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1.ARCHIV\0439 4851 KINO VARŠAVA 2023 ZLEVNĚNÍ_O.PLEŠTIL\06 Soupis prací Ars, Mob_XXXKros, XXX280str_240424\"/>
    </mc:Choice>
  </mc:AlternateContent>
  <xr:revisionPtr revIDLastSave="0" documentId="13_ncr:1_{25E4267F-5DA1-42D3-B0A3-AC50711E7809}" xr6:coauthVersionLast="47" xr6:coauthVersionMax="47" xr10:uidLastSave="{00000000-0000-0000-0000-000000000000}"/>
  <bookViews>
    <workbookView xWindow="28680" yWindow="-1785" windowWidth="24240" windowHeight="17640" xr2:uid="{00000000-000D-0000-FFFF-FFFF00000000}"/>
  </bookViews>
  <sheets>
    <sheet name="Rekapitulace stavby" sheetId="1" r:id="rId1"/>
    <sheet name="01 - Bourací a demontážní..." sheetId="2" r:id="rId2"/>
    <sheet name="02 - Konstrukční část, di..." sheetId="3" r:id="rId3"/>
    <sheet name="03 - Fasádní a souvisejíc..." sheetId="4" r:id="rId4"/>
    <sheet name="04 - Sanace vlhkosti" sheetId="5" r:id="rId5"/>
    <sheet name="05 - Výrobky" sheetId="6" r:id="rId6"/>
    <sheet name="06 - Zdravotně technické ..." sheetId="7" r:id="rId7"/>
    <sheet name="07 - Vzduchotechnika" sheetId="8" r:id="rId8"/>
    <sheet name="08 - Vytápění" sheetId="9" r:id="rId9"/>
    <sheet name="09 - Elektroinstalace - s..." sheetId="10" r:id="rId10"/>
    <sheet name="10 - Elektroinstalace - s..." sheetId="11" r:id="rId11"/>
    <sheet name="11 - Měření a regulace" sheetId="12" r:id="rId12"/>
    <sheet name="12 - Ostatní prvky spojen..." sheetId="13" r:id="rId13"/>
    <sheet name="SO 02 - Rekonstrukce příp..." sheetId="14" r:id="rId14"/>
    <sheet name="SO 03 - Přeložka plynovod..." sheetId="15" r:id="rId15"/>
    <sheet name="VRN - Vedlejší rozpočtové..." sheetId="16" r:id="rId16"/>
    <sheet name="Seznam figur" sheetId="17" r:id="rId17"/>
    <sheet name="Pokyny pro vyplnění" sheetId="18" r:id="rId18"/>
  </sheets>
  <definedNames>
    <definedName name="_xlnm._FilterDatabase" localSheetId="1" hidden="1">'01 - Bourací a demontážní...'!$C$98:$K$944</definedName>
    <definedName name="_xlnm._FilterDatabase" localSheetId="2" hidden="1">'02 - Konstrukční část, di...'!$C$106:$K$3088</definedName>
    <definedName name="_xlnm._FilterDatabase" localSheetId="3" hidden="1">'03 - Fasádní a souvisejíc...'!$C$103:$K$1237</definedName>
    <definedName name="_xlnm._FilterDatabase" localSheetId="4" hidden="1">'04 - Sanace vlhkosti'!$C$94:$K$679</definedName>
    <definedName name="_xlnm._FilterDatabase" localSheetId="5" hidden="1">'05 - Výrobky'!$C$93:$K$314</definedName>
    <definedName name="_xlnm._FilterDatabase" localSheetId="6" hidden="1">'06 - Zdravotně technické ...'!$C$91:$K$354</definedName>
    <definedName name="_xlnm._FilterDatabase" localSheetId="7" hidden="1">'07 - Vzduchotechnika'!$C$99:$K$494</definedName>
    <definedName name="_xlnm._FilterDatabase" localSheetId="8" hidden="1">'08 - Vytápění'!$C$96:$K$279</definedName>
    <definedName name="_xlnm._FilterDatabase" localSheetId="9" hidden="1">'09 - Elektroinstalace - s...'!$C$91:$K$241</definedName>
    <definedName name="_xlnm._FilterDatabase" localSheetId="10" hidden="1">'10 - Elektroinstalace - s...'!$C$96:$K$208</definedName>
    <definedName name="_xlnm._FilterDatabase" localSheetId="11" hidden="1">'11 - Měření a regulace'!$C$95:$K$297</definedName>
    <definedName name="_xlnm._FilterDatabase" localSheetId="12" hidden="1">'12 - Ostatní prvky spojen...'!$C$95:$K$184</definedName>
    <definedName name="_xlnm._FilterDatabase" localSheetId="13" hidden="1">'SO 02 - Rekonstrukce příp...'!$C$90:$K$277</definedName>
    <definedName name="_xlnm._FilterDatabase" localSheetId="14" hidden="1">'SO 03 - Přeložka plynovod...'!$C$81:$K$96</definedName>
    <definedName name="_xlnm._FilterDatabase" localSheetId="15" hidden="1">'VRN - Vedlejší rozpočtové...'!$C$86:$K$125</definedName>
    <definedName name="_xlnm.Print_Titles" localSheetId="1">'01 - Bourací a demontážní...'!$98:$98</definedName>
    <definedName name="_xlnm.Print_Titles" localSheetId="2">'02 - Konstrukční část, di...'!$106:$106</definedName>
    <definedName name="_xlnm.Print_Titles" localSheetId="3">'03 - Fasádní a souvisejíc...'!$103:$103</definedName>
    <definedName name="_xlnm.Print_Titles" localSheetId="4">'04 - Sanace vlhkosti'!$94:$94</definedName>
    <definedName name="_xlnm.Print_Titles" localSheetId="5">'05 - Výrobky'!$93:$93</definedName>
    <definedName name="_xlnm.Print_Titles" localSheetId="6">'06 - Zdravotně technické ...'!$91:$91</definedName>
    <definedName name="_xlnm.Print_Titles" localSheetId="7">'07 - Vzduchotechnika'!$99:$99</definedName>
    <definedName name="_xlnm.Print_Titles" localSheetId="8">'08 - Vytápění'!$96:$96</definedName>
    <definedName name="_xlnm.Print_Titles" localSheetId="9">'09 - Elektroinstalace - s...'!$91:$91</definedName>
    <definedName name="_xlnm.Print_Titles" localSheetId="10">'10 - Elektroinstalace - s...'!$96:$96</definedName>
    <definedName name="_xlnm.Print_Titles" localSheetId="11">'11 - Měření a regulace'!$95:$95</definedName>
    <definedName name="_xlnm.Print_Titles" localSheetId="12">'12 - Ostatní prvky spojen...'!$95:$95</definedName>
    <definedName name="_xlnm.Print_Titles" localSheetId="0">'Rekapitulace stavby'!$52:$52</definedName>
    <definedName name="_xlnm.Print_Titles" localSheetId="16">'Seznam figur'!$9:$9</definedName>
    <definedName name="_xlnm.Print_Titles" localSheetId="13">'SO 02 - Rekonstrukce příp...'!$90:$90</definedName>
    <definedName name="_xlnm.Print_Titles" localSheetId="14">'SO 03 - Přeložka plynovod...'!$81:$81</definedName>
    <definedName name="_xlnm.Print_Titles" localSheetId="15">'VRN - Vedlejší rozpočtové...'!$86:$86</definedName>
    <definedName name="_xlnm.Print_Area" localSheetId="1">'01 - Bourací a demontážní...'!$C$4:$J$41,'01 - Bourací a demontážní...'!$C$47:$J$78,'01 - Bourací a demontážní...'!$C$84:$K$944</definedName>
    <definedName name="_xlnm.Print_Area" localSheetId="2">'02 - Konstrukční část, di...'!$C$4:$J$41,'02 - Konstrukční část, di...'!$C$47:$J$86,'02 - Konstrukční část, di...'!$C$92:$K$3088</definedName>
    <definedName name="_xlnm.Print_Area" localSheetId="3">'03 - Fasádní a souvisejíc...'!$C$4:$J$41,'03 - Fasádní a souvisejíc...'!$C$47:$J$83,'03 - Fasádní a souvisejíc...'!$C$89:$K$1237</definedName>
    <definedName name="_xlnm.Print_Area" localSheetId="4">'04 - Sanace vlhkosti'!$C$4:$J$41,'04 - Sanace vlhkosti'!$C$47:$J$74,'04 - Sanace vlhkosti'!$C$80:$K$679</definedName>
    <definedName name="_xlnm.Print_Area" localSheetId="5">'05 - Výrobky'!$C$4:$J$41,'05 - Výrobky'!$C$47:$J$73,'05 - Výrobky'!$C$79:$K$314</definedName>
    <definedName name="_xlnm.Print_Area" localSheetId="6">'06 - Zdravotně technické ...'!$C$4:$J$41,'06 - Zdravotně technické ...'!$C$47:$J$71,'06 - Zdravotně technické ...'!$C$77:$K$354</definedName>
    <definedName name="_xlnm.Print_Area" localSheetId="7">'07 - Vzduchotechnika'!$C$4:$J$41,'07 - Vzduchotechnika'!$C$47:$J$79,'07 - Vzduchotechnika'!$C$85:$K$494</definedName>
    <definedName name="_xlnm.Print_Area" localSheetId="8">'08 - Vytápění'!$C$4:$J$41,'08 - Vytápění'!$C$47:$J$76,'08 - Vytápění'!$C$82:$K$279</definedName>
    <definedName name="_xlnm.Print_Area" localSheetId="9">'09 - Elektroinstalace - s...'!$C$4:$J$41,'09 - Elektroinstalace - s...'!$C$47:$J$71,'09 - Elektroinstalace - s...'!$C$77:$K$241</definedName>
    <definedName name="_xlnm.Print_Area" localSheetId="10">'10 - Elektroinstalace - s...'!$C$4:$J$41,'10 - Elektroinstalace - s...'!$C$47:$J$76,'10 - Elektroinstalace - s...'!$C$82:$K$208</definedName>
    <definedName name="_xlnm.Print_Area" localSheetId="11">'11 - Měření a regulace'!$C$4:$J$41,'11 - Měření a regulace'!$C$47:$J$75,'11 - Měření a regulace'!$C$81:$K$297</definedName>
    <definedName name="_xlnm.Print_Area" localSheetId="12">'12 - Ostatní prvky spojen...'!$C$4:$J$41,'12 - Ostatní prvky spojen...'!$C$47:$J$75,'12 - Ostatní prvky spojen...'!$C$81:$K$184</definedName>
    <definedName name="_xlnm.Print_Area" localSheetId="17">'Pokyny pro vyplnění'!$B$2:$K$71,'Pokyny pro vyplnění'!$B$74:$K$118,'Pokyny pro vyplnění'!$B$121:$K$161,'Pokyny pro vyplnění'!$B$164:$K$219</definedName>
    <definedName name="_xlnm.Print_Area" localSheetId="0">'Rekapitulace stavby'!$D$4:$AO$36,'Rekapitulace stavby'!$C$42:$AQ$71</definedName>
    <definedName name="_xlnm.Print_Area" localSheetId="16">'Seznam figur'!$C$4:$G$1788</definedName>
    <definedName name="_xlnm.Print_Area" localSheetId="13">'SO 02 - Rekonstrukce příp...'!$C$4:$J$39,'SO 02 - Rekonstrukce příp...'!$C$45:$J$72,'SO 02 - Rekonstrukce příp...'!$C$78:$K$277</definedName>
    <definedName name="_xlnm.Print_Area" localSheetId="14">'SO 03 - Přeložka plynovod...'!$C$4:$J$39,'SO 03 - Přeložka plynovod...'!$C$45:$J$63,'SO 03 - Přeložka plynovod...'!$C$69:$K$96</definedName>
    <definedName name="_xlnm.Print_Area" localSheetId="15">'VRN - Vedlejší rozpočtové...'!$C$4:$J$39,'VRN - Vedlejší rozpočtové...'!$C$45:$J$68,'VRN - Vedlejší rozpočtové...'!$C$74:$K$125</definedName>
  </definedNames>
  <calcPr calcId="191029"/>
</workbook>
</file>

<file path=xl/calcChain.xml><?xml version="1.0" encoding="utf-8"?>
<calcChain xmlns="http://schemas.openxmlformats.org/spreadsheetml/2006/main">
  <c r="D7" i="17" l="1"/>
  <c r="J37" i="16"/>
  <c r="J36" i="16"/>
  <c r="AY70" i="1" s="1"/>
  <c r="J35" i="16"/>
  <c r="AX70" i="1" s="1"/>
  <c r="BI123" i="16"/>
  <c r="BH123" i="16"/>
  <c r="BG123" i="16"/>
  <c r="BF123" i="16"/>
  <c r="T123" i="16"/>
  <c r="T122" i="16" s="1"/>
  <c r="R123" i="16"/>
  <c r="R122" i="16"/>
  <c r="P123" i="16"/>
  <c r="P122" i="16" s="1"/>
  <c r="BI121" i="16"/>
  <c r="BH121" i="16"/>
  <c r="BG121" i="16"/>
  <c r="BF121" i="16"/>
  <c r="T121" i="16"/>
  <c r="T120" i="16"/>
  <c r="R121" i="16"/>
  <c r="R120" i="16" s="1"/>
  <c r="P121" i="16"/>
  <c r="P120" i="16"/>
  <c r="BI117" i="16"/>
  <c r="BH117" i="16"/>
  <c r="BG117" i="16"/>
  <c r="BF117" i="16"/>
  <c r="T117" i="16"/>
  <c r="T116" i="16" s="1"/>
  <c r="R117" i="16"/>
  <c r="R116" i="16"/>
  <c r="P117" i="16"/>
  <c r="P116" i="16" s="1"/>
  <c r="BI112" i="16"/>
  <c r="BH112" i="16"/>
  <c r="BG112" i="16"/>
  <c r="BF112" i="16"/>
  <c r="T112" i="16"/>
  <c r="T111" i="16" s="1"/>
  <c r="R112" i="16"/>
  <c r="R111" i="16"/>
  <c r="P112" i="16"/>
  <c r="P111" i="16"/>
  <c r="BI110" i="16"/>
  <c r="BH110" i="16"/>
  <c r="BG110" i="16"/>
  <c r="BF110" i="16"/>
  <c r="T110" i="16"/>
  <c r="R110" i="16"/>
  <c r="P110" i="16"/>
  <c r="BI109" i="16"/>
  <c r="BH109" i="16"/>
  <c r="BG109" i="16"/>
  <c r="BF109" i="16"/>
  <c r="T109" i="16"/>
  <c r="R109" i="16"/>
  <c r="P109"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1" i="16"/>
  <c r="BH101" i="16"/>
  <c r="BG101" i="16"/>
  <c r="BF101" i="16"/>
  <c r="T101" i="16"/>
  <c r="R101" i="16"/>
  <c r="P101" i="16"/>
  <c r="BI100" i="16"/>
  <c r="BH100" i="16"/>
  <c r="BG100" i="16"/>
  <c r="BF100" i="16"/>
  <c r="T100" i="16"/>
  <c r="R100" i="16"/>
  <c r="P100" i="16"/>
  <c r="BI98" i="16"/>
  <c r="BH98" i="16"/>
  <c r="BG98" i="16"/>
  <c r="BF98" i="16"/>
  <c r="T98" i="16"/>
  <c r="R98" i="16"/>
  <c r="P98" i="16"/>
  <c r="BI97" i="16"/>
  <c r="BH97" i="16"/>
  <c r="BG97" i="16"/>
  <c r="BF97" i="16"/>
  <c r="T97" i="16"/>
  <c r="R97" i="16"/>
  <c r="P97" i="16"/>
  <c r="BI96" i="16"/>
  <c r="BH96" i="16"/>
  <c r="BG96" i="16"/>
  <c r="BF96" i="16"/>
  <c r="T96" i="16"/>
  <c r="R96" i="16"/>
  <c r="P96" i="16"/>
  <c r="BI95" i="16"/>
  <c r="BH95" i="16"/>
  <c r="BG95" i="16"/>
  <c r="BF95" i="16"/>
  <c r="T95" i="16"/>
  <c r="R95" i="16"/>
  <c r="P95" i="16"/>
  <c r="BI92" i="16"/>
  <c r="BH92" i="16"/>
  <c r="BG92" i="16"/>
  <c r="BF92" i="16"/>
  <c r="T92" i="16"/>
  <c r="R92" i="16"/>
  <c r="P92" i="16"/>
  <c r="BI90" i="16"/>
  <c r="BH90" i="16"/>
  <c r="BG90" i="16"/>
  <c r="BF90" i="16"/>
  <c r="T90" i="16"/>
  <c r="R90" i="16"/>
  <c r="P90" i="16"/>
  <c r="F81" i="16"/>
  <c r="E79" i="16"/>
  <c r="F52" i="16"/>
  <c r="E50" i="16"/>
  <c r="J24" i="16"/>
  <c r="E24" i="16"/>
  <c r="J84" i="16" s="1"/>
  <c r="J23" i="16"/>
  <c r="J21" i="16"/>
  <c r="E21" i="16"/>
  <c r="J83" i="16"/>
  <c r="J20" i="16"/>
  <c r="J18" i="16"/>
  <c r="E18" i="16"/>
  <c r="F84" i="16" s="1"/>
  <c r="J17" i="16"/>
  <c r="J15" i="16"/>
  <c r="E15" i="16"/>
  <c r="F83" i="16" s="1"/>
  <c r="J14" i="16"/>
  <c r="J12" i="16"/>
  <c r="J81" i="16"/>
  <c r="E7" i="16"/>
  <c r="E77" i="16" s="1"/>
  <c r="J37" i="15"/>
  <c r="J36" i="15"/>
  <c r="AY69" i="1"/>
  <c r="J35" i="15"/>
  <c r="AX69" i="1"/>
  <c r="BI96" i="15"/>
  <c r="BH96" i="15"/>
  <c r="BG96" i="15"/>
  <c r="BF96" i="15"/>
  <c r="T96" i="15"/>
  <c r="R96" i="15"/>
  <c r="P96" i="15"/>
  <c r="BI95" i="15"/>
  <c r="BH95" i="15"/>
  <c r="BG95" i="15"/>
  <c r="BF95" i="15"/>
  <c r="T95" i="15"/>
  <c r="R95" i="15"/>
  <c r="P95" i="15"/>
  <c r="BI93" i="15"/>
  <c r="BH93" i="15"/>
  <c r="BG93" i="15"/>
  <c r="BF93" i="15"/>
  <c r="T93" i="15"/>
  <c r="R93" i="15"/>
  <c r="P93" i="15"/>
  <c r="BI92" i="15"/>
  <c r="BH92" i="15"/>
  <c r="BG92" i="15"/>
  <c r="BF92" i="15"/>
  <c r="T92" i="15"/>
  <c r="R92" i="15"/>
  <c r="P92" i="15"/>
  <c r="BI91" i="15"/>
  <c r="BH91" i="15"/>
  <c r="BG91" i="15"/>
  <c r="BF91" i="15"/>
  <c r="T91" i="15"/>
  <c r="R91" i="15"/>
  <c r="P91" i="15"/>
  <c r="BI90" i="15"/>
  <c r="BH90" i="15"/>
  <c r="BG90" i="15"/>
  <c r="BF90" i="15"/>
  <c r="T90" i="15"/>
  <c r="R90" i="15"/>
  <c r="P90" i="15"/>
  <c r="BI89" i="15"/>
  <c r="BH89" i="15"/>
  <c r="BG89" i="15"/>
  <c r="BF89" i="15"/>
  <c r="T89" i="15"/>
  <c r="R89" i="15"/>
  <c r="P89" i="15"/>
  <c r="BI87" i="15"/>
  <c r="BH87" i="15"/>
  <c r="BG87" i="15"/>
  <c r="BF87" i="15"/>
  <c r="T87" i="15"/>
  <c r="R87" i="15"/>
  <c r="P87" i="15"/>
  <c r="BI86" i="15"/>
  <c r="BH86" i="15"/>
  <c r="BG86" i="15"/>
  <c r="BF86" i="15"/>
  <c r="T86" i="15"/>
  <c r="R86" i="15"/>
  <c r="P86" i="15"/>
  <c r="BI85" i="15"/>
  <c r="BH85" i="15"/>
  <c r="BG85" i="15"/>
  <c r="BF85" i="15"/>
  <c r="T85" i="15"/>
  <c r="R85" i="15"/>
  <c r="P85" i="15"/>
  <c r="BI84" i="15"/>
  <c r="BH84" i="15"/>
  <c r="BG84" i="15"/>
  <c r="BF84" i="15"/>
  <c r="T84" i="15"/>
  <c r="R84" i="15"/>
  <c r="P84" i="15"/>
  <c r="F76" i="15"/>
  <c r="E74" i="15"/>
  <c r="F52" i="15"/>
  <c r="E50" i="15"/>
  <c r="J24" i="15"/>
  <c r="E24" i="15"/>
  <c r="J79" i="15" s="1"/>
  <c r="J23" i="15"/>
  <c r="J21" i="15"/>
  <c r="E21" i="15"/>
  <c r="J54" i="15"/>
  <c r="J20" i="15"/>
  <c r="J18" i="15"/>
  <c r="E18" i="15"/>
  <c r="F79" i="15"/>
  <c r="J17" i="15"/>
  <c r="J15" i="15"/>
  <c r="E15" i="15"/>
  <c r="F78" i="15" s="1"/>
  <c r="J14" i="15"/>
  <c r="J12" i="15"/>
  <c r="J52" i="15" s="1"/>
  <c r="E7" i="15"/>
  <c r="E48" i="15"/>
  <c r="J37" i="14"/>
  <c r="J36" i="14"/>
  <c r="AY68" i="1"/>
  <c r="J35" i="14"/>
  <c r="AX68" i="1"/>
  <c r="BI277" i="14"/>
  <c r="BH277" i="14"/>
  <c r="BG277" i="14"/>
  <c r="BF277" i="14"/>
  <c r="T277" i="14"/>
  <c r="T276" i="14"/>
  <c r="R277" i="14"/>
  <c r="R276" i="14"/>
  <c r="P277" i="14"/>
  <c r="P276" i="14"/>
  <c r="BI275" i="14"/>
  <c r="BH275" i="14"/>
  <c r="BG275" i="14"/>
  <c r="BF275" i="14"/>
  <c r="T275" i="14"/>
  <c r="R275" i="14"/>
  <c r="P275" i="14"/>
  <c r="BI274" i="14"/>
  <c r="BH274" i="14"/>
  <c r="BG274" i="14"/>
  <c r="BF274" i="14"/>
  <c r="T274" i="14"/>
  <c r="R274" i="14"/>
  <c r="P274" i="14"/>
  <c r="BI270" i="14"/>
  <c r="BH270" i="14"/>
  <c r="BG270" i="14"/>
  <c r="BF270" i="14"/>
  <c r="T270" i="14"/>
  <c r="T269" i="14"/>
  <c r="R270" i="14"/>
  <c r="R269" i="14"/>
  <c r="P270" i="14"/>
  <c r="P269" i="14"/>
  <c r="BI267" i="14"/>
  <c r="BH267" i="14"/>
  <c r="BG267" i="14"/>
  <c r="BF267" i="14"/>
  <c r="T267" i="14"/>
  <c r="R267" i="14"/>
  <c r="P267" i="14"/>
  <c r="BI265" i="14"/>
  <c r="BH265" i="14"/>
  <c r="BG265" i="14"/>
  <c r="BF265" i="14"/>
  <c r="T265" i="14"/>
  <c r="R265" i="14"/>
  <c r="P265" i="14"/>
  <c r="BI263" i="14"/>
  <c r="BH263" i="14"/>
  <c r="BG263" i="14"/>
  <c r="BF263" i="14"/>
  <c r="T263" i="14"/>
  <c r="R263" i="14"/>
  <c r="P263" i="14"/>
  <c r="BI261" i="14"/>
  <c r="BH261" i="14"/>
  <c r="BG261" i="14"/>
  <c r="BF261" i="14"/>
  <c r="T261" i="14"/>
  <c r="R261" i="14"/>
  <c r="P261" i="14"/>
  <c r="BI257" i="14"/>
  <c r="BH257" i="14"/>
  <c r="BG257" i="14"/>
  <c r="BF257" i="14"/>
  <c r="T257" i="14"/>
  <c r="R257" i="14"/>
  <c r="P257" i="14"/>
  <c r="BI254" i="14"/>
  <c r="BH254" i="14"/>
  <c r="BG254" i="14"/>
  <c r="BF254" i="14"/>
  <c r="T254" i="14"/>
  <c r="R254" i="14"/>
  <c r="P254" i="14"/>
  <c r="BI251" i="14"/>
  <c r="BH251" i="14"/>
  <c r="BG251" i="14"/>
  <c r="BF251" i="14"/>
  <c r="T251" i="14"/>
  <c r="R251" i="14"/>
  <c r="P251" i="14"/>
  <c r="BI249" i="14"/>
  <c r="BH249" i="14"/>
  <c r="BG249" i="14"/>
  <c r="BF249" i="14"/>
  <c r="T249" i="14"/>
  <c r="R249" i="14"/>
  <c r="P249" i="14"/>
  <c r="BI246" i="14"/>
  <c r="BH246" i="14"/>
  <c r="BG246" i="14"/>
  <c r="BF246" i="14"/>
  <c r="T246" i="14"/>
  <c r="R246" i="14"/>
  <c r="P246" i="14"/>
  <c r="BI244" i="14"/>
  <c r="BH244" i="14"/>
  <c r="BG244" i="14"/>
  <c r="BF244" i="14"/>
  <c r="T244" i="14"/>
  <c r="R244" i="14"/>
  <c r="P244" i="14"/>
  <c r="BI243" i="14"/>
  <c r="BH243" i="14"/>
  <c r="BG243" i="14"/>
  <c r="BF243" i="14"/>
  <c r="T243" i="14"/>
  <c r="R243" i="14"/>
  <c r="P243" i="14"/>
  <c r="BI240" i="14"/>
  <c r="BH240" i="14"/>
  <c r="BG240" i="14"/>
  <c r="BF240" i="14"/>
  <c r="T240" i="14"/>
  <c r="R240" i="14"/>
  <c r="P240" i="14"/>
  <c r="BI239" i="14"/>
  <c r="BH239" i="14"/>
  <c r="BG239" i="14"/>
  <c r="BF239" i="14"/>
  <c r="T239" i="14"/>
  <c r="R239" i="14"/>
  <c r="P239" i="14"/>
  <c r="BI238" i="14"/>
  <c r="BH238" i="14"/>
  <c r="BG238" i="14"/>
  <c r="BF238" i="14"/>
  <c r="T238" i="14"/>
  <c r="R238" i="14"/>
  <c r="P238"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29" i="14"/>
  <c r="BH229" i="14"/>
  <c r="BG229" i="14"/>
  <c r="BF229" i="14"/>
  <c r="T229" i="14"/>
  <c r="R229" i="14"/>
  <c r="P229" i="14"/>
  <c r="BI228" i="14"/>
  <c r="BH228" i="14"/>
  <c r="BG228" i="14"/>
  <c r="BF228" i="14"/>
  <c r="T228" i="14"/>
  <c r="R228" i="14"/>
  <c r="P228" i="14"/>
  <c r="BI227" i="14"/>
  <c r="BH227" i="14"/>
  <c r="BG227" i="14"/>
  <c r="BF227" i="14"/>
  <c r="T227" i="14"/>
  <c r="R227" i="14"/>
  <c r="P227" i="14"/>
  <c r="BI225" i="14"/>
  <c r="BH225" i="14"/>
  <c r="BG225" i="14"/>
  <c r="BF225" i="14"/>
  <c r="T225" i="14"/>
  <c r="R225" i="14"/>
  <c r="P225" i="14"/>
  <c r="BI224" i="14"/>
  <c r="BH224" i="14"/>
  <c r="BG224" i="14"/>
  <c r="BF224" i="14"/>
  <c r="T224" i="14"/>
  <c r="R224" i="14"/>
  <c r="P224" i="14"/>
  <c r="BI222" i="14"/>
  <c r="BH222" i="14"/>
  <c r="BG222" i="14"/>
  <c r="BF222" i="14"/>
  <c r="T222" i="14"/>
  <c r="R222" i="14"/>
  <c r="P222" i="14"/>
  <c r="BI220" i="14"/>
  <c r="BH220" i="14"/>
  <c r="BG220" i="14"/>
  <c r="BF220" i="14"/>
  <c r="T220" i="14"/>
  <c r="R220" i="14"/>
  <c r="P220" i="14"/>
  <c r="BI219" i="14"/>
  <c r="BH219" i="14"/>
  <c r="BG219" i="14"/>
  <c r="BF219" i="14"/>
  <c r="T219" i="14"/>
  <c r="R219" i="14"/>
  <c r="P219" i="14"/>
  <c r="BI216" i="14"/>
  <c r="BH216" i="14"/>
  <c r="BG216" i="14"/>
  <c r="BF216" i="14"/>
  <c r="T216" i="14"/>
  <c r="R216" i="14"/>
  <c r="P216" i="14"/>
  <c r="BI214" i="14"/>
  <c r="BH214" i="14"/>
  <c r="BG214" i="14"/>
  <c r="BF214" i="14"/>
  <c r="T214" i="14"/>
  <c r="R214" i="14"/>
  <c r="P214" i="14"/>
  <c r="BI211" i="14"/>
  <c r="BH211" i="14"/>
  <c r="BG211" i="14"/>
  <c r="BF211" i="14"/>
  <c r="T211" i="14"/>
  <c r="R211" i="14"/>
  <c r="P211" i="14"/>
  <c r="BI210" i="14"/>
  <c r="BH210" i="14"/>
  <c r="BG210" i="14"/>
  <c r="BF210" i="14"/>
  <c r="T210" i="14"/>
  <c r="R210" i="14"/>
  <c r="P210" i="14"/>
  <c r="BI207" i="14"/>
  <c r="BH207" i="14"/>
  <c r="BG207" i="14"/>
  <c r="BF207" i="14"/>
  <c r="T207" i="14"/>
  <c r="R207" i="14"/>
  <c r="P207" i="14"/>
  <c r="BI204" i="14"/>
  <c r="BH204" i="14"/>
  <c r="BG204" i="14"/>
  <c r="BF204" i="14"/>
  <c r="T204" i="14"/>
  <c r="R204" i="14"/>
  <c r="P204" i="14"/>
  <c r="BI201" i="14"/>
  <c r="BH201" i="14"/>
  <c r="BG201" i="14"/>
  <c r="BF201" i="14"/>
  <c r="T201" i="14"/>
  <c r="R201" i="14"/>
  <c r="P201" i="14"/>
  <c r="BI196" i="14"/>
  <c r="BH196" i="14"/>
  <c r="BG196" i="14"/>
  <c r="BF196" i="14"/>
  <c r="T196" i="14"/>
  <c r="R196" i="14"/>
  <c r="P196" i="14"/>
  <c r="BI193" i="14"/>
  <c r="BH193" i="14"/>
  <c r="BG193" i="14"/>
  <c r="BF193" i="14"/>
  <c r="T193" i="14"/>
  <c r="R193" i="14"/>
  <c r="P193" i="14"/>
  <c r="BI189" i="14"/>
  <c r="BH189" i="14"/>
  <c r="BG189" i="14"/>
  <c r="BF189" i="14"/>
  <c r="T189" i="14"/>
  <c r="R189" i="14"/>
  <c r="P189" i="14"/>
  <c r="BI187" i="14"/>
  <c r="BH187" i="14"/>
  <c r="BG187" i="14"/>
  <c r="BF187" i="14"/>
  <c r="T187" i="14"/>
  <c r="R187" i="14"/>
  <c r="P187" i="14"/>
  <c r="BI185" i="14"/>
  <c r="BH185" i="14"/>
  <c r="BG185" i="14"/>
  <c r="BF185" i="14"/>
  <c r="T185" i="14"/>
  <c r="R185" i="14"/>
  <c r="P185" i="14"/>
  <c r="BI182" i="14"/>
  <c r="BH182" i="14"/>
  <c r="BG182" i="14"/>
  <c r="BF182" i="14"/>
  <c r="T182" i="14"/>
  <c r="R182" i="14"/>
  <c r="P182" i="14"/>
  <c r="BI181" i="14"/>
  <c r="BH181" i="14"/>
  <c r="BG181" i="14"/>
  <c r="BF181" i="14"/>
  <c r="T181" i="14"/>
  <c r="R181" i="14"/>
  <c r="P181" i="14"/>
  <c r="BI175" i="14"/>
  <c r="BH175" i="14"/>
  <c r="BG175" i="14"/>
  <c r="BF175" i="14"/>
  <c r="T175" i="14"/>
  <c r="R175" i="14"/>
  <c r="P175" i="14"/>
  <c r="BI174" i="14"/>
  <c r="BH174" i="14"/>
  <c r="BG174" i="14"/>
  <c r="BF174" i="14"/>
  <c r="T174" i="14"/>
  <c r="R174" i="14"/>
  <c r="P174" i="14"/>
  <c r="BI172" i="14"/>
  <c r="BH172" i="14"/>
  <c r="BG172" i="14"/>
  <c r="BF172" i="14"/>
  <c r="T172" i="14"/>
  <c r="R172" i="14"/>
  <c r="P172" i="14"/>
  <c r="BI170" i="14"/>
  <c r="BH170" i="14"/>
  <c r="BG170" i="14"/>
  <c r="BF170" i="14"/>
  <c r="T170" i="14"/>
  <c r="R170" i="14"/>
  <c r="P170" i="14"/>
  <c r="BI167" i="14"/>
  <c r="BH167" i="14"/>
  <c r="BG167" i="14"/>
  <c r="BF167" i="14"/>
  <c r="T167" i="14"/>
  <c r="R167" i="14"/>
  <c r="P167" i="14"/>
  <c r="BI164" i="14"/>
  <c r="BH164" i="14"/>
  <c r="BG164" i="14"/>
  <c r="BF164" i="14"/>
  <c r="T164" i="14"/>
  <c r="R164" i="14"/>
  <c r="P164" i="14"/>
  <c r="BI162" i="14"/>
  <c r="BH162" i="14"/>
  <c r="BG162" i="14"/>
  <c r="BF162" i="14"/>
  <c r="T162" i="14"/>
  <c r="R162" i="14"/>
  <c r="P162" i="14"/>
  <c r="BI159" i="14"/>
  <c r="BH159" i="14"/>
  <c r="BG159" i="14"/>
  <c r="BF159" i="14"/>
  <c r="T159" i="14"/>
  <c r="R159" i="14"/>
  <c r="P159" i="14"/>
  <c r="BI156" i="14"/>
  <c r="BH156" i="14"/>
  <c r="BG156" i="14"/>
  <c r="BF156" i="14"/>
  <c r="T156" i="14"/>
  <c r="R156" i="14"/>
  <c r="P156" i="14"/>
  <c r="BI153" i="14"/>
  <c r="BH153" i="14"/>
  <c r="BG153" i="14"/>
  <c r="BF153" i="14"/>
  <c r="T153" i="14"/>
  <c r="R153" i="14"/>
  <c r="P153" i="14"/>
  <c r="BI150" i="14"/>
  <c r="BH150" i="14"/>
  <c r="BG150" i="14"/>
  <c r="BF150" i="14"/>
  <c r="T150" i="14"/>
  <c r="R150" i="14"/>
  <c r="P150" i="14"/>
  <c r="BI148" i="14"/>
  <c r="BH148" i="14"/>
  <c r="BG148" i="14"/>
  <c r="BF148" i="14"/>
  <c r="T148" i="14"/>
  <c r="R148" i="14"/>
  <c r="P148" i="14"/>
  <c r="BI146" i="14"/>
  <c r="BH146" i="14"/>
  <c r="BG146" i="14"/>
  <c r="BF146" i="14"/>
  <c r="T146" i="14"/>
  <c r="R146" i="14"/>
  <c r="P146" i="14"/>
  <c r="BI144" i="14"/>
  <c r="BH144" i="14"/>
  <c r="BG144" i="14"/>
  <c r="BF144" i="14"/>
  <c r="T144" i="14"/>
  <c r="R144" i="14"/>
  <c r="P144" i="14"/>
  <c r="BI134" i="14"/>
  <c r="BH134" i="14"/>
  <c r="BG134" i="14"/>
  <c r="BF134" i="14"/>
  <c r="T134" i="14"/>
  <c r="R134" i="14"/>
  <c r="P134" i="14"/>
  <c r="BI132" i="14"/>
  <c r="BH132" i="14"/>
  <c r="BG132" i="14"/>
  <c r="BF132" i="14"/>
  <c r="T132" i="14"/>
  <c r="R132" i="14"/>
  <c r="P132" i="14"/>
  <c r="BI129" i="14"/>
  <c r="BH129" i="14"/>
  <c r="BG129" i="14"/>
  <c r="BF129" i="14"/>
  <c r="T129" i="14"/>
  <c r="R129" i="14"/>
  <c r="P129" i="14"/>
  <c r="BI127" i="14"/>
  <c r="BH127" i="14"/>
  <c r="BG127" i="14"/>
  <c r="BF127" i="14"/>
  <c r="T127" i="14"/>
  <c r="R127" i="14"/>
  <c r="P127" i="14"/>
  <c r="BI124" i="14"/>
  <c r="BH124" i="14"/>
  <c r="BG124" i="14"/>
  <c r="BF124" i="14"/>
  <c r="T124" i="14"/>
  <c r="R124" i="14"/>
  <c r="P124" i="14"/>
  <c r="BI122" i="14"/>
  <c r="BH122" i="14"/>
  <c r="BG122" i="14"/>
  <c r="BF122" i="14"/>
  <c r="T122" i="14"/>
  <c r="R122" i="14"/>
  <c r="P122" i="14"/>
  <c r="BI120" i="14"/>
  <c r="BH120" i="14"/>
  <c r="BG120" i="14"/>
  <c r="BF120" i="14"/>
  <c r="T120" i="14"/>
  <c r="R120" i="14"/>
  <c r="P120" i="14"/>
  <c r="BI117" i="14"/>
  <c r="BH117" i="14"/>
  <c r="BG117" i="14"/>
  <c r="BF117" i="14"/>
  <c r="T117" i="14"/>
  <c r="R117" i="14"/>
  <c r="P117" i="14"/>
  <c r="BI114" i="14"/>
  <c r="BH114" i="14"/>
  <c r="BG114" i="14"/>
  <c r="BF114" i="14"/>
  <c r="T114" i="14"/>
  <c r="R114" i="14"/>
  <c r="P114" i="14"/>
  <c r="BI111" i="14"/>
  <c r="BH111" i="14"/>
  <c r="BG111" i="14"/>
  <c r="BF111" i="14"/>
  <c r="T111" i="14"/>
  <c r="R111" i="14"/>
  <c r="P111" i="14"/>
  <c r="BI108" i="14"/>
  <c r="BH108" i="14"/>
  <c r="BG108" i="14"/>
  <c r="BF108" i="14"/>
  <c r="T108" i="14"/>
  <c r="R108" i="14"/>
  <c r="P108" i="14"/>
  <c r="BI105" i="14"/>
  <c r="BH105" i="14"/>
  <c r="BG105" i="14"/>
  <c r="BF105" i="14"/>
  <c r="T105" i="14"/>
  <c r="R105" i="14"/>
  <c r="P105" i="14"/>
  <c r="BI100" i="14"/>
  <c r="BH100" i="14"/>
  <c r="BG100" i="14"/>
  <c r="BF100" i="14"/>
  <c r="T100" i="14"/>
  <c r="R100" i="14"/>
  <c r="P100" i="14"/>
  <c r="BI97" i="14"/>
  <c r="BH97" i="14"/>
  <c r="BG97" i="14"/>
  <c r="BF97" i="14"/>
  <c r="T97" i="14"/>
  <c r="R97" i="14"/>
  <c r="P97" i="14"/>
  <c r="BI94" i="14"/>
  <c r="BH94" i="14"/>
  <c r="BG94" i="14"/>
  <c r="BF94" i="14"/>
  <c r="T94" i="14"/>
  <c r="R94" i="14"/>
  <c r="P94" i="14"/>
  <c r="F87" i="14"/>
  <c r="F85" i="14"/>
  <c r="E83" i="14"/>
  <c r="F54" i="14"/>
  <c r="F52" i="14"/>
  <c r="E50" i="14"/>
  <c r="J24" i="14"/>
  <c r="E24" i="14"/>
  <c r="J88" i="14" s="1"/>
  <c r="J23" i="14"/>
  <c r="J21" i="14"/>
  <c r="E21" i="14"/>
  <c r="J87" i="14"/>
  <c r="J20" i="14"/>
  <c r="J18" i="14"/>
  <c r="E18" i="14"/>
  <c r="F88" i="14"/>
  <c r="J17" i="14"/>
  <c r="J12" i="14"/>
  <c r="J85" i="14"/>
  <c r="E7" i="14"/>
  <c r="E81" i="14"/>
  <c r="J39" i="13"/>
  <c r="J38" i="13"/>
  <c r="AY67" i="1"/>
  <c r="J37" i="13"/>
  <c r="AX67" i="1"/>
  <c r="BI184" i="13"/>
  <c r="BH184" i="13"/>
  <c r="BG184" i="13"/>
  <c r="BF184" i="13"/>
  <c r="T184" i="13"/>
  <c r="R184" i="13"/>
  <c r="P184" i="13"/>
  <c r="BI183" i="13"/>
  <c r="BH183" i="13"/>
  <c r="BG183" i="13"/>
  <c r="BF183" i="13"/>
  <c r="T183" i="13"/>
  <c r="R183" i="13"/>
  <c r="P183"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5" i="13"/>
  <c r="BH175" i="13"/>
  <c r="BG175" i="13"/>
  <c r="BF175" i="13"/>
  <c r="T175" i="13"/>
  <c r="R175" i="13"/>
  <c r="P175" i="13"/>
  <c r="BI174" i="13"/>
  <c r="BH174" i="13"/>
  <c r="BG174" i="13"/>
  <c r="BF174" i="13"/>
  <c r="T174" i="13"/>
  <c r="R174" i="13"/>
  <c r="P174" i="13"/>
  <c r="BI173" i="13"/>
  <c r="BH173" i="13"/>
  <c r="BG173" i="13"/>
  <c r="BF173" i="13"/>
  <c r="T173" i="13"/>
  <c r="R173" i="13"/>
  <c r="P173"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4" i="13"/>
  <c r="BH124" i="13"/>
  <c r="BG124" i="13"/>
  <c r="BF124" i="13"/>
  <c r="T124" i="13"/>
  <c r="R124" i="13"/>
  <c r="P124" i="13"/>
  <c r="BI123" i="13"/>
  <c r="BH123" i="13"/>
  <c r="BG123" i="13"/>
  <c r="BF123" i="13"/>
  <c r="T123" i="13"/>
  <c r="R123" i="13"/>
  <c r="P123" i="13"/>
  <c r="BI122" i="13"/>
  <c r="BH122" i="13"/>
  <c r="BG122" i="13"/>
  <c r="BF122" i="13"/>
  <c r="T122" i="13"/>
  <c r="R122" i="13"/>
  <c r="P122" i="13"/>
  <c r="BI121" i="13"/>
  <c r="BH121" i="13"/>
  <c r="BG121" i="13"/>
  <c r="BF121" i="13"/>
  <c r="T121" i="13"/>
  <c r="R121" i="13"/>
  <c r="P121" i="13"/>
  <c r="BI120" i="13"/>
  <c r="BH120" i="13"/>
  <c r="BG120" i="13"/>
  <c r="BF120" i="13"/>
  <c r="T120" i="13"/>
  <c r="R120" i="13"/>
  <c r="P120" i="13"/>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1" i="13"/>
  <c r="BH101" i="13"/>
  <c r="BG101" i="13"/>
  <c r="BF101" i="13"/>
  <c r="T101" i="13"/>
  <c r="R101" i="13"/>
  <c r="P101" i="13"/>
  <c r="BI100" i="13"/>
  <c r="BH100" i="13"/>
  <c r="BG100" i="13"/>
  <c r="BF100" i="13"/>
  <c r="T100" i="13"/>
  <c r="R100" i="13"/>
  <c r="P100" i="13"/>
  <c r="BI99" i="13"/>
  <c r="BH99" i="13"/>
  <c r="BG99" i="13"/>
  <c r="BF99" i="13"/>
  <c r="T99" i="13"/>
  <c r="R99" i="13"/>
  <c r="P99" i="13"/>
  <c r="F90" i="13"/>
  <c r="E88" i="13"/>
  <c r="F56" i="13"/>
  <c r="E54" i="13"/>
  <c r="J26" i="13"/>
  <c r="E26" i="13"/>
  <c r="J59" i="13" s="1"/>
  <c r="J25" i="13"/>
  <c r="J23" i="13"/>
  <c r="E23" i="13"/>
  <c r="J92" i="13" s="1"/>
  <c r="J22" i="13"/>
  <c r="J20" i="13"/>
  <c r="E20" i="13"/>
  <c r="F93" i="13"/>
  <c r="J19" i="13"/>
  <c r="J17" i="13"/>
  <c r="E17" i="13"/>
  <c r="F58" i="13" s="1"/>
  <c r="J16" i="13"/>
  <c r="J14" i="13"/>
  <c r="J90" i="13"/>
  <c r="E7" i="13"/>
  <c r="E50" i="13" s="1"/>
  <c r="J39" i="12"/>
  <c r="J38" i="12"/>
  <c r="AY66" i="1"/>
  <c r="J37" i="12"/>
  <c r="AX66" i="1"/>
  <c r="BI297" i="12"/>
  <c r="BH297" i="12"/>
  <c r="BG297" i="12"/>
  <c r="BF297" i="12"/>
  <c r="T297" i="12"/>
  <c r="R297" i="12"/>
  <c r="P297" i="12"/>
  <c r="BI296" i="12"/>
  <c r="BH296" i="12"/>
  <c r="BG296" i="12"/>
  <c r="BF296" i="12"/>
  <c r="T296" i="12"/>
  <c r="R296" i="12"/>
  <c r="P296" i="12"/>
  <c r="BI295" i="12"/>
  <c r="BH295" i="12"/>
  <c r="BG295" i="12"/>
  <c r="BF295" i="12"/>
  <c r="T295" i="12"/>
  <c r="R295" i="12"/>
  <c r="P295" i="12"/>
  <c r="BI293" i="12"/>
  <c r="BH293" i="12"/>
  <c r="BG293" i="12"/>
  <c r="BF293" i="12"/>
  <c r="T293" i="12"/>
  <c r="R293" i="12"/>
  <c r="P293" i="12"/>
  <c r="BI292" i="12"/>
  <c r="BH292" i="12"/>
  <c r="BG292" i="12"/>
  <c r="BF292" i="12"/>
  <c r="T292" i="12"/>
  <c r="R292" i="12"/>
  <c r="P292" i="12"/>
  <c r="BI291" i="12"/>
  <c r="BH291" i="12"/>
  <c r="BG291" i="12"/>
  <c r="BF291" i="12"/>
  <c r="T291" i="12"/>
  <c r="R291" i="12"/>
  <c r="P291" i="12"/>
  <c r="BI290" i="12"/>
  <c r="BH290" i="12"/>
  <c r="BG290" i="12"/>
  <c r="BF290" i="12"/>
  <c r="T290" i="12"/>
  <c r="R290" i="12"/>
  <c r="P290" i="12"/>
  <c r="BI289" i="12"/>
  <c r="BH289" i="12"/>
  <c r="BG289" i="12"/>
  <c r="BF289" i="12"/>
  <c r="T289" i="12"/>
  <c r="R289" i="12"/>
  <c r="P289" i="12"/>
  <c r="BI287" i="12"/>
  <c r="BH287" i="12"/>
  <c r="BG287" i="12"/>
  <c r="BF287" i="12"/>
  <c r="T287" i="12"/>
  <c r="R287" i="12"/>
  <c r="P287" i="12"/>
  <c r="BI286" i="12"/>
  <c r="BH286" i="12"/>
  <c r="BG286" i="12"/>
  <c r="BF286" i="12"/>
  <c r="T286" i="12"/>
  <c r="R286" i="12"/>
  <c r="P286" i="12"/>
  <c r="BI285" i="12"/>
  <c r="BH285" i="12"/>
  <c r="BG285" i="12"/>
  <c r="BF285" i="12"/>
  <c r="T285" i="12"/>
  <c r="R285" i="12"/>
  <c r="P285" i="12"/>
  <c r="BI284" i="12"/>
  <c r="BH284" i="12"/>
  <c r="BG284" i="12"/>
  <c r="BF284" i="12"/>
  <c r="T284" i="12"/>
  <c r="R284" i="12"/>
  <c r="P284" i="12"/>
  <c r="BI283" i="12"/>
  <c r="BH283" i="12"/>
  <c r="BG283" i="12"/>
  <c r="BF283" i="12"/>
  <c r="T283" i="12"/>
  <c r="R283" i="12"/>
  <c r="P283" i="12"/>
  <c r="BI282" i="12"/>
  <c r="BH282" i="12"/>
  <c r="BG282" i="12"/>
  <c r="BF282" i="12"/>
  <c r="T282" i="12"/>
  <c r="R282" i="12"/>
  <c r="P282" i="12"/>
  <c r="BI281" i="12"/>
  <c r="BH281" i="12"/>
  <c r="BG281" i="12"/>
  <c r="BF281" i="12"/>
  <c r="T281" i="12"/>
  <c r="R281" i="12"/>
  <c r="P281" i="12"/>
  <c r="BI280" i="12"/>
  <c r="BH280" i="12"/>
  <c r="BG280" i="12"/>
  <c r="BF280" i="12"/>
  <c r="T280" i="12"/>
  <c r="R280" i="12"/>
  <c r="P280" i="12"/>
  <c r="BI279" i="12"/>
  <c r="BH279" i="12"/>
  <c r="BG279" i="12"/>
  <c r="BF279" i="12"/>
  <c r="T279" i="12"/>
  <c r="R279" i="12"/>
  <c r="P279" i="12"/>
  <c r="BI278" i="12"/>
  <c r="BH278" i="12"/>
  <c r="BG278" i="12"/>
  <c r="BF278" i="12"/>
  <c r="T278" i="12"/>
  <c r="R278" i="12"/>
  <c r="P278" i="12"/>
  <c r="BI277" i="12"/>
  <c r="BH277" i="12"/>
  <c r="BG277" i="12"/>
  <c r="BF277" i="12"/>
  <c r="T277" i="12"/>
  <c r="R277" i="12"/>
  <c r="P277" i="12"/>
  <c r="BI274" i="12"/>
  <c r="BH274" i="12"/>
  <c r="BG274" i="12"/>
  <c r="BF274" i="12"/>
  <c r="T274" i="12"/>
  <c r="R274" i="12"/>
  <c r="P274" i="12"/>
  <c r="BI272" i="12"/>
  <c r="BH272" i="12"/>
  <c r="BG272" i="12"/>
  <c r="BF272" i="12"/>
  <c r="T272" i="12"/>
  <c r="R272" i="12"/>
  <c r="P272" i="12"/>
  <c r="BI270" i="12"/>
  <c r="BH270" i="12"/>
  <c r="BG270" i="12"/>
  <c r="BF270" i="12"/>
  <c r="T270" i="12"/>
  <c r="R270" i="12"/>
  <c r="P270" i="12"/>
  <c r="BI268" i="12"/>
  <c r="BH268" i="12"/>
  <c r="BG268" i="12"/>
  <c r="BF268" i="12"/>
  <c r="T268" i="12"/>
  <c r="R268" i="12"/>
  <c r="P268" i="12"/>
  <c r="BI266" i="12"/>
  <c r="BH266" i="12"/>
  <c r="BG266" i="12"/>
  <c r="BF266" i="12"/>
  <c r="T266" i="12"/>
  <c r="R266" i="12"/>
  <c r="P266" i="12"/>
  <c r="BI264" i="12"/>
  <c r="BH264" i="12"/>
  <c r="BG264" i="12"/>
  <c r="BF264" i="12"/>
  <c r="T264" i="12"/>
  <c r="R264" i="12"/>
  <c r="P264"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1" i="12"/>
  <c r="BH251" i="12"/>
  <c r="BG251" i="12"/>
  <c r="BF251" i="12"/>
  <c r="T251" i="12"/>
  <c r="R251" i="12"/>
  <c r="P251" i="12"/>
  <c r="BI250" i="12"/>
  <c r="BH250" i="12"/>
  <c r="BG250" i="12"/>
  <c r="BF250" i="12"/>
  <c r="T250" i="12"/>
  <c r="R250" i="12"/>
  <c r="P250" i="12"/>
  <c r="BI249" i="12"/>
  <c r="BH249" i="12"/>
  <c r="BG249" i="12"/>
  <c r="BF249" i="12"/>
  <c r="T249" i="12"/>
  <c r="R249" i="12"/>
  <c r="P249" i="12"/>
  <c r="BI248" i="12"/>
  <c r="BH248" i="12"/>
  <c r="BG248" i="12"/>
  <c r="BF248" i="12"/>
  <c r="T248" i="12"/>
  <c r="R248" i="12"/>
  <c r="P248" i="12"/>
  <c r="BI247" i="12"/>
  <c r="BH247" i="12"/>
  <c r="BG247" i="12"/>
  <c r="BF247" i="12"/>
  <c r="T247" i="12"/>
  <c r="R247" i="12"/>
  <c r="P247" i="12"/>
  <c r="BI246" i="12"/>
  <c r="BH246" i="12"/>
  <c r="BG246" i="12"/>
  <c r="BF246" i="12"/>
  <c r="T246" i="12"/>
  <c r="R246" i="12"/>
  <c r="P246" i="12"/>
  <c r="BI245" i="12"/>
  <c r="BH245" i="12"/>
  <c r="BG245" i="12"/>
  <c r="BF245" i="12"/>
  <c r="T245" i="12"/>
  <c r="R245" i="12"/>
  <c r="P245" i="12"/>
  <c r="BI242" i="12"/>
  <c r="BH242" i="12"/>
  <c r="BG242" i="12"/>
  <c r="BF242" i="12"/>
  <c r="T242" i="12"/>
  <c r="R242" i="12"/>
  <c r="P242" i="12"/>
  <c r="BI240" i="12"/>
  <c r="BH240" i="12"/>
  <c r="BG240" i="12"/>
  <c r="BF240" i="12"/>
  <c r="T240" i="12"/>
  <c r="R240" i="12"/>
  <c r="P240" i="12"/>
  <c r="BI238" i="12"/>
  <c r="BH238" i="12"/>
  <c r="BG238" i="12"/>
  <c r="BF238" i="12"/>
  <c r="T238" i="12"/>
  <c r="R238" i="12"/>
  <c r="P238" i="12"/>
  <c r="BI236" i="12"/>
  <c r="BH236" i="12"/>
  <c r="BG236" i="12"/>
  <c r="BF236" i="12"/>
  <c r="T236" i="12"/>
  <c r="R236" i="12"/>
  <c r="P236" i="12"/>
  <c r="BI234" i="12"/>
  <c r="BH234" i="12"/>
  <c r="BG234" i="12"/>
  <c r="BF234" i="12"/>
  <c r="T234" i="12"/>
  <c r="R234" i="12"/>
  <c r="P234" i="12"/>
  <c r="BI232" i="12"/>
  <c r="BH232" i="12"/>
  <c r="BG232" i="12"/>
  <c r="BF232" i="12"/>
  <c r="T232" i="12"/>
  <c r="R232" i="12"/>
  <c r="P232" i="12"/>
  <c r="BI230" i="12"/>
  <c r="BH230" i="12"/>
  <c r="BG230" i="12"/>
  <c r="BF230" i="12"/>
  <c r="T230" i="12"/>
  <c r="R230" i="12"/>
  <c r="P230" i="12"/>
  <c r="BI228" i="12"/>
  <c r="BH228" i="12"/>
  <c r="BG228" i="12"/>
  <c r="BF228" i="12"/>
  <c r="T228" i="12"/>
  <c r="R228" i="12"/>
  <c r="P228" i="12"/>
  <c r="BI226" i="12"/>
  <c r="BH226" i="12"/>
  <c r="BG226" i="12"/>
  <c r="BF226" i="12"/>
  <c r="T226" i="12"/>
  <c r="R226" i="12"/>
  <c r="P226" i="12"/>
  <c r="BI224" i="12"/>
  <c r="BH224" i="12"/>
  <c r="BG224" i="12"/>
  <c r="BF224" i="12"/>
  <c r="T224" i="12"/>
  <c r="R224" i="12"/>
  <c r="P224" i="12"/>
  <c r="BI222" i="12"/>
  <c r="BH222" i="12"/>
  <c r="BG222" i="12"/>
  <c r="BF222" i="12"/>
  <c r="T222" i="12"/>
  <c r="R222" i="12"/>
  <c r="P222" i="12"/>
  <c r="BI220" i="12"/>
  <c r="BH220" i="12"/>
  <c r="BG220" i="12"/>
  <c r="BF220" i="12"/>
  <c r="T220" i="12"/>
  <c r="R220" i="12"/>
  <c r="P220"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0" i="12"/>
  <c r="BH210" i="12"/>
  <c r="BG210" i="12"/>
  <c r="BF210" i="12"/>
  <c r="T210" i="12"/>
  <c r="R210" i="12"/>
  <c r="P210" i="12"/>
  <c r="BI208" i="12"/>
  <c r="BH208" i="12"/>
  <c r="BG208" i="12"/>
  <c r="BF208" i="12"/>
  <c r="T208" i="12"/>
  <c r="R208" i="12"/>
  <c r="P208" i="12"/>
  <c r="BI205" i="12"/>
  <c r="BH205" i="12"/>
  <c r="BG205" i="12"/>
  <c r="BF205" i="12"/>
  <c r="T205" i="12"/>
  <c r="R205" i="12"/>
  <c r="P205" i="12"/>
  <c r="BI203" i="12"/>
  <c r="BH203" i="12"/>
  <c r="BG203" i="12"/>
  <c r="BF203" i="12"/>
  <c r="T203" i="12"/>
  <c r="R203" i="12"/>
  <c r="P203" i="12"/>
  <c r="BI201" i="12"/>
  <c r="BH201" i="12"/>
  <c r="BG201" i="12"/>
  <c r="BF201" i="12"/>
  <c r="T201" i="12"/>
  <c r="R201" i="12"/>
  <c r="P201" i="12"/>
  <c r="BI199" i="12"/>
  <c r="BH199" i="12"/>
  <c r="BG199" i="12"/>
  <c r="BF199" i="12"/>
  <c r="T199" i="12"/>
  <c r="R199" i="12"/>
  <c r="P199" i="12"/>
  <c r="BI197" i="12"/>
  <c r="BH197" i="12"/>
  <c r="BG197" i="12"/>
  <c r="BF197" i="12"/>
  <c r="T197" i="12"/>
  <c r="R197" i="12"/>
  <c r="P197" i="12"/>
  <c r="BI195" i="12"/>
  <c r="BH195" i="12"/>
  <c r="BG195" i="12"/>
  <c r="BF195" i="12"/>
  <c r="T195" i="12"/>
  <c r="R195" i="12"/>
  <c r="P195" i="12"/>
  <c r="BI192" i="12"/>
  <c r="BH192" i="12"/>
  <c r="BG192" i="12"/>
  <c r="BF192" i="12"/>
  <c r="T192" i="12"/>
  <c r="T191" i="12" s="1"/>
  <c r="R192" i="12"/>
  <c r="R191" i="12"/>
  <c r="P192" i="12"/>
  <c r="P191" i="12" s="1"/>
  <c r="BI189" i="12"/>
  <c r="BH189" i="12"/>
  <c r="BG189" i="12"/>
  <c r="BF189" i="12"/>
  <c r="T189" i="12"/>
  <c r="R189" i="12"/>
  <c r="P189" i="12"/>
  <c r="BI187" i="12"/>
  <c r="BH187" i="12"/>
  <c r="BG187" i="12"/>
  <c r="BF187" i="12"/>
  <c r="T187" i="12"/>
  <c r="R187" i="12"/>
  <c r="P187"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1" i="12"/>
  <c r="BH171" i="12"/>
  <c r="BG171" i="12"/>
  <c r="BF171" i="12"/>
  <c r="T171" i="12"/>
  <c r="R171" i="12"/>
  <c r="P171" i="12"/>
  <c r="BI169" i="12"/>
  <c r="BH169" i="12"/>
  <c r="BG169" i="12"/>
  <c r="BF169" i="12"/>
  <c r="T169" i="12"/>
  <c r="R169" i="12"/>
  <c r="P169" i="12"/>
  <c r="BI167" i="12"/>
  <c r="BH167" i="12"/>
  <c r="BG167" i="12"/>
  <c r="BF167" i="12"/>
  <c r="T167" i="12"/>
  <c r="R167" i="12"/>
  <c r="P167" i="12"/>
  <c r="BI165" i="12"/>
  <c r="BH165" i="12"/>
  <c r="BG165" i="12"/>
  <c r="BF165" i="12"/>
  <c r="T165" i="12"/>
  <c r="R165" i="12"/>
  <c r="P165" i="12"/>
  <c r="BI163" i="12"/>
  <c r="BH163" i="12"/>
  <c r="BG163" i="12"/>
  <c r="BF163" i="12"/>
  <c r="T163" i="12"/>
  <c r="R163" i="12"/>
  <c r="P163" i="12"/>
  <c r="BI161" i="12"/>
  <c r="BH161" i="12"/>
  <c r="BG161" i="12"/>
  <c r="BF161" i="12"/>
  <c r="T161" i="12"/>
  <c r="R161" i="12"/>
  <c r="P161" i="12"/>
  <c r="BI159" i="12"/>
  <c r="BH159" i="12"/>
  <c r="BG159" i="12"/>
  <c r="BF159" i="12"/>
  <c r="T159" i="12"/>
  <c r="R159" i="12"/>
  <c r="P159" i="12"/>
  <c r="BI157" i="12"/>
  <c r="BH157" i="12"/>
  <c r="BG157" i="12"/>
  <c r="BF157" i="12"/>
  <c r="T157" i="12"/>
  <c r="R157" i="12"/>
  <c r="P157" i="12"/>
  <c r="BI155" i="12"/>
  <c r="BH155" i="12"/>
  <c r="BG155" i="12"/>
  <c r="BF155" i="12"/>
  <c r="T155" i="12"/>
  <c r="R155" i="12"/>
  <c r="P155" i="12"/>
  <c r="BI153" i="12"/>
  <c r="BH153" i="12"/>
  <c r="BG153" i="12"/>
  <c r="BF153" i="12"/>
  <c r="T153" i="12"/>
  <c r="R153" i="12"/>
  <c r="P153" i="12"/>
  <c r="BI151" i="12"/>
  <c r="BH151" i="12"/>
  <c r="BG151" i="12"/>
  <c r="BF151" i="12"/>
  <c r="T151" i="12"/>
  <c r="R151" i="12"/>
  <c r="P151" i="12"/>
  <c r="BI149" i="12"/>
  <c r="BH149" i="12"/>
  <c r="BG149" i="12"/>
  <c r="BF149" i="12"/>
  <c r="T149" i="12"/>
  <c r="R149" i="12"/>
  <c r="P149" i="12"/>
  <c r="BI147" i="12"/>
  <c r="BH147" i="12"/>
  <c r="BG147" i="12"/>
  <c r="BF147" i="12"/>
  <c r="T147" i="12"/>
  <c r="R147" i="12"/>
  <c r="P147" i="12"/>
  <c r="BI145" i="12"/>
  <c r="BH145" i="12"/>
  <c r="BG145" i="12"/>
  <c r="BF145" i="12"/>
  <c r="T145" i="12"/>
  <c r="R145" i="12"/>
  <c r="P145" i="12"/>
  <c r="BI143" i="12"/>
  <c r="BH143" i="12"/>
  <c r="BG143" i="12"/>
  <c r="BF143" i="12"/>
  <c r="T143" i="12"/>
  <c r="R143" i="12"/>
  <c r="P143" i="12"/>
  <c r="BI141" i="12"/>
  <c r="BH141" i="12"/>
  <c r="BG141" i="12"/>
  <c r="BF141" i="12"/>
  <c r="T141" i="12"/>
  <c r="R141" i="12"/>
  <c r="P141" i="12"/>
  <c r="BI139" i="12"/>
  <c r="BH139" i="12"/>
  <c r="BG139" i="12"/>
  <c r="BF139" i="12"/>
  <c r="T139" i="12"/>
  <c r="R139" i="12"/>
  <c r="P139" i="12"/>
  <c r="BI137" i="12"/>
  <c r="BH137" i="12"/>
  <c r="BG137" i="12"/>
  <c r="BF137" i="12"/>
  <c r="T137" i="12"/>
  <c r="R137" i="12"/>
  <c r="P137" i="12"/>
  <c r="BI136" i="12"/>
  <c r="BH136" i="12"/>
  <c r="BG136" i="12"/>
  <c r="BF136" i="12"/>
  <c r="T136" i="12"/>
  <c r="R136" i="12"/>
  <c r="P136" i="12"/>
  <c r="BI134" i="12"/>
  <c r="BH134" i="12"/>
  <c r="BG134" i="12"/>
  <c r="BF134" i="12"/>
  <c r="T134" i="12"/>
  <c r="R134" i="12"/>
  <c r="P134" i="12"/>
  <c r="BI132" i="12"/>
  <c r="BH132" i="12"/>
  <c r="BG132" i="12"/>
  <c r="BF132" i="12"/>
  <c r="T132" i="12"/>
  <c r="R132" i="12"/>
  <c r="P132" i="12"/>
  <c r="BI130" i="12"/>
  <c r="BH130" i="12"/>
  <c r="BG130" i="12"/>
  <c r="BF130" i="12"/>
  <c r="T130" i="12"/>
  <c r="R130" i="12"/>
  <c r="P130" i="12"/>
  <c r="BI128" i="12"/>
  <c r="BH128" i="12"/>
  <c r="BG128" i="12"/>
  <c r="BF128" i="12"/>
  <c r="T128" i="12"/>
  <c r="R128" i="12"/>
  <c r="P128" i="12"/>
  <c r="BI126" i="12"/>
  <c r="BH126" i="12"/>
  <c r="BG126" i="12"/>
  <c r="BF126" i="12"/>
  <c r="T126" i="12"/>
  <c r="R126" i="12"/>
  <c r="P126" i="12"/>
  <c r="BI124" i="12"/>
  <c r="BH124" i="12"/>
  <c r="BG124" i="12"/>
  <c r="BF124" i="12"/>
  <c r="T124" i="12"/>
  <c r="R124" i="12"/>
  <c r="P124" i="12"/>
  <c r="BI122" i="12"/>
  <c r="BH122" i="12"/>
  <c r="BG122" i="12"/>
  <c r="BF122" i="12"/>
  <c r="T122" i="12"/>
  <c r="R122" i="12"/>
  <c r="P122" i="12"/>
  <c r="BI120" i="12"/>
  <c r="BH120" i="12"/>
  <c r="BG120" i="12"/>
  <c r="BF120" i="12"/>
  <c r="T120" i="12"/>
  <c r="R120" i="12"/>
  <c r="P120" i="12"/>
  <c r="BI118" i="12"/>
  <c r="BH118" i="12"/>
  <c r="BG118" i="12"/>
  <c r="BF118" i="12"/>
  <c r="T118" i="12"/>
  <c r="R118" i="12"/>
  <c r="P118" i="12"/>
  <c r="BI116" i="12"/>
  <c r="BH116" i="12"/>
  <c r="BG116" i="12"/>
  <c r="BF116" i="12"/>
  <c r="T116" i="12"/>
  <c r="R116" i="12"/>
  <c r="P116" i="12"/>
  <c r="BI114" i="12"/>
  <c r="BH114" i="12"/>
  <c r="BG114" i="12"/>
  <c r="BF114" i="12"/>
  <c r="T114" i="12"/>
  <c r="R114" i="12"/>
  <c r="P114" i="12"/>
  <c r="BI112" i="12"/>
  <c r="BH112" i="12"/>
  <c r="BG112" i="12"/>
  <c r="BF112" i="12"/>
  <c r="T112" i="12"/>
  <c r="R112" i="12"/>
  <c r="P112" i="12"/>
  <c r="BI110" i="12"/>
  <c r="BH110" i="12"/>
  <c r="BG110" i="12"/>
  <c r="BF110" i="12"/>
  <c r="T110" i="12"/>
  <c r="R110" i="12"/>
  <c r="P110" i="12"/>
  <c r="BI108" i="12"/>
  <c r="BH108" i="12"/>
  <c r="BG108" i="12"/>
  <c r="BF108" i="12"/>
  <c r="T108" i="12"/>
  <c r="R108" i="12"/>
  <c r="P108" i="12"/>
  <c r="BI106" i="12"/>
  <c r="BH106" i="12"/>
  <c r="BG106" i="12"/>
  <c r="BF106" i="12"/>
  <c r="T106" i="12"/>
  <c r="R106" i="12"/>
  <c r="P106" i="12"/>
  <c r="BI104" i="12"/>
  <c r="BH104" i="12"/>
  <c r="BG104" i="12"/>
  <c r="BF104" i="12"/>
  <c r="T104" i="12"/>
  <c r="R104" i="12"/>
  <c r="P104" i="12"/>
  <c r="BI102" i="12"/>
  <c r="BH102" i="12"/>
  <c r="BG102" i="12"/>
  <c r="BF102" i="12"/>
  <c r="T102" i="12"/>
  <c r="R102" i="12"/>
  <c r="P102" i="12"/>
  <c r="BI100" i="12"/>
  <c r="BH100" i="12"/>
  <c r="BG100" i="12"/>
  <c r="BF100" i="12"/>
  <c r="T100" i="12"/>
  <c r="R100" i="12"/>
  <c r="P100" i="12"/>
  <c r="BI98" i="12"/>
  <c r="BH98" i="12"/>
  <c r="BG98" i="12"/>
  <c r="BF98" i="12"/>
  <c r="T98" i="12"/>
  <c r="R98" i="12"/>
  <c r="P98" i="12"/>
  <c r="J93" i="12"/>
  <c r="J92" i="12"/>
  <c r="F90" i="12"/>
  <c r="E88" i="12"/>
  <c r="J59" i="12"/>
  <c r="J58" i="12"/>
  <c r="F56" i="12"/>
  <c r="E54" i="12"/>
  <c r="J20" i="12"/>
  <c r="E20" i="12"/>
  <c r="F93" i="12" s="1"/>
  <c r="J19" i="12"/>
  <c r="J17" i="12"/>
  <c r="E17" i="12"/>
  <c r="F92" i="12" s="1"/>
  <c r="J16" i="12"/>
  <c r="J14" i="12"/>
  <c r="J90" i="12"/>
  <c r="E7" i="12"/>
  <c r="E84" i="12"/>
  <c r="J39" i="11"/>
  <c r="J38" i="11"/>
  <c r="AY65" i="1"/>
  <c r="J37" i="11"/>
  <c r="AX65" i="1"/>
  <c r="BI208" i="11"/>
  <c r="BH208" i="11"/>
  <c r="BG208" i="11"/>
  <c r="BF208" i="11"/>
  <c r="T208" i="11"/>
  <c r="R208" i="11"/>
  <c r="P208" i="11"/>
  <c r="BI207" i="11"/>
  <c r="BH207" i="11"/>
  <c r="BG207" i="11"/>
  <c r="BF207" i="11"/>
  <c r="T207" i="11"/>
  <c r="R207" i="11"/>
  <c r="P207" i="11"/>
  <c r="BI205" i="11"/>
  <c r="BH205" i="11"/>
  <c r="BG205" i="11"/>
  <c r="BF205" i="11"/>
  <c r="T205" i="11"/>
  <c r="R205" i="11"/>
  <c r="P205" i="11"/>
  <c r="BI204" i="11"/>
  <c r="BH204" i="11"/>
  <c r="BG204" i="11"/>
  <c r="BF204" i="11"/>
  <c r="T204" i="11"/>
  <c r="R204" i="11"/>
  <c r="P204" i="11"/>
  <c r="BI203" i="11"/>
  <c r="BH203" i="11"/>
  <c r="BG203" i="11"/>
  <c r="BF203" i="11"/>
  <c r="T203" i="11"/>
  <c r="R203" i="11"/>
  <c r="P203" i="11"/>
  <c r="BI202" i="11"/>
  <c r="BH202" i="11"/>
  <c r="BG202" i="11"/>
  <c r="BF202" i="11"/>
  <c r="T202" i="11"/>
  <c r="R202" i="11"/>
  <c r="P202" i="11"/>
  <c r="BI201" i="11"/>
  <c r="BH201" i="11"/>
  <c r="BG201" i="11"/>
  <c r="BF201" i="11"/>
  <c r="T201" i="11"/>
  <c r="R201" i="11"/>
  <c r="P201" i="11"/>
  <c r="BI200" i="11"/>
  <c r="BH200" i="11"/>
  <c r="BG200" i="11"/>
  <c r="BF200" i="11"/>
  <c r="T200" i="11"/>
  <c r="R200" i="11"/>
  <c r="P200" i="11"/>
  <c r="BI198" i="11"/>
  <c r="BH198" i="11"/>
  <c r="BG198" i="11"/>
  <c r="BF198" i="11"/>
  <c r="T198" i="11"/>
  <c r="T197" i="11" s="1"/>
  <c r="R198" i="11"/>
  <c r="R197" i="11" s="1"/>
  <c r="P198" i="11"/>
  <c r="P197" i="11" s="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2" i="11"/>
  <c r="BH192" i="11"/>
  <c r="BG192" i="11"/>
  <c r="BF192" i="11"/>
  <c r="T192" i="11"/>
  <c r="R192" i="11"/>
  <c r="P192" i="11"/>
  <c r="BI191" i="11"/>
  <c r="BH191" i="11"/>
  <c r="BG191" i="11"/>
  <c r="BF191" i="11"/>
  <c r="T191" i="11"/>
  <c r="R191" i="11"/>
  <c r="P191" i="11"/>
  <c r="BI190" i="11"/>
  <c r="BH190" i="11"/>
  <c r="BG190" i="11"/>
  <c r="BF190" i="11"/>
  <c r="T190" i="11"/>
  <c r="R190" i="11"/>
  <c r="P190" i="11"/>
  <c r="BI189" i="11"/>
  <c r="BH189" i="11"/>
  <c r="BG189" i="11"/>
  <c r="BF189" i="11"/>
  <c r="T189" i="11"/>
  <c r="R189" i="11"/>
  <c r="P189"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7" i="11"/>
  <c r="BH177" i="11"/>
  <c r="BG177" i="11"/>
  <c r="BF177" i="11"/>
  <c r="T177" i="11"/>
  <c r="R177" i="11"/>
  <c r="P177" i="11"/>
  <c r="BI176" i="11"/>
  <c r="BH176" i="11"/>
  <c r="BG176" i="11"/>
  <c r="BF176" i="11"/>
  <c r="T176" i="11"/>
  <c r="R176" i="11"/>
  <c r="P176" i="11"/>
  <c r="BI175" i="11"/>
  <c r="BH175" i="11"/>
  <c r="BG175" i="11"/>
  <c r="BF175" i="11"/>
  <c r="T175" i="11"/>
  <c r="R175" i="11"/>
  <c r="P175"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BI123" i="11"/>
  <c r="BH123" i="11"/>
  <c r="BG123" i="11"/>
  <c r="BF123" i="11"/>
  <c r="T123" i="11"/>
  <c r="R123" i="11"/>
  <c r="P123" i="11"/>
  <c r="BI122" i="11"/>
  <c r="BH122" i="11"/>
  <c r="BG122" i="11"/>
  <c r="BF122" i="11"/>
  <c r="T122" i="11"/>
  <c r="R122" i="11"/>
  <c r="P122" i="11"/>
  <c r="BI121" i="11"/>
  <c r="BH121" i="11"/>
  <c r="BG121" i="11"/>
  <c r="BF121" i="11"/>
  <c r="T121" i="11"/>
  <c r="R121" i="11"/>
  <c r="P121" i="11"/>
  <c r="BI120" i="11"/>
  <c r="BH120" i="11"/>
  <c r="BG120" i="11"/>
  <c r="BF120" i="11"/>
  <c r="T120" i="11"/>
  <c r="R120" i="11"/>
  <c r="P120" i="11"/>
  <c r="BI119" i="11"/>
  <c r="BH119" i="11"/>
  <c r="BG119" i="11"/>
  <c r="BF119" i="11"/>
  <c r="T119" i="11"/>
  <c r="R119" i="11"/>
  <c r="P119" i="11"/>
  <c r="BI118" i="11"/>
  <c r="BH118" i="11"/>
  <c r="BG118" i="11"/>
  <c r="BF118" i="11"/>
  <c r="T118" i="11"/>
  <c r="R118" i="11"/>
  <c r="P118"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J94" i="11"/>
  <c r="J93" i="11"/>
  <c r="F91" i="11"/>
  <c r="E89" i="11"/>
  <c r="J59" i="11"/>
  <c r="J58" i="11"/>
  <c r="F56" i="11"/>
  <c r="E54" i="11"/>
  <c r="J20" i="11"/>
  <c r="E20" i="11"/>
  <c r="F59" i="11"/>
  <c r="J19" i="11"/>
  <c r="J17" i="11"/>
  <c r="E17" i="11"/>
  <c r="F93" i="11" s="1"/>
  <c r="J16" i="11"/>
  <c r="J14" i="11"/>
  <c r="J91" i="11" s="1"/>
  <c r="E7" i="11"/>
  <c r="E85" i="11" s="1"/>
  <c r="J39" i="10"/>
  <c r="J38" i="10"/>
  <c r="AY64" i="1"/>
  <c r="J37" i="10"/>
  <c r="AX64" i="1" s="1"/>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7" i="10"/>
  <c r="BH237" i="10"/>
  <c r="BG237" i="10"/>
  <c r="BF237" i="10"/>
  <c r="T237" i="10"/>
  <c r="R237" i="10"/>
  <c r="P237"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100" i="10"/>
  <c r="BH100" i="10"/>
  <c r="BG100" i="10"/>
  <c r="BF100" i="10"/>
  <c r="T100" i="10"/>
  <c r="R100" i="10"/>
  <c r="P100" i="10"/>
  <c r="BI99" i="10"/>
  <c r="BH99" i="10"/>
  <c r="BG99" i="10"/>
  <c r="BF99" i="10"/>
  <c r="T99" i="10"/>
  <c r="R99" i="10"/>
  <c r="P99" i="10"/>
  <c r="BI98" i="10"/>
  <c r="BH98" i="10"/>
  <c r="BG98" i="10"/>
  <c r="BF98" i="10"/>
  <c r="T98" i="10"/>
  <c r="R98" i="10"/>
  <c r="P98" i="10"/>
  <c r="BI97" i="10"/>
  <c r="BH97" i="10"/>
  <c r="BG97" i="10"/>
  <c r="BF97" i="10"/>
  <c r="T97" i="10"/>
  <c r="R97" i="10"/>
  <c r="P97" i="10"/>
  <c r="BI95" i="10"/>
  <c r="BH95" i="10"/>
  <c r="BG95" i="10"/>
  <c r="BF95" i="10"/>
  <c r="T95" i="10"/>
  <c r="R95" i="10"/>
  <c r="P95" i="10"/>
  <c r="J89" i="10"/>
  <c r="J88" i="10"/>
  <c r="F86" i="10"/>
  <c r="E84" i="10"/>
  <c r="J59" i="10"/>
  <c r="J58" i="10"/>
  <c r="F56" i="10"/>
  <c r="E54" i="10"/>
  <c r="J20" i="10"/>
  <c r="E20" i="10"/>
  <c r="F59" i="10" s="1"/>
  <c r="J19" i="10"/>
  <c r="J17" i="10"/>
  <c r="E17" i="10"/>
  <c r="F58" i="10"/>
  <c r="J16" i="10"/>
  <c r="J14" i="10"/>
  <c r="J56" i="10" s="1"/>
  <c r="E7" i="10"/>
  <c r="E80" i="10"/>
  <c r="J39" i="9"/>
  <c r="J38" i="9"/>
  <c r="AY63" i="1"/>
  <c r="J37" i="9"/>
  <c r="AX63" i="1"/>
  <c r="BI278" i="9"/>
  <c r="BH278" i="9"/>
  <c r="BG278" i="9"/>
  <c r="BF278" i="9"/>
  <c r="T278" i="9"/>
  <c r="T277" i="9"/>
  <c r="T276" i="9"/>
  <c r="R278" i="9"/>
  <c r="R277" i="9" s="1"/>
  <c r="R276" i="9" s="1"/>
  <c r="P278" i="9"/>
  <c r="P277" i="9"/>
  <c r="P276" i="9" s="1"/>
  <c r="BI273" i="9"/>
  <c r="BH273" i="9"/>
  <c r="BG273" i="9"/>
  <c r="BF273" i="9"/>
  <c r="T273" i="9"/>
  <c r="R273" i="9"/>
  <c r="P273" i="9"/>
  <c r="BI270" i="9"/>
  <c r="BH270" i="9"/>
  <c r="BG270" i="9"/>
  <c r="BF270" i="9"/>
  <c r="T270" i="9"/>
  <c r="R270" i="9"/>
  <c r="P270" i="9"/>
  <c r="BI267" i="9"/>
  <c r="BH267" i="9"/>
  <c r="BG267" i="9"/>
  <c r="BF267" i="9"/>
  <c r="T267" i="9"/>
  <c r="R267" i="9"/>
  <c r="P267" i="9"/>
  <c r="BI265" i="9"/>
  <c r="BH265" i="9"/>
  <c r="BG265" i="9"/>
  <c r="BF265" i="9"/>
  <c r="T265" i="9"/>
  <c r="R265" i="9"/>
  <c r="P265" i="9"/>
  <c r="BI264" i="9"/>
  <c r="BH264" i="9"/>
  <c r="BG264" i="9"/>
  <c r="BF264" i="9"/>
  <c r="T264" i="9"/>
  <c r="R264" i="9"/>
  <c r="P264" i="9"/>
  <c r="BI262" i="9"/>
  <c r="BH262" i="9"/>
  <c r="BG262" i="9"/>
  <c r="BF262" i="9"/>
  <c r="T262" i="9"/>
  <c r="R262" i="9"/>
  <c r="P262" i="9"/>
  <c r="BI258" i="9"/>
  <c r="BH258" i="9"/>
  <c r="BG258" i="9"/>
  <c r="BF258" i="9"/>
  <c r="T258" i="9"/>
  <c r="R258" i="9"/>
  <c r="P258" i="9"/>
  <c r="BI257" i="9"/>
  <c r="BH257" i="9"/>
  <c r="BG257" i="9"/>
  <c r="BF257" i="9"/>
  <c r="T257" i="9"/>
  <c r="R257" i="9"/>
  <c r="P257"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1" i="9"/>
  <c r="BH241" i="9"/>
  <c r="BG241" i="9"/>
  <c r="BF241" i="9"/>
  <c r="T241" i="9"/>
  <c r="R241" i="9"/>
  <c r="P241" i="9"/>
  <c r="BI239" i="9"/>
  <c r="BH239" i="9"/>
  <c r="BG239" i="9"/>
  <c r="BF239" i="9"/>
  <c r="T239" i="9"/>
  <c r="R239" i="9"/>
  <c r="P239" i="9"/>
  <c r="BI237" i="9"/>
  <c r="BH237" i="9"/>
  <c r="BG237" i="9"/>
  <c r="BF237" i="9"/>
  <c r="T237" i="9"/>
  <c r="R237" i="9"/>
  <c r="P237" i="9"/>
  <c r="BI235" i="9"/>
  <c r="BH235" i="9"/>
  <c r="BG235" i="9"/>
  <c r="BF235" i="9"/>
  <c r="T235" i="9"/>
  <c r="R235" i="9"/>
  <c r="P235" i="9"/>
  <c r="BI233" i="9"/>
  <c r="BH233" i="9"/>
  <c r="BG233" i="9"/>
  <c r="BF233" i="9"/>
  <c r="T233" i="9"/>
  <c r="R233" i="9"/>
  <c r="P233" i="9"/>
  <c r="BI231" i="9"/>
  <c r="BH231" i="9"/>
  <c r="BG231" i="9"/>
  <c r="BF231" i="9"/>
  <c r="T231" i="9"/>
  <c r="R231" i="9"/>
  <c r="P231" i="9"/>
  <c r="BI229" i="9"/>
  <c r="BH229" i="9"/>
  <c r="BG229" i="9"/>
  <c r="BF229" i="9"/>
  <c r="T229" i="9"/>
  <c r="R229" i="9"/>
  <c r="P229" i="9"/>
  <c r="BI227" i="9"/>
  <c r="BH227" i="9"/>
  <c r="BG227" i="9"/>
  <c r="BF227" i="9"/>
  <c r="T227" i="9"/>
  <c r="R227" i="9"/>
  <c r="P227" i="9"/>
  <c r="BI225" i="9"/>
  <c r="BH225" i="9"/>
  <c r="BG225" i="9"/>
  <c r="BF225" i="9"/>
  <c r="T225" i="9"/>
  <c r="R225" i="9"/>
  <c r="P225" i="9"/>
  <c r="BI223" i="9"/>
  <c r="BH223" i="9"/>
  <c r="BG223" i="9"/>
  <c r="BF223" i="9"/>
  <c r="T223" i="9"/>
  <c r="R223" i="9"/>
  <c r="P223" i="9"/>
  <c r="BI221" i="9"/>
  <c r="BH221" i="9"/>
  <c r="BG221" i="9"/>
  <c r="BF221" i="9"/>
  <c r="T221" i="9"/>
  <c r="R221" i="9"/>
  <c r="P221" i="9"/>
  <c r="BI219" i="9"/>
  <c r="BH219" i="9"/>
  <c r="BG219" i="9"/>
  <c r="BF219" i="9"/>
  <c r="T219" i="9"/>
  <c r="R219" i="9"/>
  <c r="P219" i="9"/>
  <c r="BI217" i="9"/>
  <c r="BH217" i="9"/>
  <c r="BG217" i="9"/>
  <c r="BF217" i="9"/>
  <c r="T217" i="9"/>
  <c r="R217" i="9"/>
  <c r="P217" i="9"/>
  <c r="BI215" i="9"/>
  <c r="BH215" i="9"/>
  <c r="BG215" i="9"/>
  <c r="BF215" i="9"/>
  <c r="T215" i="9"/>
  <c r="R215" i="9"/>
  <c r="P215" i="9"/>
  <c r="BI213" i="9"/>
  <c r="BH213" i="9"/>
  <c r="BG213" i="9"/>
  <c r="BF213" i="9"/>
  <c r="T213" i="9"/>
  <c r="R213" i="9"/>
  <c r="P213" i="9"/>
  <c r="BI210" i="9"/>
  <c r="BH210" i="9"/>
  <c r="BG210" i="9"/>
  <c r="BF210" i="9"/>
  <c r="T210" i="9"/>
  <c r="R210" i="9"/>
  <c r="P210" i="9"/>
  <c r="BI208" i="9"/>
  <c r="BH208" i="9"/>
  <c r="BG208" i="9"/>
  <c r="BF208" i="9"/>
  <c r="T208" i="9"/>
  <c r="R208" i="9"/>
  <c r="P208" i="9"/>
  <c r="BI206" i="9"/>
  <c r="BH206" i="9"/>
  <c r="BG206" i="9"/>
  <c r="BF206" i="9"/>
  <c r="T206" i="9"/>
  <c r="R206" i="9"/>
  <c r="P206" i="9"/>
  <c r="BI205" i="9"/>
  <c r="BH205" i="9"/>
  <c r="BG205" i="9"/>
  <c r="BF205" i="9"/>
  <c r="T205" i="9"/>
  <c r="R205" i="9"/>
  <c r="P205" i="9"/>
  <c r="BI203" i="9"/>
  <c r="BH203" i="9"/>
  <c r="BG203" i="9"/>
  <c r="BF203" i="9"/>
  <c r="T203" i="9"/>
  <c r="R203" i="9"/>
  <c r="P203" i="9"/>
  <c r="BI201" i="9"/>
  <c r="BH201" i="9"/>
  <c r="BG201" i="9"/>
  <c r="BF201" i="9"/>
  <c r="T201" i="9"/>
  <c r="R201" i="9"/>
  <c r="P201" i="9"/>
  <c r="BI199" i="9"/>
  <c r="BH199" i="9"/>
  <c r="BG199" i="9"/>
  <c r="BF199" i="9"/>
  <c r="T199" i="9"/>
  <c r="R199" i="9"/>
  <c r="P199" i="9"/>
  <c r="BI197" i="9"/>
  <c r="BH197" i="9"/>
  <c r="BG197" i="9"/>
  <c r="BF197" i="9"/>
  <c r="T197" i="9"/>
  <c r="R197" i="9"/>
  <c r="P197" i="9"/>
  <c r="BI195" i="9"/>
  <c r="BH195" i="9"/>
  <c r="BG195" i="9"/>
  <c r="BF195" i="9"/>
  <c r="T195" i="9"/>
  <c r="R195" i="9"/>
  <c r="P195" i="9"/>
  <c r="BI193" i="9"/>
  <c r="BH193" i="9"/>
  <c r="BG193" i="9"/>
  <c r="BF193" i="9"/>
  <c r="T193" i="9"/>
  <c r="R193" i="9"/>
  <c r="P193" i="9"/>
  <c r="BI191" i="9"/>
  <c r="BH191" i="9"/>
  <c r="BG191" i="9"/>
  <c r="BF191" i="9"/>
  <c r="T191" i="9"/>
  <c r="R191" i="9"/>
  <c r="P191" i="9"/>
  <c r="BI190" i="9"/>
  <c r="BH190" i="9"/>
  <c r="BG190" i="9"/>
  <c r="BF190" i="9"/>
  <c r="T190" i="9"/>
  <c r="R190" i="9"/>
  <c r="P190" i="9"/>
  <c r="BI189" i="9"/>
  <c r="BH189" i="9"/>
  <c r="BG189" i="9"/>
  <c r="BF189" i="9"/>
  <c r="T189" i="9"/>
  <c r="R189" i="9"/>
  <c r="P189" i="9"/>
  <c r="BI187" i="9"/>
  <c r="BH187" i="9"/>
  <c r="BG187" i="9"/>
  <c r="BF187" i="9"/>
  <c r="T187" i="9"/>
  <c r="R187" i="9"/>
  <c r="P187"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6" i="9"/>
  <c r="BH166" i="9"/>
  <c r="BG166" i="9"/>
  <c r="BF166" i="9"/>
  <c r="T166" i="9"/>
  <c r="R166" i="9"/>
  <c r="P166" i="9"/>
  <c r="BI164" i="9"/>
  <c r="BH164" i="9"/>
  <c r="BG164" i="9"/>
  <c r="BF164" i="9"/>
  <c r="T164" i="9"/>
  <c r="R164" i="9"/>
  <c r="P164" i="9"/>
  <c r="BI162" i="9"/>
  <c r="BH162" i="9"/>
  <c r="BG162" i="9"/>
  <c r="BF162" i="9"/>
  <c r="T162" i="9"/>
  <c r="R162" i="9"/>
  <c r="P162" i="9"/>
  <c r="BI160" i="9"/>
  <c r="BH160" i="9"/>
  <c r="BG160" i="9"/>
  <c r="BF160" i="9"/>
  <c r="T160" i="9"/>
  <c r="R160" i="9"/>
  <c r="P160" i="9"/>
  <c r="BI158" i="9"/>
  <c r="BH158" i="9"/>
  <c r="BG158" i="9"/>
  <c r="BF158" i="9"/>
  <c r="T158" i="9"/>
  <c r="R158" i="9"/>
  <c r="P158" i="9"/>
  <c r="BI156" i="9"/>
  <c r="BH156" i="9"/>
  <c r="BG156" i="9"/>
  <c r="BF156" i="9"/>
  <c r="T156" i="9"/>
  <c r="R156" i="9"/>
  <c r="P156"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3" i="9"/>
  <c r="BH143" i="9"/>
  <c r="BG143" i="9"/>
  <c r="BF143" i="9"/>
  <c r="T143" i="9"/>
  <c r="R143" i="9"/>
  <c r="P143" i="9"/>
  <c r="BI141" i="9"/>
  <c r="BH141" i="9"/>
  <c r="BG141" i="9"/>
  <c r="BF141" i="9"/>
  <c r="T141" i="9"/>
  <c r="R141" i="9"/>
  <c r="P141" i="9"/>
  <c r="BI139" i="9"/>
  <c r="BH139" i="9"/>
  <c r="BG139" i="9"/>
  <c r="BF139" i="9"/>
  <c r="T139" i="9"/>
  <c r="R139" i="9"/>
  <c r="P139"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9" i="9"/>
  <c r="BH129" i="9"/>
  <c r="BG129" i="9"/>
  <c r="BF129" i="9"/>
  <c r="T129" i="9"/>
  <c r="R129" i="9"/>
  <c r="P129"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0" i="9"/>
  <c r="BH120" i="9"/>
  <c r="BG120" i="9"/>
  <c r="BF120" i="9"/>
  <c r="T120" i="9"/>
  <c r="R120" i="9"/>
  <c r="P120" i="9"/>
  <c r="BI118" i="9"/>
  <c r="BH118" i="9"/>
  <c r="BG118" i="9"/>
  <c r="BF118" i="9"/>
  <c r="T118" i="9"/>
  <c r="T117" i="9"/>
  <c r="R118" i="9"/>
  <c r="R117" i="9" s="1"/>
  <c r="P118" i="9"/>
  <c r="P117" i="9" s="1"/>
  <c r="BI115" i="9"/>
  <c r="BH115" i="9"/>
  <c r="BG115" i="9"/>
  <c r="BF115" i="9"/>
  <c r="T115" i="9"/>
  <c r="R115" i="9"/>
  <c r="P115" i="9"/>
  <c r="BI114" i="9"/>
  <c r="BH114" i="9"/>
  <c r="BG114" i="9"/>
  <c r="BF114" i="9"/>
  <c r="T114" i="9"/>
  <c r="R114" i="9"/>
  <c r="P114" i="9"/>
  <c r="BI113" i="9"/>
  <c r="BH113" i="9"/>
  <c r="BG113" i="9"/>
  <c r="BF113" i="9"/>
  <c r="T113" i="9"/>
  <c r="R113" i="9"/>
  <c r="P113"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3" i="9"/>
  <c r="BH103" i="9"/>
  <c r="BG103" i="9"/>
  <c r="BF103" i="9"/>
  <c r="T103" i="9"/>
  <c r="R103" i="9"/>
  <c r="P103" i="9"/>
  <c r="BI102" i="9"/>
  <c r="BH102" i="9"/>
  <c r="BG102" i="9"/>
  <c r="BF102" i="9"/>
  <c r="T102" i="9"/>
  <c r="R102" i="9"/>
  <c r="P102" i="9"/>
  <c r="BI100" i="9"/>
  <c r="BH100" i="9"/>
  <c r="BG100" i="9"/>
  <c r="BF100" i="9"/>
  <c r="T100" i="9"/>
  <c r="R100" i="9"/>
  <c r="P100" i="9"/>
  <c r="J94" i="9"/>
  <c r="J93" i="9"/>
  <c r="F91" i="9"/>
  <c r="E89" i="9"/>
  <c r="J59" i="9"/>
  <c r="J58" i="9"/>
  <c r="F56" i="9"/>
  <c r="E54" i="9"/>
  <c r="J20" i="9"/>
  <c r="E20" i="9"/>
  <c r="F94" i="9" s="1"/>
  <c r="J19" i="9"/>
  <c r="J17" i="9"/>
  <c r="E17" i="9"/>
  <c r="F93" i="9" s="1"/>
  <c r="J16" i="9"/>
  <c r="J14" i="9"/>
  <c r="J91" i="9" s="1"/>
  <c r="E7" i="9"/>
  <c r="E85" i="9" s="1"/>
  <c r="J39" i="8"/>
  <c r="J38" i="8"/>
  <c r="AY62" i="1" s="1"/>
  <c r="J37" i="8"/>
  <c r="AX62" i="1"/>
  <c r="BI493" i="8"/>
  <c r="BH493" i="8"/>
  <c r="BG493" i="8"/>
  <c r="BF493" i="8"/>
  <c r="T493" i="8"/>
  <c r="R493" i="8"/>
  <c r="P493" i="8"/>
  <c r="BI492" i="8"/>
  <c r="BH492" i="8"/>
  <c r="BG492" i="8"/>
  <c r="BF492" i="8"/>
  <c r="T492" i="8"/>
  <c r="R492" i="8"/>
  <c r="P492" i="8"/>
  <c r="BI491" i="8"/>
  <c r="BH491" i="8"/>
  <c r="BG491" i="8"/>
  <c r="BF491" i="8"/>
  <c r="T491" i="8"/>
  <c r="R491" i="8"/>
  <c r="P491" i="8"/>
  <c r="BI489" i="8"/>
  <c r="BH489" i="8"/>
  <c r="BG489" i="8"/>
  <c r="BF489" i="8"/>
  <c r="T489" i="8"/>
  <c r="R489" i="8"/>
  <c r="P489" i="8"/>
  <c r="BI487" i="8"/>
  <c r="BH487" i="8"/>
  <c r="BG487" i="8"/>
  <c r="BF487" i="8"/>
  <c r="T487" i="8"/>
  <c r="R487" i="8"/>
  <c r="P487" i="8"/>
  <c r="BI485" i="8"/>
  <c r="BH485" i="8"/>
  <c r="BG485" i="8"/>
  <c r="BF485" i="8"/>
  <c r="T485" i="8"/>
  <c r="R485" i="8"/>
  <c r="P485" i="8"/>
  <c r="BI483" i="8"/>
  <c r="BH483" i="8"/>
  <c r="BG483" i="8"/>
  <c r="BF483" i="8"/>
  <c r="T483" i="8"/>
  <c r="R483" i="8"/>
  <c r="P483" i="8"/>
  <c r="BI481" i="8"/>
  <c r="BH481" i="8"/>
  <c r="BG481" i="8"/>
  <c r="BF481" i="8"/>
  <c r="T481" i="8"/>
  <c r="R481" i="8"/>
  <c r="P481" i="8"/>
  <c r="BI479" i="8"/>
  <c r="BH479" i="8"/>
  <c r="BG479" i="8"/>
  <c r="BF479" i="8"/>
  <c r="T479" i="8"/>
  <c r="R479" i="8"/>
  <c r="P479" i="8"/>
  <c r="BI477" i="8"/>
  <c r="BH477" i="8"/>
  <c r="BG477" i="8"/>
  <c r="BF477" i="8"/>
  <c r="T477" i="8"/>
  <c r="R477" i="8"/>
  <c r="P477" i="8"/>
  <c r="BI476" i="8"/>
  <c r="BH476" i="8"/>
  <c r="BG476" i="8"/>
  <c r="BF476" i="8"/>
  <c r="T476" i="8"/>
  <c r="R476" i="8"/>
  <c r="P476" i="8"/>
  <c r="BI474" i="8"/>
  <c r="BH474" i="8"/>
  <c r="BG474" i="8"/>
  <c r="BF474" i="8"/>
  <c r="T474" i="8"/>
  <c r="R474" i="8"/>
  <c r="P474" i="8"/>
  <c r="BI471" i="8"/>
  <c r="BH471" i="8"/>
  <c r="BG471" i="8"/>
  <c r="BF471" i="8"/>
  <c r="T471" i="8"/>
  <c r="R471" i="8"/>
  <c r="P471" i="8"/>
  <c r="BI469" i="8"/>
  <c r="BH469" i="8"/>
  <c r="BG469" i="8"/>
  <c r="BF469" i="8"/>
  <c r="T469" i="8"/>
  <c r="R469" i="8"/>
  <c r="P469" i="8"/>
  <c r="BI467" i="8"/>
  <c r="BH467" i="8"/>
  <c r="BG467" i="8"/>
  <c r="BF467" i="8"/>
  <c r="T467" i="8"/>
  <c r="R467" i="8"/>
  <c r="P467" i="8"/>
  <c r="BI465" i="8"/>
  <c r="BH465" i="8"/>
  <c r="BG465" i="8"/>
  <c r="BF465" i="8"/>
  <c r="T465" i="8"/>
  <c r="R465" i="8"/>
  <c r="P465" i="8"/>
  <c r="BI463" i="8"/>
  <c r="BH463" i="8"/>
  <c r="BG463" i="8"/>
  <c r="BF463" i="8"/>
  <c r="T463" i="8"/>
  <c r="R463" i="8"/>
  <c r="P463" i="8"/>
  <c r="BI461" i="8"/>
  <c r="BH461" i="8"/>
  <c r="BG461" i="8"/>
  <c r="BF461" i="8"/>
  <c r="T461" i="8"/>
  <c r="R461" i="8"/>
  <c r="P461" i="8"/>
  <c r="BI459" i="8"/>
  <c r="BH459" i="8"/>
  <c r="BG459" i="8"/>
  <c r="BF459" i="8"/>
  <c r="T459" i="8"/>
  <c r="R459" i="8"/>
  <c r="P459" i="8"/>
  <c r="BI458" i="8"/>
  <c r="BH458" i="8"/>
  <c r="BG458" i="8"/>
  <c r="BF458" i="8"/>
  <c r="T458" i="8"/>
  <c r="R458" i="8"/>
  <c r="P458" i="8"/>
  <c r="BI456" i="8"/>
  <c r="BH456" i="8"/>
  <c r="BG456" i="8"/>
  <c r="BF456" i="8"/>
  <c r="T456" i="8"/>
  <c r="R456" i="8"/>
  <c r="P456" i="8"/>
  <c r="BI455" i="8"/>
  <c r="BH455" i="8"/>
  <c r="BG455" i="8"/>
  <c r="BF455" i="8"/>
  <c r="T455" i="8"/>
  <c r="R455" i="8"/>
  <c r="P455" i="8"/>
  <c r="BI453" i="8"/>
  <c r="BH453" i="8"/>
  <c r="BG453" i="8"/>
  <c r="BF453" i="8"/>
  <c r="T453" i="8"/>
  <c r="R453" i="8"/>
  <c r="P453" i="8"/>
  <c r="BI452" i="8"/>
  <c r="BH452" i="8"/>
  <c r="BG452" i="8"/>
  <c r="BF452" i="8"/>
  <c r="T452" i="8"/>
  <c r="R452" i="8"/>
  <c r="P452" i="8"/>
  <c r="BI450" i="8"/>
  <c r="BH450" i="8"/>
  <c r="BG450" i="8"/>
  <c r="BF450" i="8"/>
  <c r="T450" i="8"/>
  <c r="R450" i="8"/>
  <c r="P450" i="8"/>
  <c r="BI449" i="8"/>
  <c r="BH449" i="8"/>
  <c r="BG449" i="8"/>
  <c r="BF449" i="8"/>
  <c r="T449" i="8"/>
  <c r="R449" i="8"/>
  <c r="P449" i="8"/>
  <c r="BI447" i="8"/>
  <c r="BH447" i="8"/>
  <c r="BG447" i="8"/>
  <c r="BF447" i="8"/>
  <c r="T447" i="8"/>
  <c r="R447" i="8"/>
  <c r="P447" i="8"/>
  <c r="BI446" i="8"/>
  <c r="BH446" i="8"/>
  <c r="BG446" i="8"/>
  <c r="BF446" i="8"/>
  <c r="T446" i="8"/>
  <c r="R446" i="8"/>
  <c r="P446" i="8"/>
  <c r="BI444" i="8"/>
  <c r="BH444" i="8"/>
  <c r="BG444" i="8"/>
  <c r="BF444" i="8"/>
  <c r="T444" i="8"/>
  <c r="R444" i="8"/>
  <c r="P444" i="8"/>
  <c r="BI443" i="8"/>
  <c r="BH443" i="8"/>
  <c r="BG443" i="8"/>
  <c r="BF443" i="8"/>
  <c r="T443" i="8"/>
  <c r="R443" i="8"/>
  <c r="P443" i="8"/>
  <c r="BI441" i="8"/>
  <c r="BH441" i="8"/>
  <c r="BG441" i="8"/>
  <c r="BF441" i="8"/>
  <c r="T441" i="8"/>
  <c r="R441" i="8"/>
  <c r="P441" i="8"/>
  <c r="BI440" i="8"/>
  <c r="BH440" i="8"/>
  <c r="BG440" i="8"/>
  <c r="BF440" i="8"/>
  <c r="T440" i="8"/>
  <c r="R440" i="8"/>
  <c r="P440" i="8"/>
  <c r="BI438" i="8"/>
  <c r="BH438" i="8"/>
  <c r="BG438" i="8"/>
  <c r="BF438" i="8"/>
  <c r="T438" i="8"/>
  <c r="R438" i="8"/>
  <c r="P438" i="8"/>
  <c r="BI437" i="8"/>
  <c r="BH437" i="8"/>
  <c r="BG437" i="8"/>
  <c r="BF437" i="8"/>
  <c r="T437" i="8"/>
  <c r="R437" i="8"/>
  <c r="P437" i="8"/>
  <c r="BI435" i="8"/>
  <c r="BH435" i="8"/>
  <c r="BG435" i="8"/>
  <c r="BF435" i="8"/>
  <c r="T435" i="8"/>
  <c r="R435" i="8"/>
  <c r="P435" i="8"/>
  <c r="BI433" i="8"/>
  <c r="BH433" i="8"/>
  <c r="BG433" i="8"/>
  <c r="BF433" i="8"/>
  <c r="T433" i="8"/>
  <c r="R433" i="8"/>
  <c r="P433" i="8"/>
  <c r="BI431" i="8"/>
  <c r="BH431" i="8"/>
  <c r="BG431" i="8"/>
  <c r="BF431" i="8"/>
  <c r="T431" i="8"/>
  <c r="R431" i="8"/>
  <c r="P431" i="8"/>
  <c r="BI430" i="8"/>
  <c r="BH430" i="8"/>
  <c r="BG430" i="8"/>
  <c r="BF430" i="8"/>
  <c r="T430" i="8"/>
  <c r="R430" i="8"/>
  <c r="P430" i="8"/>
  <c r="BI428" i="8"/>
  <c r="BH428" i="8"/>
  <c r="BG428" i="8"/>
  <c r="BF428" i="8"/>
  <c r="T428" i="8"/>
  <c r="R428" i="8"/>
  <c r="P428" i="8"/>
  <c r="BI427" i="8"/>
  <c r="BH427" i="8"/>
  <c r="BG427" i="8"/>
  <c r="BF427" i="8"/>
  <c r="T427" i="8"/>
  <c r="R427" i="8"/>
  <c r="P427" i="8"/>
  <c r="BI425" i="8"/>
  <c r="BH425" i="8"/>
  <c r="BG425" i="8"/>
  <c r="BF425" i="8"/>
  <c r="T425" i="8"/>
  <c r="R425" i="8"/>
  <c r="P425" i="8"/>
  <c r="BI423" i="8"/>
  <c r="BH423" i="8"/>
  <c r="BG423" i="8"/>
  <c r="BF423" i="8"/>
  <c r="T423" i="8"/>
  <c r="R423" i="8"/>
  <c r="P423" i="8"/>
  <c r="BI421" i="8"/>
  <c r="BH421" i="8"/>
  <c r="BG421" i="8"/>
  <c r="BF421" i="8"/>
  <c r="T421" i="8"/>
  <c r="R421" i="8"/>
  <c r="P421" i="8"/>
  <c r="BI420" i="8"/>
  <c r="BH420" i="8"/>
  <c r="BG420" i="8"/>
  <c r="BF420" i="8"/>
  <c r="T420" i="8"/>
  <c r="R420" i="8"/>
  <c r="P420" i="8"/>
  <c r="BI418" i="8"/>
  <c r="BH418" i="8"/>
  <c r="BG418" i="8"/>
  <c r="BF418" i="8"/>
  <c r="T418" i="8"/>
  <c r="R418" i="8"/>
  <c r="P418" i="8"/>
  <c r="BI417" i="8"/>
  <c r="BH417" i="8"/>
  <c r="BG417" i="8"/>
  <c r="BF417" i="8"/>
  <c r="T417" i="8"/>
  <c r="R417" i="8"/>
  <c r="P417" i="8"/>
  <c r="BI415" i="8"/>
  <c r="BH415" i="8"/>
  <c r="BG415" i="8"/>
  <c r="BF415" i="8"/>
  <c r="T415" i="8"/>
  <c r="R415" i="8"/>
  <c r="P415" i="8"/>
  <c r="BI414" i="8"/>
  <c r="BH414" i="8"/>
  <c r="BG414" i="8"/>
  <c r="BF414" i="8"/>
  <c r="T414" i="8"/>
  <c r="R414" i="8"/>
  <c r="P414" i="8"/>
  <c r="BI412" i="8"/>
  <c r="BH412" i="8"/>
  <c r="BG412" i="8"/>
  <c r="BF412" i="8"/>
  <c r="T412" i="8"/>
  <c r="R412" i="8"/>
  <c r="P412" i="8"/>
  <c r="BI411" i="8"/>
  <c r="BH411" i="8"/>
  <c r="BG411" i="8"/>
  <c r="BF411" i="8"/>
  <c r="T411" i="8"/>
  <c r="R411" i="8"/>
  <c r="P411" i="8"/>
  <c r="BI409" i="8"/>
  <c r="BH409" i="8"/>
  <c r="BG409" i="8"/>
  <c r="BF409" i="8"/>
  <c r="T409" i="8"/>
  <c r="R409" i="8"/>
  <c r="P409" i="8"/>
  <c r="BI408" i="8"/>
  <c r="BH408" i="8"/>
  <c r="BG408" i="8"/>
  <c r="BF408" i="8"/>
  <c r="T408" i="8"/>
  <c r="R408" i="8"/>
  <c r="P408" i="8"/>
  <c r="BI406" i="8"/>
  <c r="BH406" i="8"/>
  <c r="BG406" i="8"/>
  <c r="BF406" i="8"/>
  <c r="T406" i="8"/>
  <c r="R406" i="8"/>
  <c r="P406" i="8"/>
  <c r="BI405" i="8"/>
  <c r="BH405" i="8"/>
  <c r="BG405" i="8"/>
  <c r="BF405" i="8"/>
  <c r="T405" i="8"/>
  <c r="R405" i="8"/>
  <c r="P405" i="8"/>
  <c r="BI403" i="8"/>
  <c r="BH403" i="8"/>
  <c r="BG403" i="8"/>
  <c r="BF403" i="8"/>
  <c r="T403" i="8"/>
  <c r="R403" i="8"/>
  <c r="P403" i="8"/>
  <c r="BI402" i="8"/>
  <c r="BH402" i="8"/>
  <c r="BG402" i="8"/>
  <c r="BF402" i="8"/>
  <c r="T402" i="8"/>
  <c r="R402" i="8"/>
  <c r="P402" i="8"/>
  <c r="BI400" i="8"/>
  <c r="BH400" i="8"/>
  <c r="BG400" i="8"/>
  <c r="BF400" i="8"/>
  <c r="T400" i="8"/>
  <c r="R400" i="8"/>
  <c r="P400" i="8"/>
  <c r="BI399" i="8"/>
  <c r="BH399" i="8"/>
  <c r="BG399" i="8"/>
  <c r="BF399" i="8"/>
  <c r="T399" i="8"/>
  <c r="R399" i="8"/>
  <c r="P399" i="8"/>
  <c r="BI397" i="8"/>
  <c r="BH397" i="8"/>
  <c r="BG397" i="8"/>
  <c r="BF397" i="8"/>
  <c r="T397" i="8"/>
  <c r="R397" i="8"/>
  <c r="P397" i="8"/>
  <c r="BI395" i="8"/>
  <c r="BH395" i="8"/>
  <c r="BG395" i="8"/>
  <c r="BF395" i="8"/>
  <c r="T395" i="8"/>
  <c r="R395" i="8"/>
  <c r="P395" i="8"/>
  <c r="BI393" i="8"/>
  <c r="BH393" i="8"/>
  <c r="BG393" i="8"/>
  <c r="BF393" i="8"/>
  <c r="T393" i="8"/>
  <c r="R393" i="8"/>
  <c r="P393" i="8"/>
  <c r="BI392" i="8"/>
  <c r="BH392" i="8"/>
  <c r="BG392" i="8"/>
  <c r="BF392" i="8"/>
  <c r="T392" i="8"/>
  <c r="R392" i="8"/>
  <c r="P392" i="8"/>
  <c r="BI390" i="8"/>
  <c r="BH390" i="8"/>
  <c r="BG390" i="8"/>
  <c r="BF390" i="8"/>
  <c r="T390" i="8"/>
  <c r="R390" i="8"/>
  <c r="P390" i="8"/>
  <c r="BI389" i="8"/>
  <c r="BH389" i="8"/>
  <c r="BG389" i="8"/>
  <c r="BF389" i="8"/>
  <c r="T389" i="8"/>
  <c r="R389" i="8"/>
  <c r="P389" i="8"/>
  <c r="BI387" i="8"/>
  <c r="BH387" i="8"/>
  <c r="BG387" i="8"/>
  <c r="BF387" i="8"/>
  <c r="T387" i="8"/>
  <c r="R387" i="8"/>
  <c r="P387" i="8"/>
  <c r="BI386" i="8"/>
  <c r="BH386" i="8"/>
  <c r="BG386" i="8"/>
  <c r="BF386" i="8"/>
  <c r="T386" i="8"/>
  <c r="R386" i="8"/>
  <c r="P386" i="8"/>
  <c r="BI384" i="8"/>
  <c r="BH384" i="8"/>
  <c r="BG384" i="8"/>
  <c r="BF384" i="8"/>
  <c r="T384" i="8"/>
  <c r="R384" i="8"/>
  <c r="P384" i="8"/>
  <c r="BI383" i="8"/>
  <c r="BH383" i="8"/>
  <c r="BG383" i="8"/>
  <c r="BF383" i="8"/>
  <c r="T383" i="8"/>
  <c r="R383" i="8"/>
  <c r="P383" i="8"/>
  <c r="BI381" i="8"/>
  <c r="BH381" i="8"/>
  <c r="BG381" i="8"/>
  <c r="BF381" i="8"/>
  <c r="T381" i="8"/>
  <c r="R381" i="8"/>
  <c r="P381" i="8"/>
  <c r="BI380" i="8"/>
  <c r="BH380" i="8"/>
  <c r="BG380" i="8"/>
  <c r="BF380" i="8"/>
  <c r="T380" i="8"/>
  <c r="R380" i="8"/>
  <c r="P380" i="8"/>
  <c r="BI378" i="8"/>
  <c r="BH378" i="8"/>
  <c r="BG378" i="8"/>
  <c r="BF378" i="8"/>
  <c r="T378" i="8"/>
  <c r="R378" i="8"/>
  <c r="P378" i="8"/>
  <c r="BI376" i="8"/>
  <c r="BH376" i="8"/>
  <c r="BG376" i="8"/>
  <c r="BF376" i="8"/>
  <c r="T376" i="8"/>
  <c r="R376" i="8"/>
  <c r="P376" i="8"/>
  <c r="BI374" i="8"/>
  <c r="BH374" i="8"/>
  <c r="BG374" i="8"/>
  <c r="BF374" i="8"/>
  <c r="T374" i="8"/>
  <c r="R374" i="8"/>
  <c r="P374" i="8"/>
  <c r="BI373" i="8"/>
  <c r="BH373" i="8"/>
  <c r="BG373" i="8"/>
  <c r="BF373" i="8"/>
  <c r="T373" i="8"/>
  <c r="R373" i="8"/>
  <c r="P373" i="8"/>
  <c r="BI371" i="8"/>
  <c r="BH371" i="8"/>
  <c r="BG371" i="8"/>
  <c r="BF371" i="8"/>
  <c r="T371" i="8"/>
  <c r="R371" i="8"/>
  <c r="P371" i="8"/>
  <c r="BI370" i="8"/>
  <c r="BH370" i="8"/>
  <c r="BG370" i="8"/>
  <c r="BF370" i="8"/>
  <c r="T370" i="8"/>
  <c r="R370" i="8"/>
  <c r="P370" i="8"/>
  <c r="BI368" i="8"/>
  <c r="BH368" i="8"/>
  <c r="BG368" i="8"/>
  <c r="BF368" i="8"/>
  <c r="T368" i="8"/>
  <c r="R368" i="8"/>
  <c r="P368" i="8"/>
  <c r="BI367" i="8"/>
  <c r="BH367" i="8"/>
  <c r="BG367" i="8"/>
  <c r="BF367" i="8"/>
  <c r="T367" i="8"/>
  <c r="R367" i="8"/>
  <c r="P367" i="8"/>
  <c r="BI365" i="8"/>
  <c r="BH365" i="8"/>
  <c r="BG365" i="8"/>
  <c r="BF365" i="8"/>
  <c r="T365" i="8"/>
  <c r="R365" i="8"/>
  <c r="P365" i="8"/>
  <c r="BI364" i="8"/>
  <c r="BH364" i="8"/>
  <c r="BG364" i="8"/>
  <c r="BF364" i="8"/>
  <c r="T364" i="8"/>
  <c r="R364" i="8"/>
  <c r="P364" i="8"/>
  <c r="BI362" i="8"/>
  <c r="BH362" i="8"/>
  <c r="BG362" i="8"/>
  <c r="BF362" i="8"/>
  <c r="T362" i="8"/>
  <c r="R362" i="8"/>
  <c r="P362" i="8"/>
  <c r="BI361" i="8"/>
  <c r="BH361" i="8"/>
  <c r="BG361" i="8"/>
  <c r="BF361" i="8"/>
  <c r="T361" i="8"/>
  <c r="R361" i="8"/>
  <c r="P361" i="8"/>
  <c r="BI359" i="8"/>
  <c r="BH359" i="8"/>
  <c r="BG359" i="8"/>
  <c r="BF359" i="8"/>
  <c r="T359" i="8"/>
  <c r="R359" i="8"/>
  <c r="P359" i="8"/>
  <c r="BI358" i="8"/>
  <c r="BH358" i="8"/>
  <c r="BG358" i="8"/>
  <c r="BF358" i="8"/>
  <c r="T358" i="8"/>
  <c r="R358" i="8"/>
  <c r="P358" i="8"/>
  <c r="BI356" i="8"/>
  <c r="BH356" i="8"/>
  <c r="BG356" i="8"/>
  <c r="BF356" i="8"/>
  <c r="T356" i="8"/>
  <c r="R356" i="8"/>
  <c r="P356" i="8"/>
  <c r="BI355" i="8"/>
  <c r="BH355" i="8"/>
  <c r="BG355" i="8"/>
  <c r="BF355" i="8"/>
  <c r="T355" i="8"/>
  <c r="R355" i="8"/>
  <c r="P355" i="8"/>
  <c r="BI353" i="8"/>
  <c r="BH353" i="8"/>
  <c r="BG353" i="8"/>
  <c r="BF353" i="8"/>
  <c r="T353" i="8"/>
  <c r="R353" i="8"/>
  <c r="P353" i="8"/>
  <c r="BI352" i="8"/>
  <c r="BH352" i="8"/>
  <c r="BG352" i="8"/>
  <c r="BF352" i="8"/>
  <c r="T352" i="8"/>
  <c r="R352" i="8"/>
  <c r="P352" i="8"/>
  <c r="BI350" i="8"/>
  <c r="BH350" i="8"/>
  <c r="BG350" i="8"/>
  <c r="BF350" i="8"/>
  <c r="T350" i="8"/>
  <c r="R350" i="8"/>
  <c r="P350" i="8"/>
  <c r="BI349" i="8"/>
  <c r="BH349" i="8"/>
  <c r="BG349" i="8"/>
  <c r="BF349" i="8"/>
  <c r="T349" i="8"/>
  <c r="R349" i="8"/>
  <c r="P349" i="8"/>
  <c r="BI347" i="8"/>
  <c r="BH347" i="8"/>
  <c r="BG347" i="8"/>
  <c r="BF347" i="8"/>
  <c r="T347" i="8"/>
  <c r="R347" i="8"/>
  <c r="P347" i="8"/>
  <c r="BI346" i="8"/>
  <c r="BH346" i="8"/>
  <c r="BG346" i="8"/>
  <c r="BF346" i="8"/>
  <c r="T346" i="8"/>
  <c r="R346" i="8"/>
  <c r="P346" i="8"/>
  <c r="BI344" i="8"/>
  <c r="BH344" i="8"/>
  <c r="BG344" i="8"/>
  <c r="BF344" i="8"/>
  <c r="T344" i="8"/>
  <c r="R344" i="8"/>
  <c r="P344" i="8"/>
  <c r="BI343" i="8"/>
  <c r="BH343" i="8"/>
  <c r="BG343" i="8"/>
  <c r="BF343" i="8"/>
  <c r="T343" i="8"/>
  <c r="R343" i="8"/>
  <c r="P343" i="8"/>
  <c r="BI341" i="8"/>
  <c r="BH341" i="8"/>
  <c r="BG341" i="8"/>
  <c r="BF341" i="8"/>
  <c r="T341" i="8"/>
  <c r="R341" i="8"/>
  <c r="P341" i="8"/>
  <c r="BI339" i="8"/>
  <c r="BH339" i="8"/>
  <c r="BG339" i="8"/>
  <c r="BF339" i="8"/>
  <c r="T339" i="8"/>
  <c r="R339" i="8"/>
  <c r="P339" i="8"/>
  <c r="BI337" i="8"/>
  <c r="BH337" i="8"/>
  <c r="BG337" i="8"/>
  <c r="BF337" i="8"/>
  <c r="T337" i="8"/>
  <c r="R337" i="8"/>
  <c r="P337" i="8"/>
  <c r="BI336" i="8"/>
  <c r="BH336" i="8"/>
  <c r="BG336" i="8"/>
  <c r="BF336" i="8"/>
  <c r="T336" i="8"/>
  <c r="R336" i="8"/>
  <c r="P336" i="8"/>
  <c r="BI334" i="8"/>
  <c r="BH334" i="8"/>
  <c r="BG334" i="8"/>
  <c r="BF334" i="8"/>
  <c r="T334" i="8"/>
  <c r="R334" i="8"/>
  <c r="P334" i="8"/>
  <c r="BI333" i="8"/>
  <c r="BH333" i="8"/>
  <c r="BG333" i="8"/>
  <c r="BF333" i="8"/>
  <c r="T333" i="8"/>
  <c r="R333" i="8"/>
  <c r="P333" i="8"/>
  <c r="BI331" i="8"/>
  <c r="BH331" i="8"/>
  <c r="BG331" i="8"/>
  <c r="BF331" i="8"/>
  <c r="T331" i="8"/>
  <c r="R331" i="8"/>
  <c r="P331" i="8"/>
  <c r="BI330" i="8"/>
  <c r="BH330" i="8"/>
  <c r="BG330" i="8"/>
  <c r="BF330" i="8"/>
  <c r="T330" i="8"/>
  <c r="R330" i="8"/>
  <c r="P330" i="8"/>
  <c r="BI328" i="8"/>
  <c r="BH328" i="8"/>
  <c r="BG328" i="8"/>
  <c r="BF328" i="8"/>
  <c r="T328" i="8"/>
  <c r="R328" i="8"/>
  <c r="P328" i="8"/>
  <c r="BI327" i="8"/>
  <c r="BH327" i="8"/>
  <c r="BG327" i="8"/>
  <c r="BF327" i="8"/>
  <c r="T327" i="8"/>
  <c r="R327" i="8"/>
  <c r="P327" i="8"/>
  <c r="BI325" i="8"/>
  <c r="BH325" i="8"/>
  <c r="BG325" i="8"/>
  <c r="BF325" i="8"/>
  <c r="T325" i="8"/>
  <c r="R325" i="8"/>
  <c r="P325" i="8"/>
  <c r="BI324" i="8"/>
  <c r="BH324" i="8"/>
  <c r="BG324" i="8"/>
  <c r="BF324" i="8"/>
  <c r="T324" i="8"/>
  <c r="R324" i="8"/>
  <c r="P324" i="8"/>
  <c r="BI322" i="8"/>
  <c r="BH322" i="8"/>
  <c r="BG322" i="8"/>
  <c r="BF322" i="8"/>
  <c r="T322" i="8"/>
  <c r="R322" i="8"/>
  <c r="P322" i="8"/>
  <c r="BI321" i="8"/>
  <c r="BH321" i="8"/>
  <c r="BG321" i="8"/>
  <c r="BF321" i="8"/>
  <c r="T321" i="8"/>
  <c r="R321" i="8"/>
  <c r="P321" i="8"/>
  <c r="BI319" i="8"/>
  <c r="BH319" i="8"/>
  <c r="BG319" i="8"/>
  <c r="BF319" i="8"/>
  <c r="T319" i="8"/>
  <c r="R319" i="8"/>
  <c r="P319" i="8"/>
  <c r="BI317" i="8"/>
  <c r="BH317" i="8"/>
  <c r="BG317" i="8"/>
  <c r="BF317" i="8"/>
  <c r="T317" i="8"/>
  <c r="R317" i="8"/>
  <c r="P317" i="8"/>
  <c r="BI315" i="8"/>
  <c r="BH315" i="8"/>
  <c r="BG315" i="8"/>
  <c r="BF315" i="8"/>
  <c r="T315" i="8"/>
  <c r="R315" i="8"/>
  <c r="P315" i="8"/>
  <c r="BI314" i="8"/>
  <c r="BH314" i="8"/>
  <c r="BG314" i="8"/>
  <c r="BF314" i="8"/>
  <c r="T314" i="8"/>
  <c r="R314" i="8"/>
  <c r="P314" i="8"/>
  <c r="BI312" i="8"/>
  <c r="BH312" i="8"/>
  <c r="BG312" i="8"/>
  <c r="BF312" i="8"/>
  <c r="T312" i="8"/>
  <c r="R312" i="8"/>
  <c r="P312" i="8"/>
  <c r="BI311" i="8"/>
  <c r="BH311" i="8"/>
  <c r="BG311" i="8"/>
  <c r="BF311" i="8"/>
  <c r="T311" i="8"/>
  <c r="R311" i="8"/>
  <c r="P311" i="8"/>
  <c r="BI309" i="8"/>
  <c r="BH309" i="8"/>
  <c r="BG309" i="8"/>
  <c r="BF309" i="8"/>
  <c r="T309" i="8"/>
  <c r="R309" i="8"/>
  <c r="P309" i="8"/>
  <c r="BI308" i="8"/>
  <c r="BH308" i="8"/>
  <c r="BG308" i="8"/>
  <c r="BF308" i="8"/>
  <c r="T308" i="8"/>
  <c r="R308" i="8"/>
  <c r="P308" i="8"/>
  <c r="BI306" i="8"/>
  <c r="BH306" i="8"/>
  <c r="BG306" i="8"/>
  <c r="BF306" i="8"/>
  <c r="T306" i="8"/>
  <c r="R306" i="8"/>
  <c r="P306" i="8"/>
  <c r="BI305" i="8"/>
  <c r="BH305" i="8"/>
  <c r="BG305" i="8"/>
  <c r="BF305" i="8"/>
  <c r="T305" i="8"/>
  <c r="R305" i="8"/>
  <c r="P305" i="8"/>
  <c r="BI303" i="8"/>
  <c r="BH303" i="8"/>
  <c r="BG303" i="8"/>
  <c r="BF303" i="8"/>
  <c r="T303" i="8"/>
  <c r="R303" i="8"/>
  <c r="P303" i="8"/>
  <c r="BI302" i="8"/>
  <c r="BH302" i="8"/>
  <c r="BG302" i="8"/>
  <c r="BF302" i="8"/>
  <c r="T302" i="8"/>
  <c r="R302" i="8"/>
  <c r="P302" i="8"/>
  <c r="BI300" i="8"/>
  <c r="BH300" i="8"/>
  <c r="BG300" i="8"/>
  <c r="BF300" i="8"/>
  <c r="T300" i="8"/>
  <c r="R300" i="8"/>
  <c r="P300" i="8"/>
  <c r="BI299" i="8"/>
  <c r="BH299" i="8"/>
  <c r="BG299" i="8"/>
  <c r="BF299" i="8"/>
  <c r="T299" i="8"/>
  <c r="R299" i="8"/>
  <c r="P299" i="8"/>
  <c r="BI297" i="8"/>
  <c r="BH297" i="8"/>
  <c r="BG297" i="8"/>
  <c r="BF297" i="8"/>
  <c r="T297" i="8"/>
  <c r="R297" i="8"/>
  <c r="P297" i="8"/>
  <c r="BI296" i="8"/>
  <c r="BH296" i="8"/>
  <c r="BG296" i="8"/>
  <c r="BF296" i="8"/>
  <c r="T296" i="8"/>
  <c r="R296" i="8"/>
  <c r="P296" i="8"/>
  <c r="BI294" i="8"/>
  <c r="BH294" i="8"/>
  <c r="BG294" i="8"/>
  <c r="BF294" i="8"/>
  <c r="T294" i="8"/>
  <c r="R294" i="8"/>
  <c r="P294" i="8"/>
  <c r="BI293" i="8"/>
  <c r="BH293" i="8"/>
  <c r="BG293" i="8"/>
  <c r="BF293" i="8"/>
  <c r="T293" i="8"/>
  <c r="R293" i="8"/>
  <c r="P293" i="8"/>
  <c r="BI291" i="8"/>
  <c r="BH291" i="8"/>
  <c r="BG291" i="8"/>
  <c r="BF291" i="8"/>
  <c r="T291" i="8"/>
  <c r="R291" i="8"/>
  <c r="P291" i="8"/>
  <c r="BI290" i="8"/>
  <c r="BH290" i="8"/>
  <c r="BG290" i="8"/>
  <c r="BF290" i="8"/>
  <c r="T290" i="8"/>
  <c r="R290" i="8"/>
  <c r="P290" i="8"/>
  <c r="BI288" i="8"/>
  <c r="BH288" i="8"/>
  <c r="BG288" i="8"/>
  <c r="BF288" i="8"/>
  <c r="T288" i="8"/>
  <c r="R288" i="8"/>
  <c r="P288" i="8"/>
  <c r="BI287" i="8"/>
  <c r="BH287" i="8"/>
  <c r="BG287" i="8"/>
  <c r="BF287" i="8"/>
  <c r="T287" i="8"/>
  <c r="R287" i="8"/>
  <c r="P287" i="8"/>
  <c r="BI285" i="8"/>
  <c r="BH285" i="8"/>
  <c r="BG285" i="8"/>
  <c r="BF285" i="8"/>
  <c r="T285" i="8"/>
  <c r="R285" i="8"/>
  <c r="P285" i="8"/>
  <c r="BI283" i="8"/>
  <c r="BH283" i="8"/>
  <c r="BG283" i="8"/>
  <c r="BF283" i="8"/>
  <c r="T283" i="8"/>
  <c r="R283" i="8"/>
  <c r="P283" i="8"/>
  <c r="BI281" i="8"/>
  <c r="BH281" i="8"/>
  <c r="BG281" i="8"/>
  <c r="BF281" i="8"/>
  <c r="T281" i="8"/>
  <c r="R281" i="8"/>
  <c r="P281" i="8"/>
  <c r="BI280" i="8"/>
  <c r="BH280" i="8"/>
  <c r="BG280" i="8"/>
  <c r="BF280" i="8"/>
  <c r="T280" i="8"/>
  <c r="R280" i="8"/>
  <c r="P280" i="8"/>
  <c r="BI278" i="8"/>
  <c r="BH278" i="8"/>
  <c r="BG278" i="8"/>
  <c r="BF278" i="8"/>
  <c r="T278" i="8"/>
  <c r="R278" i="8"/>
  <c r="P278" i="8"/>
  <c r="BI277" i="8"/>
  <c r="BH277" i="8"/>
  <c r="BG277" i="8"/>
  <c r="BF277" i="8"/>
  <c r="T277" i="8"/>
  <c r="R277" i="8"/>
  <c r="P277" i="8"/>
  <c r="BI275" i="8"/>
  <c r="BH275" i="8"/>
  <c r="BG275" i="8"/>
  <c r="BF275" i="8"/>
  <c r="T275" i="8"/>
  <c r="R275" i="8"/>
  <c r="P275" i="8"/>
  <c r="BI274" i="8"/>
  <c r="BH274" i="8"/>
  <c r="BG274" i="8"/>
  <c r="BF274" i="8"/>
  <c r="T274" i="8"/>
  <c r="R274" i="8"/>
  <c r="P274" i="8"/>
  <c r="BI272" i="8"/>
  <c r="BH272" i="8"/>
  <c r="BG272" i="8"/>
  <c r="BF272" i="8"/>
  <c r="T272" i="8"/>
  <c r="R272" i="8"/>
  <c r="P272" i="8"/>
  <c r="BI271" i="8"/>
  <c r="BH271" i="8"/>
  <c r="BG271" i="8"/>
  <c r="BF271" i="8"/>
  <c r="T271" i="8"/>
  <c r="R271" i="8"/>
  <c r="P271" i="8"/>
  <c r="BI269" i="8"/>
  <c r="BH269" i="8"/>
  <c r="BG269" i="8"/>
  <c r="BF269" i="8"/>
  <c r="T269" i="8"/>
  <c r="R269" i="8"/>
  <c r="P269" i="8"/>
  <c r="BI268" i="8"/>
  <c r="BH268" i="8"/>
  <c r="BG268" i="8"/>
  <c r="BF268" i="8"/>
  <c r="T268" i="8"/>
  <c r="R268" i="8"/>
  <c r="P268" i="8"/>
  <c r="BI266" i="8"/>
  <c r="BH266" i="8"/>
  <c r="BG266" i="8"/>
  <c r="BF266" i="8"/>
  <c r="T266" i="8"/>
  <c r="R266" i="8"/>
  <c r="P266" i="8"/>
  <c r="BI265" i="8"/>
  <c r="BH265" i="8"/>
  <c r="BG265" i="8"/>
  <c r="BF265" i="8"/>
  <c r="T265" i="8"/>
  <c r="R265" i="8"/>
  <c r="P265" i="8"/>
  <c r="BI263" i="8"/>
  <c r="BH263" i="8"/>
  <c r="BG263" i="8"/>
  <c r="BF263" i="8"/>
  <c r="T263" i="8"/>
  <c r="R263" i="8"/>
  <c r="P263" i="8"/>
  <c r="BI262" i="8"/>
  <c r="BH262" i="8"/>
  <c r="BG262" i="8"/>
  <c r="BF262" i="8"/>
  <c r="T262" i="8"/>
  <c r="R262" i="8"/>
  <c r="P262" i="8"/>
  <c r="BI260" i="8"/>
  <c r="BH260" i="8"/>
  <c r="BG260" i="8"/>
  <c r="BF260" i="8"/>
  <c r="T260" i="8"/>
  <c r="R260" i="8"/>
  <c r="P260" i="8"/>
  <c r="BI259" i="8"/>
  <c r="BH259" i="8"/>
  <c r="BG259" i="8"/>
  <c r="BF259" i="8"/>
  <c r="T259" i="8"/>
  <c r="R259" i="8"/>
  <c r="P259" i="8"/>
  <c r="BI257" i="8"/>
  <c r="BH257" i="8"/>
  <c r="BG257" i="8"/>
  <c r="BF257" i="8"/>
  <c r="T257" i="8"/>
  <c r="R257" i="8"/>
  <c r="P257" i="8"/>
  <c r="BI256" i="8"/>
  <c r="BH256" i="8"/>
  <c r="BG256" i="8"/>
  <c r="BF256" i="8"/>
  <c r="T256" i="8"/>
  <c r="R256" i="8"/>
  <c r="P256" i="8"/>
  <c r="BI254" i="8"/>
  <c r="BH254" i="8"/>
  <c r="BG254" i="8"/>
  <c r="BF254" i="8"/>
  <c r="T254" i="8"/>
  <c r="R254" i="8"/>
  <c r="P254" i="8"/>
  <c r="BI253" i="8"/>
  <c r="BH253" i="8"/>
  <c r="BG253" i="8"/>
  <c r="BF253" i="8"/>
  <c r="T253" i="8"/>
  <c r="R253" i="8"/>
  <c r="P253" i="8"/>
  <c r="BI251" i="8"/>
  <c r="BH251" i="8"/>
  <c r="BG251" i="8"/>
  <c r="BF251" i="8"/>
  <c r="T251" i="8"/>
  <c r="R251" i="8"/>
  <c r="P251" i="8"/>
  <c r="BI249" i="8"/>
  <c r="BH249" i="8"/>
  <c r="BG249" i="8"/>
  <c r="BF249" i="8"/>
  <c r="T249" i="8"/>
  <c r="R249" i="8"/>
  <c r="P249" i="8"/>
  <c r="BI247" i="8"/>
  <c r="BH247" i="8"/>
  <c r="BG247" i="8"/>
  <c r="BF247" i="8"/>
  <c r="T247" i="8"/>
  <c r="R247" i="8"/>
  <c r="P247" i="8"/>
  <c r="BI246" i="8"/>
  <c r="BH246" i="8"/>
  <c r="BG246" i="8"/>
  <c r="BF246" i="8"/>
  <c r="T246" i="8"/>
  <c r="R246" i="8"/>
  <c r="P246" i="8"/>
  <c r="BI244" i="8"/>
  <c r="BH244" i="8"/>
  <c r="BG244" i="8"/>
  <c r="BF244" i="8"/>
  <c r="T244" i="8"/>
  <c r="R244" i="8"/>
  <c r="P244" i="8"/>
  <c r="BI243" i="8"/>
  <c r="BH243" i="8"/>
  <c r="BG243" i="8"/>
  <c r="BF243" i="8"/>
  <c r="T243" i="8"/>
  <c r="R243" i="8"/>
  <c r="P243" i="8"/>
  <c r="BI241" i="8"/>
  <c r="BH241" i="8"/>
  <c r="BG241" i="8"/>
  <c r="BF241" i="8"/>
  <c r="T241" i="8"/>
  <c r="R241" i="8"/>
  <c r="P241" i="8"/>
  <c r="BI240" i="8"/>
  <c r="BH240" i="8"/>
  <c r="BG240" i="8"/>
  <c r="BF240" i="8"/>
  <c r="T240" i="8"/>
  <c r="R240" i="8"/>
  <c r="P240" i="8"/>
  <c r="BI238" i="8"/>
  <c r="BH238" i="8"/>
  <c r="BG238" i="8"/>
  <c r="BF238" i="8"/>
  <c r="T238" i="8"/>
  <c r="R238" i="8"/>
  <c r="P238" i="8"/>
  <c r="BI237" i="8"/>
  <c r="BH237" i="8"/>
  <c r="BG237" i="8"/>
  <c r="BF237" i="8"/>
  <c r="T237" i="8"/>
  <c r="R237" i="8"/>
  <c r="P237" i="8"/>
  <c r="BI235" i="8"/>
  <c r="BH235" i="8"/>
  <c r="BG235" i="8"/>
  <c r="BF235" i="8"/>
  <c r="T235" i="8"/>
  <c r="R235" i="8"/>
  <c r="P235" i="8"/>
  <c r="BI234" i="8"/>
  <c r="BH234" i="8"/>
  <c r="BG234" i="8"/>
  <c r="BF234" i="8"/>
  <c r="T234" i="8"/>
  <c r="R234" i="8"/>
  <c r="P234" i="8"/>
  <c r="BI232" i="8"/>
  <c r="BH232" i="8"/>
  <c r="BG232" i="8"/>
  <c r="BF232" i="8"/>
  <c r="T232" i="8"/>
  <c r="R232" i="8"/>
  <c r="P232" i="8"/>
  <c r="BI231" i="8"/>
  <c r="BH231" i="8"/>
  <c r="BG231" i="8"/>
  <c r="BF231" i="8"/>
  <c r="T231" i="8"/>
  <c r="R231" i="8"/>
  <c r="P231" i="8"/>
  <c r="BI229" i="8"/>
  <c r="BH229" i="8"/>
  <c r="BG229" i="8"/>
  <c r="BF229" i="8"/>
  <c r="T229" i="8"/>
  <c r="R229" i="8"/>
  <c r="P229" i="8"/>
  <c r="BI228" i="8"/>
  <c r="BH228" i="8"/>
  <c r="BG228" i="8"/>
  <c r="BF228" i="8"/>
  <c r="T228" i="8"/>
  <c r="R228" i="8"/>
  <c r="P228" i="8"/>
  <c r="BI226" i="8"/>
  <c r="BH226" i="8"/>
  <c r="BG226" i="8"/>
  <c r="BF226" i="8"/>
  <c r="T226" i="8"/>
  <c r="R226" i="8"/>
  <c r="P226" i="8"/>
  <c r="BI224" i="8"/>
  <c r="BH224" i="8"/>
  <c r="BG224" i="8"/>
  <c r="BF224" i="8"/>
  <c r="T224" i="8"/>
  <c r="R224" i="8"/>
  <c r="P224" i="8"/>
  <c r="BI223" i="8"/>
  <c r="BH223" i="8"/>
  <c r="BG223" i="8"/>
  <c r="BF223" i="8"/>
  <c r="T223" i="8"/>
  <c r="R223" i="8"/>
  <c r="P223" i="8"/>
  <c r="BI221" i="8"/>
  <c r="BH221" i="8"/>
  <c r="BG221" i="8"/>
  <c r="BF221" i="8"/>
  <c r="T221" i="8"/>
  <c r="R221" i="8"/>
  <c r="P221" i="8"/>
  <c r="BI220" i="8"/>
  <c r="BH220" i="8"/>
  <c r="BG220" i="8"/>
  <c r="BF220" i="8"/>
  <c r="T220" i="8"/>
  <c r="R220" i="8"/>
  <c r="P220" i="8"/>
  <c r="BI218" i="8"/>
  <c r="BH218" i="8"/>
  <c r="BG218" i="8"/>
  <c r="BF218" i="8"/>
  <c r="T218" i="8"/>
  <c r="R218" i="8"/>
  <c r="P218" i="8"/>
  <c r="BI217" i="8"/>
  <c r="BH217" i="8"/>
  <c r="BG217" i="8"/>
  <c r="BF217" i="8"/>
  <c r="T217" i="8"/>
  <c r="R217" i="8"/>
  <c r="P217" i="8"/>
  <c r="BI215" i="8"/>
  <c r="BH215" i="8"/>
  <c r="BG215" i="8"/>
  <c r="BF215" i="8"/>
  <c r="T215" i="8"/>
  <c r="R215" i="8"/>
  <c r="P215" i="8"/>
  <c r="BI214" i="8"/>
  <c r="BH214" i="8"/>
  <c r="BG214" i="8"/>
  <c r="BF214" i="8"/>
  <c r="T214" i="8"/>
  <c r="R214" i="8"/>
  <c r="P214" i="8"/>
  <c r="BI212" i="8"/>
  <c r="BH212" i="8"/>
  <c r="BG212" i="8"/>
  <c r="BF212" i="8"/>
  <c r="T212" i="8"/>
  <c r="R212" i="8"/>
  <c r="P212" i="8"/>
  <c r="BI211" i="8"/>
  <c r="BH211" i="8"/>
  <c r="BG211" i="8"/>
  <c r="BF211" i="8"/>
  <c r="T211" i="8"/>
  <c r="R211" i="8"/>
  <c r="P211" i="8"/>
  <c r="BI209" i="8"/>
  <c r="BH209" i="8"/>
  <c r="BG209" i="8"/>
  <c r="BF209" i="8"/>
  <c r="T209" i="8"/>
  <c r="R209" i="8"/>
  <c r="P209" i="8"/>
  <c r="BI208" i="8"/>
  <c r="BH208" i="8"/>
  <c r="BG208" i="8"/>
  <c r="BF208" i="8"/>
  <c r="T208" i="8"/>
  <c r="R208" i="8"/>
  <c r="P208" i="8"/>
  <c r="BI206" i="8"/>
  <c r="BH206" i="8"/>
  <c r="BG206" i="8"/>
  <c r="BF206" i="8"/>
  <c r="T206" i="8"/>
  <c r="R206" i="8"/>
  <c r="P206" i="8"/>
  <c r="BI205" i="8"/>
  <c r="BH205" i="8"/>
  <c r="BG205" i="8"/>
  <c r="BF205" i="8"/>
  <c r="T205" i="8"/>
  <c r="R205" i="8"/>
  <c r="P205" i="8"/>
  <c r="BI203" i="8"/>
  <c r="BH203" i="8"/>
  <c r="BG203" i="8"/>
  <c r="BF203" i="8"/>
  <c r="T203" i="8"/>
  <c r="R203" i="8"/>
  <c r="P203" i="8"/>
  <c r="BI202" i="8"/>
  <c r="BH202" i="8"/>
  <c r="BG202" i="8"/>
  <c r="BF202" i="8"/>
  <c r="T202" i="8"/>
  <c r="R202" i="8"/>
  <c r="P202" i="8"/>
  <c r="BI200" i="8"/>
  <c r="BH200" i="8"/>
  <c r="BG200" i="8"/>
  <c r="BF200" i="8"/>
  <c r="T200" i="8"/>
  <c r="R200" i="8"/>
  <c r="P200" i="8"/>
  <c r="BI199" i="8"/>
  <c r="BH199" i="8"/>
  <c r="BG199" i="8"/>
  <c r="BF199" i="8"/>
  <c r="T199" i="8"/>
  <c r="R199" i="8"/>
  <c r="P199" i="8"/>
  <c r="BI197" i="8"/>
  <c r="BH197" i="8"/>
  <c r="BG197" i="8"/>
  <c r="BF197" i="8"/>
  <c r="T197" i="8"/>
  <c r="R197" i="8"/>
  <c r="P197" i="8"/>
  <c r="BI196" i="8"/>
  <c r="BH196" i="8"/>
  <c r="BG196" i="8"/>
  <c r="BF196" i="8"/>
  <c r="T196" i="8"/>
  <c r="R196" i="8"/>
  <c r="P196" i="8"/>
  <c r="BI194" i="8"/>
  <c r="BH194" i="8"/>
  <c r="BG194" i="8"/>
  <c r="BF194" i="8"/>
  <c r="T194" i="8"/>
  <c r="R194" i="8"/>
  <c r="P194" i="8"/>
  <c r="BI193" i="8"/>
  <c r="BH193" i="8"/>
  <c r="BG193" i="8"/>
  <c r="BF193" i="8"/>
  <c r="T193" i="8"/>
  <c r="R193" i="8"/>
  <c r="P193" i="8"/>
  <c r="BI191" i="8"/>
  <c r="BH191" i="8"/>
  <c r="BG191" i="8"/>
  <c r="BF191" i="8"/>
  <c r="T191" i="8"/>
  <c r="R191" i="8"/>
  <c r="P191" i="8"/>
  <c r="BI190" i="8"/>
  <c r="BH190" i="8"/>
  <c r="BG190" i="8"/>
  <c r="BF190" i="8"/>
  <c r="T190" i="8"/>
  <c r="R190" i="8"/>
  <c r="P190" i="8"/>
  <c r="BI188" i="8"/>
  <c r="BH188" i="8"/>
  <c r="BG188" i="8"/>
  <c r="BF188" i="8"/>
  <c r="T188" i="8"/>
  <c r="R188" i="8"/>
  <c r="P188" i="8"/>
  <c r="BI187" i="8"/>
  <c r="BH187" i="8"/>
  <c r="BG187" i="8"/>
  <c r="BF187" i="8"/>
  <c r="T187" i="8"/>
  <c r="R187" i="8"/>
  <c r="P187" i="8"/>
  <c r="BI185" i="8"/>
  <c r="BH185" i="8"/>
  <c r="BG185" i="8"/>
  <c r="BF185" i="8"/>
  <c r="T185" i="8"/>
  <c r="R185" i="8"/>
  <c r="P185" i="8"/>
  <c r="BI184" i="8"/>
  <c r="BH184" i="8"/>
  <c r="BG184" i="8"/>
  <c r="BF184" i="8"/>
  <c r="T184" i="8"/>
  <c r="R184" i="8"/>
  <c r="P184" i="8"/>
  <c r="BI183" i="8"/>
  <c r="BH183" i="8"/>
  <c r="BG183" i="8"/>
  <c r="BF183" i="8"/>
  <c r="T183" i="8"/>
  <c r="R183" i="8"/>
  <c r="P183" i="8"/>
  <c r="BI181" i="8"/>
  <c r="BH181" i="8"/>
  <c r="BG181" i="8"/>
  <c r="BF181" i="8"/>
  <c r="T181" i="8"/>
  <c r="R181" i="8"/>
  <c r="P181" i="8"/>
  <c r="BI179" i="8"/>
  <c r="BH179" i="8"/>
  <c r="BG179" i="8"/>
  <c r="BF179" i="8"/>
  <c r="T179" i="8"/>
  <c r="R179" i="8"/>
  <c r="P179" i="8"/>
  <c r="BI178" i="8"/>
  <c r="BH178" i="8"/>
  <c r="BG178" i="8"/>
  <c r="BF178" i="8"/>
  <c r="T178" i="8"/>
  <c r="R178" i="8"/>
  <c r="P178" i="8"/>
  <c r="BI176" i="8"/>
  <c r="BH176" i="8"/>
  <c r="BG176" i="8"/>
  <c r="BF176" i="8"/>
  <c r="T176" i="8"/>
  <c r="R176" i="8"/>
  <c r="P176" i="8"/>
  <c r="BI175" i="8"/>
  <c r="BH175" i="8"/>
  <c r="BG175" i="8"/>
  <c r="BF175" i="8"/>
  <c r="T175" i="8"/>
  <c r="R175" i="8"/>
  <c r="P175" i="8"/>
  <c r="BI173" i="8"/>
  <c r="BH173" i="8"/>
  <c r="BG173" i="8"/>
  <c r="BF173" i="8"/>
  <c r="T173" i="8"/>
  <c r="R173" i="8"/>
  <c r="P173" i="8"/>
  <c r="BI172" i="8"/>
  <c r="BH172" i="8"/>
  <c r="BG172" i="8"/>
  <c r="BF172" i="8"/>
  <c r="T172" i="8"/>
  <c r="R172" i="8"/>
  <c r="P172" i="8"/>
  <c r="BI170" i="8"/>
  <c r="BH170" i="8"/>
  <c r="BG170" i="8"/>
  <c r="BF170" i="8"/>
  <c r="T170" i="8"/>
  <c r="R170" i="8"/>
  <c r="P170" i="8"/>
  <c r="BI169" i="8"/>
  <c r="BH169" i="8"/>
  <c r="BG169" i="8"/>
  <c r="BF169" i="8"/>
  <c r="T169" i="8"/>
  <c r="R169" i="8"/>
  <c r="P169" i="8"/>
  <c r="BI167" i="8"/>
  <c r="BH167" i="8"/>
  <c r="BG167" i="8"/>
  <c r="BF167" i="8"/>
  <c r="T167" i="8"/>
  <c r="R167" i="8"/>
  <c r="P167" i="8"/>
  <c r="BI166" i="8"/>
  <c r="BH166" i="8"/>
  <c r="BG166" i="8"/>
  <c r="BF166" i="8"/>
  <c r="T166" i="8"/>
  <c r="R166" i="8"/>
  <c r="P166" i="8"/>
  <c r="BI164" i="8"/>
  <c r="BH164" i="8"/>
  <c r="BG164" i="8"/>
  <c r="BF164" i="8"/>
  <c r="T164" i="8"/>
  <c r="R164" i="8"/>
  <c r="P164" i="8"/>
  <c r="BI163" i="8"/>
  <c r="BH163" i="8"/>
  <c r="BG163" i="8"/>
  <c r="BF163" i="8"/>
  <c r="T163" i="8"/>
  <c r="R163" i="8"/>
  <c r="P163" i="8"/>
  <c r="BI161" i="8"/>
  <c r="BH161" i="8"/>
  <c r="BG161" i="8"/>
  <c r="BF161" i="8"/>
  <c r="T161" i="8"/>
  <c r="R161" i="8"/>
  <c r="P161" i="8"/>
  <c r="BI160" i="8"/>
  <c r="BH160" i="8"/>
  <c r="BG160" i="8"/>
  <c r="BF160" i="8"/>
  <c r="T160" i="8"/>
  <c r="R160" i="8"/>
  <c r="P160" i="8"/>
  <c r="BI158" i="8"/>
  <c r="BH158" i="8"/>
  <c r="BG158" i="8"/>
  <c r="BF158" i="8"/>
  <c r="T158" i="8"/>
  <c r="R158" i="8"/>
  <c r="P158" i="8"/>
  <c r="BI157" i="8"/>
  <c r="BH157" i="8"/>
  <c r="BG157" i="8"/>
  <c r="BF157" i="8"/>
  <c r="T157" i="8"/>
  <c r="R157" i="8"/>
  <c r="P157" i="8"/>
  <c r="BI155" i="8"/>
  <c r="BH155" i="8"/>
  <c r="BG155" i="8"/>
  <c r="BF155" i="8"/>
  <c r="T155" i="8"/>
  <c r="R155" i="8"/>
  <c r="P155" i="8"/>
  <c r="BI154" i="8"/>
  <c r="BH154" i="8"/>
  <c r="BG154" i="8"/>
  <c r="BF154" i="8"/>
  <c r="T154" i="8"/>
  <c r="R154" i="8"/>
  <c r="P154" i="8"/>
  <c r="BI152" i="8"/>
  <c r="BH152" i="8"/>
  <c r="BG152" i="8"/>
  <c r="BF152" i="8"/>
  <c r="T152" i="8"/>
  <c r="R152" i="8"/>
  <c r="P152" i="8"/>
  <c r="BI151" i="8"/>
  <c r="BH151" i="8"/>
  <c r="BG151" i="8"/>
  <c r="BF151" i="8"/>
  <c r="T151" i="8"/>
  <c r="R151" i="8"/>
  <c r="P151" i="8"/>
  <c r="BI149" i="8"/>
  <c r="BH149" i="8"/>
  <c r="BG149" i="8"/>
  <c r="BF149" i="8"/>
  <c r="T149" i="8"/>
  <c r="R149" i="8"/>
  <c r="P149" i="8"/>
  <c r="BI148" i="8"/>
  <c r="BH148" i="8"/>
  <c r="BG148" i="8"/>
  <c r="BF148" i="8"/>
  <c r="T148" i="8"/>
  <c r="R148" i="8"/>
  <c r="P148" i="8"/>
  <c r="BI146" i="8"/>
  <c r="BH146" i="8"/>
  <c r="BG146" i="8"/>
  <c r="BF146" i="8"/>
  <c r="T146" i="8"/>
  <c r="R146" i="8"/>
  <c r="P146" i="8"/>
  <c r="BI145" i="8"/>
  <c r="BH145" i="8"/>
  <c r="BG145" i="8"/>
  <c r="BF145" i="8"/>
  <c r="T145" i="8"/>
  <c r="R145" i="8"/>
  <c r="P145" i="8"/>
  <c r="BI143" i="8"/>
  <c r="BH143" i="8"/>
  <c r="BG143" i="8"/>
  <c r="BF143" i="8"/>
  <c r="T143" i="8"/>
  <c r="R143" i="8"/>
  <c r="P143" i="8"/>
  <c r="BI142" i="8"/>
  <c r="BH142" i="8"/>
  <c r="BG142" i="8"/>
  <c r="BF142" i="8"/>
  <c r="T142" i="8"/>
  <c r="R142" i="8"/>
  <c r="P142" i="8"/>
  <c r="BI140" i="8"/>
  <c r="BH140" i="8"/>
  <c r="BG140" i="8"/>
  <c r="BF140" i="8"/>
  <c r="T140" i="8"/>
  <c r="R140" i="8"/>
  <c r="P140" i="8"/>
  <c r="BI139" i="8"/>
  <c r="BH139" i="8"/>
  <c r="BG139" i="8"/>
  <c r="BF139" i="8"/>
  <c r="T139" i="8"/>
  <c r="R139" i="8"/>
  <c r="P139" i="8"/>
  <c r="BI137" i="8"/>
  <c r="BH137" i="8"/>
  <c r="BG137" i="8"/>
  <c r="BF137" i="8"/>
  <c r="T137" i="8"/>
  <c r="R137" i="8"/>
  <c r="P137" i="8"/>
  <c r="BI136" i="8"/>
  <c r="BH136" i="8"/>
  <c r="BG136" i="8"/>
  <c r="BF136" i="8"/>
  <c r="T136" i="8"/>
  <c r="R136" i="8"/>
  <c r="P136" i="8"/>
  <c r="BI134" i="8"/>
  <c r="BH134" i="8"/>
  <c r="BG134" i="8"/>
  <c r="BF134" i="8"/>
  <c r="T134" i="8"/>
  <c r="R134" i="8"/>
  <c r="P134" i="8"/>
  <c r="BI133" i="8"/>
  <c r="BH133" i="8"/>
  <c r="BG133" i="8"/>
  <c r="BF133" i="8"/>
  <c r="T133" i="8"/>
  <c r="R133" i="8"/>
  <c r="P133" i="8"/>
  <c r="BI131" i="8"/>
  <c r="BH131" i="8"/>
  <c r="BG131" i="8"/>
  <c r="BF131" i="8"/>
  <c r="T131" i="8"/>
  <c r="R131" i="8"/>
  <c r="P131" i="8"/>
  <c r="BI130" i="8"/>
  <c r="BH130" i="8"/>
  <c r="BG130" i="8"/>
  <c r="BF130" i="8"/>
  <c r="T130" i="8"/>
  <c r="R130" i="8"/>
  <c r="P130" i="8"/>
  <c r="BI128" i="8"/>
  <c r="BH128" i="8"/>
  <c r="BG128" i="8"/>
  <c r="BF128" i="8"/>
  <c r="T128" i="8"/>
  <c r="R128" i="8"/>
  <c r="P128" i="8"/>
  <c r="BI127" i="8"/>
  <c r="BH127" i="8"/>
  <c r="BG127" i="8"/>
  <c r="BF127" i="8"/>
  <c r="T127" i="8"/>
  <c r="R127" i="8"/>
  <c r="P127" i="8"/>
  <c r="BI125" i="8"/>
  <c r="BH125" i="8"/>
  <c r="BG125" i="8"/>
  <c r="BF125" i="8"/>
  <c r="T125" i="8"/>
  <c r="R125" i="8"/>
  <c r="P125" i="8"/>
  <c r="BI124" i="8"/>
  <c r="BH124" i="8"/>
  <c r="BG124" i="8"/>
  <c r="BF124" i="8"/>
  <c r="T124" i="8"/>
  <c r="R124" i="8"/>
  <c r="P124" i="8"/>
  <c r="BI122" i="8"/>
  <c r="BH122" i="8"/>
  <c r="BG122" i="8"/>
  <c r="BF122" i="8"/>
  <c r="T122" i="8"/>
  <c r="R122" i="8"/>
  <c r="P122" i="8"/>
  <c r="BI121" i="8"/>
  <c r="BH121" i="8"/>
  <c r="BG121" i="8"/>
  <c r="BF121" i="8"/>
  <c r="T121" i="8"/>
  <c r="R121" i="8"/>
  <c r="P121" i="8"/>
  <c r="BI119" i="8"/>
  <c r="BH119" i="8"/>
  <c r="BG119" i="8"/>
  <c r="BF119" i="8"/>
  <c r="T119" i="8"/>
  <c r="R119" i="8"/>
  <c r="P119" i="8"/>
  <c r="BI118" i="8"/>
  <c r="BH118" i="8"/>
  <c r="BG118" i="8"/>
  <c r="BF118" i="8"/>
  <c r="T118" i="8"/>
  <c r="R118" i="8"/>
  <c r="P118" i="8"/>
  <c r="BI116" i="8"/>
  <c r="BH116" i="8"/>
  <c r="BG116" i="8"/>
  <c r="BF116" i="8"/>
  <c r="T116" i="8"/>
  <c r="R116" i="8"/>
  <c r="P116" i="8"/>
  <c r="BI115" i="8"/>
  <c r="BH115" i="8"/>
  <c r="BG115" i="8"/>
  <c r="BF115" i="8"/>
  <c r="T115" i="8"/>
  <c r="R115" i="8"/>
  <c r="P115" i="8"/>
  <c r="BI113" i="8"/>
  <c r="BH113" i="8"/>
  <c r="BG113" i="8"/>
  <c r="BF113" i="8"/>
  <c r="T113" i="8"/>
  <c r="R113" i="8"/>
  <c r="P113" i="8"/>
  <c r="BI112" i="8"/>
  <c r="BH112" i="8"/>
  <c r="BG112" i="8"/>
  <c r="BF112" i="8"/>
  <c r="T112" i="8"/>
  <c r="R112" i="8"/>
  <c r="P112" i="8"/>
  <c r="BI110" i="8"/>
  <c r="BH110" i="8"/>
  <c r="BG110" i="8"/>
  <c r="BF110" i="8"/>
  <c r="T110" i="8"/>
  <c r="R110" i="8"/>
  <c r="P110" i="8"/>
  <c r="BI109" i="8"/>
  <c r="BH109" i="8"/>
  <c r="BG109" i="8"/>
  <c r="BF109" i="8"/>
  <c r="T109" i="8"/>
  <c r="R109" i="8"/>
  <c r="P109" i="8"/>
  <c r="BI107" i="8"/>
  <c r="BH107" i="8"/>
  <c r="BG107" i="8"/>
  <c r="BF107" i="8"/>
  <c r="T107" i="8"/>
  <c r="R107" i="8"/>
  <c r="P107" i="8"/>
  <c r="BI106" i="8"/>
  <c r="BH106" i="8"/>
  <c r="BG106" i="8"/>
  <c r="BF106" i="8"/>
  <c r="T106" i="8"/>
  <c r="R106" i="8"/>
  <c r="P106" i="8"/>
  <c r="BI105" i="8"/>
  <c r="BH105" i="8"/>
  <c r="BG105" i="8"/>
  <c r="BF105" i="8"/>
  <c r="T105" i="8"/>
  <c r="R105" i="8"/>
  <c r="P105" i="8"/>
  <c r="BI103" i="8"/>
  <c r="BH103" i="8"/>
  <c r="BG103" i="8"/>
  <c r="BF103" i="8"/>
  <c r="T103" i="8"/>
  <c r="R103" i="8"/>
  <c r="P103" i="8"/>
  <c r="J97" i="8"/>
  <c r="J96" i="8"/>
  <c r="F94" i="8"/>
  <c r="E92" i="8"/>
  <c r="J59" i="8"/>
  <c r="J58" i="8"/>
  <c r="F56" i="8"/>
  <c r="E54" i="8"/>
  <c r="J20" i="8"/>
  <c r="E20" i="8"/>
  <c r="F59" i="8" s="1"/>
  <c r="J19" i="8"/>
  <c r="J17" i="8"/>
  <c r="E17" i="8"/>
  <c r="F58" i="8" s="1"/>
  <c r="J16" i="8"/>
  <c r="J14" i="8"/>
  <c r="J94" i="8" s="1"/>
  <c r="E7" i="8"/>
  <c r="E88" i="8"/>
  <c r="J39" i="7"/>
  <c r="J38" i="7"/>
  <c r="AY61" i="1"/>
  <c r="J37" i="7"/>
  <c r="AX61" i="1"/>
  <c r="BI354" i="7"/>
  <c r="BH354" i="7"/>
  <c r="BG354" i="7"/>
  <c r="BF354" i="7"/>
  <c r="T354" i="7"/>
  <c r="R354" i="7"/>
  <c r="P354" i="7"/>
  <c r="BI353" i="7"/>
  <c r="BH353" i="7"/>
  <c r="BG353" i="7"/>
  <c r="BF353" i="7"/>
  <c r="T353" i="7"/>
  <c r="R353" i="7"/>
  <c r="P353" i="7"/>
  <c r="BI352" i="7"/>
  <c r="BH352" i="7"/>
  <c r="BG352" i="7"/>
  <c r="BF352" i="7"/>
  <c r="T352" i="7"/>
  <c r="R352" i="7"/>
  <c r="P352" i="7"/>
  <c r="BI349" i="7"/>
  <c r="BH349" i="7"/>
  <c r="BG349" i="7"/>
  <c r="BF349" i="7"/>
  <c r="T349" i="7"/>
  <c r="R349" i="7"/>
  <c r="P349" i="7"/>
  <c r="BI347" i="7"/>
  <c r="BH347" i="7"/>
  <c r="BG347" i="7"/>
  <c r="BF347" i="7"/>
  <c r="T347" i="7"/>
  <c r="R347" i="7"/>
  <c r="P347" i="7"/>
  <c r="BI345" i="7"/>
  <c r="BH345" i="7"/>
  <c r="BG345" i="7"/>
  <c r="BF345" i="7"/>
  <c r="T345" i="7"/>
  <c r="R345" i="7"/>
  <c r="P345" i="7"/>
  <c r="BI343" i="7"/>
  <c r="BH343" i="7"/>
  <c r="BG343" i="7"/>
  <c r="BF343" i="7"/>
  <c r="T343" i="7"/>
  <c r="R343" i="7"/>
  <c r="P343" i="7"/>
  <c r="BI341" i="7"/>
  <c r="BH341" i="7"/>
  <c r="BG341" i="7"/>
  <c r="BF341" i="7"/>
  <c r="T341" i="7"/>
  <c r="R341" i="7"/>
  <c r="P341" i="7"/>
  <c r="BI339" i="7"/>
  <c r="BH339" i="7"/>
  <c r="BG339" i="7"/>
  <c r="BF339" i="7"/>
  <c r="T339" i="7"/>
  <c r="R339" i="7"/>
  <c r="P339" i="7"/>
  <c r="BI337" i="7"/>
  <c r="BH337" i="7"/>
  <c r="BG337" i="7"/>
  <c r="BF337" i="7"/>
  <c r="T337" i="7"/>
  <c r="R337" i="7"/>
  <c r="P337" i="7"/>
  <c r="BI336" i="7"/>
  <c r="BH336" i="7"/>
  <c r="BG336" i="7"/>
  <c r="BF336" i="7"/>
  <c r="T336" i="7"/>
  <c r="R336" i="7"/>
  <c r="P336" i="7"/>
  <c r="BI334" i="7"/>
  <c r="BH334" i="7"/>
  <c r="BG334" i="7"/>
  <c r="BF334" i="7"/>
  <c r="T334" i="7"/>
  <c r="R334" i="7"/>
  <c r="P334" i="7"/>
  <c r="BI332" i="7"/>
  <c r="BH332" i="7"/>
  <c r="BG332" i="7"/>
  <c r="BF332" i="7"/>
  <c r="T332" i="7"/>
  <c r="R332" i="7"/>
  <c r="P332" i="7"/>
  <c r="BI330" i="7"/>
  <c r="BH330" i="7"/>
  <c r="BG330" i="7"/>
  <c r="BF330" i="7"/>
  <c r="T330" i="7"/>
  <c r="R330" i="7"/>
  <c r="P330" i="7"/>
  <c r="BI328" i="7"/>
  <c r="BH328" i="7"/>
  <c r="BG328" i="7"/>
  <c r="BF328" i="7"/>
  <c r="T328" i="7"/>
  <c r="R328" i="7"/>
  <c r="P328" i="7"/>
  <c r="BI326" i="7"/>
  <c r="BH326" i="7"/>
  <c r="BG326" i="7"/>
  <c r="BF326" i="7"/>
  <c r="T326" i="7"/>
  <c r="R326" i="7"/>
  <c r="P326" i="7"/>
  <c r="BI324" i="7"/>
  <c r="BH324" i="7"/>
  <c r="BG324" i="7"/>
  <c r="BF324" i="7"/>
  <c r="T324" i="7"/>
  <c r="R324" i="7"/>
  <c r="P324" i="7"/>
  <c r="BI322" i="7"/>
  <c r="BH322" i="7"/>
  <c r="BG322" i="7"/>
  <c r="BF322" i="7"/>
  <c r="T322" i="7"/>
  <c r="R322" i="7"/>
  <c r="P322" i="7"/>
  <c r="BI320" i="7"/>
  <c r="BH320" i="7"/>
  <c r="BG320" i="7"/>
  <c r="BF320" i="7"/>
  <c r="T320" i="7"/>
  <c r="R320" i="7"/>
  <c r="P320" i="7"/>
  <c r="BI318" i="7"/>
  <c r="BH318" i="7"/>
  <c r="BG318" i="7"/>
  <c r="BF318" i="7"/>
  <c r="T318" i="7"/>
  <c r="R318" i="7"/>
  <c r="P318" i="7"/>
  <c r="BI316" i="7"/>
  <c r="BH316" i="7"/>
  <c r="BG316" i="7"/>
  <c r="BF316" i="7"/>
  <c r="T316" i="7"/>
  <c r="R316" i="7"/>
  <c r="P316" i="7"/>
  <c r="BI314" i="7"/>
  <c r="BH314" i="7"/>
  <c r="BG314" i="7"/>
  <c r="BF314" i="7"/>
  <c r="T314" i="7"/>
  <c r="R314" i="7"/>
  <c r="P314" i="7"/>
  <c r="BI312" i="7"/>
  <c r="BH312" i="7"/>
  <c r="BG312" i="7"/>
  <c r="BF312" i="7"/>
  <c r="T312" i="7"/>
  <c r="R312" i="7"/>
  <c r="P312" i="7"/>
  <c r="BI310" i="7"/>
  <c r="BH310" i="7"/>
  <c r="BG310" i="7"/>
  <c r="BF310" i="7"/>
  <c r="T310" i="7"/>
  <c r="R310" i="7"/>
  <c r="P310" i="7"/>
  <c r="BI308" i="7"/>
  <c r="BH308" i="7"/>
  <c r="BG308" i="7"/>
  <c r="BF308" i="7"/>
  <c r="T308" i="7"/>
  <c r="R308" i="7"/>
  <c r="P308" i="7"/>
  <c r="BI306" i="7"/>
  <c r="BH306" i="7"/>
  <c r="BG306" i="7"/>
  <c r="BF306" i="7"/>
  <c r="T306" i="7"/>
  <c r="R306" i="7"/>
  <c r="P306" i="7"/>
  <c r="BI304" i="7"/>
  <c r="BH304" i="7"/>
  <c r="BG304" i="7"/>
  <c r="BF304" i="7"/>
  <c r="T304" i="7"/>
  <c r="R304" i="7"/>
  <c r="P304" i="7"/>
  <c r="BI303" i="7"/>
  <c r="BH303" i="7"/>
  <c r="BG303" i="7"/>
  <c r="BF303" i="7"/>
  <c r="T303" i="7"/>
  <c r="R303" i="7"/>
  <c r="P303" i="7"/>
  <c r="BI302" i="7"/>
  <c r="BH302" i="7"/>
  <c r="BG302" i="7"/>
  <c r="BF302" i="7"/>
  <c r="T302" i="7"/>
  <c r="R302" i="7"/>
  <c r="P302" i="7"/>
  <c r="BI301" i="7"/>
  <c r="BH301" i="7"/>
  <c r="BG301" i="7"/>
  <c r="BF301" i="7"/>
  <c r="T301" i="7"/>
  <c r="R301" i="7"/>
  <c r="P301" i="7"/>
  <c r="BI300" i="7"/>
  <c r="BH300" i="7"/>
  <c r="BG300" i="7"/>
  <c r="BF300" i="7"/>
  <c r="T300" i="7"/>
  <c r="R300" i="7"/>
  <c r="P300" i="7"/>
  <c r="BI299" i="7"/>
  <c r="BH299" i="7"/>
  <c r="BG299" i="7"/>
  <c r="BF299" i="7"/>
  <c r="T299" i="7"/>
  <c r="R299" i="7"/>
  <c r="P299" i="7"/>
  <c r="BI298" i="7"/>
  <c r="BH298" i="7"/>
  <c r="BG298" i="7"/>
  <c r="BF298" i="7"/>
  <c r="T298" i="7"/>
  <c r="R298" i="7"/>
  <c r="P298" i="7"/>
  <c r="BI297" i="7"/>
  <c r="BH297" i="7"/>
  <c r="BG297" i="7"/>
  <c r="BF297" i="7"/>
  <c r="T297" i="7"/>
  <c r="R297" i="7"/>
  <c r="P297" i="7"/>
  <c r="BI296" i="7"/>
  <c r="BH296" i="7"/>
  <c r="BG296" i="7"/>
  <c r="BF296" i="7"/>
  <c r="T296" i="7"/>
  <c r="R296" i="7"/>
  <c r="P296" i="7"/>
  <c r="BI295" i="7"/>
  <c r="BH295" i="7"/>
  <c r="BG295" i="7"/>
  <c r="BF295" i="7"/>
  <c r="T295" i="7"/>
  <c r="R295" i="7"/>
  <c r="P295" i="7"/>
  <c r="BI294" i="7"/>
  <c r="BH294" i="7"/>
  <c r="BG294" i="7"/>
  <c r="BF294" i="7"/>
  <c r="T294" i="7"/>
  <c r="R294" i="7"/>
  <c r="P294" i="7"/>
  <c r="BI293" i="7"/>
  <c r="BH293" i="7"/>
  <c r="BG293" i="7"/>
  <c r="BF293" i="7"/>
  <c r="T293" i="7"/>
  <c r="R293" i="7"/>
  <c r="P293" i="7"/>
  <c r="BI292" i="7"/>
  <c r="BH292" i="7"/>
  <c r="BG292" i="7"/>
  <c r="BF292" i="7"/>
  <c r="T292" i="7"/>
  <c r="R292" i="7"/>
  <c r="P292" i="7"/>
  <c r="BI291" i="7"/>
  <c r="BH291" i="7"/>
  <c r="BG291" i="7"/>
  <c r="BF291" i="7"/>
  <c r="T291" i="7"/>
  <c r="R291" i="7"/>
  <c r="P291" i="7"/>
  <c r="BI290" i="7"/>
  <c r="BH290" i="7"/>
  <c r="BG290" i="7"/>
  <c r="BF290" i="7"/>
  <c r="T290" i="7"/>
  <c r="R290" i="7"/>
  <c r="P290" i="7"/>
  <c r="BI289" i="7"/>
  <c r="BH289" i="7"/>
  <c r="BG289" i="7"/>
  <c r="BF289" i="7"/>
  <c r="T289" i="7"/>
  <c r="R289" i="7"/>
  <c r="P289" i="7"/>
  <c r="BI288" i="7"/>
  <c r="BH288" i="7"/>
  <c r="BG288" i="7"/>
  <c r="BF288" i="7"/>
  <c r="T288" i="7"/>
  <c r="R288" i="7"/>
  <c r="P288" i="7"/>
  <c r="BI287" i="7"/>
  <c r="BH287" i="7"/>
  <c r="BG287" i="7"/>
  <c r="BF287" i="7"/>
  <c r="T287" i="7"/>
  <c r="R287" i="7"/>
  <c r="P287" i="7"/>
  <c r="BI286" i="7"/>
  <c r="BH286" i="7"/>
  <c r="BG286" i="7"/>
  <c r="BF286" i="7"/>
  <c r="T286" i="7"/>
  <c r="R286" i="7"/>
  <c r="P286" i="7"/>
  <c r="BI285" i="7"/>
  <c r="BH285" i="7"/>
  <c r="BG285" i="7"/>
  <c r="BF285" i="7"/>
  <c r="T285" i="7"/>
  <c r="R285" i="7"/>
  <c r="P285" i="7"/>
  <c r="BI284" i="7"/>
  <c r="BH284" i="7"/>
  <c r="BG284" i="7"/>
  <c r="BF284" i="7"/>
  <c r="T284" i="7"/>
  <c r="R284" i="7"/>
  <c r="P284" i="7"/>
  <c r="BI282" i="7"/>
  <c r="BH282" i="7"/>
  <c r="BG282" i="7"/>
  <c r="BF282" i="7"/>
  <c r="T282" i="7"/>
  <c r="R282" i="7"/>
  <c r="P282" i="7"/>
  <c r="BI281" i="7"/>
  <c r="BH281" i="7"/>
  <c r="BG281" i="7"/>
  <c r="BF281" i="7"/>
  <c r="T281" i="7"/>
  <c r="R281" i="7"/>
  <c r="P281" i="7"/>
  <c r="BI280" i="7"/>
  <c r="BH280" i="7"/>
  <c r="BG280" i="7"/>
  <c r="BF280" i="7"/>
  <c r="T280" i="7"/>
  <c r="R280" i="7"/>
  <c r="P280" i="7"/>
  <c r="BI279" i="7"/>
  <c r="BH279" i="7"/>
  <c r="BG279" i="7"/>
  <c r="BF279" i="7"/>
  <c r="T279" i="7"/>
  <c r="R279" i="7"/>
  <c r="P279" i="7"/>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4" i="7"/>
  <c r="BH274" i="7"/>
  <c r="BG274" i="7"/>
  <c r="BF274" i="7"/>
  <c r="T274" i="7"/>
  <c r="R274" i="7"/>
  <c r="P274" i="7"/>
  <c r="BI273" i="7"/>
  <c r="BH273" i="7"/>
  <c r="BG273" i="7"/>
  <c r="BF273" i="7"/>
  <c r="T273" i="7"/>
  <c r="R273" i="7"/>
  <c r="P273" i="7"/>
  <c r="BI272" i="7"/>
  <c r="BH272" i="7"/>
  <c r="BG272" i="7"/>
  <c r="BF272" i="7"/>
  <c r="T272" i="7"/>
  <c r="R272" i="7"/>
  <c r="P272"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6" i="7"/>
  <c r="BH266" i="7"/>
  <c r="BG266" i="7"/>
  <c r="BF266" i="7"/>
  <c r="T266" i="7"/>
  <c r="R266" i="7"/>
  <c r="P266"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J89" i="7"/>
  <c r="J88" i="7"/>
  <c r="F86" i="7"/>
  <c r="E84" i="7"/>
  <c r="J59" i="7"/>
  <c r="J58" i="7"/>
  <c r="F56" i="7"/>
  <c r="E54" i="7"/>
  <c r="J20" i="7"/>
  <c r="E20" i="7"/>
  <c r="F59" i="7"/>
  <c r="J19" i="7"/>
  <c r="J17" i="7"/>
  <c r="E17" i="7"/>
  <c r="F88" i="7"/>
  <c r="J16" i="7"/>
  <c r="J14" i="7"/>
  <c r="J86" i="7"/>
  <c r="E7" i="7"/>
  <c r="E50" i="7" s="1"/>
  <c r="J39" i="6"/>
  <c r="J38" i="6"/>
  <c r="AY60" i="1"/>
  <c r="J37" i="6"/>
  <c r="AX60" i="1"/>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5" i="6"/>
  <c r="BH305" i="6"/>
  <c r="BG305" i="6"/>
  <c r="BF305" i="6"/>
  <c r="T305" i="6"/>
  <c r="R305" i="6"/>
  <c r="P305" i="6"/>
  <c r="BI304" i="6"/>
  <c r="BH304" i="6"/>
  <c r="BG304" i="6"/>
  <c r="BF304" i="6"/>
  <c r="T304" i="6"/>
  <c r="R304" i="6"/>
  <c r="P304" i="6"/>
  <c r="BI303" i="6"/>
  <c r="BH303" i="6"/>
  <c r="BG303" i="6"/>
  <c r="BF303" i="6"/>
  <c r="T303" i="6"/>
  <c r="R303" i="6"/>
  <c r="P303" i="6"/>
  <c r="BI302" i="6"/>
  <c r="BH302" i="6"/>
  <c r="BG302" i="6"/>
  <c r="BF302" i="6"/>
  <c r="T302" i="6"/>
  <c r="R302" i="6"/>
  <c r="P302" i="6"/>
  <c r="BI301" i="6"/>
  <c r="BH301" i="6"/>
  <c r="BG301" i="6"/>
  <c r="BF301" i="6"/>
  <c r="T301" i="6"/>
  <c r="R301" i="6"/>
  <c r="P301" i="6"/>
  <c r="BI300" i="6"/>
  <c r="BH300" i="6"/>
  <c r="BG300" i="6"/>
  <c r="BF300" i="6"/>
  <c r="T300" i="6"/>
  <c r="R300" i="6"/>
  <c r="P300" i="6"/>
  <c r="BI299" i="6"/>
  <c r="BH299" i="6"/>
  <c r="BG299" i="6"/>
  <c r="BF299" i="6"/>
  <c r="T299" i="6"/>
  <c r="R299" i="6"/>
  <c r="P299"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4" i="6"/>
  <c r="BH294" i="6"/>
  <c r="BG294" i="6"/>
  <c r="BF294" i="6"/>
  <c r="T294" i="6"/>
  <c r="R294" i="6"/>
  <c r="P294" i="6"/>
  <c r="BI292" i="6"/>
  <c r="BH292" i="6"/>
  <c r="BG292" i="6"/>
  <c r="BF292" i="6"/>
  <c r="T292" i="6"/>
  <c r="R292" i="6"/>
  <c r="P292" i="6"/>
  <c r="BI290" i="6"/>
  <c r="BH290" i="6"/>
  <c r="BG290" i="6"/>
  <c r="BF290" i="6"/>
  <c r="T290" i="6"/>
  <c r="R290" i="6"/>
  <c r="P290" i="6"/>
  <c r="BI288" i="6"/>
  <c r="BH288" i="6"/>
  <c r="BG288" i="6"/>
  <c r="BF288" i="6"/>
  <c r="T288" i="6"/>
  <c r="R288" i="6"/>
  <c r="P288" i="6"/>
  <c r="BI287" i="6"/>
  <c r="BH287" i="6"/>
  <c r="BG287" i="6"/>
  <c r="BF287" i="6"/>
  <c r="T287" i="6"/>
  <c r="R287" i="6"/>
  <c r="P287" i="6"/>
  <c r="BI286" i="6"/>
  <c r="BH286" i="6"/>
  <c r="BG286" i="6"/>
  <c r="BF286" i="6"/>
  <c r="T286" i="6"/>
  <c r="R286" i="6"/>
  <c r="P286" i="6"/>
  <c r="BI285" i="6"/>
  <c r="BH285" i="6"/>
  <c r="BG285" i="6"/>
  <c r="BF285" i="6"/>
  <c r="T285" i="6"/>
  <c r="R285" i="6"/>
  <c r="P285" i="6"/>
  <c r="BI284" i="6"/>
  <c r="BH284" i="6"/>
  <c r="BG284" i="6"/>
  <c r="BF284" i="6"/>
  <c r="T284" i="6"/>
  <c r="R284" i="6"/>
  <c r="P284" i="6"/>
  <c r="BI283" i="6"/>
  <c r="BH283" i="6"/>
  <c r="BG283" i="6"/>
  <c r="BF283" i="6"/>
  <c r="T283" i="6"/>
  <c r="R283" i="6"/>
  <c r="P283" i="6"/>
  <c r="BI282" i="6"/>
  <c r="BH282" i="6"/>
  <c r="BG282" i="6"/>
  <c r="BF282" i="6"/>
  <c r="T282" i="6"/>
  <c r="R282" i="6"/>
  <c r="P282" i="6"/>
  <c r="BI281" i="6"/>
  <c r="BH281" i="6"/>
  <c r="BG281" i="6"/>
  <c r="BF281" i="6"/>
  <c r="T281" i="6"/>
  <c r="R281" i="6"/>
  <c r="P281" i="6"/>
  <c r="BI280" i="6"/>
  <c r="BH280" i="6"/>
  <c r="BG280" i="6"/>
  <c r="BF280" i="6"/>
  <c r="T280" i="6"/>
  <c r="R280" i="6"/>
  <c r="P280" i="6"/>
  <c r="BI279" i="6"/>
  <c r="BH279" i="6"/>
  <c r="BG279" i="6"/>
  <c r="BF279" i="6"/>
  <c r="T279" i="6"/>
  <c r="R279" i="6"/>
  <c r="P279" i="6"/>
  <c r="BI278" i="6"/>
  <c r="BH278" i="6"/>
  <c r="BG278" i="6"/>
  <c r="BF278" i="6"/>
  <c r="T278" i="6"/>
  <c r="R278" i="6"/>
  <c r="P278" i="6"/>
  <c r="BI277" i="6"/>
  <c r="BH277" i="6"/>
  <c r="BG277" i="6"/>
  <c r="BF277" i="6"/>
  <c r="T277" i="6"/>
  <c r="R277" i="6"/>
  <c r="P277" i="6"/>
  <c r="BI275" i="6"/>
  <c r="BH275" i="6"/>
  <c r="BG275" i="6"/>
  <c r="BF275" i="6"/>
  <c r="T275" i="6"/>
  <c r="R275" i="6"/>
  <c r="P275" i="6"/>
  <c r="BI274" i="6"/>
  <c r="BH274" i="6"/>
  <c r="BG274" i="6"/>
  <c r="BF274" i="6"/>
  <c r="T274" i="6"/>
  <c r="R274" i="6"/>
  <c r="P274" i="6"/>
  <c r="BI272" i="6"/>
  <c r="BH272" i="6"/>
  <c r="BG272" i="6"/>
  <c r="BF272" i="6"/>
  <c r="T272" i="6"/>
  <c r="R272" i="6"/>
  <c r="P272" i="6"/>
  <c r="BI271" i="6"/>
  <c r="BH271" i="6"/>
  <c r="BG271" i="6"/>
  <c r="BF271" i="6"/>
  <c r="T271" i="6"/>
  <c r="R271" i="6"/>
  <c r="P271" i="6"/>
  <c r="BI270" i="6"/>
  <c r="BH270" i="6"/>
  <c r="BG270" i="6"/>
  <c r="BF270" i="6"/>
  <c r="T270" i="6"/>
  <c r="R270" i="6"/>
  <c r="P270" i="6"/>
  <c r="BI269" i="6"/>
  <c r="BH269" i="6"/>
  <c r="BG269" i="6"/>
  <c r="BF269" i="6"/>
  <c r="T269" i="6"/>
  <c r="R269" i="6"/>
  <c r="P269" i="6"/>
  <c r="BI268" i="6"/>
  <c r="BH268" i="6"/>
  <c r="BG268" i="6"/>
  <c r="BF268" i="6"/>
  <c r="T268" i="6"/>
  <c r="R268" i="6"/>
  <c r="P268" i="6"/>
  <c r="BI267" i="6"/>
  <c r="BH267" i="6"/>
  <c r="BG267" i="6"/>
  <c r="BF267" i="6"/>
  <c r="T267" i="6"/>
  <c r="R267" i="6"/>
  <c r="P267" i="6"/>
  <c r="BI266" i="6"/>
  <c r="BH266" i="6"/>
  <c r="BG266" i="6"/>
  <c r="BF266" i="6"/>
  <c r="T266" i="6"/>
  <c r="R266" i="6"/>
  <c r="P266" i="6"/>
  <c r="BI265" i="6"/>
  <c r="BH265" i="6"/>
  <c r="BG265" i="6"/>
  <c r="BF265" i="6"/>
  <c r="T265" i="6"/>
  <c r="R265" i="6"/>
  <c r="P265" i="6"/>
  <c r="BI264" i="6"/>
  <c r="BH264" i="6"/>
  <c r="BG264" i="6"/>
  <c r="BF264" i="6"/>
  <c r="T264" i="6"/>
  <c r="R264" i="6"/>
  <c r="P264"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7" i="6"/>
  <c r="BH237" i="6"/>
  <c r="BG237" i="6"/>
  <c r="BF237" i="6"/>
  <c r="T237" i="6"/>
  <c r="R237" i="6"/>
  <c r="P237" i="6"/>
  <c r="BI235" i="6"/>
  <c r="BH235" i="6"/>
  <c r="BG235" i="6"/>
  <c r="BF235" i="6"/>
  <c r="T235" i="6"/>
  <c r="R235" i="6"/>
  <c r="P235" i="6"/>
  <c r="BI232" i="6"/>
  <c r="BH232" i="6"/>
  <c r="BG232" i="6"/>
  <c r="BF232" i="6"/>
  <c r="T232" i="6"/>
  <c r="R232" i="6"/>
  <c r="P232" i="6"/>
  <c r="BI231" i="6"/>
  <c r="BH231" i="6"/>
  <c r="BG231" i="6"/>
  <c r="BF231" i="6"/>
  <c r="T231" i="6"/>
  <c r="R231" i="6"/>
  <c r="P231" i="6"/>
  <c r="BI230" i="6"/>
  <c r="BH230" i="6"/>
  <c r="BG230" i="6"/>
  <c r="BF230" i="6"/>
  <c r="T230" i="6"/>
  <c r="R230" i="6"/>
  <c r="P230" i="6"/>
  <c r="BI228" i="6"/>
  <c r="BH228" i="6"/>
  <c r="BG228" i="6"/>
  <c r="BF228" i="6"/>
  <c r="T228" i="6"/>
  <c r="R228" i="6"/>
  <c r="P228"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3" i="6"/>
  <c r="BH203" i="6"/>
  <c r="BG203" i="6"/>
  <c r="BF203" i="6"/>
  <c r="T203" i="6"/>
  <c r="R203" i="6"/>
  <c r="P203"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89" i="6"/>
  <c r="BH189" i="6"/>
  <c r="BG189" i="6"/>
  <c r="BF189" i="6"/>
  <c r="T189" i="6"/>
  <c r="R189" i="6"/>
  <c r="P189" i="6"/>
  <c r="BI187" i="6"/>
  <c r="BH187" i="6"/>
  <c r="BG187" i="6"/>
  <c r="BF187" i="6"/>
  <c r="T187" i="6"/>
  <c r="R187" i="6"/>
  <c r="P187"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4" i="6"/>
  <c r="BH174" i="6"/>
  <c r="BG174" i="6"/>
  <c r="BF174" i="6"/>
  <c r="T174" i="6"/>
  <c r="R174" i="6"/>
  <c r="P174"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3" i="6"/>
  <c r="BH163" i="6"/>
  <c r="BG163" i="6"/>
  <c r="BF163" i="6"/>
  <c r="T163" i="6"/>
  <c r="R163" i="6"/>
  <c r="P163" i="6"/>
  <c r="BI162" i="6"/>
  <c r="BH162" i="6"/>
  <c r="BG162" i="6"/>
  <c r="BF162" i="6"/>
  <c r="T162" i="6"/>
  <c r="R162" i="6"/>
  <c r="P162" i="6"/>
  <c r="BI158" i="6"/>
  <c r="BH158" i="6"/>
  <c r="BG158" i="6"/>
  <c r="BF158" i="6"/>
  <c r="T158" i="6"/>
  <c r="R158" i="6"/>
  <c r="P158"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5" i="6"/>
  <c r="BH145" i="6"/>
  <c r="BG145" i="6"/>
  <c r="BF145" i="6"/>
  <c r="T145" i="6"/>
  <c r="R145" i="6"/>
  <c r="P145" i="6"/>
  <c r="BI144" i="6"/>
  <c r="BH144" i="6"/>
  <c r="BG144" i="6"/>
  <c r="BF144" i="6"/>
  <c r="T144" i="6"/>
  <c r="R144" i="6"/>
  <c r="P144" i="6"/>
  <c r="BI142" i="6"/>
  <c r="BH142" i="6"/>
  <c r="BG142" i="6"/>
  <c r="BF142" i="6"/>
  <c r="T142" i="6"/>
  <c r="R142" i="6"/>
  <c r="P142" i="6"/>
  <c r="BI138" i="6"/>
  <c r="BH138" i="6"/>
  <c r="BG138" i="6"/>
  <c r="BF138" i="6"/>
  <c r="T138" i="6"/>
  <c r="R138" i="6"/>
  <c r="P138"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7" i="6"/>
  <c r="BH97" i="6"/>
  <c r="BG97" i="6"/>
  <c r="BF97" i="6"/>
  <c r="T97" i="6"/>
  <c r="R97" i="6"/>
  <c r="P97" i="6"/>
  <c r="J91" i="6"/>
  <c r="J90" i="6"/>
  <c r="F90" i="6"/>
  <c r="F88" i="6"/>
  <c r="E86" i="6"/>
  <c r="J59" i="6"/>
  <c r="J58" i="6"/>
  <c r="F58" i="6"/>
  <c r="F56" i="6"/>
  <c r="E54" i="6"/>
  <c r="J20" i="6"/>
  <c r="E20" i="6"/>
  <c r="F91" i="6" s="1"/>
  <c r="J19" i="6"/>
  <c r="J14" i="6"/>
  <c r="J88" i="6" s="1"/>
  <c r="E7" i="6"/>
  <c r="E82" i="6"/>
  <c r="J39" i="5"/>
  <c r="J38" i="5"/>
  <c r="AY59" i="1"/>
  <c r="J37" i="5"/>
  <c r="AX59" i="1"/>
  <c r="BI678" i="5"/>
  <c r="BH678" i="5"/>
  <c r="BG678" i="5"/>
  <c r="BF678" i="5"/>
  <c r="T678" i="5"/>
  <c r="R678" i="5"/>
  <c r="P678" i="5"/>
  <c r="BI660" i="5"/>
  <c r="BH660" i="5"/>
  <c r="BG660" i="5"/>
  <c r="BF660" i="5"/>
  <c r="T660" i="5"/>
  <c r="R660" i="5"/>
  <c r="P660" i="5"/>
  <c r="BI647" i="5"/>
  <c r="BH647" i="5"/>
  <c r="BG647" i="5"/>
  <c r="BF647" i="5"/>
  <c r="T647" i="5"/>
  <c r="R647" i="5"/>
  <c r="P647" i="5"/>
  <c r="BI639" i="5"/>
  <c r="BH639" i="5"/>
  <c r="BG639" i="5"/>
  <c r="BF639" i="5"/>
  <c r="T639" i="5"/>
  <c r="R639" i="5"/>
  <c r="P639" i="5"/>
  <c r="BI634" i="5"/>
  <c r="BH634" i="5"/>
  <c r="BG634" i="5"/>
  <c r="BF634" i="5"/>
  <c r="T634" i="5"/>
  <c r="R634" i="5"/>
  <c r="P634" i="5"/>
  <c r="BI625" i="5"/>
  <c r="BH625" i="5"/>
  <c r="BG625" i="5"/>
  <c r="BF625" i="5"/>
  <c r="T625" i="5"/>
  <c r="R625" i="5"/>
  <c r="P625" i="5"/>
  <c r="BI620" i="5"/>
  <c r="BH620" i="5"/>
  <c r="BG620" i="5"/>
  <c r="BF620" i="5"/>
  <c r="T620" i="5"/>
  <c r="R620" i="5"/>
  <c r="P620" i="5"/>
  <c r="BI615" i="5"/>
  <c r="BH615" i="5"/>
  <c r="BG615" i="5"/>
  <c r="BF615" i="5"/>
  <c r="T615" i="5"/>
  <c r="R615" i="5"/>
  <c r="P615" i="5"/>
  <c r="BI610" i="5"/>
  <c r="BH610" i="5"/>
  <c r="BG610" i="5"/>
  <c r="BF610" i="5"/>
  <c r="T610" i="5"/>
  <c r="R610" i="5"/>
  <c r="P610" i="5"/>
  <c r="BI569" i="5"/>
  <c r="BH569" i="5"/>
  <c r="BG569" i="5"/>
  <c r="BF569" i="5"/>
  <c r="T569" i="5"/>
  <c r="R569" i="5"/>
  <c r="P569" i="5"/>
  <c r="BI561" i="5"/>
  <c r="BH561" i="5"/>
  <c r="BG561" i="5"/>
  <c r="BF561" i="5"/>
  <c r="T561" i="5"/>
  <c r="R561" i="5"/>
  <c r="P561" i="5"/>
  <c r="BI555" i="5"/>
  <c r="BH555" i="5"/>
  <c r="BG555" i="5"/>
  <c r="BF555" i="5"/>
  <c r="T555" i="5"/>
  <c r="R555" i="5"/>
  <c r="P555" i="5"/>
  <c r="BI544" i="5"/>
  <c r="BH544" i="5"/>
  <c r="BG544" i="5"/>
  <c r="BF544" i="5"/>
  <c r="T544" i="5"/>
  <c r="R544" i="5"/>
  <c r="P544" i="5"/>
  <c r="BI538" i="5"/>
  <c r="BH538" i="5"/>
  <c r="BG538" i="5"/>
  <c r="BF538" i="5"/>
  <c r="T538" i="5"/>
  <c r="R538" i="5"/>
  <c r="P538" i="5"/>
  <c r="BI536" i="5"/>
  <c r="BH536" i="5"/>
  <c r="BG536" i="5"/>
  <c r="BF536" i="5"/>
  <c r="T536" i="5"/>
  <c r="R536" i="5"/>
  <c r="P536" i="5"/>
  <c r="BI531" i="5"/>
  <c r="BH531" i="5"/>
  <c r="BG531" i="5"/>
  <c r="BF531" i="5"/>
  <c r="T531" i="5"/>
  <c r="R531" i="5"/>
  <c r="P531" i="5"/>
  <c r="BI527" i="5"/>
  <c r="BH527" i="5"/>
  <c r="BG527" i="5"/>
  <c r="BF527" i="5"/>
  <c r="T527" i="5"/>
  <c r="T526" i="5"/>
  <c r="R527" i="5"/>
  <c r="R526" i="5"/>
  <c r="P527" i="5"/>
  <c r="P526" i="5" s="1"/>
  <c r="BI524" i="5"/>
  <c r="BH524" i="5"/>
  <c r="BG524" i="5"/>
  <c r="BF524" i="5"/>
  <c r="T524" i="5"/>
  <c r="R524" i="5"/>
  <c r="P524" i="5"/>
  <c r="BI521" i="5"/>
  <c r="BH521" i="5"/>
  <c r="BG521" i="5"/>
  <c r="BF521" i="5"/>
  <c r="T521" i="5"/>
  <c r="R521" i="5"/>
  <c r="P521" i="5"/>
  <c r="BI519" i="5"/>
  <c r="BH519" i="5"/>
  <c r="BG519" i="5"/>
  <c r="BF519" i="5"/>
  <c r="T519" i="5"/>
  <c r="R519" i="5"/>
  <c r="P519" i="5"/>
  <c r="BI517" i="5"/>
  <c r="BH517" i="5"/>
  <c r="BG517" i="5"/>
  <c r="BF517" i="5"/>
  <c r="T517" i="5"/>
  <c r="R517" i="5"/>
  <c r="P517" i="5"/>
  <c r="BI504" i="5"/>
  <c r="BH504" i="5"/>
  <c r="BG504" i="5"/>
  <c r="BF504" i="5"/>
  <c r="T504" i="5"/>
  <c r="R504" i="5"/>
  <c r="P504" i="5"/>
  <c r="BI499" i="5"/>
  <c r="BH499" i="5"/>
  <c r="BG499" i="5"/>
  <c r="BF499" i="5"/>
  <c r="T499" i="5"/>
  <c r="R499" i="5"/>
  <c r="P499" i="5"/>
  <c r="BI491" i="5"/>
  <c r="BH491" i="5"/>
  <c r="BG491" i="5"/>
  <c r="BF491" i="5"/>
  <c r="T491" i="5"/>
  <c r="R491" i="5"/>
  <c r="P491" i="5"/>
  <c r="BI486" i="5"/>
  <c r="BH486" i="5"/>
  <c r="BG486" i="5"/>
  <c r="BF486" i="5"/>
  <c r="T486" i="5"/>
  <c r="R486" i="5"/>
  <c r="P486" i="5"/>
  <c r="BI481" i="5"/>
  <c r="BH481" i="5"/>
  <c r="BG481" i="5"/>
  <c r="BF481" i="5"/>
  <c r="T481" i="5"/>
  <c r="R481" i="5"/>
  <c r="P481" i="5"/>
  <c r="BI473" i="5"/>
  <c r="BH473" i="5"/>
  <c r="BG473" i="5"/>
  <c r="BF473" i="5"/>
  <c r="T473" i="5"/>
  <c r="R473" i="5"/>
  <c r="P473" i="5"/>
  <c r="BI468" i="5"/>
  <c r="BH468" i="5"/>
  <c r="BG468" i="5"/>
  <c r="BF468" i="5"/>
  <c r="T468" i="5"/>
  <c r="R468" i="5"/>
  <c r="P468" i="5"/>
  <c r="BI463" i="5"/>
  <c r="BH463" i="5"/>
  <c r="BG463" i="5"/>
  <c r="BF463" i="5"/>
  <c r="T463" i="5"/>
  <c r="R463" i="5"/>
  <c r="P463" i="5"/>
  <c r="BI455" i="5"/>
  <c r="BH455" i="5"/>
  <c r="BG455" i="5"/>
  <c r="BF455" i="5"/>
  <c r="T455" i="5"/>
  <c r="R455" i="5"/>
  <c r="P455" i="5"/>
  <c r="BI450" i="5"/>
  <c r="BH450" i="5"/>
  <c r="BG450" i="5"/>
  <c r="BF450" i="5"/>
  <c r="T450" i="5"/>
  <c r="R450" i="5"/>
  <c r="P450" i="5"/>
  <c r="BI445" i="5"/>
  <c r="BH445" i="5"/>
  <c r="BG445" i="5"/>
  <c r="BF445" i="5"/>
  <c r="T445" i="5"/>
  <c r="R445" i="5"/>
  <c r="P445" i="5"/>
  <c r="BI440" i="5"/>
  <c r="BH440" i="5"/>
  <c r="BG440" i="5"/>
  <c r="BF440" i="5"/>
  <c r="T440" i="5"/>
  <c r="R440" i="5"/>
  <c r="P440" i="5"/>
  <c r="BI430" i="5"/>
  <c r="BH430" i="5"/>
  <c r="BG430" i="5"/>
  <c r="BF430" i="5"/>
  <c r="T430" i="5"/>
  <c r="R430" i="5"/>
  <c r="P430" i="5"/>
  <c r="BI420" i="5"/>
  <c r="BH420" i="5"/>
  <c r="BG420" i="5"/>
  <c r="BF420" i="5"/>
  <c r="T420" i="5"/>
  <c r="R420" i="5"/>
  <c r="P420" i="5"/>
  <c r="BI410" i="5"/>
  <c r="BH410" i="5"/>
  <c r="BG410" i="5"/>
  <c r="BF410" i="5"/>
  <c r="T410" i="5"/>
  <c r="R410" i="5"/>
  <c r="P410" i="5"/>
  <c r="BI405" i="5"/>
  <c r="BH405" i="5"/>
  <c r="BG405" i="5"/>
  <c r="BF405" i="5"/>
  <c r="T405" i="5"/>
  <c r="R405" i="5"/>
  <c r="P405" i="5"/>
  <c r="BI395" i="5"/>
  <c r="BH395" i="5"/>
  <c r="BG395" i="5"/>
  <c r="BF395" i="5"/>
  <c r="T395" i="5"/>
  <c r="R395" i="5"/>
  <c r="P395" i="5"/>
  <c r="BI390" i="5"/>
  <c r="BH390" i="5"/>
  <c r="BG390" i="5"/>
  <c r="BF390" i="5"/>
  <c r="T390" i="5"/>
  <c r="R390" i="5"/>
  <c r="P390" i="5"/>
  <c r="BI385" i="5"/>
  <c r="BH385" i="5"/>
  <c r="BG385" i="5"/>
  <c r="BF385" i="5"/>
  <c r="T385" i="5"/>
  <c r="R385" i="5"/>
  <c r="P385" i="5"/>
  <c r="BI377" i="5"/>
  <c r="BH377" i="5"/>
  <c r="BG377" i="5"/>
  <c r="BF377" i="5"/>
  <c r="T377" i="5"/>
  <c r="R377" i="5"/>
  <c r="P377" i="5"/>
  <c r="BI372" i="5"/>
  <c r="BH372" i="5"/>
  <c r="BG372" i="5"/>
  <c r="BF372" i="5"/>
  <c r="T372" i="5"/>
  <c r="R372" i="5"/>
  <c r="P372" i="5"/>
  <c r="BI367" i="5"/>
  <c r="BH367" i="5"/>
  <c r="BG367" i="5"/>
  <c r="BF367" i="5"/>
  <c r="T367" i="5"/>
  <c r="R367" i="5"/>
  <c r="P367" i="5"/>
  <c r="BI362" i="5"/>
  <c r="BH362" i="5"/>
  <c r="BG362" i="5"/>
  <c r="BF362" i="5"/>
  <c r="T362" i="5"/>
  <c r="R362" i="5"/>
  <c r="P362" i="5"/>
  <c r="BI358" i="5"/>
  <c r="BH358" i="5"/>
  <c r="BG358" i="5"/>
  <c r="BF358" i="5"/>
  <c r="T358" i="5"/>
  <c r="R358" i="5"/>
  <c r="P358" i="5"/>
  <c r="BI339" i="5"/>
  <c r="BH339" i="5"/>
  <c r="BG339" i="5"/>
  <c r="BF339" i="5"/>
  <c r="T339" i="5"/>
  <c r="R339" i="5"/>
  <c r="P339" i="5"/>
  <c r="BI333" i="5"/>
  <c r="BH333" i="5"/>
  <c r="BG333" i="5"/>
  <c r="BF333" i="5"/>
  <c r="T333" i="5"/>
  <c r="R333" i="5"/>
  <c r="P333" i="5"/>
  <c r="BI328" i="5"/>
  <c r="BH328" i="5"/>
  <c r="BG328" i="5"/>
  <c r="BF328" i="5"/>
  <c r="T328" i="5"/>
  <c r="R328" i="5"/>
  <c r="P328" i="5"/>
  <c r="BI323" i="5"/>
  <c r="BH323" i="5"/>
  <c r="BG323" i="5"/>
  <c r="BF323" i="5"/>
  <c r="T323" i="5"/>
  <c r="R323" i="5"/>
  <c r="P323" i="5"/>
  <c r="BI318" i="5"/>
  <c r="BH318" i="5"/>
  <c r="BG318" i="5"/>
  <c r="BF318" i="5"/>
  <c r="T318" i="5"/>
  <c r="R318" i="5"/>
  <c r="P318" i="5"/>
  <c r="BI313" i="5"/>
  <c r="BH313" i="5"/>
  <c r="BG313" i="5"/>
  <c r="BF313" i="5"/>
  <c r="T313" i="5"/>
  <c r="R313" i="5"/>
  <c r="P313" i="5"/>
  <c r="BI308" i="5"/>
  <c r="BH308" i="5"/>
  <c r="BG308" i="5"/>
  <c r="BF308" i="5"/>
  <c r="T308" i="5"/>
  <c r="R308" i="5"/>
  <c r="P308" i="5"/>
  <c r="BI303" i="5"/>
  <c r="BH303" i="5"/>
  <c r="BG303" i="5"/>
  <c r="BF303" i="5"/>
  <c r="T303" i="5"/>
  <c r="R303" i="5"/>
  <c r="P303" i="5"/>
  <c r="BI298" i="5"/>
  <c r="BH298" i="5"/>
  <c r="BG298" i="5"/>
  <c r="BF298" i="5"/>
  <c r="T298" i="5"/>
  <c r="R298" i="5"/>
  <c r="P298" i="5"/>
  <c r="BI275" i="5"/>
  <c r="BH275" i="5"/>
  <c r="BG275" i="5"/>
  <c r="BF275" i="5"/>
  <c r="T275" i="5"/>
  <c r="R275" i="5"/>
  <c r="P275" i="5"/>
  <c r="BI253" i="5"/>
  <c r="BH253" i="5"/>
  <c r="BG253" i="5"/>
  <c r="BF253" i="5"/>
  <c r="T253" i="5"/>
  <c r="R253" i="5"/>
  <c r="P253" i="5"/>
  <c r="BI231" i="5"/>
  <c r="BH231" i="5"/>
  <c r="BG231" i="5"/>
  <c r="BF231" i="5"/>
  <c r="T231" i="5"/>
  <c r="R231" i="5"/>
  <c r="P231" i="5"/>
  <c r="BI224" i="5"/>
  <c r="BH224" i="5"/>
  <c r="BG224" i="5"/>
  <c r="BF224" i="5"/>
  <c r="T224" i="5"/>
  <c r="R224" i="5"/>
  <c r="P224" i="5"/>
  <c r="BI200" i="5"/>
  <c r="BH200" i="5"/>
  <c r="BG200" i="5"/>
  <c r="BF200" i="5"/>
  <c r="T200" i="5"/>
  <c r="R200" i="5"/>
  <c r="P200" i="5"/>
  <c r="BI195" i="5"/>
  <c r="BH195" i="5"/>
  <c r="BG195" i="5"/>
  <c r="BF195" i="5"/>
  <c r="T195" i="5"/>
  <c r="R195" i="5"/>
  <c r="P195" i="5"/>
  <c r="BI174" i="5"/>
  <c r="BH174" i="5"/>
  <c r="BG174" i="5"/>
  <c r="BF174" i="5"/>
  <c r="T174" i="5"/>
  <c r="R174" i="5"/>
  <c r="P174" i="5"/>
  <c r="BI169" i="5"/>
  <c r="BH169" i="5"/>
  <c r="BG169" i="5"/>
  <c r="BF169" i="5"/>
  <c r="T169" i="5"/>
  <c r="R169" i="5"/>
  <c r="P169" i="5"/>
  <c r="BI164" i="5"/>
  <c r="BH164" i="5"/>
  <c r="BG164" i="5"/>
  <c r="BF164" i="5"/>
  <c r="T164" i="5"/>
  <c r="R164" i="5"/>
  <c r="P164" i="5"/>
  <c r="BI162" i="5"/>
  <c r="BH162" i="5"/>
  <c r="BG162" i="5"/>
  <c r="BF162" i="5"/>
  <c r="T162" i="5"/>
  <c r="R162" i="5"/>
  <c r="P162" i="5"/>
  <c r="BI160" i="5"/>
  <c r="BH160" i="5"/>
  <c r="BG160" i="5"/>
  <c r="BF160" i="5"/>
  <c r="T160" i="5"/>
  <c r="R160" i="5"/>
  <c r="P160"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40" i="5"/>
  <c r="BH140" i="5"/>
  <c r="BG140" i="5"/>
  <c r="BF140" i="5"/>
  <c r="T140" i="5"/>
  <c r="R140" i="5"/>
  <c r="P140" i="5"/>
  <c r="BI128" i="5"/>
  <c r="BH128" i="5"/>
  <c r="BG128" i="5"/>
  <c r="BF128" i="5"/>
  <c r="T128" i="5"/>
  <c r="R128" i="5"/>
  <c r="P128" i="5"/>
  <c r="BI103" i="5"/>
  <c r="BH103" i="5"/>
  <c r="BG103" i="5"/>
  <c r="BF103" i="5"/>
  <c r="T103" i="5"/>
  <c r="R103" i="5"/>
  <c r="P103" i="5"/>
  <c r="BI98" i="5"/>
  <c r="BH98" i="5"/>
  <c r="BG98" i="5"/>
  <c r="BF98" i="5"/>
  <c r="T98" i="5"/>
  <c r="R98" i="5"/>
  <c r="P98" i="5"/>
  <c r="J91" i="5"/>
  <c r="F91" i="5"/>
  <c r="F89" i="5"/>
  <c r="E87" i="5"/>
  <c r="J58" i="5"/>
  <c r="F58" i="5"/>
  <c r="F56" i="5"/>
  <c r="E54" i="5"/>
  <c r="J26" i="5"/>
  <c r="E26" i="5"/>
  <c r="J59" i="5" s="1"/>
  <c r="J25" i="5"/>
  <c r="J20" i="5"/>
  <c r="E20" i="5"/>
  <c r="F92" i="5" s="1"/>
  <c r="J19" i="5"/>
  <c r="J14" i="5"/>
  <c r="J89" i="5"/>
  <c r="E7" i="5"/>
  <c r="E50" i="5" s="1"/>
  <c r="J39" i="4"/>
  <c r="J38" i="4"/>
  <c r="AY58" i="1" s="1"/>
  <c r="J37" i="4"/>
  <c r="AX58" i="1"/>
  <c r="BI1233" i="4"/>
  <c r="BH1233" i="4"/>
  <c r="BG1233" i="4"/>
  <c r="BF1233" i="4"/>
  <c r="T1233" i="4"/>
  <c r="R1233" i="4"/>
  <c r="P1233" i="4"/>
  <c r="BI1231" i="4"/>
  <c r="BH1231" i="4"/>
  <c r="BG1231" i="4"/>
  <c r="BF1231" i="4"/>
  <c r="T1231" i="4"/>
  <c r="R1231" i="4"/>
  <c r="P1231" i="4"/>
  <c r="BI1229" i="4"/>
  <c r="BH1229" i="4"/>
  <c r="BG1229" i="4"/>
  <c r="BF1229" i="4"/>
  <c r="T1229" i="4"/>
  <c r="R1229" i="4"/>
  <c r="P1229" i="4"/>
  <c r="BI1195" i="4"/>
  <c r="BH1195" i="4"/>
  <c r="BG1195" i="4"/>
  <c r="BF1195" i="4"/>
  <c r="T1195" i="4"/>
  <c r="R1195" i="4"/>
  <c r="P1195" i="4"/>
  <c r="BI1191" i="4"/>
  <c r="BH1191" i="4"/>
  <c r="BG1191" i="4"/>
  <c r="BF1191" i="4"/>
  <c r="T1191" i="4"/>
  <c r="R1191" i="4"/>
  <c r="P1191" i="4"/>
  <c r="BI1169" i="4"/>
  <c r="BH1169" i="4"/>
  <c r="BG1169" i="4"/>
  <c r="BF1169" i="4"/>
  <c r="T1169" i="4"/>
  <c r="R1169" i="4"/>
  <c r="P1169" i="4"/>
  <c r="BI1155" i="4"/>
  <c r="BH1155" i="4"/>
  <c r="BG1155" i="4"/>
  <c r="BF1155" i="4"/>
  <c r="T1155" i="4"/>
  <c r="R1155" i="4"/>
  <c r="P1155" i="4"/>
  <c r="BI1152" i="4"/>
  <c r="BH1152" i="4"/>
  <c r="BG1152" i="4"/>
  <c r="BF1152" i="4"/>
  <c r="T1152" i="4"/>
  <c r="R1152" i="4"/>
  <c r="P1152" i="4"/>
  <c r="BI1149" i="4"/>
  <c r="BH1149" i="4"/>
  <c r="BG1149" i="4"/>
  <c r="BF1149" i="4"/>
  <c r="T1149" i="4"/>
  <c r="R1149" i="4"/>
  <c r="P1149" i="4"/>
  <c r="BI1145" i="4"/>
  <c r="BH1145" i="4"/>
  <c r="BG1145" i="4"/>
  <c r="BF1145" i="4"/>
  <c r="T1145" i="4"/>
  <c r="R1145" i="4"/>
  <c r="P1145" i="4"/>
  <c r="BI1142" i="4"/>
  <c r="BH1142" i="4"/>
  <c r="BG1142" i="4"/>
  <c r="BF1142" i="4"/>
  <c r="T1142" i="4"/>
  <c r="R1142" i="4"/>
  <c r="P1142" i="4"/>
  <c r="BI1127" i="4"/>
  <c r="BH1127" i="4"/>
  <c r="BG1127" i="4"/>
  <c r="BF1127" i="4"/>
  <c r="T1127" i="4"/>
  <c r="R1127" i="4"/>
  <c r="P1127" i="4"/>
  <c r="BI1122" i="4"/>
  <c r="BH1122" i="4"/>
  <c r="BG1122" i="4"/>
  <c r="BF1122" i="4"/>
  <c r="T1122" i="4"/>
  <c r="R1122" i="4"/>
  <c r="P1122" i="4"/>
  <c r="BI1118" i="4"/>
  <c r="BH1118" i="4"/>
  <c r="BG1118" i="4"/>
  <c r="BF1118" i="4"/>
  <c r="T1118" i="4"/>
  <c r="R1118" i="4"/>
  <c r="P1118" i="4"/>
  <c r="BI1115" i="4"/>
  <c r="BH1115" i="4"/>
  <c r="BG1115" i="4"/>
  <c r="BF1115" i="4"/>
  <c r="T1115" i="4"/>
  <c r="R1115" i="4"/>
  <c r="P1115" i="4"/>
  <c r="BI1112" i="4"/>
  <c r="BH1112" i="4"/>
  <c r="BG1112" i="4"/>
  <c r="BF1112" i="4"/>
  <c r="T1112" i="4"/>
  <c r="R1112" i="4"/>
  <c r="P1112" i="4"/>
  <c r="BI1097" i="4"/>
  <c r="BH1097" i="4"/>
  <c r="BG1097" i="4"/>
  <c r="BF1097" i="4"/>
  <c r="T1097" i="4"/>
  <c r="R1097" i="4"/>
  <c r="P1097" i="4"/>
  <c r="BI1094" i="4"/>
  <c r="BH1094" i="4"/>
  <c r="BG1094" i="4"/>
  <c r="BF1094" i="4"/>
  <c r="T1094" i="4"/>
  <c r="R1094" i="4"/>
  <c r="P1094" i="4"/>
  <c r="BI1091" i="4"/>
  <c r="BH1091" i="4"/>
  <c r="BG1091" i="4"/>
  <c r="BF1091" i="4"/>
  <c r="T1091" i="4"/>
  <c r="R1091" i="4"/>
  <c r="P1091" i="4"/>
  <c r="BI1089" i="4"/>
  <c r="BH1089" i="4"/>
  <c r="BG1089" i="4"/>
  <c r="BF1089" i="4"/>
  <c r="T1089" i="4"/>
  <c r="R1089" i="4"/>
  <c r="P1089" i="4"/>
  <c r="BI1086" i="4"/>
  <c r="BH1086" i="4"/>
  <c r="BG1086" i="4"/>
  <c r="BF1086" i="4"/>
  <c r="T1086" i="4"/>
  <c r="R1086" i="4"/>
  <c r="P1086" i="4"/>
  <c r="BI1073" i="4"/>
  <c r="BH1073" i="4"/>
  <c r="BG1073" i="4"/>
  <c r="BF1073" i="4"/>
  <c r="T1073" i="4"/>
  <c r="R1073" i="4"/>
  <c r="P1073" i="4"/>
  <c r="BI1069" i="4"/>
  <c r="BH1069" i="4"/>
  <c r="BG1069" i="4"/>
  <c r="BF1069" i="4"/>
  <c r="T1069" i="4"/>
  <c r="R1069" i="4"/>
  <c r="P1069" i="4"/>
  <c r="BI1067" i="4"/>
  <c r="BH1067" i="4"/>
  <c r="BG1067" i="4"/>
  <c r="BF1067" i="4"/>
  <c r="T1067" i="4"/>
  <c r="R1067" i="4"/>
  <c r="P1067" i="4"/>
  <c r="BI1063" i="4"/>
  <c r="BH1063" i="4"/>
  <c r="BG1063" i="4"/>
  <c r="BF1063" i="4"/>
  <c r="T1063" i="4"/>
  <c r="R1063" i="4"/>
  <c r="P1063" i="4"/>
  <c r="BI1060" i="4"/>
  <c r="BH1060" i="4"/>
  <c r="BG1060" i="4"/>
  <c r="BF1060" i="4"/>
  <c r="T1060" i="4"/>
  <c r="R1060" i="4"/>
  <c r="P1060" i="4"/>
  <c r="BI1052" i="4"/>
  <c r="BH1052" i="4"/>
  <c r="BG1052" i="4"/>
  <c r="BF1052" i="4"/>
  <c r="T1052" i="4"/>
  <c r="R1052" i="4"/>
  <c r="P1052" i="4"/>
  <c r="BI1048" i="4"/>
  <c r="BH1048" i="4"/>
  <c r="BG1048" i="4"/>
  <c r="BF1048" i="4"/>
  <c r="T1048" i="4"/>
  <c r="R1048" i="4"/>
  <c r="P1048" i="4"/>
  <c r="BI1044" i="4"/>
  <c r="BH1044" i="4"/>
  <c r="BG1044" i="4"/>
  <c r="BF1044" i="4"/>
  <c r="T1044" i="4"/>
  <c r="R1044" i="4"/>
  <c r="P1044" i="4"/>
  <c r="BI1040" i="4"/>
  <c r="BH1040" i="4"/>
  <c r="BG1040" i="4"/>
  <c r="BF1040" i="4"/>
  <c r="T1040" i="4"/>
  <c r="R1040" i="4"/>
  <c r="P1040" i="4"/>
  <c r="BI1036" i="4"/>
  <c r="BH1036" i="4"/>
  <c r="BG1036" i="4"/>
  <c r="BF1036" i="4"/>
  <c r="T1036" i="4"/>
  <c r="R1036" i="4"/>
  <c r="P1036" i="4"/>
  <c r="BI1032" i="4"/>
  <c r="BH1032" i="4"/>
  <c r="BG1032" i="4"/>
  <c r="BF1032" i="4"/>
  <c r="T1032" i="4"/>
  <c r="R1032" i="4"/>
  <c r="P1032" i="4"/>
  <c r="BI1021" i="4"/>
  <c r="BH1021" i="4"/>
  <c r="BG1021" i="4"/>
  <c r="BF1021" i="4"/>
  <c r="T1021" i="4"/>
  <c r="R1021" i="4"/>
  <c r="P1021" i="4"/>
  <c r="BI1018" i="4"/>
  <c r="BH1018" i="4"/>
  <c r="BG1018" i="4"/>
  <c r="BF1018" i="4"/>
  <c r="T1018" i="4"/>
  <c r="R1018" i="4"/>
  <c r="P1018" i="4"/>
  <c r="BI1008" i="4"/>
  <c r="BH1008" i="4"/>
  <c r="BG1008" i="4"/>
  <c r="BF1008" i="4"/>
  <c r="T1008" i="4"/>
  <c r="R1008" i="4"/>
  <c r="P1008" i="4"/>
  <c r="BI1004" i="4"/>
  <c r="BH1004" i="4"/>
  <c r="BG1004" i="4"/>
  <c r="BF1004" i="4"/>
  <c r="T1004" i="4"/>
  <c r="R1004" i="4"/>
  <c r="P1004" i="4"/>
  <c r="BI1000" i="4"/>
  <c r="BH1000" i="4"/>
  <c r="BG1000" i="4"/>
  <c r="BF1000" i="4"/>
  <c r="T1000" i="4"/>
  <c r="R1000" i="4"/>
  <c r="P1000" i="4"/>
  <c r="BI997" i="4"/>
  <c r="BH997" i="4"/>
  <c r="BG997" i="4"/>
  <c r="BF997" i="4"/>
  <c r="T997" i="4"/>
  <c r="R997" i="4"/>
  <c r="P997" i="4"/>
  <c r="BI990" i="4"/>
  <c r="BH990" i="4"/>
  <c r="BG990" i="4"/>
  <c r="BF990" i="4"/>
  <c r="T990" i="4"/>
  <c r="R990" i="4"/>
  <c r="P990" i="4"/>
  <c r="BI986" i="4"/>
  <c r="BH986" i="4"/>
  <c r="BG986" i="4"/>
  <c r="BF986" i="4"/>
  <c r="T986" i="4"/>
  <c r="R986" i="4"/>
  <c r="P986" i="4"/>
  <c r="BI982" i="4"/>
  <c r="BH982" i="4"/>
  <c r="BG982" i="4"/>
  <c r="BF982" i="4"/>
  <c r="T982" i="4"/>
  <c r="R982" i="4"/>
  <c r="P982" i="4"/>
  <c r="BI978" i="4"/>
  <c r="BH978" i="4"/>
  <c r="BG978" i="4"/>
  <c r="BF978" i="4"/>
  <c r="T978" i="4"/>
  <c r="R978" i="4"/>
  <c r="P978" i="4"/>
  <c r="BI974" i="4"/>
  <c r="BH974" i="4"/>
  <c r="BG974" i="4"/>
  <c r="BF974" i="4"/>
  <c r="T974" i="4"/>
  <c r="R974" i="4"/>
  <c r="P974" i="4"/>
  <c r="BI970" i="4"/>
  <c r="BH970" i="4"/>
  <c r="BG970" i="4"/>
  <c r="BF970" i="4"/>
  <c r="T970" i="4"/>
  <c r="R970" i="4"/>
  <c r="P970" i="4"/>
  <c r="BI954" i="4"/>
  <c r="BH954" i="4"/>
  <c r="BG954" i="4"/>
  <c r="BF954" i="4"/>
  <c r="T954" i="4"/>
  <c r="R954" i="4"/>
  <c r="P954" i="4"/>
  <c r="BI944" i="4"/>
  <c r="BH944" i="4"/>
  <c r="BG944" i="4"/>
  <c r="BF944" i="4"/>
  <c r="T944" i="4"/>
  <c r="R944" i="4"/>
  <c r="P944" i="4"/>
  <c r="BI941" i="4"/>
  <c r="BH941" i="4"/>
  <c r="BG941" i="4"/>
  <c r="BF941" i="4"/>
  <c r="T941" i="4"/>
  <c r="R941" i="4"/>
  <c r="P941" i="4"/>
  <c r="BI938" i="4"/>
  <c r="BH938" i="4"/>
  <c r="BG938" i="4"/>
  <c r="BF938" i="4"/>
  <c r="T938" i="4"/>
  <c r="R938" i="4"/>
  <c r="P938" i="4"/>
  <c r="BI934" i="4"/>
  <c r="BH934" i="4"/>
  <c r="BG934" i="4"/>
  <c r="BF934" i="4"/>
  <c r="T934" i="4"/>
  <c r="R934" i="4"/>
  <c r="P934" i="4"/>
  <c r="BI930" i="4"/>
  <c r="BH930" i="4"/>
  <c r="BG930" i="4"/>
  <c r="BF930" i="4"/>
  <c r="T930" i="4"/>
  <c r="R930" i="4"/>
  <c r="P930" i="4"/>
  <c r="BI924" i="4"/>
  <c r="BH924" i="4"/>
  <c r="BG924" i="4"/>
  <c r="BF924" i="4"/>
  <c r="T924" i="4"/>
  <c r="R924" i="4"/>
  <c r="P924" i="4"/>
  <c r="BI917" i="4"/>
  <c r="BH917" i="4"/>
  <c r="BG917" i="4"/>
  <c r="BF917" i="4"/>
  <c r="T917" i="4"/>
  <c r="R917" i="4"/>
  <c r="P917" i="4"/>
  <c r="BI913" i="4"/>
  <c r="BH913" i="4"/>
  <c r="BG913" i="4"/>
  <c r="BF913" i="4"/>
  <c r="T913" i="4"/>
  <c r="R913" i="4"/>
  <c r="P913" i="4"/>
  <c r="BI909" i="4"/>
  <c r="BH909" i="4"/>
  <c r="BG909" i="4"/>
  <c r="BF909" i="4"/>
  <c r="T909" i="4"/>
  <c r="R909" i="4"/>
  <c r="P909" i="4"/>
  <c r="BI906" i="4"/>
  <c r="BH906" i="4"/>
  <c r="BG906" i="4"/>
  <c r="BF906" i="4"/>
  <c r="T906" i="4"/>
  <c r="R906" i="4"/>
  <c r="P906" i="4"/>
  <c r="BI902" i="4"/>
  <c r="BH902" i="4"/>
  <c r="BG902" i="4"/>
  <c r="BF902" i="4"/>
  <c r="T902" i="4"/>
  <c r="R902" i="4"/>
  <c r="P902" i="4"/>
  <c r="BI898" i="4"/>
  <c r="BH898" i="4"/>
  <c r="BG898" i="4"/>
  <c r="BF898" i="4"/>
  <c r="T898" i="4"/>
  <c r="R898" i="4"/>
  <c r="P898" i="4"/>
  <c r="BI894" i="4"/>
  <c r="BH894" i="4"/>
  <c r="BG894" i="4"/>
  <c r="BF894" i="4"/>
  <c r="T894" i="4"/>
  <c r="R894" i="4"/>
  <c r="P894" i="4"/>
  <c r="BI887" i="4"/>
  <c r="BH887" i="4"/>
  <c r="BG887" i="4"/>
  <c r="BF887" i="4"/>
  <c r="T887" i="4"/>
  <c r="R887" i="4"/>
  <c r="P887" i="4"/>
  <c r="BI879" i="4"/>
  <c r="BH879" i="4"/>
  <c r="BG879" i="4"/>
  <c r="BF879" i="4"/>
  <c r="T879" i="4"/>
  <c r="R879" i="4"/>
  <c r="P879" i="4"/>
  <c r="BI875" i="4"/>
  <c r="BH875" i="4"/>
  <c r="BG875" i="4"/>
  <c r="BF875" i="4"/>
  <c r="T875" i="4"/>
  <c r="R875" i="4"/>
  <c r="P875" i="4"/>
  <c r="BI871" i="4"/>
  <c r="BH871" i="4"/>
  <c r="BG871" i="4"/>
  <c r="BF871" i="4"/>
  <c r="T871" i="4"/>
  <c r="R871" i="4"/>
  <c r="P871" i="4"/>
  <c r="BI867" i="4"/>
  <c r="BH867" i="4"/>
  <c r="BG867" i="4"/>
  <c r="BF867" i="4"/>
  <c r="T867" i="4"/>
  <c r="R867" i="4"/>
  <c r="P867" i="4"/>
  <c r="BI864" i="4"/>
  <c r="BH864" i="4"/>
  <c r="BG864" i="4"/>
  <c r="BF864" i="4"/>
  <c r="T864" i="4"/>
  <c r="R864" i="4"/>
  <c r="P864" i="4"/>
  <c r="BI861" i="4"/>
  <c r="BH861" i="4"/>
  <c r="BG861" i="4"/>
  <c r="BF861" i="4"/>
  <c r="T861" i="4"/>
  <c r="R861" i="4"/>
  <c r="P861" i="4"/>
  <c r="BI858" i="4"/>
  <c r="BH858" i="4"/>
  <c r="BG858" i="4"/>
  <c r="BF858" i="4"/>
  <c r="T858" i="4"/>
  <c r="R858" i="4"/>
  <c r="P858" i="4"/>
  <c r="BI847" i="4"/>
  <c r="BH847" i="4"/>
  <c r="BG847" i="4"/>
  <c r="BF847" i="4"/>
  <c r="T847" i="4"/>
  <c r="R847" i="4"/>
  <c r="P847" i="4"/>
  <c r="BI844" i="4"/>
  <c r="BH844" i="4"/>
  <c r="BG844" i="4"/>
  <c r="BF844" i="4"/>
  <c r="T844" i="4"/>
  <c r="R844" i="4"/>
  <c r="P844" i="4"/>
  <c r="BI841" i="4"/>
  <c r="BH841" i="4"/>
  <c r="BG841" i="4"/>
  <c r="BF841" i="4"/>
  <c r="T841" i="4"/>
  <c r="R841" i="4"/>
  <c r="P841" i="4"/>
  <c r="BI837" i="4"/>
  <c r="BH837" i="4"/>
  <c r="BG837" i="4"/>
  <c r="BF837" i="4"/>
  <c r="T837" i="4"/>
  <c r="R837" i="4"/>
  <c r="P837" i="4"/>
  <c r="BI835" i="4"/>
  <c r="BH835" i="4"/>
  <c r="BG835" i="4"/>
  <c r="BF835" i="4"/>
  <c r="T835" i="4"/>
  <c r="R835" i="4"/>
  <c r="P835" i="4"/>
  <c r="BI833" i="4"/>
  <c r="BH833" i="4"/>
  <c r="BG833" i="4"/>
  <c r="BF833" i="4"/>
  <c r="T833" i="4"/>
  <c r="R833" i="4"/>
  <c r="P833" i="4"/>
  <c r="BI828" i="4"/>
  <c r="BH828" i="4"/>
  <c r="BG828" i="4"/>
  <c r="BF828" i="4"/>
  <c r="T828" i="4"/>
  <c r="R828" i="4"/>
  <c r="P828" i="4"/>
  <c r="BI823" i="4"/>
  <c r="BH823" i="4"/>
  <c r="BG823" i="4"/>
  <c r="BF823" i="4"/>
  <c r="T823" i="4"/>
  <c r="R823" i="4"/>
  <c r="P823" i="4"/>
  <c r="BI821" i="4"/>
  <c r="BH821" i="4"/>
  <c r="BG821" i="4"/>
  <c r="BF821" i="4"/>
  <c r="T821" i="4"/>
  <c r="R821" i="4"/>
  <c r="P821" i="4"/>
  <c r="BI816" i="4"/>
  <c r="BH816" i="4"/>
  <c r="BG816" i="4"/>
  <c r="BF816" i="4"/>
  <c r="T816" i="4"/>
  <c r="R816" i="4"/>
  <c r="P816" i="4"/>
  <c r="BI814" i="4"/>
  <c r="BH814" i="4"/>
  <c r="BG814" i="4"/>
  <c r="BF814" i="4"/>
  <c r="T814" i="4"/>
  <c r="R814" i="4"/>
  <c r="P814" i="4"/>
  <c r="BI807" i="4"/>
  <c r="BH807" i="4"/>
  <c r="BG807" i="4"/>
  <c r="BF807" i="4"/>
  <c r="T807" i="4"/>
  <c r="R807" i="4"/>
  <c r="P807" i="4"/>
  <c r="BI803" i="4"/>
  <c r="BH803" i="4"/>
  <c r="BG803" i="4"/>
  <c r="BF803" i="4"/>
  <c r="T803" i="4"/>
  <c r="R803" i="4"/>
  <c r="P803" i="4"/>
  <c r="BI788" i="4"/>
  <c r="BH788" i="4"/>
  <c r="BG788" i="4"/>
  <c r="BF788" i="4"/>
  <c r="T788" i="4"/>
  <c r="R788" i="4"/>
  <c r="R780" i="4"/>
  <c r="P788" i="4"/>
  <c r="BI781" i="4"/>
  <c r="BH781" i="4"/>
  <c r="BG781" i="4"/>
  <c r="BF781" i="4"/>
  <c r="T781" i="4"/>
  <c r="T780" i="4" s="1"/>
  <c r="R781" i="4"/>
  <c r="P781" i="4"/>
  <c r="P780" i="4" s="1"/>
  <c r="BI776" i="4"/>
  <c r="BH776" i="4"/>
  <c r="BG776" i="4"/>
  <c r="BF776" i="4"/>
  <c r="T776" i="4"/>
  <c r="R776" i="4"/>
  <c r="P776" i="4"/>
  <c r="BI772" i="4"/>
  <c r="BH772" i="4"/>
  <c r="BG772" i="4"/>
  <c r="BF772" i="4"/>
  <c r="T772" i="4"/>
  <c r="R772" i="4"/>
  <c r="P772" i="4"/>
  <c r="BI764" i="4"/>
  <c r="BH764" i="4"/>
  <c r="BG764" i="4"/>
  <c r="BF764" i="4"/>
  <c r="T764" i="4"/>
  <c r="R764" i="4"/>
  <c r="P764" i="4"/>
  <c r="BI750" i="4"/>
  <c r="BH750" i="4"/>
  <c r="BG750" i="4"/>
  <c r="BF750" i="4"/>
  <c r="T750" i="4"/>
  <c r="R750" i="4"/>
  <c r="P750" i="4"/>
  <c r="BI746" i="4"/>
  <c r="BH746" i="4"/>
  <c r="BG746" i="4"/>
  <c r="BF746" i="4"/>
  <c r="T746" i="4"/>
  <c r="R746" i="4"/>
  <c r="P746" i="4"/>
  <c r="BI740" i="4"/>
  <c r="BH740" i="4"/>
  <c r="BG740" i="4"/>
  <c r="BF740" i="4"/>
  <c r="T740" i="4"/>
  <c r="R740" i="4"/>
  <c r="P740" i="4"/>
  <c r="BI737" i="4"/>
  <c r="BH737" i="4"/>
  <c r="BG737" i="4"/>
  <c r="BF737" i="4"/>
  <c r="T737" i="4"/>
  <c r="R737" i="4"/>
  <c r="P737" i="4"/>
  <c r="BI735" i="4"/>
  <c r="BH735" i="4"/>
  <c r="BG735" i="4"/>
  <c r="BF735" i="4"/>
  <c r="T735" i="4"/>
  <c r="R735" i="4"/>
  <c r="P735" i="4"/>
  <c r="BI733" i="4"/>
  <c r="BH733" i="4"/>
  <c r="BG733" i="4"/>
  <c r="BF733" i="4"/>
  <c r="T733" i="4"/>
  <c r="R733" i="4"/>
  <c r="P733" i="4"/>
  <c r="BI727" i="4"/>
  <c r="BH727" i="4"/>
  <c r="BG727" i="4"/>
  <c r="BF727" i="4"/>
  <c r="T727" i="4"/>
  <c r="R727" i="4"/>
  <c r="P727" i="4"/>
  <c r="BI715" i="4"/>
  <c r="BH715" i="4"/>
  <c r="BG715" i="4"/>
  <c r="BF715" i="4"/>
  <c r="T715" i="4"/>
  <c r="R715" i="4"/>
  <c r="P715" i="4"/>
  <c r="BI709" i="4"/>
  <c r="BH709" i="4"/>
  <c r="BG709" i="4"/>
  <c r="BF709" i="4"/>
  <c r="T709" i="4"/>
  <c r="R709" i="4"/>
  <c r="P709" i="4"/>
  <c r="BI705" i="4"/>
  <c r="BH705" i="4"/>
  <c r="BG705" i="4"/>
  <c r="BF705" i="4"/>
  <c r="T705" i="4"/>
  <c r="R705" i="4"/>
  <c r="P705" i="4"/>
  <c r="BI702" i="4"/>
  <c r="BH702" i="4"/>
  <c r="BG702" i="4"/>
  <c r="BF702" i="4"/>
  <c r="T702" i="4"/>
  <c r="R702" i="4"/>
  <c r="P702" i="4"/>
  <c r="BI700" i="4"/>
  <c r="BH700" i="4"/>
  <c r="BG700" i="4"/>
  <c r="BF700" i="4"/>
  <c r="T700" i="4"/>
  <c r="R700" i="4"/>
  <c r="P700" i="4"/>
  <c r="BI698" i="4"/>
  <c r="BH698" i="4"/>
  <c r="BG698" i="4"/>
  <c r="BF698" i="4"/>
  <c r="T698" i="4"/>
  <c r="R698" i="4"/>
  <c r="P698" i="4"/>
  <c r="BI692" i="4"/>
  <c r="BH692" i="4"/>
  <c r="BG692" i="4"/>
  <c r="BF692" i="4"/>
  <c r="T692" i="4"/>
  <c r="R692" i="4"/>
  <c r="P692" i="4"/>
  <c r="BI667" i="4"/>
  <c r="BH667" i="4"/>
  <c r="BG667" i="4"/>
  <c r="BF667" i="4"/>
  <c r="T667" i="4"/>
  <c r="R667" i="4"/>
  <c r="P667" i="4"/>
  <c r="BI660" i="4"/>
  <c r="BH660" i="4"/>
  <c r="BG660" i="4"/>
  <c r="BF660" i="4"/>
  <c r="T660" i="4"/>
  <c r="R660" i="4"/>
  <c r="P660" i="4"/>
  <c r="BI653" i="4"/>
  <c r="BH653" i="4"/>
  <c r="BG653" i="4"/>
  <c r="BF653" i="4"/>
  <c r="T653" i="4"/>
  <c r="R653" i="4"/>
  <c r="P653" i="4"/>
  <c r="BI648" i="4"/>
  <c r="BH648" i="4"/>
  <c r="BG648" i="4"/>
  <c r="BF648" i="4"/>
  <c r="T648" i="4"/>
  <c r="R648" i="4"/>
  <c r="P648" i="4"/>
  <c r="BI644" i="4"/>
  <c r="BH644" i="4"/>
  <c r="BG644" i="4"/>
  <c r="BF644" i="4"/>
  <c r="T644" i="4"/>
  <c r="R644" i="4"/>
  <c r="P644" i="4"/>
  <c r="BI640" i="4"/>
  <c r="BH640" i="4"/>
  <c r="BG640" i="4"/>
  <c r="BF640" i="4"/>
  <c r="T640" i="4"/>
  <c r="R640" i="4"/>
  <c r="P640" i="4"/>
  <c r="BI636" i="4"/>
  <c r="BH636" i="4"/>
  <c r="BG636" i="4"/>
  <c r="BF636" i="4"/>
  <c r="T636" i="4"/>
  <c r="R636" i="4"/>
  <c r="P636" i="4"/>
  <c r="BI631" i="4"/>
  <c r="BH631" i="4"/>
  <c r="BG631" i="4"/>
  <c r="BF631" i="4"/>
  <c r="T631" i="4"/>
  <c r="R631" i="4"/>
  <c r="P631" i="4"/>
  <c r="BI620" i="4"/>
  <c r="BH620" i="4"/>
  <c r="BG620" i="4"/>
  <c r="BF620" i="4"/>
  <c r="T620" i="4"/>
  <c r="R620" i="4"/>
  <c r="P620" i="4"/>
  <c r="BI616" i="4"/>
  <c r="BH616" i="4"/>
  <c r="BG616" i="4"/>
  <c r="BF616" i="4"/>
  <c r="T616" i="4"/>
  <c r="R616" i="4"/>
  <c r="P616" i="4"/>
  <c r="BI612" i="4"/>
  <c r="BH612" i="4"/>
  <c r="BG612" i="4"/>
  <c r="BF612" i="4"/>
  <c r="T612" i="4"/>
  <c r="R612" i="4"/>
  <c r="P612" i="4"/>
  <c r="BI608" i="4"/>
  <c r="BH608" i="4"/>
  <c r="BG608" i="4"/>
  <c r="BF608" i="4"/>
  <c r="T608" i="4"/>
  <c r="R608" i="4"/>
  <c r="P608" i="4"/>
  <c r="BI602" i="4"/>
  <c r="BH602" i="4"/>
  <c r="BG602" i="4"/>
  <c r="BF602" i="4"/>
  <c r="T602" i="4"/>
  <c r="R602" i="4"/>
  <c r="P602" i="4"/>
  <c r="BI598" i="4"/>
  <c r="BH598" i="4"/>
  <c r="BG598" i="4"/>
  <c r="BF598" i="4"/>
  <c r="T598" i="4"/>
  <c r="R598" i="4"/>
  <c r="P598" i="4"/>
  <c r="BI594" i="4"/>
  <c r="BH594" i="4"/>
  <c r="BG594" i="4"/>
  <c r="BF594" i="4"/>
  <c r="T594" i="4"/>
  <c r="R594" i="4"/>
  <c r="P594" i="4"/>
  <c r="BI590" i="4"/>
  <c r="BH590" i="4"/>
  <c r="BG590" i="4"/>
  <c r="BF590" i="4"/>
  <c r="T590" i="4"/>
  <c r="R590" i="4"/>
  <c r="P590" i="4"/>
  <c r="BI586" i="4"/>
  <c r="BH586" i="4"/>
  <c r="BG586" i="4"/>
  <c r="BF586" i="4"/>
  <c r="T586" i="4"/>
  <c r="R586" i="4"/>
  <c r="P586" i="4"/>
  <c r="BI582" i="4"/>
  <c r="BH582" i="4"/>
  <c r="BG582" i="4"/>
  <c r="BF582" i="4"/>
  <c r="T582" i="4"/>
  <c r="R582" i="4"/>
  <c r="P582" i="4"/>
  <c r="BI578" i="4"/>
  <c r="BH578" i="4"/>
  <c r="BG578" i="4"/>
  <c r="BF578" i="4"/>
  <c r="T578" i="4"/>
  <c r="R578" i="4"/>
  <c r="P578" i="4"/>
  <c r="BI576" i="4"/>
  <c r="BH576" i="4"/>
  <c r="BG576" i="4"/>
  <c r="BF576" i="4"/>
  <c r="T576" i="4"/>
  <c r="R576" i="4"/>
  <c r="P576" i="4"/>
  <c r="BI573" i="4"/>
  <c r="BH573" i="4"/>
  <c r="BG573" i="4"/>
  <c r="BF573" i="4"/>
  <c r="T573" i="4"/>
  <c r="R573" i="4"/>
  <c r="P573" i="4"/>
  <c r="BI569" i="4"/>
  <c r="BH569" i="4"/>
  <c r="BG569" i="4"/>
  <c r="BF569" i="4"/>
  <c r="T569" i="4"/>
  <c r="R569" i="4"/>
  <c r="P569" i="4"/>
  <c r="BI566" i="4"/>
  <c r="BH566" i="4"/>
  <c r="BG566" i="4"/>
  <c r="BF566" i="4"/>
  <c r="T566" i="4"/>
  <c r="R566" i="4"/>
  <c r="P566" i="4"/>
  <c r="BI563" i="4"/>
  <c r="BH563" i="4"/>
  <c r="BG563" i="4"/>
  <c r="BF563" i="4"/>
  <c r="T563" i="4"/>
  <c r="R563" i="4"/>
  <c r="P563" i="4"/>
  <c r="BI560" i="4"/>
  <c r="BH560" i="4"/>
  <c r="BG560" i="4"/>
  <c r="BF560" i="4"/>
  <c r="T560" i="4"/>
  <c r="R560" i="4"/>
  <c r="P560" i="4"/>
  <c r="BI558" i="4"/>
  <c r="BH558" i="4"/>
  <c r="BG558" i="4"/>
  <c r="BF558" i="4"/>
  <c r="T558" i="4"/>
  <c r="R558" i="4"/>
  <c r="P558" i="4"/>
  <c r="BI555" i="4"/>
  <c r="BH555" i="4"/>
  <c r="BG555" i="4"/>
  <c r="BF555" i="4"/>
  <c r="T555" i="4"/>
  <c r="R555" i="4"/>
  <c r="P555" i="4"/>
  <c r="BI548" i="4"/>
  <c r="BH548" i="4"/>
  <c r="BG548" i="4"/>
  <c r="BF548" i="4"/>
  <c r="T548" i="4"/>
  <c r="R548" i="4"/>
  <c r="P548" i="4"/>
  <c r="BI544" i="4"/>
  <c r="BH544" i="4"/>
  <c r="BG544" i="4"/>
  <c r="BF544" i="4"/>
  <c r="T544" i="4"/>
  <c r="R544" i="4"/>
  <c r="P544" i="4"/>
  <c r="BI540" i="4"/>
  <c r="BH540" i="4"/>
  <c r="BG540" i="4"/>
  <c r="BF540" i="4"/>
  <c r="T540" i="4"/>
  <c r="R540" i="4"/>
  <c r="P540" i="4"/>
  <c r="BI536" i="4"/>
  <c r="BH536" i="4"/>
  <c r="BG536" i="4"/>
  <c r="BF536" i="4"/>
  <c r="T536" i="4"/>
  <c r="R536" i="4"/>
  <c r="P536" i="4"/>
  <c r="BI532" i="4"/>
  <c r="BH532" i="4"/>
  <c r="BG532" i="4"/>
  <c r="BF532" i="4"/>
  <c r="T532" i="4"/>
  <c r="R532" i="4"/>
  <c r="P532" i="4"/>
  <c r="BI527" i="4"/>
  <c r="BH527" i="4"/>
  <c r="BG527" i="4"/>
  <c r="BF527" i="4"/>
  <c r="T527" i="4"/>
  <c r="R527" i="4"/>
  <c r="P527" i="4"/>
  <c r="BI523" i="4"/>
  <c r="BH523" i="4"/>
  <c r="BG523" i="4"/>
  <c r="BF523" i="4"/>
  <c r="T523" i="4"/>
  <c r="R523" i="4"/>
  <c r="P523" i="4"/>
  <c r="BI520" i="4"/>
  <c r="BH520" i="4"/>
  <c r="BG520" i="4"/>
  <c r="BF520" i="4"/>
  <c r="T520" i="4"/>
  <c r="R520" i="4"/>
  <c r="P520" i="4"/>
  <c r="BI513" i="4"/>
  <c r="BH513" i="4"/>
  <c r="BG513" i="4"/>
  <c r="BF513" i="4"/>
  <c r="T513" i="4"/>
  <c r="R513" i="4"/>
  <c r="P513" i="4"/>
  <c r="BI506" i="4"/>
  <c r="BH506" i="4"/>
  <c r="BG506" i="4"/>
  <c r="BF506" i="4"/>
  <c r="T506" i="4"/>
  <c r="R506" i="4"/>
  <c r="P506" i="4"/>
  <c r="BI504" i="4"/>
  <c r="BH504" i="4"/>
  <c r="BG504" i="4"/>
  <c r="BF504" i="4"/>
  <c r="T504" i="4"/>
  <c r="R504" i="4"/>
  <c r="P504" i="4"/>
  <c r="BI502" i="4"/>
  <c r="BH502" i="4"/>
  <c r="BG502" i="4"/>
  <c r="BF502" i="4"/>
  <c r="T502" i="4"/>
  <c r="R502" i="4"/>
  <c r="P502" i="4"/>
  <c r="BI494" i="4"/>
  <c r="BH494" i="4"/>
  <c r="BG494" i="4"/>
  <c r="BF494" i="4"/>
  <c r="T494" i="4"/>
  <c r="R494" i="4"/>
  <c r="P494" i="4"/>
  <c r="BI482" i="4"/>
  <c r="BH482" i="4"/>
  <c r="BG482" i="4"/>
  <c r="BF482" i="4"/>
  <c r="T482" i="4"/>
  <c r="R482" i="4"/>
  <c r="P482" i="4"/>
  <c r="BI467" i="4"/>
  <c r="BH467" i="4"/>
  <c r="BG467" i="4"/>
  <c r="BF467" i="4"/>
  <c r="T467" i="4"/>
  <c r="R467" i="4"/>
  <c r="P467" i="4"/>
  <c r="BI461" i="4"/>
  <c r="BH461" i="4"/>
  <c r="BG461" i="4"/>
  <c r="BF461" i="4"/>
  <c r="T461" i="4"/>
  <c r="R461" i="4"/>
  <c r="P461" i="4"/>
  <c r="BI446" i="4"/>
  <c r="BH446" i="4"/>
  <c r="BG446" i="4"/>
  <c r="BF446" i="4"/>
  <c r="T446" i="4"/>
  <c r="R446" i="4"/>
  <c r="P446" i="4"/>
  <c r="BI426" i="4"/>
  <c r="BH426" i="4"/>
  <c r="BG426" i="4"/>
  <c r="BF426" i="4"/>
  <c r="T426" i="4"/>
  <c r="R426" i="4"/>
  <c r="P426" i="4"/>
  <c r="BI422" i="4"/>
  <c r="BH422" i="4"/>
  <c r="BG422" i="4"/>
  <c r="BF422" i="4"/>
  <c r="T422" i="4"/>
  <c r="R422" i="4"/>
  <c r="P422" i="4"/>
  <c r="BI420" i="4"/>
  <c r="BH420" i="4"/>
  <c r="BG420" i="4"/>
  <c r="BF420" i="4"/>
  <c r="T420" i="4"/>
  <c r="R420" i="4"/>
  <c r="P420" i="4"/>
  <c r="BI416" i="4"/>
  <c r="BH416" i="4"/>
  <c r="BG416" i="4"/>
  <c r="BF416" i="4"/>
  <c r="T416" i="4"/>
  <c r="R416" i="4"/>
  <c r="P416" i="4"/>
  <c r="BI413" i="4"/>
  <c r="BH413" i="4"/>
  <c r="BG413" i="4"/>
  <c r="BF413" i="4"/>
  <c r="T413" i="4"/>
  <c r="R413" i="4"/>
  <c r="P413" i="4"/>
  <c r="BI409" i="4"/>
  <c r="BH409" i="4"/>
  <c r="BG409" i="4"/>
  <c r="BF409" i="4"/>
  <c r="T409" i="4"/>
  <c r="R409" i="4"/>
  <c r="P409" i="4"/>
  <c r="BI403" i="4"/>
  <c r="BH403" i="4"/>
  <c r="BG403" i="4"/>
  <c r="BF403" i="4"/>
  <c r="T403" i="4"/>
  <c r="R403" i="4"/>
  <c r="P403" i="4"/>
  <c r="BI399" i="4"/>
  <c r="BH399" i="4"/>
  <c r="BG399" i="4"/>
  <c r="BF399" i="4"/>
  <c r="T399" i="4"/>
  <c r="R399" i="4"/>
  <c r="P399" i="4"/>
  <c r="BI392" i="4"/>
  <c r="BH392" i="4"/>
  <c r="BG392" i="4"/>
  <c r="BF392" i="4"/>
  <c r="T392" i="4"/>
  <c r="R392" i="4"/>
  <c r="P392" i="4"/>
  <c r="BI388" i="4"/>
  <c r="BH388" i="4"/>
  <c r="BG388" i="4"/>
  <c r="BF388" i="4"/>
  <c r="T388" i="4"/>
  <c r="R388" i="4"/>
  <c r="P388" i="4"/>
  <c r="BI379" i="4"/>
  <c r="BH379" i="4"/>
  <c r="BG379" i="4"/>
  <c r="BF379" i="4"/>
  <c r="T379" i="4"/>
  <c r="R379" i="4"/>
  <c r="P379" i="4"/>
  <c r="BI374" i="4"/>
  <c r="BH374" i="4"/>
  <c r="BG374" i="4"/>
  <c r="BF374" i="4"/>
  <c r="T374" i="4"/>
  <c r="R374" i="4"/>
  <c r="P374" i="4"/>
  <c r="BI370" i="4"/>
  <c r="BH370" i="4"/>
  <c r="BG370" i="4"/>
  <c r="BF370" i="4"/>
  <c r="T370" i="4"/>
  <c r="R370" i="4"/>
  <c r="P370" i="4"/>
  <c r="BI366" i="4"/>
  <c r="BH366" i="4"/>
  <c r="BG366" i="4"/>
  <c r="BF366" i="4"/>
  <c r="T366" i="4"/>
  <c r="R366" i="4"/>
  <c r="P366" i="4"/>
  <c r="BI362" i="4"/>
  <c r="BH362" i="4"/>
  <c r="BG362" i="4"/>
  <c r="BF362" i="4"/>
  <c r="T362" i="4"/>
  <c r="R362" i="4"/>
  <c r="P362" i="4"/>
  <c r="BI358" i="4"/>
  <c r="BH358" i="4"/>
  <c r="BG358" i="4"/>
  <c r="BF358" i="4"/>
  <c r="T358" i="4"/>
  <c r="R358" i="4"/>
  <c r="P358" i="4"/>
  <c r="BI354" i="4"/>
  <c r="BH354" i="4"/>
  <c r="BG354" i="4"/>
  <c r="BF354" i="4"/>
  <c r="T354" i="4"/>
  <c r="R354" i="4"/>
  <c r="P354" i="4"/>
  <c r="BI350" i="4"/>
  <c r="BH350" i="4"/>
  <c r="BG350" i="4"/>
  <c r="BF350" i="4"/>
  <c r="T350" i="4"/>
  <c r="R350" i="4"/>
  <c r="P350" i="4"/>
  <c r="BI345" i="4"/>
  <c r="BH345" i="4"/>
  <c r="BG345" i="4"/>
  <c r="BF345" i="4"/>
  <c r="T345" i="4"/>
  <c r="T344" i="4"/>
  <c r="R345" i="4"/>
  <c r="R344" i="4" s="1"/>
  <c r="P345" i="4"/>
  <c r="P344" i="4" s="1"/>
  <c r="BI336" i="4"/>
  <c r="BH336" i="4"/>
  <c r="BG336" i="4"/>
  <c r="BF336" i="4"/>
  <c r="T336" i="4"/>
  <c r="R336" i="4"/>
  <c r="P336" i="4"/>
  <c r="BI332" i="4"/>
  <c r="BH332" i="4"/>
  <c r="BG332" i="4"/>
  <c r="BF332" i="4"/>
  <c r="T332" i="4"/>
  <c r="R332" i="4"/>
  <c r="P332" i="4"/>
  <c r="BI321" i="4"/>
  <c r="BH321" i="4"/>
  <c r="BG321" i="4"/>
  <c r="BF321" i="4"/>
  <c r="T321" i="4"/>
  <c r="R321" i="4"/>
  <c r="P321" i="4"/>
  <c r="BI317" i="4"/>
  <c r="BH317" i="4"/>
  <c r="BG317" i="4"/>
  <c r="BF317" i="4"/>
  <c r="T317" i="4"/>
  <c r="R317" i="4"/>
  <c r="P317" i="4"/>
  <c r="BI315" i="4"/>
  <c r="BH315" i="4"/>
  <c r="BG315" i="4"/>
  <c r="BF315" i="4"/>
  <c r="T315" i="4"/>
  <c r="R315" i="4"/>
  <c r="P315" i="4"/>
  <c r="BI311" i="4"/>
  <c r="BH311" i="4"/>
  <c r="BG311" i="4"/>
  <c r="BF311" i="4"/>
  <c r="T311" i="4"/>
  <c r="R311" i="4"/>
  <c r="P311" i="4"/>
  <c r="BI302" i="4"/>
  <c r="BH302" i="4"/>
  <c r="BG302" i="4"/>
  <c r="BF302" i="4"/>
  <c r="T302" i="4"/>
  <c r="R302" i="4"/>
  <c r="P302" i="4"/>
  <c r="BI287" i="4"/>
  <c r="BH287" i="4"/>
  <c r="BG287" i="4"/>
  <c r="BF287" i="4"/>
  <c r="T287" i="4"/>
  <c r="R287" i="4"/>
  <c r="P287" i="4"/>
  <c r="BI280" i="4"/>
  <c r="BH280" i="4"/>
  <c r="BG280" i="4"/>
  <c r="BF280" i="4"/>
  <c r="T280" i="4"/>
  <c r="R280" i="4"/>
  <c r="P280" i="4"/>
  <c r="BI268" i="4"/>
  <c r="BH268" i="4"/>
  <c r="BG268" i="4"/>
  <c r="BF268" i="4"/>
  <c r="T268" i="4"/>
  <c r="R268" i="4"/>
  <c r="P268" i="4"/>
  <c r="BI259" i="4"/>
  <c r="BH259" i="4"/>
  <c r="BG259" i="4"/>
  <c r="BF259" i="4"/>
  <c r="T259" i="4"/>
  <c r="R259" i="4"/>
  <c r="P259" i="4"/>
  <c r="BI251" i="4"/>
  <c r="BH251" i="4"/>
  <c r="BG251" i="4"/>
  <c r="BF251" i="4"/>
  <c r="T251" i="4"/>
  <c r="R251" i="4"/>
  <c r="P251" i="4"/>
  <c r="BI244" i="4"/>
  <c r="BH244" i="4"/>
  <c r="BG244" i="4"/>
  <c r="BF244" i="4"/>
  <c r="T244" i="4"/>
  <c r="R244" i="4"/>
  <c r="P244" i="4"/>
  <c r="BI233" i="4"/>
  <c r="BH233" i="4"/>
  <c r="BG233" i="4"/>
  <c r="BF233" i="4"/>
  <c r="T233" i="4"/>
  <c r="R233" i="4"/>
  <c r="P233" i="4"/>
  <c r="BI213" i="4"/>
  <c r="BH213" i="4"/>
  <c r="BG213" i="4"/>
  <c r="BF213" i="4"/>
  <c r="T213" i="4"/>
  <c r="R213" i="4"/>
  <c r="P213" i="4"/>
  <c r="BI211" i="4"/>
  <c r="BH211" i="4"/>
  <c r="BG211" i="4"/>
  <c r="BF211" i="4"/>
  <c r="T211" i="4"/>
  <c r="R211" i="4"/>
  <c r="P211" i="4"/>
  <c r="BI203" i="4"/>
  <c r="BH203" i="4"/>
  <c r="BG203" i="4"/>
  <c r="BF203" i="4"/>
  <c r="T203" i="4"/>
  <c r="R203" i="4"/>
  <c r="P203" i="4"/>
  <c r="BI195" i="4"/>
  <c r="BH195" i="4"/>
  <c r="BG195" i="4"/>
  <c r="BF195" i="4"/>
  <c r="T195" i="4"/>
  <c r="R195" i="4"/>
  <c r="P195" i="4"/>
  <c r="BI191" i="4"/>
  <c r="BH191" i="4"/>
  <c r="BG191" i="4"/>
  <c r="BF191" i="4"/>
  <c r="T191" i="4"/>
  <c r="R191" i="4"/>
  <c r="P191" i="4"/>
  <c r="BI187" i="4"/>
  <c r="BH187" i="4"/>
  <c r="BG187" i="4"/>
  <c r="BF187" i="4"/>
  <c r="T187" i="4"/>
  <c r="R187" i="4"/>
  <c r="P187" i="4"/>
  <c r="BI183" i="4"/>
  <c r="BH183" i="4"/>
  <c r="BG183" i="4"/>
  <c r="BF183" i="4"/>
  <c r="T183" i="4"/>
  <c r="R183" i="4"/>
  <c r="P183" i="4"/>
  <c r="BI179" i="4"/>
  <c r="BH179" i="4"/>
  <c r="BG179" i="4"/>
  <c r="BF179" i="4"/>
  <c r="T179" i="4"/>
  <c r="R179" i="4"/>
  <c r="P179" i="4"/>
  <c r="BI175" i="4"/>
  <c r="BH175" i="4"/>
  <c r="BG175" i="4"/>
  <c r="BF175" i="4"/>
  <c r="T175" i="4"/>
  <c r="R175" i="4"/>
  <c r="P175" i="4"/>
  <c r="BI171" i="4"/>
  <c r="BH171" i="4"/>
  <c r="BG171" i="4"/>
  <c r="BF171" i="4"/>
  <c r="T171" i="4"/>
  <c r="R171" i="4"/>
  <c r="P171" i="4"/>
  <c r="BI156" i="4"/>
  <c r="BH156" i="4"/>
  <c r="BG156" i="4"/>
  <c r="BF156" i="4"/>
  <c r="T156" i="4"/>
  <c r="R156" i="4"/>
  <c r="P156" i="4"/>
  <c r="BI145" i="4"/>
  <c r="BH145" i="4"/>
  <c r="BG145" i="4"/>
  <c r="BF145" i="4"/>
  <c r="T145" i="4"/>
  <c r="R145" i="4"/>
  <c r="P145" i="4"/>
  <c r="BI137" i="4"/>
  <c r="BH137" i="4"/>
  <c r="BG137" i="4"/>
  <c r="BF137" i="4"/>
  <c r="T137" i="4"/>
  <c r="R137" i="4"/>
  <c r="P137" i="4"/>
  <c r="BI132" i="4"/>
  <c r="BH132" i="4"/>
  <c r="BG132" i="4"/>
  <c r="BF132" i="4"/>
  <c r="T132" i="4"/>
  <c r="R132" i="4"/>
  <c r="P132" i="4"/>
  <c r="BI128" i="4"/>
  <c r="BH128" i="4"/>
  <c r="BG128" i="4"/>
  <c r="BF128" i="4"/>
  <c r="T128" i="4"/>
  <c r="R128" i="4"/>
  <c r="P128" i="4"/>
  <c r="BI123" i="4"/>
  <c r="BH123" i="4"/>
  <c r="BG123" i="4"/>
  <c r="BF123" i="4"/>
  <c r="T123" i="4"/>
  <c r="R123" i="4"/>
  <c r="P123" i="4"/>
  <c r="BI119" i="4"/>
  <c r="BH119" i="4"/>
  <c r="BG119" i="4"/>
  <c r="BF119" i="4"/>
  <c r="T119" i="4"/>
  <c r="R119" i="4"/>
  <c r="P119" i="4"/>
  <c r="BI115" i="4"/>
  <c r="BH115" i="4"/>
  <c r="BG115" i="4"/>
  <c r="BF115" i="4"/>
  <c r="T115" i="4"/>
  <c r="R115" i="4"/>
  <c r="P115" i="4"/>
  <c r="BI111" i="4"/>
  <c r="BH111" i="4"/>
  <c r="BG111" i="4"/>
  <c r="BF111" i="4"/>
  <c r="T111" i="4"/>
  <c r="R111" i="4"/>
  <c r="P111" i="4"/>
  <c r="BI107" i="4"/>
  <c r="BH107" i="4"/>
  <c r="BG107" i="4"/>
  <c r="BF107" i="4"/>
  <c r="T107" i="4"/>
  <c r="R107" i="4"/>
  <c r="P107" i="4"/>
  <c r="J101" i="4"/>
  <c r="J100" i="4"/>
  <c r="F100" i="4"/>
  <c r="F98" i="4"/>
  <c r="E96" i="4"/>
  <c r="J59" i="4"/>
  <c r="J58" i="4"/>
  <c r="F58" i="4"/>
  <c r="F56" i="4"/>
  <c r="E54" i="4"/>
  <c r="J20" i="4"/>
  <c r="E20" i="4"/>
  <c r="F101" i="4"/>
  <c r="J19" i="4"/>
  <c r="J14" i="4"/>
  <c r="J98" i="4" s="1"/>
  <c r="E7" i="4"/>
  <c r="E92" i="4"/>
  <c r="J39" i="3"/>
  <c r="J38" i="3"/>
  <c r="AY57" i="1"/>
  <c r="J37" i="3"/>
  <c r="AX57" i="1" s="1"/>
  <c r="BI3087" i="3"/>
  <c r="BH3087" i="3"/>
  <c r="BG3087" i="3"/>
  <c r="BF3087" i="3"/>
  <c r="T3087" i="3"/>
  <c r="R3087" i="3"/>
  <c r="P3087" i="3"/>
  <c r="BI3085" i="3"/>
  <c r="BH3085" i="3"/>
  <c r="BG3085" i="3"/>
  <c r="BF3085" i="3"/>
  <c r="T3085" i="3"/>
  <c r="R3085" i="3"/>
  <c r="P3085" i="3"/>
  <c r="BI3083" i="3"/>
  <c r="BH3083" i="3"/>
  <c r="BG3083" i="3"/>
  <c r="BF3083" i="3"/>
  <c r="T3083" i="3"/>
  <c r="R3083" i="3"/>
  <c r="P3083" i="3"/>
  <c r="BI3081" i="3"/>
  <c r="BH3081" i="3"/>
  <c r="BG3081" i="3"/>
  <c r="BF3081" i="3"/>
  <c r="T3081" i="3"/>
  <c r="R3081" i="3"/>
  <c r="P3081" i="3"/>
  <c r="BI3079" i="3"/>
  <c r="BH3079" i="3"/>
  <c r="BG3079" i="3"/>
  <c r="BF3079" i="3"/>
  <c r="T3079" i="3"/>
  <c r="R3079" i="3"/>
  <c r="P3079" i="3"/>
  <c r="BI3069" i="3"/>
  <c r="BH3069" i="3"/>
  <c r="BG3069" i="3"/>
  <c r="BF3069" i="3"/>
  <c r="T3069" i="3"/>
  <c r="R3069" i="3"/>
  <c r="P3069" i="3"/>
  <c r="BI2997" i="3"/>
  <c r="BH2997" i="3"/>
  <c r="BG2997" i="3"/>
  <c r="BF2997" i="3"/>
  <c r="T2997" i="3"/>
  <c r="R2997" i="3"/>
  <c r="P2997" i="3"/>
  <c r="BI2984" i="3"/>
  <c r="BH2984" i="3"/>
  <c r="BG2984" i="3"/>
  <c r="BF2984" i="3"/>
  <c r="T2984" i="3"/>
  <c r="R2984" i="3"/>
  <c r="P2984" i="3"/>
  <c r="BI2919" i="3"/>
  <c r="BH2919" i="3"/>
  <c r="BG2919" i="3"/>
  <c r="BF2919" i="3"/>
  <c r="T2919" i="3"/>
  <c r="R2919" i="3"/>
  <c r="P2919" i="3"/>
  <c r="BI2917" i="3"/>
  <c r="BH2917" i="3"/>
  <c r="BG2917" i="3"/>
  <c r="BF2917" i="3"/>
  <c r="T2917" i="3"/>
  <c r="R2917" i="3"/>
  <c r="P2917" i="3"/>
  <c r="BI2916" i="3"/>
  <c r="BH2916" i="3"/>
  <c r="BG2916" i="3"/>
  <c r="BF2916" i="3"/>
  <c r="T2916" i="3"/>
  <c r="R2916" i="3"/>
  <c r="P2916" i="3"/>
  <c r="BI2914" i="3"/>
  <c r="BH2914" i="3"/>
  <c r="BG2914" i="3"/>
  <c r="BF2914" i="3"/>
  <c r="T2914" i="3"/>
  <c r="R2914" i="3"/>
  <c r="P2914" i="3"/>
  <c r="BI2912" i="3"/>
  <c r="BH2912" i="3"/>
  <c r="BG2912" i="3"/>
  <c r="BF2912" i="3"/>
  <c r="T2912" i="3"/>
  <c r="R2912" i="3"/>
  <c r="P2912" i="3"/>
  <c r="BI2909" i="3"/>
  <c r="BH2909" i="3"/>
  <c r="BG2909" i="3"/>
  <c r="BF2909" i="3"/>
  <c r="T2909" i="3"/>
  <c r="R2909" i="3"/>
  <c r="P2909" i="3"/>
  <c r="BI2906" i="3"/>
  <c r="BH2906" i="3"/>
  <c r="BG2906" i="3"/>
  <c r="BF2906" i="3"/>
  <c r="T2906" i="3"/>
  <c r="R2906" i="3"/>
  <c r="P2906" i="3"/>
  <c r="BI2901" i="3"/>
  <c r="BH2901" i="3"/>
  <c r="BG2901" i="3"/>
  <c r="BF2901" i="3"/>
  <c r="T2901" i="3"/>
  <c r="R2901" i="3"/>
  <c r="P2901" i="3"/>
  <c r="BI2894" i="3"/>
  <c r="BH2894" i="3"/>
  <c r="BG2894" i="3"/>
  <c r="BF2894" i="3"/>
  <c r="T2894" i="3"/>
  <c r="R2894" i="3"/>
  <c r="P2894" i="3"/>
  <c r="BI2892" i="3"/>
  <c r="BH2892" i="3"/>
  <c r="BG2892" i="3"/>
  <c r="BF2892" i="3"/>
  <c r="T2892" i="3"/>
  <c r="R2892" i="3"/>
  <c r="P2892" i="3"/>
  <c r="BI2877" i="3"/>
  <c r="BH2877" i="3"/>
  <c r="BG2877" i="3"/>
  <c r="BF2877" i="3"/>
  <c r="T2877" i="3"/>
  <c r="R2877" i="3"/>
  <c r="P2877" i="3"/>
  <c r="BI2875" i="3"/>
  <c r="BH2875" i="3"/>
  <c r="BG2875" i="3"/>
  <c r="BF2875" i="3"/>
  <c r="T2875" i="3"/>
  <c r="R2875" i="3"/>
  <c r="P2875" i="3"/>
  <c r="BI2844" i="3"/>
  <c r="BH2844" i="3"/>
  <c r="BG2844" i="3"/>
  <c r="BF2844" i="3"/>
  <c r="T2844" i="3"/>
  <c r="R2844" i="3"/>
  <c r="P2844" i="3"/>
  <c r="BI2837" i="3"/>
  <c r="BH2837" i="3"/>
  <c r="BG2837" i="3"/>
  <c r="BF2837" i="3"/>
  <c r="T2837" i="3"/>
  <c r="R2837" i="3"/>
  <c r="P2837" i="3"/>
  <c r="BI2833" i="3"/>
  <c r="BH2833" i="3"/>
  <c r="BG2833" i="3"/>
  <c r="BF2833" i="3"/>
  <c r="T2833" i="3"/>
  <c r="R2833" i="3"/>
  <c r="P2833" i="3"/>
  <c r="BI2831" i="3"/>
  <c r="BH2831" i="3"/>
  <c r="BG2831" i="3"/>
  <c r="BF2831" i="3"/>
  <c r="T2831" i="3"/>
  <c r="R2831" i="3"/>
  <c r="P2831" i="3"/>
  <c r="BI2794" i="3"/>
  <c r="BH2794" i="3"/>
  <c r="BG2794" i="3"/>
  <c r="BF2794" i="3"/>
  <c r="T2794" i="3"/>
  <c r="R2794" i="3"/>
  <c r="P2794" i="3"/>
  <c r="BI2792" i="3"/>
  <c r="BH2792" i="3"/>
  <c r="BG2792" i="3"/>
  <c r="BF2792" i="3"/>
  <c r="T2792" i="3"/>
  <c r="R2792" i="3"/>
  <c r="P2792" i="3"/>
  <c r="BI2789" i="3"/>
  <c r="BH2789" i="3"/>
  <c r="BG2789" i="3"/>
  <c r="BF2789" i="3"/>
  <c r="T2789" i="3"/>
  <c r="R2789" i="3"/>
  <c r="P2789" i="3"/>
  <c r="BI2787" i="3"/>
  <c r="BH2787" i="3"/>
  <c r="BG2787" i="3"/>
  <c r="BF2787" i="3"/>
  <c r="T2787" i="3"/>
  <c r="R2787" i="3"/>
  <c r="P2787" i="3"/>
  <c r="BI2751" i="3"/>
  <c r="BH2751" i="3"/>
  <c r="BG2751" i="3"/>
  <c r="BF2751" i="3"/>
  <c r="T2751" i="3"/>
  <c r="R2751" i="3"/>
  <c r="P2751" i="3"/>
  <c r="BI2748" i="3"/>
  <c r="BH2748" i="3"/>
  <c r="BG2748" i="3"/>
  <c r="BF2748" i="3"/>
  <c r="T2748" i="3"/>
  <c r="R2748" i="3"/>
  <c r="P2748" i="3"/>
  <c r="BI2745" i="3"/>
  <c r="BH2745" i="3"/>
  <c r="BG2745" i="3"/>
  <c r="BF2745" i="3"/>
  <c r="T2745" i="3"/>
  <c r="R2745" i="3"/>
  <c r="P2745" i="3"/>
  <c r="BI2740" i="3"/>
  <c r="BH2740" i="3"/>
  <c r="BG2740" i="3"/>
  <c r="BF2740" i="3"/>
  <c r="T2740" i="3"/>
  <c r="R2740" i="3"/>
  <c r="P2740" i="3"/>
  <c r="BI2736" i="3"/>
  <c r="BH2736" i="3"/>
  <c r="BG2736" i="3"/>
  <c r="BF2736" i="3"/>
  <c r="T2736" i="3"/>
  <c r="R2736" i="3"/>
  <c r="P2736" i="3"/>
  <c r="BI2734" i="3"/>
  <c r="BH2734" i="3"/>
  <c r="BG2734" i="3"/>
  <c r="BF2734" i="3"/>
  <c r="T2734" i="3"/>
  <c r="R2734" i="3"/>
  <c r="P2734" i="3"/>
  <c r="BI2732" i="3"/>
  <c r="BH2732" i="3"/>
  <c r="BG2732" i="3"/>
  <c r="BF2732" i="3"/>
  <c r="T2732" i="3"/>
  <c r="R2732" i="3"/>
  <c r="P2732" i="3"/>
  <c r="BI2730" i="3"/>
  <c r="BH2730" i="3"/>
  <c r="BG2730" i="3"/>
  <c r="BF2730" i="3"/>
  <c r="T2730" i="3"/>
  <c r="R2730" i="3"/>
  <c r="P2730" i="3"/>
  <c r="BI2715" i="3"/>
  <c r="BH2715" i="3"/>
  <c r="BG2715" i="3"/>
  <c r="BF2715" i="3"/>
  <c r="T2715" i="3"/>
  <c r="R2715" i="3"/>
  <c r="P2715" i="3"/>
  <c r="BI2713" i="3"/>
  <c r="BH2713" i="3"/>
  <c r="BG2713" i="3"/>
  <c r="BF2713" i="3"/>
  <c r="T2713" i="3"/>
  <c r="R2713" i="3"/>
  <c r="P2713" i="3"/>
  <c r="BI2702" i="3"/>
  <c r="BH2702" i="3"/>
  <c r="BG2702" i="3"/>
  <c r="BF2702" i="3"/>
  <c r="T2702" i="3"/>
  <c r="R2702" i="3"/>
  <c r="P2702" i="3"/>
  <c r="BI2698" i="3"/>
  <c r="BH2698" i="3"/>
  <c r="BG2698" i="3"/>
  <c r="BF2698" i="3"/>
  <c r="T2698" i="3"/>
  <c r="R2698" i="3"/>
  <c r="P2698" i="3"/>
  <c r="BI2695" i="3"/>
  <c r="BH2695" i="3"/>
  <c r="BG2695" i="3"/>
  <c r="BF2695" i="3"/>
  <c r="T2695" i="3"/>
  <c r="R2695" i="3"/>
  <c r="P2695" i="3"/>
  <c r="BI2691" i="3"/>
  <c r="BH2691" i="3"/>
  <c r="BG2691" i="3"/>
  <c r="BF2691" i="3"/>
  <c r="T2691" i="3"/>
  <c r="R2691" i="3"/>
  <c r="P2691" i="3"/>
  <c r="BI2679" i="3"/>
  <c r="BH2679" i="3"/>
  <c r="BG2679" i="3"/>
  <c r="BF2679" i="3"/>
  <c r="T2679" i="3"/>
  <c r="R2679" i="3"/>
  <c r="P2679" i="3"/>
  <c r="BI2654" i="3"/>
  <c r="BH2654" i="3"/>
  <c r="BG2654" i="3"/>
  <c r="BF2654" i="3"/>
  <c r="T2654" i="3"/>
  <c r="R2654" i="3"/>
  <c r="P2654" i="3"/>
  <c r="BI2620" i="3"/>
  <c r="BH2620" i="3"/>
  <c r="BG2620" i="3"/>
  <c r="BF2620" i="3"/>
  <c r="T2620" i="3"/>
  <c r="R2620" i="3"/>
  <c r="P2620" i="3"/>
  <c r="BI2618" i="3"/>
  <c r="BH2618" i="3"/>
  <c r="BG2618" i="3"/>
  <c r="BF2618" i="3"/>
  <c r="T2618" i="3"/>
  <c r="R2618" i="3"/>
  <c r="P2618" i="3"/>
  <c r="BI2607" i="3"/>
  <c r="BH2607" i="3"/>
  <c r="BG2607" i="3"/>
  <c r="BF2607" i="3"/>
  <c r="T2607" i="3"/>
  <c r="R2607" i="3"/>
  <c r="P2607" i="3"/>
  <c r="BI2602" i="3"/>
  <c r="BH2602" i="3"/>
  <c r="BG2602" i="3"/>
  <c r="BF2602" i="3"/>
  <c r="T2602" i="3"/>
  <c r="R2602" i="3"/>
  <c r="P2602" i="3"/>
  <c r="BI2598" i="3"/>
  <c r="BH2598" i="3"/>
  <c r="BG2598" i="3"/>
  <c r="BF2598" i="3"/>
  <c r="T2598" i="3"/>
  <c r="R2598" i="3"/>
  <c r="P2598" i="3"/>
  <c r="BI2595" i="3"/>
  <c r="BH2595" i="3"/>
  <c r="BG2595" i="3"/>
  <c r="BF2595" i="3"/>
  <c r="T2595" i="3"/>
  <c r="R2595" i="3"/>
  <c r="P2595" i="3"/>
  <c r="BI2592" i="3"/>
  <c r="BH2592" i="3"/>
  <c r="BG2592" i="3"/>
  <c r="BF2592" i="3"/>
  <c r="T2592" i="3"/>
  <c r="R2592" i="3"/>
  <c r="P2592" i="3"/>
  <c r="BI2589" i="3"/>
  <c r="BH2589" i="3"/>
  <c r="BG2589" i="3"/>
  <c r="BF2589" i="3"/>
  <c r="T2589" i="3"/>
  <c r="R2589" i="3"/>
  <c r="P2589" i="3"/>
  <c r="BI2586" i="3"/>
  <c r="BH2586" i="3"/>
  <c r="BG2586" i="3"/>
  <c r="BF2586" i="3"/>
  <c r="T2586" i="3"/>
  <c r="R2586" i="3"/>
  <c r="P2586" i="3"/>
  <c r="BI2581" i="3"/>
  <c r="BH2581" i="3"/>
  <c r="BG2581" i="3"/>
  <c r="BF2581" i="3"/>
  <c r="T2581" i="3"/>
  <c r="R2581" i="3"/>
  <c r="P2581" i="3"/>
  <c r="BI2579" i="3"/>
  <c r="BH2579" i="3"/>
  <c r="BG2579" i="3"/>
  <c r="BF2579" i="3"/>
  <c r="T2579" i="3"/>
  <c r="R2579" i="3"/>
  <c r="P2579" i="3"/>
  <c r="BI2573" i="3"/>
  <c r="BH2573" i="3"/>
  <c r="BG2573" i="3"/>
  <c r="BF2573" i="3"/>
  <c r="T2573" i="3"/>
  <c r="R2573" i="3"/>
  <c r="P2573" i="3"/>
  <c r="BI2567" i="3"/>
  <c r="BH2567" i="3"/>
  <c r="BG2567" i="3"/>
  <c r="BF2567" i="3"/>
  <c r="T2567" i="3"/>
  <c r="R2567" i="3"/>
  <c r="P2567" i="3"/>
  <c r="BI2563" i="3"/>
  <c r="BH2563" i="3"/>
  <c r="BG2563" i="3"/>
  <c r="BF2563" i="3"/>
  <c r="T2563" i="3"/>
  <c r="R2563" i="3"/>
  <c r="P2563" i="3"/>
  <c r="BI2559" i="3"/>
  <c r="BH2559" i="3"/>
  <c r="BG2559" i="3"/>
  <c r="BF2559" i="3"/>
  <c r="T2559" i="3"/>
  <c r="R2559" i="3"/>
  <c r="P2559" i="3"/>
  <c r="BI2555" i="3"/>
  <c r="BH2555" i="3"/>
  <c r="BG2555" i="3"/>
  <c r="BF2555" i="3"/>
  <c r="T2555" i="3"/>
  <c r="R2555" i="3"/>
  <c r="P2555" i="3"/>
  <c r="BI2551" i="3"/>
  <c r="BH2551" i="3"/>
  <c r="BG2551" i="3"/>
  <c r="BF2551" i="3"/>
  <c r="T2551" i="3"/>
  <c r="R2551" i="3"/>
  <c r="P2551" i="3"/>
  <c r="BI2546" i="3"/>
  <c r="BH2546" i="3"/>
  <c r="BG2546" i="3"/>
  <c r="BF2546" i="3"/>
  <c r="T2546" i="3"/>
  <c r="R2546" i="3"/>
  <c r="P2546" i="3"/>
  <c r="BI2544" i="3"/>
  <c r="BH2544" i="3"/>
  <c r="BG2544" i="3"/>
  <c r="BF2544" i="3"/>
  <c r="T2544" i="3"/>
  <c r="R2544" i="3"/>
  <c r="P2544" i="3"/>
  <c r="BI2541" i="3"/>
  <c r="BH2541" i="3"/>
  <c r="BG2541" i="3"/>
  <c r="BF2541" i="3"/>
  <c r="T2541" i="3"/>
  <c r="R2541" i="3"/>
  <c r="P2541" i="3"/>
  <c r="BI2535" i="3"/>
  <c r="BH2535" i="3"/>
  <c r="BG2535" i="3"/>
  <c r="BF2535" i="3"/>
  <c r="T2535" i="3"/>
  <c r="R2535" i="3"/>
  <c r="P2535" i="3"/>
  <c r="BI2532" i="3"/>
  <c r="BH2532" i="3"/>
  <c r="BG2532" i="3"/>
  <c r="BF2532" i="3"/>
  <c r="T2532" i="3"/>
  <c r="R2532" i="3"/>
  <c r="P2532" i="3"/>
  <c r="BI2519" i="3"/>
  <c r="BH2519" i="3"/>
  <c r="BG2519" i="3"/>
  <c r="BF2519" i="3"/>
  <c r="T2519" i="3"/>
  <c r="R2519" i="3"/>
  <c r="P2519" i="3"/>
  <c r="BI2516" i="3"/>
  <c r="BH2516" i="3"/>
  <c r="BG2516" i="3"/>
  <c r="BF2516" i="3"/>
  <c r="T2516" i="3"/>
  <c r="R2516" i="3"/>
  <c r="P2516" i="3"/>
  <c r="BI2500" i="3"/>
  <c r="BH2500" i="3"/>
  <c r="BG2500" i="3"/>
  <c r="BF2500" i="3"/>
  <c r="T2500" i="3"/>
  <c r="R2500" i="3"/>
  <c r="P2500" i="3"/>
  <c r="BI2497" i="3"/>
  <c r="BH2497" i="3"/>
  <c r="BG2497" i="3"/>
  <c r="BF2497" i="3"/>
  <c r="T2497" i="3"/>
  <c r="R2497" i="3"/>
  <c r="P2497" i="3"/>
  <c r="BI2494" i="3"/>
  <c r="BH2494" i="3"/>
  <c r="BG2494" i="3"/>
  <c r="BF2494" i="3"/>
  <c r="T2494" i="3"/>
  <c r="R2494" i="3"/>
  <c r="P2494" i="3"/>
  <c r="BI2490" i="3"/>
  <c r="BH2490" i="3"/>
  <c r="BG2490" i="3"/>
  <c r="BF2490" i="3"/>
  <c r="T2490" i="3"/>
  <c r="R2490" i="3"/>
  <c r="P2490" i="3"/>
  <c r="BI2488" i="3"/>
  <c r="BH2488" i="3"/>
  <c r="BG2488" i="3"/>
  <c r="BF2488" i="3"/>
  <c r="T2488" i="3"/>
  <c r="R2488" i="3"/>
  <c r="P2488" i="3"/>
  <c r="BI2469" i="3"/>
  <c r="BH2469" i="3"/>
  <c r="BG2469" i="3"/>
  <c r="BF2469" i="3"/>
  <c r="T2469" i="3"/>
  <c r="R2469" i="3"/>
  <c r="P2469" i="3"/>
  <c r="BI2462" i="3"/>
  <c r="BH2462" i="3"/>
  <c r="BG2462" i="3"/>
  <c r="BF2462" i="3"/>
  <c r="T2462" i="3"/>
  <c r="R2462" i="3"/>
  <c r="P2462" i="3"/>
  <c r="BI2460" i="3"/>
  <c r="BH2460" i="3"/>
  <c r="BG2460" i="3"/>
  <c r="BF2460" i="3"/>
  <c r="T2460" i="3"/>
  <c r="R2460" i="3"/>
  <c r="P2460" i="3"/>
  <c r="BI2435" i="3"/>
  <c r="BH2435" i="3"/>
  <c r="BG2435" i="3"/>
  <c r="BF2435" i="3"/>
  <c r="T2435" i="3"/>
  <c r="R2435" i="3"/>
  <c r="P2435" i="3"/>
  <c r="BI2432" i="3"/>
  <c r="BH2432" i="3"/>
  <c r="BG2432" i="3"/>
  <c r="BF2432" i="3"/>
  <c r="T2432" i="3"/>
  <c r="R2432" i="3"/>
  <c r="P2432" i="3"/>
  <c r="BI2427" i="3"/>
  <c r="BH2427" i="3"/>
  <c r="BG2427" i="3"/>
  <c r="BF2427" i="3"/>
  <c r="T2427" i="3"/>
  <c r="R2427" i="3"/>
  <c r="P2427" i="3"/>
  <c r="BI2418" i="3"/>
  <c r="BH2418" i="3"/>
  <c r="BG2418" i="3"/>
  <c r="BF2418" i="3"/>
  <c r="T2418" i="3"/>
  <c r="R2418" i="3"/>
  <c r="P2418" i="3"/>
  <c r="BI2403" i="3"/>
  <c r="BH2403" i="3"/>
  <c r="BG2403" i="3"/>
  <c r="BF2403" i="3"/>
  <c r="T2403" i="3"/>
  <c r="R2403" i="3"/>
  <c r="P2403" i="3"/>
  <c r="BI2383" i="3"/>
  <c r="BH2383" i="3"/>
  <c r="BG2383" i="3"/>
  <c r="BF2383" i="3"/>
  <c r="T2383" i="3"/>
  <c r="R2383" i="3"/>
  <c r="P2383" i="3"/>
  <c r="BI2364" i="3"/>
  <c r="BH2364" i="3"/>
  <c r="BG2364" i="3"/>
  <c r="BF2364" i="3"/>
  <c r="T2364" i="3"/>
  <c r="R2364" i="3"/>
  <c r="P2364" i="3"/>
  <c r="BI2316" i="3"/>
  <c r="BH2316" i="3"/>
  <c r="BG2316" i="3"/>
  <c r="BF2316" i="3"/>
  <c r="T2316" i="3"/>
  <c r="R2316" i="3"/>
  <c r="P2316" i="3"/>
  <c r="BI2309" i="3"/>
  <c r="BH2309" i="3"/>
  <c r="BG2309" i="3"/>
  <c r="BF2309" i="3"/>
  <c r="T2309" i="3"/>
  <c r="R2309" i="3"/>
  <c r="P2309" i="3"/>
  <c r="BI2305" i="3"/>
  <c r="BH2305" i="3"/>
  <c r="BG2305" i="3"/>
  <c r="BF2305" i="3"/>
  <c r="T2305" i="3"/>
  <c r="R2305" i="3"/>
  <c r="P2305" i="3"/>
  <c r="BI2289" i="3"/>
  <c r="BH2289" i="3"/>
  <c r="BG2289" i="3"/>
  <c r="BF2289" i="3"/>
  <c r="T2289" i="3"/>
  <c r="R2289" i="3"/>
  <c r="P2289" i="3"/>
  <c r="BI2270" i="3"/>
  <c r="BH2270" i="3"/>
  <c r="BG2270" i="3"/>
  <c r="BF2270" i="3"/>
  <c r="T2270" i="3"/>
  <c r="R2270" i="3"/>
  <c r="P2270" i="3"/>
  <c r="BI2267" i="3"/>
  <c r="BH2267" i="3"/>
  <c r="BG2267" i="3"/>
  <c r="BF2267" i="3"/>
  <c r="T2267" i="3"/>
  <c r="R2267" i="3"/>
  <c r="P2267" i="3"/>
  <c r="BI2229" i="3"/>
  <c r="BH2229" i="3"/>
  <c r="BG2229" i="3"/>
  <c r="BF2229" i="3"/>
  <c r="T2229" i="3"/>
  <c r="R2229" i="3"/>
  <c r="P2229" i="3"/>
  <c r="BI2228" i="3"/>
  <c r="BH2228" i="3"/>
  <c r="BG2228" i="3"/>
  <c r="BF2228" i="3"/>
  <c r="T2228" i="3"/>
  <c r="R2228" i="3"/>
  <c r="P2228" i="3"/>
  <c r="BI2226" i="3"/>
  <c r="BH2226" i="3"/>
  <c r="BG2226" i="3"/>
  <c r="BF2226" i="3"/>
  <c r="T2226" i="3"/>
  <c r="R2226" i="3"/>
  <c r="P2226" i="3"/>
  <c r="BI2221" i="3"/>
  <c r="BH2221" i="3"/>
  <c r="BG2221" i="3"/>
  <c r="BF2221" i="3"/>
  <c r="T2221" i="3"/>
  <c r="R2221" i="3"/>
  <c r="P2221" i="3"/>
  <c r="BI2200" i="3"/>
  <c r="BH2200" i="3"/>
  <c r="BG2200" i="3"/>
  <c r="BF2200" i="3"/>
  <c r="T2200" i="3"/>
  <c r="R2200" i="3"/>
  <c r="P2200" i="3"/>
  <c r="BI2197" i="3"/>
  <c r="BH2197" i="3"/>
  <c r="BG2197" i="3"/>
  <c r="BF2197" i="3"/>
  <c r="T2197" i="3"/>
  <c r="R2197" i="3"/>
  <c r="P2197" i="3"/>
  <c r="BI2188" i="3"/>
  <c r="BH2188" i="3"/>
  <c r="BG2188" i="3"/>
  <c r="BF2188" i="3"/>
  <c r="T2188" i="3"/>
  <c r="R2188" i="3"/>
  <c r="P2188" i="3"/>
  <c r="BI2187" i="3"/>
  <c r="BH2187" i="3"/>
  <c r="BG2187" i="3"/>
  <c r="BF2187" i="3"/>
  <c r="T2187" i="3"/>
  <c r="R2187" i="3"/>
  <c r="P2187" i="3"/>
  <c r="BI2178" i="3"/>
  <c r="BH2178" i="3"/>
  <c r="BG2178" i="3"/>
  <c r="BF2178" i="3"/>
  <c r="T2178" i="3"/>
  <c r="R2178" i="3"/>
  <c r="P2178" i="3"/>
  <c r="BI2173" i="3"/>
  <c r="BH2173" i="3"/>
  <c r="BG2173" i="3"/>
  <c r="BF2173" i="3"/>
  <c r="T2173" i="3"/>
  <c r="R2173" i="3"/>
  <c r="P2173" i="3"/>
  <c r="BI2169" i="3"/>
  <c r="BH2169" i="3"/>
  <c r="BG2169" i="3"/>
  <c r="BF2169" i="3"/>
  <c r="T2169" i="3"/>
  <c r="R2169" i="3"/>
  <c r="P2169" i="3"/>
  <c r="BI2164" i="3"/>
  <c r="BH2164" i="3"/>
  <c r="BG2164" i="3"/>
  <c r="BF2164" i="3"/>
  <c r="T2164" i="3"/>
  <c r="R2164" i="3"/>
  <c r="P2164" i="3"/>
  <c r="BI2157" i="3"/>
  <c r="BH2157" i="3"/>
  <c r="BG2157" i="3"/>
  <c r="BF2157" i="3"/>
  <c r="T2157" i="3"/>
  <c r="R2157" i="3"/>
  <c r="P2157" i="3"/>
  <c r="BI2147" i="3"/>
  <c r="BH2147" i="3"/>
  <c r="BG2147" i="3"/>
  <c r="BF2147" i="3"/>
  <c r="T2147" i="3"/>
  <c r="R2147" i="3"/>
  <c r="P2147" i="3"/>
  <c r="BI2142" i="3"/>
  <c r="BH2142" i="3"/>
  <c r="BG2142" i="3"/>
  <c r="BF2142" i="3"/>
  <c r="T2142" i="3"/>
  <c r="R2142" i="3"/>
  <c r="P2142" i="3"/>
  <c r="BI2136" i="3"/>
  <c r="BH2136" i="3"/>
  <c r="BG2136" i="3"/>
  <c r="BF2136" i="3"/>
  <c r="T2136" i="3"/>
  <c r="R2136" i="3"/>
  <c r="P2136" i="3"/>
  <c r="BI2133" i="3"/>
  <c r="BH2133" i="3"/>
  <c r="BG2133" i="3"/>
  <c r="BF2133" i="3"/>
  <c r="T2133" i="3"/>
  <c r="R2133" i="3"/>
  <c r="P2133" i="3"/>
  <c r="BI2131" i="3"/>
  <c r="BH2131" i="3"/>
  <c r="BG2131" i="3"/>
  <c r="BF2131" i="3"/>
  <c r="T2131" i="3"/>
  <c r="R2131" i="3"/>
  <c r="P2131" i="3"/>
  <c r="BI2124" i="3"/>
  <c r="BH2124" i="3"/>
  <c r="BG2124" i="3"/>
  <c r="BF2124" i="3"/>
  <c r="T2124" i="3"/>
  <c r="R2124" i="3"/>
  <c r="P2124" i="3"/>
  <c r="BI2121" i="3"/>
  <c r="BH2121" i="3"/>
  <c r="BG2121" i="3"/>
  <c r="BF2121" i="3"/>
  <c r="T2121" i="3"/>
  <c r="R2121" i="3"/>
  <c r="P2121" i="3"/>
  <c r="BI2111" i="3"/>
  <c r="BH2111" i="3"/>
  <c r="BG2111" i="3"/>
  <c r="BF2111" i="3"/>
  <c r="T2111" i="3"/>
  <c r="R2111" i="3"/>
  <c r="P2111" i="3"/>
  <c r="BI2106" i="3"/>
  <c r="BH2106" i="3"/>
  <c r="BG2106" i="3"/>
  <c r="BF2106" i="3"/>
  <c r="T2106" i="3"/>
  <c r="R2106" i="3"/>
  <c r="P2106" i="3"/>
  <c r="BI2102" i="3"/>
  <c r="BH2102" i="3"/>
  <c r="BG2102" i="3"/>
  <c r="BF2102" i="3"/>
  <c r="T2102" i="3"/>
  <c r="R2102" i="3"/>
  <c r="P2102" i="3"/>
  <c r="BI2100" i="3"/>
  <c r="BH2100" i="3"/>
  <c r="BG2100" i="3"/>
  <c r="BF2100" i="3"/>
  <c r="T2100" i="3"/>
  <c r="R2100" i="3"/>
  <c r="P2100" i="3"/>
  <c r="BI2089" i="3"/>
  <c r="BH2089" i="3"/>
  <c r="BG2089" i="3"/>
  <c r="BF2089" i="3"/>
  <c r="T2089" i="3"/>
  <c r="R2089" i="3"/>
  <c r="P2089" i="3"/>
  <c r="BI2079" i="3"/>
  <c r="BH2079" i="3"/>
  <c r="BG2079" i="3"/>
  <c r="BF2079" i="3"/>
  <c r="T2079" i="3"/>
  <c r="R2079" i="3"/>
  <c r="P2079" i="3"/>
  <c r="BI2075" i="3"/>
  <c r="BH2075" i="3"/>
  <c r="BG2075" i="3"/>
  <c r="BF2075" i="3"/>
  <c r="T2075" i="3"/>
  <c r="R2075" i="3"/>
  <c r="P2075" i="3"/>
  <c r="BI2071" i="3"/>
  <c r="BH2071" i="3"/>
  <c r="BG2071" i="3"/>
  <c r="BF2071" i="3"/>
  <c r="T2071" i="3"/>
  <c r="R2071" i="3"/>
  <c r="P2071" i="3"/>
  <c r="BI2065" i="3"/>
  <c r="BH2065" i="3"/>
  <c r="BG2065" i="3"/>
  <c r="BF2065" i="3"/>
  <c r="T2065" i="3"/>
  <c r="R2065" i="3"/>
  <c r="P2065" i="3"/>
  <c r="BI2063" i="3"/>
  <c r="BH2063" i="3"/>
  <c r="BG2063" i="3"/>
  <c r="BF2063" i="3"/>
  <c r="T2063" i="3"/>
  <c r="R2063" i="3"/>
  <c r="P2063" i="3"/>
  <c r="BI2050" i="3"/>
  <c r="BH2050" i="3"/>
  <c r="BG2050" i="3"/>
  <c r="BF2050" i="3"/>
  <c r="T2050" i="3"/>
  <c r="R2050" i="3"/>
  <c r="P2050" i="3"/>
  <c r="BI2033" i="3"/>
  <c r="BH2033" i="3"/>
  <c r="BG2033" i="3"/>
  <c r="BF2033" i="3"/>
  <c r="T2033" i="3"/>
  <c r="R2033" i="3"/>
  <c r="P2033" i="3"/>
  <c r="BI2027" i="3"/>
  <c r="BH2027" i="3"/>
  <c r="BG2027" i="3"/>
  <c r="BF2027" i="3"/>
  <c r="T2027" i="3"/>
  <c r="R2027" i="3"/>
  <c r="P2027" i="3"/>
  <c r="BI2023" i="3"/>
  <c r="BH2023" i="3"/>
  <c r="BG2023" i="3"/>
  <c r="BF2023" i="3"/>
  <c r="T2023" i="3"/>
  <c r="R2023" i="3"/>
  <c r="P2023" i="3"/>
  <c r="BI2020" i="3"/>
  <c r="BH2020" i="3"/>
  <c r="BG2020" i="3"/>
  <c r="BF2020" i="3"/>
  <c r="T2020" i="3"/>
  <c r="R2020" i="3"/>
  <c r="P2020" i="3"/>
  <c r="BI2017" i="3"/>
  <c r="BH2017" i="3"/>
  <c r="BG2017" i="3"/>
  <c r="BF2017" i="3"/>
  <c r="T2017" i="3"/>
  <c r="R2017" i="3"/>
  <c r="P2017" i="3"/>
  <c r="BI2015" i="3"/>
  <c r="BH2015" i="3"/>
  <c r="BG2015" i="3"/>
  <c r="BF2015" i="3"/>
  <c r="T2015" i="3"/>
  <c r="R2015" i="3"/>
  <c r="P2015" i="3"/>
  <c r="BI2012" i="3"/>
  <c r="BH2012" i="3"/>
  <c r="BG2012" i="3"/>
  <c r="BF2012" i="3"/>
  <c r="T2012" i="3"/>
  <c r="R2012" i="3"/>
  <c r="P2012" i="3"/>
  <c r="BI2008" i="3"/>
  <c r="BH2008" i="3"/>
  <c r="BG2008" i="3"/>
  <c r="BF2008" i="3"/>
  <c r="T2008" i="3"/>
  <c r="R2008" i="3"/>
  <c r="P2008" i="3"/>
  <c r="BI2005" i="3"/>
  <c r="BH2005" i="3"/>
  <c r="BG2005" i="3"/>
  <c r="BF2005" i="3"/>
  <c r="T2005" i="3"/>
  <c r="R2005" i="3"/>
  <c r="P2005" i="3"/>
  <c r="BI2002" i="3"/>
  <c r="BH2002" i="3"/>
  <c r="BG2002" i="3"/>
  <c r="BF2002" i="3"/>
  <c r="T2002" i="3"/>
  <c r="R2002" i="3"/>
  <c r="P2002" i="3"/>
  <c r="BI2001" i="3"/>
  <c r="BH2001" i="3"/>
  <c r="BG2001" i="3"/>
  <c r="BF2001" i="3"/>
  <c r="T2001" i="3"/>
  <c r="R2001" i="3"/>
  <c r="P2001" i="3"/>
  <c r="BI2000" i="3"/>
  <c r="BH2000" i="3"/>
  <c r="BG2000" i="3"/>
  <c r="BF2000" i="3"/>
  <c r="T2000" i="3"/>
  <c r="R2000" i="3"/>
  <c r="P2000" i="3"/>
  <c r="BI1997" i="3"/>
  <c r="BH1997" i="3"/>
  <c r="BG1997" i="3"/>
  <c r="BF1997" i="3"/>
  <c r="T1997" i="3"/>
  <c r="R1997" i="3"/>
  <c r="P1997" i="3"/>
  <c r="BI1995" i="3"/>
  <c r="BH1995" i="3"/>
  <c r="BG1995" i="3"/>
  <c r="BF1995" i="3"/>
  <c r="T1995" i="3"/>
  <c r="R1995" i="3"/>
  <c r="P1995" i="3"/>
  <c r="BI1993" i="3"/>
  <c r="BH1993" i="3"/>
  <c r="BG1993" i="3"/>
  <c r="BF1993" i="3"/>
  <c r="T1993" i="3"/>
  <c r="R1993" i="3"/>
  <c r="P1993" i="3"/>
  <c r="BI1990" i="3"/>
  <c r="BH1990" i="3"/>
  <c r="BG1990" i="3"/>
  <c r="BF1990" i="3"/>
  <c r="T1990" i="3"/>
  <c r="R1990" i="3"/>
  <c r="P1990" i="3"/>
  <c r="BI1986" i="3"/>
  <c r="BH1986" i="3"/>
  <c r="BG1986" i="3"/>
  <c r="BF1986" i="3"/>
  <c r="T1986" i="3"/>
  <c r="R1986" i="3"/>
  <c r="P1986" i="3"/>
  <c r="BI1982" i="3"/>
  <c r="BH1982" i="3"/>
  <c r="BG1982" i="3"/>
  <c r="BF1982" i="3"/>
  <c r="T1982" i="3"/>
  <c r="R1982" i="3"/>
  <c r="P1982" i="3"/>
  <c r="BI1979" i="3"/>
  <c r="BH1979" i="3"/>
  <c r="BG1979" i="3"/>
  <c r="BF1979" i="3"/>
  <c r="T1979" i="3"/>
  <c r="R1979" i="3"/>
  <c r="P1979" i="3"/>
  <c r="BI1973" i="3"/>
  <c r="BH1973" i="3"/>
  <c r="BG1973" i="3"/>
  <c r="BF1973" i="3"/>
  <c r="T1973" i="3"/>
  <c r="R1973" i="3"/>
  <c r="P1973" i="3"/>
  <c r="BI1968" i="3"/>
  <c r="BH1968" i="3"/>
  <c r="BG1968" i="3"/>
  <c r="BF1968" i="3"/>
  <c r="T1968" i="3"/>
  <c r="R1968" i="3"/>
  <c r="P1968" i="3"/>
  <c r="BI1963" i="3"/>
  <c r="BH1963" i="3"/>
  <c r="BG1963" i="3"/>
  <c r="BF1963" i="3"/>
  <c r="T1963" i="3"/>
  <c r="R1963" i="3"/>
  <c r="P1963" i="3"/>
  <c r="BI1960" i="3"/>
  <c r="BH1960" i="3"/>
  <c r="BG1960" i="3"/>
  <c r="BF1960" i="3"/>
  <c r="T1960" i="3"/>
  <c r="R1960" i="3"/>
  <c r="P1960" i="3"/>
  <c r="BI1957" i="3"/>
  <c r="BH1957" i="3"/>
  <c r="BG1957" i="3"/>
  <c r="BF1957" i="3"/>
  <c r="T1957" i="3"/>
  <c r="R1957" i="3"/>
  <c r="P1957" i="3"/>
  <c r="BI1954" i="3"/>
  <c r="BH1954" i="3"/>
  <c r="BG1954" i="3"/>
  <c r="BF1954" i="3"/>
  <c r="T1954" i="3"/>
  <c r="R1954" i="3"/>
  <c r="P1954" i="3"/>
  <c r="BI1951" i="3"/>
  <c r="BH1951" i="3"/>
  <c r="BG1951" i="3"/>
  <c r="BF1951" i="3"/>
  <c r="T1951" i="3"/>
  <c r="R1951" i="3"/>
  <c r="P1951" i="3"/>
  <c r="BI1948" i="3"/>
  <c r="BH1948" i="3"/>
  <c r="BG1948" i="3"/>
  <c r="BF1948" i="3"/>
  <c r="T1948" i="3"/>
  <c r="R1948" i="3"/>
  <c r="P1948" i="3"/>
  <c r="BI1945" i="3"/>
  <c r="BH1945" i="3"/>
  <c r="BG1945" i="3"/>
  <c r="BF1945" i="3"/>
  <c r="T1945" i="3"/>
  <c r="R1945" i="3"/>
  <c r="P1945" i="3"/>
  <c r="BI1942" i="3"/>
  <c r="BH1942" i="3"/>
  <c r="BG1942" i="3"/>
  <c r="BF1942" i="3"/>
  <c r="T1942" i="3"/>
  <c r="R1942" i="3"/>
  <c r="P1942" i="3"/>
  <c r="BI1939" i="3"/>
  <c r="BH1939" i="3"/>
  <c r="BG1939" i="3"/>
  <c r="BF1939" i="3"/>
  <c r="T1939" i="3"/>
  <c r="R1939" i="3"/>
  <c r="P1939" i="3"/>
  <c r="BI1933" i="3"/>
  <c r="BH1933" i="3"/>
  <c r="BG1933" i="3"/>
  <c r="BF1933" i="3"/>
  <c r="T1933" i="3"/>
  <c r="R1933" i="3"/>
  <c r="P1933" i="3"/>
  <c r="BI1928" i="3"/>
  <c r="BH1928" i="3"/>
  <c r="BG1928" i="3"/>
  <c r="BF1928" i="3"/>
  <c r="T1928" i="3"/>
  <c r="R1928" i="3"/>
  <c r="P1928" i="3"/>
  <c r="BI1924" i="3"/>
  <c r="BH1924" i="3"/>
  <c r="BG1924" i="3"/>
  <c r="BF1924" i="3"/>
  <c r="T1924" i="3"/>
  <c r="R1924" i="3"/>
  <c r="P1924" i="3"/>
  <c r="BI1919" i="3"/>
  <c r="BH1919" i="3"/>
  <c r="BG1919" i="3"/>
  <c r="BF1919" i="3"/>
  <c r="T1919" i="3"/>
  <c r="R1919" i="3"/>
  <c r="P1919" i="3"/>
  <c r="BI1885" i="3"/>
  <c r="BH1885" i="3"/>
  <c r="BG1885" i="3"/>
  <c r="BF1885" i="3"/>
  <c r="T1885" i="3"/>
  <c r="R1885" i="3"/>
  <c r="P1885" i="3"/>
  <c r="BI1881" i="3"/>
  <c r="BH1881" i="3"/>
  <c r="BG1881" i="3"/>
  <c r="BF1881" i="3"/>
  <c r="T1881" i="3"/>
  <c r="R1881" i="3"/>
  <c r="P1881" i="3"/>
  <c r="BI1847" i="3"/>
  <c r="BH1847" i="3"/>
  <c r="BG1847" i="3"/>
  <c r="BF1847" i="3"/>
  <c r="T1847" i="3"/>
  <c r="R1847" i="3"/>
  <c r="P1847" i="3"/>
  <c r="BI1843" i="3"/>
  <c r="BH1843" i="3"/>
  <c r="BG1843" i="3"/>
  <c r="BF1843" i="3"/>
  <c r="T1843" i="3"/>
  <c r="R1843" i="3"/>
  <c r="P1843" i="3"/>
  <c r="BI1838" i="3"/>
  <c r="BH1838" i="3"/>
  <c r="BG1838" i="3"/>
  <c r="BF1838" i="3"/>
  <c r="T1838" i="3"/>
  <c r="R1838" i="3"/>
  <c r="P1838" i="3"/>
  <c r="BI1684" i="3"/>
  <c r="BH1684" i="3"/>
  <c r="BG1684" i="3"/>
  <c r="BF1684" i="3"/>
  <c r="T1684" i="3"/>
  <c r="R1684" i="3"/>
  <c r="P1684" i="3"/>
  <c r="BI1680" i="3"/>
  <c r="BH1680" i="3"/>
  <c r="BG1680" i="3"/>
  <c r="BF1680" i="3"/>
  <c r="T1680" i="3"/>
  <c r="R1680" i="3"/>
  <c r="P1680" i="3"/>
  <c r="BI1668" i="3"/>
  <c r="BH1668" i="3"/>
  <c r="BG1668" i="3"/>
  <c r="BF1668" i="3"/>
  <c r="T1668" i="3"/>
  <c r="R1668" i="3"/>
  <c r="P1668" i="3"/>
  <c r="BI1666" i="3"/>
  <c r="BH1666" i="3"/>
  <c r="BG1666" i="3"/>
  <c r="BF1666" i="3"/>
  <c r="T1666" i="3"/>
  <c r="R1666" i="3"/>
  <c r="P1666" i="3"/>
  <c r="BI1663" i="3"/>
  <c r="BH1663" i="3"/>
  <c r="BG1663" i="3"/>
  <c r="BF1663" i="3"/>
  <c r="T1663" i="3"/>
  <c r="R1663" i="3"/>
  <c r="P1663" i="3"/>
  <c r="BI1658" i="3"/>
  <c r="BH1658" i="3"/>
  <c r="BG1658" i="3"/>
  <c r="BF1658" i="3"/>
  <c r="T1658" i="3"/>
  <c r="R1658" i="3"/>
  <c r="P1658" i="3"/>
  <c r="BI1655" i="3"/>
  <c r="BH1655" i="3"/>
  <c r="BG1655" i="3"/>
  <c r="BF1655" i="3"/>
  <c r="T1655" i="3"/>
  <c r="R1655" i="3"/>
  <c r="P1655" i="3"/>
  <c r="BI1652" i="3"/>
  <c r="BH1652" i="3"/>
  <c r="BG1652" i="3"/>
  <c r="BF1652" i="3"/>
  <c r="T1652" i="3"/>
  <c r="R1652" i="3"/>
  <c r="P1652" i="3"/>
  <c r="BI1647" i="3"/>
  <c r="BH1647" i="3"/>
  <c r="BG1647" i="3"/>
  <c r="BF1647" i="3"/>
  <c r="T1647" i="3"/>
  <c r="R1647" i="3"/>
  <c r="P1647" i="3"/>
  <c r="BI1636" i="3"/>
  <c r="BH1636" i="3"/>
  <c r="BG1636" i="3"/>
  <c r="BF1636" i="3"/>
  <c r="T1636" i="3"/>
  <c r="R1636" i="3"/>
  <c r="P1636" i="3"/>
  <c r="BI1599" i="3"/>
  <c r="BH1599" i="3"/>
  <c r="BG1599" i="3"/>
  <c r="BF1599" i="3"/>
  <c r="T1599" i="3"/>
  <c r="R1599" i="3"/>
  <c r="P1599" i="3"/>
  <c r="BI1589" i="3"/>
  <c r="BH1589" i="3"/>
  <c r="BG1589" i="3"/>
  <c r="BF1589" i="3"/>
  <c r="T1589" i="3"/>
  <c r="R1589" i="3"/>
  <c r="P1589" i="3"/>
  <c r="BI1583" i="3"/>
  <c r="BH1583" i="3"/>
  <c r="BG1583" i="3"/>
  <c r="BF1583" i="3"/>
  <c r="T1583" i="3"/>
  <c r="R1583" i="3"/>
  <c r="P1583" i="3"/>
  <c r="BI1532" i="3"/>
  <c r="BH1532" i="3"/>
  <c r="BG1532" i="3"/>
  <c r="BF1532" i="3"/>
  <c r="T1532" i="3"/>
  <c r="R1532" i="3"/>
  <c r="P1532" i="3"/>
  <c r="BI1530" i="3"/>
  <c r="BH1530" i="3"/>
  <c r="BG1530" i="3"/>
  <c r="BF1530" i="3"/>
  <c r="T1530" i="3"/>
  <c r="R1530" i="3"/>
  <c r="P1530" i="3"/>
  <c r="BI1484" i="3"/>
  <c r="BH1484" i="3"/>
  <c r="BG1484" i="3"/>
  <c r="BF1484" i="3"/>
  <c r="T1484" i="3"/>
  <c r="R1484" i="3"/>
  <c r="P1484" i="3"/>
  <c r="BI1479" i="3"/>
  <c r="BH1479" i="3"/>
  <c r="BG1479" i="3"/>
  <c r="BF1479" i="3"/>
  <c r="T1479" i="3"/>
  <c r="R1479" i="3"/>
  <c r="P1479" i="3"/>
  <c r="BI1473" i="3"/>
  <c r="BH1473" i="3"/>
  <c r="BG1473" i="3"/>
  <c r="BF1473" i="3"/>
  <c r="T1473" i="3"/>
  <c r="R1473" i="3"/>
  <c r="P1473" i="3"/>
  <c r="BI1470" i="3"/>
  <c r="BH1470" i="3"/>
  <c r="BG1470" i="3"/>
  <c r="BF1470" i="3"/>
  <c r="T1470" i="3"/>
  <c r="R1470" i="3"/>
  <c r="P1470" i="3"/>
  <c r="BI1466" i="3"/>
  <c r="BH1466" i="3"/>
  <c r="BG1466" i="3"/>
  <c r="BF1466" i="3"/>
  <c r="T1466" i="3"/>
  <c r="R1466" i="3"/>
  <c r="P1466" i="3"/>
  <c r="BI1437" i="3"/>
  <c r="BH1437" i="3"/>
  <c r="BG1437" i="3"/>
  <c r="BF1437" i="3"/>
  <c r="T1437" i="3"/>
  <c r="R1437" i="3"/>
  <c r="P1437" i="3"/>
  <c r="BI1432" i="3"/>
  <c r="BH1432" i="3"/>
  <c r="BG1432" i="3"/>
  <c r="BF1432" i="3"/>
  <c r="T1432" i="3"/>
  <c r="R1432" i="3"/>
  <c r="P1432" i="3"/>
  <c r="BI1421" i="3"/>
  <c r="BH1421" i="3"/>
  <c r="BG1421" i="3"/>
  <c r="BF1421" i="3"/>
  <c r="T1421" i="3"/>
  <c r="R1421" i="3"/>
  <c r="P1421" i="3"/>
  <c r="BI1414" i="3"/>
  <c r="BH1414" i="3"/>
  <c r="BG1414" i="3"/>
  <c r="BF1414" i="3"/>
  <c r="T1414" i="3"/>
  <c r="R1414" i="3"/>
  <c r="P1414" i="3"/>
  <c r="BI1402" i="3"/>
  <c r="BH1402" i="3"/>
  <c r="BG1402" i="3"/>
  <c r="BF1402" i="3"/>
  <c r="T1402" i="3"/>
  <c r="R1402" i="3"/>
  <c r="P1402" i="3"/>
  <c r="BI1395" i="3"/>
  <c r="BH1395" i="3"/>
  <c r="BG1395" i="3"/>
  <c r="BF1395" i="3"/>
  <c r="T1395" i="3"/>
  <c r="R1395" i="3"/>
  <c r="P1395" i="3"/>
  <c r="BI1375" i="3"/>
  <c r="BH1375" i="3"/>
  <c r="BG1375" i="3"/>
  <c r="BF1375" i="3"/>
  <c r="T1375" i="3"/>
  <c r="R1375" i="3"/>
  <c r="P1375" i="3"/>
  <c r="BI1339" i="3"/>
  <c r="BH1339" i="3"/>
  <c r="BG1339" i="3"/>
  <c r="BF1339" i="3"/>
  <c r="T1339" i="3"/>
  <c r="R1339" i="3"/>
  <c r="P1339" i="3"/>
  <c r="BI1337" i="3"/>
  <c r="BH1337" i="3"/>
  <c r="BG1337" i="3"/>
  <c r="BF1337" i="3"/>
  <c r="T1337" i="3"/>
  <c r="R1337" i="3"/>
  <c r="P1337" i="3"/>
  <c r="BI1329" i="3"/>
  <c r="BH1329" i="3"/>
  <c r="BG1329" i="3"/>
  <c r="BF1329" i="3"/>
  <c r="T1329" i="3"/>
  <c r="R1329" i="3"/>
  <c r="P1329" i="3"/>
  <c r="BI1256" i="3"/>
  <c r="BH1256" i="3"/>
  <c r="BG1256" i="3"/>
  <c r="BF1256" i="3"/>
  <c r="T1256" i="3"/>
  <c r="R1256" i="3"/>
  <c r="P1256" i="3"/>
  <c r="BI1252" i="3"/>
  <c r="BH1252" i="3"/>
  <c r="BG1252" i="3"/>
  <c r="BF1252" i="3"/>
  <c r="T1252" i="3"/>
  <c r="R1252" i="3"/>
  <c r="P1252" i="3"/>
  <c r="BI1248" i="3"/>
  <c r="BH1248" i="3"/>
  <c r="BG1248" i="3"/>
  <c r="BF1248" i="3"/>
  <c r="T1248" i="3"/>
  <c r="R1248" i="3"/>
  <c r="P1248" i="3"/>
  <c r="BI1246" i="3"/>
  <c r="BH1246" i="3"/>
  <c r="BG1246" i="3"/>
  <c r="BF1246" i="3"/>
  <c r="T1246" i="3"/>
  <c r="R1246" i="3"/>
  <c r="P1246" i="3"/>
  <c r="BI1174" i="3"/>
  <c r="BH1174" i="3"/>
  <c r="BG1174" i="3"/>
  <c r="BF1174" i="3"/>
  <c r="T1174" i="3"/>
  <c r="R1174" i="3"/>
  <c r="P1174" i="3"/>
  <c r="BI1171" i="3"/>
  <c r="BH1171" i="3"/>
  <c r="BG1171" i="3"/>
  <c r="BF1171" i="3"/>
  <c r="T1171" i="3"/>
  <c r="R1171" i="3"/>
  <c r="P1171" i="3"/>
  <c r="BI1139" i="3"/>
  <c r="BH1139" i="3"/>
  <c r="BG1139" i="3"/>
  <c r="BF1139" i="3"/>
  <c r="T1139" i="3"/>
  <c r="R1139" i="3"/>
  <c r="P1139" i="3"/>
  <c r="BI1136" i="3"/>
  <c r="BH1136" i="3"/>
  <c r="BG1136" i="3"/>
  <c r="BF1136" i="3"/>
  <c r="T1136" i="3"/>
  <c r="R1136" i="3"/>
  <c r="P1136" i="3"/>
  <c r="BI1130" i="3"/>
  <c r="BH1130" i="3"/>
  <c r="BG1130" i="3"/>
  <c r="BF1130" i="3"/>
  <c r="T1130" i="3"/>
  <c r="R1130" i="3"/>
  <c r="P1130" i="3"/>
  <c r="BI1118" i="3"/>
  <c r="BH1118" i="3"/>
  <c r="BG1118" i="3"/>
  <c r="BF1118" i="3"/>
  <c r="T1118" i="3"/>
  <c r="R1118" i="3"/>
  <c r="P1118" i="3"/>
  <c r="BI1115" i="3"/>
  <c r="BH1115" i="3"/>
  <c r="BG1115" i="3"/>
  <c r="BF1115" i="3"/>
  <c r="T1115" i="3"/>
  <c r="R1115" i="3"/>
  <c r="P1115" i="3"/>
  <c r="BI1113" i="3"/>
  <c r="BH1113" i="3"/>
  <c r="BG1113" i="3"/>
  <c r="BF1113" i="3"/>
  <c r="T1113" i="3"/>
  <c r="R1113" i="3"/>
  <c r="P1113" i="3"/>
  <c r="BI1106" i="3"/>
  <c r="BH1106" i="3"/>
  <c r="BG1106" i="3"/>
  <c r="BF1106" i="3"/>
  <c r="T1106" i="3"/>
  <c r="R1106" i="3"/>
  <c r="P1106" i="3"/>
  <c r="BI1104" i="3"/>
  <c r="BH1104" i="3"/>
  <c r="BG1104" i="3"/>
  <c r="BF1104" i="3"/>
  <c r="T1104" i="3"/>
  <c r="R1104" i="3"/>
  <c r="P1104" i="3"/>
  <c r="BI1100" i="3"/>
  <c r="BH1100" i="3"/>
  <c r="BG1100" i="3"/>
  <c r="BF1100" i="3"/>
  <c r="T1100" i="3"/>
  <c r="R1100" i="3"/>
  <c r="P1100" i="3"/>
  <c r="BI1088" i="3"/>
  <c r="BH1088" i="3"/>
  <c r="BG1088" i="3"/>
  <c r="BF1088" i="3"/>
  <c r="T1088" i="3"/>
  <c r="R1088" i="3"/>
  <c r="P1088" i="3"/>
  <c r="BI1086" i="3"/>
  <c r="BH1086" i="3"/>
  <c r="BG1086" i="3"/>
  <c r="BF1086" i="3"/>
  <c r="T1086" i="3"/>
  <c r="R1086" i="3"/>
  <c r="P1086" i="3"/>
  <c r="BI1057" i="3"/>
  <c r="BH1057" i="3"/>
  <c r="BG1057" i="3"/>
  <c r="BF1057" i="3"/>
  <c r="T1057" i="3"/>
  <c r="R1057" i="3"/>
  <c r="P1057" i="3"/>
  <c r="BI1040" i="3"/>
  <c r="BH1040" i="3"/>
  <c r="BG1040" i="3"/>
  <c r="BF1040" i="3"/>
  <c r="T1040" i="3"/>
  <c r="R1040" i="3"/>
  <c r="P1040" i="3"/>
  <c r="BI1036" i="3"/>
  <c r="BH1036" i="3"/>
  <c r="BG1036" i="3"/>
  <c r="BF1036" i="3"/>
  <c r="T1036" i="3"/>
  <c r="R1036" i="3"/>
  <c r="P1036" i="3"/>
  <c r="BI999" i="3"/>
  <c r="BH999" i="3"/>
  <c r="BG999" i="3"/>
  <c r="BF999" i="3"/>
  <c r="T999" i="3"/>
  <c r="R999" i="3"/>
  <c r="P999" i="3"/>
  <c r="BI997" i="3"/>
  <c r="BH997" i="3"/>
  <c r="BG997" i="3"/>
  <c r="BF997" i="3"/>
  <c r="T997" i="3"/>
  <c r="R997" i="3"/>
  <c r="P997" i="3"/>
  <c r="BI995" i="3"/>
  <c r="BH995" i="3"/>
  <c r="BG995" i="3"/>
  <c r="BF995" i="3"/>
  <c r="T995" i="3"/>
  <c r="R995" i="3"/>
  <c r="P995" i="3"/>
  <c r="BI991" i="3"/>
  <c r="BH991" i="3"/>
  <c r="BG991" i="3"/>
  <c r="BF991" i="3"/>
  <c r="T991" i="3"/>
  <c r="R991" i="3"/>
  <c r="P991" i="3"/>
  <c r="BI988" i="3"/>
  <c r="BH988" i="3"/>
  <c r="BG988" i="3"/>
  <c r="BF988" i="3"/>
  <c r="T988" i="3"/>
  <c r="R988" i="3"/>
  <c r="P988" i="3"/>
  <c r="BI984" i="3"/>
  <c r="BH984" i="3"/>
  <c r="BG984" i="3"/>
  <c r="BF984" i="3"/>
  <c r="T984" i="3"/>
  <c r="R984" i="3"/>
  <c r="P984" i="3"/>
  <c r="BI980" i="3"/>
  <c r="BH980" i="3"/>
  <c r="BG980" i="3"/>
  <c r="BF980" i="3"/>
  <c r="T980" i="3"/>
  <c r="R980" i="3"/>
  <c r="P980" i="3"/>
  <c r="BI976" i="3"/>
  <c r="BH976" i="3"/>
  <c r="BG976" i="3"/>
  <c r="BF976" i="3"/>
  <c r="T976" i="3"/>
  <c r="R976" i="3"/>
  <c r="P976" i="3"/>
  <c r="BI968" i="3"/>
  <c r="BH968" i="3"/>
  <c r="BG968" i="3"/>
  <c r="BF968" i="3"/>
  <c r="T968" i="3"/>
  <c r="R968" i="3"/>
  <c r="P968" i="3"/>
  <c r="BI966" i="3"/>
  <c r="BH966" i="3"/>
  <c r="BG966" i="3"/>
  <c r="BF966" i="3"/>
  <c r="T966" i="3"/>
  <c r="R966" i="3"/>
  <c r="P966" i="3"/>
  <c r="BI958" i="3"/>
  <c r="BH958" i="3"/>
  <c r="BG958" i="3"/>
  <c r="BF958" i="3"/>
  <c r="T958" i="3"/>
  <c r="R958" i="3"/>
  <c r="P958" i="3"/>
  <c r="BI956" i="3"/>
  <c r="BH956" i="3"/>
  <c r="BG956" i="3"/>
  <c r="BF956" i="3"/>
  <c r="T956" i="3"/>
  <c r="R956" i="3"/>
  <c r="P956" i="3"/>
  <c r="BI920" i="3"/>
  <c r="BH920" i="3"/>
  <c r="BG920" i="3"/>
  <c r="BF920" i="3"/>
  <c r="T920" i="3"/>
  <c r="R920" i="3"/>
  <c r="P920" i="3"/>
  <c r="BI918" i="3"/>
  <c r="BH918" i="3"/>
  <c r="BG918" i="3"/>
  <c r="BF918" i="3"/>
  <c r="T918" i="3"/>
  <c r="R918" i="3"/>
  <c r="P918" i="3"/>
  <c r="BI912" i="3"/>
  <c r="BH912" i="3"/>
  <c r="BG912" i="3"/>
  <c r="BF912" i="3"/>
  <c r="T912" i="3"/>
  <c r="R912" i="3"/>
  <c r="P912" i="3"/>
  <c r="BI876" i="3"/>
  <c r="BH876" i="3"/>
  <c r="BG876" i="3"/>
  <c r="BF876" i="3"/>
  <c r="T876" i="3"/>
  <c r="R876" i="3"/>
  <c r="P876" i="3"/>
  <c r="BI868" i="3"/>
  <c r="BH868" i="3"/>
  <c r="BG868" i="3"/>
  <c r="BF868" i="3"/>
  <c r="T868" i="3"/>
  <c r="R868" i="3"/>
  <c r="P868" i="3"/>
  <c r="BI857" i="3"/>
  <c r="BH857" i="3"/>
  <c r="BG857" i="3"/>
  <c r="BF857" i="3"/>
  <c r="T857" i="3"/>
  <c r="R857" i="3"/>
  <c r="P857" i="3"/>
  <c r="BI850" i="3"/>
  <c r="BH850" i="3"/>
  <c r="BG850" i="3"/>
  <c r="BF850" i="3"/>
  <c r="T850" i="3"/>
  <c r="R850" i="3"/>
  <c r="P850" i="3"/>
  <c r="BI848" i="3"/>
  <c r="BH848" i="3"/>
  <c r="BG848" i="3"/>
  <c r="BF848" i="3"/>
  <c r="T848" i="3"/>
  <c r="R848" i="3"/>
  <c r="P848" i="3"/>
  <c r="BI809" i="3"/>
  <c r="BH809" i="3"/>
  <c r="BG809" i="3"/>
  <c r="BF809" i="3"/>
  <c r="T809" i="3"/>
  <c r="R809" i="3"/>
  <c r="P809" i="3"/>
  <c r="BI807" i="3"/>
  <c r="BH807" i="3"/>
  <c r="BG807" i="3"/>
  <c r="BF807" i="3"/>
  <c r="T807" i="3"/>
  <c r="R807" i="3"/>
  <c r="P807" i="3"/>
  <c r="BI800" i="3"/>
  <c r="BH800" i="3"/>
  <c r="BG800" i="3"/>
  <c r="BF800" i="3"/>
  <c r="T800" i="3"/>
  <c r="R800" i="3"/>
  <c r="P800" i="3"/>
  <c r="BI798" i="3"/>
  <c r="BH798" i="3"/>
  <c r="BG798" i="3"/>
  <c r="BF798" i="3"/>
  <c r="T798" i="3"/>
  <c r="R798" i="3"/>
  <c r="P798" i="3"/>
  <c r="BI783" i="3"/>
  <c r="BH783" i="3"/>
  <c r="BG783" i="3"/>
  <c r="BF783" i="3"/>
  <c r="T783" i="3"/>
  <c r="R783" i="3"/>
  <c r="P783" i="3"/>
  <c r="BI776" i="3"/>
  <c r="BH776" i="3"/>
  <c r="BG776" i="3"/>
  <c r="BF776" i="3"/>
  <c r="T776" i="3"/>
  <c r="R776" i="3"/>
  <c r="P776" i="3"/>
  <c r="BI768" i="3"/>
  <c r="BH768" i="3"/>
  <c r="BG768" i="3"/>
  <c r="BF768" i="3"/>
  <c r="T768" i="3"/>
  <c r="R768" i="3"/>
  <c r="P768" i="3"/>
  <c r="BI759" i="3"/>
  <c r="BH759" i="3"/>
  <c r="BG759" i="3"/>
  <c r="BF759" i="3"/>
  <c r="T759" i="3"/>
  <c r="R759" i="3"/>
  <c r="P759" i="3"/>
  <c r="BI755" i="3"/>
  <c r="BH755" i="3"/>
  <c r="BG755" i="3"/>
  <c r="BF755" i="3"/>
  <c r="T755" i="3"/>
  <c r="R755" i="3"/>
  <c r="P755" i="3"/>
  <c r="BI745" i="3"/>
  <c r="BH745" i="3"/>
  <c r="BG745" i="3"/>
  <c r="BF745" i="3"/>
  <c r="T745" i="3"/>
  <c r="R745" i="3"/>
  <c r="P745" i="3"/>
  <c r="BI743" i="3"/>
  <c r="BH743" i="3"/>
  <c r="BG743" i="3"/>
  <c r="BF743" i="3"/>
  <c r="T743" i="3"/>
  <c r="R743" i="3"/>
  <c r="P743" i="3"/>
  <c r="BI727" i="3"/>
  <c r="BH727" i="3"/>
  <c r="BG727" i="3"/>
  <c r="BF727" i="3"/>
  <c r="T727" i="3"/>
  <c r="R727" i="3"/>
  <c r="P727" i="3"/>
  <c r="BI711" i="3"/>
  <c r="BH711" i="3"/>
  <c r="BG711" i="3"/>
  <c r="BF711" i="3"/>
  <c r="T711" i="3"/>
  <c r="R711" i="3"/>
  <c r="P711" i="3"/>
  <c r="BI701" i="3"/>
  <c r="BH701" i="3"/>
  <c r="BG701" i="3"/>
  <c r="BF701" i="3"/>
  <c r="T701" i="3"/>
  <c r="R701" i="3"/>
  <c r="P701" i="3"/>
  <c r="BI691" i="3"/>
  <c r="BH691" i="3"/>
  <c r="BG691" i="3"/>
  <c r="BF691" i="3"/>
  <c r="T691" i="3"/>
  <c r="R691" i="3"/>
  <c r="P691" i="3"/>
  <c r="BI655" i="3"/>
  <c r="BH655" i="3"/>
  <c r="BG655" i="3"/>
  <c r="BF655" i="3"/>
  <c r="T655" i="3"/>
  <c r="R655" i="3"/>
  <c r="P655" i="3"/>
  <c r="BI650" i="3"/>
  <c r="BH650" i="3"/>
  <c r="BG650" i="3"/>
  <c r="BF650" i="3"/>
  <c r="T650" i="3"/>
  <c r="R650" i="3"/>
  <c r="P650" i="3"/>
  <c r="BI640" i="3"/>
  <c r="BH640" i="3"/>
  <c r="BG640" i="3"/>
  <c r="BF640" i="3"/>
  <c r="T640" i="3"/>
  <c r="R640" i="3"/>
  <c r="P640" i="3"/>
  <c r="BI616" i="3"/>
  <c r="BH616" i="3"/>
  <c r="BG616" i="3"/>
  <c r="BF616" i="3"/>
  <c r="T616" i="3"/>
  <c r="R616" i="3"/>
  <c r="P616" i="3"/>
  <c r="BI599" i="3"/>
  <c r="BH599" i="3"/>
  <c r="BG599" i="3"/>
  <c r="BF599" i="3"/>
  <c r="T599" i="3"/>
  <c r="R599" i="3"/>
  <c r="P599" i="3"/>
  <c r="BI590" i="3"/>
  <c r="BH590" i="3"/>
  <c r="BG590" i="3"/>
  <c r="BF590" i="3"/>
  <c r="T590" i="3"/>
  <c r="R590" i="3"/>
  <c r="P590" i="3"/>
  <c r="BI577" i="3"/>
  <c r="BH577" i="3"/>
  <c r="BG577" i="3"/>
  <c r="BF577" i="3"/>
  <c r="T577" i="3"/>
  <c r="R577" i="3"/>
  <c r="P577" i="3"/>
  <c r="BI568" i="3"/>
  <c r="BH568" i="3"/>
  <c r="BG568" i="3"/>
  <c r="BF568" i="3"/>
  <c r="T568" i="3"/>
  <c r="R568" i="3"/>
  <c r="P568" i="3"/>
  <c r="BI555" i="3"/>
  <c r="BH555" i="3"/>
  <c r="BG555" i="3"/>
  <c r="BF555" i="3"/>
  <c r="T555" i="3"/>
  <c r="R555" i="3"/>
  <c r="P555" i="3"/>
  <c r="BI519" i="3"/>
  <c r="BH519" i="3"/>
  <c r="BG519" i="3"/>
  <c r="BF519" i="3"/>
  <c r="T519" i="3"/>
  <c r="R519" i="3"/>
  <c r="P519" i="3"/>
  <c r="BI495" i="3"/>
  <c r="BH495" i="3"/>
  <c r="BG495" i="3"/>
  <c r="BF495" i="3"/>
  <c r="T495" i="3"/>
  <c r="R495" i="3"/>
  <c r="P495" i="3"/>
  <c r="BI486" i="3"/>
  <c r="BH486" i="3"/>
  <c r="BG486" i="3"/>
  <c r="BF486" i="3"/>
  <c r="T486" i="3"/>
  <c r="R486" i="3"/>
  <c r="P486" i="3"/>
  <c r="BI482" i="3"/>
  <c r="BH482" i="3"/>
  <c r="BG482" i="3"/>
  <c r="BF482" i="3"/>
  <c r="T482" i="3"/>
  <c r="R482" i="3"/>
  <c r="P482" i="3"/>
  <c r="BI475" i="3"/>
  <c r="BH475" i="3"/>
  <c r="BG475" i="3"/>
  <c r="BF475" i="3"/>
  <c r="T475" i="3"/>
  <c r="R475" i="3"/>
  <c r="P475" i="3"/>
  <c r="BI471" i="3"/>
  <c r="BH471" i="3"/>
  <c r="BG471" i="3"/>
  <c r="BF471" i="3"/>
  <c r="T471" i="3"/>
  <c r="R471" i="3"/>
  <c r="P471" i="3"/>
  <c r="BI467" i="3"/>
  <c r="BH467" i="3"/>
  <c r="BG467" i="3"/>
  <c r="BF467" i="3"/>
  <c r="T467" i="3"/>
  <c r="R467" i="3"/>
  <c r="P467" i="3"/>
  <c r="BI463" i="3"/>
  <c r="BH463" i="3"/>
  <c r="BG463" i="3"/>
  <c r="BF463" i="3"/>
  <c r="T463" i="3"/>
  <c r="R463" i="3"/>
  <c r="P463" i="3"/>
  <c r="BI462" i="3"/>
  <c r="BH462" i="3"/>
  <c r="BG462" i="3"/>
  <c r="BF462" i="3"/>
  <c r="T462" i="3"/>
  <c r="R462" i="3"/>
  <c r="P462" i="3"/>
  <c r="BI461" i="3"/>
  <c r="BH461" i="3"/>
  <c r="BG461" i="3"/>
  <c r="BF461" i="3"/>
  <c r="T461" i="3"/>
  <c r="R461" i="3"/>
  <c r="P461" i="3"/>
  <c r="BI460" i="3"/>
  <c r="BH460" i="3"/>
  <c r="BG460" i="3"/>
  <c r="BF460" i="3"/>
  <c r="T460" i="3"/>
  <c r="R460" i="3"/>
  <c r="P460" i="3"/>
  <c r="BI453" i="3"/>
  <c r="BH453" i="3"/>
  <c r="BG453" i="3"/>
  <c r="BF453" i="3"/>
  <c r="T453" i="3"/>
  <c r="R453" i="3"/>
  <c r="P453" i="3"/>
  <c r="BI449" i="3"/>
  <c r="BH449" i="3"/>
  <c r="BG449" i="3"/>
  <c r="BF449" i="3"/>
  <c r="T449" i="3"/>
  <c r="R449" i="3"/>
  <c r="P449" i="3"/>
  <c r="BI439" i="3"/>
  <c r="BH439" i="3"/>
  <c r="BG439" i="3"/>
  <c r="BF439" i="3"/>
  <c r="T439" i="3"/>
  <c r="R439" i="3"/>
  <c r="P439" i="3"/>
  <c r="BI435" i="3"/>
  <c r="BH435" i="3"/>
  <c r="BG435" i="3"/>
  <c r="BF435" i="3"/>
  <c r="T435" i="3"/>
  <c r="R435" i="3"/>
  <c r="P435" i="3"/>
  <c r="BI430" i="3"/>
  <c r="BH430" i="3"/>
  <c r="BG430" i="3"/>
  <c r="BF430" i="3"/>
  <c r="T430" i="3"/>
  <c r="R430" i="3"/>
  <c r="P430" i="3"/>
  <c r="BI424" i="3"/>
  <c r="BH424" i="3"/>
  <c r="BG424" i="3"/>
  <c r="BF424" i="3"/>
  <c r="T424" i="3"/>
  <c r="R424" i="3"/>
  <c r="P424" i="3"/>
  <c r="BI419" i="3"/>
  <c r="BH419" i="3"/>
  <c r="BG419" i="3"/>
  <c r="BF419" i="3"/>
  <c r="T419" i="3"/>
  <c r="R419" i="3"/>
  <c r="P419" i="3"/>
  <c r="BI410" i="3"/>
  <c r="BH410" i="3"/>
  <c r="BG410" i="3"/>
  <c r="BF410" i="3"/>
  <c r="T410" i="3"/>
  <c r="R410" i="3"/>
  <c r="P410" i="3"/>
  <c r="BI408" i="3"/>
  <c r="BH408" i="3"/>
  <c r="BG408" i="3"/>
  <c r="BF408" i="3"/>
  <c r="T408" i="3"/>
  <c r="R408" i="3"/>
  <c r="P408" i="3"/>
  <c r="BI405" i="3"/>
  <c r="BH405" i="3"/>
  <c r="BG405" i="3"/>
  <c r="BF405" i="3"/>
  <c r="T405" i="3"/>
  <c r="R405" i="3"/>
  <c r="P405" i="3"/>
  <c r="BI402" i="3"/>
  <c r="BH402" i="3"/>
  <c r="BG402" i="3"/>
  <c r="BF402" i="3"/>
  <c r="T402" i="3"/>
  <c r="R402" i="3"/>
  <c r="P402" i="3"/>
  <c r="BI400" i="3"/>
  <c r="BH400" i="3"/>
  <c r="BG400" i="3"/>
  <c r="BF400" i="3"/>
  <c r="T400" i="3"/>
  <c r="R400" i="3"/>
  <c r="P400" i="3"/>
  <c r="BI395" i="3"/>
  <c r="BH395" i="3"/>
  <c r="BG395" i="3"/>
  <c r="BF395" i="3"/>
  <c r="T395" i="3"/>
  <c r="R395" i="3"/>
  <c r="P395" i="3"/>
  <c r="BI388" i="3"/>
  <c r="BH388" i="3"/>
  <c r="BG388" i="3"/>
  <c r="BF388" i="3"/>
  <c r="T388" i="3"/>
  <c r="R388" i="3"/>
  <c r="P388" i="3"/>
  <c r="BI386" i="3"/>
  <c r="BH386" i="3"/>
  <c r="BG386" i="3"/>
  <c r="BF386" i="3"/>
  <c r="T386" i="3"/>
  <c r="R386" i="3"/>
  <c r="P386" i="3"/>
  <c r="BI382" i="3"/>
  <c r="BH382" i="3"/>
  <c r="BG382" i="3"/>
  <c r="BF382" i="3"/>
  <c r="T382" i="3"/>
  <c r="R382" i="3"/>
  <c r="P382" i="3"/>
  <c r="BI379" i="3"/>
  <c r="BH379" i="3"/>
  <c r="BG379" i="3"/>
  <c r="BF379" i="3"/>
  <c r="T379" i="3"/>
  <c r="R379" i="3"/>
  <c r="P379" i="3"/>
  <c r="BI377" i="3"/>
  <c r="BH377" i="3"/>
  <c r="BG377" i="3"/>
  <c r="BF377" i="3"/>
  <c r="T377" i="3"/>
  <c r="R377" i="3"/>
  <c r="P377" i="3"/>
  <c r="BI374" i="3"/>
  <c r="BH374" i="3"/>
  <c r="BG374" i="3"/>
  <c r="BF374" i="3"/>
  <c r="T374" i="3"/>
  <c r="R374" i="3"/>
  <c r="P374" i="3"/>
  <c r="BI359" i="3"/>
  <c r="BH359" i="3"/>
  <c r="BG359" i="3"/>
  <c r="BF359" i="3"/>
  <c r="T359" i="3"/>
  <c r="R359" i="3"/>
  <c r="P359" i="3"/>
  <c r="BI356" i="3"/>
  <c r="BH356" i="3"/>
  <c r="BG356" i="3"/>
  <c r="BF356" i="3"/>
  <c r="T356" i="3"/>
  <c r="R356" i="3"/>
  <c r="P356" i="3"/>
  <c r="BI339" i="3"/>
  <c r="BH339" i="3"/>
  <c r="BG339" i="3"/>
  <c r="BF339" i="3"/>
  <c r="T339" i="3"/>
  <c r="R339" i="3"/>
  <c r="P339" i="3"/>
  <c r="BI326" i="3"/>
  <c r="BH326" i="3"/>
  <c r="BG326" i="3"/>
  <c r="BF326" i="3"/>
  <c r="T326" i="3"/>
  <c r="R326" i="3"/>
  <c r="P326" i="3"/>
  <c r="BI321" i="3"/>
  <c r="BH321" i="3"/>
  <c r="BG321" i="3"/>
  <c r="BF321" i="3"/>
  <c r="T321" i="3"/>
  <c r="R321" i="3"/>
  <c r="P321" i="3"/>
  <c r="BI315" i="3"/>
  <c r="BH315" i="3"/>
  <c r="BG315" i="3"/>
  <c r="BF315" i="3"/>
  <c r="T315" i="3"/>
  <c r="R315" i="3"/>
  <c r="P315" i="3"/>
  <c r="BI309" i="3"/>
  <c r="BH309" i="3"/>
  <c r="BG309" i="3"/>
  <c r="BF309" i="3"/>
  <c r="T309" i="3"/>
  <c r="R309" i="3"/>
  <c r="P309" i="3"/>
  <c r="BI302" i="3"/>
  <c r="BH302" i="3"/>
  <c r="BG302" i="3"/>
  <c r="BF302" i="3"/>
  <c r="T302" i="3"/>
  <c r="R302" i="3"/>
  <c r="P302" i="3"/>
  <c r="BI290" i="3"/>
  <c r="BH290" i="3"/>
  <c r="BG290" i="3"/>
  <c r="BF290" i="3"/>
  <c r="T290" i="3"/>
  <c r="R290" i="3"/>
  <c r="P290" i="3"/>
  <c r="BI280" i="3"/>
  <c r="BH280" i="3"/>
  <c r="BG280" i="3"/>
  <c r="BF280" i="3"/>
  <c r="T280" i="3"/>
  <c r="R280" i="3"/>
  <c r="P280" i="3"/>
  <c r="BI277" i="3"/>
  <c r="BH277" i="3"/>
  <c r="BG277" i="3"/>
  <c r="BF277" i="3"/>
  <c r="T277" i="3"/>
  <c r="R277" i="3"/>
  <c r="P277" i="3"/>
  <c r="BI268" i="3"/>
  <c r="BH268" i="3"/>
  <c r="BG268" i="3"/>
  <c r="BF268" i="3"/>
  <c r="T268" i="3"/>
  <c r="R268" i="3"/>
  <c r="P268" i="3"/>
  <c r="BI261" i="3"/>
  <c r="BH261" i="3"/>
  <c r="BG261" i="3"/>
  <c r="BF261" i="3"/>
  <c r="T261" i="3"/>
  <c r="R261" i="3"/>
  <c r="P261" i="3"/>
  <c r="BI258" i="3"/>
  <c r="BH258" i="3"/>
  <c r="BG258" i="3"/>
  <c r="BF258" i="3"/>
  <c r="T258" i="3"/>
  <c r="R258" i="3"/>
  <c r="P258" i="3"/>
  <c r="BI254" i="3"/>
  <c r="BH254" i="3"/>
  <c r="BG254" i="3"/>
  <c r="BF254" i="3"/>
  <c r="T254" i="3"/>
  <c r="R254" i="3"/>
  <c r="P254" i="3"/>
  <c r="BI241" i="3"/>
  <c r="BH241" i="3"/>
  <c r="BG241" i="3"/>
  <c r="BF241" i="3"/>
  <c r="T241" i="3"/>
  <c r="R241" i="3"/>
  <c r="P241" i="3"/>
  <c r="BI237" i="3"/>
  <c r="BH237" i="3"/>
  <c r="BG237" i="3"/>
  <c r="BF237" i="3"/>
  <c r="T237" i="3"/>
  <c r="R237" i="3"/>
  <c r="P237" i="3"/>
  <c r="BI235" i="3"/>
  <c r="BH235" i="3"/>
  <c r="BG235" i="3"/>
  <c r="BF235" i="3"/>
  <c r="T235" i="3"/>
  <c r="R235" i="3"/>
  <c r="P235" i="3"/>
  <c r="BI233" i="3"/>
  <c r="BH233" i="3"/>
  <c r="BG233" i="3"/>
  <c r="BF233" i="3"/>
  <c r="T233" i="3"/>
  <c r="R233" i="3"/>
  <c r="P233" i="3"/>
  <c r="BI229" i="3"/>
  <c r="BH229" i="3"/>
  <c r="BG229" i="3"/>
  <c r="BF229" i="3"/>
  <c r="T229" i="3"/>
  <c r="R229" i="3"/>
  <c r="P229" i="3"/>
  <c r="BI225" i="3"/>
  <c r="BH225" i="3"/>
  <c r="BG225" i="3"/>
  <c r="BF225" i="3"/>
  <c r="T225" i="3"/>
  <c r="R225" i="3"/>
  <c r="P225" i="3"/>
  <c r="BI222" i="3"/>
  <c r="BH222" i="3"/>
  <c r="BG222" i="3"/>
  <c r="BF222" i="3"/>
  <c r="T222" i="3"/>
  <c r="R222" i="3"/>
  <c r="P222" i="3"/>
  <c r="BI216" i="3"/>
  <c r="BH216" i="3"/>
  <c r="BG216" i="3"/>
  <c r="BF216" i="3"/>
  <c r="T216" i="3"/>
  <c r="R216" i="3"/>
  <c r="P216" i="3"/>
  <c r="BI210" i="3"/>
  <c r="BH210" i="3"/>
  <c r="BG210" i="3"/>
  <c r="BF210" i="3"/>
  <c r="T210" i="3"/>
  <c r="R210" i="3"/>
  <c r="P210" i="3"/>
  <c r="BI203" i="3"/>
  <c r="BH203" i="3"/>
  <c r="BG203" i="3"/>
  <c r="BF203" i="3"/>
  <c r="T203" i="3"/>
  <c r="R203" i="3"/>
  <c r="P203" i="3"/>
  <c r="BI200" i="3"/>
  <c r="BH200" i="3"/>
  <c r="BG200" i="3"/>
  <c r="BF200" i="3"/>
  <c r="T200" i="3"/>
  <c r="R200" i="3"/>
  <c r="P200" i="3"/>
  <c r="BI197" i="3"/>
  <c r="BH197" i="3"/>
  <c r="BG197" i="3"/>
  <c r="BF197" i="3"/>
  <c r="T197" i="3"/>
  <c r="R197" i="3"/>
  <c r="P197" i="3"/>
  <c r="BI194" i="3"/>
  <c r="BH194" i="3"/>
  <c r="BG194" i="3"/>
  <c r="BF194" i="3"/>
  <c r="T194" i="3"/>
  <c r="R194" i="3"/>
  <c r="P194" i="3"/>
  <c r="BI191" i="3"/>
  <c r="BH191" i="3"/>
  <c r="BG191" i="3"/>
  <c r="BF191" i="3"/>
  <c r="T191" i="3"/>
  <c r="R191" i="3"/>
  <c r="P191" i="3"/>
  <c r="BI187" i="3"/>
  <c r="BH187" i="3"/>
  <c r="BG187" i="3"/>
  <c r="BF187" i="3"/>
  <c r="T187" i="3"/>
  <c r="R187" i="3"/>
  <c r="P187" i="3"/>
  <c r="BI168" i="3"/>
  <c r="BH168" i="3"/>
  <c r="BG168" i="3"/>
  <c r="BF168" i="3"/>
  <c r="T168" i="3"/>
  <c r="R168" i="3"/>
  <c r="P168" i="3"/>
  <c r="BI150" i="3"/>
  <c r="BH150" i="3"/>
  <c r="BG150" i="3"/>
  <c r="BF150" i="3"/>
  <c r="T150" i="3"/>
  <c r="R150" i="3"/>
  <c r="P150" i="3"/>
  <c r="BI135" i="3"/>
  <c r="BH135" i="3"/>
  <c r="BG135" i="3"/>
  <c r="BF135" i="3"/>
  <c r="T135" i="3"/>
  <c r="R135" i="3"/>
  <c r="P135" i="3"/>
  <c r="BI131" i="3"/>
  <c r="BH131" i="3"/>
  <c r="BG131" i="3"/>
  <c r="BF131" i="3"/>
  <c r="T131" i="3"/>
  <c r="R131" i="3"/>
  <c r="P131" i="3"/>
  <c r="BI126" i="3"/>
  <c r="BH126" i="3"/>
  <c r="BG126" i="3"/>
  <c r="BF126" i="3"/>
  <c r="T126" i="3"/>
  <c r="R126" i="3"/>
  <c r="P126" i="3"/>
  <c r="BI119" i="3"/>
  <c r="BH119" i="3"/>
  <c r="BG119" i="3"/>
  <c r="BF119" i="3"/>
  <c r="T119" i="3"/>
  <c r="R119" i="3"/>
  <c r="P119" i="3"/>
  <c r="BI110" i="3"/>
  <c r="BH110" i="3"/>
  <c r="BG110" i="3"/>
  <c r="BF110" i="3"/>
  <c r="T110" i="3"/>
  <c r="R110" i="3"/>
  <c r="P110" i="3"/>
  <c r="J104" i="3"/>
  <c r="J103" i="3"/>
  <c r="F103" i="3"/>
  <c r="F101" i="3"/>
  <c r="E99" i="3"/>
  <c r="J59" i="3"/>
  <c r="J58" i="3"/>
  <c r="F58" i="3"/>
  <c r="F56" i="3"/>
  <c r="E54" i="3"/>
  <c r="J20" i="3"/>
  <c r="E20" i="3"/>
  <c r="F104" i="3" s="1"/>
  <c r="J19" i="3"/>
  <c r="J14" i="3"/>
  <c r="J101" i="3" s="1"/>
  <c r="E7" i="3"/>
  <c r="E95" i="3" s="1"/>
  <c r="J39" i="2"/>
  <c r="J38" i="2"/>
  <c r="AY56" i="1"/>
  <c r="J37" i="2"/>
  <c r="AX56" i="1"/>
  <c r="BI943" i="2"/>
  <c r="BH943" i="2"/>
  <c r="BG943" i="2"/>
  <c r="BF943" i="2"/>
  <c r="T943" i="2"/>
  <c r="T942" i="2"/>
  <c r="R943" i="2"/>
  <c r="R942" i="2" s="1"/>
  <c r="P943" i="2"/>
  <c r="P942" i="2"/>
  <c r="BI928" i="2"/>
  <c r="BH928" i="2"/>
  <c r="BG928" i="2"/>
  <c r="BF928" i="2"/>
  <c r="T928" i="2"/>
  <c r="T927" i="2"/>
  <c r="R928" i="2"/>
  <c r="R927" i="2"/>
  <c r="P928" i="2"/>
  <c r="P927" i="2" s="1"/>
  <c r="BI920" i="2"/>
  <c r="BH920" i="2"/>
  <c r="BG920" i="2"/>
  <c r="BF920" i="2"/>
  <c r="T920" i="2"/>
  <c r="T919" i="2" s="1"/>
  <c r="R920" i="2"/>
  <c r="R919" i="2"/>
  <c r="P920" i="2"/>
  <c r="P919" i="2"/>
  <c r="BI915" i="2"/>
  <c r="BH915" i="2"/>
  <c r="BG915" i="2"/>
  <c r="BF915" i="2"/>
  <c r="T915" i="2"/>
  <c r="T914" i="2"/>
  <c r="R915" i="2"/>
  <c r="R914" i="2" s="1"/>
  <c r="P915" i="2"/>
  <c r="P914" i="2"/>
  <c r="BI906" i="2"/>
  <c r="BH906" i="2"/>
  <c r="BG906" i="2"/>
  <c r="BF906" i="2"/>
  <c r="T906" i="2"/>
  <c r="T901" i="2"/>
  <c r="R906" i="2"/>
  <c r="R901" i="2"/>
  <c r="P906" i="2"/>
  <c r="BI902" i="2"/>
  <c r="BH902" i="2"/>
  <c r="BG902" i="2"/>
  <c r="BF902" i="2"/>
  <c r="T902" i="2"/>
  <c r="R902" i="2"/>
  <c r="P902" i="2"/>
  <c r="P901" i="2" s="1"/>
  <c r="BI897" i="2"/>
  <c r="BH897" i="2"/>
  <c r="BG897" i="2"/>
  <c r="BF897" i="2"/>
  <c r="T897" i="2"/>
  <c r="R897" i="2"/>
  <c r="P897" i="2"/>
  <c r="BI891" i="2"/>
  <c r="BH891" i="2"/>
  <c r="BG891" i="2"/>
  <c r="BF891" i="2"/>
  <c r="T891" i="2"/>
  <c r="R891" i="2"/>
  <c r="P891" i="2"/>
  <c r="BI887" i="2"/>
  <c r="BH887" i="2"/>
  <c r="BG887" i="2"/>
  <c r="BF887" i="2"/>
  <c r="T887" i="2"/>
  <c r="R887" i="2"/>
  <c r="P887" i="2"/>
  <c r="BI883" i="2"/>
  <c r="BH883" i="2"/>
  <c r="BG883" i="2"/>
  <c r="BF883" i="2"/>
  <c r="T883" i="2"/>
  <c r="R883" i="2"/>
  <c r="P883" i="2"/>
  <c r="BI873" i="2"/>
  <c r="BH873" i="2"/>
  <c r="BG873" i="2"/>
  <c r="BF873" i="2"/>
  <c r="T873" i="2"/>
  <c r="R873" i="2"/>
  <c r="P873" i="2"/>
  <c r="BI869" i="2"/>
  <c r="BH869" i="2"/>
  <c r="BG869" i="2"/>
  <c r="BF869" i="2"/>
  <c r="T869" i="2"/>
  <c r="R869" i="2"/>
  <c r="P869" i="2"/>
  <c r="BI861" i="2"/>
  <c r="BH861" i="2"/>
  <c r="BG861" i="2"/>
  <c r="BF861" i="2"/>
  <c r="T861" i="2"/>
  <c r="R861" i="2"/>
  <c r="P861" i="2"/>
  <c r="BI855" i="2"/>
  <c r="BH855" i="2"/>
  <c r="BG855" i="2"/>
  <c r="BF855" i="2"/>
  <c r="T855" i="2"/>
  <c r="R855" i="2"/>
  <c r="P855" i="2"/>
  <c r="BI849" i="2"/>
  <c r="BH849" i="2"/>
  <c r="BG849" i="2"/>
  <c r="BF849" i="2"/>
  <c r="T849" i="2"/>
  <c r="R849" i="2"/>
  <c r="P849" i="2"/>
  <c r="BI837" i="2"/>
  <c r="BH837" i="2"/>
  <c r="BG837" i="2"/>
  <c r="BF837" i="2"/>
  <c r="T837" i="2"/>
  <c r="R837" i="2"/>
  <c r="P837" i="2"/>
  <c r="BI832" i="2"/>
  <c r="BH832" i="2"/>
  <c r="BG832" i="2"/>
  <c r="BF832" i="2"/>
  <c r="T832" i="2"/>
  <c r="R832" i="2"/>
  <c r="P832" i="2"/>
  <c r="BI828" i="2"/>
  <c r="BH828" i="2"/>
  <c r="BG828" i="2"/>
  <c r="BF828" i="2"/>
  <c r="T828" i="2"/>
  <c r="R828" i="2"/>
  <c r="P828" i="2"/>
  <c r="BI802" i="2"/>
  <c r="BH802" i="2"/>
  <c r="BG802" i="2"/>
  <c r="BF802" i="2"/>
  <c r="T802" i="2"/>
  <c r="T801" i="2"/>
  <c r="R802" i="2"/>
  <c r="R801" i="2" s="1"/>
  <c r="P802" i="2"/>
  <c r="P801" i="2" s="1"/>
  <c r="BI797" i="2"/>
  <c r="BH797" i="2"/>
  <c r="BG797" i="2"/>
  <c r="BF797" i="2"/>
  <c r="T797" i="2"/>
  <c r="R797" i="2"/>
  <c r="P797" i="2"/>
  <c r="BI793" i="2"/>
  <c r="BH793" i="2"/>
  <c r="BG793" i="2"/>
  <c r="BF793" i="2"/>
  <c r="T793" i="2"/>
  <c r="R793" i="2"/>
  <c r="P793" i="2"/>
  <c r="BI789" i="2"/>
  <c r="BH789" i="2"/>
  <c r="BG789" i="2"/>
  <c r="BF789" i="2"/>
  <c r="T789" i="2"/>
  <c r="R789" i="2"/>
  <c r="P789" i="2"/>
  <c r="BI785" i="2"/>
  <c r="BH785" i="2"/>
  <c r="BG785" i="2"/>
  <c r="BF785" i="2"/>
  <c r="T785" i="2"/>
  <c r="R785" i="2"/>
  <c r="P785" i="2"/>
  <c r="BI778" i="2"/>
  <c r="BH778" i="2"/>
  <c r="BG778" i="2"/>
  <c r="BF778" i="2"/>
  <c r="T778" i="2"/>
  <c r="R778" i="2"/>
  <c r="P778" i="2"/>
  <c r="BI768" i="2"/>
  <c r="BH768" i="2"/>
  <c r="BG768" i="2"/>
  <c r="BF768" i="2"/>
  <c r="T768" i="2"/>
  <c r="R768" i="2"/>
  <c r="P768" i="2"/>
  <c r="BI755" i="2"/>
  <c r="BH755" i="2"/>
  <c r="BG755" i="2"/>
  <c r="BF755" i="2"/>
  <c r="T755" i="2"/>
  <c r="R755" i="2"/>
  <c r="P755" i="2"/>
  <c r="BI750" i="2"/>
  <c r="BH750" i="2"/>
  <c r="BG750" i="2"/>
  <c r="BF750" i="2"/>
  <c r="T750" i="2"/>
  <c r="R750" i="2"/>
  <c r="P750" i="2"/>
  <c r="BI725" i="2"/>
  <c r="BH725" i="2"/>
  <c r="BG725" i="2"/>
  <c r="BF725" i="2"/>
  <c r="T725" i="2"/>
  <c r="R725" i="2"/>
  <c r="P725" i="2"/>
  <c r="BI706" i="2"/>
  <c r="BH706" i="2"/>
  <c r="BG706" i="2"/>
  <c r="BF706" i="2"/>
  <c r="T706" i="2"/>
  <c r="R706" i="2"/>
  <c r="P706" i="2"/>
  <c r="BI697" i="2"/>
  <c r="BH697" i="2"/>
  <c r="BG697" i="2"/>
  <c r="BF697" i="2"/>
  <c r="T697" i="2"/>
  <c r="R697" i="2"/>
  <c r="P697" i="2"/>
  <c r="BI694" i="2"/>
  <c r="BH694" i="2"/>
  <c r="BG694" i="2"/>
  <c r="BF694" i="2"/>
  <c r="T694" i="2"/>
  <c r="R694" i="2"/>
  <c r="P694" i="2"/>
  <c r="BI692" i="2"/>
  <c r="BH692" i="2"/>
  <c r="BG692" i="2"/>
  <c r="BF692" i="2"/>
  <c r="T692" i="2"/>
  <c r="R692" i="2"/>
  <c r="P692" i="2"/>
  <c r="BI689" i="2"/>
  <c r="BH689" i="2"/>
  <c r="BG689" i="2"/>
  <c r="BF689" i="2"/>
  <c r="T689" i="2"/>
  <c r="R689" i="2"/>
  <c r="P689" i="2"/>
  <c r="BI686" i="2"/>
  <c r="BH686" i="2"/>
  <c r="BG686" i="2"/>
  <c r="BF686" i="2"/>
  <c r="T686" i="2"/>
  <c r="R686" i="2"/>
  <c r="P686" i="2"/>
  <c r="BI684" i="2"/>
  <c r="BH684" i="2"/>
  <c r="BG684" i="2"/>
  <c r="BF684" i="2"/>
  <c r="T684" i="2"/>
  <c r="R684" i="2"/>
  <c r="P684" i="2"/>
  <c r="BI682" i="2"/>
  <c r="BH682" i="2"/>
  <c r="BG682" i="2"/>
  <c r="BF682" i="2"/>
  <c r="T682" i="2"/>
  <c r="R682" i="2"/>
  <c r="P682" i="2"/>
  <c r="BI680" i="2"/>
  <c r="BH680" i="2"/>
  <c r="BG680" i="2"/>
  <c r="BF680" i="2"/>
  <c r="T680" i="2"/>
  <c r="R680" i="2"/>
  <c r="P680" i="2"/>
  <c r="BI678" i="2"/>
  <c r="BH678" i="2"/>
  <c r="BG678" i="2"/>
  <c r="BF678" i="2"/>
  <c r="T678" i="2"/>
  <c r="R678" i="2"/>
  <c r="P678" i="2"/>
  <c r="BI677" i="2"/>
  <c r="BH677" i="2"/>
  <c r="BG677" i="2"/>
  <c r="BF677" i="2"/>
  <c r="T677" i="2"/>
  <c r="R677" i="2"/>
  <c r="P677" i="2"/>
  <c r="BI676" i="2"/>
  <c r="BH676" i="2"/>
  <c r="BG676" i="2"/>
  <c r="BF676" i="2"/>
  <c r="T676" i="2"/>
  <c r="R676" i="2"/>
  <c r="P676" i="2"/>
  <c r="BI675" i="2"/>
  <c r="BH675" i="2"/>
  <c r="BG675" i="2"/>
  <c r="BF675" i="2"/>
  <c r="T675" i="2"/>
  <c r="R675" i="2"/>
  <c r="P675" i="2"/>
  <c r="BI673" i="2"/>
  <c r="BH673" i="2"/>
  <c r="BG673" i="2"/>
  <c r="BF673" i="2"/>
  <c r="T673" i="2"/>
  <c r="R673" i="2"/>
  <c r="P673" i="2"/>
  <c r="BI656" i="2"/>
  <c r="BH656" i="2"/>
  <c r="BG656" i="2"/>
  <c r="BF656" i="2"/>
  <c r="T656" i="2"/>
  <c r="R656" i="2"/>
  <c r="P656" i="2"/>
  <c r="BI651" i="2"/>
  <c r="BH651" i="2"/>
  <c r="BG651" i="2"/>
  <c r="BF651" i="2"/>
  <c r="T651" i="2"/>
  <c r="R651" i="2"/>
  <c r="P651" i="2"/>
  <c r="BI620" i="2"/>
  <c r="BH620" i="2"/>
  <c r="BG620" i="2"/>
  <c r="BF620" i="2"/>
  <c r="T620" i="2"/>
  <c r="R620" i="2"/>
  <c r="P620" i="2"/>
  <c r="BI616" i="2"/>
  <c r="BH616" i="2"/>
  <c r="BG616" i="2"/>
  <c r="BF616" i="2"/>
  <c r="T616" i="2"/>
  <c r="R616" i="2"/>
  <c r="P616" i="2"/>
  <c r="BI611" i="2"/>
  <c r="BH611" i="2"/>
  <c r="BG611" i="2"/>
  <c r="BF611" i="2"/>
  <c r="T611" i="2"/>
  <c r="R611" i="2"/>
  <c r="P611" i="2"/>
  <c r="BI606" i="2"/>
  <c r="BH606" i="2"/>
  <c r="BG606" i="2"/>
  <c r="BF606" i="2"/>
  <c r="T606" i="2"/>
  <c r="R606" i="2"/>
  <c r="P606" i="2"/>
  <c r="BI598" i="2"/>
  <c r="BH598" i="2"/>
  <c r="BG598" i="2"/>
  <c r="BF598" i="2"/>
  <c r="T598" i="2"/>
  <c r="R598" i="2"/>
  <c r="P598" i="2"/>
  <c r="BI593" i="2"/>
  <c r="BH593" i="2"/>
  <c r="BG593" i="2"/>
  <c r="BF593" i="2"/>
  <c r="T593" i="2"/>
  <c r="R593" i="2"/>
  <c r="P593" i="2"/>
  <c r="BI586" i="2"/>
  <c r="BH586" i="2"/>
  <c r="BG586" i="2"/>
  <c r="BF586" i="2"/>
  <c r="T586" i="2"/>
  <c r="R586" i="2"/>
  <c r="P586" i="2"/>
  <c r="BI576" i="2"/>
  <c r="BH576" i="2"/>
  <c r="BG576" i="2"/>
  <c r="BF576" i="2"/>
  <c r="T576" i="2"/>
  <c r="R576" i="2"/>
  <c r="P576" i="2"/>
  <c r="BI566" i="2"/>
  <c r="BH566" i="2"/>
  <c r="BG566" i="2"/>
  <c r="BF566" i="2"/>
  <c r="T566" i="2"/>
  <c r="R566" i="2"/>
  <c r="P566" i="2"/>
  <c r="BI559" i="2"/>
  <c r="BH559" i="2"/>
  <c r="BG559" i="2"/>
  <c r="BF559" i="2"/>
  <c r="T559" i="2"/>
  <c r="R559" i="2"/>
  <c r="P559" i="2"/>
  <c r="BI555" i="2"/>
  <c r="BH555" i="2"/>
  <c r="BG555" i="2"/>
  <c r="BF555" i="2"/>
  <c r="T555" i="2"/>
  <c r="R555" i="2"/>
  <c r="P555" i="2"/>
  <c r="BI551" i="2"/>
  <c r="BH551" i="2"/>
  <c r="BG551" i="2"/>
  <c r="BF551" i="2"/>
  <c r="T551" i="2"/>
  <c r="R551" i="2"/>
  <c r="P551" i="2"/>
  <c r="BI546" i="2"/>
  <c r="BH546" i="2"/>
  <c r="BG546" i="2"/>
  <c r="BF546" i="2"/>
  <c r="T546" i="2"/>
  <c r="R546" i="2"/>
  <c r="P546" i="2"/>
  <c r="BI544" i="2"/>
  <c r="BH544" i="2"/>
  <c r="BG544" i="2"/>
  <c r="BF544" i="2"/>
  <c r="T544" i="2"/>
  <c r="R544" i="2"/>
  <c r="P544" i="2"/>
  <c r="BI542" i="2"/>
  <c r="BH542" i="2"/>
  <c r="BG542" i="2"/>
  <c r="BF542" i="2"/>
  <c r="T542" i="2"/>
  <c r="R542" i="2"/>
  <c r="P542" i="2"/>
  <c r="BI540" i="2"/>
  <c r="BH540" i="2"/>
  <c r="BG540" i="2"/>
  <c r="BF540" i="2"/>
  <c r="T540" i="2"/>
  <c r="R540" i="2"/>
  <c r="P540" i="2"/>
  <c r="BI537" i="2"/>
  <c r="BH537" i="2"/>
  <c r="BG537" i="2"/>
  <c r="BF537" i="2"/>
  <c r="T537" i="2"/>
  <c r="R537" i="2"/>
  <c r="P537" i="2"/>
  <c r="BI533" i="2"/>
  <c r="BH533" i="2"/>
  <c r="BG533" i="2"/>
  <c r="BF533" i="2"/>
  <c r="T533" i="2"/>
  <c r="R533" i="2"/>
  <c r="P533" i="2"/>
  <c r="BI529" i="2"/>
  <c r="BH529" i="2"/>
  <c r="BG529" i="2"/>
  <c r="BF529" i="2"/>
  <c r="T529" i="2"/>
  <c r="R529" i="2"/>
  <c r="P529" i="2"/>
  <c r="BI527" i="2"/>
  <c r="BH527" i="2"/>
  <c r="BG527" i="2"/>
  <c r="BF527" i="2"/>
  <c r="T527" i="2"/>
  <c r="R527" i="2"/>
  <c r="P527" i="2"/>
  <c r="BI523" i="2"/>
  <c r="BH523" i="2"/>
  <c r="BG523" i="2"/>
  <c r="BF523" i="2"/>
  <c r="T523" i="2"/>
  <c r="R523" i="2"/>
  <c r="P523" i="2"/>
  <c r="BI516" i="2"/>
  <c r="BH516" i="2"/>
  <c r="BG516" i="2"/>
  <c r="BF516" i="2"/>
  <c r="T516" i="2"/>
  <c r="R516" i="2"/>
  <c r="P516" i="2"/>
  <c r="BI500" i="2"/>
  <c r="BH500" i="2"/>
  <c r="BG500" i="2"/>
  <c r="BF500" i="2"/>
  <c r="T500" i="2"/>
  <c r="R500" i="2"/>
  <c r="P500" i="2"/>
  <c r="BI496" i="2"/>
  <c r="BH496" i="2"/>
  <c r="BG496" i="2"/>
  <c r="BF496" i="2"/>
  <c r="T496" i="2"/>
  <c r="R496" i="2"/>
  <c r="P496" i="2"/>
  <c r="BI492" i="2"/>
  <c r="BH492" i="2"/>
  <c r="BG492" i="2"/>
  <c r="BF492" i="2"/>
  <c r="T492" i="2"/>
  <c r="R492" i="2"/>
  <c r="P492" i="2"/>
  <c r="BI481" i="2"/>
  <c r="BH481" i="2"/>
  <c r="BG481" i="2"/>
  <c r="BF481" i="2"/>
  <c r="T481" i="2"/>
  <c r="R481" i="2"/>
  <c r="P481" i="2"/>
  <c r="BI472" i="2"/>
  <c r="BH472" i="2"/>
  <c r="BG472" i="2"/>
  <c r="BF472" i="2"/>
  <c r="T472" i="2"/>
  <c r="R472" i="2"/>
  <c r="P472" i="2"/>
  <c r="BI463" i="2"/>
  <c r="BH463" i="2"/>
  <c r="BG463" i="2"/>
  <c r="BF463" i="2"/>
  <c r="T463" i="2"/>
  <c r="R463" i="2"/>
  <c r="P463" i="2"/>
  <c r="BI448" i="2"/>
  <c r="BH448" i="2"/>
  <c r="BG448" i="2"/>
  <c r="BF448" i="2"/>
  <c r="T448" i="2"/>
  <c r="R448" i="2"/>
  <c r="P448" i="2"/>
  <c r="BI441" i="2"/>
  <c r="BH441" i="2"/>
  <c r="BG441" i="2"/>
  <c r="BF441" i="2"/>
  <c r="T441" i="2"/>
  <c r="R441" i="2"/>
  <c r="P441" i="2"/>
  <c r="BI437" i="2"/>
  <c r="BH437" i="2"/>
  <c r="BG437" i="2"/>
  <c r="BF437" i="2"/>
  <c r="T437" i="2"/>
  <c r="R437" i="2"/>
  <c r="P437" i="2"/>
  <c r="BI430" i="2"/>
  <c r="BH430" i="2"/>
  <c r="BG430" i="2"/>
  <c r="BF430" i="2"/>
  <c r="T430" i="2"/>
  <c r="R430" i="2"/>
  <c r="P430" i="2"/>
  <c r="BI426" i="2"/>
  <c r="BH426" i="2"/>
  <c r="BG426" i="2"/>
  <c r="BF426" i="2"/>
  <c r="T426" i="2"/>
  <c r="R426" i="2"/>
  <c r="P426" i="2"/>
  <c r="BI422" i="2"/>
  <c r="BH422" i="2"/>
  <c r="BG422" i="2"/>
  <c r="BF422" i="2"/>
  <c r="T422" i="2"/>
  <c r="R422" i="2"/>
  <c r="P422" i="2"/>
  <c r="BI418" i="2"/>
  <c r="BH418" i="2"/>
  <c r="BG418" i="2"/>
  <c r="BF418" i="2"/>
  <c r="T418" i="2"/>
  <c r="R418" i="2"/>
  <c r="P418" i="2"/>
  <c r="BI414" i="2"/>
  <c r="BH414" i="2"/>
  <c r="BG414" i="2"/>
  <c r="BF414" i="2"/>
  <c r="T414" i="2"/>
  <c r="R414" i="2"/>
  <c r="P414" i="2"/>
  <c r="BI404" i="2"/>
  <c r="BH404" i="2"/>
  <c r="BG404" i="2"/>
  <c r="BF404" i="2"/>
  <c r="T404" i="2"/>
  <c r="R404" i="2"/>
  <c r="P404" i="2"/>
  <c r="BI400" i="2"/>
  <c r="BH400" i="2"/>
  <c r="BG400" i="2"/>
  <c r="BF400" i="2"/>
  <c r="T400" i="2"/>
  <c r="R400" i="2"/>
  <c r="P400" i="2"/>
  <c r="BI395" i="2"/>
  <c r="BH395" i="2"/>
  <c r="BG395" i="2"/>
  <c r="BF395" i="2"/>
  <c r="T395" i="2"/>
  <c r="R395" i="2"/>
  <c r="P395" i="2"/>
  <c r="BI391" i="2"/>
  <c r="BH391" i="2"/>
  <c r="BG391" i="2"/>
  <c r="BF391" i="2"/>
  <c r="T391" i="2"/>
  <c r="R391" i="2"/>
  <c r="P391" i="2"/>
  <c r="BI384" i="2"/>
  <c r="BH384" i="2"/>
  <c r="BG384" i="2"/>
  <c r="BF384" i="2"/>
  <c r="T384" i="2"/>
  <c r="R384" i="2"/>
  <c r="P384" i="2"/>
  <c r="BI379" i="2"/>
  <c r="BH379" i="2"/>
  <c r="BG379" i="2"/>
  <c r="BF379" i="2"/>
  <c r="T379" i="2"/>
  <c r="R379" i="2"/>
  <c r="P379" i="2"/>
  <c r="BI372" i="2"/>
  <c r="BH372" i="2"/>
  <c r="BG372" i="2"/>
  <c r="BF372" i="2"/>
  <c r="T372" i="2"/>
  <c r="R372" i="2"/>
  <c r="P372" i="2"/>
  <c r="BI367" i="2"/>
  <c r="BH367" i="2"/>
  <c r="BG367" i="2"/>
  <c r="BF367" i="2"/>
  <c r="T367" i="2"/>
  <c r="R367" i="2"/>
  <c r="P367" i="2"/>
  <c r="BI355" i="2"/>
  <c r="BH355" i="2"/>
  <c r="BG355" i="2"/>
  <c r="BF355" i="2"/>
  <c r="T355" i="2"/>
  <c r="R355" i="2"/>
  <c r="P355" i="2"/>
  <c r="BI352" i="2"/>
  <c r="BH352" i="2"/>
  <c r="BG352" i="2"/>
  <c r="BF352" i="2"/>
  <c r="T352" i="2"/>
  <c r="R352" i="2"/>
  <c r="P352" i="2"/>
  <c r="BI342" i="2"/>
  <c r="BH342" i="2"/>
  <c r="BG342" i="2"/>
  <c r="BF342" i="2"/>
  <c r="T342" i="2"/>
  <c r="R342" i="2"/>
  <c r="P342" i="2"/>
  <c r="BI333" i="2"/>
  <c r="BH333" i="2"/>
  <c r="BG333" i="2"/>
  <c r="BF333" i="2"/>
  <c r="T333" i="2"/>
  <c r="R333" i="2"/>
  <c r="P333" i="2"/>
  <c r="BI326" i="2"/>
  <c r="BH326" i="2"/>
  <c r="BG326" i="2"/>
  <c r="BF326" i="2"/>
  <c r="T326" i="2"/>
  <c r="R326" i="2"/>
  <c r="P326" i="2"/>
  <c r="BI322" i="2"/>
  <c r="BH322" i="2"/>
  <c r="BG322" i="2"/>
  <c r="BF322" i="2"/>
  <c r="T322" i="2"/>
  <c r="R322" i="2"/>
  <c r="P322" i="2"/>
  <c r="BI315" i="2"/>
  <c r="BH315" i="2"/>
  <c r="BG315" i="2"/>
  <c r="BF315" i="2"/>
  <c r="T315" i="2"/>
  <c r="R315" i="2"/>
  <c r="P315" i="2"/>
  <c r="BI311" i="2"/>
  <c r="BH311" i="2"/>
  <c r="BG311" i="2"/>
  <c r="BF311" i="2"/>
  <c r="T311" i="2"/>
  <c r="R311" i="2"/>
  <c r="P311" i="2"/>
  <c r="BI298" i="2"/>
  <c r="BH298" i="2"/>
  <c r="BG298" i="2"/>
  <c r="BF298" i="2"/>
  <c r="T298" i="2"/>
  <c r="R298" i="2"/>
  <c r="P298" i="2"/>
  <c r="BI280" i="2"/>
  <c r="BH280" i="2"/>
  <c r="BG280" i="2"/>
  <c r="BF280" i="2"/>
  <c r="T280" i="2"/>
  <c r="R280" i="2"/>
  <c r="P280" i="2"/>
  <c r="BI275" i="2"/>
  <c r="BH275" i="2"/>
  <c r="BG275" i="2"/>
  <c r="BF275" i="2"/>
  <c r="T275" i="2"/>
  <c r="R275" i="2"/>
  <c r="P275" i="2"/>
  <c r="BI271" i="2"/>
  <c r="BH271" i="2"/>
  <c r="BG271" i="2"/>
  <c r="BF271" i="2"/>
  <c r="T271" i="2"/>
  <c r="R271" i="2"/>
  <c r="P271" i="2"/>
  <c r="BI256" i="2"/>
  <c r="BH256" i="2"/>
  <c r="BG256" i="2"/>
  <c r="BF256" i="2"/>
  <c r="T256" i="2"/>
  <c r="R256" i="2"/>
  <c r="P256" i="2"/>
  <c r="BI254" i="2"/>
  <c r="BH254" i="2"/>
  <c r="BG254" i="2"/>
  <c r="BF254" i="2"/>
  <c r="T254" i="2"/>
  <c r="R254" i="2"/>
  <c r="P254" i="2"/>
  <c r="BI252" i="2"/>
  <c r="BH252" i="2"/>
  <c r="BG252" i="2"/>
  <c r="BF252" i="2"/>
  <c r="T252" i="2"/>
  <c r="R252" i="2"/>
  <c r="P252" i="2"/>
  <c r="BI248" i="2"/>
  <c r="BH248" i="2"/>
  <c r="BG248" i="2"/>
  <c r="BF248" i="2"/>
  <c r="T248" i="2"/>
  <c r="R248" i="2"/>
  <c r="P248" i="2"/>
  <c r="BI230" i="2"/>
  <c r="BH230" i="2"/>
  <c r="BG230" i="2"/>
  <c r="BF230" i="2"/>
  <c r="T230" i="2"/>
  <c r="R230" i="2"/>
  <c r="P230" i="2"/>
  <c r="BI202" i="2"/>
  <c r="BH202" i="2"/>
  <c r="BG202" i="2"/>
  <c r="BF202" i="2"/>
  <c r="T202" i="2"/>
  <c r="R202" i="2"/>
  <c r="P202" i="2"/>
  <c r="BI198" i="2"/>
  <c r="BH198" i="2"/>
  <c r="BG198" i="2"/>
  <c r="BF198" i="2"/>
  <c r="T198" i="2"/>
  <c r="R198" i="2"/>
  <c r="P198" i="2"/>
  <c r="BI193" i="2"/>
  <c r="BH193" i="2"/>
  <c r="BG193" i="2"/>
  <c r="BF193" i="2"/>
  <c r="T193" i="2"/>
  <c r="R193" i="2"/>
  <c r="P193" i="2"/>
  <c r="BI181" i="2"/>
  <c r="BH181" i="2"/>
  <c r="BG181" i="2"/>
  <c r="BF181" i="2"/>
  <c r="T181" i="2"/>
  <c r="R181" i="2"/>
  <c r="P181" i="2"/>
  <c r="BI177" i="2"/>
  <c r="BH177" i="2"/>
  <c r="BG177" i="2"/>
  <c r="BF177" i="2"/>
  <c r="T177" i="2"/>
  <c r="R177" i="2"/>
  <c r="P177" i="2"/>
  <c r="BI168" i="2"/>
  <c r="BH168" i="2"/>
  <c r="BG168" i="2"/>
  <c r="BF168" i="2"/>
  <c r="T168" i="2"/>
  <c r="R168" i="2"/>
  <c r="P168" i="2"/>
  <c r="BI159" i="2"/>
  <c r="BH159" i="2"/>
  <c r="BG159" i="2"/>
  <c r="BF159" i="2"/>
  <c r="T159" i="2"/>
  <c r="R159" i="2"/>
  <c r="P159" i="2"/>
  <c r="BI155" i="2"/>
  <c r="BH155" i="2"/>
  <c r="BG155" i="2"/>
  <c r="BF155" i="2"/>
  <c r="T155" i="2"/>
  <c r="R155" i="2"/>
  <c r="P155" i="2"/>
  <c r="BI151" i="2"/>
  <c r="BH151" i="2"/>
  <c r="BG151" i="2"/>
  <c r="BF151" i="2"/>
  <c r="T151" i="2"/>
  <c r="R151" i="2"/>
  <c r="P151" i="2"/>
  <c r="BI142" i="2"/>
  <c r="BH142" i="2"/>
  <c r="BG142" i="2"/>
  <c r="BF142" i="2"/>
  <c r="T142" i="2"/>
  <c r="R142" i="2"/>
  <c r="P142" i="2"/>
  <c r="BI138" i="2"/>
  <c r="BH138" i="2"/>
  <c r="BG138" i="2"/>
  <c r="BF138" i="2"/>
  <c r="T138" i="2"/>
  <c r="R138" i="2"/>
  <c r="P138" i="2"/>
  <c r="BI127" i="2"/>
  <c r="BH127" i="2"/>
  <c r="BG127" i="2"/>
  <c r="BF127" i="2"/>
  <c r="T127" i="2"/>
  <c r="R127" i="2"/>
  <c r="P127" i="2"/>
  <c r="BI123" i="2"/>
  <c r="BH123" i="2"/>
  <c r="BG123" i="2"/>
  <c r="BF123" i="2"/>
  <c r="T123" i="2"/>
  <c r="R123" i="2"/>
  <c r="P123" i="2"/>
  <c r="BI109" i="2"/>
  <c r="BH109" i="2"/>
  <c r="BG109" i="2"/>
  <c r="BF109" i="2"/>
  <c r="T109" i="2"/>
  <c r="R109" i="2"/>
  <c r="P109" i="2"/>
  <c r="BI102" i="2"/>
  <c r="BH102" i="2"/>
  <c r="BG102" i="2"/>
  <c r="BF102" i="2"/>
  <c r="T102" i="2"/>
  <c r="T101" i="2" s="1"/>
  <c r="R102" i="2"/>
  <c r="R101" i="2" s="1"/>
  <c r="P102" i="2"/>
  <c r="P101" i="2" s="1"/>
  <c r="J96" i="2"/>
  <c r="J95" i="2"/>
  <c r="F95" i="2"/>
  <c r="F93" i="2"/>
  <c r="E91" i="2"/>
  <c r="J59" i="2"/>
  <c r="J58" i="2"/>
  <c r="F58" i="2"/>
  <c r="F56" i="2"/>
  <c r="E54" i="2"/>
  <c r="J20" i="2"/>
  <c r="E20" i="2"/>
  <c r="F96" i="2"/>
  <c r="J19" i="2"/>
  <c r="J14" i="2"/>
  <c r="J56" i="2" s="1"/>
  <c r="E7" i="2"/>
  <c r="E87" i="2"/>
  <c r="L50" i="1"/>
  <c r="AM50" i="1"/>
  <c r="AM49" i="1"/>
  <c r="L49" i="1"/>
  <c r="AM47" i="1"/>
  <c r="L47" i="1"/>
  <c r="L45" i="1"/>
  <c r="L44" i="1"/>
  <c r="BK523" i="2"/>
  <c r="J537" i="2"/>
  <c r="BK326" i="2"/>
  <c r="J523" i="2"/>
  <c r="J995" i="3"/>
  <c r="BK918" i="3"/>
  <c r="J2573" i="3"/>
  <c r="J405" i="3"/>
  <c r="BK2912" i="3"/>
  <c r="J200" i="3"/>
  <c r="BK920" i="3"/>
  <c r="BK171" i="4"/>
  <c r="J582" i="4"/>
  <c r="BK990" i="4"/>
  <c r="J1067" i="4"/>
  <c r="J358" i="4"/>
  <c r="BK318" i="5"/>
  <c r="J198" i="6"/>
  <c r="J119" i="6"/>
  <c r="J272" i="6"/>
  <c r="BK218" i="6"/>
  <c r="BK299" i="7"/>
  <c r="J293" i="7"/>
  <c r="J318" i="7"/>
  <c r="J191" i="7"/>
  <c r="J124" i="7"/>
  <c r="BK155" i="8"/>
  <c r="BK311" i="8"/>
  <c r="BK440" i="8"/>
  <c r="J205" i="8"/>
  <c r="BK174" i="9"/>
  <c r="BK135" i="9"/>
  <c r="J135" i="9"/>
  <c r="BK194" i="10"/>
  <c r="J143" i="10"/>
  <c r="BK95" i="10"/>
  <c r="J133" i="11"/>
  <c r="BK207" i="11"/>
  <c r="BK149" i="12"/>
  <c r="J182" i="12"/>
  <c r="BK136" i="13"/>
  <c r="J275" i="14"/>
  <c r="J109" i="2"/>
  <c r="J546" i="2"/>
  <c r="J755" i="2"/>
  <c r="BK127" i="2"/>
  <c r="BK241" i="3"/>
  <c r="BK131" i="3"/>
  <c r="J968" i="3"/>
  <c r="BK1086" i="3"/>
  <c r="BK1939" i="3"/>
  <c r="BK2001" i="3"/>
  <c r="BK2012" i="3"/>
  <c r="J590" i="4"/>
  <c r="J1000" i="4"/>
  <c r="BK362" i="4"/>
  <c r="J1091" i="4"/>
  <c r="BK154" i="5"/>
  <c r="BK98" i="5"/>
  <c r="J147" i="6"/>
  <c r="J108" i="6"/>
  <c r="BK185" i="6"/>
  <c r="BK174" i="7"/>
  <c r="J98" i="7"/>
  <c r="BK225" i="7"/>
  <c r="J187" i="7"/>
  <c r="BK128" i="7"/>
  <c r="J234" i="8"/>
  <c r="BK268" i="8"/>
  <c r="BK124" i="8"/>
  <c r="BK433" i="8"/>
  <c r="J339" i="8"/>
  <c r="J122" i="9"/>
  <c r="J175" i="9"/>
  <c r="BK161" i="10"/>
  <c r="BK154" i="10"/>
  <c r="J184" i="10"/>
  <c r="J148" i="11"/>
  <c r="J127" i="11"/>
  <c r="BK186" i="11"/>
  <c r="BK272" i="12"/>
  <c r="J112" i="12"/>
  <c r="J163" i="12"/>
  <c r="J161" i="13"/>
  <c r="J227" i="14"/>
  <c r="J134" i="14"/>
  <c r="J220" i="14"/>
  <c r="J586" i="2"/>
  <c r="J832" i="2"/>
  <c r="J651" i="2"/>
  <c r="BK405" i="3"/>
  <c r="J430" i="3"/>
  <c r="BK194" i="3"/>
  <c r="J439" i="3"/>
  <c r="BK2691" i="3"/>
  <c r="BK2833" i="3"/>
  <c r="BK504" i="4"/>
  <c r="BK1000" i="4"/>
  <c r="BK879" i="4"/>
  <c r="J372" i="5"/>
  <c r="J191" i="6"/>
  <c r="BK107" i="6"/>
  <c r="J290" i="7"/>
  <c r="J322" i="7"/>
  <c r="J171" i="7"/>
  <c r="J106" i="7"/>
  <c r="BK211" i="7"/>
  <c r="BK134" i="8"/>
  <c r="BK321" i="8"/>
  <c r="J263" i="8"/>
  <c r="J431" i="8"/>
  <c r="J151" i="8"/>
  <c r="BK272" i="8"/>
  <c r="BK139" i="9"/>
  <c r="J172" i="9"/>
  <c r="BK262" i="9"/>
  <c r="BK188" i="10"/>
  <c r="BK99" i="10"/>
  <c r="J220" i="10"/>
  <c r="J115" i="10"/>
  <c r="J196" i="10"/>
  <c r="J162" i="11"/>
  <c r="J150" i="11"/>
  <c r="J200" i="11"/>
  <c r="J122" i="11"/>
  <c r="J220" i="12"/>
  <c r="BK134" i="12"/>
  <c r="J247" i="12"/>
  <c r="J180" i="12"/>
  <c r="J99" i="13"/>
  <c r="BK100" i="13"/>
  <c r="BK234" i="14"/>
  <c r="BK111" i="14"/>
  <c r="J86" i="15"/>
  <c r="J102" i="2"/>
  <c r="J315" i="2"/>
  <c r="J706" i="2"/>
  <c r="BK678" i="2"/>
  <c r="J408" i="3"/>
  <c r="BK3081" i="3"/>
  <c r="J912" i="3"/>
  <c r="J2071" i="3"/>
  <c r="J3069" i="3"/>
  <c r="J2027" i="3"/>
  <c r="J115" i="4"/>
  <c r="J1018" i="4"/>
  <c r="J653" i="4"/>
  <c r="J1044" i="4"/>
  <c r="J473" i="5"/>
  <c r="BK275" i="5"/>
  <c r="J306" i="6"/>
  <c r="BK220" i="6"/>
  <c r="J277" i="6"/>
  <c r="J275" i="7"/>
  <c r="J272" i="7"/>
  <c r="BK254" i="7"/>
  <c r="BK104" i="7"/>
  <c r="BK322" i="7"/>
  <c r="BK198" i="7"/>
  <c r="BK151" i="8"/>
  <c r="BK431" i="8"/>
  <c r="J308" i="8"/>
  <c r="J185" i="8"/>
  <c r="BK359" i="8"/>
  <c r="J400" i="8"/>
  <c r="BK143" i="9"/>
  <c r="J166" i="9"/>
  <c r="BK143" i="10"/>
  <c r="J235" i="10"/>
  <c r="BK167" i="10"/>
  <c r="J209" i="10"/>
  <c r="J174" i="11"/>
  <c r="J154" i="11"/>
  <c r="J163" i="11"/>
  <c r="J205" i="12"/>
  <c r="BK192" i="12"/>
  <c r="J147" i="12"/>
  <c r="BK197" i="12"/>
  <c r="J164" i="13"/>
  <c r="J132" i="13"/>
  <c r="J120" i="14"/>
  <c r="BK222" i="14"/>
  <c r="J123" i="16"/>
  <c r="J142" i="2"/>
  <c r="BK750" i="2"/>
  <c r="J566" i="2"/>
  <c r="BK377" i="3"/>
  <c r="BK233" i="3"/>
  <c r="J2544" i="3"/>
  <c r="J2877" i="3"/>
  <c r="BK1942" i="3"/>
  <c r="J2124" i="3"/>
  <c r="BK2555" i="3"/>
  <c r="J2702" i="3"/>
  <c r="BK602" i="4"/>
  <c r="BK821" i="4"/>
  <c r="J978" i="4"/>
  <c r="J302" i="4"/>
  <c r="J531" i="5"/>
  <c r="BK164" i="5"/>
  <c r="J120" i="6"/>
  <c r="J169" i="6"/>
  <c r="BK230" i="6"/>
  <c r="BK171" i="6"/>
  <c r="BK275" i="7"/>
  <c r="J96" i="7"/>
  <c r="BK200" i="7"/>
  <c r="BK112" i="7"/>
  <c r="BK353" i="7"/>
  <c r="J109" i="7"/>
  <c r="J254" i="8"/>
  <c r="J367" i="8"/>
  <c r="BK105" i="8"/>
  <c r="BK347" i="8"/>
  <c r="BK106" i="9"/>
  <c r="J120" i="9"/>
  <c r="J108" i="10"/>
  <c r="BK187" i="10"/>
  <c r="J178" i="10"/>
  <c r="J103" i="11"/>
  <c r="J115" i="11"/>
  <c r="J284" i="12"/>
  <c r="J118" i="12"/>
  <c r="BK128" i="13"/>
  <c r="J167" i="14"/>
  <c r="J379" i="2"/>
  <c r="J928" i="2"/>
  <c r="J750" i="2"/>
  <c r="BK1530" i="3"/>
  <c r="BK475" i="3"/>
  <c r="BK1945" i="3"/>
  <c r="J1847" i="3"/>
  <c r="BK1963" i="3"/>
  <c r="J2488" i="3"/>
  <c r="J467" i="3"/>
  <c r="BK187" i="4"/>
  <c r="BK311" i="4"/>
  <c r="J137" i="4"/>
  <c r="BK345" i="4"/>
  <c r="J519" i="5"/>
  <c r="BK253" i="6"/>
  <c r="BK156" i="6"/>
  <c r="BK221" i="6"/>
  <c r="BK182" i="6"/>
  <c r="BK129" i="6"/>
  <c r="BK235" i="7"/>
  <c r="BK129" i="7"/>
  <c r="J172" i="7"/>
  <c r="J129" i="7"/>
  <c r="BK103" i="7"/>
  <c r="J166" i="8"/>
  <c r="J449" i="8"/>
  <c r="BK247" i="8"/>
  <c r="J105" i="8"/>
  <c r="J427" i="8"/>
  <c r="BK415" i="8"/>
  <c r="BK253" i="9"/>
  <c r="BK273" i="9"/>
  <c r="BK182" i="10"/>
  <c r="J117" i="10"/>
  <c r="BK169" i="10"/>
  <c r="BK102" i="11"/>
  <c r="BK121" i="11"/>
  <c r="BK195" i="11"/>
  <c r="J141" i="12"/>
  <c r="J224" i="12"/>
  <c r="J296" i="12"/>
  <c r="J242" i="12"/>
  <c r="BK104" i="13"/>
  <c r="BK183" i="13"/>
  <c r="BK261" i="14"/>
  <c r="J231" i="14"/>
  <c r="BK95" i="15"/>
  <c r="BK342" i="2"/>
  <c r="BK322" i="2"/>
  <c r="BK689" i="2"/>
  <c r="BK198" i="2"/>
  <c r="BK382" i="3"/>
  <c r="BK471" i="3"/>
  <c r="BK2579" i="3"/>
  <c r="BK2997" i="3"/>
  <c r="J1532" i="3"/>
  <c r="BK2917" i="3"/>
  <c r="J2559" i="3"/>
  <c r="J235" i="3"/>
  <c r="BK532" i="4"/>
  <c r="J145" i="4"/>
  <c r="J944" i="4"/>
  <c r="J123" i="4"/>
  <c r="BK354" i="4"/>
  <c r="BK678" i="5"/>
  <c r="BK281" i="6"/>
  <c r="J265" i="6"/>
  <c r="BK102" i="6"/>
  <c r="BK279" i="6"/>
  <c r="BK162" i="7"/>
  <c r="BK236" i="7"/>
  <c r="J184" i="7"/>
  <c r="J165" i="7"/>
  <c r="BK147" i="7"/>
  <c r="J425" i="8"/>
  <c r="BK161" i="8"/>
  <c r="J314" i="8"/>
  <c r="J148" i="8"/>
  <c r="J343" i="8"/>
  <c r="J250" i="9"/>
  <c r="BK197" i="9"/>
  <c r="BK125" i="10"/>
  <c r="BK196" i="10"/>
  <c r="J176" i="10"/>
  <c r="BK285" i="12"/>
  <c r="BK167" i="13"/>
  <c r="J97" i="14"/>
  <c r="J95" i="16"/>
  <c r="BK202" i="2"/>
  <c r="J168" i="2"/>
  <c r="J482" i="3"/>
  <c r="J339" i="3"/>
  <c r="BK1174" i="3"/>
  <c r="BK2418" i="3"/>
  <c r="BK798" i="3"/>
  <c r="BK2226" i="3"/>
  <c r="BK2305" i="3"/>
  <c r="BK2844" i="3"/>
  <c r="BK800" i="3"/>
  <c r="J332" i="4"/>
  <c r="BK875" i="4"/>
  <c r="J1069" i="4"/>
  <c r="J1155" i="4"/>
  <c r="J321" i="4"/>
  <c r="BK399" i="4"/>
  <c r="J162" i="5"/>
  <c r="J333" i="5"/>
  <c r="J267" i="6"/>
  <c r="BK245" i="6"/>
  <c r="BK267" i="6"/>
  <c r="BK311" i="6"/>
  <c r="J112" i="6"/>
  <c r="J276" i="7"/>
  <c r="BK304" i="7"/>
  <c r="J154" i="7"/>
  <c r="BK217" i="7"/>
  <c r="J199" i="7"/>
  <c r="BK166" i="7"/>
  <c r="J273" i="7"/>
  <c r="J158" i="7"/>
  <c r="BK238" i="8"/>
  <c r="BK409" i="8"/>
  <c r="BK387" i="8"/>
  <c r="BK463" i="8"/>
  <c r="BK300" i="8"/>
  <c r="BK361" i="8"/>
  <c r="J268" i="8"/>
  <c r="J200" i="8"/>
  <c r="BK235" i="9"/>
  <c r="BK251" i="9"/>
  <c r="BK215" i="9"/>
  <c r="BK168" i="9"/>
  <c r="J161" i="10"/>
  <c r="BK127" i="10"/>
  <c r="J97" i="16"/>
  <c r="J3083" i="3"/>
  <c r="BK2519" i="3"/>
  <c r="BK1997" i="3"/>
  <c r="BK2490" i="3"/>
  <c r="BK653" i="4"/>
  <c r="BK527" i="4"/>
  <c r="BK1052" i="4"/>
  <c r="J566" i="4"/>
  <c r="BK169" i="5"/>
  <c r="BK224" i="5"/>
  <c r="J230" i="6"/>
  <c r="J150" i="6"/>
  <c r="J263" i="6"/>
  <c r="BK111" i="6"/>
  <c r="BK110" i="6"/>
  <c r="J185" i="7"/>
  <c r="J296" i="7"/>
  <c r="J215" i="7"/>
  <c r="J161" i="7"/>
  <c r="BK328" i="7"/>
  <c r="BK197" i="8"/>
  <c r="J266" i="8"/>
  <c r="J371" i="8"/>
  <c r="BK148" i="8"/>
  <c r="J485" i="8"/>
  <c r="BK269" i="8"/>
  <c r="BK109" i="9"/>
  <c r="BK201" i="9"/>
  <c r="J247" i="9"/>
  <c r="J132" i="10"/>
  <c r="BK201" i="10"/>
  <c r="J223" i="10"/>
  <c r="BK172" i="10"/>
  <c r="J118" i="11"/>
  <c r="BK175" i="11"/>
  <c r="J251" i="12"/>
  <c r="BK264" i="12"/>
  <c r="J295" i="12"/>
  <c r="BK121" i="13"/>
  <c r="BK127" i="13"/>
  <c r="J181" i="13"/>
  <c r="J105" i="14"/>
  <c r="BK225" i="14"/>
  <c r="J106" i="16"/>
  <c r="BK298" i="2"/>
  <c r="BK422" i="2"/>
  <c r="J414" i="2"/>
  <c r="BK1421" i="3"/>
  <c r="BK568" i="3"/>
  <c r="BK424" i="3"/>
  <c r="J321" i="3"/>
  <c r="BK2221" i="3"/>
  <c r="BK135" i="3"/>
  <c r="BK2592" i="3"/>
  <c r="J2586" i="3"/>
  <c r="BK660" i="4"/>
  <c r="BK807" i="4"/>
  <c r="J1008" i="4"/>
  <c r="J358" i="5"/>
  <c r="BK430" i="5"/>
  <c r="BK284" i="6"/>
  <c r="BK297" i="6"/>
  <c r="J279" i="6"/>
  <c r="J223" i="6"/>
  <c r="BK242" i="6"/>
  <c r="J316" i="7"/>
  <c r="J213" i="7"/>
  <c r="BK141" i="7"/>
  <c r="J336" i="7"/>
  <c r="J324" i="7"/>
  <c r="BK161" i="7"/>
  <c r="BK402" i="8"/>
  <c r="J299" i="8"/>
  <c r="J350" i="8"/>
  <c r="BK163" i="8"/>
  <c r="J162" i="9"/>
  <c r="BK249" i="9"/>
  <c r="J168" i="9"/>
  <c r="BK98" i="10"/>
  <c r="BK138" i="10"/>
  <c r="BK151" i="10"/>
  <c r="BK138" i="11"/>
  <c r="BK194" i="11"/>
  <c r="BK189" i="12"/>
  <c r="BK174" i="12"/>
  <c r="J240" i="12"/>
  <c r="BK135" i="13"/>
  <c r="J177" i="13"/>
  <c r="J238" i="14"/>
  <c r="J181" i="14"/>
  <c r="J90" i="15"/>
  <c r="BK102" i="2"/>
  <c r="J897" i="2"/>
  <c r="BK430" i="2"/>
  <c r="BK495" i="3"/>
  <c r="J2691" i="3"/>
  <c r="J2912" i="3"/>
  <c r="J1057" i="3"/>
  <c r="BK2748" i="3"/>
  <c r="J1986" i="3"/>
  <c r="BK179" i="4"/>
  <c r="BK598" i="4"/>
  <c r="BK1008" i="4"/>
  <c r="BK388" i="4"/>
  <c r="J631" i="4"/>
  <c r="J175" i="4"/>
  <c r="J395" i="5"/>
  <c r="J296" i="6"/>
  <c r="BK211" i="6"/>
  <c r="BK142" i="6"/>
  <c r="BK275" i="6"/>
  <c r="J180" i="6"/>
  <c r="BK265" i="7"/>
  <c r="J312" i="7"/>
  <c r="BK187" i="7"/>
  <c r="J126" i="7"/>
  <c r="BK294" i="7"/>
  <c r="BK100" i="7"/>
  <c r="J212" i="8"/>
  <c r="J346" i="8"/>
  <c r="BK443" i="8"/>
  <c r="BK125" i="8"/>
  <c r="BK194" i="8"/>
  <c r="J328" i="8"/>
  <c r="J102" i="9"/>
  <c r="J265" i="9"/>
  <c r="J149" i="10"/>
  <c r="J181" i="10"/>
  <c r="BK128" i="10"/>
  <c r="BK100" i="11"/>
  <c r="J108" i="11"/>
  <c r="J100" i="11"/>
  <c r="BK123" i="11"/>
  <c r="BK270" i="12"/>
  <c r="J143" i="12"/>
  <c r="J114" i="12"/>
  <c r="J151" i="13"/>
  <c r="BK131" i="13"/>
  <c r="J104" i="13"/>
  <c r="BK159" i="14"/>
  <c r="J233" i="14"/>
  <c r="BK90" i="15"/>
  <c r="J90" i="16"/>
  <c r="BK275" i="2"/>
  <c r="J902" i="2"/>
  <c r="BK849" i="2"/>
  <c r="BK640" i="3"/>
  <c r="J1437" i="3"/>
  <c r="BK482" i="3"/>
  <c r="BK1960" i="3"/>
  <c r="BK2620" i="3"/>
  <c r="BK2894" i="3"/>
  <c r="BK2730" i="3"/>
  <c r="BK315" i="3"/>
  <c r="J640" i="4"/>
  <c r="BK416" i="4"/>
  <c r="BK578" i="4"/>
  <c r="J858" i="4"/>
  <c r="J1073" i="4"/>
  <c r="J160" i="5"/>
  <c r="BK303" i="5"/>
  <c r="J115" i="6"/>
  <c r="BK274" i="6"/>
  <c r="BK246" i="6"/>
  <c r="BK180" i="6"/>
  <c r="J263" i="7"/>
  <c r="J206" i="7"/>
  <c r="BK97" i="7"/>
  <c r="J160" i="7"/>
  <c r="BK343" i="7"/>
  <c r="J437" i="8"/>
  <c r="BK362" i="8"/>
  <c r="J392" i="8"/>
  <c r="J158" i="8"/>
  <c r="BK441" i="8"/>
  <c r="J271" i="8"/>
  <c r="J255" i="9"/>
  <c r="J100" i="9"/>
  <c r="BK226" i="10"/>
  <c r="BK199" i="10"/>
  <c r="J203" i="10"/>
  <c r="BK181" i="11"/>
  <c r="J151" i="11"/>
  <c r="BK274" i="12"/>
  <c r="J124" i="12"/>
  <c r="J281" i="12"/>
  <c r="J173" i="13"/>
  <c r="J170" i="14"/>
  <c r="J426" i="2"/>
  <c r="J861" i="2"/>
  <c r="J598" i="2"/>
  <c r="BK1339" i="3"/>
  <c r="J2500" i="3"/>
  <c r="J1990" i="3"/>
  <c r="BK2787" i="3"/>
  <c r="J2740" i="3"/>
  <c r="J416" i="4"/>
  <c r="J336" i="4"/>
  <c r="BK737" i="4"/>
  <c r="BK864" i="4"/>
  <c r="J385" i="5"/>
  <c r="J569" i="5"/>
  <c r="BK248" i="6"/>
  <c r="J189" i="6"/>
  <c r="J162" i="6"/>
  <c r="BK147" i="6"/>
  <c r="BK218" i="7"/>
  <c r="BK181" i="7"/>
  <c r="BK282" i="7"/>
  <c r="BK240" i="7"/>
  <c r="J125" i="8"/>
  <c r="BK303" i="8"/>
  <c r="J199" i="8"/>
  <c r="J376" i="8"/>
  <c r="J381" i="8"/>
  <c r="J151" i="9"/>
  <c r="BK254" i="9"/>
  <c r="BK114" i="10"/>
  <c r="J187" i="10"/>
  <c r="J104" i="10"/>
  <c r="J112" i="11"/>
  <c r="BK190" i="11"/>
  <c r="BK136" i="11"/>
  <c r="BK250" i="12"/>
  <c r="BK268" i="12"/>
  <c r="J249" i="12"/>
  <c r="BK119" i="13"/>
  <c r="BK122" i="13"/>
  <c r="J185" i="14"/>
  <c r="J117" i="14"/>
  <c r="BK112" i="16"/>
  <c r="BK598" i="2"/>
  <c r="BK725" i="2"/>
  <c r="BK912" i="3"/>
  <c r="J1104" i="3"/>
  <c r="BK2589" i="3"/>
  <c r="J2469" i="3"/>
  <c r="BK1982" i="3"/>
  <c r="BK727" i="3"/>
  <c r="J1933" i="3"/>
  <c r="J705" i="4"/>
  <c r="J917" i="4"/>
  <c r="BK295" i="6"/>
  <c r="J100" i="6"/>
  <c r="BK247" i="6"/>
  <c r="J255" i="7"/>
  <c r="J217" i="7"/>
  <c r="BK102" i="7"/>
  <c r="BK295" i="7"/>
  <c r="J239" i="7"/>
  <c r="BK316" i="7"/>
  <c r="J409" i="8"/>
  <c r="BK107" i="8"/>
  <c r="J324" i="8"/>
  <c r="J127" i="8"/>
  <c r="BK110" i="8"/>
  <c r="BK119" i="8"/>
  <c r="J110" i="9"/>
  <c r="J239" i="9"/>
  <c r="BK174" i="10"/>
  <c r="J183" i="10"/>
  <c r="BK102" i="10"/>
  <c r="J124" i="10"/>
  <c r="BK178" i="11"/>
  <c r="BK106" i="11"/>
  <c r="BK205" i="11"/>
  <c r="J253" i="12"/>
  <c r="BK203" i="12"/>
  <c r="BK228" i="12"/>
  <c r="BK130" i="13"/>
  <c r="J163" i="13"/>
  <c r="J106" i="13"/>
  <c r="BK275" i="14"/>
  <c r="J117" i="16"/>
  <c r="J551" i="2"/>
  <c r="J873" i="2"/>
  <c r="BK142" i="2"/>
  <c r="J1658" i="3"/>
  <c r="BK2732" i="3"/>
  <c r="J258" i="3"/>
  <c r="J2008" i="3"/>
  <c r="J2698" i="3"/>
  <c r="BK2229" i="3"/>
  <c r="J772" i="4"/>
  <c r="BK569" i="4"/>
  <c r="J1233" i="4"/>
  <c r="BK409" i="4"/>
  <c r="BK333" i="5"/>
  <c r="BK160" i="5"/>
  <c r="J196" i="6"/>
  <c r="BK154" i="6"/>
  <c r="J313" i="6"/>
  <c r="J217" i="6"/>
  <c r="J274" i="7"/>
  <c r="J107" i="7"/>
  <c r="BK259" i="7"/>
  <c r="BK212" i="7"/>
  <c r="BK133" i="7"/>
  <c r="J412" i="8"/>
  <c r="BK190" i="8"/>
  <c r="BK154" i="8"/>
  <c r="BK474" i="8"/>
  <c r="J193" i="8"/>
  <c r="BK164" i="8"/>
  <c r="BK233" i="9"/>
  <c r="BK243" i="9"/>
  <c r="BK153" i="10"/>
  <c r="BK227" i="10"/>
  <c r="BK107" i="10"/>
  <c r="J126" i="11"/>
  <c r="BK150" i="11"/>
  <c r="J285" i="12"/>
  <c r="J98" i="12"/>
  <c r="BK257" i="12"/>
  <c r="J139" i="13"/>
  <c r="BK118" i="13"/>
  <c r="J178" i="13"/>
  <c r="BK201" i="14"/>
  <c r="BK85" i="15"/>
  <c r="BK110" i="16"/>
  <c r="J138" i="2"/>
  <c r="J384" i="2"/>
  <c r="J1599" i="3"/>
  <c r="J1171" i="3"/>
  <c r="BK2715" i="3"/>
  <c r="J1885" i="3"/>
  <c r="J1136" i="3"/>
  <c r="J2794" i="3"/>
  <c r="J131" i="3"/>
  <c r="J608" i="4"/>
  <c r="BK970" i="4"/>
  <c r="BK1094" i="4"/>
  <c r="BK1149" i="4"/>
  <c r="J841" i="4"/>
  <c r="BK195" i="5"/>
  <c r="BK410" i="5"/>
  <c r="BK212" i="6"/>
  <c r="BK263" i="6"/>
  <c r="BK119" i="6"/>
  <c r="J245" i="6"/>
  <c r="J292" i="7"/>
  <c r="J115" i="7"/>
  <c r="BK154" i="7"/>
  <c r="BK205" i="8"/>
  <c r="BK423" i="8"/>
  <c r="BK187" i="8"/>
  <c r="J458" i="8"/>
  <c r="J259" i="8"/>
  <c r="BK111" i="9"/>
  <c r="BK227" i="9"/>
  <c r="J145" i="10"/>
  <c r="BK149" i="10"/>
  <c r="BK137" i="10"/>
  <c r="J191" i="11"/>
  <c r="BK187" i="11"/>
  <c r="BK216" i="12"/>
  <c r="BK128" i="12"/>
  <c r="BK126" i="13"/>
  <c r="J263" i="14"/>
  <c r="J559" i="2"/>
  <c r="BK516" i="2"/>
  <c r="J233" i="3"/>
  <c r="BK2532" i="3"/>
  <c r="J2169" i="3"/>
  <c r="J2551" i="3"/>
  <c r="BK980" i="3"/>
  <c r="BK287" i="4"/>
  <c r="J1052" i="4"/>
  <c r="BK906" i="4"/>
  <c r="J1097" i="4"/>
  <c r="BK636" i="4"/>
  <c r="BK390" i="5"/>
  <c r="BK287" i="7"/>
  <c r="J252" i="7"/>
  <c r="J284" i="7"/>
  <c r="BK258" i="7"/>
  <c r="J311" i="8"/>
  <c r="J178" i="8"/>
  <c r="J113" i="8"/>
  <c r="BK378" i="8"/>
  <c r="BK367" i="8"/>
  <c r="BK239" i="9"/>
  <c r="BK171" i="9"/>
  <c r="J197" i="10"/>
  <c r="BK109" i="10"/>
  <c r="J129" i="11"/>
  <c r="BK143" i="11"/>
  <c r="BK161" i="12"/>
  <c r="J255" i="12"/>
  <c r="BK120" i="12"/>
  <c r="BK129" i="13"/>
  <c r="BK146" i="13"/>
  <c r="BK164" i="14"/>
  <c r="BK229" i="14"/>
  <c r="J129" i="14"/>
  <c r="BK611" i="2"/>
  <c r="J943" i="2"/>
  <c r="J697" i="2"/>
  <c r="BK197" i="3"/>
  <c r="BK210" i="3"/>
  <c r="J1881" i="3"/>
  <c r="BK2027" i="3"/>
  <c r="J2460" i="3"/>
  <c r="BK2164" i="3"/>
  <c r="J2197" i="3"/>
  <c r="BK576" i="4"/>
  <c r="BK536" i="4"/>
  <c r="J727" i="4"/>
  <c r="BK1112" i="4"/>
  <c r="J440" i="5"/>
  <c r="BK639" i="5"/>
  <c r="BK308" i="6"/>
  <c r="BK155" i="6"/>
  <c r="J620" i="2"/>
  <c r="BK915" i="2"/>
  <c r="J616" i="2"/>
  <c r="BK848" i="3"/>
  <c r="BK1470" i="3"/>
  <c r="J119" i="3"/>
  <c r="J1036" i="3"/>
  <c r="BK555" i="3"/>
  <c r="J1995" i="3"/>
  <c r="BK126" i="3"/>
  <c r="J467" i="4"/>
  <c r="J544" i="4"/>
  <c r="BK1060" i="4"/>
  <c r="J737" i="4"/>
  <c r="J174" i="5"/>
  <c r="J615" i="5"/>
  <c r="BK259" i="6"/>
  <c r="BK168" i="6"/>
  <c r="BK280" i="6"/>
  <c r="BK106" i="6"/>
  <c r="BK155" i="7"/>
  <c r="J136" i="7"/>
  <c r="J267" i="7"/>
  <c r="J112" i="7"/>
  <c r="BK290" i="8"/>
  <c r="J272" i="8"/>
  <c r="J214" i="8"/>
  <c r="BK281" i="8"/>
  <c r="J327" i="8"/>
  <c r="J217" i="8"/>
  <c r="BK116" i="8"/>
  <c r="J125" i="9"/>
  <c r="J116" i="10"/>
  <c r="BK216" i="10"/>
  <c r="J142" i="10"/>
  <c r="BK127" i="11"/>
  <c r="BK129" i="11"/>
  <c r="BK236" i="12"/>
  <c r="J110" i="12"/>
  <c r="BK218" i="12"/>
  <c r="J244" i="14"/>
  <c r="BK227" i="14"/>
  <c r="J104" i="16"/>
  <c r="BK566" i="2"/>
  <c r="BK675" i="2"/>
  <c r="BK855" i="2"/>
  <c r="J807" i="3"/>
  <c r="BK1246" i="3"/>
  <c r="J2121" i="3"/>
  <c r="J2270" i="3"/>
  <c r="BK2267" i="3"/>
  <c r="BK2462" i="3"/>
  <c r="BK259" i="4"/>
  <c r="BK740" i="4"/>
  <c r="BK506" i="4"/>
  <c r="BK1115" i="4"/>
  <c r="J913" i="4"/>
  <c r="BK395" i="5"/>
  <c r="J302" i="6"/>
  <c r="J281" i="6"/>
  <c r="BK226" i="6"/>
  <c r="BK198" i="6"/>
  <c r="J198" i="7"/>
  <c r="BK196" i="7"/>
  <c r="J105" i="7"/>
  <c r="J249" i="7"/>
  <c r="BK381" i="8"/>
  <c r="BK389" i="8"/>
  <c r="BK374" i="8"/>
  <c r="BK491" i="8"/>
  <c r="J223" i="8"/>
  <c r="BK149" i="9"/>
  <c r="BK133" i="9"/>
  <c r="J159" i="10"/>
  <c r="BK232" i="10"/>
  <c r="BK110" i="10"/>
  <c r="J189" i="11"/>
  <c r="BK147" i="11"/>
  <c r="BK203" i="11"/>
  <c r="J279" i="12"/>
  <c r="J116" i="12"/>
  <c r="BK171" i="12"/>
  <c r="J165" i="13"/>
  <c r="J123" i="13"/>
  <c r="BK185" i="14"/>
  <c r="BK232" i="14"/>
  <c r="BK220" i="14"/>
  <c r="BK391" i="2"/>
  <c r="J542" i="2"/>
  <c r="BK920" i="2"/>
  <c r="BK138" i="2"/>
  <c r="BK1171" i="3"/>
  <c r="J640" i="3"/>
  <c r="J2164" i="3"/>
  <c r="J2289" i="3"/>
  <c r="J2831" i="3"/>
  <c r="J126" i="3"/>
  <c r="BK2602" i="3"/>
  <c r="J1231" i="4"/>
  <c r="J251" i="4"/>
  <c r="BK772" i="4"/>
  <c r="J107" i="6"/>
  <c r="J290" i="6"/>
  <c r="BK108" i="6"/>
  <c r="J202" i="7"/>
  <c r="BK263" i="7"/>
  <c r="BK117" i="7"/>
  <c r="J265" i="7"/>
  <c r="J222" i="7"/>
  <c r="BK199" i="8"/>
  <c r="BK265" i="8"/>
  <c r="J208" i="8"/>
  <c r="BK453" i="8"/>
  <c r="J302" i="8"/>
  <c r="BK243" i="8"/>
  <c r="J191" i="9"/>
  <c r="BK244" i="9"/>
  <c r="J256" i="9"/>
  <c r="BK192" i="10"/>
  <c r="J152" i="10"/>
  <c r="J180" i="10"/>
  <c r="BK124" i="10"/>
  <c r="BK109" i="11"/>
  <c r="J152" i="11"/>
  <c r="J193" i="11"/>
  <c r="J161" i="12"/>
  <c r="BK279" i="12"/>
  <c r="BK253" i="12"/>
  <c r="J106" i="12"/>
  <c r="J149" i="13"/>
  <c r="BK177" i="13"/>
  <c r="BK172" i="14"/>
  <c r="J277" i="14"/>
  <c r="J228" i="14"/>
  <c r="BK682" i="2"/>
  <c r="J177" i="2"/>
  <c r="J123" i="2"/>
  <c r="BK280" i="2"/>
  <c r="J471" i="3"/>
  <c r="J2435" i="3"/>
  <c r="BK2142" i="3"/>
  <c r="J980" i="3"/>
  <c r="BK2546" i="3"/>
  <c r="BK302" i="4"/>
  <c r="BK268" i="4"/>
  <c r="J1063" i="4"/>
  <c r="J861" i="4"/>
  <c r="BK924" i="4"/>
  <c r="BK367" i="5"/>
  <c r="J297" i="6"/>
  <c r="J155" i="6"/>
  <c r="J109" i="6"/>
  <c r="J118" i="6"/>
  <c r="BK120" i="6"/>
  <c r="BK169" i="7"/>
  <c r="J207" i="7"/>
  <c r="BK352" i="7"/>
  <c r="J256" i="7"/>
  <c r="BK270" i="7"/>
  <c r="J103" i="8"/>
  <c r="J253" i="8"/>
  <c r="BK287" i="8"/>
  <c r="BK203" i="8"/>
  <c r="BK344" i="8"/>
  <c r="J130" i="8"/>
  <c r="J249" i="9"/>
  <c r="J141" i="9"/>
  <c r="J174" i="9"/>
  <c r="J155" i="10"/>
  <c r="J201" i="10"/>
  <c r="J199" i="10"/>
  <c r="BK210" i="10"/>
  <c r="BK168" i="11"/>
  <c r="BK173" i="11"/>
  <c r="J101" i="11"/>
  <c r="BK289" i="12"/>
  <c r="BK296" i="12"/>
  <c r="J184" i="12"/>
  <c r="J132" i="12"/>
  <c r="BK178" i="13"/>
  <c r="J179" i="13"/>
  <c r="J201" i="14"/>
  <c r="BK97" i="14"/>
  <c r="BK96" i="15"/>
  <c r="BK616" i="2"/>
  <c r="BK883" i="2"/>
  <c r="BK311" i="2"/>
  <c r="J809" i="3"/>
  <c r="J395" i="3"/>
  <c r="BK419" i="3"/>
  <c r="J210" i="3"/>
  <c r="J2555" i="3"/>
  <c r="J2089" i="3"/>
  <c r="J1979" i="3"/>
  <c r="J871" i="4"/>
  <c r="BK317" i="4"/>
  <c r="BK871" i="4"/>
  <c r="BK833" i="4"/>
  <c r="BK200" i="5"/>
  <c r="J303" i="6"/>
  <c r="J104" i="6"/>
  <c r="J218" i="6"/>
  <c r="BK266" i="6"/>
  <c r="BK107" i="7"/>
  <c r="BK269" i="7"/>
  <c r="J282" i="7"/>
  <c r="J130" i="7"/>
  <c r="J345" i="7"/>
  <c r="BK156" i="7"/>
  <c r="J175" i="8"/>
  <c r="BK136" i="8"/>
  <c r="J483" i="8"/>
  <c r="J155" i="8"/>
  <c r="BK459" i="8"/>
  <c r="J244" i="9"/>
  <c r="J107" i="9"/>
  <c r="BK231" i="9"/>
  <c r="BK191" i="10"/>
  <c r="BK118" i="10"/>
  <c r="J206" i="10"/>
  <c r="J186" i="11"/>
  <c r="BK128" i="11"/>
  <c r="BK287" i="12"/>
  <c r="J167" i="12"/>
  <c r="BK169" i="13"/>
  <c r="BK108" i="14"/>
  <c r="BK441" i="2"/>
  <c r="BK177" i="2"/>
  <c r="J677" i="2"/>
  <c r="BK1484" i="3"/>
  <c r="J1130" i="3"/>
  <c r="J1530" i="3"/>
  <c r="J3081" i="3"/>
  <c r="BK1402" i="3"/>
  <c r="J519" i="3"/>
  <c r="BK2875" i="3"/>
  <c r="BK867" i="4"/>
  <c r="J807" i="4"/>
  <c r="J702" i="4"/>
  <c r="BK1036" i="4"/>
  <c r="J1021" i="4"/>
  <c r="BK615" i="5"/>
  <c r="BK286" i="6"/>
  <c r="BK256" i="6"/>
  <c r="J278" i="6"/>
  <c r="BK130" i="6"/>
  <c r="BK209" i="6"/>
  <c r="BK186" i="7"/>
  <c r="J174" i="7"/>
  <c r="BK208" i="7"/>
  <c r="BK176" i="7"/>
  <c r="BK213" i="7"/>
  <c r="BK212" i="8"/>
  <c r="BK175" i="8"/>
  <c r="J309" i="8"/>
  <c r="J172" i="8"/>
  <c r="BK305" i="8"/>
  <c r="BK113" i="8"/>
  <c r="J278" i="9"/>
  <c r="J208" i="9"/>
  <c r="J217" i="10"/>
  <c r="BK214" i="10"/>
  <c r="J183" i="11"/>
  <c r="J195" i="11"/>
  <c r="J120" i="11"/>
  <c r="BK115" i="11"/>
  <c r="BK143" i="12"/>
  <c r="J189" i="12"/>
  <c r="J120" i="12"/>
  <c r="J169" i="13"/>
  <c r="J162" i="13"/>
  <c r="J204" i="14"/>
  <c r="BK129" i="14"/>
  <c r="J103" i="16"/>
  <c r="J500" i="2"/>
  <c r="BK193" i="2"/>
  <c r="J793" i="2"/>
  <c r="J778" i="2"/>
  <c r="BK776" i="3"/>
  <c r="BK876" i="3"/>
  <c r="BK2089" i="3"/>
  <c r="BK2745" i="3"/>
  <c r="BK616" i="3"/>
  <c r="BK2877" i="3"/>
  <c r="J2745" i="3"/>
  <c r="J216" i="3"/>
  <c r="BK837" i="4"/>
  <c r="BK909" i="4"/>
  <c r="J1040" i="4"/>
  <c r="BK934" i="4"/>
  <c r="BK481" i="5"/>
  <c r="J405" i="5"/>
  <c r="J240" i="6"/>
  <c r="BK115" i="6"/>
  <c r="J285" i="6"/>
  <c r="J151" i="6"/>
  <c r="J111" i="6"/>
  <c r="BK228" i="7"/>
  <c r="BK123" i="7"/>
  <c r="J135" i="7"/>
  <c r="J175" i="7"/>
  <c r="BK195" i="7"/>
  <c r="BK260" i="7"/>
  <c r="J418" i="8"/>
  <c r="BK191" i="8"/>
  <c r="BK355" i="8"/>
  <c r="BK246" i="8"/>
  <c r="J465" i="8"/>
  <c r="J143" i="8"/>
  <c r="J169" i="8"/>
  <c r="J243" i="9"/>
  <c r="BK237" i="9"/>
  <c r="J205" i="9"/>
  <c r="BK130" i="10"/>
  <c r="BK135" i="10"/>
  <c r="BK236" i="10"/>
  <c r="J121" i="11"/>
  <c r="BK226" i="12"/>
  <c r="BK281" i="12"/>
  <c r="BK132" i="13"/>
  <c r="BK139" i="13"/>
  <c r="BK211" i="14"/>
  <c r="BK651" i="2"/>
  <c r="BK533" i="2"/>
  <c r="BK928" i="2"/>
  <c r="BK472" i="2"/>
  <c r="J999" i="3"/>
  <c r="BK2794" i="3"/>
  <c r="BK2541" i="3"/>
  <c r="J2789" i="3"/>
  <c r="J2901" i="3"/>
  <c r="BK1036" i="3"/>
  <c r="BK2559" i="3"/>
  <c r="J111" i="4"/>
  <c r="J179" i="4"/>
  <c r="BK573" i="4"/>
  <c r="J986" i="4"/>
  <c r="BK1152" i="4"/>
  <c r="BK195" i="4"/>
  <c r="BK339" i="5"/>
  <c r="J318" i="5"/>
  <c r="J301" i="6"/>
  <c r="BK260" i="6"/>
  <c r="BK294" i="6"/>
  <c r="J221" i="6"/>
  <c r="BK100" i="6"/>
  <c r="BK168" i="7"/>
  <c r="BK276" i="7"/>
  <c r="BK250" i="7"/>
  <c r="BK341" i="7"/>
  <c r="J341" i="7"/>
  <c r="BK403" i="8"/>
  <c r="J145" i="8"/>
  <c r="BK181" i="8"/>
  <c r="J256" i="8"/>
  <c r="J215" i="8"/>
  <c r="J122" i="8"/>
  <c r="J167" i="8"/>
  <c r="BK392" i="8"/>
  <c r="BK118" i="9"/>
  <c r="BK114" i="9"/>
  <c r="J258" i="9"/>
  <c r="BK235" i="10"/>
  <c r="J102" i="10"/>
  <c r="J113" i="10"/>
  <c r="BK183" i="10"/>
  <c r="J1484" i="3"/>
  <c r="BK1954" i="3"/>
  <c r="J1960" i="3"/>
  <c r="BK768" i="3"/>
  <c r="J644" i="4"/>
  <c r="J107" i="4"/>
  <c r="J598" i="4"/>
  <c r="J837" i="4"/>
  <c r="BK517" i="5"/>
  <c r="J468" i="5"/>
  <c r="BK117" i="6"/>
  <c r="J259" i="6"/>
  <c r="J242" i="6"/>
  <c r="BK249" i="6"/>
  <c r="BK310" i="7"/>
  <c r="BK232" i="7"/>
  <c r="BK177" i="7"/>
  <c r="BK339" i="7"/>
  <c r="J240" i="7"/>
  <c r="BK179" i="7"/>
  <c r="J118" i="8"/>
  <c r="BK393" i="8"/>
  <c r="BK257" i="8"/>
  <c r="J333" i="8"/>
  <c r="BK221" i="8"/>
  <c r="J164" i="9"/>
  <c r="J225" i="9"/>
  <c r="BK197" i="10"/>
  <c r="BK237" i="10"/>
  <c r="BK241" i="10"/>
  <c r="J114" i="10"/>
  <c r="J105" i="11"/>
  <c r="BK180" i="11"/>
  <c r="BK208" i="12"/>
  <c r="J262" i="12"/>
  <c r="J171" i="12"/>
  <c r="J232" i="12"/>
  <c r="BK162" i="13"/>
  <c r="BK166" i="13"/>
  <c r="BK144" i="13"/>
  <c r="J234" i="14"/>
  <c r="BK274" i="14"/>
  <c r="J96" i="15"/>
  <c r="BK496" i="2"/>
  <c r="J540" i="2"/>
  <c r="BK861" i="2"/>
  <c r="BK388" i="3"/>
  <c r="BK216" i="3"/>
  <c r="J277" i="3"/>
  <c r="BK2100" i="3"/>
  <c r="BK2567" i="3"/>
  <c r="J1395" i="3"/>
  <c r="J616" i="3"/>
  <c r="BK2102" i="3"/>
  <c r="BK254" i="3"/>
  <c r="J222" i="3"/>
  <c r="J540" i="4"/>
  <c r="J374" i="4"/>
  <c r="BK1069" i="4"/>
  <c r="BK702" i="4"/>
  <c r="J413" i="4"/>
  <c r="J486" i="5"/>
  <c r="J231" i="5"/>
  <c r="J154" i="6"/>
  <c r="J208" i="6"/>
  <c r="J305" i="6"/>
  <c r="BK267" i="7"/>
  <c r="BK222" i="7"/>
  <c r="J169" i="7"/>
  <c r="J246" i="7"/>
  <c r="BK113" i="7"/>
  <c r="BK365" i="8"/>
  <c r="BK408" i="8"/>
  <c r="BK160" i="8"/>
  <c r="J237" i="8"/>
  <c r="BK489" i="8"/>
  <c r="J459" i="8"/>
  <c r="BK113" i="9"/>
  <c r="BK156" i="9"/>
  <c r="BK102" i="9"/>
  <c r="J162" i="10"/>
  <c r="BK211" i="10"/>
  <c r="J192" i="11"/>
  <c r="BK126" i="11"/>
  <c r="BK153" i="12"/>
  <c r="BK184" i="12"/>
  <c r="BK136" i="12"/>
  <c r="J148" i="13"/>
  <c r="J171" i="13"/>
  <c r="BK114" i="14"/>
  <c r="J174" i="14"/>
  <c r="J422" i="2"/>
  <c r="BK500" i="2"/>
  <c r="BK697" i="2"/>
  <c r="BK999" i="3"/>
  <c r="J453" i="3"/>
  <c r="BK2535" i="3"/>
  <c r="BK3087" i="3"/>
  <c r="J1414" i="3"/>
  <c r="BK359" i="3"/>
  <c r="BK968" i="3"/>
  <c r="J1479" i="3"/>
  <c r="J648" i="4"/>
  <c r="J233" i="4"/>
  <c r="BK788" i="4"/>
  <c r="J1036" i="4"/>
  <c r="BK155" i="5"/>
  <c r="BK174" i="5"/>
  <c r="BK304" i="6"/>
  <c r="J257" i="6"/>
  <c r="BK306" i="6"/>
  <c r="J97" i="6"/>
  <c r="J113" i="7"/>
  <c r="J304" i="7"/>
  <c r="BK245" i="7"/>
  <c r="J170" i="7"/>
  <c r="BK171" i="7"/>
  <c r="J356" i="8"/>
  <c r="BK234" i="8"/>
  <c r="BK185" i="8"/>
  <c r="BK483" i="8"/>
  <c r="BK380" i="8"/>
  <c r="BK124" i="9"/>
  <c r="BK172" i="9"/>
  <c r="J169" i="10"/>
  <c r="BK129" i="10"/>
  <c r="J218" i="10"/>
  <c r="J196" i="11"/>
  <c r="BK141" i="11"/>
  <c r="J207" i="11"/>
  <c r="BK172" i="11"/>
  <c r="J159" i="12"/>
  <c r="J252" i="12"/>
  <c r="J218" i="12"/>
  <c r="BK171" i="13"/>
  <c r="BK152" i="13"/>
  <c r="J175" i="13"/>
  <c r="BK154" i="13"/>
  <c r="J211" i="14"/>
  <c r="BK277" i="14"/>
  <c r="J127" i="14"/>
  <c r="BK117" i="16"/>
  <c r="J1256" i="3"/>
  <c r="J991" i="3"/>
  <c r="J2079" i="3"/>
  <c r="J2532" i="3"/>
  <c r="BK1136" i="3"/>
  <c r="BK449" i="3"/>
  <c r="J315" i="4"/>
  <c r="J954" i="4"/>
  <c r="BK128" i="4"/>
  <c r="BK119" i="4"/>
  <c r="J821" i="4"/>
  <c r="J634" i="5"/>
  <c r="BK223" i="6"/>
  <c r="BK122" i="6"/>
  <c r="BK285" i="6"/>
  <c r="J130" i="6"/>
  <c r="BK216" i="7"/>
  <c r="BK136" i="7"/>
  <c r="J264" i="7"/>
  <c r="J301" i="7"/>
  <c r="J115" i="8"/>
  <c r="J149" i="8"/>
  <c r="BK428" i="8"/>
  <c r="BK115" i="8"/>
  <c r="BK188" i="8"/>
  <c r="J251" i="9"/>
  <c r="J252" i="9"/>
  <c r="BK141" i="10"/>
  <c r="J139" i="10"/>
  <c r="J101" i="10"/>
  <c r="BK168" i="10"/>
  <c r="J168" i="11"/>
  <c r="BK149" i="11"/>
  <c r="J278" i="12"/>
  <c r="BK230" i="12"/>
  <c r="J114" i="13"/>
  <c r="J196" i="14"/>
  <c r="BK676" i="2"/>
  <c r="J352" i="2"/>
  <c r="BK109" i="2"/>
  <c r="J1636" i="3"/>
  <c r="J268" i="3"/>
  <c r="BK807" i="3"/>
  <c r="J1843" i="3"/>
  <c r="BK2131" i="3"/>
  <c r="BK2573" i="3"/>
  <c r="BK2544" i="3"/>
  <c r="BK844" i="4"/>
  <c r="J482" i="4"/>
  <c r="J1004" i="4"/>
  <c r="BK203" i="4"/>
  <c r="BK156" i="5"/>
  <c r="BK536" i="5"/>
  <c r="BK196" i="6"/>
  <c r="J271" i="6"/>
  <c r="BK195" i="6"/>
  <c r="BK271" i="7"/>
  <c r="BK138" i="7"/>
  <c r="J176" i="7"/>
  <c r="BK165" i="7"/>
  <c r="J236" i="7"/>
  <c r="BK151" i="7"/>
  <c r="J287" i="8"/>
  <c r="BK446" i="8"/>
  <c r="J243" i="8"/>
  <c r="BK469" i="8"/>
  <c r="BK485" i="8"/>
  <c r="BK145" i="8"/>
  <c r="J181" i="9"/>
  <c r="J201" i="9"/>
  <c r="J222" i="10"/>
  <c r="J174" i="10"/>
  <c r="J187" i="11"/>
  <c r="J176" i="11"/>
  <c r="BK118" i="11"/>
  <c r="J238" i="12"/>
  <c r="BK178" i="12"/>
  <c r="BK141" i="12"/>
  <c r="BK101" i="13"/>
  <c r="BK155" i="13"/>
  <c r="BK210" i="14"/>
  <c r="BK148" i="14"/>
  <c r="J87" i="15"/>
  <c r="BK256" i="2"/>
  <c r="BK832" i="2"/>
  <c r="J430" i="2"/>
  <c r="BK577" i="3"/>
  <c r="BK1466" i="3"/>
  <c r="BK2734" i="3"/>
  <c r="J2602" i="3"/>
  <c r="BK2173" i="3"/>
  <c r="BK2050" i="3"/>
  <c r="BK1252" i="3"/>
  <c r="BK513" i="4"/>
  <c r="BK145" i="4"/>
  <c r="J410" i="5"/>
  <c r="J237" i="6"/>
  <c r="BK235" i="6"/>
  <c r="J125" i="6"/>
  <c r="BK148" i="6"/>
  <c r="BK242" i="7"/>
  <c r="BK238" i="7"/>
  <c r="BK349" i="7"/>
  <c r="J201" i="7"/>
  <c r="J149" i="7"/>
  <c r="BK417" i="8"/>
  <c r="BK166" i="8"/>
  <c r="BK251" i="8"/>
  <c r="J374" i="8"/>
  <c r="BK412" i="8"/>
  <c r="J215" i="9"/>
  <c r="J131" i="9"/>
  <c r="BK145" i="9"/>
  <c r="J133" i="10"/>
  <c r="J182" i="10"/>
  <c r="J160" i="10"/>
  <c r="BK181" i="10"/>
  <c r="BK111" i="11"/>
  <c r="J157" i="11"/>
  <c r="BK133" i="11"/>
  <c r="J258" i="12"/>
  <c r="BK224" i="12"/>
  <c r="J208" i="12"/>
  <c r="BK100" i="12"/>
  <c r="J116" i="13"/>
  <c r="BK143" i="13"/>
  <c r="BK146" i="14"/>
  <c r="J219" i="14"/>
  <c r="BK93" i="15"/>
  <c r="J448" i="2"/>
  <c r="J333" i="2"/>
  <c r="BK181" i="2"/>
  <c r="BK551" i="2"/>
  <c r="BK1139" i="3"/>
  <c r="BK410" i="3"/>
  <c r="BK3069" i="3"/>
  <c r="J495" i="3"/>
  <c r="BK2015" i="3"/>
  <c r="J2581" i="3"/>
  <c r="J743" i="3"/>
  <c r="J244" i="4"/>
  <c r="BK1191" i="4"/>
  <c r="J195" i="4"/>
  <c r="BK715" i="4"/>
  <c r="J561" i="5"/>
  <c r="BK486" i="5"/>
  <c r="BK225" i="6"/>
  <c r="BK270" i="6"/>
  <c r="J224" i="6"/>
  <c r="BK303" i="6"/>
  <c r="BK146" i="7"/>
  <c r="J291" i="7"/>
  <c r="J300" i="7"/>
  <c r="J197" i="7"/>
  <c r="J146" i="7"/>
  <c r="J364" i="8"/>
  <c r="BK411" i="8"/>
  <c r="BK200" i="8"/>
  <c r="J280" i="8"/>
  <c r="J240" i="8"/>
  <c r="BK229" i="8"/>
  <c r="BK123" i="9"/>
  <c r="J206" i="9"/>
  <c r="BK264" i="9"/>
  <c r="BK220" i="10"/>
  <c r="BK123" i="10"/>
  <c r="BK200" i="10"/>
  <c r="BK139" i="10"/>
  <c r="BK193" i="11"/>
  <c r="BK154" i="11"/>
  <c r="BK201" i="11"/>
  <c r="J260" i="12"/>
  <c r="J291" i="12"/>
  <c r="BK260" i="12"/>
  <c r="BK280" i="12"/>
  <c r="J120" i="13"/>
  <c r="BK145" i="13"/>
  <c r="BK127" i="14"/>
  <c r="J274" i="14"/>
  <c r="BK265" i="14"/>
  <c r="BK109" i="16"/>
  <c r="J198" i="2"/>
  <c r="J837" i="2"/>
  <c r="BK386" i="3"/>
  <c r="BK1100" i="3"/>
  <c r="BK1437" i="3"/>
  <c r="J2226" i="3"/>
  <c r="J2730" i="3"/>
  <c r="J2919" i="3"/>
  <c r="J2917" i="3"/>
  <c r="BK1130" i="3"/>
  <c r="J446" i="4"/>
  <c r="BK374" i="4"/>
  <c r="BK1195" i="4"/>
  <c r="J667" i="4"/>
  <c r="J970" i="4"/>
  <c r="BK358" i="5"/>
  <c r="BK625" i="5"/>
  <c r="J228" i="6"/>
  <c r="J126" i="6"/>
  <c r="BK266" i="7"/>
  <c r="BK182" i="7"/>
  <c r="J181" i="7"/>
  <c r="J143" i="7"/>
  <c r="BK289" i="7"/>
  <c r="BK272" i="7"/>
  <c r="BK397" i="8"/>
  <c r="J247" i="8"/>
  <c r="BK131" i="8"/>
  <c r="J288" i="8"/>
  <c r="J474" i="8"/>
  <c r="BK158" i="8"/>
  <c r="BK185" i="9"/>
  <c r="J257" i="9"/>
  <c r="J224" i="10"/>
  <c r="J103" i="10"/>
  <c r="J106" i="10"/>
  <c r="J161" i="11"/>
  <c r="J149" i="11"/>
  <c r="BK283" i="12"/>
  <c r="BK201" i="12"/>
  <c r="BK140" i="13"/>
  <c r="J108" i="14"/>
  <c r="BK92" i="15"/>
  <c r="J404" i="2"/>
  <c r="J516" i="2"/>
  <c r="BK902" i="2"/>
  <c r="BK159" i="2"/>
  <c r="BK1113" i="3"/>
  <c r="J1139" i="3"/>
  <c r="J2620" i="3"/>
  <c r="J2065" i="3"/>
  <c r="BK2906" i="3"/>
  <c r="BK2063" i="3"/>
  <c r="BK2563" i="3"/>
  <c r="BK446" i="4"/>
  <c r="J569" i="4"/>
  <c r="BK930" i="4"/>
  <c r="BK132" i="4"/>
  <c r="BK308" i="5"/>
  <c r="BK157" i="5"/>
  <c r="BK144" i="6"/>
  <c r="J211" i="6"/>
  <c r="J264" i="6"/>
  <c r="BK313" i="6"/>
  <c r="J187" i="6"/>
  <c r="BK239" i="7"/>
  <c r="J254" i="7"/>
  <c r="BK159" i="7"/>
  <c r="BK332" i="7"/>
  <c r="BK444" i="8"/>
  <c r="BK218" i="8"/>
  <c r="BK241" i="8"/>
  <c r="BK467" i="8"/>
  <c r="J106" i="8"/>
  <c r="BK170" i="8"/>
  <c r="BK205" i="9"/>
  <c r="J139" i="9"/>
  <c r="BK265" i="9"/>
  <c r="BK145" i="10"/>
  <c r="J188" i="10"/>
  <c r="J185" i="11"/>
  <c r="J167" i="11"/>
  <c r="BK196" i="11"/>
  <c r="J192" i="12"/>
  <c r="J176" i="12"/>
  <c r="BK212" i="12"/>
  <c r="J169" i="12"/>
  <c r="BK173" i="13"/>
  <c r="BK180" i="13"/>
  <c r="BK196" i="14"/>
  <c r="J265" i="14"/>
  <c r="BK101" i="16"/>
  <c r="J529" i="2"/>
  <c r="J606" i="2"/>
  <c r="BK230" i="2"/>
  <c r="BK1479" i="3"/>
  <c r="BK1658" i="3"/>
  <c r="BK435" i="3"/>
  <c r="BK1995" i="3"/>
  <c r="J2579" i="3"/>
  <c r="BK222" i="3"/>
  <c r="BK326" i="3"/>
  <c r="J755" i="3"/>
  <c r="J759" i="3"/>
  <c r="BK502" i="4"/>
  <c r="J746" i="4"/>
  <c r="BK1067" i="4"/>
  <c r="BK644" i="4"/>
  <c r="J974" i="4"/>
  <c r="J323" i="5"/>
  <c r="BK103" i="5"/>
  <c r="BK290" i="6"/>
  <c r="BK113" i="6"/>
  <c r="J110" i="6"/>
  <c r="BK271" i="6"/>
  <c r="J332" i="7"/>
  <c r="BK153" i="7"/>
  <c r="J103" i="7"/>
  <c r="BK111" i="7"/>
  <c r="J189" i="7"/>
  <c r="J157" i="7"/>
  <c r="BK231" i="8"/>
  <c r="J402" i="8"/>
  <c r="BK481" i="8"/>
  <c r="BK405" i="8"/>
  <c r="BK406" i="8"/>
  <c r="J199" i="9"/>
  <c r="BK241" i="9"/>
  <c r="BK210" i="9"/>
  <c r="J121" i="10"/>
  <c r="J226" i="10"/>
  <c r="J237" i="10"/>
  <c r="J119" i="10"/>
  <c r="BK105" i="11"/>
  <c r="J212" i="12"/>
  <c r="BK266" i="12"/>
  <c r="J160" i="13"/>
  <c r="BK233" i="14"/>
  <c r="BK156" i="14"/>
  <c r="BK384" i="2"/>
  <c r="BK379" i="2"/>
  <c r="BK559" i="2"/>
  <c r="J486" i="3"/>
  <c r="BK599" i="3"/>
  <c r="J2005" i="3"/>
  <c r="BK144" i="10"/>
  <c r="BK159" i="10"/>
  <c r="J95" i="10"/>
  <c r="J136" i="10"/>
  <c r="J460" i="3"/>
  <c r="J848" i="3"/>
  <c r="BK2837" i="3"/>
  <c r="BK759" i="3"/>
  <c r="J636" i="4"/>
  <c r="BK183" i="4"/>
  <c r="BK733" i="4"/>
  <c r="BK938" i="4"/>
  <c r="BK1097" i="4"/>
  <c r="BK531" i="5"/>
  <c r="J275" i="5"/>
  <c r="J292" i="6"/>
  <c r="BK237" i="6"/>
  <c r="J124" i="6"/>
  <c r="BK224" i="7"/>
  <c r="BK114" i="7"/>
  <c r="J352" i="7"/>
  <c r="J257" i="7"/>
  <c r="J95" i="7"/>
  <c r="BK101" i="7"/>
  <c r="BK223" i="8"/>
  <c r="J134" i="8"/>
  <c r="J176" i="8"/>
  <c r="J487" i="8"/>
  <c r="BK262" i="8"/>
  <c r="J453" i="8"/>
  <c r="J143" i="9"/>
  <c r="BK164" i="9"/>
  <c r="BK103" i="10"/>
  <c r="J192" i="10"/>
  <c r="BK136" i="10"/>
  <c r="J212" i="10"/>
  <c r="J141" i="11"/>
  <c r="BK204" i="11"/>
  <c r="BK259" i="12"/>
  <c r="J151" i="12"/>
  <c r="BK159" i="12"/>
  <c r="J103" i="13"/>
  <c r="J154" i="13"/>
  <c r="J111" i="14"/>
  <c r="BK134" i="14"/>
  <c r="J112" i="16"/>
  <c r="J151" i="2"/>
  <c r="J920" i="2"/>
  <c r="BK168" i="2"/>
  <c r="BK1663" i="3"/>
  <c r="J462" i="3"/>
  <c r="J3079" i="3"/>
  <c r="J1113" i="3"/>
  <c r="BK2460" i="3"/>
  <c r="J2494" i="3"/>
  <c r="J1993" i="3"/>
  <c r="J745" i="3"/>
  <c r="J388" i="4"/>
  <c r="BK413" i="4"/>
  <c r="J560" i="4"/>
  <c r="BK894" i="4"/>
  <c r="J692" i="4"/>
  <c r="J481" i="5"/>
  <c r="BK440" i="5"/>
  <c r="BK205" i="6"/>
  <c r="BK244" i="6"/>
  <c r="BK203" i="6"/>
  <c r="BK261" i="6"/>
  <c r="BK192" i="6"/>
  <c r="J144" i="6"/>
  <c r="BK288" i="7"/>
  <c r="J214" i="7"/>
  <c r="J182" i="7"/>
  <c r="J209" i="7"/>
  <c r="BK259" i="8"/>
  <c r="J337" i="8"/>
  <c r="J246" i="8"/>
  <c r="BK487" i="8"/>
  <c r="J107" i="8"/>
  <c r="J373" i="8"/>
  <c r="J108" i="9"/>
  <c r="J193" i="9"/>
  <c r="J185" i="9"/>
  <c r="BK134" i="10"/>
  <c r="J186" i="10"/>
  <c r="BK222" i="10"/>
  <c r="J160" i="11"/>
  <c r="J194" i="11"/>
  <c r="BK238" i="12"/>
  <c r="J256" i="12"/>
  <c r="BK220" i="12"/>
  <c r="J102" i="13"/>
  <c r="BK156" i="13"/>
  <c r="BK240" i="14"/>
  <c r="J240" i="14"/>
  <c r="J254" i="14"/>
  <c r="BK100" i="16"/>
  <c r="J576" i="2"/>
  <c r="BK755" i="2"/>
  <c r="J355" i="2"/>
  <c r="J1118" i="3"/>
  <c r="J599" i="3"/>
  <c r="BK235" i="3"/>
  <c r="J2187" i="3"/>
  <c r="J2490" i="3"/>
  <c r="J2418" i="3"/>
  <c r="BK1919" i="3"/>
  <c r="J1951" i="3"/>
  <c r="J392" i="4"/>
  <c r="BK705" i="4"/>
  <c r="J844" i="4"/>
  <c r="J1149" i="4"/>
  <c r="J403" i="4"/>
  <c r="J450" i="5"/>
  <c r="BK405" i="5"/>
  <c r="BK151" i="6"/>
  <c r="BK125" i="6"/>
  <c r="BK312" i="6"/>
  <c r="BK309" i="6"/>
  <c r="J179" i="7"/>
  <c r="BK205" i="7"/>
  <c r="BK188" i="7"/>
  <c r="BK132" i="7"/>
  <c r="J231" i="7"/>
  <c r="J134" i="7"/>
  <c r="BK226" i="8"/>
  <c r="J184" i="8"/>
  <c r="J415" i="8"/>
  <c r="BK291" i="8"/>
  <c r="J380" i="8"/>
  <c r="BK438" i="8"/>
  <c r="J114" i="9"/>
  <c r="J177" i="9"/>
  <c r="J195" i="9"/>
  <c r="J125" i="10"/>
  <c r="BK122" i="10"/>
  <c r="BK161" i="11"/>
  <c r="J179" i="11"/>
  <c r="BK198" i="11"/>
  <c r="BK195" i="12"/>
  <c r="J174" i="12"/>
  <c r="BK145" i="12"/>
  <c r="BK292" i="12"/>
  <c r="BK170" i="13"/>
  <c r="J183" i="13"/>
  <c r="BK216" i="14"/>
  <c r="BK104" i="16"/>
  <c r="J527" i="2"/>
  <c r="BK887" i="2"/>
  <c r="J424" i="3"/>
  <c r="J590" i="3"/>
  <c r="BK2698" i="3"/>
  <c r="J1924" i="3"/>
  <c r="J2563" i="3"/>
  <c r="J2133" i="3"/>
  <c r="J740" i="4"/>
  <c r="BK111" i="4"/>
  <c r="BK594" i="4"/>
  <c r="BK1004" i="4"/>
  <c r="BK377" i="5"/>
  <c r="BK524" i="5"/>
  <c r="J253" i="6"/>
  <c r="J298" i="6"/>
  <c r="BK302" i="6"/>
  <c r="BK140" i="7"/>
  <c r="J243" i="7"/>
  <c r="BK190" i="7"/>
  <c r="BK386" i="8"/>
  <c r="BK140" i="8"/>
  <c r="J305" i="8"/>
  <c r="BK254" i="8"/>
  <c r="J463" i="8"/>
  <c r="BK181" i="9"/>
  <c r="BK166" i="10"/>
  <c r="J177" i="10"/>
  <c r="BK105" i="10"/>
  <c r="BK184" i="10"/>
  <c r="BK171" i="11"/>
  <c r="BK146" i="11"/>
  <c r="BK176" i="12"/>
  <c r="BK175" i="13"/>
  <c r="J270" i="14"/>
  <c r="BK103" i="16"/>
  <c r="J593" i="2"/>
  <c r="BK897" i="2"/>
  <c r="BK486" i="3"/>
  <c r="J568" i="3"/>
  <c r="J3087" i="3"/>
  <c r="BK2914" i="3"/>
  <c r="J2984" i="3"/>
  <c r="J2178" i="3"/>
  <c r="BK1589" i="3"/>
  <c r="J280" i="4"/>
  <c r="J1115" i="4"/>
  <c r="J191" i="4"/>
  <c r="J200" i="5"/>
  <c r="BK420" i="5"/>
  <c r="J203" i="6"/>
  <c r="BK217" i="6"/>
  <c r="BK241" i="6"/>
  <c r="J246" i="6"/>
  <c r="J245" i="7"/>
  <c r="J244" i="7"/>
  <c r="BK234" i="7"/>
  <c r="BK189" i="7"/>
  <c r="J140" i="8"/>
  <c r="J161" i="8"/>
  <c r="BK196" i="8"/>
  <c r="J493" i="8"/>
  <c r="J121" i="8"/>
  <c r="J267" i="9"/>
  <c r="BK179" i="9"/>
  <c r="J167" i="10"/>
  <c r="J232" i="10"/>
  <c r="BK186" i="10"/>
  <c r="J114" i="11"/>
  <c r="J147" i="11"/>
  <c r="J234" i="12"/>
  <c r="J214" i="12"/>
  <c r="BK151" i="12"/>
  <c r="J104" i="12"/>
  <c r="BK111" i="13"/>
  <c r="J249" i="14"/>
  <c r="J91" i="15"/>
  <c r="BK400" i="2"/>
  <c r="J418" i="2"/>
  <c r="J1329" i="3"/>
  <c r="J356" i="3"/>
  <c r="BK277" i="12"/>
  <c r="J297" i="12"/>
  <c r="BK164" i="13"/>
  <c r="J124" i="13"/>
  <c r="BK151" i="13"/>
  <c r="J224" i="14"/>
  <c r="J159" i="14"/>
  <c r="J110" i="16"/>
  <c r="J372" i="2"/>
  <c r="BK837" i="2"/>
  <c r="BK576" i="2"/>
  <c r="J1375" i="3"/>
  <c r="BK850" i="3"/>
  <c r="BK2020" i="3"/>
  <c r="BK2618" i="3"/>
  <c r="BK1583" i="3"/>
  <c r="BK2702" i="3"/>
  <c r="BK997" i="3"/>
  <c r="J715" i="4"/>
  <c r="J930" i="4"/>
  <c r="J409" i="4"/>
  <c r="BK1142" i="4"/>
  <c r="BK362" i="5"/>
  <c r="BK455" i="5"/>
  <c r="J295" i="6"/>
  <c r="J116" i="6"/>
  <c r="BK127" i="6"/>
  <c r="J149" i="6"/>
  <c r="J196" i="7"/>
  <c r="J163" i="7"/>
  <c r="J140" i="7"/>
  <c r="BK330" i="7"/>
  <c r="J330" i="7"/>
  <c r="BK343" i="8"/>
  <c r="J164" i="8"/>
  <c r="BK232" i="8"/>
  <c r="J469" i="8"/>
  <c r="BK127" i="8"/>
  <c r="J355" i="8"/>
  <c r="BK255" i="9"/>
  <c r="J187" i="9"/>
  <c r="J173" i="10"/>
  <c r="BK209" i="10"/>
  <c r="BK179" i="10"/>
  <c r="BK163" i="11"/>
  <c r="J102" i="11"/>
  <c r="J172" i="11"/>
  <c r="BK106" i="12"/>
  <c r="J139" i="12"/>
  <c r="BK109" i="13"/>
  <c r="J118" i="13"/>
  <c r="J225" i="14"/>
  <c r="BK219" i="14"/>
  <c r="J92" i="16"/>
  <c r="J441" i="2"/>
  <c r="BK333" i="2"/>
  <c r="BK745" i="3"/>
  <c r="J475" i="3"/>
  <c r="J2894" i="3"/>
  <c r="J1040" i="3"/>
  <c r="J2147" i="3"/>
  <c r="J2305" i="3"/>
  <c r="BK2157" i="3"/>
  <c r="BK835" i="4"/>
  <c r="J379" i="4"/>
  <c r="BK563" i="4"/>
  <c r="BK986" i="4"/>
  <c r="J203" i="4"/>
  <c r="J171" i="4"/>
  <c r="BK647" i="5"/>
  <c r="J207" i="6"/>
  <c r="J201" i="6"/>
  <c r="J310" i="6"/>
  <c r="J158" i="6"/>
  <c r="BK201" i="7"/>
  <c r="BK206" i="7"/>
  <c r="BK149" i="7"/>
  <c r="BK345" i="7"/>
  <c r="J281" i="7"/>
  <c r="BK256" i="7"/>
  <c r="J179" i="8"/>
  <c r="J228" i="8"/>
  <c r="BK376" i="8"/>
  <c r="J191" i="8"/>
  <c r="J248" i="9"/>
  <c r="BK107" i="9"/>
  <c r="J109" i="9"/>
  <c r="J189" i="10"/>
  <c r="J120" i="10"/>
  <c r="J165" i="11"/>
  <c r="J123" i="11"/>
  <c r="J109" i="11"/>
  <c r="J165" i="12"/>
  <c r="J108" i="13"/>
  <c r="J235" i="14"/>
  <c r="J675" i="2"/>
  <c r="BK542" i="2"/>
  <c r="J280" i="2"/>
  <c r="BK1115" i="3"/>
  <c r="J691" i="3"/>
  <c r="J2916" i="3"/>
  <c r="J1106" i="3"/>
  <c r="BK2919" i="3"/>
  <c r="BK1040" i="3"/>
  <c r="J548" i="4"/>
  <c r="J887" i="4"/>
  <c r="BK1118" i="4"/>
  <c r="J426" i="4"/>
  <c r="BK861" i="4"/>
  <c r="BK519" i="5"/>
  <c r="BK253" i="5"/>
  <c r="J288" i="6"/>
  <c r="BK114" i="6"/>
  <c r="BK109" i="6"/>
  <c r="J132" i="7"/>
  <c r="BK286" i="7"/>
  <c r="BK290" i="7"/>
  <c r="J156" i="7"/>
  <c r="BK103" i="8"/>
  <c r="J390" i="8"/>
  <c r="BK137" i="8"/>
  <c r="BK228" i="8"/>
  <c r="BK133" i="8"/>
  <c r="J322" i="8"/>
  <c r="J189" i="9"/>
  <c r="J197" i="9"/>
  <c r="BK119" i="10"/>
  <c r="BK224" i="10"/>
  <c r="BK111" i="10"/>
  <c r="BK110" i="11"/>
  <c r="J158" i="11"/>
  <c r="BK153" i="11"/>
  <c r="J286" i="12"/>
  <c r="J282" i="12"/>
  <c r="J266" i="12"/>
  <c r="BK98" i="12"/>
  <c r="J143" i="13"/>
  <c r="BK150" i="13"/>
  <c r="J132" i="14"/>
  <c r="BK87" i="15"/>
  <c r="BK395" i="2"/>
  <c r="BK768" i="2"/>
  <c r="J686" i="2"/>
  <c r="BK168" i="3"/>
  <c r="J194" i="3"/>
  <c r="BK2309" i="3"/>
  <c r="BK2111" i="3"/>
  <c r="BK1248" i="3"/>
  <c r="BK1885" i="3"/>
  <c r="BK1414" i="3"/>
  <c r="BK781" i="4"/>
  <c r="J213" i="4"/>
  <c r="J835" i="4"/>
  <c r="J268" i="4"/>
  <c r="BK158" i="5"/>
  <c r="J156" i="5"/>
  <c r="BK183" i="6"/>
  <c r="BK193" i="6"/>
  <c r="BK240" i="6"/>
  <c r="J206" i="6"/>
  <c r="BK158" i="6"/>
  <c r="J268" i="7"/>
  <c r="BK280" i="7"/>
  <c r="BK167" i="7"/>
  <c r="J121" i="7"/>
  <c r="J200" i="7"/>
  <c r="BK263" i="8"/>
  <c r="BK277" i="8"/>
  <c r="J220" i="8"/>
  <c r="J211" i="8"/>
  <c r="J283" i="8"/>
  <c r="BK315" i="8"/>
  <c r="J270" i="9"/>
  <c r="BK108" i="9"/>
  <c r="J221" i="10"/>
  <c r="J170" i="10"/>
  <c r="J129" i="10"/>
  <c r="BK157" i="10"/>
  <c r="BK232" i="12"/>
  <c r="BK214" i="12"/>
  <c r="BK184" i="13"/>
  <c r="BK179" i="13"/>
  <c r="BK228" i="14"/>
  <c r="BK527" i="2"/>
  <c r="J855" i="2"/>
  <c r="J785" i="2"/>
  <c r="J388" i="3"/>
  <c r="BK461" i="3"/>
  <c r="J2892" i="3"/>
  <c r="BK1668" i="3"/>
  <c r="BK2106" i="3"/>
  <c r="BK2654" i="3"/>
  <c r="J1954" i="3"/>
  <c r="J2267" i="3"/>
  <c r="J110" i="3"/>
  <c r="BK667" i="4"/>
  <c r="J119" i="4"/>
  <c r="BK692" i="4"/>
  <c r="BK709" i="4"/>
  <c r="BK648" i="4"/>
  <c r="J616" i="4"/>
  <c r="J823" i="4"/>
  <c r="J157" i="5"/>
  <c r="BK569" i="5"/>
  <c r="J298" i="5"/>
  <c r="J252" i="6"/>
  <c r="J183" i="6"/>
  <c r="J181" i="6"/>
  <c r="BK268" i="6"/>
  <c r="BK116" i="6"/>
  <c r="J256" i="6"/>
  <c r="J261" i="6"/>
  <c r="BK173" i="7"/>
  <c r="J216" i="7"/>
  <c r="J262" i="7"/>
  <c r="BK318" i="7"/>
  <c r="J266" i="7"/>
  <c r="J285" i="7"/>
  <c r="J278" i="7"/>
  <c r="J193" i="7"/>
  <c r="BK118" i="7"/>
  <c r="BK395" i="8"/>
  <c r="BK256" i="8"/>
  <c r="J319" i="8"/>
  <c r="J260" i="8"/>
  <c r="BK274" i="8"/>
  <c r="BK456" i="8"/>
  <c r="J423" i="8"/>
  <c r="J142" i="8"/>
  <c r="BK370" i="8"/>
  <c r="BK246" i="9"/>
  <c r="BK131" i="9"/>
  <c r="J210" i="9"/>
  <c r="J106" i="9"/>
  <c r="BK170" i="9"/>
  <c r="BK203" i="10"/>
  <c r="J190" i="10"/>
  <c r="BK240" i="10"/>
  <c r="J211" i="10"/>
  <c r="BK203" i="3"/>
  <c r="BK2033" i="3"/>
  <c r="J203" i="3"/>
  <c r="J2734" i="3"/>
  <c r="BK251" i="4"/>
  <c r="J422" i="4"/>
  <c r="BK1021" i="4"/>
  <c r="J1195" i="4"/>
  <c r="J934" i="4"/>
  <c r="J517" i="5"/>
  <c r="J253" i="5"/>
  <c r="J128" i="6"/>
  <c r="J102" i="6"/>
  <c r="J113" i="6"/>
  <c r="J304" i="6"/>
  <c r="J303" i="7"/>
  <c r="BK241" i="7"/>
  <c r="BK144" i="7"/>
  <c r="J211" i="7"/>
  <c r="J334" i="7"/>
  <c r="J259" i="7"/>
  <c r="J411" i="8"/>
  <c r="J370" i="8"/>
  <c r="BK214" i="8"/>
  <c r="BK465" i="8"/>
  <c r="J202" i="8"/>
  <c r="BK383" i="8"/>
  <c r="J153" i="9"/>
  <c r="J170" i="9"/>
  <c r="J138" i="10"/>
  <c r="BK213" i="10"/>
  <c r="J200" i="10"/>
  <c r="J118" i="10"/>
  <c r="J177" i="11"/>
  <c r="J201" i="11"/>
  <c r="BK137" i="12"/>
  <c r="BK155" i="12"/>
  <c r="J145" i="13"/>
  <c r="J150" i="13"/>
  <c r="BK124" i="13"/>
  <c r="BK235" i="14"/>
  <c r="BK182" i="14"/>
  <c r="J251" i="14"/>
  <c r="J533" i="2"/>
  <c r="BK155" i="2"/>
  <c r="J768" i="2"/>
  <c r="J768" i="3"/>
  <c r="J1086" i="3"/>
  <c r="BK2270" i="3"/>
  <c r="BK2713" i="3"/>
  <c r="BK1957" i="3"/>
  <c r="J2000" i="3"/>
  <c r="BK2197" i="3"/>
  <c r="J2403" i="3"/>
  <c r="J370" i="4"/>
  <c r="J879" i="4"/>
  <c r="BK1229" i="4"/>
  <c r="BK954" i="4"/>
  <c r="BK191" i="4"/>
  <c r="BK504" i="5"/>
  <c r="BK283" i="6"/>
  <c r="BK219" i="6"/>
  <c r="J307" i="6"/>
  <c r="BK105" i="6"/>
  <c r="J284" i="6"/>
  <c r="J190" i="7"/>
  <c r="J271" i="7"/>
  <c r="BK297" i="7"/>
  <c r="J260" i="7"/>
  <c r="J226" i="7"/>
  <c r="BK183" i="7"/>
  <c r="BK450" i="8"/>
  <c r="J146" i="8"/>
  <c r="J300" i="8"/>
  <c r="BK449" i="8"/>
  <c r="BK208" i="8"/>
  <c r="J278" i="8"/>
  <c r="J246" i="9"/>
  <c r="BK278" i="9"/>
  <c r="J107" i="10"/>
  <c r="BK97" i="10"/>
  <c r="J165" i="10"/>
  <c r="BK166" i="11"/>
  <c r="BK140" i="11"/>
  <c r="BK258" i="12"/>
  <c r="J100" i="12"/>
  <c r="J230" i="12"/>
  <c r="BK102" i="13"/>
  <c r="J146" i="13"/>
  <c r="BK207" i="14"/>
  <c r="J214" i="14"/>
  <c r="BK187" i="14"/>
  <c r="J105" i="16"/>
  <c r="BK540" i="2"/>
  <c r="J256" i="2"/>
  <c r="BK793" i="2"/>
  <c r="J315" i="3"/>
  <c r="BK783" i="3"/>
  <c r="BK1924" i="3"/>
  <c r="BK2124" i="3"/>
  <c r="BK2695" i="3"/>
  <c r="J2595" i="3"/>
  <c r="J191" i="3"/>
  <c r="BK555" i="4"/>
  <c r="BK123" i="4"/>
  <c r="BK1032" i="4"/>
  <c r="BK1155" i="4"/>
  <c r="BK887" i="4"/>
  <c r="BK620" i="5"/>
  <c r="J250" i="6"/>
  <c r="J205" i="6"/>
  <c r="BK124" i="6"/>
  <c r="J260" i="6"/>
  <c r="BK96" i="7"/>
  <c r="J104" i="7"/>
  <c r="J224" i="7"/>
  <c r="J349" i="7"/>
  <c r="BK180" i="7"/>
  <c r="BK339" i="8"/>
  <c r="BK324" i="8"/>
  <c r="J249" i="8"/>
  <c r="J173" i="8"/>
  <c r="BK271" i="8"/>
  <c r="J128" i="8"/>
  <c r="BK120" i="9"/>
  <c r="J221" i="9"/>
  <c r="J229" i="10"/>
  <c r="J168" i="10"/>
  <c r="BK116" i="10"/>
  <c r="J131" i="11"/>
  <c r="J181" i="11"/>
  <c r="BK142" i="11"/>
  <c r="BK191" i="11"/>
  <c r="J155" i="12"/>
  <c r="BK251" i="12"/>
  <c r="J248" i="12"/>
  <c r="J298" i="2"/>
  <c r="BK680" i="2"/>
  <c r="BK367" i="2"/>
  <c r="BK395" i="3"/>
  <c r="J419" i="3"/>
  <c r="BK290" i="3"/>
  <c r="BK2200" i="3"/>
  <c r="J2833" i="3"/>
  <c r="BK2017" i="3"/>
  <c r="J2106" i="3"/>
  <c r="J1838" i="3"/>
  <c r="BK847" i="4"/>
  <c r="J909" i="4"/>
  <c r="BK555" i="5"/>
  <c r="BK201" i="6"/>
  <c r="J235" i="6"/>
  <c r="J314" i="6"/>
  <c r="BK174" i="6"/>
  <c r="BK246" i="7"/>
  <c r="J188" i="7"/>
  <c r="J353" i="7"/>
  <c r="J220" i="7"/>
  <c r="BK330" i="8"/>
  <c r="J109" i="8"/>
  <c r="BK325" i="8"/>
  <c r="BK199" i="9"/>
  <c r="BK100" i="9"/>
  <c r="BK238" i="10"/>
  <c r="J99" i="10"/>
  <c r="BK121" i="10"/>
  <c r="J128" i="11"/>
  <c r="J138" i="11"/>
  <c r="J246" i="12"/>
  <c r="J261" i="12"/>
  <c r="BK204" i="14"/>
  <c r="J229" i="14"/>
  <c r="J367" i="2"/>
  <c r="BK352" i="2"/>
  <c r="BK1256" i="3"/>
  <c r="BK1088" i="3"/>
  <c r="BK2679" i="3"/>
  <c r="J2732" i="3"/>
  <c r="BK2607" i="3"/>
  <c r="BK1973" i="3"/>
  <c r="J2221" i="3"/>
  <c r="J527" i="4"/>
  <c r="J362" i="4"/>
  <c r="J898" i="4"/>
  <c r="J938" i="4"/>
  <c r="BK631" i="4"/>
  <c r="J362" i="5"/>
  <c r="J213" i="6"/>
  <c r="J300" i="6"/>
  <c r="J308" i="6"/>
  <c r="BK197" i="6"/>
  <c r="BK121" i="7"/>
  <c r="J298" i="7"/>
  <c r="BK127" i="7"/>
  <c r="BK336" i="7"/>
  <c r="BK110" i="7"/>
  <c r="BK364" i="8"/>
  <c r="J395" i="8"/>
  <c r="BK458" i="8"/>
  <c r="BK152" i="8"/>
  <c r="BK414" i="8"/>
  <c r="BK110" i="9"/>
  <c r="BK267" i="9"/>
  <c r="BK233" i="10"/>
  <c r="BK189" i="10"/>
  <c r="BK100" i="10"/>
  <c r="BK151" i="11"/>
  <c r="BK139" i="12"/>
  <c r="J153" i="12"/>
  <c r="BK261" i="12"/>
  <c r="J144" i="13"/>
  <c r="J152" i="13"/>
  <c r="J232" i="14"/>
  <c r="J172" i="14"/>
  <c r="BK123" i="16"/>
  <c r="BK546" i="2"/>
  <c r="J463" i="2"/>
  <c r="BK869" i="2"/>
  <c r="BK1532" i="3"/>
  <c r="BK356" i="3"/>
  <c r="BK995" i="3"/>
  <c r="J1973" i="3"/>
  <c r="J783" i="3"/>
  <c r="J1945" i="3"/>
  <c r="J1191" i="4"/>
  <c r="BK1063" i="4"/>
  <c r="J232" i="6"/>
  <c r="J255" i="6"/>
  <c r="J185" i="6"/>
  <c r="J205" i="7"/>
  <c r="J208" i="7"/>
  <c r="BK306" i="7"/>
  <c r="J320" i="7"/>
  <c r="J299" i="7"/>
  <c r="BK328" i="8"/>
  <c r="BK176" i="8"/>
  <c r="J312" i="8"/>
  <c r="BK167" i="8"/>
  <c r="J190" i="8"/>
  <c r="J157" i="8"/>
  <c r="J118" i="9"/>
  <c r="J171" i="9"/>
  <c r="J122" i="10"/>
  <c r="J100" i="10"/>
  <c r="J240" i="10"/>
  <c r="J238" i="10"/>
  <c r="J104" i="11"/>
  <c r="BK116" i="11"/>
  <c r="J159" i="11"/>
  <c r="BK256" i="12"/>
  <c r="J272" i="12"/>
  <c r="BK246" i="12"/>
  <c r="BK138" i="13"/>
  <c r="BK105" i="13"/>
  <c r="J164" i="14"/>
  <c r="BK162" i="14"/>
  <c r="J155" i="2"/>
  <c r="BK492" i="2"/>
  <c r="J656" i="2"/>
  <c r="J400" i="3"/>
  <c r="BK400" i="3"/>
  <c r="J2364" i="3"/>
  <c r="J1680" i="3"/>
  <c r="BK2789" i="3"/>
  <c r="J700" i="4"/>
  <c r="J494" i="4"/>
  <c r="J788" i="4"/>
  <c r="BK1145" i="4"/>
  <c r="BK974" i="4"/>
  <c r="BK298" i="5"/>
  <c r="J155" i="5"/>
  <c r="J210" i="6"/>
  <c r="J244" i="6"/>
  <c r="BK191" i="6"/>
  <c r="J222" i="6"/>
  <c r="J289" i="7"/>
  <c r="J232" i="7"/>
  <c r="J258" i="7"/>
  <c r="BK122" i="7"/>
  <c r="J116" i="7"/>
  <c r="J99" i="7"/>
  <c r="BK139" i="8"/>
  <c r="BK172" i="8"/>
  <c r="BK143" i="8"/>
  <c r="J131" i="8"/>
  <c r="J218" i="8"/>
  <c r="J277" i="8"/>
  <c r="BK158" i="9"/>
  <c r="BK166" i="9"/>
  <c r="J105" i="10"/>
  <c r="BK148" i="10"/>
  <c r="BK106" i="10"/>
  <c r="BK158" i="10"/>
  <c r="BK122" i="11"/>
  <c r="J202" i="11"/>
  <c r="J178" i="12"/>
  <c r="J201" i="12"/>
  <c r="BK295" i="12"/>
  <c r="BK148" i="13"/>
  <c r="J157" i="13"/>
  <c r="BK236" i="14"/>
  <c r="BK257" i="14"/>
  <c r="BK270" i="14"/>
  <c r="J252" i="2"/>
  <c r="BK606" i="2"/>
  <c r="BK706" i="2"/>
  <c r="J1589" i="3"/>
  <c r="J868" i="3"/>
  <c r="BK711" i="3"/>
  <c r="BK2071" i="3"/>
  <c r="BK2432" i="3"/>
  <c r="BK339" i="3"/>
  <c r="J2618" i="3"/>
  <c r="J382" i="3"/>
  <c r="J727" i="3"/>
  <c r="J816" i="4"/>
  <c r="BK523" i="4"/>
  <c r="J698" i="4"/>
  <c r="BK1086" i="4"/>
  <c r="J461" i="4"/>
  <c r="BK561" i="5"/>
  <c r="J142" i="6"/>
  <c r="BK172" i="6"/>
  <c r="J199" i="6"/>
  <c r="J105" i="6"/>
  <c r="BK253" i="7"/>
  <c r="BK308" i="7"/>
  <c r="BK204" i="7"/>
  <c r="J204" i="7"/>
  <c r="BK172" i="7"/>
  <c r="BK309" i="8"/>
  <c r="BK353" i="8"/>
  <c r="BK288" i="8"/>
  <c r="J244" i="8"/>
  <c r="BK224" i="8"/>
  <c r="J232" i="8"/>
  <c r="BK213" i="9"/>
  <c r="J219" i="9"/>
  <c r="BK164" i="10"/>
  <c r="J234" i="10"/>
  <c r="J172" i="10"/>
  <c r="BK108" i="11"/>
  <c r="J164" i="11"/>
  <c r="J137" i="11"/>
  <c r="J222" i="12"/>
  <c r="BK149" i="13"/>
  <c r="BK214" i="14"/>
  <c r="BK90" i="16"/>
  <c r="J437" i="2"/>
  <c r="BK437" i="2"/>
  <c r="BK404" i="2"/>
  <c r="J1668" i="3"/>
  <c r="BK2133" i="3"/>
  <c r="J2546" i="3"/>
  <c r="J2188" i="3"/>
  <c r="J2589" i="3"/>
  <c r="J2679" i="3"/>
  <c r="BK494" i="4"/>
  <c r="BK358" i="4"/>
  <c r="BK608" i="4"/>
  <c r="BK175" i="4"/>
  <c r="J164" i="5"/>
  <c r="BK372" i="5"/>
  <c r="BK184" i="6"/>
  <c r="BK224" i="6"/>
  <c r="BK199" i="6"/>
  <c r="BK292" i="6"/>
  <c r="BK99" i="6"/>
  <c r="J306" i="7"/>
  <c r="J248" i="7"/>
  <c r="BK281" i="7"/>
  <c r="BK244" i="7"/>
  <c r="J353" i="8"/>
  <c r="BK296" i="8"/>
  <c r="BK400" i="8"/>
  <c r="J221" i="8"/>
  <c r="J476" i="8"/>
  <c r="BK244" i="8"/>
  <c r="J203" i="9"/>
  <c r="BK189" i="9"/>
  <c r="J103" i="9"/>
  <c r="J131" i="10"/>
  <c r="J228" i="10"/>
  <c r="J156" i="11"/>
  <c r="J203" i="11"/>
  <c r="BK139" i="11"/>
  <c r="BK234" i="12"/>
  <c r="BK130" i="12"/>
  <c r="BK290" i="12"/>
  <c r="J158" i="13"/>
  <c r="J140" i="13"/>
  <c r="J153" i="14"/>
  <c r="BK120" i="14"/>
  <c r="J611" i="2"/>
  <c r="J869" i="2"/>
  <c r="J463" i="3"/>
  <c r="BK1395" i="3"/>
  <c r="BK277" i="3"/>
  <c r="BK3085" i="3"/>
  <c r="BK2316" i="3"/>
  <c r="J2228" i="3"/>
  <c r="J2715" i="3"/>
  <c r="J2592" i="3"/>
  <c r="J750" i="4"/>
  <c r="BK461" i="4"/>
  <c r="BK746" i="4"/>
  <c r="J399" i="4"/>
  <c r="J833" i="4"/>
  <c r="J499" i="5"/>
  <c r="BK323" i="5"/>
  <c r="BK251" i="6"/>
  <c r="BK255" i="6"/>
  <c r="J149" i="9"/>
  <c r="BK147" i="10"/>
  <c r="BK190" i="10"/>
  <c r="J126" i="12"/>
  <c r="BK112" i="12"/>
  <c r="BK134" i="13"/>
  <c r="J243" i="14"/>
  <c r="J175" i="14"/>
  <c r="J692" i="2"/>
  <c r="J850" i="3"/>
  <c r="J229" i="3"/>
  <c r="BK2516" i="3"/>
  <c r="BK2740" i="3"/>
  <c r="BK2136" i="3"/>
  <c r="J2997" i="3"/>
  <c r="BK743" i="3"/>
  <c r="BK2008" i="3"/>
  <c r="J1684" i="3"/>
  <c r="J536" i="4"/>
  <c r="J532" i="4"/>
  <c r="J1032" i="4"/>
  <c r="J1048" i="4"/>
  <c r="J154" i="5"/>
  <c r="J150" i="14"/>
  <c r="BK89" i="15"/>
  <c r="J145" i="6"/>
  <c r="J280" i="6"/>
  <c r="BK239" i="6"/>
  <c r="J210" i="7"/>
  <c r="J180" i="7"/>
  <c r="BK301" i="7"/>
  <c r="J230" i="7"/>
  <c r="BK303" i="7"/>
  <c r="BK233" i="7"/>
  <c r="BK334" i="7"/>
  <c r="J100" i="7"/>
  <c r="BK435" i="8"/>
  <c r="J321" i="8"/>
  <c r="J341" i="8"/>
  <c r="J489" i="8"/>
  <c r="J224" i="8"/>
  <c r="J237" i="9"/>
  <c r="J145" i="9"/>
  <c r="J140" i="10"/>
  <c r="BK205" i="10"/>
  <c r="BK239" i="10"/>
  <c r="BK178" i="10"/>
  <c r="BK199" i="12"/>
  <c r="BK118" i="12"/>
  <c r="J203" i="12"/>
  <c r="BK133" i="13"/>
  <c r="J239" i="14"/>
  <c r="BK122" i="14"/>
  <c r="J492" i="2"/>
  <c r="BK448" i="2"/>
  <c r="BK828" i="2"/>
  <c r="BK462" i="3"/>
  <c r="BK1057" i="3"/>
  <c r="BK2147" i="3"/>
  <c r="J577" i="3"/>
  <c r="J2033" i="3"/>
  <c r="BK2427" i="3"/>
  <c r="BK453" i="3"/>
  <c r="BK258" i="3"/>
  <c r="BK430" i="3"/>
  <c r="BK544" i="4"/>
  <c r="J902" i="4"/>
  <c r="BK1231" i="4"/>
  <c r="J875" i="4"/>
  <c r="BK544" i="5"/>
  <c r="J524" i="5"/>
  <c r="J169" i="5"/>
  <c r="J197" i="6"/>
  <c r="J106" i="6"/>
  <c r="J212" i="6"/>
  <c r="J225" i="6"/>
  <c r="J266" i="6"/>
  <c r="BK220" i="7"/>
  <c r="BK257" i="7"/>
  <c r="BK95" i="7"/>
  <c r="BK158" i="7"/>
  <c r="BK143" i="7"/>
  <c r="BK227" i="7"/>
  <c r="BK142" i="7"/>
  <c r="J294" i="8"/>
  <c r="J359" i="8"/>
  <c r="BK112" i="8"/>
  <c r="J188" i="8"/>
  <c r="BK149" i="8"/>
  <c r="J477" i="8"/>
  <c r="J405" i="8"/>
  <c r="BK312" i="8"/>
  <c r="BK252" i="9"/>
  <c r="BK169" i="9"/>
  <c r="J129" i="9"/>
  <c r="BK206" i="10"/>
  <c r="J109" i="10"/>
  <c r="BK170" i="10"/>
  <c r="J956" i="3"/>
  <c r="BK755" i="3"/>
  <c r="J1655" i="3"/>
  <c r="J976" i="3"/>
  <c r="J1583" i="3"/>
  <c r="J2102" i="3"/>
  <c r="BK482" i="4"/>
  <c r="J1060" i="4"/>
  <c r="J867" i="4"/>
  <c r="J311" i="4"/>
  <c r="J578" i="4"/>
  <c r="BK162" i="5"/>
  <c r="BK287" i="6"/>
  <c r="J243" i="6"/>
  <c r="BK128" i="6"/>
  <c r="BK166" i="6"/>
  <c r="BK231" i="6"/>
  <c r="J195" i="7"/>
  <c r="BK197" i="7"/>
  <c r="J295" i="7"/>
  <c r="BK262" i="7"/>
  <c r="BK124" i="7"/>
  <c r="BK207" i="7"/>
  <c r="BK390" i="8"/>
  <c r="J361" i="8"/>
  <c r="J139" i="8"/>
  <c r="BK493" i="8"/>
  <c r="BK461" i="8"/>
  <c r="BK430" i="8"/>
  <c r="J254" i="9"/>
  <c r="J126" i="9"/>
  <c r="J253" i="9"/>
  <c r="J193" i="10"/>
  <c r="J154" i="10"/>
  <c r="J134" i="10"/>
  <c r="J239" i="10"/>
  <c r="BK101" i="11"/>
  <c r="BK132" i="11"/>
  <c r="J226" i="12"/>
  <c r="J130" i="12"/>
  <c r="J131" i="13"/>
  <c r="BK110" i="13"/>
  <c r="J168" i="13"/>
  <c r="J193" i="14"/>
  <c r="J257" i="14"/>
  <c r="J391" i="2"/>
  <c r="J678" i="2"/>
  <c r="J322" i="2"/>
  <c r="J694" i="2"/>
  <c r="J1248" i="3"/>
  <c r="BK1329" i="3"/>
  <c r="J2748" i="3"/>
  <c r="BK191" i="3"/>
  <c r="J2100" i="3"/>
  <c r="BK2751" i="3"/>
  <c r="J2792" i="3"/>
  <c r="J2020" i="3"/>
  <c r="J183" i="4"/>
  <c r="J513" i="4"/>
  <c r="BK776" i="4"/>
  <c r="J1086" i="4"/>
  <c r="BK1122" i="4"/>
  <c r="BK1127" i="4"/>
  <c r="J224" i="5"/>
  <c r="BK445" i="5"/>
  <c r="BK206" i="6"/>
  <c r="J220" i="6"/>
  <c r="BK112" i="6"/>
  <c r="J156" i="6"/>
  <c r="BK278" i="7"/>
  <c r="J151" i="7"/>
  <c r="J228" i="7"/>
  <c r="J138" i="7"/>
  <c r="J337" i="7"/>
  <c r="J234" i="7"/>
  <c r="BK121" i="8"/>
  <c r="J251" i="8"/>
  <c r="BK327" i="8"/>
  <c r="J447" i="8"/>
  <c r="BK280" i="8"/>
  <c r="J194" i="8"/>
  <c r="J235" i="9"/>
  <c r="J111" i="9"/>
  <c r="BK198" i="10"/>
  <c r="BK195" i="10"/>
  <c r="J127" i="10"/>
  <c r="J106" i="11"/>
  <c r="J184" i="11"/>
  <c r="BK255" i="12"/>
  <c r="J274" i="12"/>
  <c r="BK293" i="12"/>
  <c r="J155" i="13"/>
  <c r="BK142" i="13"/>
  <c r="J135" i="13"/>
  <c r="BK153" i="14"/>
  <c r="J89" i="15"/>
  <c r="BK673" i="2"/>
  <c r="J311" i="2"/>
  <c r="J883" i="2"/>
  <c r="J395" i="2"/>
  <c r="J997" i="3"/>
  <c r="BK2901" i="3"/>
  <c r="J2002" i="3"/>
  <c r="J2427" i="3"/>
  <c r="BK3079" i="3"/>
  <c r="J711" i="3"/>
  <c r="J359" i="3"/>
  <c r="J918" i="3"/>
  <c r="J847" i="4"/>
  <c r="J132" i="4"/>
  <c r="BK315" i="4"/>
  <c r="BK941" i="4"/>
  <c r="BK332" i="4"/>
  <c r="BK463" i="5"/>
  <c r="J390" i="5"/>
  <c r="J463" i="5"/>
  <c r="J299" i="6"/>
  <c r="J286" i="6"/>
  <c r="BK314" i="6"/>
  <c r="J182" i="6"/>
  <c r="J168" i="7"/>
  <c r="J241" i="7"/>
  <c r="BK324" i="7"/>
  <c r="BK230" i="7"/>
  <c r="J159" i="7"/>
  <c r="BK425" i="8"/>
  <c r="J397" i="8"/>
  <c r="BK336" i="8"/>
  <c r="J160" i="8"/>
  <c r="J154" i="8"/>
  <c r="BK247" i="9"/>
  <c r="BK219" i="9"/>
  <c r="BK104" i="10"/>
  <c r="J191" i="10"/>
  <c r="J213" i="10"/>
  <c r="BK107" i="11"/>
  <c r="J130" i="11"/>
  <c r="J171" i="11"/>
  <c r="J136" i="12"/>
  <c r="J236" i="12"/>
  <c r="BK297" i="12"/>
  <c r="BK240" i="12"/>
  <c r="J101" i="13"/>
  <c r="BK158" i="13"/>
  <c r="J142" i="13"/>
  <c r="BK150" i="14"/>
  <c r="BK231" i="14"/>
  <c r="BK132" i="14"/>
  <c r="BK97" i="16"/>
  <c r="J230" i="2"/>
  <c r="BK252" i="2"/>
  <c r="J789" i="2"/>
  <c r="BK1680" i="3"/>
  <c r="BK321" i="3"/>
  <c r="J225" i="3"/>
  <c r="BK1666" i="3"/>
  <c r="BK2002" i="3"/>
  <c r="BK988" i="3"/>
  <c r="J920" i="3"/>
  <c r="J1963" i="3"/>
  <c r="J573" i="4"/>
  <c r="BK211" i="4"/>
  <c r="J1127" i="4"/>
  <c r="BK403" i="4"/>
  <c r="J313" i="5"/>
  <c r="J527" i="5"/>
  <c r="BK299" i="6"/>
  <c r="BK216" i="6"/>
  <c r="J312" i="6"/>
  <c r="J212" i="7"/>
  <c r="BK223" i="7"/>
  <c r="BK185" i="7"/>
  <c r="BK210" i="7"/>
  <c r="J223" i="7"/>
  <c r="BK160" i="7"/>
  <c r="J262" i="8"/>
  <c r="J183" i="8"/>
  <c r="J196" i="8"/>
  <c r="BK317" i="8"/>
  <c r="J368" i="8"/>
  <c r="J173" i="9"/>
  <c r="J229" i="9"/>
  <c r="J157" i="10"/>
  <c r="J141" i="10"/>
  <c r="BK207" i="10"/>
  <c r="BK165" i="11"/>
  <c r="J204" i="11"/>
  <c r="BK163" i="12"/>
  <c r="BK180" i="12"/>
  <c r="BK174" i="13"/>
  <c r="BK189" i="14"/>
  <c r="BK86" i="15"/>
  <c r="BK414" i="2"/>
  <c r="J849" i="2"/>
  <c r="BK248" i="2"/>
  <c r="BK809" i="3"/>
  <c r="BK857" i="3"/>
  <c r="BK1968" i="3"/>
  <c r="J1647" i="3"/>
  <c r="J2023" i="3"/>
  <c r="BK984" i="3"/>
  <c r="J650" i="3"/>
  <c r="BK700" i="4"/>
  <c r="J982" i="4"/>
  <c r="J864" i="4"/>
  <c r="J536" i="5"/>
  <c r="J98" i="5"/>
  <c r="BK269" i="6"/>
  <c r="BK310" i="6"/>
  <c r="J184" i="6"/>
  <c r="J129" i="6"/>
  <c r="J118" i="7"/>
  <c r="BK298" i="7"/>
  <c r="J280" i="7"/>
  <c r="J294" i="7"/>
  <c r="BK193" i="7"/>
  <c r="J452" i="8"/>
  <c r="BK179" i="8"/>
  <c r="J290" i="8"/>
  <c r="BK169" i="8"/>
  <c r="BK356" i="8"/>
  <c r="BK105" i="9"/>
  <c r="BK270" i="9"/>
  <c r="BK112" i="10"/>
  <c r="J144" i="10"/>
  <c r="BK132" i="10"/>
  <c r="BK184" i="11"/>
  <c r="BK189" i="11"/>
  <c r="BK125" i="11"/>
  <c r="BK102" i="12"/>
  <c r="J290" i="12"/>
  <c r="BK165" i="13"/>
  <c r="BK106" i="13"/>
  <c r="BK239" i="14"/>
  <c r="BK144" i="14"/>
  <c r="BK249" i="14"/>
  <c r="J101" i="16"/>
  <c r="J127" i="2"/>
  <c r="BK593" i="2"/>
  <c r="BK200" i="3"/>
  <c r="J2914" i="3"/>
  <c r="J2787" i="3"/>
  <c r="BK3083" i="3"/>
  <c r="BK2892" i="3"/>
  <c r="J2497" i="3"/>
  <c r="BK898" i="4"/>
  <c r="BK590" i="4"/>
  <c r="J647" i="5"/>
  <c r="BK254" i="6"/>
  <c r="BK208" i="6"/>
  <c r="BK262" i="6"/>
  <c r="BK120" i="7"/>
  <c r="BK131" i="7"/>
  <c r="BK214" i="7"/>
  <c r="BK202" i="7"/>
  <c r="BK175" i="7"/>
  <c r="J131" i="7"/>
  <c r="BK249" i="8"/>
  <c r="J420" i="8"/>
  <c r="BK420" i="8"/>
  <c r="BK492" i="8"/>
  <c r="BK349" i="8"/>
  <c r="BK471" i="8"/>
  <c r="J358" i="8"/>
  <c r="BK258" i="9"/>
  <c r="BK203" i="9"/>
  <c r="BK187" i="9"/>
  <c r="J207" i="10"/>
  <c r="BK152" i="10"/>
  <c r="J210" i="10"/>
  <c r="BK162" i="11"/>
  <c r="BK135" i="11"/>
  <c r="J190" i="11"/>
  <c r="BK119" i="11"/>
  <c r="BK205" i="12"/>
  <c r="J128" i="12"/>
  <c r="J157" i="12"/>
  <c r="BK114" i="13"/>
  <c r="BK116" i="13"/>
  <c r="BK174" i="14"/>
  <c r="BK243" i="14"/>
  <c r="J236" i="14"/>
  <c r="J121" i="16"/>
  <c r="BK315" i="2"/>
  <c r="J159" i="2"/>
  <c r="BK873" i="2"/>
  <c r="J1652" i="3"/>
  <c r="J1252" i="3"/>
  <c r="BK237" i="3"/>
  <c r="BK1951" i="3"/>
  <c r="BK2500" i="3"/>
  <c r="BK110" i="3"/>
  <c r="J2844" i="3"/>
  <c r="BK1881" i="3"/>
  <c r="J523" i="4"/>
  <c r="BK370" i="4"/>
  <c r="J504" i="4"/>
  <c r="J828" i="4"/>
  <c r="BK137" i="4"/>
  <c r="BK634" i="5"/>
  <c r="J268" i="6"/>
  <c r="BK296" i="6"/>
  <c r="J262" i="6"/>
  <c r="J194" i="6"/>
  <c r="BK170" i="6"/>
  <c r="BK125" i="7"/>
  <c r="J225" i="7"/>
  <c r="BK248" i="7"/>
  <c r="BK192" i="7"/>
  <c r="BK235" i="8"/>
  <c r="BK350" i="8"/>
  <c r="J389" i="8"/>
  <c r="J315" i="8"/>
  <c r="BK455" i="8"/>
  <c r="BK447" i="8"/>
  <c r="BK115" i="9"/>
  <c r="BK175" i="9"/>
  <c r="J264" i="9"/>
  <c r="J97" i="10"/>
  <c r="BK133" i="10"/>
  <c r="J135" i="10"/>
  <c r="J135" i="11"/>
  <c r="BK183" i="11"/>
  <c r="J173" i="11"/>
  <c r="BK252" i="12"/>
  <c r="BK132" i="12"/>
  <c r="J122" i="12"/>
  <c r="J127" i="13"/>
  <c r="BK159" i="13"/>
  <c r="J162" i="14"/>
  <c r="J187" i="14"/>
  <c r="J93" i="15"/>
  <c r="BK586" i="2"/>
  <c r="J275" i="2"/>
  <c r="BK943" i="2"/>
  <c r="BK302" i="3"/>
  <c r="BK1104" i="3"/>
  <c r="J135" i="3"/>
  <c r="J2001" i="3"/>
  <c r="BK2581" i="3"/>
  <c r="J1421" i="3"/>
  <c r="BK1838" i="3"/>
  <c r="J2316" i="3"/>
  <c r="BK2488" i="3"/>
  <c r="BK233" i="4"/>
  <c r="BK841" i="4"/>
  <c r="J345" i="4"/>
  <c r="BK582" i="4"/>
  <c r="J339" i="5"/>
  <c r="BK468" i="5"/>
  <c r="J269" i="6"/>
  <c r="BK282" i="6"/>
  <c r="J248" i="6"/>
  <c r="BK145" i="6"/>
  <c r="J139" i="7"/>
  <c r="J221" i="7"/>
  <c r="BK184" i="7"/>
  <c r="BK194" i="7"/>
  <c r="J433" i="8"/>
  <c r="J112" i="8"/>
  <c r="BK178" i="8"/>
  <c r="BK253" i="8"/>
  <c r="BK399" i="8"/>
  <c r="J336" i="8"/>
  <c r="BK137" i="9"/>
  <c r="J115" i="9"/>
  <c r="J111" i="10"/>
  <c r="BK185" i="10"/>
  <c r="J164" i="10"/>
  <c r="J140" i="11"/>
  <c r="BK114" i="11"/>
  <c r="BK165" i="12"/>
  <c r="BK222" i="12"/>
  <c r="BK254" i="14"/>
  <c r="J261" i="14"/>
  <c r="BK151" i="2"/>
  <c r="BK797" i="2"/>
  <c r="BK802" i="2"/>
  <c r="J461" i="3"/>
  <c r="BK460" i="3"/>
  <c r="J377" i="3"/>
  <c r="BK463" i="3"/>
  <c r="BK1993" i="3"/>
  <c r="J984" i="3"/>
  <c r="BK1928" i="3"/>
  <c r="BK2121" i="3"/>
  <c r="BK520" i="4"/>
  <c r="BK858" i="4"/>
  <c r="BK1048" i="4"/>
  <c r="BK902" i="4"/>
  <c r="BK140" i="5"/>
  <c r="J303" i="5"/>
  <c r="BK243" i="6"/>
  <c r="J148" i="6"/>
  <c r="J101" i="6"/>
  <c r="J249" i="6"/>
  <c r="BK302" i="7"/>
  <c r="BK157" i="7"/>
  <c r="J167" i="7"/>
  <c r="J250" i="7"/>
  <c r="J194" i="7"/>
  <c r="J231" i="8"/>
  <c r="BK384" i="8"/>
  <c r="BK275" i="8"/>
  <c r="BK294" i="8"/>
  <c r="J467" i="8"/>
  <c r="BK118" i="8"/>
  <c r="J124" i="8"/>
  <c r="BK129" i="9"/>
  <c r="J158" i="10"/>
  <c r="J137" i="10"/>
  <c r="J195" i="10"/>
  <c r="J119" i="11"/>
  <c r="J208" i="11"/>
  <c r="BK210" i="12"/>
  <c r="BK116" i="12"/>
  <c r="J277" i="12"/>
  <c r="J199" i="12"/>
  <c r="J122" i="13"/>
  <c r="BK161" i="13"/>
  <c r="J148" i="14"/>
  <c r="BK100" i="14"/>
  <c r="J144" i="14"/>
  <c r="BK96" i="16"/>
  <c r="J400" i="2"/>
  <c r="J906" i="2"/>
  <c r="BK426" i="2"/>
  <c r="J410" i="3"/>
  <c r="J988" i="3"/>
  <c r="BK976" i="3"/>
  <c r="J1174" i="3"/>
  <c r="BK701" i="3"/>
  <c r="BK2000" i="3"/>
  <c r="BK2469" i="3"/>
  <c r="BK321" i="4"/>
  <c r="BK1073" i="4"/>
  <c r="BK917" i="4"/>
  <c r="J1112" i="4"/>
  <c r="BK473" i="5"/>
  <c r="BK538" i="5"/>
  <c r="J193" i="6"/>
  <c r="J195" i="6"/>
  <c r="J168" i="6"/>
  <c r="BK277" i="6"/>
  <c r="BK162" i="6"/>
  <c r="BK249" i="7"/>
  <c r="BK226" i="7"/>
  <c r="BK354" i="7"/>
  <c r="J251" i="7"/>
  <c r="J347" i="7"/>
  <c r="J181" i="8"/>
  <c r="BK266" i="8"/>
  <c r="BK142" i="8"/>
  <c r="BK146" i="8"/>
  <c r="BK346" i="8"/>
  <c r="J378" i="8"/>
  <c r="BK103" i="9"/>
  <c r="J214" i="10"/>
  <c r="BK142" i="10"/>
  <c r="J156" i="10"/>
  <c r="J145" i="11"/>
  <c r="J259" i="12"/>
  <c r="J121" i="13"/>
  <c r="J216" i="14"/>
  <c r="BK246" i="14"/>
  <c r="J342" i="2"/>
  <c r="J682" i="2"/>
  <c r="J1402" i="3"/>
  <c r="J1466" i="3"/>
  <c r="J1939" i="3"/>
  <c r="J1246" i="3"/>
  <c r="J2541" i="3"/>
  <c r="J2654" i="3"/>
  <c r="BK392" i="4"/>
  <c r="J287" i="4"/>
  <c r="BK350" i="4"/>
  <c r="BK944" i="4"/>
  <c r="J941" i="4"/>
  <c r="J521" i="5"/>
  <c r="J328" i="5"/>
  <c r="J99" i="6"/>
  <c r="J309" i="6"/>
  <c r="BK210" i="6"/>
  <c r="J125" i="7"/>
  <c r="BK163" i="7"/>
  <c r="BK203" i="7"/>
  <c r="J219" i="7"/>
  <c r="J328" i="7"/>
  <c r="J326" i="7"/>
  <c r="BK206" i="8"/>
  <c r="BK106" i="8"/>
  <c r="BK173" i="8"/>
  <c r="J110" i="8"/>
  <c r="J479" i="8"/>
  <c r="J297" i="8"/>
  <c r="J152" i="8"/>
  <c r="BK217" i="9"/>
  <c r="J158" i="9"/>
  <c r="J233" i="10"/>
  <c r="BK146" i="10"/>
  <c r="J1663" i="3"/>
  <c r="BK2736" i="3"/>
  <c r="BK2916" i="3"/>
  <c r="BK2586" i="3"/>
  <c r="BK261" i="3"/>
  <c r="J735" i="4"/>
  <c r="BK735" i="4"/>
  <c r="J1142" i="4"/>
  <c r="BK997" i="4"/>
  <c r="J445" i="5"/>
  <c r="J504" i="5"/>
  <c r="J254" i="6"/>
  <c r="J282" i="6"/>
  <c r="BK213" i="6"/>
  <c r="J152" i="6"/>
  <c r="J137" i="7"/>
  <c r="BK252" i="7"/>
  <c r="BK164" i="7"/>
  <c r="J227" i="7"/>
  <c r="BK135" i="7"/>
  <c r="BK302" i="8"/>
  <c r="BK285" i="8"/>
  <c r="BK373" i="8"/>
  <c r="J170" i="8"/>
  <c r="J137" i="8"/>
  <c r="BK195" i="9"/>
  <c r="J147" i="9"/>
  <c r="J208" i="10"/>
  <c r="BK156" i="10"/>
  <c r="BK148" i="11"/>
  <c r="J139" i="11"/>
  <c r="J187" i="12"/>
  <c r="J210" i="12"/>
  <c r="BK113" i="13"/>
  <c r="J105" i="13"/>
  <c r="J170" i="13"/>
  <c r="J182" i="14"/>
  <c r="BK94" i="14"/>
  <c r="BK121" i="16"/>
  <c r="J326" i="2"/>
  <c r="BK529" i="2"/>
  <c r="BK309" i="3"/>
  <c r="BK868" i="3"/>
  <c r="BK2595" i="3"/>
  <c r="J2875" i="3"/>
  <c r="BK966" i="3"/>
  <c r="BK2909" i="3"/>
  <c r="BK1843" i="3"/>
  <c r="BK1847" i="3"/>
  <c r="J317" i="4"/>
  <c r="BK1044" i="4"/>
  <c r="BK982" i="4"/>
  <c r="BK727" i="4"/>
  <c r="J678" i="5"/>
  <c r="BK301" i="6"/>
  <c r="BK305" i="6"/>
  <c r="J283" i="6"/>
  <c r="BK265" i="6"/>
  <c r="J242" i="7"/>
  <c r="BK134" i="7"/>
  <c r="BK312" i="7"/>
  <c r="BK243" i="7"/>
  <c r="J279" i="7"/>
  <c r="J229" i="8"/>
  <c r="J408" i="8"/>
  <c r="BK418" i="8"/>
  <c r="BK293" i="8"/>
  <c r="BK358" i="8"/>
  <c r="BK427" i="8"/>
  <c r="BK183" i="9"/>
  <c r="J183" i="9"/>
  <c r="J130" i="10"/>
  <c r="J153" i="10"/>
  <c r="J136" i="11"/>
  <c r="J110" i="11"/>
  <c r="J116" i="11"/>
  <c r="J280" i="12"/>
  <c r="J287" i="12"/>
  <c r="BK124" i="12"/>
  <c r="J129" i="13"/>
  <c r="J124" i="14"/>
  <c r="J92" i="15"/>
  <c r="J673" i="2"/>
  <c r="J725" i="2"/>
  <c r="J544" i="2"/>
  <c r="J1100" i="3"/>
  <c r="BK119" i="3"/>
  <c r="BK439" i="3"/>
  <c r="J1997" i="3"/>
  <c r="BK2005" i="3"/>
  <c r="J2519" i="3"/>
  <c r="J2567" i="3"/>
  <c r="BK379" i="3"/>
  <c r="J350" i="4"/>
  <c r="J366" i="4"/>
  <c r="J776" i="4"/>
  <c r="J997" i="4"/>
  <c r="J491" i="5"/>
  <c r="J239" i="6"/>
  <c r="J122" i="6"/>
  <c r="BK272" i="6"/>
  <c r="BK214" i="6"/>
  <c r="BK126" i="6"/>
  <c r="BK237" i="7"/>
  <c r="BK285" i="7"/>
  <c r="J183" i="7"/>
  <c r="J122" i="7"/>
  <c r="BK255" i="7"/>
  <c r="BK352" i="8"/>
  <c r="BK237" i="8"/>
  <c r="BK122" i="8"/>
  <c r="BK476" i="8"/>
  <c r="BK371" i="8"/>
  <c r="BK211" i="8"/>
  <c r="J133" i="9"/>
  <c r="BK117" i="10"/>
  <c r="J198" i="10"/>
  <c r="BK212" i="10"/>
  <c r="BK173" i="10"/>
  <c r="J169" i="11"/>
  <c r="J132" i="11"/>
  <c r="BK145" i="11"/>
  <c r="J108" i="12"/>
  <c r="BK254" i="12"/>
  <c r="J137" i="12"/>
  <c r="BK123" i="13"/>
  <c r="J246" i="14"/>
  <c r="J100" i="14"/>
  <c r="BK355" i="2"/>
  <c r="BK789" i="2"/>
  <c r="BK677" i="2"/>
  <c r="BK1636" i="3"/>
  <c r="J187" i="3"/>
  <c r="J2015" i="3"/>
  <c r="J2535" i="3"/>
  <c r="BK1948" i="3"/>
  <c r="BK2494" i="3"/>
  <c r="BK426" i="4"/>
  <c r="J764" i="4"/>
  <c r="BK978" i="4"/>
  <c r="J1152" i="4"/>
  <c r="J455" i="5"/>
  <c r="BK278" i="6"/>
  <c r="J167" i="6"/>
  <c r="BK152" i="6"/>
  <c r="BK250" i="6"/>
  <c r="BK152" i="7"/>
  <c r="J97" i="7"/>
  <c r="BK279" i="7"/>
  <c r="J203" i="7"/>
  <c r="BK202" i="8"/>
  <c r="J421" i="8"/>
  <c r="J443" i="8"/>
  <c r="BK477" i="8"/>
  <c r="BK452" i="8"/>
  <c r="BK250" i="9"/>
  <c r="BK245" i="9"/>
  <c r="BK223" i="9"/>
  <c r="BK126" i="10"/>
  <c r="BK140" i="10"/>
  <c r="BK176" i="11"/>
  <c r="J143" i="11"/>
  <c r="BK113" i="11"/>
  <c r="J289" i="12"/>
  <c r="BK278" i="12"/>
  <c r="J113" i="13"/>
  <c r="BK117" i="14"/>
  <c r="BK92" i="16"/>
  <c r="J248" i="2"/>
  <c r="J689" i="2"/>
  <c r="J1339" i="3"/>
  <c r="J379" i="3"/>
  <c r="J280" i="3"/>
  <c r="J402" i="3"/>
  <c r="J302" i="3"/>
  <c r="BK225" i="3"/>
  <c r="J660" i="4"/>
  <c r="J586" i="4"/>
  <c r="BK1169" i="4"/>
  <c r="J612" i="4"/>
  <c r="BK450" i="5"/>
  <c r="J660" i="5"/>
  <c r="BK200" i="6"/>
  <c r="J287" i="6"/>
  <c r="BK104" i="6"/>
  <c r="J269" i="7"/>
  <c r="BK284" i="7"/>
  <c r="BK337" i="7"/>
  <c r="J117" i="7"/>
  <c r="J334" i="8"/>
  <c r="J344" i="8"/>
  <c r="J471" i="8"/>
  <c r="J317" i="8"/>
  <c r="J257" i="8"/>
  <c r="J231" i="9"/>
  <c r="BK125" i="9"/>
  <c r="J227" i="10"/>
  <c r="J241" i="10"/>
  <c r="BK215" i="10"/>
  <c r="J125" i="11"/>
  <c r="BK158" i="11"/>
  <c r="J166" i="11"/>
  <c r="BK282" i="12"/>
  <c r="J245" i="12"/>
  <c r="BK248" i="12"/>
  <c r="J112" i="13"/>
  <c r="J134" i="13"/>
  <c r="BK481" i="2"/>
  <c r="J684" i="2"/>
  <c r="BK254" i="2"/>
  <c r="BK1337" i="3"/>
  <c r="J1115" i="3"/>
  <c r="BK1684" i="3"/>
  <c r="J2063" i="3"/>
  <c r="BK2551" i="3"/>
  <c r="J237" i="3"/>
  <c r="BK2065" i="3"/>
  <c r="J1089" i="4"/>
  <c r="J1169" i="4"/>
  <c r="J103" i="5"/>
  <c r="J367" i="5"/>
  <c r="BK307" i="6"/>
  <c r="J288" i="7"/>
  <c r="BK98" i="7"/>
  <c r="J150" i="7"/>
  <c r="J164" i="7"/>
  <c r="J178" i="7"/>
  <c r="J456" i="8"/>
  <c r="BK240" i="8"/>
  <c r="J481" i="8"/>
  <c r="J440" i="8"/>
  <c r="BK906" i="2"/>
  <c r="BK229" i="3"/>
  <c r="BK2792" i="3"/>
  <c r="J2695" i="3"/>
  <c r="J857" i="3"/>
  <c r="BK2188" i="3"/>
  <c r="BK2364" i="3"/>
  <c r="J814" i="4"/>
  <c r="BK540" i="4"/>
  <c r="J1229" i="4"/>
  <c r="BK816" i="4"/>
  <c r="BK232" i="6"/>
  <c r="BK257" i="6"/>
  <c r="BK109" i="7"/>
  <c r="BK126" i="7"/>
  <c r="J287" i="7"/>
  <c r="BK277" i="7"/>
  <c r="BK221" i="7"/>
  <c r="BK274" i="7"/>
  <c r="J141" i="7"/>
  <c r="J303" i="8"/>
  <c r="J393" i="8"/>
  <c r="BK184" i="8"/>
  <c r="BK283" i="8"/>
  <c r="BK421" i="8"/>
  <c r="J428" i="8"/>
  <c r="BK141" i="9"/>
  <c r="BK151" i="9"/>
  <c r="J262" i="9"/>
  <c r="BK217" i="10"/>
  <c r="J146" i="10"/>
  <c r="J204" i="10"/>
  <c r="J175" i="11"/>
  <c r="J145" i="12"/>
  <c r="J111" i="13"/>
  <c r="J180" i="13"/>
  <c r="BK167" i="14"/>
  <c r="BK372" i="2"/>
  <c r="J271" i="2"/>
  <c r="J828" i="2"/>
  <c r="J876" i="3"/>
  <c r="BK1375" i="3"/>
  <c r="BK280" i="3"/>
  <c r="J148" i="10"/>
  <c r="BK230" i="10"/>
  <c r="BK202" i="10"/>
  <c r="BK519" i="3"/>
  <c r="J2462" i="3"/>
  <c r="J2142" i="3"/>
  <c r="J2157" i="3"/>
  <c r="BK150" i="3"/>
  <c r="J128" i="4"/>
  <c r="BK566" i="4"/>
  <c r="J709" i="4"/>
  <c r="J187" i="4"/>
  <c r="BK231" i="5"/>
  <c r="J430" i="5"/>
  <c r="BK264" i="6"/>
  <c r="J275" i="6"/>
  <c r="BK222" i="6"/>
  <c r="J170" i="6"/>
  <c r="BK181" i="6"/>
  <c r="BK264" i="7"/>
  <c r="J127" i="7"/>
  <c r="BK219" i="7"/>
  <c r="BK150" i="7"/>
  <c r="BK300" i="7"/>
  <c r="BK308" i="8"/>
  <c r="BK217" i="8"/>
  <c r="J330" i="8"/>
  <c r="BK299" i="8"/>
  <c r="BK437" i="8"/>
  <c r="BK333" i="8"/>
  <c r="J179" i="9"/>
  <c r="BK221" i="9"/>
  <c r="J151" i="10"/>
  <c r="J110" i="10"/>
  <c r="J126" i="10"/>
  <c r="BK131" i="10"/>
  <c r="J198" i="11"/>
  <c r="BK156" i="11"/>
  <c r="BK137" i="11"/>
  <c r="J102" i="12"/>
  <c r="J228" i="12"/>
  <c r="J166" i="13"/>
  <c r="J110" i="13"/>
  <c r="BK157" i="13"/>
  <c r="BK99" i="13"/>
  <c r="J114" i="14"/>
  <c r="BK91" i="15"/>
  <c r="J676" i="2"/>
  <c r="J887" i="2"/>
  <c r="BK463" i="2"/>
  <c r="BK1655" i="3"/>
  <c r="J386" i="3"/>
  <c r="J1928" i="3"/>
  <c r="J2017" i="3"/>
  <c r="BK1599" i="3"/>
  <c r="BK956" i="3"/>
  <c r="BK2178" i="3"/>
  <c r="BK764" i="4"/>
  <c r="BK616" i="4"/>
  <c r="J563" i="4"/>
  <c r="BK244" i="4"/>
  <c r="BK328" i="5"/>
  <c r="BK491" i="5"/>
  <c r="J127" i="6"/>
  <c r="BK97" i="6"/>
  <c r="J172" i="6"/>
  <c r="J214" i="6"/>
  <c r="BK139" i="7"/>
  <c r="BK130" i="7"/>
  <c r="J186" i="7"/>
  <c r="BK268" i="7"/>
  <c r="BK108" i="7"/>
  <c r="J430" i="8"/>
  <c r="J163" i="8"/>
  <c r="J197" i="8"/>
  <c r="J347" i="8"/>
  <c r="J417" i="8"/>
  <c r="BK209" i="8"/>
  <c r="BK248" i="9"/>
  <c r="BK190" i="9"/>
  <c r="J233" i="9"/>
  <c r="BK180" i="10"/>
  <c r="BK179" i="11"/>
  <c r="BK200" i="11"/>
  <c r="BK152" i="11"/>
  <c r="BK169" i="12"/>
  <c r="J216" i="12"/>
  <c r="BK126" i="12"/>
  <c r="BK160" i="13"/>
  <c r="J136" i="13"/>
  <c r="BK124" i="14"/>
  <c r="J267" i="14"/>
  <c r="J100" i="16"/>
  <c r="J680" i="2"/>
  <c r="J193" i="2"/>
  <c r="BK271" i="2"/>
  <c r="BK467" i="3"/>
  <c r="J1337" i="3"/>
  <c r="BK408" i="3"/>
  <c r="BK1118" i="3"/>
  <c r="BK1933" i="3"/>
  <c r="J2131" i="3"/>
  <c r="J2906" i="3"/>
  <c r="J2075" i="3"/>
  <c r="BK2289" i="3"/>
  <c r="BK115" i="4"/>
  <c r="BK698" i="4"/>
  <c r="J1145" i="4"/>
  <c r="BK560" i="4"/>
  <c r="J1094" i="4"/>
  <c r="J377" i="5"/>
  <c r="J620" i="5"/>
  <c r="BK169" i="6"/>
  <c r="BK103" i="6"/>
  <c r="J163" i="6"/>
  <c r="BK163" i="6"/>
  <c r="J119" i="7"/>
  <c r="BK273" i="7"/>
  <c r="BK148" i="7"/>
  <c r="J102" i="7"/>
  <c r="J339" i="7"/>
  <c r="J286" i="7"/>
  <c r="BK128" i="8"/>
  <c r="J450" i="8"/>
  <c r="BK297" i="8"/>
  <c r="BK306" i="8"/>
  <c r="J136" i="8"/>
  <c r="BK206" i="9"/>
  <c r="J245" i="9"/>
  <c r="J124" i="9"/>
  <c r="BK193" i="10"/>
  <c r="BK234" i="10"/>
  <c r="BK177" i="10"/>
  <c r="J194" i="10"/>
  <c r="BK164" i="11"/>
  <c r="BK169" i="11"/>
  <c r="BK202" i="11"/>
  <c r="J283" i="12"/>
  <c r="J270" i="12"/>
  <c r="J149" i="12"/>
  <c r="J119" i="13"/>
  <c r="J159" i="13"/>
  <c r="J210" i="14"/>
  <c r="BK267" i="14"/>
  <c r="J98" i="16"/>
  <c r="J171" i="6"/>
  <c r="BK293" i="7"/>
  <c r="J237" i="7"/>
  <c r="BK347" i="7"/>
  <c r="J314" i="7"/>
  <c r="J218" i="7"/>
  <c r="J387" i="8"/>
  <c r="BK331" i="8"/>
  <c r="J461" i="8"/>
  <c r="J491" i="8"/>
  <c r="J206" i="8"/>
  <c r="BK130" i="8"/>
  <c r="J123" i="9"/>
  <c r="J105" i="9"/>
  <c r="BK208" i="10"/>
  <c r="BK120" i="10"/>
  <c r="BK204" i="10"/>
  <c r="BK108" i="10"/>
  <c r="BK286" i="12"/>
  <c r="J293" i="12"/>
  <c r="BK103" i="13"/>
  <c r="J207" i="14"/>
  <c r="BK181" i="14"/>
  <c r="BK656" i="2"/>
  <c r="J797" i="2"/>
  <c r="BK1652" i="3"/>
  <c r="J241" i="3"/>
  <c r="BK2984" i="3"/>
  <c r="BK187" i="3"/>
  <c r="J1982" i="3"/>
  <c r="BK1106" i="3"/>
  <c r="J2136" i="3"/>
  <c r="BK402" i="3"/>
  <c r="BK2023" i="3"/>
  <c r="BK548" i="4"/>
  <c r="J594" i="4"/>
  <c r="J211" i="4"/>
  <c r="BK1091" i="4"/>
  <c r="J1122" i="4"/>
  <c r="BK527" i="5"/>
  <c r="J555" i="5"/>
  <c r="J192" i="6"/>
  <c r="BK123" i="6"/>
  <c r="J209" i="6"/>
  <c r="J117" i="6"/>
  <c r="BK131" i="6"/>
  <c r="J270" i="7"/>
  <c r="J114" i="7"/>
  <c r="BK296" i="7"/>
  <c r="J108" i="7"/>
  <c r="J120" i="7"/>
  <c r="J152" i="7"/>
  <c r="BK215" i="7"/>
  <c r="J119" i="8"/>
  <c r="J269" i="8"/>
  <c r="BK109" i="8"/>
  <c r="J325" i="8"/>
  <c r="J403" i="8"/>
  <c r="J203" i="8"/>
  <c r="J446" i="8"/>
  <c r="BK208" i="9"/>
  <c r="J160" i="9"/>
  <c r="J241" i="9"/>
  <c r="BK229" i="9"/>
  <c r="BK165" i="10"/>
  <c r="BK160" i="10"/>
  <c r="J236" i="10"/>
  <c r="J254" i="3"/>
  <c r="BK1473" i="3"/>
  <c r="J449" i="3"/>
  <c r="BK2403" i="3"/>
  <c r="J1942" i="3"/>
  <c r="J520" i="4"/>
  <c r="J924" i="4"/>
  <c r="J502" i="4"/>
  <c r="J803" i="4"/>
  <c r="BK107" i="4"/>
  <c r="J639" i="5"/>
  <c r="BK153" i="6"/>
  <c r="J138" i="6"/>
  <c r="J311" i="6"/>
  <c r="BK138" i="6"/>
  <c r="J128" i="7"/>
  <c r="J302" i="7"/>
  <c r="J111" i="7"/>
  <c r="J123" i="7"/>
  <c r="J192" i="7"/>
  <c r="J148" i="7"/>
  <c r="J133" i="8"/>
  <c r="BK183" i="8"/>
  <c r="J209" i="8"/>
  <c r="BK334" i="8"/>
  <c r="BK337" i="8"/>
  <c r="J273" i="9"/>
  <c r="J137" i="9"/>
  <c r="J202" i="10"/>
  <c r="J166" i="10"/>
  <c r="J179" i="10"/>
  <c r="J171" i="10"/>
  <c r="J185" i="10"/>
  <c r="BK130" i="11"/>
  <c r="BK177" i="11"/>
  <c r="BK104" i="11"/>
  <c r="BK291" i="12"/>
  <c r="J268" i="12"/>
  <c r="J130" i="13"/>
  <c r="BK112" i="13"/>
  <c r="J100" i="13"/>
  <c r="BK224" i="14"/>
  <c r="J222" i="14"/>
  <c r="BK106" i="16"/>
  <c r="J555" i="2"/>
  <c r="BK785" i="2"/>
  <c r="BK778" i="2"/>
  <c r="BK691" i="3"/>
  <c r="J966" i="3"/>
  <c r="BK991" i="3"/>
  <c r="BK1990" i="3"/>
  <c r="J1666" i="3"/>
  <c r="J2200" i="3"/>
  <c r="J2516" i="3"/>
  <c r="J2736" i="3"/>
  <c r="BK803" i="4"/>
  <c r="BK814" i="4"/>
  <c r="BK620" i="4"/>
  <c r="J420" i="4"/>
  <c r="J906" i="4"/>
  <c r="BK128" i="5"/>
  <c r="J251" i="6"/>
  <c r="J153" i="6"/>
  <c r="J231" i="6"/>
  <c r="J123" i="6"/>
  <c r="BK167" i="6"/>
  <c r="BK231" i="7"/>
  <c r="J297" i="7"/>
  <c r="J354" i="7"/>
  <c r="J162" i="7"/>
  <c r="J144" i="7"/>
  <c r="J349" i="8"/>
  <c r="BK278" i="8"/>
  <c r="J444" i="8"/>
  <c r="BK157" i="8"/>
  <c r="J187" i="8"/>
  <c r="BK314" i="8"/>
  <c r="J190" i="9"/>
  <c r="BK173" i="9"/>
  <c r="BK176" i="10"/>
  <c r="BK223" i="10"/>
  <c r="BK171" i="10"/>
  <c r="J180" i="11"/>
  <c r="BK131" i="11"/>
  <c r="J146" i="11"/>
  <c r="BK122" i="12"/>
  <c r="J257" i="12"/>
  <c r="BK110" i="12"/>
  <c r="BK284" i="12"/>
  <c r="J156" i="13"/>
  <c r="J138" i="13"/>
  <c r="BK263" i="14"/>
  <c r="BK251" i="14"/>
  <c r="J96" i="16"/>
  <c r="J472" i="2"/>
  <c r="BK891" i="2"/>
  <c r="BK686" i="2"/>
  <c r="BK1647" i="3"/>
  <c r="J776" i="3"/>
  <c r="BK2075" i="3"/>
  <c r="J2607" i="3"/>
  <c r="J435" i="3"/>
  <c r="J1088" i="3"/>
  <c r="BK2187" i="3"/>
  <c r="BK2079" i="3"/>
  <c r="BK823" i="4"/>
  <c r="J558" i="4"/>
  <c r="J354" i="4"/>
  <c r="BK1018" i="4"/>
  <c r="J894" i="4"/>
  <c r="BK467" i="4"/>
  <c r="BK660" i="5"/>
  <c r="BK499" i="5"/>
  <c r="BK187" i="6"/>
  <c r="J219" i="6"/>
  <c r="J131" i="6"/>
  <c r="J233" i="7"/>
  <c r="BK178" i="7"/>
  <c r="BK119" i="7"/>
  <c r="BK199" i="7"/>
  <c r="J310" i="7"/>
  <c r="J435" i="8"/>
  <c r="J116" i="8"/>
  <c r="J238" i="8"/>
  <c r="J383" i="8"/>
  <c r="J235" i="8"/>
  <c r="J223" i="9"/>
  <c r="BK256" i="9"/>
  <c r="BK218" i="10"/>
  <c r="BK155" i="10"/>
  <c r="BK113" i="10"/>
  <c r="J153" i="11"/>
  <c r="BK174" i="11"/>
  <c r="BK247" i="12"/>
  <c r="BK114" i="12"/>
  <c r="BK104" i="12"/>
  <c r="BK187" i="12"/>
  <c r="J128" i="13"/>
  <c r="BK117" i="13"/>
  <c r="J117" i="13"/>
  <c r="J133" i="13"/>
  <c r="BK244" i="14"/>
  <c r="BK170" i="14"/>
  <c r="J84" i="15"/>
  <c r="BK544" i="2"/>
  <c r="J202" i="2"/>
  <c r="J1473" i="3"/>
  <c r="J555" i="3"/>
  <c r="J2909" i="3"/>
  <c r="J374" i="3"/>
  <c r="J2173" i="3"/>
  <c r="J2229" i="3"/>
  <c r="J2309" i="3"/>
  <c r="BK2598" i="3"/>
  <c r="BK336" i="4"/>
  <c r="J602" i="4"/>
  <c r="J733" i="4"/>
  <c r="BK366" i="4"/>
  <c r="J156" i="4"/>
  <c r="BK521" i="5"/>
  <c r="J308" i="5"/>
  <c r="BK150" i="6"/>
  <c r="J274" i="6"/>
  <c r="BK207" i="6"/>
  <c r="J277" i="7"/>
  <c r="BK314" i="7"/>
  <c r="J166" i="7"/>
  <c r="J101" i="7"/>
  <c r="BK292" i="7"/>
  <c r="J362" i="8"/>
  <c r="J291" i="8"/>
  <c r="BK193" i="8"/>
  <c r="J492" i="8"/>
  <c r="J406" i="8"/>
  <c r="J384" i="8"/>
  <c r="BK147" i="9"/>
  <c r="J217" i="9"/>
  <c r="BK160" i="9"/>
  <c r="BK163" i="10"/>
  <c r="J215" i="10"/>
  <c r="J113" i="11"/>
  <c r="BK208" i="11"/>
  <c r="J254" i="12"/>
  <c r="BK182" i="12"/>
  <c r="J184" i="13"/>
  <c r="J122" i="14"/>
  <c r="J95" i="15"/>
  <c r="J481" i="2"/>
  <c r="J915" i="2"/>
  <c r="BK620" i="2"/>
  <c r="J309" i="3"/>
  <c r="BK374" i="3"/>
  <c r="BK2831" i="3"/>
  <c r="J2598" i="3"/>
  <c r="J798" i="3"/>
  <c r="J326" i="3"/>
  <c r="J168" i="3"/>
  <c r="J555" i="4"/>
  <c r="BK1233" i="4"/>
  <c r="BK612" i="4"/>
  <c r="BK280" i="4"/>
  <c r="J420" i="5"/>
  <c r="J625" i="5"/>
  <c r="J294" i="6"/>
  <c r="BK300" i="6"/>
  <c r="J103" i="6"/>
  <c r="J241" i="6"/>
  <c r="BK291" i="7"/>
  <c r="BK251" i="7"/>
  <c r="J153" i="7"/>
  <c r="J110" i="7"/>
  <c r="J177" i="7"/>
  <c r="J274" i="8"/>
  <c r="J241" i="8"/>
  <c r="J331" i="8"/>
  <c r="J293" i="8"/>
  <c r="BK193" i="9"/>
  <c r="BK126" i="9"/>
  <c r="J169" i="9"/>
  <c r="J112" i="10"/>
  <c r="J147" i="10"/>
  <c r="J163" i="10"/>
  <c r="J178" i="11"/>
  <c r="J205" i="11"/>
  <c r="BK112" i="11"/>
  <c r="BK147" i="12"/>
  <c r="J195" i="12"/>
  <c r="J137" i="13"/>
  <c r="BK163" i="13"/>
  <c r="BK193" i="14"/>
  <c r="J85" i="15"/>
  <c r="BK105" i="16"/>
  <c r="BK555" i="2"/>
  <c r="BK123" i="2"/>
  <c r="BK655" i="3"/>
  <c r="BK958" i="3"/>
  <c r="BK1986" i="3"/>
  <c r="J1470" i="3"/>
  <c r="J2432" i="3"/>
  <c r="BK2169" i="3"/>
  <c r="BK2228" i="3"/>
  <c r="BK913" i="4"/>
  <c r="BK1040" i="4"/>
  <c r="BK420" i="4"/>
  <c r="J195" i="5"/>
  <c r="BK118" i="6"/>
  <c r="J114" i="6"/>
  <c r="J216" i="6"/>
  <c r="J200" i="6"/>
  <c r="J133" i="7"/>
  <c r="J173" i="7"/>
  <c r="BK137" i="7"/>
  <c r="BK320" i="7"/>
  <c r="BK116" i="7"/>
  <c r="BK99" i="7"/>
  <c r="J275" i="8"/>
  <c r="J226" i="8"/>
  <c r="BK322" i="8"/>
  <c r="J265" i="8"/>
  <c r="BK341" i="8"/>
  <c r="BK162" i="9"/>
  <c r="J156" i="9"/>
  <c r="BK153" i="9"/>
  <c r="J98" i="10"/>
  <c r="BK221" i="10"/>
  <c r="BK162" i="10"/>
  <c r="BK115" i="10"/>
  <c r="J142" i="11"/>
  <c r="BK120" i="11"/>
  <c r="BK167" i="11"/>
  <c r="BK167" i="12"/>
  <c r="BK157" i="12"/>
  <c r="J292" i="12"/>
  <c r="BK108" i="12"/>
  <c r="J109" i="13"/>
  <c r="J167" i="13"/>
  <c r="J174" i="13"/>
  <c r="BK238" i="14"/>
  <c r="BK105" i="14"/>
  <c r="BK98" i="16"/>
  <c r="BK537" i="2"/>
  <c r="J802" i="2"/>
  <c r="BK694" i="2"/>
  <c r="J958" i="3"/>
  <c r="J261" i="3"/>
  <c r="J1432" i="3"/>
  <c r="J2837" i="3"/>
  <c r="J1948" i="3"/>
  <c r="J2383" i="3"/>
  <c r="BK2497" i="3"/>
  <c r="J197" i="3"/>
  <c r="J781" i="4"/>
  <c r="BK750" i="4"/>
  <c r="J990" i="4"/>
  <c r="J1118" i="4"/>
  <c r="BK213" i="4"/>
  <c r="J158" i="5"/>
  <c r="J538" i="5"/>
  <c r="J270" i="6"/>
  <c r="J166" i="6"/>
  <c r="BK189" i="6"/>
  <c r="BK252" i="6"/>
  <c r="BK106" i="7"/>
  <c r="J235" i="7"/>
  <c r="BK326" i="7"/>
  <c r="BK170" i="7"/>
  <c r="BK191" i="7"/>
  <c r="J155" i="7"/>
  <c r="J285" i="8"/>
  <c r="BK319" i="8"/>
  <c r="J296" i="8"/>
  <c r="J399" i="8"/>
  <c r="J455" i="8"/>
  <c r="J352" i="8"/>
  <c r="J227" i="9"/>
  <c r="J113" i="9"/>
  <c r="BK257" i="9"/>
  <c r="J205" i="10"/>
  <c r="BK101" i="10"/>
  <c r="J128" i="10"/>
  <c r="J111" i="11"/>
  <c r="J107" i="11"/>
  <c r="BK124" i="11"/>
  <c r="J124" i="11"/>
  <c r="BK249" i="12"/>
  <c r="BK242" i="12"/>
  <c r="BK262" i="12"/>
  <c r="BK168" i="13"/>
  <c r="BK120" i="13"/>
  <c r="BK181" i="13"/>
  <c r="J156" i="14"/>
  <c r="BK175" i="14"/>
  <c r="J189" i="14"/>
  <c r="J109" i="16"/>
  <c r="J496" i="2"/>
  <c r="AS55" i="1"/>
  <c r="J2050" i="3"/>
  <c r="BK650" i="3"/>
  <c r="BK1979" i="3"/>
  <c r="BK1432" i="3"/>
  <c r="BK558" i="4"/>
  <c r="BK640" i="4"/>
  <c r="BK422" i="4"/>
  <c r="BK1089" i="4"/>
  <c r="J544" i="5"/>
  <c r="J128" i="5"/>
  <c r="J226" i="6"/>
  <c r="BK298" i="6"/>
  <c r="J174" i="6"/>
  <c r="J147" i="7"/>
  <c r="J238" i="7"/>
  <c r="J253" i="7"/>
  <c r="J261" i="7"/>
  <c r="J142" i="7"/>
  <c r="J343" i="7"/>
  <c r="J281" i="8"/>
  <c r="J365" i="8"/>
  <c r="J414" i="8"/>
  <c r="J441" i="8"/>
  <c r="BK479" i="8"/>
  <c r="J386" i="8"/>
  <c r="BK177" i="9"/>
  <c r="BK122" i="9"/>
  <c r="BK228" i="10"/>
  <c r="J216" i="10"/>
  <c r="J230" i="10"/>
  <c r="BK157" i="11"/>
  <c r="BK159" i="11"/>
  <c r="J250" i="12"/>
  <c r="BK245" i="12"/>
  <c r="BK137" i="13"/>
  <c r="BK84" i="15"/>
  <c r="J181" i="2"/>
  <c r="BK692" i="2"/>
  <c r="BK684" i="2"/>
  <c r="J800" i="3"/>
  <c r="J150" i="3"/>
  <c r="J655" i="3"/>
  <c r="J2012" i="3"/>
  <c r="BK2435" i="3"/>
  <c r="J3085" i="3"/>
  <c r="J2713" i="3"/>
  <c r="J290" i="3"/>
  <c r="J1919" i="3"/>
  <c r="BK156" i="4"/>
  <c r="J576" i="4"/>
  <c r="J259" i="4"/>
  <c r="BK586" i="4"/>
  <c r="BK385" i="5"/>
  <c r="BK610" i="5"/>
  <c r="BK313" i="5"/>
  <c r="BK228" i="6"/>
  <c r="BK101" i="6"/>
  <c r="BK215" i="6"/>
  <c r="J215" i="6"/>
  <c r="BK149" i="6"/>
  <c r="BK261" i="7"/>
  <c r="BK105" i="7"/>
  <c r="BK209" i="7"/>
  <c r="BK115" i="7"/>
  <c r="J308" i="7"/>
  <c r="J438" i="8"/>
  <c r="J306" i="8"/>
  <c r="BK215" i="8"/>
  <c r="BK368" i="8"/>
  <c r="BK260" i="8"/>
  <c r="BK220" i="8"/>
  <c r="BK191" i="9"/>
  <c r="J213" i="9"/>
  <c r="BK225" i="9"/>
  <c r="BK229" i="10"/>
  <c r="J123" i="10"/>
  <c r="BK185" i="11"/>
  <c r="BK103" i="11"/>
  <c r="BK160" i="11"/>
  <c r="BK192" i="11"/>
  <c r="J264" i="12"/>
  <c r="J197" i="12"/>
  <c r="J134" i="12"/>
  <c r="J126" i="13"/>
  <c r="BK108" i="13"/>
  <c r="J94" i="14"/>
  <c r="J146" i="14"/>
  <c r="BK95" i="16"/>
  <c r="BK418" i="2"/>
  <c r="J254" i="2"/>
  <c r="J891" i="2"/>
  <c r="BK590" i="3"/>
  <c r="J701" i="3"/>
  <c r="J2751" i="3"/>
  <c r="BK268" i="3"/>
  <c r="J1968" i="3"/>
  <c r="J2111" i="3"/>
  <c r="BK2383" i="3"/>
  <c r="J1957" i="3"/>
  <c r="BK828" i="4"/>
  <c r="J506" i="4"/>
  <c r="BK379" i="4"/>
  <c r="J620" i="4"/>
  <c r="J140" i="5"/>
  <c r="J610" i="5"/>
  <c r="J247" i="6"/>
  <c r="BK288" i="6"/>
  <c r="BK194" i="6"/>
  <c r="R827" i="2" l="1"/>
  <c r="BK996" i="3"/>
  <c r="J996" i="3" s="1"/>
  <c r="J69" i="3" s="1"/>
  <c r="P2032" i="3"/>
  <c r="R2269" i="3"/>
  <c r="T2606" i="3"/>
  <c r="P2791" i="3"/>
  <c r="T3078" i="3"/>
  <c r="T106" i="4"/>
  <c r="BK531" i="4"/>
  <c r="J531" i="4" s="1"/>
  <c r="J71" i="4" s="1"/>
  <c r="P802" i="4"/>
  <c r="R846" i="4"/>
  <c r="T863" i="4"/>
  <c r="BK1062" i="4"/>
  <c r="J1062" i="4"/>
  <c r="J79" i="4" s="1"/>
  <c r="P1085" i="4"/>
  <c r="T1228" i="4"/>
  <c r="T139" i="5"/>
  <c r="T97" i="5"/>
  <c r="P297" i="5"/>
  <c r="P163" i="5" s="1"/>
  <c r="R297" i="5"/>
  <c r="R163" i="5" s="1"/>
  <c r="BK516" i="5"/>
  <c r="J516" i="5"/>
  <c r="J70" i="5"/>
  <c r="BK141" i="6"/>
  <c r="J141" i="6"/>
  <c r="J66" i="6" s="1"/>
  <c r="T236" i="6"/>
  <c r="R94" i="7"/>
  <c r="BK229" i="7"/>
  <c r="J229" i="7" s="1"/>
  <c r="J67" i="7" s="1"/>
  <c r="T229" i="7"/>
  <c r="P351" i="7"/>
  <c r="R102" i="8"/>
  <c r="P250" i="8"/>
  <c r="T340" i="8"/>
  <c r="R434" i="8"/>
  <c r="P473" i="8"/>
  <c r="P119" i="9"/>
  <c r="T212" i="9"/>
  <c r="R175" i="10"/>
  <c r="R219" i="10"/>
  <c r="R99" i="11"/>
  <c r="T155" i="11"/>
  <c r="R182" i="11"/>
  <c r="R199" i="11"/>
  <c r="P186" i="12"/>
  <c r="BK194" i="12"/>
  <c r="J194" i="12"/>
  <c r="J68" i="12" s="1"/>
  <c r="P263" i="12"/>
  <c r="BK294" i="12"/>
  <c r="BK96" i="12" s="1"/>
  <c r="J96" i="12" s="1"/>
  <c r="J63" i="12" s="1"/>
  <c r="BK125" i="13"/>
  <c r="J125" i="13" s="1"/>
  <c r="J68" i="13" s="1"/>
  <c r="T153" i="13"/>
  <c r="BK182" i="13"/>
  <c r="J182" i="13"/>
  <c r="J74" i="13"/>
  <c r="R93" i="14"/>
  <c r="T186" i="14"/>
  <c r="P200" i="14"/>
  <c r="BK260" i="14"/>
  <c r="J260" i="14" s="1"/>
  <c r="J67" i="14" s="1"/>
  <c r="BK273" i="14"/>
  <c r="J273" i="14" s="1"/>
  <c r="J70" i="14" s="1"/>
  <c r="R83" i="15"/>
  <c r="T108" i="2"/>
  <c r="T882" i="2"/>
  <c r="P429" i="3"/>
  <c r="BK1646" i="3"/>
  <c r="J1646" i="3"/>
  <c r="J70" i="3" s="1"/>
  <c r="BK2011" i="3"/>
  <c r="J2011" i="3"/>
  <c r="J71" i="3" s="1"/>
  <c r="BK2022" i="3"/>
  <c r="J2022" i="3"/>
  <c r="J72" i="3" s="1"/>
  <c r="BK2110" i="3"/>
  <c r="J2110" i="3" s="1"/>
  <c r="J75" i="3" s="1"/>
  <c r="BK2135" i="3"/>
  <c r="J2135" i="3"/>
  <c r="J76" i="3" s="1"/>
  <c r="P2199" i="3"/>
  <c r="P2606" i="3"/>
  <c r="T2791" i="3"/>
  <c r="BK378" i="4"/>
  <c r="J378" i="4"/>
  <c r="J69" i="4" s="1"/>
  <c r="P493" i="4"/>
  <c r="BK704" i="4"/>
  <c r="J704" i="4"/>
  <c r="J72" i="4"/>
  <c r="P908" i="4"/>
  <c r="R1062" i="4"/>
  <c r="T1062" i="4"/>
  <c r="R1228" i="4"/>
  <c r="R338" i="5"/>
  <c r="T94" i="7"/>
  <c r="P229" i="7"/>
  <c r="R229" i="7"/>
  <c r="BK351" i="7"/>
  <c r="J351" i="7" s="1"/>
  <c r="J70" i="7" s="1"/>
  <c r="BK250" i="8"/>
  <c r="J250" i="8"/>
  <c r="J68" i="8" s="1"/>
  <c r="T318" i="8"/>
  <c r="T377" i="8"/>
  <c r="T424" i="8"/>
  <c r="R462" i="8"/>
  <c r="BK99" i="9"/>
  <c r="R212" i="9"/>
  <c r="R94" i="10"/>
  <c r="R231" i="10"/>
  <c r="T99" i="11"/>
  <c r="P155" i="11"/>
  <c r="T182" i="11"/>
  <c r="P206" i="11"/>
  <c r="R97" i="12"/>
  <c r="T207" i="12"/>
  <c r="P276" i="12"/>
  <c r="T215" i="14"/>
  <c r="T273" i="14"/>
  <c r="T272" i="14" s="1"/>
  <c r="P94" i="15"/>
  <c r="BK827" i="2"/>
  <c r="J827" i="2"/>
  <c r="J70" i="2"/>
  <c r="R109" i="3"/>
  <c r="R373" i="3"/>
  <c r="P767" i="3"/>
  <c r="BK139" i="5"/>
  <c r="J139" i="5" s="1"/>
  <c r="J66" i="5" s="1"/>
  <c r="R530" i="5"/>
  <c r="R529" i="5" s="1"/>
  <c r="T96" i="6"/>
  <c r="P188" i="6"/>
  <c r="T188" i="6"/>
  <c r="BK227" i="6"/>
  <c r="J227" i="6"/>
  <c r="J70" i="6" s="1"/>
  <c r="T227" i="6"/>
  <c r="P180" i="8"/>
  <c r="R225" i="8"/>
  <c r="T284" i="8"/>
  <c r="P396" i="8"/>
  <c r="R424" i="8"/>
  <c r="BK480" i="8"/>
  <c r="J480" i="8" s="1"/>
  <c r="J78" i="8" s="1"/>
  <c r="R155" i="9"/>
  <c r="P261" i="9"/>
  <c r="P260" i="9" s="1"/>
  <c r="P175" i="10"/>
  <c r="R225" i="10"/>
  <c r="P99" i="11"/>
  <c r="BK155" i="11"/>
  <c r="J155" i="11"/>
  <c r="J69" i="11" s="1"/>
  <c r="BK188" i="11"/>
  <c r="J188" i="11" s="1"/>
  <c r="J72" i="11" s="1"/>
  <c r="BK173" i="12"/>
  <c r="J173" i="12"/>
  <c r="J65" i="12" s="1"/>
  <c r="BK244" i="12"/>
  <c r="J244" i="12"/>
  <c r="J70" i="12" s="1"/>
  <c r="BK288" i="12"/>
  <c r="J288" i="12"/>
  <c r="J73" i="12" s="1"/>
  <c r="R107" i="13"/>
  <c r="P141" i="13"/>
  <c r="R147" i="13"/>
  <c r="P172" i="13"/>
  <c r="R182" i="13"/>
  <c r="T93" i="14"/>
  <c r="P192" i="14"/>
  <c r="T245" i="14"/>
  <c r="BK94" i="15"/>
  <c r="J94" i="15" s="1"/>
  <c r="J62" i="15" s="1"/>
  <c r="P141" i="6"/>
  <c r="P236" i="6"/>
  <c r="R145" i="7"/>
  <c r="P305" i="7"/>
  <c r="BK128" i="9"/>
  <c r="J128" i="9"/>
  <c r="J68" i="9" s="1"/>
  <c r="R128" i="9"/>
  <c r="BK266" i="9"/>
  <c r="J266" i="9" s="1"/>
  <c r="J73" i="9" s="1"/>
  <c r="P144" i="11"/>
  <c r="P134" i="11" s="1"/>
  <c r="P188" i="11"/>
  <c r="T173" i="12"/>
  <c r="R194" i="12"/>
  <c r="BK263" i="12"/>
  <c r="J263" i="12"/>
  <c r="J71" i="12" s="1"/>
  <c r="R294" i="12"/>
  <c r="BK98" i="13"/>
  <c r="J98" i="13" s="1"/>
  <c r="J65" i="13" s="1"/>
  <c r="P125" i="13"/>
  <c r="BK147" i="13"/>
  <c r="J147" i="13"/>
  <c r="J70" i="13" s="1"/>
  <c r="BK172" i="13"/>
  <c r="J172" i="13"/>
  <c r="J72" i="13"/>
  <c r="P182" i="13"/>
  <c r="R108" i="2"/>
  <c r="R860" i="2"/>
  <c r="R429" i="3"/>
  <c r="R1646" i="3"/>
  <c r="T2011" i="3"/>
  <c r="P2110" i="3"/>
  <c r="R2135" i="3"/>
  <c r="R2199" i="3"/>
  <c r="T2434" i="3"/>
  <c r="T2900" i="3"/>
  <c r="BK106" i="4"/>
  <c r="BK105" i="4" s="1"/>
  <c r="J105" i="4" s="1"/>
  <c r="J64" i="4" s="1"/>
  <c r="T378" i="4"/>
  <c r="T704" i="4"/>
  <c r="T802" i="4"/>
  <c r="P863" i="4"/>
  <c r="P1117" i="4"/>
  <c r="T338" i="5"/>
  <c r="R157" i="6"/>
  <c r="T202" i="6"/>
  <c r="BK289" i="6"/>
  <c r="J289" i="6"/>
  <c r="J72" i="6" s="1"/>
  <c r="P94" i="7"/>
  <c r="BK247" i="7"/>
  <c r="J247" i="7" s="1"/>
  <c r="J68" i="7" s="1"/>
  <c r="T351" i="7"/>
  <c r="T180" i="8"/>
  <c r="T225" i="8"/>
  <c r="R318" i="8"/>
  <c r="R377" i="8"/>
  <c r="T434" i="8"/>
  <c r="T473" i="8"/>
  <c r="T155" i="9"/>
  <c r="P266" i="9"/>
  <c r="P94" i="10"/>
  <c r="BK219" i="10"/>
  <c r="J219" i="10"/>
  <c r="J68" i="10" s="1"/>
  <c r="T219" i="10"/>
  <c r="BK99" i="11"/>
  <c r="J99" i="11" s="1"/>
  <c r="J65" i="11" s="1"/>
  <c r="T144" i="11"/>
  <c r="T134" i="11"/>
  <c r="BK182" i="11"/>
  <c r="J182" i="11"/>
  <c r="J71" i="11" s="1"/>
  <c r="T199" i="11"/>
  <c r="BK207" i="12"/>
  <c r="J207" i="12" s="1"/>
  <c r="J69" i="12" s="1"/>
  <c r="R263" i="12"/>
  <c r="T288" i="12"/>
  <c r="P107" i="13"/>
  <c r="T115" i="13"/>
  <c r="BK153" i="13"/>
  <c r="J153" i="13" s="1"/>
  <c r="J71" i="13" s="1"/>
  <c r="R176" i="13"/>
  <c r="BK186" i="14"/>
  <c r="J186" i="14"/>
  <c r="J62" i="14" s="1"/>
  <c r="R192" i="14"/>
  <c r="P245" i="14"/>
  <c r="R88" i="15"/>
  <c r="T683" i="2"/>
  <c r="T860" i="2"/>
  <c r="T109" i="3"/>
  <c r="P373" i="3"/>
  <c r="T373" i="3"/>
  <c r="T1646" i="3"/>
  <c r="T2022" i="3"/>
  <c r="T2269" i="3"/>
  <c r="P2534" i="3"/>
  <c r="P2744" i="3"/>
  <c r="T2744" i="3"/>
  <c r="R3078" i="3"/>
  <c r="R106" i="4"/>
  <c r="P531" i="4"/>
  <c r="R908" i="4"/>
  <c r="T1085" i="4"/>
  <c r="P530" i="5"/>
  <c r="P529" i="5" s="1"/>
  <c r="P96" i="6"/>
  <c r="T141" i="6"/>
  <c r="BK202" i="6"/>
  <c r="J202" i="6" s="1"/>
  <c r="J69" i="6" s="1"/>
  <c r="R289" i="6"/>
  <c r="BK94" i="7"/>
  <c r="T247" i="7"/>
  <c r="P102" i="8"/>
  <c r="T250" i="8"/>
  <c r="P318" i="8"/>
  <c r="P377" i="8"/>
  <c r="BK424" i="8"/>
  <c r="J424" i="8"/>
  <c r="J74" i="8" s="1"/>
  <c r="R480" i="8"/>
  <c r="BK155" i="9"/>
  <c r="J155" i="9" s="1"/>
  <c r="J69" i="9" s="1"/>
  <c r="R266" i="9"/>
  <c r="BK94" i="10"/>
  <c r="BK93" i="10" s="1"/>
  <c r="BK92" i="10" s="1"/>
  <c r="J92" i="10" s="1"/>
  <c r="J63" i="10" s="1"/>
  <c r="T150" i="10"/>
  <c r="P219" i="10"/>
  <c r="T225" i="10"/>
  <c r="BK117" i="11"/>
  <c r="J117" i="11" s="1"/>
  <c r="J66" i="11" s="1"/>
  <c r="R155" i="11"/>
  <c r="R188" i="11"/>
  <c r="BK206" i="11"/>
  <c r="J206" i="11"/>
  <c r="J75" i="11" s="1"/>
  <c r="BK186" i="12"/>
  <c r="J186" i="12" s="1"/>
  <c r="J66" i="12" s="1"/>
  <c r="T194" i="12"/>
  <c r="T263" i="12"/>
  <c r="R288" i="12"/>
  <c r="R98" i="13"/>
  <c r="BK115" i="13"/>
  <c r="J115" i="13"/>
  <c r="J67" i="13"/>
  <c r="P153" i="13"/>
  <c r="T176" i="13"/>
  <c r="BK93" i="14"/>
  <c r="BK192" i="14"/>
  <c r="J192" i="14" s="1"/>
  <c r="J63" i="14" s="1"/>
  <c r="R200" i="14"/>
  <c r="P260" i="14"/>
  <c r="BK88" i="15"/>
  <c r="J88" i="15" s="1"/>
  <c r="J61" i="15" s="1"/>
  <c r="T89" i="16"/>
  <c r="P108" i="16"/>
  <c r="P88" i="16" s="1"/>
  <c r="P87" i="16" s="1"/>
  <c r="AU70" i="1" s="1"/>
  <c r="BK683" i="2"/>
  <c r="J683" i="2"/>
  <c r="J67" i="2" s="1"/>
  <c r="BK882" i="2"/>
  <c r="J882" i="2"/>
  <c r="J72" i="2" s="1"/>
  <c r="P109" i="3"/>
  <c r="BK373" i="3"/>
  <c r="J373" i="3" s="1"/>
  <c r="J66" i="3" s="1"/>
  <c r="BK767" i="3"/>
  <c r="J767" i="3"/>
  <c r="J68" i="3" s="1"/>
  <c r="T767" i="3"/>
  <c r="T2032" i="3"/>
  <c r="BK2269" i="3"/>
  <c r="J2269" i="3"/>
  <c r="J78" i="3" s="1"/>
  <c r="BK2606" i="3"/>
  <c r="J2606" i="3"/>
  <c r="J81" i="3" s="1"/>
  <c r="BK2791" i="3"/>
  <c r="J2791" i="3"/>
  <c r="J83" i="3"/>
  <c r="P3078" i="3"/>
  <c r="P310" i="4"/>
  <c r="P349" i="4"/>
  <c r="R531" i="4"/>
  <c r="BK802" i="4"/>
  <c r="J802" i="4" s="1"/>
  <c r="J75" i="4" s="1"/>
  <c r="P846" i="4"/>
  <c r="R863" i="4"/>
  <c r="T1117" i="4"/>
  <c r="R139" i="5"/>
  <c r="R97" i="5"/>
  <c r="BK297" i="5"/>
  <c r="J297" i="5"/>
  <c r="J68" i="5" s="1"/>
  <c r="T297" i="5"/>
  <c r="T163" i="5" s="1"/>
  <c r="T516" i="5"/>
  <c r="BK157" i="6"/>
  <c r="J157" i="6"/>
  <c r="J67" i="6" s="1"/>
  <c r="BK236" i="6"/>
  <c r="J236" i="6"/>
  <c r="J71" i="6"/>
  <c r="BK145" i="7"/>
  <c r="J145" i="7"/>
  <c r="J66" i="7" s="1"/>
  <c r="BK305" i="7"/>
  <c r="J305" i="7" s="1"/>
  <c r="J69" i="7" s="1"/>
  <c r="R250" i="8"/>
  <c r="BK318" i="8"/>
  <c r="J318" i="8" s="1"/>
  <c r="J70" i="8" s="1"/>
  <c r="BK377" i="8"/>
  <c r="J377" i="8"/>
  <c r="J72" i="8" s="1"/>
  <c r="BK434" i="8"/>
  <c r="J434" i="8" s="1"/>
  <c r="J75" i="8" s="1"/>
  <c r="T462" i="8"/>
  <c r="P99" i="9"/>
  <c r="T119" i="9"/>
  <c r="P128" i="9"/>
  <c r="T261" i="9"/>
  <c r="T260" i="9"/>
  <c r="T175" i="10"/>
  <c r="P225" i="10"/>
  <c r="P117" i="11"/>
  <c r="P170" i="11"/>
  <c r="P199" i="11"/>
  <c r="P173" i="12"/>
  <c r="R186" i="12"/>
  <c r="P244" i="12"/>
  <c r="P294" i="12"/>
  <c r="P98" i="13"/>
  <c r="T125" i="13"/>
  <c r="P147" i="13"/>
  <c r="T172" i="13"/>
  <c r="R215" i="14"/>
  <c r="R273" i="14"/>
  <c r="R272" i="14"/>
  <c r="R94" i="15"/>
  <c r="T99" i="16"/>
  <c r="P683" i="2"/>
  <c r="BK860" i="2"/>
  <c r="J860" i="2"/>
  <c r="J71" i="2"/>
  <c r="R882" i="2"/>
  <c r="R996" i="3"/>
  <c r="R2011" i="3"/>
  <c r="R2434" i="3"/>
  <c r="BK2744" i="3"/>
  <c r="J2744" i="3"/>
  <c r="J82" i="3" s="1"/>
  <c r="R2744" i="3"/>
  <c r="T310" i="4"/>
  <c r="R349" i="4"/>
  <c r="T349" i="4"/>
  <c r="BK493" i="4"/>
  <c r="J493" i="4" s="1"/>
  <c r="J70" i="4" s="1"/>
  <c r="P704" i="4"/>
  <c r="T908" i="4"/>
  <c r="BK1085" i="4"/>
  <c r="J1085" i="4"/>
  <c r="J80" i="4" s="1"/>
  <c r="BK1228" i="4"/>
  <c r="J1228" i="4" s="1"/>
  <c r="J82" i="4" s="1"/>
  <c r="P338" i="5"/>
  <c r="P516" i="5"/>
  <c r="R96" i="6"/>
  <c r="BK188" i="6"/>
  <c r="J188" i="6" s="1"/>
  <c r="J68" i="6" s="1"/>
  <c r="R188" i="6"/>
  <c r="T289" i="6"/>
  <c r="T145" i="7"/>
  <c r="T305" i="7"/>
  <c r="T102" i="8"/>
  <c r="BK284" i="8"/>
  <c r="J284" i="8"/>
  <c r="J69" i="8"/>
  <c r="R340" i="8"/>
  <c r="P434" i="8"/>
  <c r="BK473" i="8"/>
  <c r="J473" i="8"/>
  <c r="J77" i="8" s="1"/>
  <c r="P155" i="9"/>
  <c r="R261" i="9"/>
  <c r="R260" i="9" s="1"/>
  <c r="T94" i="10"/>
  <c r="T93" i="10" s="1"/>
  <c r="T92" i="10" s="1"/>
  <c r="T231" i="10"/>
  <c r="T117" i="11"/>
  <c r="T170" i="11"/>
  <c r="R206" i="11"/>
  <c r="R173" i="12"/>
  <c r="P194" i="12"/>
  <c r="T244" i="12"/>
  <c r="P288" i="12"/>
  <c r="BK107" i="13"/>
  <c r="J107" i="13"/>
  <c r="J66" i="13" s="1"/>
  <c r="P115" i="13"/>
  <c r="R141" i="13"/>
  <c r="R172" i="13"/>
  <c r="BK215" i="14"/>
  <c r="J215" i="14" s="1"/>
  <c r="J65" i="14" s="1"/>
  <c r="T260" i="14"/>
  <c r="P88" i="15"/>
  <c r="P99" i="16"/>
  <c r="T827" i="2"/>
  <c r="T800" i="2"/>
  <c r="BK109" i="3"/>
  <c r="J109" i="3"/>
  <c r="J65" i="3"/>
  <c r="T429" i="3"/>
  <c r="R767" i="3"/>
  <c r="BK2032" i="3"/>
  <c r="J2032" i="3"/>
  <c r="J74" i="3" s="1"/>
  <c r="T2110" i="3"/>
  <c r="BK2199" i="3"/>
  <c r="J2199" i="3" s="1"/>
  <c r="J77" i="3" s="1"/>
  <c r="P2434" i="3"/>
  <c r="R2534" i="3"/>
  <c r="R2900" i="3"/>
  <c r="BK310" i="4"/>
  <c r="J310" i="4"/>
  <c r="J66" i="4" s="1"/>
  <c r="BK349" i="4"/>
  <c r="J349" i="4" s="1"/>
  <c r="J68" i="4" s="1"/>
  <c r="T531" i="4"/>
  <c r="BK908" i="4"/>
  <c r="J908" i="4" s="1"/>
  <c r="J78" i="4" s="1"/>
  <c r="P1062" i="4"/>
  <c r="R1085" i="4"/>
  <c r="P1228" i="4"/>
  <c r="BK338" i="5"/>
  <c r="J338" i="5" s="1"/>
  <c r="J69" i="5" s="1"/>
  <c r="R516" i="5"/>
  <c r="T157" i="6"/>
  <c r="P202" i="6"/>
  <c r="P289" i="6"/>
  <c r="P247" i="7"/>
  <c r="R351" i="7"/>
  <c r="R180" i="8"/>
  <c r="P284" i="8"/>
  <c r="P340" i="8"/>
  <c r="R396" i="8"/>
  <c r="BK462" i="8"/>
  <c r="J462" i="8"/>
  <c r="J76" i="8" s="1"/>
  <c r="R473" i="8"/>
  <c r="R99" i="9"/>
  <c r="R98" i="9" s="1"/>
  <c r="R97" i="9" s="1"/>
  <c r="R119" i="9"/>
  <c r="T128" i="9"/>
  <c r="BK261" i="9"/>
  <c r="J261" i="9" s="1"/>
  <c r="J72" i="9" s="1"/>
  <c r="R150" i="10"/>
  <c r="BK144" i="11"/>
  <c r="BK134" i="11" s="1"/>
  <c r="R170" i="11"/>
  <c r="BK199" i="11"/>
  <c r="J199" i="11" s="1"/>
  <c r="J74" i="11" s="1"/>
  <c r="P97" i="12"/>
  <c r="R207" i="12"/>
  <c r="T276" i="12"/>
  <c r="P93" i="14"/>
  <c r="BK200" i="14"/>
  <c r="J200" i="14"/>
  <c r="J64" i="14" s="1"/>
  <c r="BK245" i="14"/>
  <c r="J245" i="14" s="1"/>
  <c r="J66" i="14" s="1"/>
  <c r="P273" i="14"/>
  <c r="P272" i="14" s="1"/>
  <c r="T88" i="15"/>
  <c r="R89" i="16"/>
  <c r="BK108" i="16"/>
  <c r="J108" i="16"/>
  <c r="J63" i="16" s="1"/>
  <c r="R683" i="2"/>
  <c r="P860" i="2"/>
  <c r="P996" i="3"/>
  <c r="R2032" i="3"/>
  <c r="T2135" i="3"/>
  <c r="BK2434" i="3"/>
  <c r="J2434" i="3" s="1"/>
  <c r="J79" i="3" s="1"/>
  <c r="T2534" i="3"/>
  <c r="P2900" i="3"/>
  <c r="R310" i="4"/>
  <c r="P378" i="4"/>
  <c r="R493" i="4"/>
  <c r="T493" i="4"/>
  <c r="R802" i="4"/>
  <c r="BK863" i="4"/>
  <c r="J863" i="4" s="1"/>
  <c r="J77" i="4" s="1"/>
  <c r="BK1117" i="4"/>
  <c r="J1117" i="4"/>
  <c r="J81" i="4"/>
  <c r="P139" i="5"/>
  <c r="P97" i="5"/>
  <c r="P96" i="5" s="1"/>
  <c r="P95" i="5" s="1"/>
  <c r="AU59" i="1" s="1"/>
  <c r="T530" i="5"/>
  <c r="T529" i="5" s="1"/>
  <c r="P157" i="6"/>
  <c r="R202" i="6"/>
  <c r="P227" i="6"/>
  <c r="R227" i="6"/>
  <c r="BK102" i="8"/>
  <c r="P225" i="8"/>
  <c r="BK340" i="8"/>
  <c r="J340" i="8" s="1"/>
  <c r="J71" i="8" s="1"/>
  <c r="T396" i="8"/>
  <c r="T480" i="8"/>
  <c r="T99" i="9"/>
  <c r="T98" i="9" s="1"/>
  <c r="P212" i="9"/>
  <c r="P150" i="10"/>
  <c r="BK225" i="10"/>
  <c r="J225" i="10"/>
  <c r="J69" i="10" s="1"/>
  <c r="R144" i="11"/>
  <c r="R134" i="11" s="1"/>
  <c r="P182" i="11"/>
  <c r="BK97" i="12"/>
  <c r="J97" i="12"/>
  <c r="J64" i="12" s="1"/>
  <c r="P207" i="12"/>
  <c r="BK276" i="12"/>
  <c r="J276" i="12" s="1"/>
  <c r="J72" i="12" s="1"/>
  <c r="T294" i="12"/>
  <c r="T107" i="13"/>
  <c r="BK141" i="13"/>
  <c r="BK97" i="13" s="1"/>
  <c r="J97" i="13" s="1"/>
  <c r="J64" i="13" s="1"/>
  <c r="T147" i="13"/>
  <c r="BK176" i="13"/>
  <c r="J176" i="13" s="1"/>
  <c r="J73" i="13" s="1"/>
  <c r="P215" i="14"/>
  <c r="R260" i="14"/>
  <c r="BK83" i="15"/>
  <c r="BK82" i="15"/>
  <c r="J82" i="15" s="1"/>
  <c r="T94" i="15"/>
  <c r="BK99" i="16"/>
  <c r="J99" i="16" s="1"/>
  <c r="J62" i="16" s="1"/>
  <c r="R108" i="16"/>
  <c r="P108" i="2"/>
  <c r="P100" i="2" s="1"/>
  <c r="T996" i="3"/>
  <c r="P2011" i="3"/>
  <c r="R2022" i="3"/>
  <c r="P2269" i="3"/>
  <c r="BK2534" i="3"/>
  <c r="J2534" i="3" s="1"/>
  <c r="J80" i="3" s="1"/>
  <c r="BK2900" i="3"/>
  <c r="J2900" i="3"/>
  <c r="J84" i="3" s="1"/>
  <c r="P106" i="4"/>
  <c r="P105" i="4" s="1"/>
  <c r="R378" i="4"/>
  <c r="R704" i="4"/>
  <c r="BK846" i="4"/>
  <c r="J846" i="4" s="1"/>
  <c r="J76" i="4" s="1"/>
  <c r="T846" i="4"/>
  <c r="R1117" i="4"/>
  <c r="BK530" i="5"/>
  <c r="BK529" i="5"/>
  <c r="J529" i="5" s="1"/>
  <c r="J72" i="5" s="1"/>
  <c r="R247" i="7"/>
  <c r="P480" i="8"/>
  <c r="BK150" i="10"/>
  <c r="J150" i="10"/>
  <c r="J66" i="10" s="1"/>
  <c r="BK231" i="10"/>
  <c r="J231" i="10" s="1"/>
  <c r="J70" i="10" s="1"/>
  <c r="R125" i="13"/>
  <c r="T141" i="13"/>
  <c r="P176" i="13"/>
  <c r="R186" i="14"/>
  <c r="T200" i="14"/>
  <c r="P83" i="15"/>
  <c r="P82" i="15" s="1"/>
  <c r="AU69" i="1" s="1"/>
  <c r="P89" i="16"/>
  <c r="T108" i="16"/>
  <c r="BK108" i="2"/>
  <c r="P827" i="2"/>
  <c r="P800" i="2" s="1"/>
  <c r="P882" i="2"/>
  <c r="BK429" i="3"/>
  <c r="J429" i="3"/>
  <c r="J67" i="3" s="1"/>
  <c r="P1646" i="3"/>
  <c r="P2022" i="3"/>
  <c r="R2110" i="3"/>
  <c r="P2135" i="3"/>
  <c r="T2199" i="3"/>
  <c r="R2606" i="3"/>
  <c r="R2791" i="3"/>
  <c r="BK3078" i="3"/>
  <c r="J3078" i="3"/>
  <c r="J85" i="3" s="1"/>
  <c r="BK96" i="6"/>
  <c r="J96" i="6" s="1"/>
  <c r="J65" i="6" s="1"/>
  <c r="R141" i="6"/>
  <c r="R236" i="6"/>
  <c r="P145" i="7"/>
  <c r="R305" i="7"/>
  <c r="BK180" i="8"/>
  <c r="J180" i="8"/>
  <c r="J66" i="8" s="1"/>
  <c r="BK225" i="8"/>
  <c r="J225" i="8" s="1"/>
  <c r="J67" i="8" s="1"/>
  <c r="R284" i="8"/>
  <c r="BK396" i="8"/>
  <c r="J396" i="8" s="1"/>
  <c r="J73" i="8" s="1"/>
  <c r="P424" i="8"/>
  <c r="P462" i="8"/>
  <c r="BK119" i="9"/>
  <c r="J119" i="9"/>
  <c r="J67" i="9" s="1"/>
  <c r="BK212" i="9"/>
  <c r="J212" i="9" s="1"/>
  <c r="J70" i="9" s="1"/>
  <c r="T266" i="9"/>
  <c r="BK175" i="10"/>
  <c r="J175" i="10" s="1"/>
  <c r="J67" i="10" s="1"/>
  <c r="P231" i="10"/>
  <c r="R117" i="11"/>
  <c r="BK170" i="11"/>
  <c r="J170" i="11"/>
  <c r="J70" i="11" s="1"/>
  <c r="T188" i="11"/>
  <c r="T206" i="11"/>
  <c r="T97" i="12"/>
  <c r="T96" i="12" s="1"/>
  <c r="T186" i="12"/>
  <c r="R244" i="12"/>
  <c r="R276" i="12"/>
  <c r="T98" i="13"/>
  <c r="R115" i="13"/>
  <c r="R153" i="13"/>
  <c r="T182" i="13"/>
  <c r="P186" i="14"/>
  <c r="T192" i="14"/>
  <c r="R245" i="14"/>
  <c r="T83" i="15"/>
  <c r="T82" i="15" s="1"/>
  <c r="BK89" i="16"/>
  <c r="R99" i="16"/>
  <c r="BK101" i="2"/>
  <c r="BK100" i="2" s="1"/>
  <c r="J100" i="2" s="1"/>
  <c r="J64" i="2" s="1"/>
  <c r="BK942" i="2"/>
  <c r="J942" i="2"/>
  <c r="J77" i="2" s="1"/>
  <c r="BK526" i="5"/>
  <c r="J526" i="5" s="1"/>
  <c r="J71" i="5" s="1"/>
  <c r="BK277" i="9"/>
  <c r="BK276" i="9"/>
  <c r="J276" i="9" s="1"/>
  <c r="J74" i="9" s="1"/>
  <c r="BK901" i="2"/>
  <c r="J901" i="2"/>
  <c r="J73" i="2" s="1"/>
  <c r="BK191" i="12"/>
  <c r="J191" i="12" s="1"/>
  <c r="J67" i="12" s="1"/>
  <c r="BK801" i="2"/>
  <c r="BK914" i="2"/>
  <c r="J914" i="2" s="1"/>
  <c r="J74" i="2" s="1"/>
  <c r="BK344" i="4"/>
  <c r="J344" i="4"/>
  <c r="J67" i="4" s="1"/>
  <c r="BK97" i="5"/>
  <c r="BK116" i="16"/>
  <c r="J116" i="16"/>
  <c r="J65" i="16" s="1"/>
  <c r="BK163" i="5"/>
  <c r="J163" i="5" s="1"/>
  <c r="J67" i="5" s="1"/>
  <c r="BK122" i="16"/>
  <c r="J122" i="16" s="1"/>
  <c r="J67" i="16" s="1"/>
  <c r="BK919" i="2"/>
  <c r="J919" i="2"/>
  <c r="J75" i="2" s="1"/>
  <c r="BK276" i="14"/>
  <c r="J276" i="14" s="1"/>
  <c r="J71" i="14" s="1"/>
  <c r="BK111" i="16"/>
  <c r="J111" i="16"/>
  <c r="J64" i="16" s="1"/>
  <c r="BK120" i="16"/>
  <c r="J120" i="16" s="1"/>
  <c r="J66" i="16" s="1"/>
  <c r="BK117" i="9"/>
  <c r="J117" i="9"/>
  <c r="J66" i="9" s="1"/>
  <c r="BK927" i="2"/>
  <c r="J927" i="2" s="1"/>
  <c r="J76" i="2" s="1"/>
  <c r="BK780" i="4"/>
  <c r="J780" i="4"/>
  <c r="J73" i="4" s="1"/>
  <c r="BK197" i="11"/>
  <c r="J197" i="11" s="1"/>
  <c r="J73" i="11" s="1"/>
  <c r="BK269" i="14"/>
  <c r="J269" i="14"/>
  <c r="J68" i="14" s="1"/>
  <c r="F55" i="16"/>
  <c r="BE95" i="16"/>
  <c r="BE98" i="16"/>
  <c r="J55" i="16"/>
  <c r="BE96" i="16"/>
  <c r="BE101" i="16"/>
  <c r="BE97" i="16"/>
  <c r="F54" i="16"/>
  <c r="BE103" i="16"/>
  <c r="BE106" i="16"/>
  <c r="BE112" i="16"/>
  <c r="J54" i="16"/>
  <c r="BE90" i="16"/>
  <c r="BE100" i="16"/>
  <c r="BE123" i="16"/>
  <c r="J83" i="15"/>
  <c r="J60" i="15"/>
  <c r="BE105" i="16"/>
  <c r="J52" i="16"/>
  <c r="BE109" i="16"/>
  <c r="BE121" i="16"/>
  <c r="E48" i="16"/>
  <c r="BE104" i="16"/>
  <c r="BE110" i="16"/>
  <c r="BE117" i="16"/>
  <c r="BE92" i="16"/>
  <c r="F54" i="15"/>
  <c r="J76" i="15"/>
  <c r="BE85" i="15"/>
  <c r="BK272" i="14"/>
  <c r="J272" i="14"/>
  <c r="J69" i="14" s="1"/>
  <c r="E72" i="15"/>
  <c r="J55" i="15"/>
  <c r="BE89" i="15"/>
  <c r="BE90" i="15"/>
  <c r="BE92" i="15"/>
  <c r="BE87" i="15"/>
  <c r="F55" i="15"/>
  <c r="BE86" i="15"/>
  <c r="J93" i="14"/>
  <c r="J61" i="14" s="1"/>
  <c r="BE96" i="15"/>
  <c r="J78" i="15"/>
  <c r="BE84" i="15"/>
  <c r="BE91" i="15"/>
  <c r="BE93" i="15"/>
  <c r="BE95" i="15"/>
  <c r="E48" i="14"/>
  <c r="BE97" i="14"/>
  <c r="BE150" i="14"/>
  <c r="BE219" i="14"/>
  <c r="BE233" i="14"/>
  <c r="BE240" i="14"/>
  <c r="BE193" i="14"/>
  <c r="BE227" i="14"/>
  <c r="BE228" i="14"/>
  <c r="BE231" i="14"/>
  <c r="BE254" i="14"/>
  <c r="BE267" i="14"/>
  <c r="BE120" i="14"/>
  <c r="BE132" i="14"/>
  <c r="BE174" i="14"/>
  <c r="BE185" i="14"/>
  <c r="BE224" i="14"/>
  <c r="BE232" i="14"/>
  <c r="BE238" i="14"/>
  <c r="BE148" i="14"/>
  <c r="BE159" i="14"/>
  <c r="BE182" i="14"/>
  <c r="BE214" i="14"/>
  <c r="BE274" i="14"/>
  <c r="F55" i="14"/>
  <c r="BE201" i="14"/>
  <c r="BE222" i="14"/>
  <c r="BE263" i="14"/>
  <c r="BE275" i="14"/>
  <c r="BE277" i="14"/>
  <c r="J55" i="14"/>
  <c r="BE105" i="14"/>
  <c r="BE108" i="14"/>
  <c r="BE122" i="14"/>
  <c r="BE146" i="14"/>
  <c r="BE162" i="14"/>
  <c r="BE236" i="14"/>
  <c r="BE244" i="14"/>
  <c r="J54" i="14"/>
  <c r="BE100" i="14"/>
  <c r="BE127" i="14"/>
  <c r="BE144" i="14"/>
  <c r="BE156" i="14"/>
  <c r="J52" i="14"/>
  <c r="BE124" i="14"/>
  <c r="BE134" i="14"/>
  <c r="BE229" i="14"/>
  <c r="BE235" i="14"/>
  <c r="BE239" i="14"/>
  <c r="BE111" i="14"/>
  <c r="BE172" i="14"/>
  <c r="BE181" i="14"/>
  <c r="BE196" i="14"/>
  <c r="BE210" i="14"/>
  <c r="BE211" i="14"/>
  <c r="BE220" i="14"/>
  <c r="BE225" i="14"/>
  <c r="BE249" i="14"/>
  <c r="BE257" i="14"/>
  <c r="BE164" i="14"/>
  <c r="BE189" i="14"/>
  <c r="BE216" i="14"/>
  <c r="BE246" i="14"/>
  <c r="BE94" i="14"/>
  <c r="BE117" i="14"/>
  <c r="BE129" i="14"/>
  <c r="BE167" i="14"/>
  <c r="BE175" i="14"/>
  <c r="BE204" i="14"/>
  <c r="BE234" i="14"/>
  <c r="BE243" i="14"/>
  <c r="BE261" i="14"/>
  <c r="BE270" i="14"/>
  <c r="BE114" i="14"/>
  <c r="BE153" i="14"/>
  <c r="BE170" i="14"/>
  <c r="BE187" i="14"/>
  <c r="BE207" i="14"/>
  <c r="BE251" i="14"/>
  <c r="BE265" i="14"/>
  <c r="E84" i="13"/>
  <c r="BE100" i="13"/>
  <c r="BE102" i="13"/>
  <c r="BE104" i="13"/>
  <c r="BE108" i="13"/>
  <c r="BE117" i="13"/>
  <c r="BE126" i="13"/>
  <c r="BE129" i="13"/>
  <c r="BE136" i="13"/>
  <c r="BE140" i="13"/>
  <c r="BE166" i="13"/>
  <c r="BE167" i="13"/>
  <c r="BE150" i="13"/>
  <c r="BE168" i="13"/>
  <c r="BE183" i="13"/>
  <c r="F59" i="13"/>
  <c r="F92" i="13"/>
  <c r="BE109" i="13"/>
  <c r="BE113" i="13"/>
  <c r="BE151" i="13"/>
  <c r="BE157" i="13"/>
  <c r="BE170" i="13"/>
  <c r="BE119" i="13"/>
  <c r="BE122" i="13"/>
  <c r="BE131" i="13"/>
  <c r="BE139" i="13"/>
  <c r="BE161" i="13"/>
  <c r="BE179" i="13"/>
  <c r="BE181" i="13"/>
  <c r="J56" i="13"/>
  <c r="J93" i="13"/>
  <c r="BE105" i="13"/>
  <c r="BE121" i="13"/>
  <c r="BE128" i="13"/>
  <c r="BE135" i="13"/>
  <c r="BE165" i="13"/>
  <c r="BE178" i="13"/>
  <c r="BE110" i="13"/>
  <c r="BE114" i="13"/>
  <c r="BE127" i="13"/>
  <c r="BE137" i="13"/>
  <c r="BE146" i="13"/>
  <c r="BE155" i="13"/>
  <c r="BE175" i="13"/>
  <c r="BE180" i="13"/>
  <c r="BE184" i="13"/>
  <c r="BE112" i="13"/>
  <c r="BE124" i="13"/>
  <c r="BE145" i="13"/>
  <c r="BE158" i="13"/>
  <c r="BE164" i="13"/>
  <c r="BE106" i="13"/>
  <c r="BE118" i="13"/>
  <c r="BE123" i="13"/>
  <c r="BE159" i="13"/>
  <c r="J58" i="13"/>
  <c r="BE103" i="13"/>
  <c r="BE130" i="13"/>
  <c r="BE133" i="13"/>
  <c r="BE143" i="13"/>
  <c r="BE177" i="13"/>
  <c r="BE99" i="13"/>
  <c r="BE101" i="13"/>
  <c r="BE116" i="13"/>
  <c r="BE138" i="13"/>
  <c r="BE144" i="13"/>
  <c r="BE149" i="13"/>
  <c r="BE152" i="13"/>
  <c r="BE156" i="13"/>
  <c r="BE160" i="13"/>
  <c r="BE163" i="13"/>
  <c r="BE174" i="13"/>
  <c r="BE120" i="13"/>
  <c r="BE134" i="13"/>
  <c r="BE154" i="13"/>
  <c r="BE171" i="13"/>
  <c r="BE111" i="13"/>
  <c r="BE132" i="13"/>
  <c r="BE142" i="13"/>
  <c r="BE148" i="13"/>
  <c r="BE162" i="13"/>
  <c r="BE169" i="13"/>
  <c r="BE173" i="13"/>
  <c r="J56" i="12"/>
  <c r="BE137" i="12"/>
  <c r="BE153" i="12"/>
  <c r="BE226" i="12"/>
  <c r="BE249" i="12"/>
  <c r="BE262" i="12"/>
  <c r="BE285" i="12"/>
  <c r="F59" i="12"/>
  <c r="BE108" i="12"/>
  <c r="BE149" i="12"/>
  <c r="BE161" i="12"/>
  <c r="BE176" i="12"/>
  <c r="BE250" i="12"/>
  <c r="BE257" i="12"/>
  <c r="BE266" i="12"/>
  <c r="BE270" i="12"/>
  <c r="BE284" i="12"/>
  <c r="BE289" i="12"/>
  <c r="BE291" i="12"/>
  <c r="BE118" i="12"/>
  <c r="BE132" i="12"/>
  <c r="BE205" i="12"/>
  <c r="BE220" i="12"/>
  <c r="BE253" i="12"/>
  <c r="BE280" i="12"/>
  <c r="BE283" i="12"/>
  <c r="BE106" i="12"/>
  <c r="BE130" i="12"/>
  <c r="BE143" i="12"/>
  <c r="BE145" i="12"/>
  <c r="BE155" i="12"/>
  <c r="BE159" i="12"/>
  <c r="BE169" i="12"/>
  <c r="BE199" i="12"/>
  <c r="BE216" i="12"/>
  <c r="BE236" i="12"/>
  <c r="BE245" i="12"/>
  <c r="BE251" i="12"/>
  <c r="BE255" i="12"/>
  <c r="BE260" i="12"/>
  <c r="BE151" i="12"/>
  <c r="BE165" i="12"/>
  <c r="BE171" i="12"/>
  <c r="BE174" i="12"/>
  <c r="BE232" i="12"/>
  <c r="BE259" i="12"/>
  <c r="BE261" i="12"/>
  <c r="BE287" i="12"/>
  <c r="BE292" i="12"/>
  <c r="BE293" i="12"/>
  <c r="BE295" i="12"/>
  <c r="BE296" i="12"/>
  <c r="BE297" i="12"/>
  <c r="F58" i="12"/>
  <c r="BE112" i="12"/>
  <c r="BE114" i="12"/>
  <c r="BE147" i="12"/>
  <c r="BE195" i="12"/>
  <c r="BE210" i="12"/>
  <c r="BE246" i="12"/>
  <c r="BE268" i="12"/>
  <c r="E50" i="12"/>
  <c r="BE102" i="12"/>
  <c r="BE124" i="12"/>
  <c r="BE126" i="12"/>
  <c r="BE136" i="12"/>
  <c r="BE139" i="12"/>
  <c r="BE163" i="12"/>
  <c r="BE180" i="12"/>
  <c r="BE187" i="12"/>
  <c r="BE252" i="12"/>
  <c r="BE258" i="12"/>
  <c r="BE274" i="12"/>
  <c r="BE98" i="12"/>
  <c r="BE104" i="12"/>
  <c r="BE110" i="12"/>
  <c r="BE116" i="12"/>
  <c r="BE167" i="12"/>
  <c r="BE184" i="12"/>
  <c r="BE203" i="12"/>
  <c r="BE208" i="12"/>
  <c r="BE214" i="12"/>
  <c r="BE234" i="12"/>
  <c r="BE240" i="12"/>
  <c r="BE247" i="12"/>
  <c r="BE254" i="12"/>
  <c r="BE272" i="12"/>
  <c r="BE282" i="12"/>
  <c r="BE100" i="12"/>
  <c r="BE120" i="12"/>
  <c r="BE122" i="12"/>
  <c r="BE141" i="12"/>
  <c r="BE157" i="12"/>
  <c r="BE228" i="12"/>
  <c r="BE248" i="12"/>
  <c r="BE256" i="12"/>
  <c r="BE286" i="12"/>
  <c r="BE290" i="12"/>
  <c r="BE212" i="12"/>
  <c r="BE218" i="12"/>
  <c r="BE279" i="12"/>
  <c r="BE134" i="12"/>
  <c r="BE182" i="12"/>
  <c r="BE189" i="12"/>
  <c r="BE192" i="12"/>
  <c r="BE197" i="12"/>
  <c r="BE222" i="12"/>
  <c r="BE277" i="12"/>
  <c r="BE128" i="12"/>
  <c r="BE178" i="12"/>
  <c r="BE201" i="12"/>
  <c r="BE224" i="12"/>
  <c r="BE230" i="12"/>
  <c r="BE238" i="12"/>
  <c r="BE242" i="12"/>
  <c r="BE264" i="12"/>
  <c r="BE278" i="12"/>
  <c r="BE281" i="12"/>
  <c r="E50" i="11"/>
  <c r="BE105" i="11"/>
  <c r="BE119" i="11"/>
  <c r="BE127" i="11"/>
  <c r="BE147" i="11"/>
  <c r="BE157" i="11"/>
  <c r="BE173" i="11"/>
  <c r="BE177" i="11"/>
  <c r="BE184" i="11"/>
  <c r="BE201" i="11"/>
  <c r="BE110" i="11"/>
  <c r="BE126" i="11"/>
  <c r="BE162" i="11"/>
  <c r="BE169" i="11"/>
  <c r="BE179" i="11"/>
  <c r="BE164" i="11"/>
  <c r="BE175" i="11"/>
  <c r="BE178" i="11"/>
  <c r="BE203" i="11"/>
  <c r="BE205" i="11"/>
  <c r="BE112" i="11"/>
  <c r="BE116" i="11"/>
  <c r="BE168" i="11"/>
  <c r="BE186" i="11"/>
  <c r="BE202" i="11"/>
  <c r="BE204" i="11"/>
  <c r="F58" i="11"/>
  <c r="BE121" i="11"/>
  <c r="BE123" i="11"/>
  <c r="BE125" i="11"/>
  <c r="BE128" i="11"/>
  <c r="BE131" i="11"/>
  <c r="BE137" i="11"/>
  <c r="BE146" i="11"/>
  <c r="BE148" i="11"/>
  <c r="BE153" i="11"/>
  <c r="BE158" i="11"/>
  <c r="BE181" i="11"/>
  <c r="BE193" i="11"/>
  <c r="BE198" i="11"/>
  <c r="BE207" i="11"/>
  <c r="BE208" i="11"/>
  <c r="J56" i="11"/>
  <c r="BE107" i="11"/>
  <c r="BE185" i="11"/>
  <c r="F94" i="11"/>
  <c r="BE115" i="11"/>
  <c r="BE140" i="11"/>
  <c r="BE143" i="11"/>
  <c r="BE152" i="11"/>
  <c r="BE156" i="11"/>
  <c r="BE161" i="11"/>
  <c r="BE163" i="11"/>
  <c r="BE174" i="11"/>
  <c r="BE190" i="11"/>
  <c r="BE113" i="11"/>
  <c r="BE114" i="11"/>
  <c r="BE129" i="11"/>
  <c r="BE136" i="11"/>
  <c r="BE138" i="11"/>
  <c r="BE150" i="11"/>
  <c r="BE176" i="11"/>
  <c r="BE180" i="11"/>
  <c r="BE183" i="11"/>
  <c r="BE187" i="11"/>
  <c r="BE192" i="11"/>
  <c r="BE196" i="11"/>
  <c r="BE100" i="11"/>
  <c r="BE109" i="11"/>
  <c r="BE120" i="11"/>
  <c r="BE130" i="11"/>
  <c r="BE160" i="11"/>
  <c r="BE167" i="11"/>
  <c r="BE171" i="11"/>
  <c r="BE191" i="11"/>
  <c r="BE195" i="11"/>
  <c r="BE200" i="11"/>
  <c r="BE103" i="11"/>
  <c r="BE111" i="11"/>
  <c r="BE122" i="11"/>
  <c r="BE124" i="11"/>
  <c r="BE132" i="11"/>
  <c r="BE133" i="11"/>
  <c r="BE135" i="11"/>
  <c r="BE139" i="11"/>
  <c r="BE145" i="11"/>
  <c r="BE149" i="11"/>
  <c r="BE151" i="11"/>
  <c r="BE166" i="11"/>
  <c r="BE194" i="11"/>
  <c r="BE101" i="11"/>
  <c r="BE102" i="11"/>
  <c r="BE106" i="11"/>
  <c r="BE108" i="11"/>
  <c r="BE141" i="11"/>
  <c r="BE154" i="11"/>
  <c r="BE159" i="11"/>
  <c r="BE104" i="11"/>
  <c r="BE118" i="11"/>
  <c r="BE142" i="11"/>
  <c r="BE165" i="11"/>
  <c r="BE172" i="11"/>
  <c r="BE189" i="11"/>
  <c r="BE103" i="10"/>
  <c r="BE104" i="10"/>
  <c r="BE105" i="10"/>
  <c r="BE106" i="10"/>
  <c r="BE145" i="10"/>
  <c r="BE153" i="10"/>
  <c r="BE154" i="10"/>
  <c r="BE159" i="10"/>
  <c r="BE166" i="10"/>
  <c r="BE180" i="10"/>
  <c r="BE187" i="10"/>
  <c r="BE191" i="10"/>
  <c r="BE197" i="10"/>
  <c r="J277" i="9"/>
  <c r="J75" i="9"/>
  <c r="J86" i="10"/>
  <c r="BE100" i="10"/>
  <c r="BE102" i="10"/>
  <c r="BE111" i="10"/>
  <c r="BE116" i="10"/>
  <c r="BE140" i="10"/>
  <c r="BE144" i="10"/>
  <c r="BE168" i="10"/>
  <c r="BE169" i="10"/>
  <c r="BE179" i="10"/>
  <c r="BE193" i="10"/>
  <c r="BE205" i="10"/>
  <c r="BE215" i="10"/>
  <c r="F89" i="10"/>
  <c r="BE113" i="10"/>
  <c r="BE125" i="10"/>
  <c r="BE138" i="10"/>
  <c r="BE148" i="10"/>
  <c r="BE115" i="10"/>
  <c r="BE141" i="10"/>
  <c r="BE147" i="10"/>
  <c r="BE156" i="10"/>
  <c r="BE160" i="10"/>
  <c r="BE161" i="10"/>
  <c r="BE176" i="10"/>
  <c r="BE190" i="10"/>
  <c r="BE195" i="10"/>
  <c r="BE198" i="10"/>
  <c r="BE211" i="10"/>
  <c r="BE234" i="10"/>
  <c r="BE238" i="10"/>
  <c r="BE239" i="10"/>
  <c r="BE120" i="10"/>
  <c r="BE135" i="10"/>
  <c r="BE137" i="10"/>
  <c r="BE143" i="10"/>
  <c r="BE149" i="10"/>
  <c r="BE157" i="10"/>
  <c r="BE163" i="10"/>
  <c r="BE165" i="10"/>
  <c r="BE202" i="10"/>
  <c r="BE206" i="10"/>
  <c r="BE209" i="10"/>
  <c r="BE213" i="10"/>
  <c r="BE220" i="10"/>
  <c r="BE227" i="10"/>
  <c r="BE230" i="10"/>
  <c r="BE240" i="10"/>
  <c r="BE241" i="10"/>
  <c r="J99" i="9"/>
  <c r="J65" i="9"/>
  <c r="BE110" i="10"/>
  <c r="BE118" i="10"/>
  <c r="BE185" i="10"/>
  <c r="BE194" i="10"/>
  <c r="BE203" i="10"/>
  <c r="BE212" i="10"/>
  <c r="BE217" i="10"/>
  <c r="BE224" i="10"/>
  <c r="F88" i="10"/>
  <c r="BE98" i="10"/>
  <c r="BE108" i="10"/>
  <c r="BE112" i="10"/>
  <c r="BE119" i="10"/>
  <c r="BE128" i="10"/>
  <c r="BE136" i="10"/>
  <c r="BE151" i="10"/>
  <c r="BE170" i="10"/>
  <c r="BE172" i="10"/>
  <c r="BE184" i="10"/>
  <c r="BE204" i="10"/>
  <c r="BE208" i="10"/>
  <c r="BE226" i="10"/>
  <c r="E50" i="10"/>
  <c r="BE97" i="10"/>
  <c r="BE114" i="10"/>
  <c r="BE117" i="10"/>
  <c r="BE122" i="10"/>
  <c r="BE124" i="10"/>
  <c r="BE127" i="10"/>
  <c r="BE130" i="10"/>
  <c r="BE139" i="10"/>
  <c r="BE199" i="10"/>
  <c r="BE223" i="10"/>
  <c r="BE229" i="10"/>
  <c r="BE232" i="10"/>
  <c r="BE235" i="10"/>
  <c r="BE164" i="10"/>
  <c r="BE174" i="10"/>
  <c r="BE178" i="10"/>
  <c r="BE183" i="10"/>
  <c r="BE201" i="10"/>
  <c r="BE218" i="10"/>
  <c r="BE228" i="10"/>
  <c r="BE95" i="10"/>
  <c r="BE101" i="10"/>
  <c r="BE107" i="10"/>
  <c r="BE121" i="10"/>
  <c r="BE155" i="10"/>
  <c r="BE158" i="10"/>
  <c r="BE188" i="10"/>
  <c r="BE207" i="10"/>
  <c r="BE214" i="10"/>
  <c r="BE221" i="10"/>
  <c r="BE236" i="10"/>
  <c r="BE99" i="10"/>
  <c r="BE131" i="10"/>
  <c r="BE152" i="10"/>
  <c r="BE181" i="10"/>
  <c r="BE192" i="10"/>
  <c r="BE216" i="10"/>
  <c r="BE222" i="10"/>
  <c r="BE109" i="10"/>
  <c r="BE123" i="10"/>
  <c r="BE126" i="10"/>
  <c r="BE129" i="10"/>
  <c r="BE132" i="10"/>
  <c r="BE133" i="10"/>
  <c r="BE134" i="10"/>
  <c r="BE142" i="10"/>
  <c r="BE146" i="10"/>
  <c r="BE162" i="10"/>
  <c r="BE167" i="10"/>
  <c r="BE171" i="10"/>
  <c r="BE173" i="10"/>
  <c r="BE177" i="10"/>
  <c r="BE182" i="10"/>
  <c r="BE186" i="10"/>
  <c r="BE189" i="10"/>
  <c r="BE196" i="10"/>
  <c r="BE200" i="10"/>
  <c r="BE210" i="10"/>
  <c r="BE233" i="10"/>
  <c r="BE237" i="10"/>
  <c r="BE102" i="9"/>
  <c r="BE129" i="9"/>
  <c r="BE131" i="9"/>
  <c r="BE158" i="9"/>
  <c r="BE164" i="9"/>
  <c r="BE181" i="9"/>
  <c r="BE189" i="9"/>
  <c r="BE243" i="9"/>
  <c r="BE258" i="9"/>
  <c r="F58" i="9"/>
  <c r="BE162" i="9"/>
  <c r="BE201" i="9"/>
  <c r="BE210" i="9"/>
  <c r="BE227" i="9"/>
  <c r="BE250" i="9"/>
  <c r="BE256" i="9"/>
  <c r="BE265" i="9"/>
  <c r="BE106" i="9"/>
  <c r="BE137" i="9"/>
  <c r="BE141" i="9"/>
  <c r="BE145" i="9"/>
  <c r="BE160" i="9"/>
  <c r="BE179" i="9"/>
  <c r="BE187" i="9"/>
  <c r="BE203" i="9"/>
  <c r="BE231" i="9"/>
  <c r="BE254" i="9"/>
  <c r="BE257" i="9"/>
  <c r="BE270" i="9"/>
  <c r="J56" i="9"/>
  <c r="BE113" i="9"/>
  <c r="BE177" i="9"/>
  <c r="BE205" i="9"/>
  <c r="BE213" i="9"/>
  <c r="BE235" i="9"/>
  <c r="BE264" i="9"/>
  <c r="BE267" i="9"/>
  <c r="BE100" i="9"/>
  <c r="BE135" i="9"/>
  <c r="BE143" i="9"/>
  <c r="BE247" i="9"/>
  <c r="E50" i="9"/>
  <c r="BE126" i="9"/>
  <c r="BE139" i="9"/>
  <c r="BE147" i="9"/>
  <c r="BE183" i="9"/>
  <c r="BE191" i="9"/>
  <c r="BE197" i="9"/>
  <c r="BE221" i="9"/>
  <c r="BE223" i="9"/>
  <c r="BE233" i="9"/>
  <c r="BE237" i="9"/>
  <c r="BE249" i="9"/>
  <c r="BE252" i="9"/>
  <c r="BE107" i="9"/>
  <c r="BE110" i="9"/>
  <c r="BE118" i="9"/>
  <c r="BE133" i="9"/>
  <c r="BE168" i="9"/>
  <c r="BE173" i="9"/>
  <c r="BE217" i="9"/>
  <c r="BE229" i="9"/>
  <c r="BE103" i="9"/>
  <c r="BE115" i="9"/>
  <c r="BE122" i="9"/>
  <c r="BE149" i="9"/>
  <c r="BE171" i="9"/>
  <c r="BE175" i="9"/>
  <c r="BE185" i="9"/>
  <c r="BE190" i="9"/>
  <c r="BE244" i="9"/>
  <c r="BE246" i="9"/>
  <c r="BE255" i="9"/>
  <c r="J102" i="8"/>
  <c r="J65" i="8"/>
  <c r="BE105" i="9"/>
  <c r="BE109" i="9"/>
  <c r="BE114" i="9"/>
  <c r="BE120" i="9"/>
  <c r="BE153" i="9"/>
  <c r="BE166" i="9"/>
  <c r="BE172" i="9"/>
  <c r="BE174" i="9"/>
  <c r="BE219" i="9"/>
  <c r="F59" i="9"/>
  <c r="BE124" i="9"/>
  <c r="BE125" i="9"/>
  <c r="BE156" i="9"/>
  <c r="BE169" i="9"/>
  <c r="BE170" i="9"/>
  <c r="BE193" i="9"/>
  <c r="BE199" i="9"/>
  <c r="BE206" i="9"/>
  <c r="BE215" i="9"/>
  <c r="BE225" i="9"/>
  <c r="BE239" i="9"/>
  <c r="BE253" i="9"/>
  <c r="BE262" i="9"/>
  <c r="BE273" i="9"/>
  <c r="BE278" i="9"/>
  <c r="BE108" i="9"/>
  <c r="BE123" i="9"/>
  <c r="BE151" i="9"/>
  <c r="BE195" i="9"/>
  <c r="BE245" i="9"/>
  <c r="BE248" i="9"/>
  <c r="BE251" i="9"/>
  <c r="BE111" i="9"/>
  <c r="BE208" i="9"/>
  <c r="BE241" i="9"/>
  <c r="F97" i="8"/>
  <c r="BE106" i="8"/>
  <c r="BE112" i="8"/>
  <c r="BE125" i="8"/>
  <c r="BE173" i="8"/>
  <c r="BE183" i="8"/>
  <c r="BE202" i="8"/>
  <c r="BE205" i="8"/>
  <c r="BE234" i="8"/>
  <c r="BE265" i="8"/>
  <c r="BE272" i="8"/>
  <c r="BE330" i="8"/>
  <c r="BE339" i="8"/>
  <c r="BE361" i="8"/>
  <c r="BE374" i="8"/>
  <c r="BE402" i="8"/>
  <c r="BE406" i="8"/>
  <c r="BE417" i="8"/>
  <c r="BE430" i="8"/>
  <c r="BE461" i="8"/>
  <c r="J56" i="8"/>
  <c r="BE103" i="8"/>
  <c r="BE176" i="8"/>
  <c r="BE184" i="8"/>
  <c r="BE211" i="8"/>
  <c r="BE226" i="8"/>
  <c r="BE231" i="8"/>
  <c r="BE240" i="8"/>
  <c r="BE253" i="8"/>
  <c r="BE343" i="8"/>
  <c r="BE353" i="8"/>
  <c r="BE362" i="8"/>
  <c r="BE365" i="8"/>
  <c r="BE408" i="8"/>
  <c r="BE420" i="8"/>
  <c r="BE437" i="8"/>
  <c r="BE446" i="8"/>
  <c r="BE465" i="8"/>
  <c r="BE477" i="8"/>
  <c r="BE127" i="8"/>
  <c r="BE131" i="8"/>
  <c r="BE172" i="8"/>
  <c r="BE196" i="8"/>
  <c r="BE199" i="8"/>
  <c r="BE208" i="8"/>
  <c r="BE220" i="8"/>
  <c r="BE229" i="8"/>
  <c r="BE244" i="8"/>
  <c r="BE256" i="8"/>
  <c r="BE268" i="8"/>
  <c r="BE275" i="8"/>
  <c r="BE294" i="8"/>
  <c r="BE414" i="8"/>
  <c r="BE425" i="8"/>
  <c r="BE431" i="8"/>
  <c r="BE452" i="8"/>
  <c r="BE467" i="8"/>
  <c r="BE469" i="8"/>
  <c r="BE474" i="8"/>
  <c r="BE479" i="8"/>
  <c r="BE485" i="8"/>
  <c r="J94" i="7"/>
  <c r="J65" i="7"/>
  <c r="BE139" i="8"/>
  <c r="BE142" i="8"/>
  <c r="BE188" i="8"/>
  <c r="BE212" i="8"/>
  <c r="BE217" i="8"/>
  <c r="BE237" i="8"/>
  <c r="BE266" i="8"/>
  <c r="BE290" i="8"/>
  <c r="BE302" i="8"/>
  <c r="BE322" i="8"/>
  <c r="BE336" i="8"/>
  <c r="BE352" i="8"/>
  <c r="BE392" i="8"/>
  <c r="BE411" i="8"/>
  <c r="BE418" i="8"/>
  <c r="BE421" i="8"/>
  <c r="BE449" i="8"/>
  <c r="BE458" i="8"/>
  <c r="BE463" i="8"/>
  <c r="BE471" i="8"/>
  <c r="BE481" i="8"/>
  <c r="BE487" i="8"/>
  <c r="E50" i="8"/>
  <c r="BE107" i="8"/>
  <c r="BE121" i="8"/>
  <c r="BE134" i="8"/>
  <c r="BE154" i="8"/>
  <c r="BE163" i="8"/>
  <c r="BE175" i="8"/>
  <c r="BE179" i="8"/>
  <c r="BE232" i="8"/>
  <c r="BE238" i="8"/>
  <c r="BE246" i="8"/>
  <c r="BE249" i="8"/>
  <c r="BE349" i="8"/>
  <c r="BE370" i="8"/>
  <c r="BE384" i="8"/>
  <c r="BE405" i="8"/>
  <c r="BE459" i="8"/>
  <c r="BE476" i="8"/>
  <c r="BE483" i="8"/>
  <c r="BE489" i="8"/>
  <c r="BE491" i="8"/>
  <c r="BE492" i="8"/>
  <c r="BE493" i="8"/>
  <c r="BE113" i="8"/>
  <c r="BE146" i="8"/>
  <c r="BE152" i="8"/>
  <c r="BE178" i="8"/>
  <c r="BE218" i="8"/>
  <c r="BE223" i="8"/>
  <c r="BE278" i="8"/>
  <c r="BE283" i="8"/>
  <c r="BE291" i="8"/>
  <c r="BE308" i="8"/>
  <c r="BE309" i="8"/>
  <c r="BE317" i="8"/>
  <c r="BE327" i="8"/>
  <c r="BE346" i="8"/>
  <c r="BE359" i="8"/>
  <c r="BE364" i="8"/>
  <c r="BE368" i="8"/>
  <c r="BE386" i="8"/>
  <c r="BE393" i="8"/>
  <c r="BE400" i="8"/>
  <c r="BE423" i="8"/>
  <c r="BE435" i="8"/>
  <c r="BE455" i="8"/>
  <c r="BE119" i="8"/>
  <c r="BE140" i="8"/>
  <c r="BE157" i="8"/>
  <c r="BE161" i="8"/>
  <c r="BE170" i="8"/>
  <c r="BE221" i="8"/>
  <c r="BE241" i="8"/>
  <c r="BE262" i="8"/>
  <c r="BE281" i="8"/>
  <c r="BE287" i="8"/>
  <c r="BE299" i="8"/>
  <c r="BE305" i="8"/>
  <c r="BE312" i="8"/>
  <c r="BE337" i="8"/>
  <c r="BE356" i="8"/>
  <c r="BE373" i="8"/>
  <c r="BE378" i="8"/>
  <c r="BE381" i="8"/>
  <c r="BE428" i="8"/>
  <c r="BE441" i="8"/>
  <c r="BE447" i="8"/>
  <c r="F96" i="8"/>
  <c r="BE109" i="8"/>
  <c r="BE124" i="8"/>
  <c r="BE148" i="8"/>
  <c r="BE158" i="8"/>
  <c r="BE164" i="8"/>
  <c r="BE190" i="8"/>
  <c r="BE193" i="8"/>
  <c r="BE197" i="8"/>
  <c r="BE228" i="8"/>
  <c r="BE254" i="8"/>
  <c r="BE259" i="8"/>
  <c r="BE274" i="8"/>
  <c r="BE314" i="8"/>
  <c r="BE321" i="8"/>
  <c r="BE325" i="8"/>
  <c r="BE334" i="8"/>
  <c r="BE347" i="8"/>
  <c r="BE350" i="8"/>
  <c r="BE397" i="8"/>
  <c r="BE403" i="8"/>
  <c r="BE409" i="8"/>
  <c r="BE415" i="8"/>
  <c r="BE115" i="8"/>
  <c r="BE118" i="8"/>
  <c r="BE122" i="8"/>
  <c r="BE137" i="8"/>
  <c r="BE145" i="8"/>
  <c r="BE151" i="8"/>
  <c r="BE187" i="8"/>
  <c r="BE191" i="8"/>
  <c r="BE203" i="8"/>
  <c r="BE209" i="8"/>
  <c r="BE224" i="8"/>
  <c r="BE235" i="8"/>
  <c r="BE251" i="8"/>
  <c r="BE271" i="8"/>
  <c r="BE277" i="8"/>
  <c r="BE333" i="8"/>
  <c r="BE380" i="8"/>
  <c r="BE390" i="8"/>
  <c r="BE399" i="8"/>
  <c r="BE412" i="8"/>
  <c r="BE450" i="8"/>
  <c r="BE128" i="8"/>
  <c r="BE136" i="8"/>
  <c r="BE149" i="8"/>
  <c r="BE166" i="8"/>
  <c r="BE181" i="8"/>
  <c r="BE206" i="8"/>
  <c r="BE215" i="8"/>
  <c r="BE243" i="8"/>
  <c r="BE257" i="8"/>
  <c r="BE260" i="8"/>
  <c r="BE280" i="8"/>
  <c r="BE285" i="8"/>
  <c r="BE297" i="8"/>
  <c r="BE300" i="8"/>
  <c r="BE306" i="8"/>
  <c r="BE331" i="8"/>
  <c r="BE389" i="8"/>
  <c r="BE443" i="8"/>
  <c r="BE453" i="8"/>
  <c r="BE456" i="8"/>
  <c r="BE133" i="8"/>
  <c r="BE160" i="8"/>
  <c r="BE169" i="8"/>
  <c r="BE185" i="8"/>
  <c r="BE200" i="8"/>
  <c r="BE247" i="8"/>
  <c r="BE263" i="8"/>
  <c r="BE269" i="8"/>
  <c r="BE288" i="8"/>
  <c r="BE293" i="8"/>
  <c r="BE315" i="8"/>
  <c r="BE344" i="8"/>
  <c r="BE355" i="8"/>
  <c r="BE376" i="8"/>
  <c r="BE387" i="8"/>
  <c r="BE433" i="8"/>
  <c r="BE440" i="8"/>
  <c r="BE444" i="8"/>
  <c r="BE105" i="8"/>
  <c r="BE110" i="8"/>
  <c r="BE116" i="8"/>
  <c r="BE130" i="8"/>
  <c r="BE143" i="8"/>
  <c r="BE155" i="8"/>
  <c r="BE167" i="8"/>
  <c r="BE194" i="8"/>
  <c r="BE214" i="8"/>
  <c r="BE296" i="8"/>
  <c r="BE303" i="8"/>
  <c r="BE311" i="8"/>
  <c r="BE319" i="8"/>
  <c r="BE324" i="8"/>
  <c r="BE328" i="8"/>
  <c r="BE341" i="8"/>
  <c r="BE358" i="8"/>
  <c r="BE367" i="8"/>
  <c r="BE371" i="8"/>
  <c r="BE383" i="8"/>
  <c r="BE395" i="8"/>
  <c r="BE427" i="8"/>
  <c r="BE438" i="8"/>
  <c r="F58" i="7"/>
  <c r="F89" i="7"/>
  <c r="BE103" i="7"/>
  <c r="BE128" i="7"/>
  <c r="BE135" i="7"/>
  <c r="BE137" i="7"/>
  <c r="BE152" i="7"/>
  <c r="BE162" i="7"/>
  <c r="BE205" i="7"/>
  <c r="BE216" i="7"/>
  <c r="BE241" i="7"/>
  <c r="BE246" i="7"/>
  <c r="BE248" i="7"/>
  <c r="BE249" i="7"/>
  <c r="BE257" i="7"/>
  <c r="BE272" i="7"/>
  <c r="BE274" i="7"/>
  <c r="BE287" i="7"/>
  <c r="BE314" i="7"/>
  <c r="BE332" i="7"/>
  <c r="BE334" i="7"/>
  <c r="BE339" i="7"/>
  <c r="BE341" i="7"/>
  <c r="BE343" i="7"/>
  <c r="BE345" i="7"/>
  <c r="BE108" i="7"/>
  <c r="BE114" i="7"/>
  <c r="BE121" i="7"/>
  <c r="BE123" i="7"/>
  <c r="BE136" i="7"/>
  <c r="BE168" i="7"/>
  <c r="BE184" i="7"/>
  <c r="BE194" i="7"/>
  <c r="BE197" i="7"/>
  <c r="BE212" i="7"/>
  <c r="BE221" i="7"/>
  <c r="BE237" i="7"/>
  <c r="BE240" i="7"/>
  <c r="BE302" i="7"/>
  <c r="BE312" i="7"/>
  <c r="E80" i="7"/>
  <c r="BE96" i="7"/>
  <c r="BE106" i="7"/>
  <c r="BE118" i="7"/>
  <c r="BE124" i="7"/>
  <c r="BE138" i="7"/>
  <c r="BE157" i="7"/>
  <c r="BE173" i="7"/>
  <c r="BE177" i="7"/>
  <c r="BE181" i="7"/>
  <c r="BE196" i="7"/>
  <c r="BE204" i="7"/>
  <c r="BE215" i="7"/>
  <c r="BE218" i="7"/>
  <c r="BE238" i="7"/>
  <c r="BE268" i="7"/>
  <c r="BE284" i="7"/>
  <c r="BE310" i="7"/>
  <c r="BE316" i="7"/>
  <c r="BE336" i="7"/>
  <c r="BE337" i="7"/>
  <c r="BE349" i="7"/>
  <c r="BE95" i="7"/>
  <c r="BE104" i="7"/>
  <c r="BE125" i="7"/>
  <c r="BE127" i="7"/>
  <c r="BE150" i="7"/>
  <c r="BE167" i="7"/>
  <c r="BE185" i="7"/>
  <c r="BE195" i="7"/>
  <c r="BE200" i="7"/>
  <c r="BE211" i="7"/>
  <c r="BE219" i="7"/>
  <c r="BE230" i="7"/>
  <c r="BE262" i="7"/>
  <c r="BE266" i="7"/>
  <c r="BE291" i="7"/>
  <c r="BE295" i="7"/>
  <c r="BE297" i="7"/>
  <c r="BE308" i="7"/>
  <c r="BE326" i="7"/>
  <c r="BE347" i="7"/>
  <c r="BE352" i="7"/>
  <c r="BE353" i="7"/>
  <c r="BK95" i="6"/>
  <c r="J95" i="6" s="1"/>
  <c r="J64" i="6" s="1"/>
  <c r="J56" i="7"/>
  <c r="BE133" i="7"/>
  <c r="BE139" i="7"/>
  <c r="BE160" i="7"/>
  <c r="BE166" i="7"/>
  <c r="BE172" i="7"/>
  <c r="BE179" i="7"/>
  <c r="BE187" i="7"/>
  <c r="BE199" i="7"/>
  <c r="BE203" i="7"/>
  <c r="BE206" i="7"/>
  <c r="BE208" i="7"/>
  <c r="BE236" i="7"/>
  <c r="BE239" i="7"/>
  <c r="BE243" i="7"/>
  <c r="BE252" i="7"/>
  <c r="BE264" i="7"/>
  <c r="BE270" i="7"/>
  <c r="BE273" i="7"/>
  <c r="BE286" i="7"/>
  <c r="BE296" i="7"/>
  <c r="BE300" i="7"/>
  <c r="BE303" i="7"/>
  <c r="BE354" i="7"/>
  <c r="BE100" i="7"/>
  <c r="BE105" i="7"/>
  <c r="BE113" i="7"/>
  <c r="BE116" i="7"/>
  <c r="BE122" i="7"/>
  <c r="BE147" i="7"/>
  <c r="BE151" i="7"/>
  <c r="BE201" i="7"/>
  <c r="BE210" i="7"/>
  <c r="BE232" i="7"/>
  <c r="BE245" i="7"/>
  <c r="BE267" i="7"/>
  <c r="BE277" i="7"/>
  <c r="BE280" i="7"/>
  <c r="BE289" i="7"/>
  <c r="BE320" i="7"/>
  <c r="BE324" i="7"/>
  <c r="BE328" i="7"/>
  <c r="BE97" i="7"/>
  <c r="BE117" i="7"/>
  <c r="BE129" i="7"/>
  <c r="BE144" i="7"/>
  <c r="BE149" i="7"/>
  <c r="BE153" i="7"/>
  <c r="BE170" i="7"/>
  <c r="BE174" i="7"/>
  <c r="BE178" i="7"/>
  <c r="BE192" i="7"/>
  <c r="BE224" i="7"/>
  <c r="BE234" i="7"/>
  <c r="BE251" i="7"/>
  <c r="BE261" i="7"/>
  <c r="BE271" i="7"/>
  <c r="BE275" i="7"/>
  <c r="BE109" i="7"/>
  <c r="BE111" i="7"/>
  <c r="BE146" i="7"/>
  <c r="BE182" i="7"/>
  <c r="BE189" i="7"/>
  <c r="BE191" i="7"/>
  <c r="BE220" i="7"/>
  <c r="BE227" i="7"/>
  <c r="BE242" i="7"/>
  <c r="BE255" i="7"/>
  <c r="BE259" i="7"/>
  <c r="BE269" i="7"/>
  <c r="BE276" i="7"/>
  <c r="BE290" i="7"/>
  <c r="BE292" i="7"/>
  <c r="BE294" i="7"/>
  <c r="BE304" i="7"/>
  <c r="BE102" i="7"/>
  <c r="BE119" i="7"/>
  <c r="BE130" i="7"/>
  <c r="BE141" i="7"/>
  <c r="BE143" i="7"/>
  <c r="BE155" i="7"/>
  <c r="BE159" i="7"/>
  <c r="BE161" i="7"/>
  <c r="BE165" i="7"/>
  <c r="BE176" i="7"/>
  <c r="BE186" i="7"/>
  <c r="BE222" i="7"/>
  <c r="BE226" i="7"/>
  <c r="BE281" i="7"/>
  <c r="BE299" i="7"/>
  <c r="BE101" i="7"/>
  <c r="BE115" i="7"/>
  <c r="BE120" i="7"/>
  <c r="BE132" i="7"/>
  <c r="BE134" i="7"/>
  <c r="BE140" i="7"/>
  <c r="BE164" i="7"/>
  <c r="BE169" i="7"/>
  <c r="BE171" i="7"/>
  <c r="BE183" i="7"/>
  <c r="BE188" i="7"/>
  <c r="BE190" i="7"/>
  <c r="BE198" i="7"/>
  <c r="BE209" i="7"/>
  <c r="BE214" i="7"/>
  <c r="BE253" i="7"/>
  <c r="BE258" i="7"/>
  <c r="BE263" i="7"/>
  <c r="BE265" i="7"/>
  <c r="BE279" i="7"/>
  <c r="BE288" i="7"/>
  <c r="BE298" i="7"/>
  <c r="BE330" i="7"/>
  <c r="BE99" i="7"/>
  <c r="BE107" i="7"/>
  <c r="BE110" i="7"/>
  <c r="BE126" i="7"/>
  <c r="BE131" i="7"/>
  <c r="BE154" i="7"/>
  <c r="BE158" i="7"/>
  <c r="BE207" i="7"/>
  <c r="BE217" i="7"/>
  <c r="BE223" i="7"/>
  <c r="BE233" i="7"/>
  <c r="BE235" i="7"/>
  <c r="BE244" i="7"/>
  <c r="BE254" i="7"/>
  <c r="BE278" i="7"/>
  <c r="BE293" i="7"/>
  <c r="BE301" i="7"/>
  <c r="BE318" i="7"/>
  <c r="BE98" i="7"/>
  <c r="BE112" i="7"/>
  <c r="BE142" i="7"/>
  <c r="BE148" i="7"/>
  <c r="BE156" i="7"/>
  <c r="BE163" i="7"/>
  <c r="BE175" i="7"/>
  <c r="BE180" i="7"/>
  <c r="BE193" i="7"/>
  <c r="BE202" i="7"/>
  <c r="BE213" i="7"/>
  <c r="BE225" i="7"/>
  <c r="BE228" i="7"/>
  <c r="BE231" i="7"/>
  <c r="BE250" i="7"/>
  <c r="BE256" i="7"/>
  <c r="BE260" i="7"/>
  <c r="BE282" i="7"/>
  <c r="BE285" i="7"/>
  <c r="BE306" i="7"/>
  <c r="BE322" i="7"/>
  <c r="BE107" i="6"/>
  <c r="BE127" i="6"/>
  <c r="BE154" i="6"/>
  <c r="BE162" i="6"/>
  <c r="BE191" i="6"/>
  <c r="BE196" i="6"/>
  <c r="BE201" i="6"/>
  <c r="BE203" i="6"/>
  <c r="BE205" i="6"/>
  <c r="BE209" i="6"/>
  <c r="BE225" i="6"/>
  <c r="BE232" i="6"/>
  <c r="BE253" i="6"/>
  <c r="BE103" i="6"/>
  <c r="BE106" i="6"/>
  <c r="BE182" i="6"/>
  <c r="BE211" i="6"/>
  <c r="BE216" i="6"/>
  <c r="BE241" i="6"/>
  <c r="BE255" i="6"/>
  <c r="BE259" i="6"/>
  <c r="BE263" i="6"/>
  <c r="BE272" i="6"/>
  <c r="BE286" i="6"/>
  <c r="BE296" i="6"/>
  <c r="BE304" i="6"/>
  <c r="BE102" i="6"/>
  <c r="BE109" i="6"/>
  <c r="BE150" i="6"/>
  <c r="BE171" i="6"/>
  <c r="BE172" i="6"/>
  <c r="BE183" i="6"/>
  <c r="BE235" i="6"/>
  <c r="BE242" i="6"/>
  <c r="BE288" i="6"/>
  <c r="BE307" i="6"/>
  <c r="BE310" i="6"/>
  <c r="BE311" i="6"/>
  <c r="BE312" i="6"/>
  <c r="J97" i="5"/>
  <c r="J65" i="5"/>
  <c r="BE100" i="6"/>
  <c r="BE113" i="6"/>
  <c r="BE124" i="6"/>
  <c r="BE126" i="6"/>
  <c r="BE138" i="6"/>
  <c r="BE152" i="6"/>
  <c r="BE155" i="6"/>
  <c r="BE200" i="6"/>
  <c r="BE215" i="6"/>
  <c r="BE265" i="6"/>
  <c r="BE269" i="6"/>
  <c r="BE308" i="6"/>
  <c r="BE313" i="6"/>
  <c r="F59" i="6"/>
  <c r="BE97" i="6"/>
  <c r="BE110" i="6"/>
  <c r="BE142" i="6"/>
  <c r="BE169" i="6"/>
  <c r="BE170" i="6"/>
  <c r="BE181" i="6"/>
  <c r="BE184" i="6"/>
  <c r="BE230" i="6"/>
  <c r="BE247" i="6"/>
  <c r="BE249" i="6"/>
  <c r="BE274" i="6"/>
  <c r="BE278" i="6"/>
  <c r="BE306" i="6"/>
  <c r="BE314" i="6"/>
  <c r="E50" i="6"/>
  <c r="BE101" i="6"/>
  <c r="BE104" i="6"/>
  <c r="BE115" i="6"/>
  <c r="BE117" i="6"/>
  <c r="BE122" i="6"/>
  <c r="BE128" i="6"/>
  <c r="BE148" i="6"/>
  <c r="BE153" i="6"/>
  <c r="BE185" i="6"/>
  <c r="BE197" i="6"/>
  <c r="BE206" i="6"/>
  <c r="BE210" i="6"/>
  <c r="BE248" i="6"/>
  <c r="BE275" i="6"/>
  <c r="BE282" i="6"/>
  <c r="BE299" i="6"/>
  <c r="BE302" i="6"/>
  <c r="J56" i="6"/>
  <c r="BE99" i="6"/>
  <c r="BE114" i="6"/>
  <c r="BE120" i="6"/>
  <c r="BE144" i="6"/>
  <c r="BE147" i="6"/>
  <c r="BE149" i="6"/>
  <c r="BE151" i="6"/>
  <c r="BE158" i="6"/>
  <c r="BE167" i="6"/>
  <c r="BE174" i="6"/>
  <c r="BE218" i="6"/>
  <c r="BE221" i="6"/>
  <c r="BE226" i="6"/>
  <c r="BE237" i="6"/>
  <c r="BE243" i="6"/>
  <c r="BE251" i="6"/>
  <c r="BE252" i="6"/>
  <c r="BE256" i="6"/>
  <c r="BE262" i="6"/>
  <c r="BE279" i="6"/>
  <c r="BE281" i="6"/>
  <c r="BE290" i="6"/>
  <c r="BE295" i="6"/>
  <c r="BE297" i="6"/>
  <c r="BE193" i="6"/>
  <c r="BE195" i="6"/>
  <c r="BE208" i="6"/>
  <c r="BE212" i="6"/>
  <c r="BE214" i="6"/>
  <c r="BE219" i="6"/>
  <c r="BE222" i="6"/>
  <c r="BE228" i="6"/>
  <c r="BE240" i="6"/>
  <c r="BE245" i="6"/>
  <c r="BE250" i="6"/>
  <c r="BE260" i="6"/>
  <c r="BE264" i="6"/>
  <c r="BE268" i="6"/>
  <c r="BE271" i="6"/>
  <c r="BE280" i="6"/>
  <c r="BE292" i="6"/>
  <c r="BE300" i="6"/>
  <c r="J530" i="5"/>
  <c r="J73" i="5" s="1"/>
  <c r="BE105" i="6"/>
  <c r="BE131" i="6"/>
  <c r="BE163" i="6"/>
  <c r="BE168" i="6"/>
  <c r="BE189" i="6"/>
  <c r="BE194" i="6"/>
  <c r="BE220" i="6"/>
  <c r="BE239" i="6"/>
  <c r="BE267" i="6"/>
  <c r="BE277" i="6"/>
  <c r="BE283" i="6"/>
  <c r="BE287" i="6"/>
  <c r="BE108" i="6"/>
  <c r="BE112" i="6"/>
  <c r="BE130" i="6"/>
  <c r="BE156" i="6"/>
  <c r="BE192" i="6"/>
  <c r="BE198" i="6"/>
  <c r="BE213" i="6"/>
  <c r="BE217" i="6"/>
  <c r="BE246" i="6"/>
  <c r="BE266" i="6"/>
  <c r="BE285" i="6"/>
  <c r="BE303" i="6"/>
  <c r="BE309" i="6"/>
  <c r="BE116" i="6"/>
  <c r="BE119" i="6"/>
  <c r="BE145" i="6"/>
  <c r="BE180" i="6"/>
  <c r="BE207" i="6"/>
  <c r="BE224" i="6"/>
  <c r="BE254" i="6"/>
  <c r="BE257" i="6"/>
  <c r="BE261" i="6"/>
  <c r="BE294" i="6"/>
  <c r="BE111" i="6"/>
  <c r="BE118" i="6"/>
  <c r="BE123" i="6"/>
  <c r="BE125" i="6"/>
  <c r="BE129" i="6"/>
  <c r="BE166" i="6"/>
  <c r="BE187" i="6"/>
  <c r="BE199" i="6"/>
  <c r="BE223" i="6"/>
  <c r="BE231" i="6"/>
  <c r="BE244" i="6"/>
  <c r="BE270" i="6"/>
  <c r="BE284" i="6"/>
  <c r="BE298" i="6"/>
  <c r="BE301" i="6"/>
  <c r="BE305" i="6"/>
  <c r="F59" i="5"/>
  <c r="BE154" i="5"/>
  <c r="BE328" i="5"/>
  <c r="BE430" i="5"/>
  <c r="BE463" i="5"/>
  <c r="BE524" i="5"/>
  <c r="BE531" i="5"/>
  <c r="BE569" i="5"/>
  <c r="BK801" i="4"/>
  <c r="J801" i="4" s="1"/>
  <c r="J74" i="4" s="1"/>
  <c r="J92" i="5"/>
  <c r="BE195" i="5"/>
  <c r="BE318" i="5"/>
  <c r="BE362" i="5"/>
  <c r="BE395" i="5"/>
  <c r="BE491" i="5"/>
  <c r="BE499" i="5"/>
  <c r="BE561" i="5"/>
  <c r="BE128" i="5"/>
  <c r="BE158" i="5"/>
  <c r="BE486" i="5"/>
  <c r="BE555" i="5"/>
  <c r="BE610" i="5"/>
  <c r="BE639" i="5"/>
  <c r="BE660" i="5"/>
  <c r="BE162" i="5"/>
  <c r="BE275" i="5"/>
  <c r="BE385" i="5"/>
  <c r="BE450" i="5"/>
  <c r="BE527" i="5"/>
  <c r="BE615" i="5"/>
  <c r="BE625" i="5"/>
  <c r="BE634" i="5"/>
  <c r="BE647" i="5"/>
  <c r="BE678" i="5"/>
  <c r="J56" i="5"/>
  <c r="BE140" i="5"/>
  <c r="BE157" i="5"/>
  <c r="BE174" i="5"/>
  <c r="BE308" i="5"/>
  <c r="BE339" i="5"/>
  <c r="BE455" i="5"/>
  <c r="BE473" i="5"/>
  <c r="BE538" i="5"/>
  <c r="BE544" i="5"/>
  <c r="BE620" i="5"/>
  <c r="E83" i="5"/>
  <c r="BE155" i="5"/>
  <c r="BE231" i="5"/>
  <c r="BE303" i="5"/>
  <c r="BE377" i="5"/>
  <c r="BE405" i="5"/>
  <c r="BE519" i="5"/>
  <c r="BE200" i="5"/>
  <c r="BE333" i="5"/>
  <c r="BE372" i="5"/>
  <c r="BE160" i="5"/>
  <c r="BE367" i="5"/>
  <c r="BE390" i="5"/>
  <c r="BE410" i="5"/>
  <c r="BE481" i="5"/>
  <c r="BE164" i="5"/>
  <c r="BE313" i="5"/>
  <c r="BE468" i="5"/>
  <c r="BE536" i="5"/>
  <c r="BE98" i="5"/>
  <c r="BE156" i="5"/>
  <c r="BE169" i="5"/>
  <c r="BE323" i="5"/>
  <c r="BE440" i="5"/>
  <c r="BE103" i="5"/>
  <c r="BE224" i="5"/>
  <c r="BE253" i="5"/>
  <c r="BE298" i="5"/>
  <c r="BE358" i="5"/>
  <c r="BE420" i="5"/>
  <c r="BE445" i="5"/>
  <c r="BE504" i="5"/>
  <c r="BE517" i="5"/>
  <c r="BE521" i="5"/>
  <c r="BE111" i="4"/>
  <c r="BE179" i="4"/>
  <c r="BE268" i="4"/>
  <c r="BE317" i="4"/>
  <c r="BE409" i="4"/>
  <c r="BE426" i="4"/>
  <c r="BE494" i="4"/>
  <c r="BE586" i="4"/>
  <c r="BE602" i="4"/>
  <c r="BE692" i="4"/>
  <c r="BE847" i="4"/>
  <c r="BE930" i="4"/>
  <c r="BE938" i="4"/>
  <c r="BE954" i="4"/>
  <c r="BE986" i="4"/>
  <c r="BE1036" i="4"/>
  <c r="BE1044" i="4"/>
  <c r="BE1052" i="4"/>
  <c r="BE1069" i="4"/>
  <c r="BE1142" i="4"/>
  <c r="BE1149" i="4"/>
  <c r="BK108" i="3"/>
  <c r="J108" i="3"/>
  <c r="J64" i="3" s="1"/>
  <c r="J56" i="4"/>
  <c r="BE115" i="4"/>
  <c r="BE171" i="4"/>
  <c r="BE420" i="4"/>
  <c r="BE461" i="4"/>
  <c r="BE513" i="4"/>
  <c r="BE532" i="4"/>
  <c r="BE594" i="4"/>
  <c r="BE715" i="4"/>
  <c r="BE740" i="4"/>
  <c r="BE764" i="4"/>
  <c r="BE835" i="4"/>
  <c r="BE887" i="4"/>
  <c r="BE906" i="4"/>
  <c r="BE944" i="4"/>
  <c r="BE970" i="4"/>
  <c r="BE1127" i="4"/>
  <c r="BE1191" i="4"/>
  <c r="F59" i="4"/>
  <c r="BE183" i="4"/>
  <c r="BE280" i="4"/>
  <c r="BE332" i="4"/>
  <c r="BE336" i="4"/>
  <c r="BE345" i="4"/>
  <c r="BE350" i="4"/>
  <c r="BE354" i="4"/>
  <c r="BE370" i="4"/>
  <c r="BE413" i="4"/>
  <c r="BE446" i="4"/>
  <c r="BE482" i="4"/>
  <c r="BE563" i="4"/>
  <c r="BE573" i="4"/>
  <c r="BE576" i="4"/>
  <c r="BE631" i="4"/>
  <c r="BE667" i="4"/>
  <c r="BE737" i="4"/>
  <c r="BE803" i="4"/>
  <c r="BE837" i="4"/>
  <c r="BE879" i="4"/>
  <c r="BE909" i="4"/>
  <c r="BE913" i="4"/>
  <c r="BE990" i="4"/>
  <c r="BE1008" i="4"/>
  <c r="BE1021" i="4"/>
  <c r="BE1063" i="4"/>
  <c r="BE1067" i="4"/>
  <c r="BE1086" i="4"/>
  <c r="BE1089" i="4"/>
  <c r="BE1097" i="4"/>
  <c r="BE1115" i="4"/>
  <c r="BE1118" i="4"/>
  <c r="BE1229" i="4"/>
  <c r="BE145" i="4"/>
  <c r="BE191" i="4"/>
  <c r="BE233" i="4"/>
  <c r="BE569" i="4"/>
  <c r="BE772" i="4"/>
  <c r="BE858" i="4"/>
  <c r="BE875" i="4"/>
  <c r="BE894" i="4"/>
  <c r="BE902" i="4"/>
  <c r="BE924" i="4"/>
  <c r="BE941" i="4"/>
  <c r="BE974" i="4"/>
  <c r="BE982" i="4"/>
  <c r="BE997" i="4"/>
  <c r="BE1018" i="4"/>
  <c r="BE1032" i="4"/>
  <c r="BE1060" i="4"/>
  <c r="BE1073" i="4"/>
  <c r="BE1091" i="4"/>
  <c r="BE1094" i="4"/>
  <c r="BE1112" i="4"/>
  <c r="BE1122" i="4"/>
  <c r="BE1145" i="4"/>
  <c r="BE1152" i="4"/>
  <c r="BE1155" i="4"/>
  <c r="BE1169" i="4"/>
  <c r="BE1195" i="4"/>
  <c r="BE1231" i="4"/>
  <c r="BE1233" i="4"/>
  <c r="BK2031" i="3"/>
  <c r="J2031" i="3"/>
  <c r="J73" i="3" s="1"/>
  <c r="E50" i="4"/>
  <c r="BE128" i="4"/>
  <c r="BE187" i="4"/>
  <c r="BE251" i="4"/>
  <c r="BE467" i="4"/>
  <c r="BE506" i="4"/>
  <c r="BE548" i="4"/>
  <c r="BE698" i="4"/>
  <c r="BE705" i="4"/>
  <c r="BE735" i="4"/>
  <c r="BE781" i="4"/>
  <c r="BE821" i="4"/>
  <c r="BE864" i="4"/>
  <c r="BE898" i="4"/>
  <c r="BE917" i="4"/>
  <c r="BE934" i="4"/>
  <c r="BE978" i="4"/>
  <c r="BE1000" i="4"/>
  <c r="BE1004" i="4"/>
  <c r="BE1040" i="4"/>
  <c r="BE1048" i="4"/>
  <c r="BE137" i="4"/>
  <c r="BE259" i="4"/>
  <c r="BE392" i="4"/>
  <c r="BE416" i="4"/>
  <c r="BE422" i="4"/>
  <c r="BE636" i="4"/>
  <c r="BE644" i="4"/>
  <c r="BE653" i="4"/>
  <c r="BE814" i="4"/>
  <c r="BE823" i="4"/>
  <c r="BE175" i="4"/>
  <c r="BE213" i="4"/>
  <c r="BE244" i="4"/>
  <c r="BE321" i="4"/>
  <c r="BE366" i="4"/>
  <c r="BE527" i="4"/>
  <c r="BE540" i="4"/>
  <c r="BE578" i="4"/>
  <c r="BE648" i="4"/>
  <c r="BE727" i="4"/>
  <c r="BE788" i="4"/>
  <c r="BE807" i="4"/>
  <c r="BE828" i="4"/>
  <c r="BE867" i="4"/>
  <c r="BE107" i="4"/>
  <c r="BE123" i="4"/>
  <c r="BE287" i="4"/>
  <c r="BE598" i="4"/>
  <c r="BE620" i="4"/>
  <c r="BE640" i="4"/>
  <c r="BE660" i="4"/>
  <c r="BE709" i="4"/>
  <c r="BE833" i="4"/>
  <c r="BE132" i="4"/>
  <c r="BE156" i="4"/>
  <c r="BE195" i="4"/>
  <c r="BE302" i="4"/>
  <c r="BE315" i="4"/>
  <c r="BE379" i="4"/>
  <c r="BE388" i="4"/>
  <c r="BE399" i="4"/>
  <c r="BE555" i="4"/>
  <c r="BE560" i="4"/>
  <c r="BE750" i="4"/>
  <c r="BE844" i="4"/>
  <c r="BE861" i="4"/>
  <c r="BE119" i="4"/>
  <c r="BE403" i="4"/>
  <c r="BE502" i="4"/>
  <c r="BE520" i="4"/>
  <c r="BE566" i="4"/>
  <c r="BE590" i="4"/>
  <c r="BE612" i="4"/>
  <c r="BE702" i="4"/>
  <c r="BE871" i="4"/>
  <c r="BE358" i="4"/>
  <c r="BE544" i="4"/>
  <c r="BE616" i="4"/>
  <c r="BE700" i="4"/>
  <c r="BE746" i="4"/>
  <c r="BE203" i="4"/>
  <c r="BE211" i="4"/>
  <c r="BE311" i="4"/>
  <c r="BE362" i="4"/>
  <c r="BE374" i="4"/>
  <c r="BE504" i="4"/>
  <c r="BE523" i="4"/>
  <c r="BE536" i="4"/>
  <c r="BE558" i="4"/>
  <c r="BE582" i="4"/>
  <c r="BE608" i="4"/>
  <c r="BE733" i="4"/>
  <c r="BE776" i="4"/>
  <c r="BE816" i="4"/>
  <c r="BE841" i="4"/>
  <c r="J108" i="2"/>
  <c r="J66" i="2"/>
  <c r="BE280" i="3"/>
  <c r="BE339" i="3"/>
  <c r="BE359" i="3"/>
  <c r="BE435" i="3"/>
  <c r="BE453" i="3"/>
  <c r="BE1113" i="3"/>
  <c r="BE1118" i="3"/>
  <c r="BE1246" i="3"/>
  <c r="BE1256" i="3"/>
  <c r="BE1484" i="3"/>
  <c r="BE1599" i="3"/>
  <c r="BE1881" i="3"/>
  <c r="BE1924" i="3"/>
  <c r="BE1928" i="3"/>
  <c r="BE1939" i="3"/>
  <c r="BE1954" i="3"/>
  <c r="BE1973" i="3"/>
  <c r="BE2002" i="3"/>
  <c r="BE2005" i="3"/>
  <c r="BE2050" i="3"/>
  <c r="BE2106" i="3"/>
  <c r="BE2131" i="3"/>
  <c r="BE2164" i="3"/>
  <c r="BE2173" i="3"/>
  <c r="BE2267" i="3"/>
  <c r="BE2305" i="3"/>
  <c r="BE2383" i="3"/>
  <c r="BE2432" i="3"/>
  <c r="BE2500" i="3"/>
  <c r="BE2541" i="3"/>
  <c r="BE2555" i="3"/>
  <c r="BE2581" i="3"/>
  <c r="BE2607" i="3"/>
  <c r="BE2620" i="3"/>
  <c r="BE2695" i="3"/>
  <c r="BE2698" i="3"/>
  <c r="BE2713" i="3"/>
  <c r="BE2892" i="3"/>
  <c r="J801" i="2"/>
  <c r="J69" i="2"/>
  <c r="E50" i="3"/>
  <c r="BE229" i="3"/>
  <c r="BE268" i="3"/>
  <c r="BE302" i="3"/>
  <c r="BE386" i="3"/>
  <c r="BE405" i="3"/>
  <c r="BE410" i="3"/>
  <c r="BE439" i="3"/>
  <c r="BE482" i="3"/>
  <c r="BE486" i="3"/>
  <c r="BE640" i="3"/>
  <c r="BE743" i="3"/>
  <c r="BE776" i="3"/>
  <c r="BE912" i="3"/>
  <c r="BE988" i="3"/>
  <c r="BE1248" i="3"/>
  <c r="BE1402" i="3"/>
  <c r="BE1437" i="3"/>
  <c r="BE1470" i="3"/>
  <c r="BE1663" i="3"/>
  <c r="BE1838" i="3"/>
  <c r="BE1843" i="3"/>
  <c r="BE1847" i="3"/>
  <c r="BE1933" i="3"/>
  <c r="BE1942" i="3"/>
  <c r="BE1957" i="3"/>
  <c r="BE1960" i="3"/>
  <c r="BE1982" i="3"/>
  <c r="BE1995" i="3"/>
  <c r="BE2012" i="3"/>
  <c r="BE2065" i="3"/>
  <c r="BE2075" i="3"/>
  <c r="BE2124" i="3"/>
  <c r="BE2133" i="3"/>
  <c r="BE2147" i="3"/>
  <c r="BE2200" i="3"/>
  <c r="BE2221" i="3"/>
  <c r="BE2226" i="3"/>
  <c r="BE2270" i="3"/>
  <c r="BE2309" i="3"/>
  <c r="BE2316" i="3"/>
  <c r="BE2427" i="3"/>
  <c r="BE2488" i="3"/>
  <c r="BE2516" i="3"/>
  <c r="BE2519" i="3"/>
  <c r="BE2535" i="3"/>
  <c r="BE2544" i="3"/>
  <c r="BE2563" i="3"/>
  <c r="BE2579" i="3"/>
  <c r="BE2732" i="3"/>
  <c r="BE2736" i="3"/>
  <c r="BE2844" i="3"/>
  <c r="BE2894" i="3"/>
  <c r="BE2914" i="3"/>
  <c r="BE2997" i="3"/>
  <c r="BE168" i="3"/>
  <c r="BE222" i="3"/>
  <c r="BE254" i="3"/>
  <c r="BE374" i="3"/>
  <c r="BE395" i="3"/>
  <c r="BE471" i="3"/>
  <c r="BE655" i="3"/>
  <c r="BE1139" i="3"/>
  <c r="BE1432" i="3"/>
  <c r="BE1473" i="3"/>
  <c r="BE1530" i="3"/>
  <c r="BE1666" i="3"/>
  <c r="BE1668" i="3"/>
  <c r="BE1684" i="3"/>
  <c r="BE1945" i="3"/>
  <c r="BE1951" i="3"/>
  <c r="BE1968" i="3"/>
  <c r="BE1997" i="3"/>
  <c r="BE2020" i="3"/>
  <c r="BE2027" i="3"/>
  <c r="BE2121" i="3"/>
  <c r="BE2136" i="3"/>
  <c r="BE2187" i="3"/>
  <c r="BE2197" i="3"/>
  <c r="BE2289" i="3"/>
  <c r="BE2364" i="3"/>
  <c r="BE2403" i="3"/>
  <c r="BE2435" i="3"/>
  <c r="BE2490" i="3"/>
  <c r="BE2546" i="3"/>
  <c r="BE2551" i="3"/>
  <c r="BE2586" i="3"/>
  <c r="BE2589" i="3"/>
  <c r="BE2602" i="3"/>
  <c r="BE2730" i="3"/>
  <c r="BE2748" i="3"/>
  <c r="BE2787" i="3"/>
  <c r="BE2794" i="3"/>
  <c r="BE2837" i="3"/>
  <c r="BE2875" i="3"/>
  <c r="BE3081" i="3"/>
  <c r="F59" i="3"/>
  <c r="BE200" i="3"/>
  <c r="BE225" i="3"/>
  <c r="BE235" i="3"/>
  <c r="BE258" i="3"/>
  <c r="BE315" i="3"/>
  <c r="BE408" i="3"/>
  <c r="BE463" i="3"/>
  <c r="BE519" i="3"/>
  <c r="BE650" i="3"/>
  <c r="BE991" i="3"/>
  <c r="BE1589" i="3"/>
  <c r="BE1655" i="3"/>
  <c r="BE1885" i="3"/>
  <c r="BE1919" i="3"/>
  <c r="BE1963" i="3"/>
  <c r="BE1986" i="3"/>
  <c r="BE1990" i="3"/>
  <c r="BE2015" i="3"/>
  <c r="BE2017" i="3"/>
  <c r="BE2033" i="3"/>
  <c r="BE2071" i="3"/>
  <c r="BE2079" i="3"/>
  <c r="BE2089" i="3"/>
  <c r="BE2188" i="3"/>
  <c r="BE2228" i="3"/>
  <c r="BE2462" i="3"/>
  <c r="BE2494" i="3"/>
  <c r="BE2532" i="3"/>
  <c r="BE2559" i="3"/>
  <c r="BE2573" i="3"/>
  <c r="BE2592" i="3"/>
  <c r="BE2595" i="3"/>
  <c r="BE2679" i="3"/>
  <c r="BE2691" i="3"/>
  <c r="BE2715" i="3"/>
  <c r="BE2734" i="3"/>
  <c r="BE2792" i="3"/>
  <c r="BE2831" i="3"/>
  <c r="BE2901" i="3"/>
  <c r="BE2912" i="3"/>
  <c r="BE2916" i="3"/>
  <c r="BE3079" i="3"/>
  <c r="BE3083" i="3"/>
  <c r="BE3085" i="3"/>
  <c r="BE3087" i="3"/>
  <c r="BE126" i="3"/>
  <c r="BE233" i="3"/>
  <c r="BE400" i="3"/>
  <c r="BE449" i="3"/>
  <c r="BE616" i="3"/>
  <c r="BE745" i="3"/>
  <c r="BE759" i="3"/>
  <c r="BE798" i="3"/>
  <c r="BE850" i="3"/>
  <c r="BE918" i="3"/>
  <c r="BE997" i="3"/>
  <c r="BE1130" i="3"/>
  <c r="BE1658" i="3"/>
  <c r="BE1948" i="3"/>
  <c r="BE1979" i="3"/>
  <c r="BE1993" i="3"/>
  <c r="BE2000" i="3"/>
  <c r="BE2001" i="3"/>
  <c r="BE2008" i="3"/>
  <c r="BE2023" i="3"/>
  <c r="BE2063" i="3"/>
  <c r="BE2100" i="3"/>
  <c r="BE2102" i="3"/>
  <c r="BE2111" i="3"/>
  <c r="BE2142" i="3"/>
  <c r="BE2157" i="3"/>
  <c r="BE2169" i="3"/>
  <c r="BE2178" i="3"/>
  <c r="BE2229" i="3"/>
  <c r="BE2418" i="3"/>
  <c r="BE2460" i="3"/>
  <c r="BE2469" i="3"/>
  <c r="BE2497" i="3"/>
  <c r="BE2567" i="3"/>
  <c r="BE2598" i="3"/>
  <c r="BE2618" i="3"/>
  <c r="BE2654" i="3"/>
  <c r="BE2702" i="3"/>
  <c r="BE2740" i="3"/>
  <c r="BE2745" i="3"/>
  <c r="BE2751" i="3"/>
  <c r="BE2789" i="3"/>
  <c r="BE2833" i="3"/>
  <c r="BE2877" i="3"/>
  <c r="BE2906" i="3"/>
  <c r="BE2909" i="3"/>
  <c r="BE2917" i="3"/>
  <c r="BE2919" i="3"/>
  <c r="BE2984" i="3"/>
  <c r="BE3069" i="3"/>
  <c r="BE150" i="3"/>
  <c r="BE382" i="3"/>
  <c r="BE467" i="3"/>
  <c r="BE809" i="3"/>
  <c r="BE958" i="3"/>
  <c r="BE999" i="3"/>
  <c r="BE1100" i="3"/>
  <c r="BE1583" i="3"/>
  <c r="BE135" i="3"/>
  <c r="BE187" i="3"/>
  <c r="BE216" i="3"/>
  <c r="BE321" i="3"/>
  <c r="BE356" i="3"/>
  <c r="BE424" i="3"/>
  <c r="BE461" i="3"/>
  <c r="BE495" i="3"/>
  <c r="BE568" i="3"/>
  <c r="BE599" i="3"/>
  <c r="BE783" i="3"/>
  <c r="BE995" i="3"/>
  <c r="BE1339" i="3"/>
  <c r="BE1680" i="3"/>
  <c r="J56" i="3"/>
  <c r="BE119" i="3"/>
  <c r="BE261" i="3"/>
  <c r="BE388" i="3"/>
  <c r="BE402" i="3"/>
  <c r="BE419" i="3"/>
  <c r="BE462" i="3"/>
  <c r="BE555" i="3"/>
  <c r="BE711" i="3"/>
  <c r="BE800" i="3"/>
  <c r="BE857" i="3"/>
  <c r="BE920" i="3"/>
  <c r="BE966" i="3"/>
  <c r="BE1040" i="3"/>
  <c r="BE1421" i="3"/>
  <c r="BE1647" i="3"/>
  <c r="BE197" i="3"/>
  <c r="BE237" i="3"/>
  <c r="BE277" i="3"/>
  <c r="BE377" i="3"/>
  <c r="BE430" i="3"/>
  <c r="BE807" i="3"/>
  <c r="BE848" i="3"/>
  <c r="BE868" i="3"/>
  <c r="BE956" i="3"/>
  <c r="BE1036" i="3"/>
  <c r="BE1136" i="3"/>
  <c r="BE1479" i="3"/>
  <c r="BE1636" i="3"/>
  <c r="BE110" i="3"/>
  <c r="BE577" i="3"/>
  <c r="BE691" i="3"/>
  <c r="BE727" i="3"/>
  <c r="BE755" i="3"/>
  <c r="BE768" i="3"/>
  <c r="BE976" i="3"/>
  <c r="BE984" i="3"/>
  <c r="BE1086" i="3"/>
  <c r="BE1115" i="3"/>
  <c r="BE1174" i="3"/>
  <c r="BE1252" i="3"/>
  <c r="BE1375" i="3"/>
  <c r="BE1414" i="3"/>
  <c r="BE131" i="3"/>
  <c r="BE191" i="3"/>
  <c r="BE203" i="3"/>
  <c r="BE309" i="3"/>
  <c r="BE326" i="3"/>
  <c r="BE379" i="3"/>
  <c r="BE460" i="3"/>
  <c r="BE475" i="3"/>
  <c r="BE968" i="3"/>
  <c r="BE980" i="3"/>
  <c r="BE1057" i="3"/>
  <c r="BE1088" i="3"/>
  <c r="BE1106" i="3"/>
  <c r="BE1329" i="3"/>
  <c r="BE1395" i="3"/>
  <c r="BE1652" i="3"/>
  <c r="BE194" i="3"/>
  <c r="BE210" i="3"/>
  <c r="BE241" i="3"/>
  <c r="BE290" i="3"/>
  <c r="BE590" i="3"/>
  <c r="BE701" i="3"/>
  <c r="BE876" i="3"/>
  <c r="BE1104" i="3"/>
  <c r="BE1171" i="3"/>
  <c r="BE1337" i="3"/>
  <c r="BE1466" i="3"/>
  <c r="BE1532" i="3"/>
  <c r="F59" i="2"/>
  <c r="BE271" i="2"/>
  <c r="BE379" i="2"/>
  <c r="BE418" i="2"/>
  <c r="BE441" i="2"/>
  <c r="BE620" i="2"/>
  <c r="BE692" i="2"/>
  <c r="J93" i="2"/>
  <c r="BE159" i="2"/>
  <c r="BE298" i="2"/>
  <c r="BE315" i="2"/>
  <c r="BE333" i="2"/>
  <c r="BE533" i="2"/>
  <c r="BE551" i="2"/>
  <c r="BE682" i="2"/>
  <c r="BE694" i="2"/>
  <c r="BE725" i="2"/>
  <c r="BE785" i="2"/>
  <c r="BE832" i="2"/>
  <c r="BE887" i="2"/>
  <c r="BE915" i="2"/>
  <c r="E50" i="2"/>
  <c r="BE198" i="2"/>
  <c r="BE256" i="2"/>
  <c r="BE391" i="2"/>
  <c r="BE437" i="2"/>
  <c r="BE492" i="2"/>
  <c r="BE598" i="2"/>
  <c r="BE673" i="2"/>
  <c r="BE680" i="2"/>
  <c r="BE684" i="2"/>
  <c r="BE755" i="2"/>
  <c r="BE778" i="2"/>
  <c r="BE793" i="2"/>
  <c r="BE797" i="2"/>
  <c r="BE849" i="2"/>
  <c r="BE855" i="2"/>
  <c r="BE869" i="2"/>
  <c r="BE873" i="2"/>
  <c r="BE883" i="2"/>
  <c r="BE891" i="2"/>
  <c r="BE897" i="2"/>
  <c r="BE138" i="2"/>
  <c r="BE151" i="2"/>
  <c r="BE616" i="2"/>
  <c r="BE706" i="2"/>
  <c r="BE750" i="2"/>
  <c r="BE768" i="2"/>
  <c r="BE802" i="2"/>
  <c r="BE828" i="2"/>
  <c r="BE837" i="2"/>
  <c r="BE861" i="2"/>
  <c r="BE906" i="2"/>
  <c r="BE920" i="2"/>
  <c r="BE943" i="2"/>
  <c r="BE193" i="2"/>
  <c r="BE275" i="2"/>
  <c r="BE352" i="2"/>
  <c r="BE400" i="2"/>
  <c r="BE426" i="2"/>
  <c r="BE516" i="2"/>
  <c r="BE540" i="2"/>
  <c r="BE544" i="2"/>
  <c r="BE566" i="2"/>
  <c r="BE606" i="2"/>
  <c r="BE686" i="2"/>
  <c r="BE689" i="2"/>
  <c r="BE697" i="2"/>
  <c r="BE789" i="2"/>
  <c r="BE902" i="2"/>
  <c r="BE928" i="2"/>
  <c r="BE311" i="2"/>
  <c r="BE342" i="2"/>
  <c r="BE481" i="2"/>
  <c r="BE523" i="2"/>
  <c r="BE555" i="2"/>
  <c r="BE586" i="2"/>
  <c r="BE676" i="2"/>
  <c r="BE102" i="2"/>
  <c r="BE155" i="2"/>
  <c r="BE230" i="2"/>
  <c r="BE322" i="2"/>
  <c r="BE367" i="2"/>
  <c r="BE422" i="2"/>
  <c r="BE463" i="2"/>
  <c r="BE611" i="2"/>
  <c r="BE181" i="2"/>
  <c r="BE202" i="2"/>
  <c r="BE252" i="2"/>
  <c r="BE372" i="2"/>
  <c r="BE404" i="2"/>
  <c r="BE496" i="2"/>
  <c r="BE542" i="2"/>
  <c r="BE576" i="2"/>
  <c r="BE656" i="2"/>
  <c r="BE677" i="2"/>
  <c r="BE142" i="2"/>
  <c r="BE326" i="2"/>
  <c r="BE414" i="2"/>
  <c r="BE500" i="2"/>
  <c r="BE127" i="2"/>
  <c r="BE168" i="2"/>
  <c r="BE248" i="2"/>
  <c r="BE280" i="2"/>
  <c r="BE384" i="2"/>
  <c r="BE430" i="2"/>
  <c r="BE537" i="2"/>
  <c r="BE546" i="2"/>
  <c r="BE593" i="2"/>
  <c r="BE651" i="2"/>
  <c r="BE678" i="2"/>
  <c r="BE109" i="2"/>
  <c r="BE254" i="2"/>
  <c r="BE355" i="2"/>
  <c r="BE472" i="2"/>
  <c r="BE527" i="2"/>
  <c r="BE559" i="2"/>
  <c r="BE675" i="2"/>
  <c r="BE123" i="2"/>
  <c r="BE177" i="2"/>
  <c r="BE395" i="2"/>
  <c r="BE448" i="2"/>
  <c r="BE529" i="2"/>
  <c r="F37" i="8"/>
  <c r="BB62" i="1" s="1"/>
  <c r="F36" i="4"/>
  <c r="BA58" i="1" s="1"/>
  <c r="J36" i="12"/>
  <c r="AW66" i="1"/>
  <c r="F36" i="8"/>
  <c r="BA62" i="1"/>
  <c r="F37" i="14"/>
  <c r="BD68" i="1"/>
  <c r="F36" i="7"/>
  <c r="BA61" i="1" s="1"/>
  <c r="F38" i="9"/>
  <c r="BC63" i="1" s="1"/>
  <c r="F36" i="14"/>
  <c r="BC68" i="1" s="1"/>
  <c r="J36" i="5"/>
  <c r="AW59" i="1"/>
  <c r="F38" i="2"/>
  <c r="BC56" i="1"/>
  <c r="J34" i="15"/>
  <c r="AW69" i="1"/>
  <c r="F37" i="16"/>
  <c r="BD70" i="1" s="1"/>
  <c r="F38" i="10"/>
  <c r="BC64" i="1" s="1"/>
  <c r="F36" i="9"/>
  <c r="BA63" i="1" s="1"/>
  <c r="F36" i="13"/>
  <c r="BA67" i="1"/>
  <c r="F35" i="14"/>
  <c r="BB68" i="1"/>
  <c r="F36" i="12"/>
  <c r="BA66" i="1"/>
  <c r="F37" i="11"/>
  <c r="BB65" i="1" s="1"/>
  <c r="F38" i="6"/>
  <c r="BC60" i="1" s="1"/>
  <c r="F35" i="16"/>
  <c r="BB70" i="1" s="1"/>
  <c r="J36" i="4"/>
  <c r="AW58" i="1" s="1"/>
  <c r="F36" i="15"/>
  <c r="BC69" i="1"/>
  <c r="F39" i="6"/>
  <c r="BD60" i="1"/>
  <c r="F39" i="4"/>
  <c r="BD58" i="1" s="1"/>
  <c r="F37" i="5"/>
  <c r="BB59" i="1" s="1"/>
  <c r="F34" i="16"/>
  <c r="BA70" i="1" s="1"/>
  <c r="F39" i="11"/>
  <c r="BD65" i="1"/>
  <c r="F38" i="4"/>
  <c r="BC58" i="1"/>
  <c r="F36" i="10"/>
  <c r="BA64" i="1"/>
  <c r="F37" i="4"/>
  <c r="BB58" i="1" s="1"/>
  <c r="F38" i="5"/>
  <c r="BC59" i="1" s="1"/>
  <c r="F35" i="15"/>
  <c r="BB69" i="1" s="1"/>
  <c r="F37" i="10"/>
  <c r="BB64" i="1"/>
  <c r="F38" i="7"/>
  <c r="BC61" i="1"/>
  <c r="J36" i="3"/>
  <c r="AW57" i="1" s="1"/>
  <c r="F39" i="5"/>
  <c r="BD59" i="1" s="1"/>
  <c r="F34" i="15"/>
  <c r="BA69" i="1" s="1"/>
  <c r="J36" i="7"/>
  <c r="AW61" i="1" s="1"/>
  <c r="F38" i="12"/>
  <c r="BC66" i="1"/>
  <c r="F39" i="12"/>
  <c r="BD66" i="1"/>
  <c r="F37" i="7"/>
  <c r="BB61" i="1" s="1"/>
  <c r="F37" i="3"/>
  <c r="BB57" i="1" s="1"/>
  <c r="F36" i="5"/>
  <c r="BA59" i="1"/>
  <c r="J36" i="6"/>
  <c r="AW60" i="1"/>
  <c r="F39" i="10"/>
  <c r="BD64" i="1"/>
  <c r="F39" i="8"/>
  <c r="BD62" i="1" s="1"/>
  <c r="F36" i="3"/>
  <c r="BA57" i="1"/>
  <c r="J36" i="2"/>
  <c r="AW56" i="1" s="1"/>
  <c r="F39" i="13"/>
  <c r="BD67" i="1"/>
  <c r="F36" i="6"/>
  <c r="BA60" i="1"/>
  <c r="J36" i="9"/>
  <c r="AW63" i="1"/>
  <c r="F37" i="9"/>
  <c r="BB63" i="1" s="1"/>
  <c r="F37" i="6"/>
  <c r="BB60" i="1"/>
  <c r="F37" i="15"/>
  <c r="BD69" i="1" s="1"/>
  <c r="F39" i="9"/>
  <c r="BD63" i="1"/>
  <c r="F36" i="16"/>
  <c r="BC70" i="1"/>
  <c r="F39" i="2"/>
  <c r="BD56" i="1" s="1"/>
  <c r="J36" i="13"/>
  <c r="AW67" i="1" s="1"/>
  <c r="AS54" i="1"/>
  <c r="F39" i="3"/>
  <c r="BD57" i="1" s="1"/>
  <c r="F36" i="11"/>
  <c r="BA65" i="1" s="1"/>
  <c r="J34" i="14"/>
  <c r="AW68" i="1" s="1"/>
  <c r="J36" i="11"/>
  <c r="AW65" i="1"/>
  <c r="F38" i="13"/>
  <c r="BC67" i="1"/>
  <c r="F34" i="14"/>
  <c r="BA68" i="1" s="1"/>
  <c r="F37" i="2"/>
  <c r="BB56" i="1" s="1"/>
  <c r="F37" i="12"/>
  <c r="BB66" i="1" s="1"/>
  <c r="F36" i="2"/>
  <c r="BA56" i="1" s="1"/>
  <c r="J36" i="10"/>
  <c r="AW64" i="1"/>
  <c r="F38" i="8"/>
  <c r="BC62" i="1"/>
  <c r="F38" i="11"/>
  <c r="BC65" i="1" s="1"/>
  <c r="F37" i="13"/>
  <c r="BB67" i="1" s="1"/>
  <c r="F39" i="7"/>
  <c r="BD61" i="1" s="1"/>
  <c r="J36" i="8"/>
  <c r="AW62" i="1" s="1"/>
  <c r="J34" i="16"/>
  <c r="AW70" i="1"/>
  <c r="F38" i="3"/>
  <c r="BC57" i="1"/>
  <c r="J30" i="15" l="1"/>
  <c r="J59" i="15"/>
  <c r="J134" i="11"/>
  <c r="J67" i="11" s="1"/>
  <c r="BK98" i="11"/>
  <c r="J98" i="11" s="1"/>
  <c r="J64" i="11" s="1"/>
  <c r="J101" i="2"/>
  <c r="J65" i="2" s="1"/>
  <c r="J144" i="11"/>
  <c r="J68" i="11" s="1"/>
  <c r="J94" i="10"/>
  <c r="J65" i="10" s="1"/>
  <c r="J106" i="4"/>
  <c r="J65" i="4" s="1"/>
  <c r="J294" i="12"/>
  <c r="J74" i="12" s="1"/>
  <c r="J141" i="13"/>
  <c r="J69" i="13" s="1"/>
  <c r="R98" i="11"/>
  <c r="R97" i="11" s="1"/>
  <c r="T97" i="13"/>
  <c r="T96" i="13"/>
  <c r="R96" i="5"/>
  <c r="R95" i="5"/>
  <c r="R800" i="2"/>
  <c r="R99" i="2" s="1"/>
  <c r="T96" i="5"/>
  <c r="T95" i="5" s="1"/>
  <c r="BK800" i="2"/>
  <c r="J800" i="2" s="1"/>
  <c r="J68" i="2" s="1"/>
  <c r="BK88" i="16"/>
  <c r="BK87" i="16" s="1"/>
  <c r="J87" i="16" s="1"/>
  <c r="J30" i="16" s="1"/>
  <c r="AG70" i="1" s="1"/>
  <c r="AN70" i="1" s="1"/>
  <c r="P101" i="8"/>
  <c r="P100" i="8" s="1"/>
  <c r="AU62" i="1" s="1"/>
  <c r="P93" i="7"/>
  <c r="P92" i="7" s="1"/>
  <c r="AU61" i="1" s="1"/>
  <c r="T95" i="6"/>
  <c r="T94" i="6" s="1"/>
  <c r="R93" i="10"/>
  <c r="R92" i="10"/>
  <c r="R801" i="4"/>
  <c r="BK92" i="14"/>
  <c r="J92" i="14"/>
  <c r="J60" i="14" s="1"/>
  <c r="R105" i="4"/>
  <c r="R104" i="4"/>
  <c r="R82" i="15"/>
  <c r="P801" i="4"/>
  <c r="P104" i="4"/>
  <c r="AU58" i="1" s="1"/>
  <c r="R88" i="16"/>
  <c r="R87" i="16"/>
  <c r="R100" i="2"/>
  <c r="R93" i="7"/>
  <c r="R92" i="7" s="1"/>
  <c r="P96" i="12"/>
  <c r="AU66" i="1"/>
  <c r="P97" i="13"/>
  <c r="P96" i="13"/>
  <c r="AU67" i="1"/>
  <c r="BK96" i="5"/>
  <c r="BK95" i="5"/>
  <c r="J95" i="5"/>
  <c r="J63" i="5" s="1"/>
  <c r="R95" i="6"/>
  <c r="R94" i="6"/>
  <c r="T2031" i="3"/>
  <c r="T93" i="7"/>
  <c r="T92" i="7"/>
  <c r="R92" i="14"/>
  <c r="R91" i="14" s="1"/>
  <c r="R101" i="8"/>
  <c r="R100" i="8" s="1"/>
  <c r="P2031" i="3"/>
  <c r="BK98" i="9"/>
  <c r="P92" i="14"/>
  <c r="P91" i="14"/>
  <c r="AU68" i="1"/>
  <c r="P98" i="11"/>
  <c r="P97" i="11"/>
  <c r="AU65" i="1"/>
  <c r="T100" i="2"/>
  <c r="T99" i="2" s="1"/>
  <c r="P108" i="3"/>
  <c r="P107" i="3" s="1"/>
  <c r="AU57" i="1" s="1"/>
  <c r="R97" i="13"/>
  <c r="R96" i="13" s="1"/>
  <c r="T108" i="3"/>
  <c r="T107" i="3"/>
  <c r="R108" i="3"/>
  <c r="T98" i="11"/>
  <c r="T97" i="11"/>
  <c r="T105" i="4"/>
  <c r="T101" i="8"/>
  <c r="T100" i="8"/>
  <c r="T88" i="16"/>
  <c r="T87" i="16"/>
  <c r="BK93" i="7"/>
  <c r="J93" i="7" s="1"/>
  <c r="J64" i="7" s="1"/>
  <c r="P99" i="2"/>
  <c r="AU56" i="1" s="1"/>
  <c r="T97" i="9"/>
  <c r="R2031" i="3"/>
  <c r="P98" i="9"/>
  <c r="P97" i="9" s="1"/>
  <c r="AU63" i="1" s="1"/>
  <c r="T92" i="14"/>
  <c r="T91" i="14"/>
  <c r="BK101" i="8"/>
  <c r="BK100" i="8" s="1"/>
  <c r="J100" i="8" s="1"/>
  <c r="J63" i="8" s="1"/>
  <c r="P95" i="6"/>
  <c r="P94" i="6"/>
  <c r="AU60" i="1"/>
  <c r="P93" i="10"/>
  <c r="P92" i="10" s="1"/>
  <c r="AU64" i="1" s="1"/>
  <c r="T801" i="4"/>
  <c r="R96" i="12"/>
  <c r="BK260" i="9"/>
  <c r="J260" i="9" s="1"/>
  <c r="J71" i="9" s="1"/>
  <c r="J89" i="16"/>
  <c r="J61" i="16" s="1"/>
  <c r="AG69" i="1"/>
  <c r="AN69" i="1" s="1"/>
  <c r="BK91" i="14"/>
  <c r="J91" i="14" s="1"/>
  <c r="J59" i="14" s="1"/>
  <c r="BK96" i="13"/>
  <c r="J96" i="13" s="1"/>
  <c r="J32" i="13" s="1"/>
  <c r="AG67" i="1" s="1"/>
  <c r="BK97" i="11"/>
  <c r="J97" i="11"/>
  <c r="J32" i="11" s="1"/>
  <c r="AG65" i="1" s="1"/>
  <c r="J93" i="10"/>
  <c r="J64" i="10"/>
  <c r="BK94" i="6"/>
  <c r="J94" i="6" s="1"/>
  <c r="J32" i="6" s="1"/>
  <c r="AG60" i="1" s="1"/>
  <c r="BK104" i="4"/>
  <c r="J104" i="4"/>
  <c r="BK107" i="3"/>
  <c r="J107" i="3" s="1"/>
  <c r="J63" i="3" s="1"/>
  <c r="BB55" i="1"/>
  <c r="J35" i="5"/>
  <c r="AV59" i="1"/>
  <c r="AT59" i="1"/>
  <c r="J33" i="14"/>
  <c r="AV68" i="1"/>
  <c r="AT68" i="1"/>
  <c r="F33" i="16"/>
  <c r="AZ70" i="1" s="1"/>
  <c r="F35" i="7"/>
  <c r="AZ61" i="1"/>
  <c r="F33" i="14"/>
  <c r="AZ68" i="1"/>
  <c r="F35" i="12"/>
  <c r="AZ66" i="1" s="1"/>
  <c r="F35" i="8"/>
  <c r="AZ62" i="1"/>
  <c r="BD55" i="1"/>
  <c r="F35" i="10"/>
  <c r="AZ64" i="1" s="1"/>
  <c r="J35" i="7"/>
  <c r="AV61" i="1"/>
  <c r="AT61" i="1"/>
  <c r="J32" i="12"/>
  <c r="AG66" i="1"/>
  <c r="J35" i="13"/>
  <c r="AV67" i="1" s="1"/>
  <c r="AT67" i="1" s="1"/>
  <c r="J35" i="3"/>
  <c r="AV57" i="1" s="1"/>
  <c r="AT57" i="1" s="1"/>
  <c r="F35" i="3"/>
  <c r="AZ57" i="1" s="1"/>
  <c r="F35" i="4"/>
  <c r="AZ58" i="1" s="1"/>
  <c r="F35" i="6"/>
  <c r="AZ60" i="1"/>
  <c r="J35" i="10"/>
  <c r="AV64" i="1" s="1"/>
  <c r="AT64" i="1" s="1"/>
  <c r="J32" i="10"/>
  <c r="AG64" i="1" s="1"/>
  <c r="F35" i="11"/>
  <c r="AZ65" i="1"/>
  <c r="J33" i="16"/>
  <c r="AV70" i="1"/>
  <c r="AT70" i="1"/>
  <c r="F35" i="9"/>
  <c r="AZ63" i="1"/>
  <c r="J33" i="15"/>
  <c r="AV69" i="1"/>
  <c r="AT69" i="1"/>
  <c r="J35" i="8"/>
  <c r="AV62" i="1"/>
  <c r="AT62" i="1" s="1"/>
  <c r="F33" i="15"/>
  <c r="AZ69" i="1"/>
  <c r="J35" i="12"/>
  <c r="AV66" i="1" s="1"/>
  <c r="AT66" i="1" s="1"/>
  <c r="J35" i="11"/>
  <c r="AV65" i="1" s="1"/>
  <c r="AT65" i="1" s="1"/>
  <c r="J35" i="9"/>
  <c r="AV63" i="1" s="1"/>
  <c r="AT63" i="1" s="1"/>
  <c r="J32" i="4"/>
  <c r="AG58" i="1" s="1"/>
  <c r="J35" i="6"/>
  <c r="AV60" i="1"/>
  <c r="AT60" i="1" s="1"/>
  <c r="BC55" i="1"/>
  <c r="AY55" i="1"/>
  <c r="J35" i="4"/>
  <c r="AV58" i="1" s="1"/>
  <c r="AT58" i="1" s="1"/>
  <c r="F35" i="5"/>
  <c r="AZ59" i="1"/>
  <c r="BA55" i="1"/>
  <c r="AW55" i="1" s="1"/>
  <c r="J35" i="2"/>
  <c r="AV56" i="1" s="1"/>
  <c r="AT56" i="1" s="1"/>
  <c r="F35" i="13"/>
  <c r="AZ67" i="1"/>
  <c r="F35" i="2"/>
  <c r="AZ56" i="1" s="1"/>
  <c r="R107" i="3" l="1"/>
  <c r="T104" i="4"/>
  <c r="BK97" i="9"/>
  <c r="J97" i="9"/>
  <c r="J63" i="9"/>
  <c r="BK99" i="2"/>
  <c r="J99" i="2"/>
  <c r="J63" i="2"/>
  <c r="J96" i="5"/>
  <c r="J64" i="5"/>
  <c r="J59" i="16"/>
  <c r="J88" i="16"/>
  <c r="J60" i="16"/>
  <c r="J98" i="9"/>
  <c r="J64" i="9" s="1"/>
  <c r="BK92" i="7"/>
  <c r="J92" i="7"/>
  <c r="J63" i="7" s="1"/>
  <c r="J101" i="8"/>
  <c r="J64" i="8"/>
  <c r="J39" i="16"/>
  <c r="J39" i="15"/>
  <c r="AN67" i="1"/>
  <c r="J63" i="13"/>
  <c r="AN66" i="1"/>
  <c r="J41" i="13"/>
  <c r="AN65" i="1"/>
  <c r="J63" i="11"/>
  <c r="J41" i="12"/>
  <c r="AN64" i="1"/>
  <c r="J41" i="11"/>
  <c r="J41" i="10"/>
  <c r="AN60" i="1"/>
  <c r="J63" i="6"/>
  <c r="J41" i="6"/>
  <c r="AN58" i="1"/>
  <c r="J63" i="4"/>
  <c r="J41" i="4"/>
  <c r="J32" i="8"/>
  <c r="AG62" i="1"/>
  <c r="AX55" i="1"/>
  <c r="AZ55" i="1"/>
  <c r="AV55" i="1" s="1"/>
  <c r="AT55" i="1" s="1"/>
  <c r="J30" i="14"/>
  <c r="AG68" i="1"/>
  <c r="AN68" i="1"/>
  <c r="BB54" i="1"/>
  <c r="W31" i="1"/>
  <c r="AU55" i="1"/>
  <c r="AU54" i="1" s="1"/>
  <c r="BA54" i="1"/>
  <c r="W30" i="1"/>
  <c r="J32" i="3"/>
  <c r="AG57" i="1" s="1"/>
  <c r="AN57" i="1" s="1"/>
  <c r="BD54" i="1"/>
  <c r="W33" i="1"/>
  <c r="J32" i="5"/>
  <c r="AG59" i="1" s="1"/>
  <c r="BC54" i="1"/>
  <c r="AY54" i="1"/>
  <c r="J41" i="5" l="1"/>
  <c r="J41" i="8"/>
  <c r="J39" i="14"/>
  <c r="J41" i="3"/>
  <c r="AN62" i="1"/>
  <c r="AN59" i="1"/>
  <c r="AZ54" i="1"/>
  <c r="AV54" i="1"/>
  <c r="AK29" i="1" s="1"/>
  <c r="J32" i="7"/>
  <c r="AG61" i="1" s="1"/>
  <c r="AN61" i="1" s="1"/>
  <c r="J32" i="2"/>
  <c r="AG56" i="1"/>
  <c r="AW54" i="1"/>
  <c r="AK30" i="1" s="1"/>
  <c r="AX54" i="1"/>
  <c r="J32" i="9"/>
  <c r="AG63" i="1" s="1"/>
  <c r="W32" i="1"/>
  <c r="J41" i="9" l="1"/>
  <c r="J41" i="7"/>
  <c r="J41" i="2"/>
  <c r="AN63" i="1"/>
  <c r="AN56" i="1"/>
  <c r="W29" i="1"/>
  <c r="AT54" i="1"/>
  <c r="AG55" i="1"/>
  <c r="AG54" i="1" s="1"/>
  <c r="AK26" i="1" s="1"/>
  <c r="AK35" i="1" s="1"/>
  <c r="AN55" i="1" l="1"/>
  <c r="AN54" i="1"/>
</calcChain>
</file>

<file path=xl/sharedStrings.xml><?xml version="1.0" encoding="utf-8"?>
<sst xmlns="http://schemas.openxmlformats.org/spreadsheetml/2006/main" count="82876" uniqueCount="9277">
  <si>
    <t>Export Komplet</t>
  </si>
  <si>
    <t>VZ</t>
  </si>
  <si>
    <t>2.0</t>
  </si>
  <si>
    <t>ZAMOK</t>
  </si>
  <si>
    <t>False</t>
  </si>
  <si>
    <t>{14a22aaf-df87-479f-9a0f-9999d1af632e}</t>
  </si>
  <si>
    <t>0,01</t>
  </si>
  <si>
    <t>21</t>
  </si>
  <si>
    <t>12</t>
  </si>
  <si>
    <t>REKAPITULACE STAVBY</t>
  </si>
  <si>
    <t>v ---  níže se nacházejí doplnkové a pomocné údaje k sestavám  --- v</t>
  </si>
  <si>
    <t>Návod na vyplnění</t>
  </si>
  <si>
    <t>0,001</t>
  </si>
  <si>
    <t>Kód:</t>
  </si>
  <si>
    <t>JAZKINOVAR0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</si>
  <si>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</si>
  <si>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</si>
  <si>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KINO VARŠAVA - ITI</t>
  </si>
  <si>
    <t>0,1</t>
  </si>
  <si>
    <t>KSO:</t>
  </si>
  <si>
    <t/>
  </si>
  <si>
    <t>CC-CZ:</t>
  </si>
  <si>
    <t>1</t>
  </si>
  <si>
    <t>Místo:</t>
  </si>
  <si>
    <t>Liberec</t>
  </si>
  <si>
    <t>Datum:</t>
  </si>
  <si>
    <t>24. 4. 2024</t>
  </si>
  <si>
    <t>10</t>
  </si>
  <si>
    <t>100</t>
  </si>
  <si>
    <t>Zadavatel:</t>
  </si>
  <si>
    <t>IČ:</t>
  </si>
  <si>
    <t>00262978</t>
  </si>
  <si>
    <t>Statutární město Liberec</t>
  </si>
  <si>
    <t>DIČ:</t>
  </si>
  <si>
    <t>CZ00262978</t>
  </si>
  <si>
    <t>Uchazeč:</t>
  </si>
  <si>
    <t>Vyplň údaj</t>
  </si>
  <si>
    <t>Projektant:</t>
  </si>
  <si>
    <t>Atelier Železná</t>
  </si>
  <si>
    <t>True</t>
  </si>
  <si>
    <t>Zpracovatel:</t>
  </si>
  <si>
    <t>25415751</t>
  </si>
  <si>
    <t>Propos Liberec s.r.o.</t>
  </si>
  <si>
    <t>CZ25415751</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</si>
  <si>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</si>
  <si>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_x000D_
Stavební práce budou prováděny v souladu s principem/zásadou DNSH.</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</si>
  <si>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</si>
  <si>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</si>
  <si>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</si>
  <si>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</si>
  <si>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</si>
  <si>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</si>
  <si>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</si>
  <si>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</si>
  <si>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</si>
  <si>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</si>
  <si>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</si>
  <si>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</si>
  <si>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</si>
  <si>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</si>
  <si>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</si>
  <si>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</si>
  <si>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</si>
  <si>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</si>
  <si>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</si>
  <si>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</si>
  <si>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</si>
  <si>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</si>
  <si>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</si>
  <si>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</si>
  <si>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</si>
  <si>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</si>
  <si>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</si>
  <si>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</si>
  <si>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</si>
  <si>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</si>
  <si>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</si>
  <si>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</si>
  <si>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</si>
  <si>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</si>
  <si>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</si>
  <si>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</si>
  <si>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</si>
  <si>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</si>
  <si>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</si>
  <si>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Vlastní objekt kina vč. okolních ploch</t>
  </si>
  <si>
    <t>STA</t>
  </si>
  <si>
    <t>{f7b708bd-f210-40a1-b230-942cbcca3685}</t>
  </si>
  <si>
    <t>801 42 13</t>
  </si>
  <si>
    <t>2</t>
  </si>
  <si>
    <t>/</t>
  </si>
  <si>
    <t>01</t>
  </si>
  <si>
    <t>Bourací a demontážní práce</t>
  </si>
  <si>
    <t>Soupis</t>
  </si>
  <si>
    <t>{d4377bb5-30fc-4df0-8ae3-4e7ec3815149}</t>
  </si>
  <si>
    <t>02</t>
  </si>
  <si>
    <t>Konstrukční část, dispozice, povrchy a ostatní práce</t>
  </si>
  <si>
    <t>{ca59859c-6e26-4f35-b22a-cdf213dc9e4d}</t>
  </si>
  <si>
    <t>03</t>
  </si>
  <si>
    <t>Fasádní a související střešní úpravy</t>
  </si>
  <si>
    <t>{5ad52185-a86c-4b60-802c-2a7588feb986}</t>
  </si>
  <si>
    <t>04</t>
  </si>
  <si>
    <t>Sanace vlhkosti</t>
  </si>
  <si>
    <t>{0fd2e505-6846-4fbc-b1c7-a9083a46fb48}</t>
  </si>
  <si>
    <t>05</t>
  </si>
  <si>
    <t>Výrobky</t>
  </si>
  <si>
    <t>{2bcc2f52-7eb9-4789-bdef-650ab9774813}</t>
  </si>
  <si>
    <t>06</t>
  </si>
  <si>
    <t>Zdravotně technické instalace</t>
  </si>
  <si>
    <t>{4ad8fc20-35ef-4529-8631-0294fb99d030}</t>
  </si>
  <si>
    <t>07</t>
  </si>
  <si>
    <t>Vzduchotechnika</t>
  </si>
  <si>
    <t>{acf73de9-2bf1-4633-9185-d9af784aebba}</t>
  </si>
  <si>
    <t>08</t>
  </si>
  <si>
    <t>Vytápění</t>
  </si>
  <si>
    <t>{cb2be56e-c556-409a-851d-91fe30efbe0f}</t>
  </si>
  <si>
    <t>09</t>
  </si>
  <si>
    <t>Elektroinstalace - silnoproud</t>
  </si>
  <si>
    <t>{f745f004-4419-4852-aa4a-2bb5ea65c95c}</t>
  </si>
  <si>
    <t>Elektroinstalace - slaboproud</t>
  </si>
  <si>
    <t>{1d4bda4e-eb59-4480-8e34-867c3d91a0bc}</t>
  </si>
  <si>
    <t>11</t>
  </si>
  <si>
    <t>Měření a regulace</t>
  </si>
  <si>
    <t>{634bc432-0aa4-4cea-a73c-6efd1151bfdd}</t>
  </si>
  <si>
    <t>Ostatní prvky spojené se stavbou</t>
  </si>
  <si>
    <t>{511a4500-adf6-418c-8269-0575d6c19cf6}</t>
  </si>
  <si>
    <t>SO 02</t>
  </si>
  <si>
    <t>Rekonstrukce přípojek splaškové kanalizace ve stávajících trasách</t>
  </si>
  <si>
    <t>{71217bd2-b51d-4313-aa00-fb4f0f5f88dc}</t>
  </si>
  <si>
    <t>827 21 53</t>
  </si>
  <si>
    <t>SO 03</t>
  </si>
  <si>
    <t>Přeložka plynovodní přípojky</t>
  </si>
  <si>
    <t>{5da4263a-18a3-4690-b591-0e2319eac0c9}</t>
  </si>
  <si>
    <t>8275229</t>
  </si>
  <si>
    <t>VRN</t>
  </si>
  <si>
    <t>Vedlejší rozpočtové náklady</t>
  </si>
  <si>
    <t>{9a7041e2-1317-484b-aee1-dd2df2f9a47e}</t>
  </si>
  <si>
    <t>asfalt</t>
  </si>
  <si>
    <t>24,643</t>
  </si>
  <si>
    <t>beton</t>
  </si>
  <si>
    <t>28,601</t>
  </si>
  <si>
    <t>KRYCÍ LIST SOUPISU PRACÍ</t>
  </si>
  <si>
    <t>cihly</t>
  </si>
  <si>
    <t>71,846</t>
  </si>
  <si>
    <t>drevo</t>
  </si>
  <si>
    <t>9,32</t>
  </si>
  <si>
    <t>skvara</t>
  </si>
  <si>
    <t>16,415</t>
  </si>
  <si>
    <t>srot</t>
  </si>
  <si>
    <t>0,435</t>
  </si>
  <si>
    <t>Objekt:</t>
  </si>
  <si>
    <t>xylolit</t>
  </si>
  <si>
    <t>85,47</t>
  </si>
  <si>
    <t>SO 01 - Vlastní objekt kina vč. okolních ploch</t>
  </si>
  <si>
    <t>zb</t>
  </si>
  <si>
    <t>288,386</t>
  </si>
  <si>
    <t>Soupis:</t>
  </si>
  <si>
    <t>01 - Bourací a demontážní práce</t>
  </si>
  <si>
    <t>Pozn.: Otlučení omítek stěn a stropů v rozsahu pro provedení sanačních omítek je započteno v soupisu prací "Sanace".</t>
  </si>
  <si>
    <t>REKAPITULACE ČLENĚNÍ SOUPISU PRACÍ</t>
  </si>
  <si>
    <t>Kód dílu - Popis</t>
  </si>
  <si>
    <t>Cena celkem [CZK]</t>
  </si>
  <si>
    <t>-1</t>
  </si>
  <si>
    <t>HSV - Práce a dodávky HSV</t>
  </si>
  <si>
    <t xml:space="preserve">    1 - Zemní práce </t>
  </si>
  <si>
    <t xml:space="preserve">    9 - Ostatní konstrukce a práce, bourání</t>
  </si>
  <si>
    <t xml:space="preserve">    997 - Přesun sutě</t>
  </si>
  <si>
    <t>PSV - Práce a dodávky PSV</t>
  </si>
  <si>
    <t xml:space="preserve">    711 - Izolace proti vodě, vlhkosti a plynům</t>
  </si>
  <si>
    <t xml:space="preserve">    762 - Konstrukce tesařské</t>
  </si>
  <si>
    <t xml:space="preserve">    763 - Konstrukce suché výstavby</t>
  </si>
  <si>
    <t xml:space="preserve">    766 - Konstrukce truhlářské</t>
  </si>
  <si>
    <t xml:space="preserve">    767 - Konstrukce zámečnické</t>
  </si>
  <si>
    <t xml:space="preserve">    775 - Podlahy skládané</t>
  </si>
  <si>
    <t xml:space="preserve">    776 - Podlahy povlakové</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</si>
  <si>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</si>
  <si>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</si>
  <si>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</si>
  <si>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</si>
  <si>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</si>
  <si>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</si>
  <si>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</si>
  <si>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</si>
  <si>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</si>
  <si>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</si>
  <si>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</si>
  <si>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</si>
  <si>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</si>
  <si>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</si>
  <si>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</si>
  <si>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</si>
  <si>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</si>
  <si>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</si>
  <si>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 xml:space="preserve">Zemní práce </t>
  </si>
  <si>
    <t>K</t>
  </si>
  <si>
    <t>139911123</t>
  </si>
  <si>
    <t>Bourání konstrukcí v hloubených vykopávkách ručně s přemístěním suti na hromady na vzdálenost do 20 m nebo s naložením na dopravní prostředek z betonu železového nebo předpjatého</t>
  </si>
  <si>
    <t>m3</t>
  </si>
  <si>
    <t>CS ÚRS 2024 01</t>
  </si>
  <si>
    <t>4</t>
  </si>
  <si>
    <t>-2015898339</t>
  </si>
  <si>
    <t>Online PSC</t>
  </si>
  <si>
    <t>https://podminky.urs.cz/item/CS_URS_2024_01/139911123</t>
  </si>
  <si>
    <t>VV</t>
  </si>
  <si>
    <t>m.001 - zrušení vod.šachty</t>
  </si>
  <si>
    <t>(1,00+0,70)*2*0,15*0,50</t>
  </si>
  <si>
    <t>1,00*0,70*0,20</t>
  </si>
  <si>
    <t>Součet</t>
  </si>
  <si>
    <t>9</t>
  </si>
  <si>
    <t>Ostatní konstrukce a práce, bourání</t>
  </si>
  <si>
    <t>961044111</t>
  </si>
  <si>
    <t>Bourání základů z betonu prostého</t>
  </si>
  <si>
    <t>505174752</t>
  </si>
  <si>
    <t>https://podminky.urs.cz/item/CS_URS_2024_01/961044111</t>
  </si>
  <si>
    <t>m.004-007</t>
  </si>
  <si>
    <t>13,20*0,40*0,50</t>
  </si>
  <si>
    <t>3*2,60*0,40*0,50</t>
  </si>
  <si>
    <t>S111</t>
  </si>
  <si>
    <t>12,484*0,40*0,50</t>
  </si>
  <si>
    <t>m.003,007/008</t>
  </si>
  <si>
    <t>3,50*0,50*0,80</t>
  </si>
  <si>
    <t>S105</t>
  </si>
  <si>
    <t>(3,60+4,15)*0,50*0,80</t>
  </si>
  <si>
    <t>S206 - bourání základu pro kotel</t>
  </si>
  <si>
    <t>0,45</t>
  </si>
  <si>
    <t>3</t>
  </si>
  <si>
    <t>961055111</t>
  </si>
  <si>
    <t>Bourání základů z betonu železového</t>
  </si>
  <si>
    <t>1621795296</t>
  </si>
  <si>
    <t>https://podminky.urs.cz/item/CS_URS_2024_01/961055111</t>
  </si>
  <si>
    <t>S105 - vybourání žb desky 3,75m3 (objem uveden na výkrese)</t>
  </si>
  <si>
    <t>3,75</t>
  </si>
  <si>
    <t>962031133</t>
  </si>
  <si>
    <t>Bourání příček z cihel, tvárnic nebo příčkovek z cihel pálených, plných nebo dutých na maltu vápennou nebo vápenocementovou, tl. do 150 mm</t>
  </si>
  <si>
    <t>m2</t>
  </si>
  <si>
    <t>1723214095</t>
  </si>
  <si>
    <t>https://podminky.urs.cz/item/CS_URS_2024_01/962031133</t>
  </si>
  <si>
    <t>13,20*3,50</t>
  </si>
  <si>
    <t>3*2,60*3,50</t>
  </si>
  <si>
    <t>12,484*2,40</t>
  </si>
  <si>
    <t>1,15*2,40" rozšíření u ul.Frýdlantská</t>
  </si>
  <si>
    <t>S211</t>
  </si>
  <si>
    <t>2,02*2,85</t>
  </si>
  <si>
    <t>5</t>
  </si>
  <si>
    <t>962032230</t>
  </si>
  <si>
    <t>Bourání zdiva nadzákladového z cihel nebo tvárnic z cihel pálených nebo vápenopískových, na maltu vápennou nebo vápenocementovou, objemu do 1 m3</t>
  </si>
  <si>
    <t>-875572116</t>
  </si>
  <si>
    <t>https://podminky.urs.cz/item/CS_URS_2024_01/962032230</t>
  </si>
  <si>
    <t>Lokální ubourání zdiva (např. pro potrubí vzt)</t>
  </si>
  <si>
    <t>5*1,00</t>
  </si>
  <si>
    <t>6</t>
  </si>
  <si>
    <t>962032231</t>
  </si>
  <si>
    <t>Bourání zdiva nadzákladového z cihel nebo tvárnic z cihel pálených nebo vápenopískových, na maltu vápennou nebo vápenocementovou, objemu přes 1 m3</t>
  </si>
  <si>
    <t>-878465456</t>
  </si>
  <si>
    <t>https://podminky.urs.cz/item/CS_URS_2024_01/962032231</t>
  </si>
  <si>
    <t>3,50*3,00*0,25</t>
  </si>
  <si>
    <t>-0,80*2,00*0,25</t>
  </si>
  <si>
    <t>S104</t>
  </si>
  <si>
    <t>dle TZ vybourání v současné době nefunkční odvětrávané přizdívky</t>
  </si>
  <si>
    <t>4,36*3,00*0,21</t>
  </si>
  <si>
    <t>7</t>
  </si>
  <si>
    <t>962052211</t>
  </si>
  <si>
    <t>Bourání zdiva železobetonového nadzákladového, objemu přes 1 m3</t>
  </si>
  <si>
    <t>1182397480</t>
  </si>
  <si>
    <t>https://podminky.urs.cz/item/CS_URS_2024_01/962052211</t>
  </si>
  <si>
    <t>(3,60+4,15)*3,00*0,25</t>
  </si>
  <si>
    <t>8</t>
  </si>
  <si>
    <t>963042819</t>
  </si>
  <si>
    <t>Bourání schodišťových stupňů betonových zhotovených na místě</t>
  </si>
  <si>
    <t>m</t>
  </si>
  <si>
    <t>-401442405</t>
  </si>
  <si>
    <t>https://podminky.urs.cz/item/CS_URS_2024_01/963042819</t>
  </si>
  <si>
    <t>m.003</t>
  </si>
  <si>
    <t>3*1,10</t>
  </si>
  <si>
    <t>963051113</t>
  </si>
  <si>
    <t>Bourání železobetonových stropů deskových, tl. přes 80 mm</t>
  </si>
  <si>
    <t>1022772469</t>
  </si>
  <si>
    <t>https://podminky.urs.cz/item/CS_URS_2024_01/963051113</t>
  </si>
  <si>
    <t>bourání 1.np</t>
  </si>
  <si>
    <t>orchestřiště (žb = 50% objemu hodnoty uvedené na výkrese)</t>
  </si>
  <si>
    <t>7,46*0.50</t>
  </si>
  <si>
    <t>bourání 2.np</t>
  </si>
  <si>
    <t>8,00*1,80*(0,833-0,525)</t>
  </si>
  <si>
    <t>963051213</t>
  </si>
  <si>
    <t>Bourání železobetonových stropů žebrových s viditelnými trámy</t>
  </si>
  <si>
    <t>954647592</t>
  </si>
  <si>
    <t>https://podminky.urs.cz/item/CS_URS_2024_01/963051213</t>
  </si>
  <si>
    <t>S110 - trámový strop nad 1.pp</t>
  </si>
  <si>
    <t>deska - plocha uvedena na výkrese</t>
  </si>
  <si>
    <t>77,89*0,20</t>
  </si>
  <si>
    <t>trámy</t>
  </si>
  <si>
    <t>(19,00/1,20+1)*4,50*0,20*0,30</t>
  </si>
  <si>
    <t>965024131</t>
  </si>
  <si>
    <t>Bourání podlah kamenných bez podkladního lože, s jakoukoliv výplní spár z desek nebo mozaiky, plochy přes 1 m2</t>
  </si>
  <si>
    <t>-1727749148</t>
  </si>
  <si>
    <t>https://podminky.urs.cz/item/CS_URS_2024_01/965024131</t>
  </si>
  <si>
    <t>S103</t>
  </si>
  <si>
    <t>95,30</t>
  </si>
  <si>
    <t>965042141</t>
  </si>
  <si>
    <t>Bourání mazanin betonových nebo z litého asfaltu tl. do 100 mm, plochy přes 4 m2</t>
  </si>
  <si>
    <t>1496177242</t>
  </si>
  <si>
    <t>https://podminky.urs.cz/item/CS_URS_2024_01/965042141</t>
  </si>
  <si>
    <t>2.np - ubourání mazaniny pro provedení nové podlahové skladby</t>
  </si>
  <si>
    <t>S201</t>
  </si>
  <si>
    <t>1,83*0,08</t>
  </si>
  <si>
    <t>S202</t>
  </si>
  <si>
    <t>63,45*0,08</t>
  </si>
  <si>
    <t>S203</t>
  </si>
  <si>
    <t>9,53*0,08</t>
  </si>
  <si>
    <t>S204</t>
  </si>
  <si>
    <t>8,99*0,08</t>
  </si>
  <si>
    <t>13</t>
  </si>
  <si>
    <t>965043331</t>
  </si>
  <si>
    <t>Bourání mazanin betonových s potěrem nebo teracem tl. do 100 mm, plochy do 4 m2</t>
  </si>
  <si>
    <t>-1284982436</t>
  </si>
  <si>
    <t>https://podminky.urs.cz/item/CS_URS_2024_01/965043331</t>
  </si>
  <si>
    <t>1,83*0,05</t>
  </si>
  <si>
    <t>14</t>
  </si>
  <si>
    <t>965043431</t>
  </si>
  <si>
    <t>Bourání mazanin betonových s potěrem nebo teracem tl. do 150 mm, plochy do 4 m2</t>
  </si>
  <si>
    <t>931444515</t>
  </si>
  <si>
    <t>https://podminky.urs.cz/item/CS_URS_2024_01/965043431</t>
  </si>
  <si>
    <t>S106</t>
  </si>
  <si>
    <t>3.94*0,15</t>
  </si>
  <si>
    <t>15</t>
  </si>
  <si>
    <t>965043441</t>
  </si>
  <si>
    <t>Bourání mazanin betonových s potěrem nebo teracem tl. do 150 mm, plochy přes 4 m2</t>
  </si>
  <si>
    <t>-1996226457</t>
  </si>
  <si>
    <t>https://podminky.urs.cz/item/CS_URS_2024_01/965043441</t>
  </si>
  <si>
    <t>m.0.01</t>
  </si>
  <si>
    <t>4,38*0,15</t>
  </si>
  <si>
    <t>m.0.02</t>
  </si>
  <si>
    <t>10,84*0,15</t>
  </si>
  <si>
    <t>m.003-008 - b.podlahy + žb teras (dle objemu uvedeného na výkrese)</t>
  </si>
  <si>
    <t>26,30</t>
  </si>
  <si>
    <t>Mezisoučet</t>
  </si>
  <si>
    <t>S101</t>
  </si>
  <si>
    <t>9.71*0,15</t>
  </si>
  <si>
    <t>S102</t>
  </si>
  <si>
    <t>1.60*0,15</t>
  </si>
  <si>
    <t>95.30*0,15</t>
  </si>
  <si>
    <t>17.02*0,15</t>
  </si>
  <si>
    <t>15.04*0,15</t>
  </si>
  <si>
    <t>S110</t>
  </si>
  <si>
    <t>221.40*0,15</t>
  </si>
  <si>
    <t>20.85*0,15</t>
  </si>
  <si>
    <t>zbpodlahy1np</t>
  </si>
  <si>
    <t>S212 - bourání částí betonových stupňů (řez A)</t>
  </si>
  <si>
    <t>7,00*1,00*0,15</t>
  </si>
  <si>
    <t>15,00*0,40*0,15</t>
  </si>
  <si>
    <t>16</t>
  </si>
  <si>
    <t>965046111</t>
  </si>
  <si>
    <t>Broušení stávajících betonových podlah úběr do 3 mm</t>
  </si>
  <si>
    <t>-890958478</t>
  </si>
  <si>
    <t>https://podminky.urs.cz/item/CS_URS_2024_01/965046111</t>
  </si>
  <si>
    <t>broušení vrstvy xylolitu na podlaze balkonu, 30 mm dle bourání 2.np</t>
  </si>
  <si>
    <t>4,94</t>
  </si>
  <si>
    <t>S212</t>
  </si>
  <si>
    <t>80,53</t>
  </si>
  <si>
    <t>broušení podlah po dmt stávající dlažby</t>
  </si>
  <si>
    <t>1,83</t>
  </si>
  <si>
    <t>63,45</t>
  </si>
  <si>
    <t>9,53</t>
  </si>
  <si>
    <t>8,99</t>
  </si>
  <si>
    <t>17</t>
  </si>
  <si>
    <t>965046119</t>
  </si>
  <si>
    <t>Broušení stávajících betonových podlah Příplatek k ceně za každý další 1 mm úběru</t>
  </si>
  <si>
    <t>1185641629</t>
  </si>
  <si>
    <t>https://podminky.urs.cz/item/CS_URS_2024_01/965046119</t>
  </si>
  <si>
    <t>xylolit*27</t>
  </si>
  <si>
    <t>18</t>
  </si>
  <si>
    <t>965049111</t>
  </si>
  <si>
    <t>Bourání mazanin Příplatek k cenám za bourání mazanin betonových se svařovanou sítí, tl. do 100 mm</t>
  </si>
  <si>
    <t>1227554092</t>
  </si>
  <si>
    <t>https://podminky.urs.cz/item/CS_URS_2024_01/965049111</t>
  </si>
  <si>
    <t>19</t>
  </si>
  <si>
    <t>965049112</t>
  </si>
  <si>
    <t>Bourání mazanin Příplatek k cenám za bourání mazanin betonových se svařovanou sítí, tl. přes 100 mm</t>
  </si>
  <si>
    <t>187307967</t>
  </si>
  <si>
    <t>https://podminky.urs.cz/item/CS_URS_2024_01/965049112</t>
  </si>
  <si>
    <t>20</t>
  </si>
  <si>
    <t>965081223</t>
  </si>
  <si>
    <t>Bourání podlah z dlaždic bez podkladního lože nebo mazaniny, s jakoukoliv výplní spár keramických nebo xylolitových tl. přes 10 mm plochy přes 1 m2</t>
  </si>
  <si>
    <t>514121295</t>
  </si>
  <si>
    <t>https://podminky.urs.cz/item/CS_URS_2024_01/965081223</t>
  </si>
  <si>
    <t>S108</t>
  </si>
  <si>
    <t>1,84</t>
  </si>
  <si>
    <t>S109</t>
  </si>
  <si>
    <t>3,42</t>
  </si>
  <si>
    <t>965082933</t>
  </si>
  <si>
    <t>Odstranění násypu pod podlahami nebo ochranného násypu na střechách tl. do 200 mm, plochy přes 2 m2</t>
  </si>
  <si>
    <t>-876323492</t>
  </si>
  <si>
    <t>https://podminky.urs.cz/item/CS_URS_2024_01/965082933</t>
  </si>
  <si>
    <t>m. S213 - odstranění násypu v rozsahu bourané podlahy</t>
  </si>
  <si>
    <t>83,30*0,08</t>
  </si>
  <si>
    <t>22</t>
  </si>
  <si>
    <t>965082941</t>
  </si>
  <si>
    <t>Odstranění násypu pod podlahami nebo ochranného násypu na střechách tl. přes 200 mm jakékoliv plochy</t>
  </si>
  <si>
    <t>1194769446</t>
  </si>
  <si>
    <t>https://podminky.urs.cz/item/CS_URS_2024_01/965082941</t>
  </si>
  <si>
    <t>1.np</t>
  </si>
  <si>
    <t>orchestřiště</t>
  </si>
  <si>
    <t>2,17*6,86*0,34</t>
  </si>
  <si>
    <t>23</t>
  </si>
  <si>
    <t>967021112</t>
  </si>
  <si>
    <t>Přisekání (špicování) rovných ostění bez odstupu po hrubém vybourání otvorů ve zdivu kamenném nebo smíšeném</t>
  </si>
  <si>
    <t>-1506453403</t>
  </si>
  <si>
    <t>https://podminky.urs.cz/item/CS_URS_2024_01/967021112</t>
  </si>
  <si>
    <t>m.0.03</t>
  </si>
  <si>
    <t>(1,40+0,65)*2*0,55</t>
  </si>
  <si>
    <t>(0,60+0,55)*2*0,55</t>
  </si>
  <si>
    <t>m.0.08</t>
  </si>
  <si>
    <t>(0,60+0,45)*2*0,55</t>
  </si>
  <si>
    <t>(0,828+0,30)*2*0,60</t>
  </si>
  <si>
    <t>S205</t>
  </si>
  <si>
    <t>1,00*4*0,35</t>
  </si>
  <si>
    <t xml:space="preserve">1.pp </t>
  </si>
  <si>
    <t>Prostup obv. stěnou pro přípojný bod CZT</t>
  </si>
  <si>
    <t>0,70*4*0,75</t>
  </si>
  <si>
    <t>prostupy/rýhy pro potrubí Vzt v obvodové zdi</t>
  </si>
  <si>
    <t>(1,981+0,306)*2*2,80</t>
  </si>
  <si>
    <t>(0,83+0,466)*2*2,80</t>
  </si>
  <si>
    <t>24</t>
  </si>
  <si>
    <t>967031132</t>
  </si>
  <si>
    <t>Přisekání (špicování) plošné nebo rovných ostění zdiva z cihel pálených rovných ostění, bez odstupu, po hrubém vybourání otvorů, na maltu vápennou nebo vápenocementovou</t>
  </si>
  <si>
    <t>1558114936</t>
  </si>
  <si>
    <t>https://podminky.urs.cz/item/CS_URS_2024_01/967031132</t>
  </si>
  <si>
    <t>S107/109</t>
  </si>
  <si>
    <t>(0,80+1,00)*2*0,10</t>
  </si>
  <si>
    <t>1.pp</t>
  </si>
  <si>
    <t>anglické dvorky</t>
  </si>
  <si>
    <t>(0,825+0,50)*0,50*4</t>
  </si>
  <si>
    <t>2.np</t>
  </si>
  <si>
    <t>S206</t>
  </si>
  <si>
    <t>(0,90+2,10)*2*0,30</t>
  </si>
  <si>
    <t>S214</t>
  </si>
  <si>
    <t>(0,90+2,10)*2*0,40</t>
  </si>
  <si>
    <t>25</t>
  </si>
  <si>
    <t>967031733</t>
  </si>
  <si>
    <t>Přisekání (špicování) plošné nebo rovných ostění zdiva z cihel pálených plošné, na maltu vápennou nebo vápenocementovou, tl. na maltu vápennou nebo vápenocementovou, tl. do 150 mm</t>
  </si>
  <si>
    <t>-1013201876</t>
  </si>
  <si>
    <t>https://podminky.urs.cz/item/CS_URS_2024_01/967031733</t>
  </si>
  <si>
    <t>S106 - přisekání zdi pro rozšíření inv.wc</t>
  </si>
  <si>
    <t>2,60*3,10</t>
  </si>
  <si>
    <t>26</t>
  </si>
  <si>
    <t>967031734</t>
  </si>
  <si>
    <t>Přisekání (špicování) plošné nebo rovných ostění zdiva z cihel pálených plošné, na maltu vápennou nebo vápenocementovou, tl. na maltu vápennou nebo vápenocementovou, tl. do 300 mm</t>
  </si>
  <si>
    <t>544663613</t>
  </si>
  <si>
    <t>https://podminky.urs.cz/item/CS_URS_2024_01/967031734</t>
  </si>
  <si>
    <t>m.001- ostění dveří</t>
  </si>
  <si>
    <t>0,28*2,15</t>
  </si>
  <si>
    <t>S212 - ostění dveří</t>
  </si>
  <si>
    <t>2,10*0,60</t>
  </si>
  <si>
    <t>27</t>
  </si>
  <si>
    <t>968062244</t>
  </si>
  <si>
    <t>Vybourání dřevěných rámů oken s křídly, dveřních zárubní, vrat, stěn, ostění nebo obkladů rámů oken s křídly jednoduchých, plochy do 1 m2</t>
  </si>
  <si>
    <t>632330701</t>
  </si>
  <si>
    <t>https://podminky.urs.cz/item/CS_URS_2024_01/968062244</t>
  </si>
  <si>
    <t>0,8*0,9</t>
  </si>
  <si>
    <t>28</t>
  </si>
  <si>
    <t>968062455</t>
  </si>
  <si>
    <t>Vybourání dřevěných rámů oken s křídly, dveřních zárubní, vrat, stěn, ostění nebo obkladů dveřních zárubní, plochy do 2 m2</t>
  </si>
  <si>
    <t>1655328740</t>
  </si>
  <si>
    <t>https://podminky.urs.cz/item/CS_URS_2024_01/968062455</t>
  </si>
  <si>
    <t>0,8*2,1*6</t>
  </si>
  <si>
    <t>0,80*1,97*3</t>
  </si>
  <si>
    <t>29</t>
  </si>
  <si>
    <t>968062456</t>
  </si>
  <si>
    <t>Vybourání dřevěných rámů oken s křídly, dveřních zárubní, vrat, stěn, ostění nebo obkladů dveřních zárubní, plochy přes 2 m2</t>
  </si>
  <si>
    <t>-600817008</t>
  </si>
  <si>
    <t>https://podminky.urs.cz/item/CS_URS_2024_01/968062456</t>
  </si>
  <si>
    <t>1,80*2,50</t>
  </si>
  <si>
    <t>1,60*2,10*2</t>
  </si>
  <si>
    <t>1,50*2,10*2</t>
  </si>
  <si>
    <t>1,60*2,10</t>
  </si>
  <si>
    <t>30</t>
  </si>
  <si>
    <t>968072455</t>
  </si>
  <si>
    <t>Vybourání kovových rámů oken s křídly, dveřních zárubní, vrat, stěn, ostění nebo obkladů dveřních zárubní, plochy do 2 m2</t>
  </si>
  <si>
    <t>2131276421</t>
  </si>
  <si>
    <t>https://podminky.urs.cz/item/CS_URS_2024_01/968072455</t>
  </si>
  <si>
    <t>0,6*2,1*4</t>
  </si>
  <si>
    <t>0,8*2,1*3</t>
  </si>
  <si>
    <t>2*0,80*2,10</t>
  </si>
  <si>
    <t>0,80*2,10*9</t>
  </si>
  <si>
    <t>31</t>
  </si>
  <si>
    <t>968072456.1</t>
  </si>
  <si>
    <t>Vysazení kovového dveřního křídla se zachováním zárubně, plochy do 2 m2</t>
  </si>
  <si>
    <t>kus</t>
  </si>
  <si>
    <t>256200584</t>
  </si>
  <si>
    <t>dveře do Mariánské</t>
  </si>
  <si>
    <t>32</t>
  </si>
  <si>
    <t>971024561</t>
  </si>
  <si>
    <t>Vybourání otvorů ve zdivu základovém nebo nadzákladovém kamenném, smíšeném kamenném, na maltu vápennou nebo vápenocementovou, plochy do 1 m2, tl. do 600 mm</t>
  </si>
  <si>
    <t>-1654737795</t>
  </si>
  <si>
    <t>https://podminky.urs.cz/item/CS_URS_2024_01/971024561</t>
  </si>
  <si>
    <t>1,40*0,65*0,55</t>
  </si>
  <si>
    <t>0,60*0,55*0,55</t>
  </si>
  <si>
    <t>0,60*0,45*0,55</t>
  </si>
  <si>
    <t>0,828*0,30*0,60</t>
  </si>
  <si>
    <t>1,00*1,00*0,35</t>
  </si>
  <si>
    <t>33</t>
  </si>
  <si>
    <t>971024581</t>
  </si>
  <si>
    <t>Vybourání otvorů ve zdivu základovém nebo nadzákladovém kamenném, smíšeném kamenném, na maltu vápennou nebo vápenocementovou, plochy do 1 m2, tl. do 900 mm</t>
  </si>
  <si>
    <t>1032727786</t>
  </si>
  <si>
    <t>https://podminky.urs.cz/item/CS_URS_2024_01/971024581</t>
  </si>
  <si>
    <t>0,70*0,70*0,75</t>
  </si>
  <si>
    <t>34</t>
  </si>
  <si>
    <t>971024651</t>
  </si>
  <si>
    <t>Vybourání otvorů ve zdivu základovém nebo nadzákladovém kamenném, smíšeném kamenném, na maltu vápennou nebo vápenocementovou, plochy do 4 m2, tl. do 600 mm</t>
  </si>
  <si>
    <t>-1429924298</t>
  </si>
  <si>
    <t>https://podminky.urs.cz/item/CS_URS_2024_01/971024651</t>
  </si>
  <si>
    <t>1,981*0,306*2,80</t>
  </si>
  <si>
    <t>0,83*0,466*2,80</t>
  </si>
  <si>
    <t>35</t>
  </si>
  <si>
    <t>971033351</t>
  </si>
  <si>
    <t>Vybourání otvorů ve zdivu základovém nebo nadzákladovém z cihel, tvárnic, příčkovek z cihel pálených na maltu vápennou nebo vápenocementovou plochy do 0,09 m2, tl. do 450 mm</t>
  </si>
  <si>
    <t>-1537808607</t>
  </si>
  <si>
    <t>https://podminky.urs.cz/item/CS_URS_2024_01/971033351</t>
  </si>
  <si>
    <t>m.002</t>
  </si>
  <si>
    <t xml:space="preserve">větrací průduchy pod stropem </t>
  </si>
  <si>
    <t>36</t>
  </si>
  <si>
    <t>971033361</t>
  </si>
  <si>
    <t>Vybourání otvorů ve zdivu základovém nebo nadzákladovém z cihel, tvárnic, příčkovek z cihel pálených na maltu vápennou nebo vápenocementovou plochy do 0,09 m2, tl. do 600 mm</t>
  </si>
  <si>
    <t>-1052825941</t>
  </si>
  <si>
    <t>https://podminky.urs.cz/item/CS_URS_2024_01/971033361</t>
  </si>
  <si>
    <t>m.003, 008 - větrací průduchy pod stropem</t>
  </si>
  <si>
    <t>ostatní</t>
  </si>
  <si>
    <t>37</t>
  </si>
  <si>
    <t>971033471</t>
  </si>
  <si>
    <t>Vybourání otvorů ve zdivu základovém nebo nadzákladovém z cihel, tvárnic, příčkovek z cihel pálených na maltu vápennou nebo vápenocementovou plochy do 0,25 m2, tl. do 750 mm</t>
  </si>
  <si>
    <t>-1607859806</t>
  </si>
  <si>
    <t>https://podminky.urs.cz/item/CS_URS_2024_01/971033471</t>
  </si>
  <si>
    <t xml:space="preserve"> vybourání původních 2 ks průduchů z prostoru nad historickým podhledem směrem  do ulice Frýdlantské (dle Tz)</t>
  </si>
  <si>
    <t>38</t>
  </si>
  <si>
    <t>971033481</t>
  </si>
  <si>
    <t>Vybourání otvorů ve zdivu základovém nebo nadzákladovém z cihel, tvárnic, příčkovek z cihel pálených na maltu vápennou nebo vápenocementovou plochy do 0,25 m2, tl. do 900 mm</t>
  </si>
  <si>
    <t>-177823478</t>
  </si>
  <si>
    <t>https://podminky.urs.cz/item/CS_URS_2024_01/971033481</t>
  </si>
  <si>
    <t>prostupy pro potrubí Vzt</t>
  </si>
  <si>
    <t>39</t>
  </si>
  <si>
    <t>971033521</t>
  </si>
  <si>
    <t>Vybourání otvorů ve zdivu základovém nebo nadzákladovém z cihel, tvárnic, příčkovek z cihel pálených na maltu vápennou nebo vápenocementovou plochy do 1 m2, tl. do 100 mm</t>
  </si>
  <si>
    <t>209762577</t>
  </si>
  <si>
    <t>https://podminky.urs.cz/item/CS_URS_2024_01/971033521</t>
  </si>
  <si>
    <t>0,80*1,00</t>
  </si>
  <si>
    <t>40</t>
  </si>
  <si>
    <t>971033581</t>
  </si>
  <si>
    <t>Vybourání otvorů ve zdivu základovém nebo nadzákladovém z cihel, tvárnic, příčkovek z cihel pálených na maltu vápennou nebo vápenocementovou plochy do 1 m2, tl. do 900 mm</t>
  </si>
  <si>
    <t>-1939956979</t>
  </si>
  <si>
    <t>https://podminky.urs.cz/item/CS_URS_2024_01/971033581</t>
  </si>
  <si>
    <t>0,33*4</t>
  </si>
  <si>
    <t>vybourání původních stěnových šachet</t>
  </si>
  <si>
    <t>1,29</t>
  </si>
  <si>
    <t>0,50</t>
  </si>
  <si>
    <t>41</t>
  </si>
  <si>
    <t>971033641</t>
  </si>
  <si>
    <t>Vybourání otvorů ve zdivu základovém nebo nadzákladovém z cihel, tvárnic, příčkovek z cihel pálených na maltu vápennou nebo vápenocementovou plochy do 4 m2, tl. do 300 mm</t>
  </si>
  <si>
    <t>-585286758</t>
  </si>
  <si>
    <t>https://podminky.urs.cz/item/CS_URS_2024_01/971033641</t>
  </si>
  <si>
    <t>0,90*2,10*0,30</t>
  </si>
  <si>
    <t>42</t>
  </si>
  <si>
    <t>971033651</t>
  </si>
  <si>
    <t>Vybourání otvorů ve zdivu základovém nebo nadzákladovém z cihel, tvárnic, příčkovek z cihel pálených na maltu vápennou nebo vápenocementovou plochy do 4 m2, tl. do 600 mm</t>
  </si>
  <si>
    <t>-970919868</t>
  </si>
  <si>
    <t>https://podminky.urs.cz/item/CS_URS_2024_01/971033651</t>
  </si>
  <si>
    <t>0,90*2,10*0,40</t>
  </si>
  <si>
    <t>43</t>
  </si>
  <si>
    <t>971052671</t>
  </si>
  <si>
    <t>Vybourání a prorážení otvorů v železobetonových příčkách a zdech základových nebo nadzákladových, plochy do 4 m2, tl. do 750 mm</t>
  </si>
  <si>
    <t>-17833193</t>
  </si>
  <si>
    <t>https://podminky.urs.cz/item/CS_URS_2024_01/971052671</t>
  </si>
  <si>
    <t>S104/105</t>
  </si>
  <si>
    <t>1,10*2,15*0,80</t>
  </si>
  <si>
    <t>44</t>
  </si>
  <si>
    <t>972054691</t>
  </si>
  <si>
    <t>Vybourání otvorů ve stropech nebo klenbách železobetonových bez odstranění podlahy a násypu, plochy do 4 m2, tl. přes 80 mm</t>
  </si>
  <si>
    <t>1918133771</t>
  </si>
  <si>
    <t>https://podminky.urs.cz/item/CS_URS_2024_01/972054691</t>
  </si>
  <si>
    <t>S207 - průraz v části stropní desky</t>
  </si>
  <si>
    <t>1,41*1,16*0,25</t>
  </si>
  <si>
    <t>45</t>
  </si>
  <si>
    <t>973028131</t>
  </si>
  <si>
    <t>Vysekání výklenků nebo kapes ve zdivu z kamene kapes pro zavázání nových příček a zdí, tl. do 150 mm</t>
  </si>
  <si>
    <t>-641567622</t>
  </si>
  <si>
    <t>https://podminky.urs.cz/item/CS_URS_2024_01/973028131</t>
  </si>
  <si>
    <t>2,30*2</t>
  </si>
  <si>
    <t>46</t>
  </si>
  <si>
    <t>973028141</t>
  </si>
  <si>
    <t>Vysekání výklenků nebo kapes ve zdivu z kamene kapes pro zavázání nových příček a zdí, tl. do 300 mm</t>
  </si>
  <si>
    <t>634695507</t>
  </si>
  <si>
    <t>https://podminky.urs.cz/item/CS_URS_2024_01/973028141</t>
  </si>
  <si>
    <t>2,70*2</t>
  </si>
  <si>
    <t>47</t>
  </si>
  <si>
    <t>973031325</t>
  </si>
  <si>
    <t>Vysekání výklenků nebo kapes ve zdivu z cihel na maltu vápennou nebo vápenocementovou kapes, plochy do 0,10 m2, hl. do 300 mm</t>
  </si>
  <si>
    <t>646024229</t>
  </si>
  <si>
    <t>https://podminky.urs.cz/item/CS_URS_2024_01/973031325</t>
  </si>
  <si>
    <t>S208 - kapsy pro žb desku</t>
  </si>
  <si>
    <t>48</t>
  </si>
  <si>
    <t>973031813</t>
  </si>
  <si>
    <t>Vysekání výklenků nebo kapes ve zdivu z cihel na maltu vápennou nebo vápenocementovou kapes pro zavázání nových příček, tl. do 150 mm</t>
  </si>
  <si>
    <t>216563540</t>
  </si>
  <si>
    <t>https://podminky.urs.cz/item/CS_URS_2024_01/973031813</t>
  </si>
  <si>
    <t>m.1.03</t>
  </si>
  <si>
    <t>3,40*2</t>
  </si>
  <si>
    <t>m.1.09</t>
  </si>
  <si>
    <t>3,00*4</t>
  </si>
  <si>
    <t>m.1.12</t>
  </si>
  <si>
    <t>3,00*3</t>
  </si>
  <si>
    <t>m.2.07</t>
  </si>
  <si>
    <t>3,00*2</t>
  </si>
  <si>
    <t>m.2.13</t>
  </si>
  <si>
    <t>3,20*4</t>
  </si>
  <si>
    <t>m.2.14</t>
  </si>
  <si>
    <t>3,20*2</t>
  </si>
  <si>
    <t>49</t>
  </si>
  <si>
    <t>973031824</t>
  </si>
  <si>
    <t>Vysekání výklenků nebo kapes ve zdivu z cihel na maltu vápennou nebo vápenocementovou kapes pro zavázání nových zdí, tl. do 300 mm</t>
  </si>
  <si>
    <t>395319250</t>
  </si>
  <si>
    <t>https://podminky.urs.cz/item/CS_URS_2024_01/973031824</t>
  </si>
  <si>
    <t>3,60*2</t>
  </si>
  <si>
    <t>m.1.04</t>
  </si>
  <si>
    <t>50</t>
  </si>
  <si>
    <t>974029164</t>
  </si>
  <si>
    <t>Vysekání rýh ve zdivu kamenném do hl. 150 mm a šířky do 150 mm</t>
  </si>
  <si>
    <t>-934752889</t>
  </si>
  <si>
    <t>https://podminky.urs.cz/item/CS_URS_2024_01/974029164</t>
  </si>
  <si>
    <t>1.pp - bourání</t>
  </si>
  <si>
    <t xml:space="preserve">pro kanalizaci </t>
  </si>
  <si>
    <t>1.np - bourání</t>
  </si>
  <si>
    <t>pro kanalizaci</t>
  </si>
  <si>
    <t>3,70*2</t>
  </si>
  <si>
    <t>51</t>
  </si>
  <si>
    <t>974029167</t>
  </si>
  <si>
    <t>Vysekání rýh ve zdivu kamenném do hl. 150 mm a šířky do 300 mm</t>
  </si>
  <si>
    <t>1664485626</t>
  </si>
  <si>
    <t>https://podminky.urs.cz/item/CS_URS_2024_01/974029167</t>
  </si>
  <si>
    <t>pro ÚT</t>
  </si>
  <si>
    <t>3,00*6</t>
  </si>
  <si>
    <t>3,70</t>
  </si>
  <si>
    <t>5,00</t>
  </si>
  <si>
    <t>52</t>
  </si>
  <si>
    <t>974031155</t>
  </si>
  <si>
    <t>Vysekání rýh ve zdivu cihelném na maltu vápennou nebo vápenocementovou do hl. 100 mm a šířky do 200 mm</t>
  </si>
  <si>
    <t>516656523</t>
  </si>
  <si>
    <t>https://podminky.urs.cz/item/CS_URS_2024_01/974031155</t>
  </si>
  <si>
    <t>pro vodovodní potrubí</t>
  </si>
  <si>
    <t>40,00</t>
  </si>
  <si>
    <t>53</t>
  </si>
  <si>
    <t>974031164</t>
  </si>
  <si>
    <t>Vysekání rýh ve zdivu cihelném na maltu vápennou nebo vápenocementovou do hl. 150 mm a šířky do 150 mm</t>
  </si>
  <si>
    <t>1819875607</t>
  </si>
  <si>
    <t>https://podminky.urs.cz/item/CS_URS_2024_01/974031164</t>
  </si>
  <si>
    <t>pro stoupací a připojovací potrubí kanalizace</t>
  </si>
  <si>
    <t>100,00</t>
  </si>
  <si>
    <t>54</t>
  </si>
  <si>
    <t>974031167</t>
  </si>
  <si>
    <t>Vysekání rýh ve zdivu cihelném na maltu vápennou nebo vápenocementovou do hl. 150 mm a šířky do 300 mm</t>
  </si>
  <si>
    <t>-2015145420</t>
  </si>
  <si>
    <t>https://podminky.urs.cz/item/CS_URS_2024_01/974031167</t>
  </si>
  <si>
    <t>3,30" nika ÚT</t>
  </si>
  <si>
    <t>3,30" nika ZTI</t>
  </si>
  <si>
    <t>S202, S211</t>
  </si>
  <si>
    <t>2*3,50" nika ZTI</t>
  </si>
  <si>
    <t>55</t>
  </si>
  <si>
    <t>974031169</t>
  </si>
  <si>
    <t>Vysekání rýh ve zdivu cihelném na maltu vápennou nebo vápenocementovou do hl. 150 mm a šířky Příplatek k ceně -1167 za každých dalších 100 mm šířky rýhy hl. do 150 mm</t>
  </si>
  <si>
    <t>-79001039</t>
  </si>
  <si>
    <t>https://podminky.urs.cz/item/CS_URS_2024_01/974031169</t>
  </si>
  <si>
    <t>3,30*3" nika ÚT</t>
  </si>
  <si>
    <t>3,30*6" nika ÚT</t>
  </si>
  <si>
    <t>56</t>
  </si>
  <si>
    <t>974031265</t>
  </si>
  <si>
    <t>Vysekání rýh ve zdivu cihelném na maltu vápennou nebo vápenocementovou v prostoru přilehlém ke stropní konstrukci do hl. 150 mm a šířky do 200 mm</t>
  </si>
  <si>
    <t>493091180</t>
  </si>
  <si>
    <t>https://podminky.urs.cz/item/CS_URS_2024_01/974031265</t>
  </si>
  <si>
    <t>pro strop v 1.pp</t>
  </si>
  <si>
    <t>19,00+3,60*2</t>
  </si>
  <si>
    <t>57</t>
  </si>
  <si>
    <t>974031269</t>
  </si>
  <si>
    <t>Vysekání rýh ve zdivu cihelném na maltu vápennou nebo vápenocementovou v prostoru přilehlém ke stropní konstrukci Příplatek k ceně -1267 za každých dalších 100 mm šířky rýhy hl. do 150 mm</t>
  </si>
  <si>
    <t>-1461208637</t>
  </si>
  <si>
    <t>https://podminky.urs.cz/item/CS_URS_2024_01/974031269</t>
  </si>
  <si>
    <t>58</t>
  </si>
  <si>
    <t>974042567</t>
  </si>
  <si>
    <t>Vysekání rýh v betonové nebo jiné monolitické dlažbě s betonovým podkladem do hl. 150 mm a šířky do 300 mm</t>
  </si>
  <si>
    <t>1626920404</t>
  </si>
  <si>
    <t>https://podminky.urs.cz/item/CS_URS_2024_01/974042567</t>
  </si>
  <si>
    <t>pro ZTI v zachovávaných bet.podlahách</t>
  </si>
  <si>
    <t>10,00</t>
  </si>
  <si>
    <t>59</t>
  </si>
  <si>
    <t>975111331</t>
  </si>
  <si>
    <t>Plošné podchycení konstrukcí systémovými prvky stojkami včetně nosníků výšky do 4 m, zatížení přes 8,5 do 11 kPa zřízení</t>
  </si>
  <si>
    <t>209657239</t>
  </si>
  <si>
    <t>https://podminky.urs.cz/item/CS_URS_2024_01/975111331</t>
  </si>
  <si>
    <t xml:space="preserve">zajištění konstrukcí pro bourací popř. nové práce </t>
  </si>
  <si>
    <t>150,00</t>
  </si>
  <si>
    <t>60</t>
  </si>
  <si>
    <t>975111332</t>
  </si>
  <si>
    <t>Plošné podchycení konstrukcí systémovými prvky stojkami včetně nosníků výšky do 4 m, zatížení přes 8,5 do 11 kPa příplatek za první a každý další den použití</t>
  </si>
  <si>
    <t>-1070525482</t>
  </si>
  <si>
    <t>https://podminky.urs.cz/item/CS_URS_2024_01/975111332</t>
  </si>
  <si>
    <t>150*90 'Přepočtené koeficientem množství</t>
  </si>
  <si>
    <t>61</t>
  </si>
  <si>
    <t>975111333</t>
  </si>
  <si>
    <t>Plošné podchycení konstrukcí systémovými prvky stojkami včetně nosníků výšky do 4 m, zatížení přes 8,5 do 11 kPa odstranění</t>
  </si>
  <si>
    <t>-1744598010</t>
  </si>
  <si>
    <t>https://podminky.urs.cz/item/CS_URS_2024_01/975111333</t>
  </si>
  <si>
    <t>62</t>
  </si>
  <si>
    <t>977151123</t>
  </si>
  <si>
    <t>Jádrové vrty diamantovými korunkami do stavebních materiálů (železobetonu, betonu, cihel, obkladů, dlažeb, kamene) průměru přes 130 do 150 mm</t>
  </si>
  <si>
    <t>-240922261</t>
  </si>
  <si>
    <t>https://podminky.urs.cz/item/CS_URS_2024_01/977151123</t>
  </si>
  <si>
    <t>63</t>
  </si>
  <si>
    <t>977151125</t>
  </si>
  <si>
    <t>Jádrové vrty diamantovými korunkami do stavebních materiálů (železobetonu, betonu, cihel, obkladů, dlažeb, kamene) průměru přes 180 do 200 mm</t>
  </si>
  <si>
    <t>-223307588</t>
  </si>
  <si>
    <t>https://podminky.urs.cz/item/CS_URS_2024_01/977151125</t>
  </si>
  <si>
    <t>64</t>
  </si>
  <si>
    <t>977151127</t>
  </si>
  <si>
    <t>Jádrové vrty diamantovými korunkami do stavebních materiálů (železobetonu, betonu, cihel, obkladů, dlažeb, kamene) průměru přes 225 do 250 mm</t>
  </si>
  <si>
    <t>-1399362078</t>
  </si>
  <si>
    <t>https://podminky.urs.cz/item/CS_URS_2024_01/977151127</t>
  </si>
  <si>
    <t>prostupy pro ležatou kanalizaci</t>
  </si>
  <si>
    <t>3*0,80+2*1,00</t>
  </si>
  <si>
    <t>65</t>
  </si>
  <si>
    <t>977151128</t>
  </si>
  <si>
    <t>Jádrové vrty diamantovými korunkami do stavebních materiálů (železobetonu, betonu, cihel, obkladů, dlažeb, kamene) průměru přes 250 do 300 mm</t>
  </si>
  <si>
    <t>-705435806</t>
  </si>
  <si>
    <t>https://podminky.urs.cz/item/CS_URS_2024_01/977151128</t>
  </si>
  <si>
    <t>0,90" S104/105</t>
  </si>
  <si>
    <t>66</t>
  </si>
  <si>
    <t>977151132</t>
  </si>
  <si>
    <t>Jádrové vrty diamantovými korunkami do stavebních materiálů (železobetonu, betonu, cihel, obkladů, dlažeb, kamene) průměru přes 400 do 450 mm</t>
  </si>
  <si>
    <t>-2030207194</t>
  </si>
  <si>
    <t>https://podminky.urs.cz/item/CS_URS_2024_01/977151132</t>
  </si>
  <si>
    <t>2*0,80" S103/104</t>
  </si>
  <si>
    <t>67</t>
  </si>
  <si>
    <t>977151218</t>
  </si>
  <si>
    <t>Jádrové vrty diamantovými korunkami do stavebních materiálů (železobetonu, betonu, cihel, obkladů, dlažeb, kamene) dovrchní (směrem vzhůru), průměru přes 90 do 100 mm</t>
  </si>
  <si>
    <t>-367824008</t>
  </si>
  <si>
    <t>https://podminky.urs.cz/item/CS_URS_2024_01/977151218</t>
  </si>
  <si>
    <t>vrty pro Zti</t>
  </si>
  <si>
    <t>10*0,20</t>
  </si>
  <si>
    <t>5*0,20</t>
  </si>
  <si>
    <t>68</t>
  </si>
  <si>
    <t>977151223</t>
  </si>
  <si>
    <t>Jádrové vrty diamantovými korunkami do stavebních materiálů (železobetonu, betonu, cihel, obkladů, dlažeb, kamene) dovrchní (směrem vzhůru), průměru přes 130 do 150 mm</t>
  </si>
  <si>
    <t>-371623777</t>
  </si>
  <si>
    <t>https://podminky.urs.cz/item/CS_URS_2024_01/977151223</t>
  </si>
  <si>
    <t>prostupy pro kanalizaci</t>
  </si>
  <si>
    <t>3*0,20</t>
  </si>
  <si>
    <t>odvětrání dutiny iglú do angl.dvorků Mariánské ul. (řez C)</t>
  </si>
  <si>
    <t>4*1,30</t>
  </si>
  <si>
    <t>69</t>
  </si>
  <si>
    <t>977151225</t>
  </si>
  <si>
    <t>Jádrové vrty diamantovými korunkami do stavebních materiálů (železobetonu, betonu, cihel, obkladů, dlažeb, kamene) dovrchní (směrem vzhůru), průměru přes 180 do 200 mm</t>
  </si>
  <si>
    <t>2063912382</t>
  </si>
  <si>
    <t>https://podminky.urs.cz/item/CS_URS_2024_01/977151225</t>
  </si>
  <si>
    <t>prostupy pro ÚT</t>
  </si>
  <si>
    <t>6*0,20</t>
  </si>
  <si>
    <t>1*0,20</t>
  </si>
  <si>
    <t>pro ZTI</t>
  </si>
  <si>
    <t>4*0,20</t>
  </si>
  <si>
    <t>70</t>
  </si>
  <si>
    <t>977211111</t>
  </si>
  <si>
    <t>Řezání konstrukcí stěnovou pilou betonových nebo železobetonových průměru řezané výztuže do 16 mm hloubka řezu do 200 mm</t>
  </si>
  <si>
    <t>-1956413805</t>
  </si>
  <si>
    <t>https://podminky.urs.cz/item/CS_URS_2024_01/977211111</t>
  </si>
  <si>
    <t>S110 - pro bourání orchestřiště</t>
  </si>
  <si>
    <t>4,00*4*2</t>
  </si>
  <si>
    <t>(1,41+1,16)*2</t>
  </si>
  <si>
    <t>71</t>
  </si>
  <si>
    <t>977211112</t>
  </si>
  <si>
    <t>Řezání konstrukcí stěnovou pilou betonových nebo železobetonových průměru řezané výztuže do 16 mm hloubka řezu přes 200 do 350 mm</t>
  </si>
  <si>
    <t>790243311</t>
  </si>
  <si>
    <t>https://podminky.urs.cz/item/CS_URS_2024_01/977211112</t>
  </si>
  <si>
    <t>půdorys 2.np</t>
  </si>
  <si>
    <t>S111 - řez po obvodu bouraného stropu</t>
  </si>
  <si>
    <t>(8,00+1,80)*2</t>
  </si>
  <si>
    <t>72</t>
  </si>
  <si>
    <t>977211115</t>
  </si>
  <si>
    <t>Řezání konstrukcí stěnovou pilou betonových nebo železobetonových průměru řezané výztuže do 16 mm hloubka řezu přes 520 do 680 mm</t>
  </si>
  <si>
    <t>428164388</t>
  </si>
  <si>
    <t>https://podminky.urs.cz/item/CS_URS_2024_01/977211115</t>
  </si>
  <si>
    <t>m. S104</t>
  </si>
  <si>
    <t>po obvodu bouraného otvoru v žb části stěny</t>
  </si>
  <si>
    <t>(1,10+2,15)*2</t>
  </si>
  <si>
    <t>řezy uvnitř otvoru na menší kvádry</t>
  </si>
  <si>
    <t>2*2,15+3*1,10</t>
  </si>
  <si>
    <t>73</t>
  </si>
  <si>
    <t>977211132</t>
  </si>
  <si>
    <t>Řezání konstrukcí stěnovou pilou z kamene hloubka řezu přes 200 do 350 mm</t>
  </si>
  <si>
    <t>-801450243</t>
  </si>
  <si>
    <t>https://podminky.urs.cz/item/CS_URS_2024_01/977211132</t>
  </si>
  <si>
    <t>prostup svislé vedení Vzt v obvodovém zdivu</t>
  </si>
  <si>
    <t>2*2,80</t>
  </si>
  <si>
    <t>74</t>
  </si>
  <si>
    <t>977211134</t>
  </si>
  <si>
    <t>Řezání konstrukcí stěnovou pilou z kamene hloubka řezu přes 420 do 520 mm</t>
  </si>
  <si>
    <t>-724960840</t>
  </si>
  <si>
    <t>https://podminky.urs.cz/item/CS_URS_2024_01/977211134</t>
  </si>
  <si>
    <t>75</t>
  </si>
  <si>
    <t>977312113</t>
  </si>
  <si>
    <t>Řezání stávajících betonových mazanin s vyztužením hloubky přes 100 do 150 mm</t>
  </si>
  <si>
    <t>-1833930440</t>
  </si>
  <si>
    <t>https://podminky.urs.cz/item/CS_URS_2024_01/977312113</t>
  </si>
  <si>
    <t>10,00*2</t>
  </si>
  <si>
    <t>76</t>
  </si>
  <si>
    <t>978011111</t>
  </si>
  <si>
    <t>Otlučení vápenných nebo vápenocementových omítek vnitřních ploch stropů, v rozsahu do 5 %</t>
  </si>
  <si>
    <t>1495764275</t>
  </si>
  <si>
    <t>https://podminky.urs.cz/item/CS_URS_2024_01/978011111</t>
  </si>
  <si>
    <t>lokální otlučení nesoudržných zachovávaných omítek stěn</t>
  </si>
  <si>
    <t>plocha dle opravy omítky sropů</t>
  </si>
  <si>
    <t>m.1.01 - FOYER - profilovaná historická omítka</t>
  </si>
  <si>
    <t>106.58</t>
  </si>
  <si>
    <t>m.1.02 - SKLAD</t>
  </si>
  <si>
    <t>1.60</t>
  </si>
  <si>
    <t>m.1.05 - PROMÍTACÍ KABINA</t>
  </si>
  <si>
    <t>17.92</t>
  </si>
  <si>
    <t>m.1.06 - PŘEDSÍŇ</t>
  </si>
  <si>
    <t>1.84</t>
  </si>
  <si>
    <t>m.1.07 - ÚKLIDOVÁ MÍSTNOST</t>
  </si>
  <si>
    <t>3.42</t>
  </si>
  <si>
    <t>m.1.08 - WC BEZB.</t>
  </si>
  <si>
    <t>4.16</t>
  </si>
  <si>
    <t>m.1.09 - ZÁZEMÍ FOYER</t>
  </si>
  <si>
    <t>15.33</t>
  </si>
  <si>
    <t>m.1.12 - PŘEDSÍŇ</t>
  </si>
  <si>
    <t>4.20</t>
  </si>
  <si>
    <t>m.2.06 - CHODBA</t>
  </si>
  <si>
    <t>1.82</t>
  </si>
  <si>
    <t>m.2.07 - KOUPELNA + WC</t>
  </si>
  <si>
    <t>5.91</t>
  </si>
  <si>
    <t>m.2.12 - CHODBA</t>
  </si>
  <si>
    <t>3.34</t>
  </si>
  <si>
    <t>m.2.13 - TECHNICKÁ MÍSTNOST</t>
  </si>
  <si>
    <t>9.24</t>
  </si>
  <si>
    <t>m.2.14 - SKLAD</t>
  </si>
  <si>
    <t>11.38</t>
  </si>
  <si>
    <t>77</t>
  </si>
  <si>
    <t>978013121</t>
  </si>
  <si>
    <t>Otlučení vápenných nebo vápenocementových omítek vnitřních ploch stěn s vyškrabáním spar, s očištěním zdiva, v rozsahu přes 5 do 10 %</t>
  </si>
  <si>
    <t>1897909565</t>
  </si>
  <si>
    <t>https://podminky.urs.cz/item/CS_URS_2024_01/978013121</t>
  </si>
  <si>
    <t>plocha dle opravy omítky stěn</t>
  </si>
  <si>
    <t>380,591</t>
  </si>
  <si>
    <t>78</t>
  </si>
  <si>
    <t>978059541</t>
  </si>
  <si>
    <t>Odsekání obkladů stěn včetně otlučení podkladní omítky až na zdivo z obkládaček vnitřních, z jakýchkoliv materiálů, plochy přes 1 m2</t>
  </si>
  <si>
    <t>-1574233908</t>
  </si>
  <si>
    <t>https://podminky.urs.cz/item/CS_URS_2024_01/978059541</t>
  </si>
  <si>
    <t>1,90*4*1,20</t>
  </si>
  <si>
    <t>-0,70*1,20</t>
  </si>
  <si>
    <t>(2,804+4,376)*1,50</t>
  </si>
  <si>
    <t>2,787*1,80</t>
  </si>
  <si>
    <t>1,195*1,50</t>
  </si>
  <si>
    <t>2*1,00*1,20</t>
  </si>
  <si>
    <t>(0,90+0,85+1,023)*1,20</t>
  </si>
  <si>
    <t>ostatní drobné plochy, výklenky</t>
  </si>
  <si>
    <t>79</t>
  </si>
  <si>
    <t>993211111</t>
  </si>
  <si>
    <t>Dovoz a odvoz systémových prvků pro podchycování konstrukcí včetně naložení a složení stojek včetně nosníků, na vzdálenost do 10 km</t>
  </si>
  <si>
    <t>-1986522542</t>
  </si>
  <si>
    <t>https://podminky.urs.cz/item/CS_URS_2024_01/993211111</t>
  </si>
  <si>
    <t>80</t>
  </si>
  <si>
    <t>99910.10</t>
  </si>
  <si>
    <t>Odborné vyčerpání septiku, vyčištění stěn tlakovou vodou, vyčerpání kalů a zbytkové vody</t>
  </si>
  <si>
    <t>ks</t>
  </si>
  <si>
    <t>43385988</t>
  </si>
  <si>
    <t>81</t>
  </si>
  <si>
    <t>99910.12</t>
  </si>
  <si>
    <t>Demontáž stávající opony a její konstrukce</t>
  </si>
  <si>
    <t>1962667572</t>
  </si>
  <si>
    <t>82</t>
  </si>
  <si>
    <t>99910.15</t>
  </si>
  <si>
    <t>Demontáž krytu podlahového otvoru v septiku a krytu schozu uhlí směrem do Mariánské ulice</t>
  </si>
  <si>
    <t>-1405169438</t>
  </si>
  <si>
    <t>83</t>
  </si>
  <si>
    <t>99920.20</t>
  </si>
  <si>
    <t>Demontáž stávajících praktikáblů hlavního sálu přibližné výšky 1 m (OSB desky na ocelové nosné konstrukci)</t>
  </si>
  <si>
    <t>512</t>
  </si>
  <si>
    <t>212956728</t>
  </si>
  <si>
    <t>8,50*4,00</t>
  </si>
  <si>
    <t>84</t>
  </si>
  <si>
    <t>99920.30</t>
  </si>
  <si>
    <t>Demontáž stávajících sedaček hlavního sálu</t>
  </si>
  <si>
    <t>754876459</t>
  </si>
  <si>
    <t>85</t>
  </si>
  <si>
    <t>99920.40</t>
  </si>
  <si>
    <t>Demontáž promítacího plátna</t>
  </si>
  <si>
    <t>671149374</t>
  </si>
  <si>
    <t>997</t>
  </si>
  <si>
    <t>Přesun sutě</t>
  </si>
  <si>
    <t>122</t>
  </si>
  <si>
    <t>997013111</t>
  </si>
  <si>
    <t>Vnitrostaveništní doprava suti a vybouraných hmot vodorovně do 50 m s naložením základní pro budovy a haly výšky do 6 m</t>
  </si>
  <si>
    <t>t</t>
  </si>
  <si>
    <t>-1803318393</t>
  </si>
  <si>
    <t>https://podminky.urs.cz/item/CS_URS_2024_01/997013111</t>
  </si>
  <si>
    <t>120</t>
  </si>
  <si>
    <t>997013311</t>
  </si>
  <si>
    <t>Shoz na stavební suť montáž a demontáž shozu výšky do 10 m</t>
  </si>
  <si>
    <t>309677402</t>
  </si>
  <si>
    <t>https://podminky.urs.cz/item/CS_URS_2024_01/997013311</t>
  </si>
  <si>
    <t>2*8,00</t>
  </si>
  <si>
    <t>121</t>
  </si>
  <si>
    <t>997013321</t>
  </si>
  <si>
    <t>Shoz na stavební suť montáž a demontáž shozu výšky Příplatek za první a každý další den použití shozu výšky do 10 m</t>
  </si>
  <si>
    <t>1219696764</t>
  </si>
  <si>
    <t>https://podminky.urs.cz/item/CS_URS_2024_01/997013321</t>
  </si>
  <si>
    <t>16*15 'Přepočtené koeficientem množství</t>
  </si>
  <si>
    <t>88</t>
  </si>
  <si>
    <t>997013501</t>
  </si>
  <si>
    <t>Odvoz suti a vybouraných hmot na skládku nebo meziskládku se složením, na vzdálenost do 1 km</t>
  </si>
  <si>
    <t>1739420195</t>
  </si>
  <si>
    <t>https://podminky.urs.cz/item/CS_URS_2024_01/997013501</t>
  </si>
  <si>
    <t>89</t>
  </si>
  <si>
    <t>997013509</t>
  </si>
  <si>
    <t>Odvoz suti a vybouraných hmot na skládku nebo meziskládku se složením, na vzdálenost Příplatek k ceně za každý další započatý 1 km přes 1 km</t>
  </si>
  <si>
    <t>1374132435</t>
  </si>
  <si>
    <t>https://podminky.urs.cz/item/CS_URS_2024_01/997013509</t>
  </si>
  <si>
    <t>493,766*5 'Přepočtené koeficientem množství</t>
  </si>
  <si>
    <t>90</t>
  </si>
  <si>
    <t>997013601</t>
  </si>
  <si>
    <t>Poplatek za uložení stavebního odpadu na skládce (skládkovné) z prostého betonu zatříděného do Katalogu odpadů pod kódem 17 01 01</t>
  </si>
  <si>
    <t>-1928681444</t>
  </si>
  <si>
    <t>https://podminky.urs.cz/item/CS_URS_2024_01/997013601</t>
  </si>
  <si>
    <t>P</t>
  </si>
  <si>
    <t>Poznámka k položce:_x000D_
Suti uložit na recyklační, popř. konvenční skládku dle volby a možností zhotovitele.</t>
  </si>
  <si>
    <t>23.294</t>
  </si>
  <si>
    <t>0.231</t>
  </si>
  <si>
    <t>5.076</t>
  </si>
  <si>
    <t>Pozn.: 30% suti na konvenční skládku (index 0.3). 70% suti na recyklační skládku, viz samostatná položka.</t>
  </si>
  <si>
    <t>28,601*0,3 'Přepočtené koeficientem množství</t>
  </si>
  <si>
    <t>91</t>
  </si>
  <si>
    <t>997013602</t>
  </si>
  <si>
    <t>Poplatek za uložení stavebního odpadu na skládce (skládkovné) z armovaného betonu zatříděného do Katalogu odpadů pod kódem 17 01 01</t>
  </si>
  <si>
    <t>1862440453</t>
  </si>
  <si>
    <t>https://podminky.urs.cz/item/CS_URS_2024_01/997013602</t>
  </si>
  <si>
    <t>0.948</t>
  </si>
  <si>
    <t>9.00</t>
  </si>
  <si>
    <t>13.951</t>
  </si>
  <si>
    <t>19.596</t>
  </si>
  <si>
    <t>48.295</t>
  </si>
  <si>
    <t>0.299</t>
  </si>
  <si>
    <t>2.56</t>
  </si>
  <si>
    <t>4.541</t>
  </si>
  <si>
    <t>0.982</t>
  </si>
  <si>
    <t>žb vrstvy podlah .. 90% žb. 10% žb spojený s asfaltem, započteno ve skládkovném asfaltu.</t>
  </si>
  <si>
    <t>14.747*0.90</t>
  </si>
  <si>
    <t>0.202*0.90</t>
  </si>
  <si>
    <t>1.30*0.90</t>
  </si>
  <si>
    <t>192.878*0.90</t>
  </si>
  <si>
    <t>288,386*0,3 'Přepočtené koeficientem množství</t>
  </si>
  <si>
    <t>92</t>
  </si>
  <si>
    <t>997013603</t>
  </si>
  <si>
    <t>Poplatek za uložení stavebního odpadu na skládce (skládkovné) cihelného zatříděného do Katalogu odpadů pod kódem 17 01 02</t>
  </si>
  <si>
    <t>1338985527</t>
  </si>
  <si>
    <t>https://podminky.urs.cz/item/CS_URS_2024_01/997013603</t>
  </si>
  <si>
    <t>29.227</t>
  </si>
  <si>
    <t>8.95</t>
  </si>
  <si>
    <t>0.37</t>
  </si>
  <si>
    <t>2.376</t>
  </si>
  <si>
    <t>0.688</t>
  </si>
  <si>
    <t>0.826</t>
  </si>
  <si>
    <t>0.15</t>
  </si>
  <si>
    <t>5.598</t>
  </si>
  <si>
    <t>1.021</t>
  </si>
  <si>
    <t>1.361</t>
  </si>
  <si>
    <t>0.496</t>
  </si>
  <si>
    <t>0.477</t>
  </si>
  <si>
    <t>0.167</t>
  </si>
  <si>
    <t>1.52</t>
  </si>
  <si>
    <t>4.00</t>
  </si>
  <si>
    <t>2.309</t>
  </si>
  <si>
    <t>1.188</t>
  </si>
  <si>
    <t>1.415</t>
  </si>
  <si>
    <t>0.707</t>
  </si>
  <si>
    <t>71,846*0,3 'Přepočtené koeficientem množství</t>
  </si>
  <si>
    <t>93</t>
  </si>
  <si>
    <t>997013609.1</t>
  </si>
  <si>
    <t>Poplatek za uložení stavebního odpadu na skládce (skládkovné) ze škváry</t>
  </si>
  <si>
    <t>-1467644151</t>
  </si>
  <si>
    <t>násypy v podlahách</t>
  </si>
  <si>
    <t>9.33</t>
  </si>
  <si>
    <t>7.085</t>
  </si>
  <si>
    <t>94</t>
  </si>
  <si>
    <t>997013631</t>
  </si>
  <si>
    <t>Poplatek za uložení stavebního odpadu na skládce (skládkovné) směsného stavebního a demoličního zatříděného do Katalogu odpadů pod kódem 17 09 04</t>
  </si>
  <si>
    <t>140099581</t>
  </si>
  <si>
    <t>https://podminky.urs.cz/item/CS_URS_2024_01/997013631</t>
  </si>
  <si>
    <t>celková hmotnost suti</t>
  </si>
  <si>
    <t>493.766</t>
  </si>
  <si>
    <t>odečet ostatních typů suti</t>
  </si>
  <si>
    <t>-beton</t>
  </si>
  <si>
    <t>-zb</t>
  </si>
  <si>
    <t>-cihly</t>
  </si>
  <si>
    <t>-skvara</t>
  </si>
  <si>
    <t>-asfalt</t>
  </si>
  <si>
    <t>-drevo</t>
  </si>
  <si>
    <t>-srot</t>
  </si>
  <si>
    <t>95</t>
  </si>
  <si>
    <t>997013645</t>
  </si>
  <si>
    <t>Poplatek za uložení stavebního odpadu na skládce (skládkovné) asfaltového bez obsahu dehtu zatříděného do Katalogu odpadů pod kódem 17 03 02</t>
  </si>
  <si>
    <t>-701594999</t>
  </si>
  <si>
    <t>https://podminky.urs.cz/item/CS_URS_2024_01/997013645</t>
  </si>
  <si>
    <t>oddíl 711</t>
  </si>
  <si>
    <t>3.73</t>
  </si>
  <si>
    <t>betonové vrstvy stávajících bouraných skladeb podlah neoddělitelně spojené s asfaltovou izloací .. 10%</t>
  </si>
  <si>
    <t>14.747*0.10</t>
  </si>
  <si>
    <t>0.202*0.10</t>
  </si>
  <si>
    <t>1.30*0.10</t>
  </si>
  <si>
    <t>192.878*0.10</t>
  </si>
  <si>
    <t>96</t>
  </si>
  <si>
    <t>997013811</t>
  </si>
  <si>
    <t>Poplatek za uložení stavebního odpadu na skládce (skládkovné) dřevěného zatříděného do Katalogu odpadů pod kódem 170 201</t>
  </si>
  <si>
    <t>-604614607</t>
  </si>
  <si>
    <t>https://podminky.urs.cz/item/CS_URS_2024_01/997013811</t>
  </si>
  <si>
    <t>tesařské kce</t>
  </si>
  <si>
    <t>8.013</t>
  </si>
  <si>
    <t>truhlážské kce</t>
  </si>
  <si>
    <t>1.307</t>
  </si>
  <si>
    <t>117</t>
  </si>
  <si>
    <t>997013861</t>
  </si>
  <si>
    <t>Poplatek za uložení stavebního odpadu na recyklační skládce (skládkovné) z prostého betonu zatříděného do Katalogu odpadů pod kódem 17 01 01</t>
  </si>
  <si>
    <t>-987693006</t>
  </si>
  <si>
    <t>https://podminky.urs.cz/item/CS_URS_2024_01/997013861</t>
  </si>
  <si>
    <t>70% hmotnosti suti na recyklační skládku</t>
  </si>
  <si>
    <t>beton*0.70</t>
  </si>
  <si>
    <t>118</t>
  </si>
  <si>
    <t>997013862</t>
  </si>
  <si>
    <t>Poplatek za uložení stavebního odpadu na recyklační skládce (skládkovné) z armovaného betonu zatříděného do Katalogu odpadů pod kódem 17 01 01</t>
  </si>
  <si>
    <t>1169637272</t>
  </si>
  <si>
    <t>https://podminky.urs.cz/item/CS_URS_2024_01/997013862</t>
  </si>
  <si>
    <t>zb*0.70</t>
  </si>
  <si>
    <t>119</t>
  </si>
  <si>
    <t>997013863</t>
  </si>
  <si>
    <t>Poplatek za uložení stavebního odpadu na recyklační skládce (skládkovné) cihelného zatříděného do Katalogu odpadů pod kódem 17 01 02</t>
  </si>
  <si>
    <t>904064214</t>
  </si>
  <si>
    <t>https://podminky.urs.cz/item/CS_URS_2024_01/997013863</t>
  </si>
  <si>
    <t>cihly*0.70</t>
  </si>
  <si>
    <t>97</t>
  </si>
  <si>
    <t>997013900.1</t>
  </si>
  <si>
    <t>Odpočet za odevzdání kovového odpadu do výkupu</t>
  </si>
  <si>
    <t>-185900244</t>
  </si>
  <si>
    <t>0.435</t>
  </si>
  <si>
    <t>PSV</t>
  </si>
  <si>
    <t>Práce a dodávky PSV</t>
  </si>
  <si>
    <t>711</t>
  </si>
  <si>
    <t>Izolace proti vodě, vlhkosti a plynům</t>
  </si>
  <si>
    <t>98</t>
  </si>
  <si>
    <t>711131811</t>
  </si>
  <si>
    <t>Odstranění izolace proti zemní vlhkosti na ploše vodorovné V</t>
  </si>
  <si>
    <t>1678713092</t>
  </si>
  <si>
    <t>https://podminky.urs.cz/item/CS_URS_2024_01/711131811</t>
  </si>
  <si>
    <t>4,38*2</t>
  </si>
  <si>
    <t>10,84*2</t>
  </si>
  <si>
    <t>66,20*2</t>
  </si>
  <si>
    <t>9.71*2</t>
  </si>
  <si>
    <t>1.60*2</t>
  </si>
  <si>
    <t>95.30*2</t>
  </si>
  <si>
    <t>17.02*2</t>
  </si>
  <si>
    <t>15.04*2</t>
  </si>
  <si>
    <t>3.94*2</t>
  </si>
  <si>
    <t>221.40*2</t>
  </si>
  <si>
    <t>20.85*2</t>
  </si>
  <si>
    <t>762</t>
  </si>
  <si>
    <t>Konstrukce tesařské</t>
  </si>
  <si>
    <t>99</t>
  </si>
  <si>
    <t>762111811.1</t>
  </si>
  <si>
    <t>Demontáž dřevěné konstrukce plátna</t>
  </si>
  <si>
    <t>-868863237</t>
  </si>
  <si>
    <t>https://podminky.urs.cz/item/CS_URS_2024_01/762111811.1</t>
  </si>
  <si>
    <t>Bourání 2.np</t>
  </si>
  <si>
    <t>32,00</t>
  </si>
  <si>
    <t>762111811.2</t>
  </si>
  <si>
    <t>Demontáž proscenia</t>
  </si>
  <si>
    <t>391712314</t>
  </si>
  <si>
    <t>Bourání 2.np - velký sál</t>
  </si>
  <si>
    <t>2*2,194*8,20 "po bocích sálu</t>
  </si>
  <si>
    <t>8,00*1,25 "pod stropem</t>
  </si>
  <si>
    <t>101</t>
  </si>
  <si>
    <t>762522811</t>
  </si>
  <si>
    <t>Demontáž podlah s polštáři z prken tl. do 32 mm</t>
  </si>
  <si>
    <t>906581992</t>
  </si>
  <si>
    <t>https://podminky.urs.cz/item/CS_URS_2024_01/762522811</t>
  </si>
  <si>
    <t>m.004-7</t>
  </si>
  <si>
    <t>5,02</t>
  </si>
  <si>
    <t>6,23</t>
  </si>
  <si>
    <t>8,87</t>
  </si>
  <si>
    <t>8,33</t>
  </si>
  <si>
    <t>S107</t>
  </si>
  <si>
    <t>7,92</t>
  </si>
  <si>
    <t>221,40</t>
  </si>
  <si>
    <t>102</t>
  </si>
  <si>
    <t>762751830</t>
  </si>
  <si>
    <t>Demontáž prostorových konstrukcí vázaných na hladko z řeziva hraněného nebo polohraněného, průřezové plochy přes 224 do 288 cm2</t>
  </si>
  <si>
    <t>-330911493</t>
  </si>
  <si>
    <t>https://podminky.urs.cz/item/CS_URS_2024_01/762751830</t>
  </si>
  <si>
    <t xml:space="preserve">2.np </t>
  </si>
  <si>
    <t>odstranění současné kce plátna</t>
  </si>
  <si>
    <t>2x1,36 m3</t>
  </si>
  <si>
    <t>2*1,36/0,224</t>
  </si>
  <si>
    <t>103</t>
  </si>
  <si>
    <t>762751850</t>
  </si>
  <si>
    <t>Demontáž prostorových konstrukcí vázaných na hladko z řeziva hraněného nebo polohraněného, průřezové plochy přes 450 do 540 cm2</t>
  </si>
  <si>
    <t>-1075480333</t>
  </si>
  <si>
    <t>https://podminky.urs.cz/item/CS_URS_2024_01/762751850</t>
  </si>
  <si>
    <t>vybourání dřevěné kce plátna (čtverce bez určených m3)</t>
  </si>
  <si>
    <t>5,00*5*2</t>
  </si>
  <si>
    <t>763</t>
  </si>
  <si>
    <t>Konstrukce suché výstavby</t>
  </si>
  <si>
    <t>104</t>
  </si>
  <si>
    <t>763111811</t>
  </si>
  <si>
    <t>Demontáž příček ze sádrokartonových desek s nosnou konstrukcí z ocelových profilů jednoduchých, opláštění jednoduché</t>
  </si>
  <si>
    <t>-472589711</t>
  </si>
  <si>
    <t>https://podminky.urs.cz/item/CS_URS_2024_01/763111811</t>
  </si>
  <si>
    <t>S103/110</t>
  </si>
  <si>
    <t>2,159*2,52</t>
  </si>
  <si>
    <t>-1,80*2,10</t>
  </si>
  <si>
    <t>1,60*2,85</t>
  </si>
  <si>
    <t>105</t>
  </si>
  <si>
    <t>763121811</t>
  </si>
  <si>
    <t>Demontáž předsazených nebo šachtových stěn ze sádrokartonových desek s nosnou konstrukcí z ocelových profilů jednoduchých, opláštění jednoduché</t>
  </si>
  <si>
    <t>-2038917350</t>
  </si>
  <si>
    <t>https://podminky.urs.cz/item/CS_URS_2024_01/763121811</t>
  </si>
  <si>
    <t>(10,30-3*0,15)*3,00</t>
  </si>
  <si>
    <t>106</t>
  </si>
  <si>
    <t>763131821</t>
  </si>
  <si>
    <t>Demontáž podhledu nebo samostatného požárního předělu ze sádrokartonových desek s nosnou konstrukcí dvouvrstvou z ocelových profilů, opláštění jednoduché</t>
  </si>
  <si>
    <t>-1412159776</t>
  </si>
  <si>
    <t>https://podminky.urs.cz/item/CS_URS_2024_01/763131821</t>
  </si>
  <si>
    <t>17,02</t>
  </si>
  <si>
    <t>766</t>
  </si>
  <si>
    <t>Konstrukce truhlářské</t>
  </si>
  <si>
    <t>107</t>
  </si>
  <si>
    <t>766211811</t>
  </si>
  <si>
    <t>Demontáž madel schodišťových</t>
  </si>
  <si>
    <t>-1474300763</t>
  </si>
  <si>
    <t>https://podminky.urs.cz/item/CS_URS_2024_01/766211811</t>
  </si>
  <si>
    <t>unikové schodiště</t>
  </si>
  <si>
    <t>5,3*1,1*2</t>
  </si>
  <si>
    <t>108</t>
  </si>
  <si>
    <t>766221811</t>
  </si>
  <si>
    <t>Demontáž schodů celodřevěných samonosných</t>
  </si>
  <si>
    <t>-220107034</t>
  </si>
  <si>
    <t>https://podminky.urs.cz/item/CS_URS_2024_01/766221811</t>
  </si>
  <si>
    <t>malý sál</t>
  </si>
  <si>
    <t>5,6</t>
  </si>
  <si>
    <t>109</t>
  </si>
  <si>
    <t>766691914</t>
  </si>
  <si>
    <t>Ostatní práce vyvěšení nebo zavěšení křídel s případným uložením a opětovným zavěšením po provedení stavebních změn dřevěných dveřních, plochy do 2 m2</t>
  </si>
  <si>
    <t>-485678616</t>
  </si>
  <si>
    <t>https://podminky.urs.cz/item/CS_URS_2024_01/766691914</t>
  </si>
  <si>
    <t>křídla dveří, u kterých bude ponechána zárubeň</t>
  </si>
  <si>
    <t>(u dveří demontovaných i se zárubní je vysazení křídel obsaženo v položce bourání zárubně)</t>
  </si>
  <si>
    <t>mč 203,204</t>
  </si>
  <si>
    <t>7*2</t>
  </si>
  <si>
    <t>110</t>
  </si>
  <si>
    <t>766691915</t>
  </si>
  <si>
    <t>Ostatní práce vyvěšení nebo zavěšení křídel dřevěných dveřních, plochy přes 2 m2</t>
  </si>
  <si>
    <t>1524589838</t>
  </si>
  <si>
    <t>https://podminky.urs.cz/item/CS_URS_2024_01/766691915</t>
  </si>
  <si>
    <t>D47</t>
  </si>
  <si>
    <t>2*2</t>
  </si>
  <si>
    <t>767</t>
  </si>
  <si>
    <t>Konstrukce zámečnické</t>
  </si>
  <si>
    <t>111</t>
  </si>
  <si>
    <t>767114813</t>
  </si>
  <si>
    <t>Demontáž stěn a příček rámových zasklených z hliníkových nebo ocelových profilů vnitřních přes 9 do 12 m2</t>
  </si>
  <si>
    <t>1424677005</t>
  </si>
  <si>
    <t>https://podminky.urs.cz/item/CS_URS_2024_01/767114813</t>
  </si>
  <si>
    <t>S104 - demontáž a uskladnění poloprůsvitné příčky</t>
  </si>
  <si>
    <t>3,40*3,20</t>
  </si>
  <si>
    <t>112</t>
  </si>
  <si>
    <t>767311831</t>
  </si>
  <si>
    <t>Demontáž světlíků s umělohmotnou výplní bodových</t>
  </si>
  <si>
    <t>812967621</t>
  </si>
  <si>
    <t>https://podminky.urs.cz/item/CS_URS_2024_01/767311831</t>
  </si>
  <si>
    <t>odstranění plastových výplní otvorů do světlíku (Mariánská)</t>
  </si>
  <si>
    <t>1,00*1,00*3</t>
  </si>
  <si>
    <t>3,36</t>
  </si>
  <si>
    <t>775</t>
  </si>
  <si>
    <t>Podlahy skládané</t>
  </si>
  <si>
    <t>113</t>
  </si>
  <si>
    <t>775411820</t>
  </si>
  <si>
    <t>Demontáž soklíků nebo lišt dřevěných do suti připevněných vruty</t>
  </si>
  <si>
    <t>-113266448</t>
  </si>
  <si>
    <t>https://podminky.urs.cz/item/CS_URS_2024_01/775411820</t>
  </si>
  <si>
    <t>lišty schodů balkónu</t>
  </si>
  <si>
    <t>5*15,00+1,80</t>
  </si>
  <si>
    <t>776</t>
  </si>
  <si>
    <t>Podlahy povlakové</t>
  </si>
  <si>
    <t>114</t>
  </si>
  <si>
    <t>776201811</t>
  </si>
  <si>
    <t>Demontáž povlakových podlahovin lepených ručně bez podložky</t>
  </si>
  <si>
    <t>-1863994103</t>
  </si>
  <si>
    <t>https://podminky.urs.cz/item/CS_URS_2024_01/776201811</t>
  </si>
  <si>
    <t>2.np zádveří balkonu</t>
  </si>
  <si>
    <t>1,96</t>
  </si>
  <si>
    <t>784</t>
  </si>
  <si>
    <t>Dokončovací práce - malby a tapety</t>
  </si>
  <si>
    <t>115</t>
  </si>
  <si>
    <t>784121001</t>
  </si>
  <si>
    <t>Oškrabání malby v místnostech výšky do 3,80 m</t>
  </si>
  <si>
    <t>1916261399</t>
  </si>
  <si>
    <t>https://podminky.urs.cz/item/CS_URS_2024_01/784121001</t>
  </si>
  <si>
    <t>celková plocha nových maleb</t>
  </si>
  <si>
    <t>870,886</t>
  </si>
  <si>
    <t>97,990</t>
  </si>
  <si>
    <t>921,199</t>
  </si>
  <si>
    <t>30,555</t>
  </si>
  <si>
    <t>odečet plochy nových omítek</t>
  </si>
  <si>
    <t>-52,747</t>
  </si>
  <si>
    <t>odečet plochy nových sanačních omítek</t>
  </si>
  <si>
    <t>-15,737</t>
  </si>
  <si>
    <t>-845,757</t>
  </si>
  <si>
    <t>-280,648</t>
  </si>
  <si>
    <t>HZS</t>
  </si>
  <si>
    <t>Hodinové zúčtovací sazby</t>
  </si>
  <si>
    <t>116</t>
  </si>
  <si>
    <t>HZS1292</t>
  </si>
  <si>
    <t>Hodinové zúčtovací sazby profesí HSV zemní a pomocné práce stavební dělník</t>
  </si>
  <si>
    <t>hod</t>
  </si>
  <si>
    <t>-305689444</t>
  </si>
  <si>
    <t>https://podminky.urs.cz/item/CS_URS_2024_01/HZS1292</t>
  </si>
  <si>
    <t>bedschod</t>
  </si>
  <si>
    <t>0,9</t>
  </si>
  <si>
    <t>delkadrenaze</t>
  </si>
  <si>
    <t>itpir100</t>
  </si>
  <si>
    <t>437,241</t>
  </si>
  <si>
    <t>jamado100m3</t>
  </si>
  <si>
    <t>86,45</t>
  </si>
  <si>
    <t>jamado20m3</t>
  </si>
  <si>
    <t>0,945</t>
  </si>
  <si>
    <t>jamapres100m3</t>
  </si>
  <si>
    <t>91,55</t>
  </si>
  <si>
    <t>jamatr3do100m3</t>
  </si>
  <si>
    <t>58,86</t>
  </si>
  <si>
    <t>jamatr3do20m3</t>
  </si>
  <si>
    <t>7,725</t>
  </si>
  <si>
    <t>jamatr3pres100m3</t>
  </si>
  <si>
    <t>50,16</t>
  </si>
  <si>
    <t>02 - Konstrukční část, dispozice, povrchy a ostatní práce</t>
  </si>
  <si>
    <t>kerobklad</t>
  </si>
  <si>
    <t>82,045</t>
  </si>
  <si>
    <t>kersokl</t>
  </si>
  <si>
    <t>198,986</t>
  </si>
  <si>
    <t>lesprostor</t>
  </si>
  <si>
    <t>1584,2</t>
  </si>
  <si>
    <t>malba</t>
  </si>
  <si>
    <t>832,505</t>
  </si>
  <si>
    <t>malbaprodysna</t>
  </si>
  <si>
    <t>malbaprodysnaschody</t>
  </si>
  <si>
    <t>malbaschody</t>
  </si>
  <si>
    <t>97,99</t>
  </si>
  <si>
    <t>naterbeton</t>
  </si>
  <si>
    <t>524,678</t>
  </si>
  <si>
    <t>obsyppotrubi</t>
  </si>
  <si>
    <t>81,93</t>
  </si>
  <si>
    <t>odvoztr1_3</t>
  </si>
  <si>
    <t>104,885</t>
  </si>
  <si>
    <t>odvoztr4_5</t>
  </si>
  <si>
    <t>115,334</t>
  </si>
  <si>
    <t>odvoztr6</t>
  </si>
  <si>
    <t>107,367</t>
  </si>
  <si>
    <t>P01a</t>
  </si>
  <si>
    <t>157,241</t>
  </si>
  <si>
    <t>P01b</t>
  </si>
  <si>
    <t>57,12</t>
  </si>
  <si>
    <t>P02</t>
  </si>
  <si>
    <t>52,506</t>
  </si>
  <si>
    <t>P03</t>
  </si>
  <si>
    <t>74,26</t>
  </si>
  <si>
    <t>P04a</t>
  </si>
  <si>
    <t>12,64</t>
  </si>
  <si>
    <t>P04b</t>
  </si>
  <si>
    <t xml:space="preserve">Podrobný, úplný popis a parametry všech konstrukcí, prací, výrobků a materiálů viz projektová dokumentace. Jednotkové ceny musí obsahovat dodávku a montáž položek, ztratné (pokud není uvedeno jinak). Jednotkové ceny musí zahrnovat kompletní provedení položek, související přípravné práce, detaily, doplňky, dilatace, kotvení, těsnění k okolním konstrukcím, povrchové úpravy, příp. jiné dodávky a činnosti nutné k bezvadnému provedení díla. </t>
  </si>
  <si>
    <t>P05</t>
  </si>
  <si>
    <t>18,52</t>
  </si>
  <si>
    <t>P06</t>
  </si>
  <si>
    <t>63,27</t>
  </si>
  <si>
    <t>P06hvezda</t>
  </si>
  <si>
    <t>28,94</t>
  </si>
  <si>
    <t>P07</t>
  </si>
  <si>
    <t>4,16</t>
  </si>
  <si>
    <t>P08</t>
  </si>
  <si>
    <t>108,18</t>
  </si>
  <si>
    <t>P09</t>
  </si>
  <si>
    <t>11,21</t>
  </si>
  <si>
    <t>P10</t>
  </si>
  <si>
    <t>18,33</t>
  </si>
  <si>
    <t>P11</t>
  </si>
  <si>
    <t>25,7</t>
  </si>
  <si>
    <t>P12</t>
  </si>
  <si>
    <t>311,9</t>
  </si>
  <si>
    <t>P13</t>
  </si>
  <si>
    <t>2,364</t>
  </si>
  <si>
    <t>P14</t>
  </si>
  <si>
    <t>P15a</t>
  </si>
  <si>
    <t>18,46</t>
  </si>
  <si>
    <t>P15b</t>
  </si>
  <si>
    <t>7,2</t>
  </si>
  <si>
    <t>P18</t>
  </si>
  <si>
    <t>reprofilacepodhledu</t>
  </si>
  <si>
    <t>56,4</t>
  </si>
  <si>
    <t>ryhanepazena</t>
  </si>
  <si>
    <t>3,15</t>
  </si>
  <si>
    <t>ryhapazena</t>
  </si>
  <si>
    <t>78,78</t>
  </si>
  <si>
    <t>S03</t>
  </si>
  <si>
    <t>43,198</t>
  </si>
  <si>
    <t>S04</t>
  </si>
  <si>
    <t>22,985</t>
  </si>
  <si>
    <t>S05</t>
  </si>
  <si>
    <t>49,029</t>
  </si>
  <si>
    <t>S06</t>
  </si>
  <si>
    <t>52,486</t>
  </si>
  <si>
    <t>S08</t>
  </si>
  <si>
    <t>23,8</t>
  </si>
  <si>
    <t>S09c</t>
  </si>
  <si>
    <t>342,21</t>
  </si>
  <si>
    <t>S09d</t>
  </si>
  <si>
    <t>52,747</t>
  </si>
  <si>
    <t>S10a</t>
  </si>
  <si>
    <t>87,78</t>
  </si>
  <si>
    <t>S10b</t>
  </si>
  <si>
    <t>38,4</t>
  </si>
  <si>
    <t>S13</t>
  </si>
  <si>
    <t>78,3</t>
  </si>
  <si>
    <t>S14</t>
  </si>
  <si>
    <t>66,64</t>
  </si>
  <si>
    <t>sadrovystuksten</t>
  </si>
  <si>
    <t>445,513</t>
  </si>
  <si>
    <t>soklteraco</t>
  </si>
  <si>
    <t>4,4</t>
  </si>
  <si>
    <t>stavajicikamen</t>
  </si>
  <si>
    <t>40,921</t>
  </si>
  <si>
    <t>stuksten</t>
  </si>
  <si>
    <t>111,811</t>
  </si>
  <si>
    <t>vykoppodbetonovani</t>
  </si>
  <si>
    <t>5,886</t>
  </si>
  <si>
    <t>zasyp</t>
  </si>
  <si>
    <t>9,86</t>
  </si>
  <si>
    <t>zasyppisek</t>
  </si>
  <si>
    <t>37,87</t>
  </si>
  <si>
    <t>zasypryhzemina</t>
  </si>
  <si>
    <t>44,06</t>
  </si>
  <si>
    <t>zasypuzavrenyprostor</t>
  </si>
  <si>
    <t xml:space="preserve">    2 - Zakládání</t>
  </si>
  <si>
    <t xml:space="preserve">    3 - Svislé a kompletní konstrukce (prefabrikáty vč. montáže)</t>
  </si>
  <si>
    <t xml:space="preserve">    4 - Vodorovné konstrukce</t>
  </si>
  <si>
    <t xml:space="preserve">    6 - Úpravy povrchů, podlahy a osazování výplní</t>
  </si>
  <si>
    <t xml:space="preserve">    998 - Přesun hmot</t>
  </si>
  <si>
    <t xml:space="preserve">    713 - Izolace tepelné</t>
  </si>
  <si>
    <t xml:space="preserve">    714 - Akustická a protiotřesová opatření</t>
  </si>
  <si>
    <t xml:space="preserve">    771 - Podlahy z dlaždic</t>
  </si>
  <si>
    <t xml:space="preserve">    772 - Podlahy z kamene</t>
  </si>
  <si>
    <t xml:space="preserve">    773 - Podlahy z litého teraca</t>
  </si>
  <si>
    <t xml:space="preserve">    781 - Dokončovací práce - obklady</t>
  </si>
  <si>
    <t xml:space="preserve">    783 - Dokončovací práce - nátěry</t>
  </si>
  <si>
    <t>131253101</t>
  </si>
  <si>
    <t>Hloubení nezapažených jam a zářezů strojně s urovnáním dna do předepsaného profilu a spádu v omezeném prostoru v hornině třídy těžitelnosti I skupiny 3 do 20 m3</t>
  </si>
  <si>
    <t>686307051</t>
  </si>
  <si>
    <t>https://podminky.urs.cz/item/CS_URS_2024_01/131253101</t>
  </si>
  <si>
    <t>dle Tz .. Těžitelnost zeminy lze dle provedených sond uvažovat do hloubky 300mm tř.3, (dále 20% tř. 4, 20% tř.5 a 60% tř.6).</t>
  </si>
  <si>
    <t>Plochy dle DM</t>
  </si>
  <si>
    <t xml:space="preserve">Foyer u vstupu </t>
  </si>
  <si>
    <t>9,85*0,30</t>
  </si>
  <si>
    <t>m.1.10</t>
  </si>
  <si>
    <t>15,90*0,30</t>
  </si>
  <si>
    <t>131253103</t>
  </si>
  <si>
    <t>Hloubení nezapažených jam a zářezů strojně s urovnáním dna do předepsaného profilu a spádu v omezeném prostoru v hornině třídy těžitelnosti I skupiny 3 přes 50 do 100 m3</t>
  </si>
  <si>
    <t>-628687867</t>
  </si>
  <si>
    <t>https://podminky.urs.cz/item/CS_URS_2024_01/131253103</t>
  </si>
  <si>
    <t>Foyer - plocha dle DM</t>
  </si>
  <si>
    <t>115,60*0,30</t>
  </si>
  <si>
    <t>výkopy v 1.pp</t>
  </si>
  <si>
    <t>80,60*0,30</t>
  </si>
  <si>
    <t>131253104</t>
  </si>
  <si>
    <t>Hloubení nezapažených jam a zářezů strojně s urovnáním dna do předepsaného profilu a spádu v omezeném prostoru v hornině třídy těžitelnosti I skupiny 3 přes 100 m3</t>
  </si>
  <si>
    <t>1312282326</t>
  </si>
  <si>
    <t>https://podminky.urs.cz/item/CS_URS_2024_01/131253104</t>
  </si>
  <si>
    <t>hlavní sál - plocha dle DM</t>
  </si>
  <si>
    <t>167,20*0,30</t>
  </si>
  <si>
    <t>131313701</t>
  </si>
  <si>
    <t>Hloubení nezapažených jam ručně s urovnáním dna do předepsaného profilu a spádu v hornině třídy těžitelnosti II skupiny 4 soudržných</t>
  </si>
  <si>
    <t>-806908730</t>
  </si>
  <si>
    <t>https://podminky.urs.cz/item/CS_URS_2024_01/131313701</t>
  </si>
  <si>
    <t>lokální ruční hloubení</t>
  </si>
  <si>
    <t>2,00</t>
  </si>
  <si>
    <t>131351301</t>
  </si>
  <si>
    <t>Hloubení nezapažených jam a zářezů strojně s urovnáním dna do předepsaného profilu a spádu v omezeném prostoru v hornině třídy těžitelnosti II skupiny 4 do 20 m3</t>
  </si>
  <si>
    <t>178955079</t>
  </si>
  <si>
    <t>https://podminky.urs.cz/item/CS_URS_2024_01/131351301</t>
  </si>
  <si>
    <t>Pro hloubení do 20 m3 započten celý objem v tř. 4 (vzhledem k malému objemu).</t>
  </si>
  <si>
    <t>Objemy hloubení jsou v položkách zemních prací převzaty z výkresu výkopů.</t>
  </si>
  <si>
    <t>Foyer u vstupu</t>
  </si>
  <si>
    <t>6,29</t>
  </si>
  <si>
    <t>2,38</t>
  </si>
  <si>
    <t>Odečet tř. těžitelnosti 3</t>
  </si>
  <si>
    <t>-9,85*0,30</t>
  </si>
  <si>
    <t>-15,90*0,30</t>
  </si>
  <si>
    <t>131351303</t>
  </si>
  <si>
    <t>Hloubení nezapažených jam a zářezů strojně s urovnáním dna do předepsaného profilu a spádu v omezeném prostoru v hornině třídy těžitelnosti II skupiny 4 přes 50 do 100 m3</t>
  </si>
  <si>
    <t>-1393465842</t>
  </si>
  <si>
    <t>https://podminky.urs.cz/item/CS_URS_2024_01/131351303</t>
  </si>
  <si>
    <t>Foyer a m. 1.08</t>
  </si>
  <si>
    <t>76,64</t>
  </si>
  <si>
    <t>26,94+3,86</t>
  </si>
  <si>
    <t>1,40+6*1,95</t>
  </si>
  <si>
    <t>pro revizní šachtu ležaté kanalizace v 1.pp (rýhy pro lež.kanalizaci viz samostatná položka hloubení rýh)</t>
  </si>
  <si>
    <t>0,59</t>
  </si>
  <si>
    <t>Odečet tř.3</t>
  </si>
  <si>
    <t>-115,60*0,30</t>
  </si>
  <si>
    <t>odečet tř. 5</t>
  </si>
  <si>
    <t>-jamado100m3*0.20</t>
  </si>
  <si>
    <t>odečet tř. 6</t>
  </si>
  <si>
    <t>-jamado100m3*0.60</t>
  </si>
  <si>
    <t>131353104</t>
  </si>
  <si>
    <t>Hloubení nezapažených jam a zářezů strojně s urovnáním dna do předepsaného profilu a spádu v omezeném prostoru v hornině třídy těžitelnosti II skupiny 4 přes 100 m3</t>
  </si>
  <si>
    <t>1992409616</t>
  </si>
  <si>
    <t>https://podminky.urs.cz/item/CS_URS_2024_01/131353104</t>
  </si>
  <si>
    <t>objemy hloubení jsou v položkách zemních prací převzaty z výkresu výkopů</t>
  </si>
  <si>
    <t>hlavní sál</t>
  </si>
  <si>
    <t>11,81</t>
  </si>
  <si>
    <t>6,24</t>
  </si>
  <si>
    <t>21,43</t>
  </si>
  <si>
    <t>18,83</t>
  </si>
  <si>
    <t>7,95</t>
  </si>
  <si>
    <t>11,17</t>
  </si>
  <si>
    <t>64,28</t>
  </si>
  <si>
    <t>odečet tř.3</t>
  </si>
  <si>
    <t>-167,20*0,30</t>
  </si>
  <si>
    <t>-jamapres100m3*0.20</t>
  </si>
  <si>
    <t>-jamapres100m3*0.60</t>
  </si>
  <si>
    <t>131413701</t>
  </si>
  <si>
    <t>Hloubení nezapažených jam ručně s urovnáním dna do předepsaného profilu a spádu v hornině třídy těžitelnosti II skupiny 5 soudržných</t>
  </si>
  <si>
    <t>59343455</t>
  </si>
  <si>
    <t>https://podminky.urs.cz/item/CS_URS_2024_01/131413701</t>
  </si>
  <si>
    <t>1,00</t>
  </si>
  <si>
    <t>131451303</t>
  </si>
  <si>
    <t>Hloubení nezapažených jam a zářezů strojně s urovnáním dna do předepsaného profilu a spádu v omezeném prostoru v hornině třídy těžitelnosti II skupiny 5 přes 50 do 100 m3</t>
  </si>
  <si>
    <t>611421920</t>
  </si>
  <si>
    <t>https://podminky.urs.cz/item/CS_URS_2024_01/131451303</t>
  </si>
  <si>
    <t>jamado100m3*0.20</t>
  </si>
  <si>
    <t>131453104</t>
  </si>
  <si>
    <t>Hloubení nezapažených jam a zářezů strojně s urovnáním dna do předepsaného profilu a spádu v omezeném prostoru v hornině třídy těžitelnosti II skupiny 5 přes 100 m3</t>
  </si>
  <si>
    <t>-624223052</t>
  </si>
  <si>
    <t>https://podminky.urs.cz/item/CS_URS_2024_01/131453104</t>
  </si>
  <si>
    <t>jamapres100m3*0.20</t>
  </si>
  <si>
    <t>131551303</t>
  </si>
  <si>
    <t>Hloubení nezapažených jam a zářezů strojně s urovnáním dna do předepsaného profilu a spádu v omezeném prostoru v hornině třídy těžitelnosti III skupiny 6 přes 50 do 100 m3</t>
  </si>
  <si>
    <t>-215119901</t>
  </si>
  <si>
    <t>https://podminky.urs.cz/item/CS_URS_2024_01/131551303</t>
  </si>
  <si>
    <t>jamado100m3*0.60</t>
  </si>
  <si>
    <t>131553104</t>
  </si>
  <si>
    <t>Hloubení nezapažených jam a zářezů strojně s urovnáním dna do předepsaného profilu a spádu v omezeném prostoru v hornině třídy těžitelnosti III skupiny 6 přes 100 m3</t>
  </si>
  <si>
    <t>260597462</t>
  </si>
  <si>
    <t>https://podminky.urs.cz/item/CS_URS_2024_01/131553104</t>
  </si>
  <si>
    <t>jamapres100m3*0.60</t>
  </si>
  <si>
    <t>132411401</t>
  </si>
  <si>
    <t>Hloubená vykopávka pod základy ručně s přehozením výkopku na vzdálenost 3 m nebo s naložením na dopravní prostředek v hornině třídy těžitelnosti II skupiny 5</t>
  </si>
  <si>
    <t>516352777</t>
  </si>
  <si>
    <t>https://podminky.urs.cz/item/CS_URS_2024_01/132411401</t>
  </si>
  <si>
    <t>0,27+6*0,54</t>
  </si>
  <si>
    <t>pro podbetonování základů objektu OSSZ (viz výkres základů) - m.0.04</t>
  </si>
  <si>
    <t>3,30*1,20*0,60</t>
  </si>
  <si>
    <t>344</t>
  </si>
  <si>
    <t>132453101</t>
  </si>
  <si>
    <t>Hloubení nezapažených rýh šířky do 800 mm strojně s urovnáním dna do předepsaného profilu a spádu v omezeném prostoru v hornině třídy těžitelnosti II skupiny 5 do 20 m3</t>
  </si>
  <si>
    <t>-41412264</t>
  </si>
  <si>
    <t>https://podminky.urs.cz/item/CS_URS_2024_01/132453101</t>
  </si>
  <si>
    <t>pro vodovod</t>
  </si>
  <si>
    <t>10,00*0,60*0,45</t>
  </si>
  <si>
    <t>5,00*0,20*0,45</t>
  </si>
  <si>
    <t>343</t>
  </si>
  <si>
    <t>132455103</t>
  </si>
  <si>
    <t>Hloubení zapažených rýh šířky do 800 mm strojně s urovnáním dna do předepsaného profilu a spádu v omezeném prostoru v hornině třídy těžitelnosti II skupiny 5 přes 50 do 100 m3</t>
  </si>
  <si>
    <t>-1098291339</t>
  </si>
  <si>
    <t>https://podminky.urs.cz/item/CS_URS_2024_01/132455103</t>
  </si>
  <si>
    <t>pro ležatou kanalizaci</t>
  </si>
  <si>
    <t>průměrná třída těžitelnosti .. tř.5</t>
  </si>
  <si>
    <t>101,00*0,60*1,30</t>
  </si>
  <si>
    <t>139001101</t>
  </si>
  <si>
    <t>Příplatek k cenám hloubených vykopávek za ztížení vykopávky v blízkosti podzemního vedení nebo výbušnin pro jakoukoliv třídu horniny</t>
  </si>
  <si>
    <t>-972319650</t>
  </si>
  <si>
    <t>https://podminky.urs.cz/item/CS_URS_2024_01/139001101</t>
  </si>
  <si>
    <t>151101101</t>
  </si>
  <si>
    <t>Zřízení pažení a rozepření stěn rýh pro podzemní vedení příložné pro jakoukoliv mezerovitost, hloubky do 2 m</t>
  </si>
  <si>
    <t>-451885354</t>
  </si>
  <si>
    <t>https://podminky.urs.cz/item/CS_URS_2024_01/151101101</t>
  </si>
  <si>
    <t>101,00*1,30*2</t>
  </si>
  <si>
    <t>151101102</t>
  </si>
  <si>
    <t>Zřízení pažení a rozepření stěn suterénu, hloubky přes 2 do 4 m</t>
  </si>
  <si>
    <t>1817009609</t>
  </si>
  <si>
    <t>https://podminky.urs.cz/item/CS_URS_2024_01/151101102</t>
  </si>
  <si>
    <t>Dle Tz statiky: Po vybourání stropu bude 1.PP dočasně rozepřeno po dobu realizace nového žb stropu.</t>
  </si>
  <si>
    <t>19,30*(3,00+3,40)/2*2</t>
  </si>
  <si>
    <t>151101111</t>
  </si>
  <si>
    <t>Odstranění pažení a rozepření stěn rýh pro podzemní vedení s uložením materiálu na vzdálenost do 3 m od kraje výkopu příložné, hloubky do 2 m</t>
  </si>
  <si>
    <t>-2097685912</t>
  </si>
  <si>
    <t>https://podminky.urs.cz/item/CS_URS_2024_01/151101111</t>
  </si>
  <si>
    <t>151101112</t>
  </si>
  <si>
    <t>Odstranění pažení a rozepření stěn suterénu, hloubky přes 2 do 4 m</t>
  </si>
  <si>
    <t>1645023204</t>
  </si>
  <si>
    <t>https://podminky.urs.cz/item/CS_URS_2024_01/151101112</t>
  </si>
  <si>
    <t>345</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</si>
  <si>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</si>
  <si>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</si>
  <si>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516332083</t>
  </si>
  <si>
    <t>https://podminky.urs.cz/item/CS_URS_2024_01/161151103</t>
  </si>
  <si>
    <t>346</t>
  </si>
  <si>
    <t>161151113</t>
  </si>
  <si>
    <t>Svislé přemístění výkopku strojně bez naložení do dopravní nádoby avšak s vyprázdněním dopravní nádoby na hromadu nebo do dopravního prostředku z horniny třídy těžitelnosti II skupiny 4 a 5 při hloubce výkopu přes 4 do 8 m</t>
  </si>
  <si>
    <t>-100963365</t>
  </si>
  <si>
    <t>https://podminky.urs.cz/item/CS_URS_2024_01/161151113</t>
  </si>
  <si>
    <t>-24,18</t>
  </si>
  <si>
    <t>-20,31*0.60</t>
  </si>
  <si>
    <t>347</t>
  </si>
  <si>
    <t>161151123</t>
  </si>
  <si>
    <t>Svislé přemístění výkopku strojně bez naložení do dopravní nádoby avšak s vyprázdněním dopravní nádoby na hromadu nebo do dopravního prostředku z horniny třídy těžitelnosti III skupiny 6 a 7 při hloubce výkopu přes 4 do 8 m</t>
  </si>
  <si>
    <t>1172459502</t>
  </si>
  <si>
    <t>https://podminky.urs.cz/item/CS_URS_2024_01/161151123</t>
  </si>
  <si>
    <t>60% výkopů v 1.pp (viz předchozí položka)</t>
  </si>
  <si>
    <t>20,31*0.60</t>
  </si>
  <si>
    <t>161151613</t>
  </si>
  <si>
    <t>Vytažení výkopku těženého z prostoru pod základy nebo z pracovních šachet při podchycování základového zdiva, bez naložení, avšak s vyprázdněním nádoby na hromady nebo do dopravního prostředku z horniny třídy těžitelnosti II skupiny 4 až 5 z hloubky přes 3 do 6 m</t>
  </si>
  <si>
    <t>-1137746</t>
  </si>
  <si>
    <t>https://podminky.urs.cz/item/CS_URS_2024_01/161151613</t>
  </si>
  <si>
    <t>348</t>
  </si>
  <si>
    <t>162251102</t>
  </si>
  <si>
    <t>Vodorovné přemístění výkopku nebo sypaniny po suchu na obvyklém dopravním prostředku, bez naložení výkopku, avšak se složením bez rozhrnutí z horniny třídy těžitelnosti I skupiny 1 až 3 na vzdálenost přes 20 do 50 m</t>
  </si>
  <si>
    <t>-734068861</t>
  </si>
  <si>
    <t>https://podminky.urs.cz/item/CS_URS_2024_01/162251102</t>
  </si>
  <si>
    <t>přemístění výkopku z budovy ven</t>
  </si>
  <si>
    <t>349</t>
  </si>
  <si>
    <t>162251122</t>
  </si>
  <si>
    <t>Vodorovné přemístění výkopku nebo sypaniny po suchu na obvyklém dopravním prostředku, bez naložení výkopku, avšak se složením bez rozhrnutí z horniny třídy těžitelnosti II skupiny 4 a 5 na vzdálenost přes 20 do 50 m</t>
  </si>
  <si>
    <t>1690162382</t>
  </si>
  <si>
    <t>https://podminky.urs.cz/item/CS_URS_2024_01/162251122</t>
  </si>
  <si>
    <t>jamado20m3*(0.20+0.20)</t>
  </si>
  <si>
    <t>jamado100m3*(0.20+0.20)</t>
  </si>
  <si>
    <t>jamapres100m3*(0.20+0.20)</t>
  </si>
  <si>
    <t>350</t>
  </si>
  <si>
    <t>162251142</t>
  </si>
  <si>
    <t>Vodorovné přemístění výkopku nebo sypaniny po suchu na obvyklém dopravním prostředku, bez naložení výkopku, avšak se složením bez rozhrnutí z horniny třídy těžitelnosti III skupiny 6 a 7 na vzdálenost přes 20 do 50 m</t>
  </si>
  <si>
    <t>-2003323247</t>
  </si>
  <si>
    <t>https://podminky.urs.cz/item/CS_URS_2024_01/162251142</t>
  </si>
  <si>
    <t>340</t>
  </si>
  <si>
    <t>162751113</t>
  </si>
  <si>
    <t>Vodorovné přemístění výkopku nebo sypaniny po suchu na obvyklém dopravním prostředku, bez naložení výkopku, avšak se složením bez rozhrnutí z horniny třídy těžitelnosti I skupiny 1 až 3 na vzdálenost přes 5 000 do 6 000 m</t>
  </si>
  <si>
    <t>816170857</t>
  </si>
  <si>
    <t>https://podminky.urs.cz/item/CS_URS_2024_01/162751113</t>
  </si>
  <si>
    <t>odvoz vyhloubené zeminy na skládku</t>
  </si>
  <si>
    <t>odečet zeminy použité pro zásypy</t>
  </si>
  <si>
    <t>-zasyp</t>
  </si>
  <si>
    <t>-zasypuzavrenyprostor</t>
  </si>
  <si>
    <t>341</t>
  </si>
  <si>
    <t>162751133</t>
  </si>
  <si>
    <t>Vodorovné přemístění výkopku nebo sypaniny po suchu na obvyklém dopravním prostředku, bez naložení výkopku, avšak se složením bez rozhrnutí z horniny třídy těžitelnosti II skupiny 4 a 5 na vzdálenost přes 5 000 do 6 000 m</t>
  </si>
  <si>
    <t>-2088715295</t>
  </si>
  <si>
    <t>https://podminky.urs.cz/item/CS_URS_2024_01/162751133</t>
  </si>
  <si>
    <t>20% tř. 4 + 20% tř. 5</t>
  </si>
  <si>
    <t xml:space="preserve">rýhy </t>
  </si>
  <si>
    <t>-zasypryhzemina</t>
  </si>
  <si>
    <t>342</t>
  </si>
  <si>
    <t>162751153</t>
  </si>
  <si>
    <t>Vodorovné přemístění výkopku nebo sypaniny po suchu na obvyklém dopravním prostředku, bez naložení výkopku, avšak se složením bez rozhrnutí z horniny třídy těžitelnosti III skupiny 6 a 7 na vzdálenost přes 5 000 do 6 000 m</t>
  </si>
  <si>
    <t>-708495114</t>
  </si>
  <si>
    <t>https://podminky.urs.cz/item/CS_URS_2024_01/162751153</t>
  </si>
  <si>
    <t>60% tř. 6</t>
  </si>
  <si>
    <t>jamado20m3*0.60</t>
  </si>
  <si>
    <t>171201231</t>
  </si>
  <si>
    <t>Poplatek za uložení stavebního odpadu na recyklační skládce (skládkovné) zeminy a kamení zatříděného do Katalogu odpadů pod kódem 17 05 04</t>
  </si>
  <si>
    <t>-1448923574</t>
  </si>
  <si>
    <t>https://podminky.urs.cz/item/CS_URS_2024_01/171201231</t>
  </si>
  <si>
    <t>odvoztr1_3*1.80</t>
  </si>
  <si>
    <t>odvoztr4_5*1.80</t>
  </si>
  <si>
    <t>odvoztr6*1.80</t>
  </si>
  <si>
    <t>171251201</t>
  </si>
  <si>
    <t>Uložení sypaniny na skládky nebo meziskládky bez hutnění s upravením uložené sypaniny do předepsaného tvaru</t>
  </si>
  <si>
    <t>-1832595778</t>
  </si>
  <si>
    <t>https://podminky.urs.cz/item/CS_URS_2024_01/171251201</t>
  </si>
  <si>
    <t>174111102</t>
  </si>
  <si>
    <t>Zásyp sypaninou z jakékoliv horniny ručně s uložením výkopku ve vrstvách se zhutněním v uzavřených prostorách s urovnáním povrchu zásypu</t>
  </si>
  <si>
    <t>-276159458</t>
  </si>
  <si>
    <t>https://podminky.urs.cz/item/CS_URS_2024_01/174111102</t>
  </si>
  <si>
    <t>drobné zásypy</t>
  </si>
  <si>
    <t>174151102</t>
  </si>
  <si>
    <t>Zásyp sypaninou z jakékoliv horniny strojně s uložením výkopku ve vrstvách se zhutněním v prostorách s omezeným pohybem stroje s urovnáním povrchu zásypu</t>
  </si>
  <si>
    <t>-1198573049</t>
  </si>
  <si>
    <t>https://podminky.urs.cz/item/CS_URS_2024_01/174151102</t>
  </si>
  <si>
    <t>zásyp kolem základových patek v 1.pp</t>
  </si>
  <si>
    <t>objem hloubení</t>
  </si>
  <si>
    <t>odečet objemu základů</t>
  </si>
  <si>
    <t>-6*0,75*0,75*1,20</t>
  </si>
  <si>
    <t>zásyp kolem základových patek v hl.sále</t>
  </si>
  <si>
    <t>-6*0,75*0,75*0,80</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</si>
  <si>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</si>
  <si>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</si>
  <si>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241603223</t>
  </si>
  <si>
    <t>https://podminky.urs.cz/item/CS_URS_2024_01/175151101</t>
  </si>
  <si>
    <t>těžený písek frakce max.16mm</t>
  </si>
  <si>
    <t>podsyp kanalizace</t>
  </si>
  <si>
    <t>101,00*0,60*0,15</t>
  </si>
  <si>
    <t>zásyp kanalizace</t>
  </si>
  <si>
    <t>101,00*0,60*0,30</t>
  </si>
  <si>
    <t>podsyp vodovodu</t>
  </si>
  <si>
    <t>10,00*0,60*0,10</t>
  </si>
  <si>
    <t>10,00*0,20*5,00</t>
  </si>
  <si>
    <t>zásyp (dosyp) vytěženou zeminou</t>
  </si>
  <si>
    <t>-zasyppisek</t>
  </si>
  <si>
    <t>M</t>
  </si>
  <si>
    <t>58337302</t>
  </si>
  <si>
    <t>štěrkopísek frakce 0/16</t>
  </si>
  <si>
    <t>1701088917</t>
  </si>
  <si>
    <t>podsyp, obsyp a zásyp potrubí ZTI těženým pískem frakce max.16mm</t>
  </si>
  <si>
    <t>obsyppotrubi*2.00</t>
  </si>
  <si>
    <t>181951116</t>
  </si>
  <si>
    <t>Úprava pláně vyrovnáním výškových rozdílů strojně v hornině třídy těžitelnosti III, skupiny 6 se zhutněním</t>
  </si>
  <si>
    <t>787806868</t>
  </si>
  <si>
    <t>https://podminky.urs.cz/item/CS_URS_2024_01/181951116</t>
  </si>
  <si>
    <t>urovnání dna výkopů v 1.pp</t>
  </si>
  <si>
    <t>80,60</t>
  </si>
  <si>
    <t>urovnání dna výkopů v 1.np</t>
  </si>
  <si>
    <t>Foyer  - plocha dle DM</t>
  </si>
  <si>
    <t>115,60</t>
  </si>
  <si>
    <t>9,85</t>
  </si>
  <si>
    <t>15,90</t>
  </si>
  <si>
    <t>167,20</t>
  </si>
  <si>
    <t>Zakládání</t>
  </si>
  <si>
    <t>211971121</t>
  </si>
  <si>
    <t>Zřízení opláštění výplně z geotextilie odvodňovacích žeber nebo trativodů v rýze nebo zářezu se stěnami svislými nebo šikmými o sklonu přes 1:2 při rozvinuté šířce opláštění do 2,5 m</t>
  </si>
  <si>
    <t>862283390</t>
  </si>
  <si>
    <t>https://podminky.urs.cz/item/CS_URS_2024_01/211971121</t>
  </si>
  <si>
    <t>delkadrenaze*0,60*4</t>
  </si>
  <si>
    <t>69311081</t>
  </si>
  <si>
    <t>geotextilie netkaná separační, ochranná, filtrační, drenážní PES 300g/m2</t>
  </si>
  <si>
    <t>-1643082172</t>
  </si>
  <si>
    <t>105,6*1,2 'Přepočtené koeficientem množství</t>
  </si>
  <si>
    <t>212532111</t>
  </si>
  <si>
    <t>Lože pro trativody z kameniva hrubého drceného</t>
  </si>
  <si>
    <t>1577132230</t>
  </si>
  <si>
    <t>https://podminky.urs.cz/item/CS_URS_2024_01/212532111</t>
  </si>
  <si>
    <t>delkadrenaze*0,60*0,60</t>
  </si>
  <si>
    <t>212755215</t>
  </si>
  <si>
    <t>Trativody bez lože z drenážních trubek plastových flexibilních D 125 mm</t>
  </si>
  <si>
    <t>-458852969</t>
  </si>
  <si>
    <t>https://podminky.urs.cz/item/CS_URS_2024_01/212755215</t>
  </si>
  <si>
    <t>41,0+3,0</t>
  </si>
  <si>
    <t>212755215.R</t>
  </si>
  <si>
    <t>Napojení drenážního potrubí na odvodnění budovy do kanalizace</t>
  </si>
  <si>
    <t>1301997557</t>
  </si>
  <si>
    <t>1*2 'Přepočtené koeficientem množství</t>
  </si>
  <si>
    <t>279113153.1</t>
  </si>
  <si>
    <t>Základové zdi z tvárnic ztraceného bednění včetně výplně z betonu bez zvláštních nároků na vliv prostředí třídy C 30/37, tloušťky zdiva přes 200 do 250 mm</t>
  </si>
  <si>
    <t>-1488799556</t>
  </si>
  <si>
    <t>základové patky pod sloupy</t>
  </si>
  <si>
    <t>osa 1</t>
  </si>
  <si>
    <t>(0,75+0,25)*2*1,20*7</t>
  </si>
  <si>
    <t>osa 2</t>
  </si>
  <si>
    <t>(0,75+0,25)*2*0,80*7</t>
  </si>
  <si>
    <t>275361821</t>
  </si>
  <si>
    <t>Výztuž základů patek z betonářské oceli 10 505 (R)</t>
  </si>
  <si>
    <t>591718156</t>
  </si>
  <si>
    <t>https://podminky.urs.cz/item/CS_URS_2024_01/275361821</t>
  </si>
  <si>
    <t>Výkres základů</t>
  </si>
  <si>
    <t>Žb patky sloupů</t>
  </si>
  <si>
    <t>900.00*0.001</t>
  </si>
  <si>
    <t>895270001</t>
  </si>
  <si>
    <t>Proplachovací a kontrolní šachta z PVC-U pro drenáže budov vnějšího průměru 315 mm pro napojení potrubí DN 200 s lapačem písku užitné výšky 350 mm</t>
  </si>
  <si>
    <t>695579678</t>
  </si>
  <si>
    <t>https://podminky.urs.cz/item/CS_URS_2024_01/895270001</t>
  </si>
  <si>
    <t>895270021</t>
  </si>
  <si>
    <t>Proplachovací a kontrolní šachta z PVC-U pro drenáže budov vnějšího průměru 315 mm šachtové prodloužení světlé hloubky 800 mm</t>
  </si>
  <si>
    <t>1949371589</t>
  </si>
  <si>
    <t>https://podminky.urs.cz/item/CS_URS_2024_01/895270021</t>
  </si>
  <si>
    <t>2*1+2*5</t>
  </si>
  <si>
    <t>895270031</t>
  </si>
  <si>
    <t>Proplachovací a kontrolní šachta z PVC-U pro drenáže budov vnějšího průměru 315 mm redukce DN 200/100-150</t>
  </si>
  <si>
    <t>1488164887</t>
  </si>
  <si>
    <t>https://podminky.urs.cz/item/CS_URS_2024_01/895270031</t>
  </si>
  <si>
    <t>4*2</t>
  </si>
  <si>
    <t>895270051</t>
  </si>
  <si>
    <t>Proplachovací a kontrolní šachta z PVC-U pro drenáže budov vnějšího průměru 315 mm poklop litinový bez ventilace pro třídu zatížení B 125</t>
  </si>
  <si>
    <t>787405138</t>
  </si>
  <si>
    <t>https://podminky.urs.cz/item/CS_URS_2024_01/895270051</t>
  </si>
  <si>
    <t>271532212</t>
  </si>
  <si>
    <t>Podsyp pod základové konstrukce se zhutněním a urovnáním povrchu z kameniva hrubého, frakce 16 - 32 mm</t>
  </si>
  <si>
    <t>642469111</t>
  </si>
  <si>
    <t>https://podminky.urs.cz/item/CS_URS_2024_01/271532212</t>
  </si>
  <si>
    <t>P01a - sál na terénu, koeficient sklonu 1.02</t>
  </si>
  <si>
    <t>m.1.03, 1.04, 1.12</t>
  </si>
  <si>
    <t>175,50*0,10*1.02</t>
  </si>
  <si>
    <t>P07*0,10</t>
  </si>
  <si>
    <t>P08*0,10</t>
  </si>
  <si>
    <t>P10*0,10</t>
  </si>
  <si>
    <t>271572211</t>
  </si>
  <si>
    <t>Podsyp pod základové konstrukce se zhutněním a urovnáním povrchu ze štěrkopísku netříděného</t>
  </si>
  <si>
    <t>959337367</t>
  </si>
  <si>
    <t>https://podminky.urs.cz/item/CS_URS_2024_01/271572211</t>
  </si>
  <si>
    <t>P06*0,10</t>
  </si>
  <si>
    <t>P06hvezda*0,10</t>
  </si>
  <si>
    <t>279311115</t>
  </si>
  <si>
    <t>Postupné podbetonování základového zdiva jakékoliv tloušťky, bez výkopu, bez zapažení a bednění, prostým betonem tř. C 20/25</t>
  </si>
  <si>
    <t>72019188</t>
  </si>
  <si>
    <t>https://podminky.urs.cz/item/CS_URS_2024_01/279311115</t>
  </si>
  <si>
    <t>výkres základů - podbetonování základů objektu OSSZ</t>
  </si>
  <si>
    <t>m.0.04</t>
  </si>
  <si>
    <t>Svislé a kompletní konstrukce (prefabrikáty vč. montáže)</t>
  </si>
  <si>
    <t>310321111</t>
  </si>
  <si>
    <t>Zabetonování otvorů ve zdivu nadzákladovém včetně bednění, odbednění a výztuže (materiál v ceně) plochy do 1 m2</t>
  </si>
  <si>
    <t>149846233</t>
  </si>
  <si>
    <t>https://podminky.urs.cz/item/CS_URS_2024_01/310321111</t>
  </si>
  <si>
    <t>ocelových nosníků v žb zdivu</t>
  </si>
  <si>
    <t>PR24</t>
  </si>
  <si>
    <t>2*0,70*0,20*0,15</t>
  </si>
  <si>
    <t>311231116</t>
  </si>
  <si>
    <t>Zdivo z cihel pálených nosné z cihel plných dl. 290 mm P 7 až 15, na maltu MC-5 nebo MC-10</t>
  </si>
  <si>
    <t>-1611775940</t>
  </si>
  <si>
    <t>https://podminky.urs.cz/item/CS_URS_2024_01/311231116</t>
  </si>
  <si>
    <t>m.1.03 - osa b</t>
  </si>
  <si>
    <t>0,50*4,20*0,20</t>
  </si>
  <si>
    <t>311236601.1</t>
  </si>
  <si>
    <t>Zdivo z akusticko-izolačních betonových tvárnic s tepelně izolační vložkou, tl. zdiva 200 mm</t>
  </si>
  <si>
    <t>618474336</t>
  </si>
  <si>
    <t>https://podminky.urs.cz/item/CS_URS_2024_01/311236601.1</t>
  </si>
  <si>
    <t>Půdorys 2.np</t>
  </si>
  <si>
    <t>Dle Tz: Pro správnou dobu dozvuku je nutné dodržet následující procentuelní skladbu:</t>
  </si>
  <si>
    <t>Tabulka Činitele zvukové pohltivosti akustická tvárnice typ 01 s vložkou - 40% z celkového množství</t>
  </si>
  <si>
    <t>2*(4,85+2,00*5+4,00+2,70)*3,40*0.40</t>
  </si>
  <si>
    <t>Tabulka Činitele zvukové pohltivosti akustická tvárnice typ 02 s vložkou - 60% z celkového množství</t>
  </si>
  <si>
    <t>2*(4,85+2,00*5+4,00+2,70)*3,40*0.60</t>
  </si>
  <si>
    <t>317121102</t>
  </si>
  <si>
    <t>Montáž prefabrikovaných překladů délky přes 1500 do 2200 mm</t>
  </si>
  <si>
    <t>776368883</t>
  </si>
  <si>
    <t>https://podminky.urs.cz/item/CS_URS_2024_01/317121102</t>
  </si>
  <si>
    <t>PR20 - 1900 mm</t>
  </si>
  <si>
    <t>317121103</t>
  </si>
  <si>
    <t>Montáž prefabrikovaných překladů délky přes 2200 do 4200 mm</t>
  </si>
  <si>
    <t>-1283159330</t>
  </si>
  <si>
    <t>https://podminky.urs.cz/item/CS_URS_2024_01/317121103</t>
  </si>
  <si>
    <t>PR19 - 2,7 m</t>
  </si>
  <si>
    <t>PR21 - 3 m</t>
  </si>
  <si>
    <t>5932114.19</t>
  </si>
  <si>
    <t>PR19 - pref. žb průvlak obrácené "U" 550/700/100, dl. 2700 mm</t>
  </si>
  <si>
    <t>337776155</t>
  </si>
  <si>
    <t>5932114.20</t>
  </si>
  <si>
    <t>PR20 - pref. žb průvlak obrácené "U" 550/700/100, dl. 1900 mm</t>
  </si>
  <si>
    <t>836228435</t>
  </si>
  <si>
    <t>5932114.21</t>
  </si>
  <si>
    <t>PR21 - pref. žb průvlak obrácené "U" 550/700/100, dl. 3000 mm</t>
  </si>
  <si>
    <t>-1572576404</t>
  </si>
  <si>
    <t>317121213</t>
  </si>
  <si>
    <t>Železobetonové prefabrikované překlady osazené jednotlivě na výšku, do lože z cementové malty šíře 60 mm, výšky 190 mm délky 1400 mm</t>
  </si>
  <si>
    <t>36976514</t>
  </si>
  <si>
    <t>https://podminky.urs.cz/item/CS_URS_2024_01/317121213</t>
  </si>
  <si>
    <t>PR39 - pref. bet. překlad 60/190/1340</t>
  </si>
  <si>
    <t>317121215</t>
  </si>
  <si>
    <t>Železobetonové prefabrikované překlady osazené jednotlivě na výšku, do lože z cementové malty šíře 60 mm, výšky 190 mm délky 1770 mm</t>
  </si>
  <si>
    <t>427679776</t>
  </si>
  <si>
    <t>https://podminky.urs.cz/item/CS_URS_2024_01/317121215</t>
  </si>
  <si>
    <t>PR 09 - pref. bet. překlad 60/190/1770</t>
  </si>
  <si>
    <t>317121216</t>
  </si>
  <si>
    <t>Železobetonové prefabrikované překlady osazené jednotlivě na výšku, do lože z cementové malty šíře 60 mm, výšky 190 mm délky 2000 mm</t>
  </si>
  <si>
    <t>-2124542906</t>
  </si>
  <si>
    <t>https://podminky.urs.cz/item/CS_URS_2024_01/317121216</t>
  </si>
  <si>
    <t>PR37 - pref. bet. překlad 60/190/2000</t>
  </si>
  <si>
    <t>317141422</t>
  </si>
  <si>
    <t>Překlady ploché prefabrikované z pórobetonu osazené do tenkého maltového lože, výšky překladu do 200 mm šířky 125 mm, délky překladu do 1300 mm</t>
  </si>
  <si>
    <t>1011486927</t>
  </si>
  <si>
    <t>https://podminky.urs.cz/item/CS_URS_2024_01/317141422</t>
  </si>
  <si>
    <t>PR12 - pref. bet. překlad 115/190/800</t>
  </si>
  <si>
    <t>PR14 - pref. bet. překlad 115/190/1110</t>
  </si>
  <si>
    <t>317141423</t>
  </si>
  <si>
    <t>Překlady ploché prefabrikované z pórobetonu osazené do tenkého maltového lože, včetně slepení dvou překladů vedle sebe po celé délce boční plochy, výšky překladu do 200 mm šířky 125 mm, délky překladu přes 1300 do 1500 mm</t>
  </si>
  <si>
    <t>-1292029956</t>
  </si>
  <si>
    <t>https://podminky.urs.cz/item/CS_URS_2024_01/317141423</t>
  </si>
  <si>
    <t>PR38 - pref. bet. překlad 115/190/1340</t>
  </si>
  <si>
    <t>317141425</t>
  </si>
  <si>
    <t>Překlady ploché prefabrikované z pórobetonu osazené do tenkého maltového lože, výšky překladu do 200 mm šířky 125 mm, délky překladu přes 1800 do 2000 mm</t>
  </si>
  <si>
    <t>-234520197</t>
  </si>
  <si>
    <t>https://podminky.urs.cz/item/CS_URS_2024_01/317141425</t>
  </si>
  <si>
    <t>PR10 - pref. bet. překlad 115/190/1770</t>
  </si>
  <si>
    <t>PR30 - pref. bet. překlad 115/190/1600 mm</t>
  </si>
  <si>
    <t>PR36 - pref. bet. překlad 115/190/2000</t>
  </si>
  <si>
    <t>317234410</t>
  </si>
  <si>
    <t>Vyzdívka mezi nosníky cihlami pálenými na maltu cementovou</t>
  </si>
  <si>
    <t>-1647870588</t>
  </si>
  <si>
    <t>https://podminky.urs.cz/item/CS_URS_2024_01/317234410</t>
  </si>
  <si>
    <t>HEB 100</t>
  </si>
  <si>
    <t>PR01</t>
  </si>
  <si>
    <t>0,90*0,10*0,10*4</t>
  </si>
  <si>
    <t xml:space="preserve">HEB 120 </t>
  </si>
  <si>
    <t>PR03</t>
  </si>
  <si>
    <t>1,70*0,12*0,12*2</t>
  </si>
  <si>
    <t>PR04</t>
  </si>
  <si>
    <t>0,90*0,12*0,12*2</t>
  </si>
  <si>
    <t>PR22</t>
  </si>
  <si>
    <t>2,00*0,12*0,12*2</t>
  </si>
  <si>
    <t>1,40*0,12*0,12*5</t>
  </si>
  <si>
    <t>PR40</t>
  </si>
  <si>
    <t>1,40*0,12*0,12*4</t>
  </si>
  <si>
    <t>PR41</t>
  </si>
  <si>
    <t>1,10*0,12*0,12*5</t>
  </si>
  <si>
    <t xml:space="preserve">L50/50/6 </t>
  </si>
  <si>
    <t>PR18</t>
  </si>
  <si>
    <t>1,40*0,05*0,05*5</t>
  </si>
  <si>
    <t>PR34</t>
  </si>
  <si>
    <t>0,50*0,05*0,05*5</t>
  </si>
  <si>
    <t>317944321</t>
  </si>
  <si>
    <t>Válcované nosníky dodatečně osazované do připravených otvorů bez zazdění hlav do č. 12</t>
  </si>
  <si>
    <t>1121868709</t>
  </si>
  <si>
    <t>https://podminky.urs.cz/item/CS_URS_2024_01/317944321</t>
  </si>
  <si>
    <t>HEB 100 - 20.4 kg/m</t>
  </si>
  <si>
    <t>0,90*4*20.40*0.001</t>
  </si>
  <si>
    <t>PR02</t>
  </si>
  <si>
    <t>2,00*1*20.40*0.001</t>
  </si>
  <si>
    <t>HEB 120 - 26.7 kg/m</t>
  </si>
  <si>
    <t>1,70*2*26.70*0.001</t>
  </si>
  <si>
    <t>0,90*2*26.70*0.001</t>
  </si>
  <si>
    <t>2,00*2*26.70*0.001</t>
  </si>
  <si>
    <t>1,40*5*26.70*0.001</t>
  </si>
  <si>
    <t>PR25</t>
  </si>
  <si>
    <t>2,80*26.70*0.001</t>
  </si>
  <si>
    <t>1,40*4*26.70*0.001</t>
  </si>
  <si>
    <t>1,10*5*26.70*0.001</t>
  </si>
  <si>
    <t>PR42</t>
  </si>
  <si>
    <t>2,50*26.70*0.001</t>
  </si>
  <si>
    <t>PR43</t>
  </si>
  <si>
    <t>L50/50/6 - 4.47 kg/m</t>
  </si>
  <si>
    <t>1,40*5*4.47*0,001</t>
  </si>
  <si>
    <t>0,50*5*4.47*0,001</t>
  </si>
  <si>
    <t>PR44</t>
  </si>
  <si>
    <t>1,15*4.47*0,001</t>
  </si>
  <si>
    <t>PR45</t>
  </si>
  <si>
    <t>0,85*4.47*0,001</t>
  </si>
  <si>
    <t>331273013</t>
  </si>
  <si>
    <t>Pilíř z betonových tvárnic včetně zmonolitnění betonovou směsí bez výztuže, rozměru přes 300x300</t>
  </si>
  <si>
    <t>1238268517</t>
  </si>
  <si>
    <t>https://podminky.urs.cz/item/CS_URS_2024_01/331273013</t>
  </si>
  <si>
    <t xml:space="preserve">vel. 350x500 </t>
  </si>
  <si>
    <t>6*0,35*0,50*3,00</t>
  </si>
  <si>
    <t xml:space="preserve">vel. 400x400 </t>
  </si>
  <si>
    <t>0,4*0,4*3,00</t>
  </si>
  <si>
    <t>2*0,4*0,4*3,90</t>
  </si>
  <si>
    <t xml:space="preserve">vel. 550x550 </t>
  </si>
  <si>
    <t>12*0,55*0,55*3,90</t>
  </si>
  <si>
    <t>331361821</t>
  </si>
  <si>
    <t>Výztuž sloupů, pilířů, rámových stojek, táhel nebo vzpěr hranatých svislých nebo šikmých (odkloněných) z betonářské oceli 10 505 (R) nebo BSt 500</t>
  </si>
  <si>
    <t>-1706331308</t>
  </si>
  <si>
    <t>https://podminky.urs.cz/item/CS_URS_2024_01/331361821</t>
  </si>
  <si>
    <t>výztuž sloupů 1.pp</t>
  </si>
  <si>
    <t>dle půdorysu 1.pp</t>
  </si>
  <si>
    <t>238,44*0.001</t>
  </si>
  <si>
    <t>výztuž sloupů 1.np</t>
  </si>
  <si>
    <t>dle půdorysu 1.np</t>
  </si>
  <si>
    <t>485,24*0.001</t>
  </si>
  <si>
    <t>342241111</t>
  </si>
  <si>
    <t>Příčky nebo přizdívky jednoduché z cihel nebo příčkovek pálených na maltu MVC nebo MC lícových, včetně spárování dl. 290 mm (český formát 290x140x65 mm) plných, tl. 65 mm</t>
  </si>
  <si>
    <t>431136659</t>
  </si>
  <si>
    <t>https://podminky.urs.cz/item/CS_URS_2024_01/342241111</t>
  </si>
  <si>
    <t xml:space="preserve">Dle Tz: vyzdívky v nikách mezi pilíři přístěnku skeletu v sále budou z tradičních cihel plných 295/145/65 mm, ve stěně u Frýdlantské ulice </t>
  </si>
  <si>
    <t>jsou použity půlené formáty o tl. 65 mm, kvůli úspoře místa.</t>
  </si>
  <si>
    <t>Pro zlepšení akustických vlastností sálu jsou vyzdívky vyzdívané a mírnou nepravidelností - posun v hl. uložení cihly +/- 1cm – dle bližšího návrhu.</t>
  </si>
  <si>
    <t>hluboké spáry 20 mm dle skladby S.06</t>
  </si>
  <si>
    <t>(0,51+2,15)*3,75</t>
  </si>
  <si>
    <t>(2,15*4+1,35)*(2,60+3,75)/2</t>
  </si>
  <si>
    <t>m.1.04 - u vchodu</t>
  </si>
  <si>
    <t>(0,10*2+0,30+0,65+0,35)*4,20</t>
  </si>
  <si>
    <t>(0,70+0,40)*4,20</t>
  </si>
  <si>
    <t>342241112</t>
  </si>
  <si>
    <t>Příčky nebo přizdívky jednoduché z cihel nebo příčkovek pálených na maltu MVC nebo MC lícových, včetně spárování dl. 290 mm (český formát 290x140x65 mm) plných, tl. 140 mm</t>
  </si>
  <si>
    <t>-261484193</t>
  </si>
  <si>
    <t>https://podminky.urs.cz/item/CS_URS_2024_01/342241112</t>
  </si>
  <si>
    <t>S.05 - sál u terénu - úroveň sálu</t>
  </si>
  <si>
    <t xml:space="preserve">hluboké spáry 20 mm dle skladby S.05 </t>
  </si>
  <si>
    <t>m.1.03-04</t>
  </si>
  <si>
    <t>(2,50+2,15)*3,75</t>
  </si>
  <si>
    <t>342241162</t>
  </si>
  <si>
    <t>Příčky nebo přizdívky jednoduché z cihel nebo příčkovek pálených na maltu MVC nebo MC plných P7,5 až P15 dl. 290 mm (290x140x65 mm), tl. o tl. 140 mm</t>
  </si>
  <si>
    <t>-842503249</t>
  </si>
  <si>
    <t>https://podminky.urs.cz/item/CS_URS_2024_01/342241162</t>
  </si>
  <si>
    <t>S.10.a - předstěna - přizdívky z CP tl.100mm</t>
  </si>
  <si>
    <t>(4,15+2,85)*3,20</t>
  </si>
  <si>
    <t>4,40*3,20</t>
  </si>
  <si>
    <t>1,10*3,20</t>
  </si>
  <si>
    <t>-0,90*2,10</t>
  </si>
  <si>
    <t>(2,25+3,20)*3,00</t>
  </si>
  <si>
    <t>(2*4,20+3,50)*2,80</t>
  </si>
  <si>
    <t>S.10.b - předstěna žb - přizdívky z CP tl.100mm</t>
  </si>
  <si>
    <t>(2*4,20+3,50)*3,20</t>
  </si>
  <si>
    <t>86</t>
  </si>
  <si>
    <t>342273111</t>
  </si>
  <si>
    <t>Příčky z bloků z lehkého keramického betonu na lepidlo, tloušťka zdiva 115 mm</t>
  </si>
  <si>
    <t>1116171235</t>
  </si>
  <si>
    <t>https://podminky.urs.cz/item/CS_URS_2024_01/342273111</t>
  </si>
  <si>
    <t>Dle Tz příčky z liaporových tvárnic o rozměrech 120/500/198 mm</t>
  </si>
  <si>
    <t>1,05*2,90</t>
  </si>
  <si>
    <t>0,90*3,00</t>
  </si>
  <si>
    <t>-0,80*2,10</t>
  </si>
  <si>
    <t>2,20*3,20</t>
  </si>
  <si>
    <t>-1,80*2,50</t>
  </si>
  <si>
    <t>0,20*3,20</t>
  </si>
  <si>
    <t>(3,40+1,70+1,60)*2,30</t>
  </si>
  <si>
    <t>-0,70*2,10</t>
  </si>
  <si>
    <t>m.2.15</t>
  </si>
  <si>
    <t>1,60*3,00</t>
  </si>
  <si>
    <t>-1,40*2,10</t>
  </si>
  <si>
    <t>1,45*3,00</t>
  </si>
  <si>
    <t>-1,20*2,10</t>
  </si>
  <si>
    <t>87</t>
  </si>
  <si>
    <t>342273112</t>
  </si>
  <si>
    <t>Příčky z bloků z lehkého keramického betonu na lepidlo, tloušťka zdiva 175 mm</t>
  </si>
  <si>
    <t>1139470469</t>
  </si>
  <si>
    <t>https://podminky.urs.cz/item/CS_URS_2024_01/342273112</t>
  </si>
  <si>
    <t>3,38*2,60</t>
  </si>
  <si>
    <t>-1,60*2,10</t>
  </si>
  <si>
    <t>12,30*2,50</t>
  </si>
  <si>
    <t>3,20*3,60</t>
  </si>
  <si>
    <t>342291131</t>
  </si>
  <si>
    <t>Ukotvení příček plochými kotvami, do konstrukce betonové</t>
  </si>
  <si>
    <t>2026345429</t>
  </si>
  <si>
    <t>https://podminky.urs.cz/item/CS_URS_2024_01/342291131</t>
  </si>
  <si>
    <t>Pozn.: Ukotvení příček a zdí do cihelných a kamenných kcí viz Bourací práce - Vysekání výklenků nebo kapes ve zdivu pro zavázání nových příček a zdí.</t>
  </si>
  <si>
    <t>346244381</t>
  </si>
  <si>
    <t>Plentování ocelových válcovaných nosníků jednostranné cihlami na maltu, výška stojiny do 200 mm</t>
  </si>
  <si>
    <t>1500674390</t>
  </si>
  <si>
    <t>https://podminky.urs.cz/item/CS_URS_2024_01/346244381</t>
  </si>
  <si>
    <t>0,90*0,10*2</t>
  </si>
  <si>
    <t>2,00*0,10*2</t>
  </si>
  <si>
    <t>1,70*0,12*2</t>
  </si>
  <si>
    <t>0,90*0,12*2</t>
  </si>
  <si>
    <t>2,00*0,12*2</t>
  </si>
  <si>
    <t>1,40*0,12*2</t>
  </si>
  <si>
    <t>2,80*0,12*2</t>
  </si>
  <si>
    <t>1,10*0,12*2</t>
  </si>
  <si>
    <t>2,50*0,12*2</t>
  </si>
  <si>
    <t>0,50*0,12*2</t>
  </si>
  <si>
    <t>1,15*0,12*2</t>
  </si>
  <si>
    <t>0,85*0,12*2</t>
  </si>
  <si>
    <t>346272236</t>
  </si>
  <si>
    <t>Přizdívky z pórobetonových tvárnic objemová hmotnost do 500 kg/m3, na tenké maltové lože, tloušťka přizdívky 100 mm</t>
  </si>
  <si>
    <t>-827440452</t>
  </si>
  <si>
    <t>https://podminky.urs.cz/item/CS_URS_2024_01/346272236</t>
  </si>
  <si>
    <t xml:space="preserve">přizdívka v sociálních místnostech </t>
  </si>
  <si>
    <t>m.1.07</t>
  </si>
  <si>
    <t>1,00*1,20</t>
  </si>
  <si>
    <t>m.1.08</t>
  </si>
  <si>
    <t>m.2.10, 2.11</t>
  </si>
  <si>
    <t>(2*1,00+0,90+0,85+1,023)*1,20</t>
  </si>
  <si>
    <t>346272266</t>
  </si>
  <si>
    <t>Přizdívky z pórobetonových tvárnic objemová hmotnost do 500 kg/m3, na tenké maltové lože, tloušťka přizdívky 200 mm</t>
  </si>
  <si>
    <t>540689201</t>
  </si>
  <si>
    <t>https://podminky.urs.cz/item/CS_URS_2024_01/346272266</t>
  </si>
  <si>
    <t>380326342</t>
  </si>
  <si>
    <t>Kompletní konstrukce čistíren odpadních vod, nádrží, vodojemů, kanálů z betonu železového bez výztuže a bednění pro konstrukce bílých van tř. C 30/37, tl. přes 150 do 300 mm</t>
  </si>
  <si>
    <t>1234103032</t>
  </si>
  <si>
    <t>https://podminky.urs.cz/item/CS_URS_2024_01/380326342</t>
  </si>
  <si>
    <t>žb kolektory pod podlahou 1.NP - viz řez A a základy</t>
  </si>
  <si>
    <t>žb deska / kolektor ozn.C</t>
  </si>
  <si>
    <t>(1,338+0,975+6,385)*1,08*0,30" deska</t>
  </si>
  <si>
    <t>(1,338+0,975+6,385)*2*0,40*0,24" stěny</t>
  </si>
  <si>
    <t>žb deska / kolektor ozn.D</t>
  </si>
  <si>
    <t>16,80*0,30" deska - plocha dle digi měření</t>
  </si>
  <si>
    <t>(1,10+0,978+6,607)*0,55*0,24+8,40*0,686*0,24" stěny</t>
  </si>
  <si>
    <t>žb deska / kolektor ozn.F</t>
  </si>
  <si>
    <t>8,40*1,08*0,30" deska</t>
  </si>
  <si>
    <t>2*8,40*(0,50+0,586)*0,24" stěny</t>
  </si>
  <si>
    <t>revizní šachta splaškové knl</t>
  </si>
  <si>
    <t>1,20*0,90*0,20</t>
  </si>
  <si>
    <t>(1,20+0,60)*2*0,70*0,15</t>
  </si>
  <si>
    <t>380356231</t>
  </si>
  <si>
    <t>Bednění kompletních konstrukcí čistíren odpadních vod, nádrží, vodojemů, kanálů konstrukcí neomítaných z betonu prostého nebo železového ploch rovinných zřízení</t>
  </si>
  <si>
    <t>-1352980899</t>
  </si>
  <si>
    <t>https://podminky.urs.cz/item/CS_URS_2024_01/380356231</t>
  </si>
  <si>
    <t>(1,338+0,975+6,385+1,08)*2*0,30" deska</t>
  </si>
  <si>
    <t>(1,338+0,975+6,385)*2*0,40*2" stěny</t>
  </si>
  <si>
    <t xml:space="preserve">(8,35+2,60)*2*0,30" deska </t>
  </si>
  <si>
    <t>(1,10+0,978+6,607)*0,55*2+8,40*0,686*2" stěny</t>
  </si>
  <si>
    <t>(8,40+1,08)*2*0,30" deska</t>
  </si>
  <si>
    <t>2*8,40*(0,50+0,586)*2" stěny</t>
  </si>
  <si>
    <t>(1,20+0,90)*2*0,20</t>
  </si>
  <si>
    <t>(1,20+0,60)*2*0,70*2</t>
  </si>
  <si>
    <t>380356232</t>
  </si>
  <si>
    <t>Bednění kompletních konstrukcí čistíren odpadních vod, nádrží, vodojemů, kanálů konstrukcí neomítaných z betonu prostého nebo železového ploch rovinných odstranění</t>
  </si>
  <si>
    <t>-197094750</t>
  </si>
  <si>
    <t>https://podminky.urs.cz/item/CS_URS_2024_01/380356232</t>
  </si>
  <si>
    <t>380361006</t>
  </si>
  <si>
    <t>Výztuž kompletních konstrukcí čistíren odpadních vod, nádrží, vodojemů, kanálů z oceli 10 505 (R) nebo BSt 500</t>
  </si>
  <si>
    <t>126897609</t>
  </si>
  <si>
    <t>https://podminky.urs.cz/item/CS_URS_2024_01/380361006</t>
  </si>
  <si>
    <t>výkres základů - kanály vzt</t>
  </si>
  <si>
    <t>319.60*0.001</t>
  </si>
  <si>
    <t xml:space="preserve">výkres 1.pp Ars </t>
  </si>
  <si>
    <t>výztuž ve stěně kanálu Vzt 01</t>
  </si>
  <si>
    <t>254.10*0.001</t>
  </si>
  <si>
    <t>176.66*0.001</t>
  </si>
  <si>
    <t>212.98*0.001</t>
  </si>
  <si>
    <t>380361011</t>
  </si>
  <si>
    <t>Výztuž kompletních konstrukcí čistíren odpadních vod, nádrží, vodojemů, kanálů ze svařovaných sítí z drátů typu KARI</t>
  </si>
  <si>
    <t>632790329</t>
  </si>
  <si>
    <t>https://podminky.urs.cz/item/CS_URS_2024_01/380361011</t>
  </si>
  <si>
    <t>150 kg/m3</t>
  </si>
  <si>
    <t>19,752*150.00*0.001</t>
  </si>
  <si>
    <t>389381001</t>
  </si>
  <si>
    <t>Dobetonování prefabrikovaných konstrukcí</t>
  </si>
  <si>
    <t>-1089782335</t>
  </si>
  <si>
    <t>https://podminky.urs.cz/item/CS_URS_2024_01/389381001</t>
  </si>
  <si>
    <t>základové patky pod sloupy - dobetonávka mezi ztrac. bedněním</t>
  </si>
  <si>
    <t>0,25*0,25*1,20*7</t>
  </si>
  <si>
    <t>0,25*0,25*0,80*7</t>
  </si>
  <si>
    <t>Vodorovné konstrukce</t>
  </si>
  <si>
    <t>411321414</t>
  </si>
  <si>
    <t>Stropy z betonu železového (bez výztuže) stropů deskových, plochých střech, desek balkonových, desek hřibových stropů včetně hlavic hřibových sloupů tř. C 25/30</t>
  </si>
  <si>
    <t>-1879899018</t>
  </si>
  <si>
    <t>https://podminky.urs.cz/item/CS_URS_2024_01/411321414</t>
  </si>
  <si>
    <t>strop nad 1.np - zásálí</t>
  </si>
  <si>
    <t>27,40*0,17" výkres tvaru strop nad 1.np, plocha dle DM</t>
  </si>
  <si>
    <t>-0,70*1,00*0,17</t>
  </si>
  <si>
    <t>P.13 - m.2.07 - koupelna - nová žb deska tl.150 mm (skladba P.10), plocha dle DM</t>
  </si>
  <si>
    <t>3,20*0,15</t>
  </si>
  <si>
    <t>411321616</t>
  </si>
  <si>
    <t>Stropy z betonu železového (bez výztuže) stropů deskových, plochých střech, desek balkonových, desek hřibových stropů včetně hlavic hřibových sloupů tř. C 30/37</t>
  </si>
  <si>
    <t>-1844009548</t>
  </si>
  <si>
    <t>https://podminky.urs.cz/item/CS_URS_2024_01/411321616</t>
  </si>
  <si>
    <t>strop nad 1.pp</t>
  </si>
  <si>
    <t>skladba P.01.b - žb deska tl. 150mm</t>
  </si>
  <si>
    <t>18,25*(3,244+3,596)/2*1.02*0,15" tvar stropu nad 1.pp</t>
  </si>
  <si>
    <t>-1,50*1,80*0,15</t>
  </si>
  <si>
    <t>411351011</t>
  </si>
  <si>
    <t>Bednění stropních konstrukcí - bez podpěrné konstrukce desek tloušťky stropní desky přes 5 do 25 cm zřízení</t>
  </si>
  <si>
    <t>1251554534</t>
  </si>
  <si>
    <t>https://podminky.urs.cz/item/CS_URS_2024_01/411351011</t>
  </si>
  <si>
    <t>18,25*(3,244+3,596)/2*1.02" tvar stropu nad 1.pp</t>
  </si>
  <si>
    <t>(2*18,25+3,244+3,596)*0,15" boky</t>
  </si>
  <si>
    <t>(1,50+1,80)*2*0,15</t>
  </si>
  <si>
    <t>27,40" výkres tvaru strop nad 1.np, plocha dle DM</t>
  </si>
  <si>
    <t>(2*11,95+2,457+2,252)*0,17</t>
  </si>
  <si>
    <t>(0,70+1,00)*2*0,17</t>
  </si>
  <si>
    <t>m.2.07 - koupelna - nová žb deska</t>
  </si>
  <si>
    <t>3,20</t>
  </si>
  <si>
    <t>(2,35+3,25)*2*0,17</t>
  </si>
  <si>
    <t>bedstrop</t>
  </si>
  <si>
    <t>411351012</t>
  </si>
  <si>
    <t>Bednění stropních konstrukcí - bez podpěrné konstrukce desek tloušťky stropní desky přes 5 do 25 cm odstranění</t>
  </si>
  <si>
    <t>914289079</t>
  </si>
  <si>
    <t>https://podminky.urs.cz/item/CS_URS_2024_01/411351012</t>
  </si>
  <si>
    <t>411354311</t>
  </si>
  <si>
    <t>Podpěrná konstrukce stropů - desek, kleneb a skořepin výška podepření do 4 m tloušťka stropu přes 5 do 15 cm zřízení</t>
  </si>
  <si>
    <t>-518635525</t>
  </si>
  <si>
    <t>https://podminky.urs.cz/item/CS_URS_2024_01/411354311</t>
  </si>
  <si>
    <t>m.2.07 - koupelna - nová žb deska tl.150 mm (skladba P.10), plocha dle DM</t>
  </si>
  <si>
    <t>411354312</t>
  </si>
  <si>
    <t>Podpěrná konstrukce stropů - desek, kleneb a skořepin výška podepření do 4 m tloušťka stropu přes 5 do 15 cm odstranění</t>
  </si>
  <si>
    <t>-882908946</t>
  </si>
  <si>
    <t>https://podminky.urs.cz/item/CS_URS_2024_01/411354312</t>
  </si>
  <si>
    <t>411354313</t>
  </si>
  <si>
    <t>Podpěrná konstrukce stropů - desek, kleneb a skořepin výška podepření do 4 m tloušťka stropu přes 15 do 25 cm zřízení</t>
  </si>
  <si>
    <t>-1627876281</t>
  </si>
  <si>
    <t>https://podminky.urs.cz/item/CS_URS_2024_01/411354313</t>
  </si>
  <si>
    <t>podepření pro osazení překladů</t>
  </si>
  <si>
    <t>0,90*4*1,00</t>
  </si>
  <si>
    <t>2,00*1*1,00</t>
  </si>
  <si>
    <t>1,70*2*1,00</t>
  </si>
  <si>
    <t>0,90*2*1,00</t>
  </si>
  <si>
    <t>2,00*2*1,00</t>
  </si>
  <si>
    <t>1,40*5*1,00</t>
  </si>
  <si>
    <t>2,80*1,00</t>
  </si>
  <si>
    <t>1,40*4*1,00</t>
  </si>
  <si>
    <t>1,10*5*1,00</t>
  </si>
  <si>
    <t>2,50*1,00</t>
  </si>
  <si>
    <t>0,50*5*1,00</t>
  </si>
  <si>
    <t>1,15*1,00</t>
  </si>
  <si>
    <t>0,85*1,00</t>
  </si>
  <si>
    <t>411354314</t>
  </si>
  <si>
    <t>Podpěrná konstrukce stropů - desek, kleneb a skořepin výška podepření do 4 m tloušťka stropu přes 15 do 25 cm odstranění</t>
  </si>
  <si>
    <t>416990847</t>
  </si>
  <si>
    <t>https://podminky.urs.cz/item/CS_URS_2024_01/411354314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</si>
  <si>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</si>
  <si>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</si>
  <si>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942974688</t>
  </si>
  <si>
    <t>https://podminky.urs.cz/item/CS_URS_2024_01/411361821</t>
  </si>
  <si>
    <t>Statika - strop nad 1.pp</t>
  </si>
  <si>
    <t>ŽB S1</t>
  </si>
  <si>
    <t>390*0.001</t>
  </si>
  <si>
    <t>135*0.001</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</si>
  <si>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</si>
  <si>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</si>
  <si>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1031923922</t>
  </si>
  <si>
    <t>https://podminky.urs.cz/item/CS_URS_2024_01/411362021</t>
  </si>
  <si>
    <t>1141*0.001</t>
  </si>
  <si>
    <t>Statika - strop nad 1.np, 2.np</t>
  </si>
  <si>
    <t>ZÁSÁLÍ</t>
  </si>
  <si>
    <t>1819*0.001</t>
  </si>
  <si>
    <t>ŽB DESKA KOUPELNA (P.13)</t>
  </si>
  <si>
    <t>81,9*0.001</t>
  </si>
  <si>
    <t>417321515</t>
  </si>
  <si>
    <t>Ztužující pásy a věnce z betonu železového (bez výztuže) tř. C 25/30</t>
  </si>
  <si>
    <t>1054239857</t>
  </si>
  <si>
    <t>https://podminky.urs.cz/item/CS_URS_2024_01/417321515</t>
  </si>
  <si>
    <t>věnec 200x200 mm na akustických tvárnicích</t>
  </si>
  <si>
    <t>2*(4,85+2,00*5+4,00+2,70)*0,20*0,20</t>
  </si>
  <si>
    <t>skrytý průvlak - Statika - strop nad 1.pp</t>
  </si>
  <si>
    <t>12,375*1,20*0,15</t>
  </si>
  <si>
    <t>413232221</t>
  </si>
  <si>
    <t>Zazdívka zhlaví stropních trámů nebo válcovaných nosníků pálenými cihlami válcovaných nosníků, výšky přes 150 do 300 mm</t>
  </si>
  <si>
    <t>152516364</t>
  </si>
  <si>
    <t>https://podminky.urs.cz/item/CS_URS_2024_01/413232221</t>
  </si>
  <si>
    <t>1*2</t>
  </si>
  <si>
    <t>5*2</t>
  </si>
  <si>
    <t>434351141</t>
  </si>
  <si>
    <t>Bednění stupňů betonovaných na podstupňové desce nebo na terénu půdorysně přímočarých zřízení</t>
  </si>
  <si>
    <t>754677573</t>
  </si>
  <si>
    <t>https://podminky.urs.cz/item/CS_URS_2024_01/434351141</t>
  </si>
  <si>
    <t>1,20*0,171*4</t>
  </si>
  <si>
    <t>0,20*2</t>
  </si>
  <si>
    <t>434351142</t>
  </si>
  <si>
    <t>Bednění stupňů betonovaných na podstupňové desce nebo na terénu půdorysně přímočarých odstranění</t>
  </si>
  <si>
    <t>-1509310377</t>
  </si>
  <si>
    <t>https://podminky.urs.cz/item/CS_URS_2024_01/434351142</t>
  </si>
  <si>
    <t>413352115</t>
  </si>
  <si>
    <t>Podpěrná konstrukce nosníků a průvlaků výšky podepření do 4 m výšky nosníku (po spodní hranu stropní desky) přes 100 cm zřízení</t>
  </si>
  <si>
    <t>-1493545680</t>
  </si>
  <si>
    <t>https://podminky.urs.cz/item/CS_URS_2024_01/413352115</t>
  </si>
  <si>
    <t>0,90*4*0,10</t>
  </si>
  <si>
    <t>2,00*1*0,10</t>
  </si>
  <si>
    <t>1,70*2*0,12</t>
  </si>
  <si>
    <t>0,90*2*0,12</t>
  </si>
  <si>
    <t>2,00*2*0,12</t>
  </si>
  <si>
    <t>1,40*5*0,12</t>
  </si>
  <si>
    <t>2,80*0,12</t>
  </si>
  <si>
    <t>1,40*4*0,12</t>
  </si>
  <si>
    <t>1,10*5*0,12</t>
  </si>
  <si>
    <t>2,50*0,12</t>
  </si>
  <si>
    <t>0,50*5*0,12</t>
  </si>
  <si>
    <t>1,15*0,12</t>
  </si>
  <si>
    <t>0,85*0,12</t>
  </si>
  <si>
    <t>413352116</t>
  </si>
  <si>
    <t>Podpěrná konstrukce nosníků a průvlaků výšky podepření do 4 m výšky nosníku (po spodní hranu stropní desky) přes 100 cm odstranění</t>
  </si>
  <si>
    <t>-248916766</t>
  </si>
  <si>
    <t>https://podminky.urs.cz/item/CS_URS_2024_01/413352116</t>
  </si>
  <si>
    <t>417351115</t>
  </si>
  <si>
    <t>Bednění bočnic ztužujících pásů a věnců včetně vzpěr zřízení</t>
  </si>
  <si>
    <t>-2109101450</t>
  </si>
  <si>
    <t>https://podminky.urs.cz/item/CS_URS_2024_01/417351115</t>
  </si>
  <si>
    <t>2*(4,85+2,00*5+4,00+2,70)*0,20*2</t>
  </si>
  <si>
    <t>(12,375+1,20)*0,15*2</t>
  </si>
  <si>
    <t>417351116</t>
  </si>
  <si>
    <t>Bednění bočnic ztužujících pásů a věnců včetně vzpěr odstranění</t>
  </si>
  <si>
    <t>-1327120338</t>
  </si>
  <si>
    <t>https://podminky.urs.cz/item/CS_URS_2024_01/417351116</t>
  </si>
  <si>
    <t>417361821</t>
  </si>
  <si>
    <t>Výztuž ztužujících pásů a věnců z betonářské oceli 10 505 (R) nebo BSt 500</t>
  </si>
  <si>
    <t>-1419100518</t>
  </si>
  <si>
    <t>https://podminky.urs.cz/item/CS_URS_2024_01/417361821</t>
  </si>
  <si>
    <t>Skrytý průvlak  - dle statiky - Strop nad 1.pp</t>
  </si>
  <si>
    <t>110,14*0.001</t>
  </si>
  <si>
    <t>95,29*0.001</t>
  </si>
  <si>
    <t>Žb věnec - dle statiky - Strop nad 1.np, 2.np</t>
  </si>
  <si>
    <t>497,078*0,001</t>
  </si>
  <si>
    <t>430321616</t>
  </si>
  <si>
    <t>Schodišťové konstrukce a rampy z betonu železového (bez výztuže) stupně, schodnice, ramena, podesty s nosníky tř. C 30/37</t>
  </si>
  <si>
    <t>1736871234</t>
  </si>
  <si>
    <t>https://podminky.urs.cz/item/CS_URS_2024_01/430321616</t>
  </si>
  <si>
    <t>1.pp - průřez dle řezu D x š. schodiště</t>
  </si>
  <si>
    <t>0,20*1,20</t>
  </si>
  <si>
    <t>430361821</t>
  </si>
  <si>
    <t>Výztuž schodišťových konstrukcí a ramp stupňů, schodnic, ramen, podest s nosníky z betonářské oceli 10 505 (R) nebo BSt 500</t>
  </si>
  <si>
    <t>-1591102666</t>
  </si>
  <si>
    <t>https://podminky.urs.cz/item/CS_URS_2024_01/430361821</t>
  </si>
  <si>
    <t>120 kg/m3</t>
  </si>
  <si>
    <t>0,24*120.00*0,001</t>
  </si>
  <si>
    <t>431351121</t>
  </si>
  <si>
    <t>Bednění podest, podstupňových desek a ramp včetně podpěrné konstrukce výšky do 4 m půdorysně přímočarých zřízení</t>
  </si>
  <si>
    <t>-168820975</t>
  </si>
  <si>
    <t>https://podminky.urs.cz/item/CS_URS_2024_01/431351121</t>
  </si>
  <si>
    <t>0,75*1,20</t>
  </si>
  <si>
    <t>431351122</t>
  </si>
  <si>
    <t>Bednění podest, podstupňových desek a ramp včetně podpěrné konstrukce výšky do 4 m půdorysně přímočarých odstranění</t>
  </si>
  <si>
    <t>-1592828330</t>
  </si>
  <si>
    <t>https://podminky.urs.cz/item/CS_URS_2024_01/431351122</t>
  </si>
  <si>
    <t>434191452</t>
  </si>
  <si>
    <t>Osazování schodišťových stupňů kamenných s vyspárováním styčných spár, s provizorním dřevěným zábradlím a dočasným zakrytím stupnic prkny do připravených otvorů, rovných, kosých nebo vřetenových oboustranně zazděných, stupňů pemrlovaných nebo ostatních</t>
  </si>
  <si>
    <t>-1388853281</t>
  </si>
  <si>
    <t>https://podminky.urs.cz/item/CS_URS_2024_01/434191452</t>
  </si>
  <si>
    <t>doplnění poškozeného schodu schodiště z 1.pp</t>
  </si>
  <si>
    <t>1,40</t>
  </si>
  <si>
    <t>58388024.1</t>
  </si>
  <si>
    <t>stupeň schodišťový žulový přibližné vel. 150x300x1400mm</t>
  </si>
  <si>
    <t>1661832853</t>
  </si>
  <si>
    <t>Úpravy povrchů, podlahy a osazování výplní</t>
  </si>
  <si>
    <t>123</t>
  </si>
  <si>
    <t>611131121</t>
  </si>
  <si>
    <t>Podkladní a spojovací vrstva vnitřních omítaných ploch penetrace disperzní nanášená ručně stropů</t>
  </si>
  <si>
    <t>1609917867</t>
  </si>
  <si>
    <t>https://podminky.urs.cz/item/CS_URS_2024_01/611131121</t>
  </si>
  <si>
    <t>124</t>
  </si>
  <si>
    <t>611135101</t>
  </si>
  <si>
    <t>Hrubá výplň rýh maltou jakékoli šířky rýhy ve stropech</t>
  </si>
  <si>
    <t>1619974182</t>
  </si>
  <si>
    <t>https://podminky.urs.cz/item/CS_URS_2024_01/611135101</t>
  </si>
  <si>
    <t>vyplnění spáry mezi horním lícem překladu a spodním lícem stropu</t>
  </si>
  <si>
    <t>1,40*5*0,05</t>
  </si>
  <si>
    <t>0,50*5*0,05</t>
  </si>
  <si>
    <t>1,15*0,05</t>
  </si>
  <si>
    <t>0,85*0,05</t>
  </si>
  <si>
    <t>125</t>
  </si>
  <si>
    <t>611142001</t>
  </si>
  <si>
    <t>Potažení vnitřních ploch pletivem v ploše nebo pruzích, na plném podkladu sklovláknitým vtlačením do tmelu stropů</t>
  </si>
  <si>
    <t>769780264</t>
  </si>
  <si>
    <t>https://podminky.urs.cz/item/CS_URS_2024_01/611142001</t>
  </si>
  <si>
    <t>m.1.04 (dle P.11 - zásálí strop)</t>
  </si>
  <si>
    <t>25,66</t>
  </si>
  <si>
    <t>126</t>
  </si>
  <si>
    <t>611321131</t>
  </si>
  <si>
    <t>Vápenocementový štuk vnitřních ploch tloušťky do 3 mm vodorovných konstrukcí stropů rovných</t>
  </si>
  <si>
    <t>1326193389</t>
  </si>
  <si>
    <t>https://podminky.urs.cz/item/CS_URS_2024_01/611321131</t>
  </si>
  <si>
    <t>neveřejné prostory</t>
  </si>
  <si>
    <t>m.1.04 - zásálí (dle P.11 - zásálí strop)</t>
  </si>
  <si>
    <t>Viz TBM - štuk sdk podhledů</t>
  </si>
  <si>
    <t>m.1.10 - SKLAD</t>
  </si>
  <si>
    <t>13.43</t>
  </si>
  <si>
    <t>127</t>
  </si>
  <si>
    <t>611325421</t>
  </si>
  <si>
    <t>Oprava vápenocementové omítky vnitřních ploch štukové dvouvrstvé, tloušťky do 20 mm a tloušťky štuku do 3 mm stropů, v rozsahu opravované plochy do 10%</t>
  </si>
  <si>
    <t>-1499251970</t>
  </si>
  <si>
    <t>https://podminky.urs.cz/item/CS_URS_2024_01/611325421</t>
  </si>
  <si>
    <t>128</t>
  </si>
  <si>
    <t>611325451</t>
  </si>
  <si>
    <t>Oprava vápenocementové omítky vnitřních ploch Příplatek k cenám za každých dalších 10 mm tloušťky omítky stropů,v rozsahu opravované plochy do 10%</t>
  </si>
  <si>
    <t>1975748289</t>
  </si>
  <si>
    <t>https://podminky.urs.cz/item/CS_URS_2024_01/611325451</t>
  </si>
  <si>
    <t>129</t>
  </si>
  <si>
    <t>611341131</t>
  </si>
  <si>
    <t>Sádrový štuk vnitřních ploch tloušťky do 3 mm vodorovných konstrukcí stropů rovných</t>
  </si>
  <si>
    <t>-320084416</t>
  </si>
  <si>
    <t>https://podminky.urs.cz/item/CS_URS_2024_01/611341131</t>
  </si>
  <si>
    <t>veřejné prostory</t>
  </si>
  <si>
    <t>m.2.10 - WC PÁNI</t>
  </si>
  <si>
    <t>9.53</t>
  </si>
  <si>
    <t>m.2.11 - WC DÁMY</t>
  </si>
  <si>
    <t>8.99</t>
  </si>
  <si>
    <t>sadrovystukstropu</t>
  </si>
  <si>
    <t>130</t>
  </si>
  <si>
    <t>611345411</t>
  </si>
  <si>
    <t>Oprava sádrové nebo vápenosádrové omítky vnitřních ploch hladké, tloušťky do 20 mm stropů, v rozsahu opravované plochy do 10%</t>
  </si>
  <si>
    <t>-331789228</t>
  </si>
  <si>
    <t>https://podminky.urs.cz/item/CS_URS_2024_01/611345411</t>
  </si>
  <si>
    <t>m.2.02 - MALÝ SÁL - oblouky nad sloupy loubí</t>
  </si>
  <si>
    <t>(9,25+1,70)*(0,30+2*0,40)</t>
  </si>
  <si>
    <t>131</t>
  </si>
  <si>
    <t>611345451</t>
  </si>
  <si>
    <t>Oprava sádrové nebo vápenosádrové omítky vnitřních ploch Příplatek k cenám za každých dalších 10 mm tloušťky omítky stropů, v rozsahu opravované plochy do 10%</t>
  </si>
  <si>
    <t>1202308050</t>
  </si>
  <si>
    <t>https://podminky.urs.cz/item/CS_URS_2024_01/611345451</t>
  </si>
  <si>
    <t>132</t>
  </si>
  <si>
    <t>612131100</t>
  </si>
  <si>
    <t>Podkladní a spojovací vrstva vnitřních omítaných ploch vápenný postřik nanášený ručně celoplošně stěn</t>
  </si>
  <si>
    <t>-677641602</t>
  </si>
  <si>
    <t>https://podminky.urs.cz/item/CS_URS_2024_01/612131100</t>
  </si>
  <si>
    <t>2*S03</t>
  </si>
  <si>
    <t>2*S04</t>
  </si>
  <si>
    <t>133</t>
  </si>
  <si>
    <t>612131101</t>
  </si>
  <si>
    <t>Podkladní a spojovací vrstva vnitřních omítaných ploch cementový postřik nanášený ručně celoplošně stěn</t>
  </si>
  <si>
    <t>-1087144254</t>
  </si>
  <si>
    <t>https://podminky.urs.cz/item/CS_URS_2024_01/612131101</t>
  </si>
  <si>
    <t>134</t>
  </si>
  <si>
    <t>612131121</t>
  </si>
  <si>
    <t>Podkladní a spojovací vrstva vnitřních omítaných ploch penetrace disperzní nanášená ručně stěn</t>
  </si>
  <si>
    <t>-132551570</t>
  </si>
  <si>
    <t>https://podminky.urs.cz/item/CS_URS_2024_01/612131121</t>
  </si>
  <si>
    <t>135</t>
  </si>
  <si>
    <t>612135101</t>
  </si>
  <si>
    <t>Hrubá výplň rýh maltou jakékoli šířky rýhy ve stěnách</t>
  </si>
  <si>
    <t>-977185646</t>
  </si>
  <si>
    <t>https://podminky.urs.cz/item/CS_URS_2024_01/612135101</t>
  </si>
  <si>
    <t>40,00*0,20</t>
  </si>
  <si>
    <t>100,00*0,15</t>
  </si>
  <si>
    <t>3,00*6*0,30</t>
  </si>
  <si>
    <t>3,70*0,30</t>
  </si>
  <si>
    <t>10,00*0,30</t>
  </si>
  <si>
    <t>136</t>
  </si>
  <si>
    <t>612142001</t>
  </si>
  <si>
    <t>Potažení vnitřních ploch pletivem v ploše nebo pruzích, na plném podkladu sklovláknitým vtlačením do tmelu stěn</t>
  </si>
  <si>
    <t>1237662827</t>
  </si>
  <si>
    <t>https://podminky.urs.cz/item/CS_URS_2024_01/612142001</t>
  </si>
  <si>
    <t>perlinka + lepidlo na příčkách dle S.03, S.04</t>
  </si>
  <si>
    <t>137</t>
  </si>
  <si>
    <t>612321121</t>
  </si>
  <si>
    <t>Omítka vápenocementová vnitřních ploch nanášená ručně jednovrstvá, tloušťky do 10 mm hladká svislých konstrukcí stěn</t>
  </si>
  <si>
    <t>-982760650</t>
  </si>
  <si>
    <t>https://podminky.urs.cz/item/CS_URS_2024_01/612321121</t>
  </si>
  <si>
    <t>138</t>
  </si>
  <si>
    <t>612321131</t>
  </si>
  <si>
    <t>Vápenocementový štuk vnitřních ploch tloušťky do 3 mm svislých konstrukcí stěn</t>
  </si>
  <si>
    <t>1520410902</t>
  </si>
  <si>
    <t>https://podminky.urs.cz/item/CS_URS_2024_01/612321131</t>
  </si>
  <si>
    <t>štuk na nových příčkách - neveřejné prostory</t>
  </si>
  <si>
    <t>1,05*2,90*2</t>
  </si>
  <si>
    <t>-0,90*2,10*2</t>
  </si>
  <si>
    <t>0,90*3,00*2</t>
  </si>
  <si>
    <t>-0,80*2,10*2</t>
  </si>
  <si>
    <t>3,38*2,60*2</t>
  </si>
  <si>
    <t>-1,60*2,10*2</t>
  </si>
  <si>
    <t>2,20*3,20*2</t>
  </si>
  <si>
    <t>-1,80*2,50*2</t>
  </si>
  <si>
    <t>0,20*3,20*2</t>
  </si>
  <si>
    <t>(3,40+1,70+1,60)*2,30*2</t>
  </si>
  <si>
    <t>-0,70*2,10*2</t>
  </si>
  <si>
    <t>přeštukování vyspravovaných omítek stěn - neveřejné prostory (bude fakturováno dle skutečnosti)</t>
  </si>
  <si>
    <t>(3,80*2+4,80)*2,70</t>
  </si>
  <si>
    <t>-0,70*1,97</t>
  </si>
  <si>
    <t>(1,90+1,00)*2*2,75</t>
  </si>
  <si>
    <t>-0,70*1,97*3</t>
  </si>
  <si>
    <t>m.1.09 - ZÁZEMÍ FOYER .. 20%</t>
  </si>
  <si>
    <t>(4,50+6,50)*2*3,10*0.20</t>
  </si>
  <si>
    <t>m.1.12 - PŘEDSÍŇ .. 20%</t>
  </si>
  <si>
    <t>(1,951+0,285+1,60+0,269)*2*2,93*0.20</t>
  </si>
  <si>
    <t>139</t>
  </si>
  <si>
    <t>612321191</t>
  </si>
  <si>
    <t>Omítka vápenocementová vnitřních ploch nanášená ručně Příplatek k cenám za každých dalších i započatých 5 mm tloušťky omítky přes 10 mm stěn</t>
  </si>
  <si>
    <t>-1455759238</t>
  </si>
  <si>
    <t>https://podminky.urs.cz/item/CS_URS_2024_01/612321191</t>
  </si>
  <si>
    <t>S09d*2</t>
  </si>
  <si>
    <t>140</t>
  </si>
  <si>
    <t>612325421</t>
  </si>
  <si>
    <t>Oprava vápenocementové omítky vnitřních ploch štukové dvouvrstvé, tloušťky do 20 mm a tloušťky štuku do 3 mm stěn, v rozsahu opravované plochy do 10%</t>
  </si>
  <si>
    <t>-75907147</t>
  </si>
  <si>
    <t>https://podminky.urs.cz/item/CS_URS_2024_01/612325421</t>
  </si>
  <si>
    <t>S.09.c - stáv. stěna - vyspravení stávající omítky</t>
  </si>
  <si>
    <t>m.2.01 - FOYER</t>
  </si>
  <si>
    <t>((6,50+1,65+2*0,25)*2-1,55-1,20)*2,76</t>
  </si>
  <si>
    <t>-0,70*2,00*2</t>
  </si>
  <si>
    <t>-1,75*2,00*2</t>
  </si>
  <si>
    <t>(7,30+1,85+1,75+2*0,35)*2*2,76</t>
  </si>
  <si>
    <t>-1,55*2,00*2</t>
  </si>
  <si>
    <t>-1,30*2,00</t>
  </si>
  <si>
    <t>schodiště do ul.Mariánská</t>
  </si>
  <si>
    <t>6,10*3,00</t>
  </si>
  <si>
    <t>m.2.02 - MALÝ SÁL</t>
  </si>
  <si>
    <t>(9,25+7,80)*2*2,76</t>
  </si>
  <si>
    <t>-2*1,60*2,10</t>
  </si>
  <si>
    <t>-4*0,858*1,70</t>
  </si>
  <si>
    <t>-0,80*1,97*4</t>
  </si>
  <si>
    <t>9,00*2*2,76</t>
  </si>
  <si>
    <t>-5*1,55*2,00*2</t>
  </si>
  <si>
    <t>odečet plochy opravované sádrové omítky v loubí vpravo</t>
  </si>
  <si>
    <t>-98,532</t>
  </si>
  <si>
    <t>m.2.03 - KÓJE 01</t>
  </si>
  <si>
    <t>(2,30+1,75)*2*2,30</t>
  </si>
  <si>
    <t>-0,80*1,97</t>
  </si>
  <si>
    <t>m.2.04 - KÓJE 02</t>
  </si>
  <si>
    <t>(2,10+1,75)*2*2,30</t>
  </si>
  <si>
    <t>m.2.05 - KÓJE 03</t>
  </si>
  <si>
    <t>(2,30+1,85)*2*2,30</t>
  </si>
  <si>
    <t>(1,222+1,60)*2*2,40</t>
  </si>
  <si>
    <t>(2,40+3,30)*2*2,30</t>
  </si>
  <si>
    <t>(1,30+2,70)*2*3,10</t>
  </si>
  <si>
    <t>-0,70*2,00*3</t>
  </si>
  <si>
    <t>(1,00+1,50)*2*3,10</t>
  </si>
  <si>
    <t>-0,70*2,00</t>
  </si>
  <si>
    <t>(1,90+1,20)*2*3,10</t>
  </si>
  <si>
    <t>(2,30+4,40)*2*3,10</t>
  </si>
  <si>
    <t>-0,70*2,00*5</t>
  </si>
  <si>
    <t>-0,80*2,00</t>
  </si>
  <si>
    <t>(1,30+1,15)*2*3,10</t>
  </si>
  <si>
    <t>(1,30+0,85)*2*3,10</t>
  </si>
  <si>
    <t>(1,30+0,90)*2*3,10</t>
  </si>
  <si>
    <t>m.2.15 - ZÁDVEŘÍ</t>
  </si>
  <si>
    <t>1,65*2*2,76</t>
  </si>
  <si>
    <t>odečet plochy omítky odsekané s keramickým obkladem (viz soupis prací bourací práce)</t>
  </si>
  <si>
    <t>-38,381</t>
  </si>
  <si>
    <t>141</t>
  </si>
  <si>
    <t>612325451</t>
  </si>
  <si>
    <t>Oprava vápenocementové omítky vnitřních ploch Příplatek k cenám za každých dalších 10 mm tloušťky omítky stěn, v rozsahu opravované plochy do 10%</t>
  </si>
  <si>
    <t>-1232402484</t>
  </si>
  <si>
    <t>https://podminky.urs.cz/item/CS_URS_2024_01/612325451</t>
  </si>
  <si>
    <t>142</t>
  </si>
  <si>
    <t>612331121</t>
  </si>
  <si>
    <t>Omítka cementová vnitřních ploch nanášená ručně jednovrstvá, tloušťky do 10 mm hladká svislých konstrukcí stěn</t>
  </si>
  <si>
    <t>-206383433</t>
  </si>
  <si>
    <t>https://podminky.urs.cz/item/CS_URS_2024_01/612331121</t>
  </si>
  <si>
    <t>S.01.c - sál u ulice - cementový spritz tl. 20mm</t>
  </si>
  <si>
    <t>(20,50+5*0,20)*4,30</t>
  </si>
  <si>
    <t>143</t>
  </si>
  <si>
    <t>612331191</t>
  </si>
  <si>
    <t>Omítka cementová vnitřních ploch nanášená ručně Příplatek k cenám za každých dalších i započatých 5 mm tloušťky omítky přes 10 mm stěn</t>
  </si>
  <si>
    <t>-572656431</t>
  </si>
  <si>
    <t>https://podminky.urs.cz/item/CS_URS_2024_01/612331191</t>
  </si>
  <si>
    <t>(20,50+5*0,20)*4,30*2</t>
  </si>
  <si>
    <t>144</t>
  </si>
  <si>
    <t>612341131</t>
  </si>
  <si>
    <t>Sádrový štuk vnitřních ploch tloušťky do 3 mm svislých konstrukcí stěn</t>
  </si>
  <si>
    <t>132284836</t>
  </si>
  <si>
    <t>https://podminky.urs.cz/item/CS_URS_2024_01/612341131</t>
  </si>
  <si>
    <t>na nových příčkách - veřejné prostory</t>
  </si>
  <si>
    <t>12,30*2,50*2</t>
  </si>
  <si>
    <t>3,20*3,60*2</t>
  </si>
  <si>
    <t>1,60*3,00*2</t>
  </si>
  <si>
    <t>-1,40*2,10*2</t>
  </si>
  <si>
    <t>1,45*3,00*2</t>
  </si>
  <si>
    <t>-1,20*2,10*2</t>
  </si>
  <si>
    <t>přeštukování vyspravovaných omítek stěn - veřejné prostory (bude fakturováno dle skutečnosti)</t>
  </si>
  <si>
    <t>odečet plochy keramického obkladu</t>
  </si>
  <si>
    <t>-kerobklad</t>
  </si>
  <si>
    <t>145</t>
  </si>
  <si>
    <t>612345411</t>
  </si>
  <si>
    <t>Oprava sádrové nebo vápenosádrové omítky vnitřních ploch hladké, tloušťky do 20 mm stěn, v rozsahu opravované plochy do 10%</t>
  </si>
  <si>
    <t>1458535393</t>
  </si>
  <si>
    <t>https://podminky.urs.cz/item/CS_URS_2024_01/612345411</t>
  </si>
  <si>
    <t>m.2.02 - MALÝ SÁL .. loubí po pravé straně</t>
  </si>
  <si>
    <t>(9,25+1,70)*2*2,76</t>
  </si>
  <si>
    <t>2,20*3*2,76</t>
  </si>
  <si>
    <t>sloupy loubí</t>
  </si>
  <si>
    <t>6*0,30*4*2,76</t>
  </si>
  <si>
    <t>146</t>
  </si>
  <si>
    <t>612345451</t>
  </si>
  <si>
    <t>Oprava sádrové nebo vápenosádrové omítky vnitřních ploch Příplatek k cenám za každých dalších 10 mm tloušťky omítky stěn, v rozsahu opravované plochy do 10%</t>
  </si>
  <si>
    <t>238611635</t>
  </si>
  <si>
    <t>https://podminky.urs.cz/item/CS_URS_2024_01/612345451</t>
  </si>
  <si>
    <t>147</t>
  </si>
  <si>
    <t>615142002</t>
  </si>
  <si>
    <t>Potažení vnitřních ploch pletivem v ploše nebo pruzích, na plném podkladu sklovláknitým provizorním přichycením nosníků</t>
  </si>
  <si>
    <t>1005933436</t>
  </si>
  <si>
    <t>https://podminky.urs.cz/item/CS_URS_2024_01/615142002</t>
  </si>
  <si>
    <t>0,90*4*0,10*3</t>
  </si>
  <si>
    <t>2,00*1*0,10*3</t>
  </si>
  <si>
    <t>1,70*2*0,12*3</t>
  </si>
  <si>
    <t>0,90*2*0,12*3</t>
  </si>
  <si>
    <t>2,00*2*0,12*3</t>
  </si>
  <si>
    <t>1,40*5*0,12*3</t>
  </si>
  <si>
    <t>2,80*0,12*3</t>
  </si>
  <si>
    <t>1,40*4*0,12*3</t>
  </si>
  <si>
    <t>1,10*5*0,12*3</t>
  </si>
  <si>
    <t>2,50*0,12*3</t>
  </si>
  <si>
    <t>1,40*5*0,05*3</t>
  </si>
  <si>
    <t>0,50*5*0,05*3</t>
  </si>
  <si>
    <t>1,15*0,05*3</t>
  </si>
  <si>
    <t>0,85*0,05*3</t>
  </si>
  <si>
    <t>148</t>
  </si>
  <si>
    <t>631311113</t>
  </si>
  <si>
    <t>Mazanina z betonu prostého bez zvýšených nároků na prostředí tl. přes 50 do 80 mm tř. C 12/15</t>
  </si>
  <si>
    <t>740995061</t>
  </si>
  <si>
    <t>https://podminky.urs.cz/item/CS_URS_2024_01/631311113</t>
  </si>
  <si>
    <t>Dle výkresu základů - podbetonávky jsou z betonu C12/15 XC1</t>
  </si>
  <si>
    <t>podkladní beton pod žb kolektory pod podlahou 1.NP - viz řez A a základy</t>
  </si>
  <si>
    <t>koeficient 1.035 dle pravidel Úrs</t>
  </si>
  <si>
    <t>-----------------</t>
  </si>
  <si>
    <t>(1,338+0,975+6,385)*1,48*0,05*1.035" deska</t>
  </si>
  <si>
    <t>(16,80+3,50)*0,05*1.035" deska - plocha dle digi měření + přesahy</t>
  </si>
  <si>
    <t>8,80*1,08*0,05*1.035" deska</t>
  </si>
  <si>
    <t>podkladní beton pod základové patky pod sloupy</t>
  </si>
  <si>
    <t>1,15*1,15*0,05*7*1.035</t>
  </si>
  <si>
    <t>podkl. beton revizní šachty splaškové knl</t>
  </si>
  <si>
    <t>1,60*1,30*0,05*1.035</t>
  </si>
  <si>
    <t>149</t>
  </si>
  <si>
    <t>631311116</t>
  </si>
  <si>
    <t>Mazanina z betonu prostého bez zvýšených nároků na prostředí tl. přes 50 do 80 mm tř. C 25/30</t>
  </si>
  <si>
    <t>-1043445499</t>
  </si>
  <si>
    <t>https://podminky.urs.cz/item/CS_URS_2024_01/631311116</t>
  </si>
  <si>
    <t>P04a*0,05</t>
  </si>
  <si>
    <t>P07*0,08</t>
  </si>
  <si>
    <t>P08*0,08</t>
  </si>
  <si>
    <t>P10*0,08</t>
  </si>
  <si>
    <t>150</t>
  </si>
  <si>
    <t>631311125</t>
  </si>
  <si>
    <t>Mazanina z betonu prostého bez zvýšených nároků na prostředí tl. přes 80 do 120 mm tř. C 20/25</t>
  </si>
  <si>
    <t>-1605195931</t>
  </si>
  <si>
    <t>https://podminky.urs.cz/item/CS_URS_2024_01/631311125</t>
  </si>
  <si>
    <t>P06, P06* - podkladní beton tl.100 mm dle výkresu základů</t>
  </si>
  <si>
    <t>P.06 - 1.pp nová podlaha na terénu</t>
  </si>
  <si>
    <t>m.0.03, 0.04</t>
  </si>
  <si>
    <t>65,90*0,10*1.035</t>
  </si>
  <si>
    <t>změny výškové úrovně dle řezu D</t>
  </si>
  <si>
    <t>3,70*0,682*0,10*1.035</t>
  </si>
  <si>
    <t>3,70*(0,341-0,15)*0,10*1.035</t>
  </si>
  <si>
    <t>P.06* - 1.pp nová podlaha na terénu</t>
  </si>
  <si>
    <t>P06hvezda*0,10*1.035</t>
  </si>
  <si>
    <t>151</t>
  </si>
  <si>
    <t>631311126</t>
  </si>
  <si>
    <t>Mazanina z betonu prostého bez zvýšených nároků na prostředí tl. přes 80 do 120 mm tř. C 25/30</t>
  </si>
  <si>
    <t>1193307886</t>
  </si>
  <si>
    <t>https://podminky.urs.cz/item/CS_URS_2024_01/631311126</t>
  </si>
  <si>
    <t>P.15.a</t>
  </si>
  <si>
    <t>P15a*0,105</t>
  </si>
  <si>
    <t>P.15.b</t>
  </si>
  <si>
    <t>P15b*0,105</t>
  </si>
  <si>
    <t>152</t>
  </si>
  <si>
    <t>631311136</t>
  </si>
  <si>
    <t>Mazanina z betonu prostého bez zvýšených nároků na prostředí tl. přes 120 do 240 mm tř. C 25/30</t>
  </si>
  <si>
    <t>-826231268</t>
  </si>
  <si>
    <t>https://podminky.urs.cz/item/CS_URS_2024_01/631311136</t>
  </si>
  <si>
    <t>žb mazanina s vyprofilovanými stupni pro sedačky tl. 220mm</t>
  </si>
  <si>
    <t>P01a*0,22</t>
  </si>
  <si>
    <t>P01b*0,22</t>
  </si>
  <si>
    <t>P.03 - balkon - vyrovnávací betonová vrstva - řez A</t>
  </si>
  <si>
    <t>14,00*0,95*0,17</t>
  </si>
  <si>
    <t>14,00*0,55*0,27</t>
  </si>
  <si>
    <t>14,00*0,70*0,21</t>
  </si>
  <si>
    <t>14,00*0,15*0,41</t>
  </si>
  <si>
    <t>153</t>
  </si>
  <si>
    <t>631311225</t>
  </si>
  <si>
    <t>Mazanina z betonu prostého se zvýšenými nároky na prostředí tl. přes 80 do 120 mm tř. C 30/37</t>
  </si>
  <si>
    <t>-1377072130</t>
  </si>
  <si>
    <t>https://podminky.urs.cz/item/CS_URS_2024_01/631311225</t>
  </si>
  <si>
    <t>P.06* - 1.pp nová podlaha na terénu - žb deska tl. 100mm</t>
  </si>
  <si>
    <t>žb deska tl. 100mm (2.vrstva)</t>
  </si>
  <si>
    <t>154</t>
  </si>
  <si>
    <t>631311235</t>
  </si>
  <si>
    <t>Mazanina z betonu prostého se zvýšenými nároky na prostředí tl. přes 120 do 240 mm tř. C 30/37</t>
  </si>
  <si>
    <t>1702568764</t>
  </si>
  <si>
    <t>https://podminky.urs.cz/item/CS_URS_2024_01/631311235</t>
  </si>
  <si>
    <t>desky dle výkresu základů</t>
  </si>
  <si>
    <t>plochy dle digitálního měření na výkrese (jinde v soupisu prací jen "dle DM")</t>
  </si>
  <si>
    <t>P01a - sál na terénu - nabetonávka tl.150 mm, koeficient sklonu 1.02</t>
  </si>
  <si>
    <t>P15a - zásálí na terénu</t>
  </si>
  <si>
    <t>175,50*0,15*1.02</t>
  </si>
  <si>
    <t>nadbetonávka pod přizdívkou z plných cihel (det. B.02)</t>
  </si>
  <si>
    <t>m.1.03 - 1.04</t>
  </si>
  <si>
    <t>(2,50+2,15*5+1,35)*0,15*0,10</t>
  </si>
  <si>
    <t>(0,51+2,15*5+1,35)*0,15*0,10</t>
  </si>
  <si>
    <t>žb deska tl. 150mm</t>
  </si>
  <si>
    <t>65,90*0,15</t>
  </si>
  <si>
    <t>3,70*0,682*0,15</t>
  </si>
  <si>
    <t>3,70*(0,341-0,15)*0,15</t>
  </si>
  <si>
    <t>P.07 - nová žulová dlažba na terénu - nabetonávka tl. 150mm</t>
  </si>
  <si>
    <t>P07*0,15</t>
  </si>
  <si>
    <t>P.08 - foyer - nabetonávka tl. 150mm</t>
  </si>
  <si>
    <t>119,00*0,15</t>
  </si>
  <si>
    <t>7,40*0,15</t>
  </si>
  <si>
    <t>P.10 - ker. dlažba na terénu - nabetonávka tl. 150mm</t>
  </si>
  <si>
    <t>P10*0,15</t>
  </si>
  <si>
    <t>155</t>
  </si>
  <si>
    <t>631312141</t>
  </si>
  <si>
    <t>Doplnění dosavadních mazanin prostým betonem s dodáním hmot, bez potěru, plochy jednotlivě rýh v dosavadních mazaninách</t>
  </si>
  <si>
    <t>1787609452</t>
  </si>
  <si>
    <t>https://podminky.urs.cz/item/CS_URS_2024_01/631312141</t>
  </si>
  <si>
    <t>po osazení ZTI potrubí v zachovávaných bet.podlahách</t>
  </si>
  <si>
    <t>10,00*0,30*0,15</t>
  </si>
  <si>
    <t>156</t>
  </si>
  <si>
    <t>631319171</t>
  </si>
  <si>
    <t>Příplatek k cenám mazanin za stržení povrchu spodní vrstvy mazaniny latí před vložením výztuže nebo pletiva pro tl. obou vrstev mazaniny přes 50 do 80 mm</t>
  </si>
  <si>
    <t>-311699871</t>
  </si>
  <si>
    <t>https://podminky.urs.cz/item/CS_URS_2024_01/631319171</t>
  </si>
  <si>
    <t>14,018</t>
  </si>
  <si>
    <t>157</t>
  </si>
  <si>
    <t>631319173</t>
  </si>
  <si>
    <t>Příplatek k cenám mazanin za stržení povrchu spodní vrstvy mazaniny latí před vložením výztuže nebo pletiva pro tl. obou vrstev mazaniny přes 80 do 120 mm</t>
  </si>
  <si>
    <t>2075029679</t>
  </si>
  <si>
    <t>https://podminky.urs.cz/item/CS_URS_2024_01/631319173</t>
  </si>
  <si>
    <t>10,15*2</t>
  </si>
  <si>
    <t>2,694*2</t>
  </si>
  <si>
    <t>2,894*2</t>
  </si>
  <si>
    <t>158</t>
  </si>
  <si>
    <t>631319175</t>
  </si>
  <si>
    <t>Příplatek k cenám mazanin za stržení povrchu spodní vrstvy mazaniny latí před vložením výztuže nebo pletiva pro tl. obou vrstev mazaniny přes 120 do 240 mm</t>
  </si>
  <si>
    <t>1370781274</t>
  </si>
  <si>
    <t>https://podminky.urs.cz/item/CS_URS_2024_01/631319175</t>
  </si>
  <si>
    <t>54,418*2</t>
  </si>
  <si>
    <t>62,364*2</t>
  </si>
  <si>
    <t>159</t>
  </si>
  <si>
    <t>631351101</t>
  </si>
  <si>
    <t>Bednění v podlahách rýh a hran zřízení</t>
  </si>
  <si>
    <t>-2006990750</t>
  </si>
  <si>
    <t>https://podminky.urs.cz/item/CS_URS_2024_01/631351101</t>
  </si>
  <si>
    <t>Bednění mazanin a desek, popř. oddilatování od svislých kcí</t>
  </si>
  <si>
    <t>1.PP</t>
  </si>
  <si>
    <t>m.0.01 - ZÁDVEŘÍ</t>
  </si>
  <si>
    <t>(2,00+3,45)*2*0,10*2</t>
  </si>
  <si>
    <t>m.0.02 - SKLEP 01</t>
  </si>
  <si>
    <t>(2,70+4,015)*2*0,10*2</t>
  </si>
  <si>
    <t>m.0.03 - STROJOVNA VZT</t>
  </si>
  <si>
    <t>(12,90+3,71)*2*(0,10+0,15)</t>
  </si>
  <si>
    <t>m.0.04 - TM VYTÁPĚNÍ</t>
  </si>
  <si>
    <t>(6,20+3,45)*2*(0,10+0,15)</t>
  </si>
  <si>
    <t>1.NP</t>
  </si>
  <si>
    <t>m.1.01 - FOYER</t>
  </si>
  <si>
    <t>(4,20+6,80+2,15+8,80+2,10+2,00+2*0,60+5,00+2,00+2*0,40+8,90+2*0,50+1,10+3,30+2*1,65+1,40)*(0,10+0,15)</t>
  </si>
  <si>
    <t>2*4,90*(0,10+0,15)</t>
  </si>
  <si>
    <t>1,30*4*(0,10+0,15)</t>
  </si>
  <si>
    <t>m.1.03 - SÁL</t>
  </si>
  <si>
    <t>(16,60+12,25)*2*(0,15+0,22)</t>
  </si>
  <si>
    <t>2,20*2*(0,15+0,22)</t>
  </si>
  <si>
    <t>stupně sálu</t>
  </si>
  <si>
    <t>9,00*0,10*10</t>
  </si>
  <si>
    <t>boky stupňů</t>
  </si>
  <si>
    <t>10,50*0,10*2</t>
  </si>
  <si>
    <t>m.1.04 - ZÁSÁLÍ</t>
  </si>
  <si>
    <t>(1,50+0,636+12,40)*2*(0,15+0,105)</t>
  </si>
  <si>
    <t>(2,595+1,60)*2*(0,15+0,10)</t>
  </si>
  <si>
    <t>(4,50+6,50)*2*(0,15+0,10)</t>
  </si>
  <si>
    <t>(4,20+3,65)*2*0,10*2</t>
  </si>
  <si>
    <t>(1,951+0,285+1,60+0,269)*2*(0,15+0,22)</t>
  </si>
  <si>
    <t>((6,50+1,65+2*0,25)*2-1,55-1,20)*0,05</t>
  </si>
  <si>
    <t>(7,30+1,85+1,75+2*0,35)*2*0,05</t>
  </si>
  <si>
    <t>(9,25+7,80)*2*0,05</t>
  </si>
  <si>
    <t>9,00*2*0,05</t>
  </si>
  <si>
    <t>m.2.08 - SÁL - BALKON</t>
  </si>
  <si>
    <t>(6,30*2+13,50)*0,15</t>
  </si>
  <si>
    <t>stupně balkonu</t>
  </si>
  <si>
    <t>14,00*0,81</t>
  </si>
  <si>
    <t>160</t>
  </si>
  <si>
    <t>631351102</t>
  </si>
  <si>
    <t>Bednění v podlahách rýh a hran odstranění</t>
  </si>
  <si>
    <t>-1924970748</t>
  </si>
  <si>
    <t>https://podminky.urs.cz/item/CS_URS_2024_01/631351102</t>
  </si>
  <si>
    <t>161</t>
  </si>
  <si>
    <t>631362021</t>
  </si>
  <si>
    <t>Výztuž mazanin ze svařovaných sítí z drátů typu KARI</t>
  </si>
  <si>
    <t>-323218186</t>
  </si>
  <si>
    <t>https://podminky.urs.cz/item/CS_URS_2024_01/631362021</t>
  </si>
  <si>
    <t>P.01.a, P.01.b, P.15.a, P.15.b - zásálí a sál</t>
  </si>
  <si>
    <t>P.15.a zásálí na terénu</t>
  </si>
  <si>
    <t>ŽB deska se schody - dle statiky - Podlaha 1.np</t>
  </si>
  <si>
    <t>4368*0.001</t>
  </si>
  <si>
    <t>P.01.a, P.15.a - zásálí a sál na terénu</t>
  </si>
  <si>
    <t>DESKA IGLU NA BETON (150 mm)</t>
  </si>
  <si>
    <t>1440*0.001</t>
  </si>
  <si>
    <t>P.03 - balkon</t>
  </si>
  <si>
    <t>hmotností sítí dle statiky - Strop nad 2.np</t>
  </si>
  <si>
    <t>400*0.001</t>
  </si>
  <si>
    <t>plocha dle DM na výkrese</t>
  </si>
  <si>
    <t>vrchní vrstva žb .. síť R8 100/100 .. 7.90 kg/m2 (2 vrstvy)</t>
  </si>
  <si>
    <t>65,90*7.90*1.40*0.001*2</t>
  </si>
  <si>
    <t>spodní vrstva žb .. síť R6 100/100 .. 4.44 kg/m2 (2 vrstvy)</t>
  </si>
  <si>
    <t>65,90*4.44*1.40*0.001*2</t>
  </si>
  <si>
    <t>m.0.01, 0.02</t>
  </si>
  <si>
    <t>(4,67+10,84)*7.90*1.40*0.001*2</t>
  </si>
  <si>
    <t>(4,67+10,84)*4.44*1.40*0.001*2</t>
  </si>
  <si>
    <t>m.1.10 - Sklad (P06*)</t>
  </si>
  <si>
    <t>hmotnost sítí dle statiky - Podlaha 1.np</t>
  </si>
  <si>
    <t>D SET (2x100 mm)</t>
  </si>
  <si>
    <t>327*0.001</t>
  </si>
  <si>
    <t>P.07 - nová žulová dlažba na terénu</t>
  </si>
  <si>
    <t>vrchnní vrstva žb .. síť R6 100/100 .. 4.44 kg/m2</t>
  </si>
  <si>
    <t>P07*4.44*1.40*0.001</t>
  </si>
  <si>
    <t>spodní vrstva žb .. síť R6 150/150 .. 3.033 kg/m2 (2 vrstvy)</t>
  </si>
  <si>
    <t>P07*3.033*1.40*0.001*2</t>
  </si>
  <si>
    <t>P.08 - foyer</t>
  </si>
  <si>
    <t>P08*4.44*1.40*0.001</t>
  </si>
  <si>
    <t>spodní vrstva žb .. nabetonávka tl. 150mm</t>
  </si>
  <si>
    <t>DM</t>
  </si>
  <si>
    <t>182*0.001</t>
  </si>
  <si>
    <t>IGLu</t>
  </si>
  <si>
    <t>947,58*0.001</t>
  </si>
  <si>
    <t>P.10  - ker. dlažba na terénu</t>
  </si>
  <si>
    <t>P10*4.44*1.40*0.001</t>
  </si>
  <si>
    <t>P10*3.033*1.40*0.001*2</t>
  </si>
  <si>
    <t>162</t>
  </si>
  <si>
    <t>245510510.R</t>
  </si>
  <si>
    <t>tekutá krystalizační přísada do betonu bal. á 25 l</t>
  </si>
  <si>
    <t>l</t>
  </si>
  <si>
    <t>-2142456205</t>
  </si>
  <si>
    <t>Výčet skladeb s přísadou - dle výpisu horizon. kcí</t>
  </si>
  <si>
    <t>5 l/m3 dle soupisu prací Sanace</t>
  </si>
  <si>
    <t>P06*0,10*5.00</t>
  </si>
  <si>
    <t>P06hvezda*0,10*5.00</t>
  </si>
  <si>
    <t>163</t>
  </si>
  <si>
    <t>631391114.1</t>
  </si>
  <si>
    <t>Soklíky výšky 150 mm profilované z malty/omítky sanační</t>
  </si>
  <si>
    <t>2020555294</t>
  </si>
  <si>
    <t>m.1.01 - FOYER - Nový sokl v pův. tvarosloví - provedení z materiálu dle navazující sanační omítky</t>
  </si>
  <si>
    <t>(4,20+6,80+2,15+8,80+2,10+2,00+2*0,60+5,00+2,00+2*0,40+8,90+2*0,50+1,10+3,30+2*1,65+1,40)</t>
  </si>
  <si>
    <t>-0,70</t>
  </si>
  <si>
    <t>-0,80*4</t>
  </si>
  <si>
    <t>-1,90*2</t>
  </si>
  <si>
    <t>-1,80</t>
  </si>
  <si>
    <t>2*4,90</t>
  </si>
  <si>
    <t>-2*2,05*2</t>
  </si>
  <si>
    <t>164</t>
  </si>
  <si>
    <t>632451023</t>
  </si>
  <si>
    <t>Potěr cementový vyrovnávací z malty (MC-15) v pásu o průměrné (střední) tl. přes 30 do 40 mm</t>
  </si>
  <si>
    <t>-519651502</t>
  </si>
  <si>
    <t>https://podminky.urs.cz/item/CS_URS_2024_01/632451023</t>
  </si>
  <si>
    <t>Podkladní vrstva pod konce nosníků</t>
  </si>
  <si>
    <t>4*0,20*0,20*2</t>
  </si>
  <si>
    <t>1*0,20*0,20*2</t>
  </si>
  <si>
    <t>2*0,20*0,20*2</t>
  </si>
  <si>
    <t>5*0,20*0,20*2</t>
  </si>
  <si>
    <t>0,20*0,20*2</t>
  </si>
  <si>
    <t>165</t>
  </si>
  <si>
    <t>632481213</t>
  </si>
  <si>
    <t>Separační vrstva k oddělení podlahových vrstev z polyetylénové fólie</t>
  </si>
  <si>
    <t>60268267</t>
  </si>
  <si>
    <t>https://podminky.urs.cz/item/CS_URS_2024_01/632481213</t>
  </si>
  <si>
    <t>166</t>
  </si>
  <si>
    <t>943211111</t>
  </si>
  <si>
    <t>Montáž lešení prostorového rámového lehkého pracovního s podlahami s provozním zatížením tř. 3 do 200 kg/m2, výšky do 10 m</t>
  </si>
  <si>
    <t>-618249345</t>
  </si>
  <si>
    <t>https://podminky.urs.cz/item/CS_URS_2024_01/943211111</t>
  </si>
  <si>
    <t>m.1.03, 1.04</t>
  </si>
  <si>
    <t>178,00*8,90</t>
  </si>
  <si>
    <t>167</t>
  </si>
  <si>
    <t>943211211</t>
  </si>
  <si>
    <t>Lešení prostorové rámové lehké pracovní s podlahami s provozním zatížením tř. 3 do 200 kg/m2 výšky do 10 m příplatek k ceně za každý den použití</t>
  </si>
  <si>
    <t>838250407</t>
  </si>
  <si>
    <t>https://podminky.urs.cz/item/CS_URS_2024_01/943211211</t>
  </si>
  <si>
    <t>42*lesprostor</t>
  </si>
  <si>
    <t>168</t>
  </si>
  <si>
    <t>943211811</t>
  </si>
  <si>
    <t>Demontáž lešení prostorového rámového lehkého pracovního s podlahami s provozním zatížením tř. 3 do 200 kg/m2, výšky do 10 m</t>
  </si>
  <si>
    <t>1607823089</t>
  </si>
  <si>
    <t>https://podminky.urs.cz/item/CS_URS_2024_01/943211811</t>
  </si>
  <si>
    <t>169</t>
  </si>
  <si>
    <t>943221111</t>
  </si>
  <si>
    <t>Lešení prostorové rámové těžké pracovní s podlahami s provozním zatížením tř. 4 do 300 kg/m2 výšky do 10 m montáž</t>
  </si>
  <si>
    <t>-335986067</t>
  </si>
  <si>
    <t>https://podminky.urs.cz/item/CS_URS_2024_01/943221111</t>
  </si>
  <si>
    <t>žb deska stropu nad 1PP bude ležet na stávajících stěnách, otvor po vybouraném stropu bude zajištěn těžkým lešením</t>
  </si>
  <si>
    <t>Dle Tz: žb deska stropu nad 1PP bude ležet na stávajících stěnách, otvor po vybouraném stropu bude zajištěn těžkým lešením</t>
  </si>
  <si>
    <t>77,89*2,50</t>
  </si>
  <si>
    <t>170</t>
  </si>
  <si>
    <t>943221211</t>
  </si>
  <si>
    <t>Lešení prostorové rámové těžké pracovní s podlahami s provozním zatížením tř. 4 do 300 kg/m2 výšky do 10 m příplatek k ceně za každý den použití</t>
  </si>
  <si>
    <t>219958519</t>
  </si>
  <si>
    <t>https://podminky.urs.cz/item/CS_URS_2024_01/943221211</t>
  </si>
  <si>
    <t>194,725*90 'Přepočtené koeficientem množství</t>
  </si>
  <si>
    <t>171</t>
  </si>
  <si>
    <t>943221811</t>
  </si>
  <si>
    <t>Lešení prostorové rámové těžké pracovní s podlahami s provozním zatížením tř. 4 do 300 kg/m2 výšky do 10 m demontáž</t>
  </si>
  <si>
    <t>1161954140</t>
  </si>
  <si>
    <t>https://podminky.urs.cz/item/CS_URS_2024_01/943221811</t>
  </si>
  <si>
    <t>172</t>
  </si>
  <si>
    <t>949101111</t>
  </si>
  <si>
    <t>Lešení pomocné pracovní pro objekty pozemních staveb pro zatížení do 150 kg/m2, o výšce lešeňové podlahy do 1,9 m</t>
  </si>
  <si>
    <t>-1572315762</t>
  </si>
  <si>
    <t>https://podminky.urs.cz/item/CS_URS_2024_01/949101111</t>
  </si>
  <si>
    <t>celkové plochy dle tabulek místností</t>
  </si>
  <si>
    <t>395,94</t>
  </si>
  <si>
    <t>odečet m.1.03 - sál, kde je započteno prostorové lešení</t>
  </si>
  <si>
    <t>-201,60</t>
  </si>
  <si>
    <t>2.NP</t>
  </si>
  <si>
    <t>224,41</t>
  </si>
  <si>
    <t>173</t>
  </si>
  <si>
    <t>949101112</t>
  </si>
  <si>
    <t>Lešení pomocné pracovní pro objekty pozemních staveb pro zatížení do 150 kg/m2, o výšce lešeňové podlahy přes 1,9 do 3,5 m</t>
  </si>
  <si>
    <t>-972235009</t>
  </si>
  <si>
    <t>https://podminky.urs.cz/item/CS_URS_2024_01/949101112</t>
  </si>
  <si>
    <t>pod balkonem</t>
  </si>
  <si>
    <t>50,00</t>
  </si>
  <si>
    <t>174</t>
  </si>
  <si>
    <t>952901111</t>
  </si>
  <si>
    <t>Vyčištění budov nebo objektů před předáním do užívání budov bytové nebo občanské výstavby, světlé výšky podlaží do 4 m</t>
  </si>
  <si>
    <t>-651755819</t>
  </si>
  <si>
    <t>https://podminky.urs.cz/item/CS_URS_2024_01/952901111</t>
  </si>
  <si>
    <t>Výpočet ploch skladeb horizontálních konstrukcí</t>
  </si>
  <si>
    <t>plochy dle tabulky místností</t>
  </si>
  <si>
    <t>P.01.a - sál na terénu</t>
  </si>
  <si>
    <t>206.04*1.02" plocha sálu x koeficient sklonu 1.02</t>
  </si>
  <si>
    <t>-P01b" odečet podsklepené části</t>
  </si>
  <si>
    <t>P.01.b - sál podsklepená část</t>
  </si>
  <si>
    <t>56,00*1.02" plocha dle DM výkresu tvaru x koeficient sklonu 1.02</t>
  </si>
  <si>
    <t>P.02 - stávající podlaha s ker. dlažbou</t>
  </si>
  <si>
    <t>m.1.05</t>
  </si>
  <si>
    <t>17,92</t>
  </si>
  <si>
    <t>m.1.06</t>
  </si>
  <si>
    <t>m.2.07 - KOUPELNA + WC (60%)</t>
  </si>
  <si>
    <t>5.91*0.60</t>
  </si>
  <si>
    <t>m.2.12</t>
  </si>
  <si>
    <t>3,34</t>
  </si>
  <si>
    <t>9,24</t>
  </si>
  <si>
    <t>11,38</t>
  </si>
  <si>
    <t>m.2.08</t>
  </si>
  <si>
    <t>71,74</t>
  </si>
  <si>
    <t>2,52</t>
  </si>
  <si>
    <t>P.04.a - terazzo</t>
  </si>
  <si>
    <t>m.2.01 - FOYER (50%)</t>
  </si>
  <si>
    <t>25.28*0.50</t>
  </si>
  <si>
    <t>P.04.b - stávající terazzo</t>
  </si>
  <si>
    <t>P.05 - nová žulová dlažba</t>
  </si>
  <si>
    <t>43.01</t>
  </si>
  <si>
    <t>20.26</t>
  </si>
  <si>
    <t>4.67</t>
  </si>
  <si>
    <t>10.84</t>
  </si>
  <si>
    <t>P.09 - st. prkna</t>
  </si>
  <si>
    <t>3.69</t>
  </si>
  <si>
    <t>3.62</t>
  </si>
  <si>
    <t>3.90</t>
  </si>
  <si>
    <t>P.10 - nová žb deska koupelna</t>
  </si>
  <si>
    <t>m.2.07 - KOUPELNA + WC .. část plochy</t>
  </si>
  <si>
    <t>3,00</t>
  </si>
  <si>
    <t>P.11 - zásálí strop</t>
  </si>
  <si>
    <t>v m.1.03 Sále - dle řezu A, plocha dle DM</t>
  </si>
  <si>
    <t>25,70</t>
  </si>
  <si>
    <t>P.12 - stávající pohled sál / stávající podhled balkon</t>
  </si>
  <si>
    <t>podhled sálu vč. plochy nad balkonem</t>
  </si>
  <si>
    <t>263,80</t>
  </si>
  <si>
    <t>podhled balkonu</t>
  </si>
  <si>
    <t>48,10</t>
  </si>
  <si>
    <t>P.13 - koupelna zaměstnanci na nové žb desce</t>
  </si>
  <si>
    <t>m.2.07 - KOUPELNA + WC (40%)</t>
  </si>
  <si>
    <t>5.91*0.40</t>
  </si>
  <si>
    <t>P.14 - stříška nad vstupem</t>
  </si>
  <si>
    <t xml:space="preserve">P.15.a - podlaha zásálí </t>
  </si>
  <si>
    <t xml:space="preserve">m.1.04 - ZÁSÁLÍ </t>
  </si>
  <si>
    <t>25.66</t>
  </si>
  <si>
    <t>-7,20</t>
  </si>
  <si>
    <t>P.15.b - podlaha zásálí</t>
  </si>
  <si>
    <t>7,20</t>
  </si>
  <si>
    <t>P.18 - dubové vlysy</t>
  </si>
  <si>
    <t>63.45</t>
  </si>
  <si>
    <t>Odečet pomocného výpočtu ploch hor.kcí</t>
  </si>
  <si>
    <t>-P01a</t>
  </si>
  <si>
    <t>-P01b</t>
  </si>
  <si>
    <t>-P02</t>
  </si>
  <si>
    <t>-P03</t>
  </si>
  <si>
    <t>-P04a</t>
  </si>
  <si>
    <t>-P04b</t>
  </si>
  <si>
    <t>-P05</t>
  </si>
  <si>
    <t>-P06</t>
  </si>
  <si>
    <t>-P06hvezda</t>
  </si>
  <si>
    <t>-P07</t>
  </si>
  <si>
    <t>-P08</t>
  </si>
  <si>
    <t>-P09</t>
  </si>
  <si>
    <t>-P10</t>
  </si>
  <si>
    <t>-P11</t>
  </si>
  <si>
    <t>-P12</t>
  </si>
  <si>
    <t>-P13</t>
  </si>
  <si>
    <t>-P14</t>
  </si>
  <si>
    <t>-P15a</t>
  </si>
  <si>
    <t>-P15b</t>
  </si>
  <si>
    <t>-P18</t>
  </si>
  <si>
    <t>výpočet plochy vyčištění - plochy dle DM vč. obvodových kcí dle pravidel rozpočtování</t>
  </si>
  <si>
    <t>106,10</t>
  </si>
  <si>
    <t>m.1.01-2, 5-12</t>
  </si>
  <si>
    <t>222,70</t>
  </si>
  <si>
    <t>m.1.03 - část místnosti pod balkonem</t>
  </si>
  <si>
    <t>27,50</t>
  </si>
  <si>
    <t>282,60</t>
  </si>
  <si>
    <t>175</t>
  </si>
  <si>
    <t>952901114</t>
  </si>
  <si>
    <t>Vyčištění budov nebo objektů před předáním do užívání budov bytové nebo občanské výstavby, světlé výšky podlaží přes 4 m</t>
  </si>
  <si>
    <t>-702789655</t>
  </si>
  <si>
    <t>https://podminky.urs.cz/item/CS_URS_2024_01/952901114</t>
  </si>
  <si>
    <t>sál bez plochy pod balkonem</t>
  </si>
  <si>
    <t>195,20</t>
  </si>
  <si>
    <t>176</t>
  </si>
  <si>
    <t>963023612</t>
  </si>
  <si>
    <t>Vybourání schodišťových stupňů oblých, rovných nebo kosých ze zdi kamenné oboustranně</t>
  </si>
  <si>
    <t>1986937852</t>
  </si>
  <si>
    <t>https://podminky.urs.cz/item/CS_URS_2024_01/963023612</t>
  </si>
  <si>
    <t>odstranění poškozeného schodu schodiště z 1.pp</t>
  </si>
  <si>
    <t>177</t>
  </si>
  <si>
    <t>973022251</t>
  </si>
  <si>
    <t>Vysekání výklenků nebo kapes ve zdivu z kamene kapes, plochy do 0,10 m2, hl. do 300 mm</t>
  </si>
  <si>
    <t>2083655403</t>
  </si>
  <si>
    <t>https://podminky.urs.cz/item/CS_URS_2024_01/973022251</t>
  </si>
  <si>
    <t>178</t>
  </si>
  <si>
    <t>973042251</t>
  </si>
  <si>
    <t>Vysekání výklenků nebo kapes ve zdivu betonovém kapes, plochy do 0,10 m2, hl. do 300 mm</t>
  </si>
  <si>
    <t>-833193259</t>
  </si>
  <si>
    <t>https://podminky.urs.cz/item/CS_URS_2024_01/973042251</t>
  </si>
  <si>
    <t>179</t>
  </si>
  <si>
    <t>974029664</t>
  </si>
  <si>
    <t>Vysekání rýh ve zdivu kamenném pro vtahování nosníků, před vybouráním otvoru do hl. 150 mm, při výšce nosníku do 150 mm</t>
  </si>
  <si>
    <t>200388528</t>
  </si>
  <si>
    <t>https://podminky.urs.cz/item/CS_URS_2024_01/974029664</t>
  </si>
  <si>
    <t>0,90*4</t>
  </si>
  <si>
    <t>2,00*1</t>
  </si>
  <si>
    <t>1,70*2</t>
  </si>
  <si>
    <t>0,90*2</t>
  </si>
  <si>
    <t>2,00*2</t>
  </si>
  <si>
    <t>2,80</t>
  </si>
  <si>
    <t>1,40*4</t>
  </si>
  <si>
    <t>1,10*5</t>
  </si>
  <si>
    <t>2,50</t>
  </si>
  <si>
    <t>1,40*5</t>
  </si>
  <si>
    <t>0,50*5</t>
  </si>
  <si>
    <t>1,15</t>
  </si>
  <si>
    <t>0,85</t>
  </si>
  <si>
    <t>180</t>
  </si>
  <si>
    <t>974049164</t>
  </si>
  <si>
    <t>Vysekání rýh v betonových zdech do hl. 150 mm a šířky do 150 mm</t>
  </si>
  <si>
    <t>-1358291687</t>
  </si>
  <si>
    <t>https://podminky.urs.cz/item/CS_URS_2024_01/974049164</t>
  </si>
  <si>
    <t>pro vtahování nosníků</t>
  </si>
  <si>
    <t>181</t>
  </si>
  <si>
    <t>975011351</t>
  </si>
  <si>
    <t>Podpěrné dřevení při podezdívání základového zdiva při výšce vyzdívky do 2 m, při tl. zdiva přes 450 do 600 mm a délce podchycení přes 3 do 5 m</t>
  </si>
  <si>
    <t>125082310</t>
  </si>
  <si>
    <t>https://podminky.urs.cz/item/CS_URS_2024_01/975011351</t>
  </si>
  <si>
    <t>1.np - zdivo sousedící s OSSZ</t>
  </si>
  <si>
    <t>2*5,00+3,00</t>
  </si>
  <si>
    <t>182</t>
  </si>
  <si>
    <t>985121121</t>
  </si>
  <si>
    <t>Tryskání degradovaného betonu stěn, rubu kleneb a podlah vodou pod tlakem do 300 barů</t>
  </si>
  <si>
    <t>-1210492927</t>
  </si>
  <si>
    <t>https://podminky.urs.cz/item/CS_URS_2024_01/985121121</t>
  </si>
  <si>
    <t>S.08 - balkon - vyspravení současné žb kce parapetu balkonu</t>
  </si>
  <si>
    <t>14,00*(0,80+0,20+0,70)</t>
  </si>
  <si>
    <t>183</t>
  </si>
  <si>
    <t>985121221</t>
  </si>
  <si>
    <t>Tryskání degradovaného betonu líce kleneb a podhledů vodou pod tlakem do 300 barů</t>
  </si>
  <si>
    <t>-66465079</t>
  </si>
  <si>
    <t>https://podminky.urs.cz/item/CS_URS_2024_01/985121221</t>
  </si>
  <si>
    <t>Balkon - vyspravení současné žb kce podhledu balkonu</t>
  </si>
  <si>
    <t>plocha dle DM</t>
  </si>
  <si>
    <t>56,40</t>
  </si>
  <si>
    <t>184</t>
  </si>
  <si>
    <t>985131311</t>
  </si>
  <si>
    <t>Očištění ploch stěn, rubu kleneb a podlah ruční dočištění ocelovými kartáči</t>
  </si>
  <si>
    <t>-1855076056</t>
  </si>
  <si>
    <t>https://podminky.urs.cz/item/CS_URS_2024_01/985131311</t>
  </si>
  <si>
    <t>185</t>
  </si>
  <si>
    <t>985131411</t>
  </si>
  <si>
    <t>Očištění ploch stěn, rubu kleneb a podlah vysušení stlačeným vzduchem</t>
  </si>
  <si>
    <t>-1059029879</t>
  </si>
  <si>
    <t>https://podminky.urs.cz/item/CS_URS_2024_01/985131411</t>
  </si>
  <si>
    <t>186</t>
  </si>
  <si>
    <t>985132311</t>
  </si>
  <si>
    <t>Očištění ploch líce kleneb a podhledů ruční dočištění ocelovými kartáči</t>
  </si>
  <si>
    <t>158251699</t>
  </si>
  <si>
    <t>https://podminky.urs.cz/item/CS_URS_2024_01/985132311</t>
  </si>
  <si>
    <t>187</t>
  </si>
  <si>
    <t>985132411</t>
  </si>
  <si>
    <t>Očištění ploch líce kleneb a podhledů vysušení stlačeným vzduchem</t>
  </si>
  <si>
    <t>-933865047</t>
  </si>
  <si>
    <t>https://podminky.urs.cz/item/CS_URS_2024_01/985132411</t>
  </si>
  <si>
    <t>368</t>
  </si>
  <si>
    <t>985311112</t>
  </si>
  <si>
    <t>Reprofilace betonu sanačními maltami na cementové bázi ručně stěn, tloušťky přes 10 do 20 mm</t>
  </si>
  <si>
    <t>655132165</t>
  </si>
  <si>
    <t>https://podminky.urs.cz/item/CS_URS_2024_01/985311112</t>
  </si>
  <si>
    <t>369</t>
  </si>
  <si>
    <t>985311212</t>
  </si>
  <si>
    <t>Reprofilace betonu sanačními maltami na cementové bázi ručně líce kleneb a podhledů, tloušťky přes 10 do 20 mm</t>
  </si>
  <si>
    <t>-618630498</t>
  </si>
  <si>
    <t>https://podminky.urs.cz/item/CS_URS_2024_01/985311212</t>
  </si>
  <si>
    <t>190</t>
  </si>
  <si>
    <t>985312113</t>
  </si>
  <si>
    <t>Stěrka k vyrovnání ploch reprofilovaného betonu stěn, tloušťky přes 3 do 4 mm</t>
  </si>
  <si>
    <t>-972304984</t>
  </si>
  <si>
    <t>https://podminky.urs.cz/item/CS_URS_2024_01/985312113</t>
  </si>
  <si>
    <t>191</t>
  </si>
  <si>
    <t>985312123</t>
  </si>
  <si>
    <t>Stěrka k vyrovnání ploch reprofilovaného betonu líce kleneb a podhledů, tloušťky přes 3 do 4 mm</t>
  </si>
  <si>
    <t>1880737472</t>
  </si>
  <si>
    <t>https://podminky.urs.cz/item/CS_URS_2024_01/985312123</t>
  </si>
  <si>
    <t>192</t>
  </si>
  <si>
    <t>985321111</t>
  </si>
  <si>
    <t>Ochranný nátěr betonářské výztuže 1 vrstva tloušťky 1 mm na cementové bázi stěn, líce kleneb a podhledů</t>
  </si>
  <si>
    <t>-743114759</t>
  </si>
  <si>
    <t>https://podminky.urs.cz/item/CS_URS_2024_01/985321111</t>
  </si>
  <si>
    <t>193</t>
  </si>
  <si>
    <t>985323112</t>
  </si>
  <si>
    <t>Spojovací můstek reprofilovaného betonu na cementové bázi, tloušťky 2 mm</t>
  </si>
  <si>
    <t>-1282487411</t>
  </si>
  <si>
    <t>https://podminky.urs.cz/item/CS_URS_2024_01/985323112</t>
  </si>
  <si>
    <t>194</t>
  </si>
  <si>
    <t>985520111</t>
  </si>
  <si>
    <t>Stříkaný beton z mokré směsi pevnosti v tlaku min. 25 MPa stěn, jedné vrstvy tloušťky do 30 mm</t>
  </si>
  <si>
    <t>-732197054</t>
  </si>
  <si>
    <t>https://podminky.urs.cz/item/CS_URS_2024_01/985520111</t>
  </si>
  <si>
    <t>(2*4,20+3,60)*3,20</t>
  </si>
  <si>
    <t>195</t>
  </si>
  <si>
    <t>985520119</t>
  </si>
  <si>
    <t>Stříkaný beton z mokré směsi pevnosti v tlaku min. 25 MPa stěn, jedné vrstvy tloušťky Příplatek k ceně za každých dalších i započatých 10 mm tloušťky</t>
  </si>
  <si>
    <t>1189752894</t>
  </si>
  <si>
    <t>https://podminky.urs.cz/item/CS_URS_2024_01/985520119</t>
  </si>
  <si>
    <t>196</t>
  </si>
  <si>
    <t>985562312</t>
  </si>
  <si>
    <t>Výztuž stříkaného betonu ze svařovaných sítí velikosti ok přes 100 mm jednovrstvých stěn, průměru drátu 6 mm</t>
  </si>
  <si>
    <t>-1591979584</t>
  </si>
  <si>
    <t>https://podminky.urs.cz/item/CS_URS_2024_01/985562312</t>
  </si>
  <si>
    <t>R6 100x100 (dle půdorysu 1.np) .. 4.44 kg/m2, koeficient překrytí 1.40</t>
  </si>
  <si>
    <t>S10b*1.40</t>
  </si>
  <si>
    <t>197</t>
  </si>
  <si>
    <t>985564213</t>
  </si>
  <si>
    <t>Kotvičky pro výztuž stříkaného betonu z betonářské oceli do chemické malty, hloubky kotvení do 200 mm, průměru přes 8 do 10 mm</t>
  </si>
  <si>
    <t>-1754718374</t>
  </si>
  <si>
    <t>https://podminky.urs.cz/item/CS_URS_2024_01/985564213</t>
  </si>
  <si>
    <t>6 ks m2</t>
  </si>
  <si>
    <t>S10b*6+0.6</t>
  </si>
  <si>
    <t>198</t>
  </si>
  <si>
    <t>612456156</t>
  </si>
  <si>
    <t>Vnitřní omítka torkretová stěn Příplatek k cenám za vyhlazení poslední vrstvy</t>
  </si>
  <si>
    <t>-763525209</t>
  </si>
  <si>
    <t>https://podminky.urs.cz/item/CS_URS_2024_01/612456156</t>
  </si>
  <si>
    <t>199</t>
  </si>
  <si>
    <t>999001.15</t>
  </si>
  <si>
    <t>Systémová sanance trhlin po statických úpravách interiéru šířky do 2,0mm (realizováno a účtováno dle pokynu investora a zápisu v SD)</t>
  </si>
  <si>
    <t>-129807980</t>
  </si>
  <si>
    <t>20,0</t>
  </si>
  <si>
    <t>200</t>
  </si>
  <si>
    <t>99907010</t>
  </si>
  <si>
    <t>Montáž a dodávka systémových podlahových lišt a profilů (dilatační, přechodové, prahové, popř. jiné)</t>
  </si>
  <si>
    <t>-910414718</t>
  </si>
  <si>
    <t>125,00</t>
  </si>
  <si>
    <t>201</t>
  </si>
  <si>
    <t>99999100</t>
  </si>
  <si>
    <t>Hasící přístroj (Pg 6 – práškový) s hasící schopností 21 A a 113 B vč. umístění, ukotvení</t>
  </si>
  <si>
    <t>437124225</t>
  </si>
  <si>
    <t>Počty a typy hasících přístrojů dle Pbř</t>
  </si>
  <si>
    <t>202</t>
  </si>
  <si>
    <t>99999101</t>
  </si>
  <si>
    <t>Hasící přístroj (S – sněhový) s hasící schopností 55 B vč. umístění, ukotvení</t>
  </si>
  <si>
    <t>404182493</t>
  </si>
  <si>
    <t>203</t>
  </si>
  <si>
    <t>99999116</t>
  </si>
  <si>
    <t>Výstražné a bezpečnostní značky a tabulky</t>
  </si>
  <si>
    <t>-1638206768</t>
  </si>
  <si>
    <t>204</t>
  </si>
  <si>
    <t>727111000.1</t>
  </si>
  <si>
    <t>Protipožární ucpávky a zaizolování prostupů vedení konstrukcemi</t>
  </si>
  <si>
    <t>567945350</t>
  </si>
  <si>
    <t>protipožární ucpávky v rozpočtech specialistů samostatně neuvedené</t>
  </si>
  <si>
    <t>205</t>
  </si>
  <si>
    <t>7333900.1</t>
  </si>
  <si>
    <t>Chránička prostupová pažnice KG200</t>
  </si>
  <si>
    <t>1808213542</t>
  </si>
  <si>
    <t>Půdorys 1.pp</t>
  </si>
  <si>
    <t>206</t>
  </si>
  <si>
    <t>7333910.1</t>
  </si>
  <si>
    <t>Chránička prostupová pažnice HT90</t>
  </si>
  <si>
    <t>-1386757914</t>
  </si>
  <si>
    <t>351</t>
  </si>
  <si>
    <t>-2086047460</t>
  </si>
  <si>
    <t>Poznámka k položce:_x000D_
Shoz viz soupis prací Bourací práce.</t>
  </si>
  <si>
    <t>208</t>
  </si>
  <si>
    <t>-1199283954</t>
  </si>
  <si>
    <t>209</t>
  </si>
  <si>
    <t>1143929701</t>
  </si>
  <si>
    <t>13,537*5 'Přepočtené koeficientem množství</t>
  </si>
  <si>
    <t>210</t>
  </si>
  <si>
    <t>-545570198</t>
  </si>
  <si>
    <t>998</t>
  </si>
  <si>
    <t>Přesun hmot</t>
  </si>
  <si>
    <t>354</t>
  </si>
  <si>
    <t>998011001</t>
  </si>
  <si>
    <t>Přesun hmot pro budovy občanské výstavby, bydlení, výrobu a služby s nosnou svislou konstrukcí zděnou z cihel, tvárnic nebo kamene vodorovná dopravní vzdálenost do 100 m základní pro budovy výšky do 6 m</t>
  </si>
  <si>
    <t>-818440670</t>
  </si>
  <si>
    <t>https://podminky.urs.cz/item/CS_URS_2024_01/998011001</t>
  </si>
  <si>
    <t>Poznámka k položce:_x000D_
85% celkové hmotnosti nových přesouvaných materiálů HSV bude do výše do 6 m.</t>
  </si>
  <si>
    <t>965,744*0,85 'Přepočtené koeficientem množství</t>
  </si>
  <si>
    <t>355</t>
  </si>
  <si>
    <t>998011009</t>
  </si>
  <si>
    <t>Přesun hmot pro budovy občanské výstavby, bydlení, výrobu a služby s nosnou svislou konstrukcí zděnou z cihel, tvárnic nebo kamene vodorovná dopravní vzdálenost do 100 m s omezením mechanizace pro budovy výšky přes 6 do 12 m</t>
  </si>
  <si>
    <t>1101786639</t>
  </si>
  <si>
    <t>https://podminky.urs.cz/item/CS_URS_2024_01/998011009</t>
  </si>
  <si>
    <t>Poznámka k položce:_x000D_
15% celkové hmotnosti nových přesouvaných materiálů HSV bude do výše přes 6 m.</t>
  </si>
  <si>
    <t>965,744*0,15 'Přepočtené koeficientem množství</t>
  </si>
  <si>
    <t>212</t>
  </si>
  <si>
    <t>711111053</t>
  </si>
  <si>
    <t>Provedení izolace proti zemní vlhkosti natěradly a tmely za studena na ploše vodorovné V dvojnásobným nátěrem krystalickou hydroizolací</t>
  </si>
  <si>
    <t>1464295090</t>
  </si>
  <si>
    <t>https://podminky.urs.cz/item/CS_URS_2024_01/711111053</t>
  </si>
  <si>
    <t>Dle Tz statiky</t>
  </si>
  <si>
    <t>Železobetonové i zděné konstrukce budou v 1PP natřeny krystalickým hydroizolačním nátěrem</t>
  </si>
  <si>
    <t>Podlahy</t>
  </si>
  <si>
    <t>Stropy</t>
  </si>
  <si>
    <t>213</t>
  </si>
  <si>
    <t>711112053</t>
  </si>
  <si>
    <t>Provedení izolace proti zemní vlhkosti natěradly a tmely za studena na ploše svislé S dvojnásobným nátěrem krystalickou hydroizolací</t>
  </si>
  <si>
    <t>2065530524</t>
  </si>
  <si>
    <t>https://podminky.urs.cz/item/CS_URS_2024_01/711112053</t>
  </si>
  <si>
    <t>dle Tz statiky</t>
  </si>
  <si>
    <t>214</t>
  </si>
  <si>
    <t>24551050</t>
  </si>
  <si>
    <t>stěrka hydroizolační cementová kapilárně aktivní s dodatečnou krystalizací do spodní stavby</t>
  </si>
  <si>
    <t>kg</t>
  </si>
  <si>
    <t>749485666</t>
  </si>
  <si>
    <t>172,766*1,5 'Přepočtené koeficientem množství</t>
  </si>
  <si>
    <t>215</t>
  </si>
  <si>
    <t>711161215</t>
  </si>
  <si>
    <t>Izolace proti zemní vlhkosti a beztlakové vodě nopovými fóliemi na ploše svislé S vrstva ochranná, odvětrávací a drenážní výška nopku 20,0 mm, tl. fólie do 1,0 mm</t>
  </si>
  <si>
    <t>-308403057</t>
  </si>
  <si>
    <t>https://podminky.urs.cz/item/CS_URS_2024_01/711161215</t>
  </si>
  <si>
    <t>separace základové patky nopovou folií - det. B.02</t>
  </si>
  <si>
    <t>základové patky pod sloupy - osa 2</t>
  </si>
  <si>
    <t>0,75*4*1,20*7</t>
  </si>
  <si>
    <t>216</t>
  </si>
  <si>
    <t>711211133</t>
  </si>
  <si>
    <t>Izolace provětrávaná dutinová proti zemní vlhkosti a plynu radonu z plastových segmentů typu IGLU ztraceného bednění zalitých betonem po výšku segmentu bez betonové desky a armovací sítě výšky segmentů přes 50 do 100 mm</t>
  </si>
  <si>
    <t>-1343696702</t>
  </si>
  <si>
    <t>https://podminky.urs.cz/item/CS_URS_2024_01/711211133</t>
  </si>
  <si>
    <t>na nižším stupni h=100 mm - řez A</t>
  </si>
  <si>
    <t>14,00*0,50</t>
  </si>
  <si>
    <t>217</t>
  </si>
  <si>
    <t>711211137</t>
  </si>
  <si>
    <t>Izolace provětrávaná dutinová proti zemní vlhkosti a plynu radonu z plastových segmentů typu IGLU ztraceného bednění zalitých betonem po výšku segmentu bez betonové desky a armovací sítě výšky segmentů přes 170 do 200 mm</t>
  </si>
  <si>
    <t>873806193</t>
  </si>
  <si>
    <t>https://podminky.urs.cz/item/CS_URS_2024_01/711211137</t>
  </si>
  <si>
    <t>na vyšším stupni h=200mm - řez C</t>
  </si>
  <si>
    <t>14,00*0,85</t>
  </si>
  <si>
    <t>218</t>
  </si>
  <si>
    <t>711211140</t>
  </si>
  <si>
    <t>Izolace provětrávaná dutinová proti zemní vlhkosti a plynu radonu z plastových segmentů typu IGLU ztraceného bednění zalitých betonem po výšku segmentu bez betonové desky a armovací sítě výšky segmentů přes 300 do 350 mm</t>
  </si>
  <si>
    <t>254959573</t>
  </si>
  <si>
    <t>https://podminky.urs.cz/item/CS_URS_2024_01/711211140</t>
  </si>
  <si>
    <t>175,50*1.02</t>
  </si>
  <si>
    <t>219</t>
  </si>
  <si>
    <t>711491171</t>
  </si>
  <si>
    <t>Provedení doplňků izolace proti vodě textilií na ploše vodorovné V vrstva podkladní</t>
  </si>
  <si>
    <t>-977225269</t>
  </si>
  <si>
    <t>https://podminky.urs.cz/item/CS_URS_2024_01/711491171</t>
  </si>
  <si>
    <t>220</t>
  </si>
  <si>
    <t>-451280563</t>
  </si>
  <si>
    <t>401,89*1,2 'Přepočtené koeficientem množství</t>
  </si>
  <si>
    <t>356</t>
  </si>
  <si>
    <t>998711101</t>
  </si>
  <si>
    <t>Přesun hmot pro izolace proti vodě, vlhkosti a plynům stanovený z hmotnosti přesunovaného materiálu vodorovná dopravní vzdálenost do 50 m základní v objektech výšky do 6 m</t>
  </si>
  <si>
    <t>-1409512767</t>
  </si>
  <si>
    <t>https://podminky.urs.cz/item/CS_URS_2024_01/998711101</t>
  </si>
  <si>
    <t>Poznámka k položce:_x000D_
80% celkové hmotnosti nových přesouvaných materiálů tohoto oddílu bude do výše do 6 m.</t>
  </si>
  <si>
    <t>52,171*0,8 'Přepočtené koeficientem množství</t>
  </si>
  <si>
    <t>357</t>
  </si>
  <si>
    <t>998711112</t>
  </si>
  <si>
    <t>Přesun hmot pro izolace proti vodě, vlhkosti a plynům stanovený z hmotnosti přesunovaného materiálu vodorovná dopravní vzdálenost do 50 m s omezením mechanizace v objektech výšky přes 6 do 12 m</t>
  </si>
  <si>
    <t>-107022829</t>
  </si>
  <si>
    <t>https://podminky.urs.cz/item/CS_URS_2024_01/998711112</t>
  </si>
  <si>
    <t>Poznámka k položce:_x000D_
20% celkové hmotnosti nových přesouvaných materiálů tohoto oddílu bude do výše přes 6 m (2.NP).</t>
  </si>
  <si>
    <t>52,171*0,2 'Přepočtené koeficientem množství</t>
  </si>
  <si>
    <t>713</t>
  </si>
  <si>
    <t>Izolace tepelné</t>
  </si>
  <si>
    <t>225</t>
  </si>
  <si>
    <t>713121111</t>
  </si>
  <si>
    <t>Montáž tepelné izolace podlah rohožemi, pásy, deskami, dílci, bloky (izolační materiál ve specifikaci) kladenými volně jednovrstvá</t>
  </si>
  <si>
    <t>-726560316</t>
  </si>
  <si>
    <t>https://podminky.urs.cz/item/CS_URS_2024_01/713121111</t>
  </si>
  <si>
    <t>226</t>
  </si>
  <si>
    <t>283765.2</t>
  </si>
  <si>
    <t>deska izolační PIR tl. 100mm s oboustranným rounem, pero a drážka</t>
  </si>
  <si>
    <t>910230828</t>
  </si>
  <si>
    <t>437,241*1,05 'Přepočtené koeficientem množství</t>
  </si>
  <si>
    <t>227</t>
  </si>
  <si>
    <t>713131243</t>
  </si>
  <si>
    <t>Montáž tepelné izolace stěn rohožemi, pásy, deskami, dílci, bloky (izolační materiál ve specifikaci) lepením celoplošně s mechanickým kotvením, tloušťky izolace přes 140 do 200 mm</t>
  </si>
  <si>
    <t>-1655143990</t>
  </si>
  <si>
    <t>https://podminky.urs.cz/item/CS_URS_2024_01/713131243</t>
  </si>
  <si>
    <t>S.01.c - sál u ulice - tepelná izolace PIR P+D tl. 200mm</t>
  </si>
  <si>
    <t>S.06 - sál u ulice - úroveň sálu - tepelná izolace PIR P+D tl. 200mm</t>
  </si>
  <si>
    <t>228</t>
  </si>
  <si>
    <t>28376537.1</t>
  </si>
  <si>
    <t>deska izolační PIR s perem a drážkou tl 200mm</t>
  </si>
  <si>
    <t>189777162</t>
  </si>
  <si>
    <t>144,936*1,05 'Přepočtené koeficientem množství</t>
  </si>
  <si>
    <t>358</t>
  </si>
  <si>
    <t>998713112</t>
  </si>
  <si>
    <t>Přesun hmot pro izolace tepelné stanovený z hmotnosti přesunovaného materiálu vodorovná dopravní vzdálenost do 50 m s omezením mechanizace v objektech výšky přes 6 m do 12 m</t>
  </si>
  <si>
    <t>-1666025298</t>
  </si>
  <si>
    <t>https://podminky.urs.cz/item/CS_URS_2024_01/998713112</t>
  </si>
  <si>
    <t>714</t>
  </si>
  <si>
    <t>Akustická a protiotřesová opatření</t>
  </si>
  <si>
    <t>230</t>
  </si>
  <si>
    <t>714121013</t>
  </si>
  <si>
    <t>Montáž akustických minerálních panelů podstropních s rozšířenou pohltivostí zvuku zavěšených na rošt skrytý</t>
  </si>
  <si>
    <t>-549841998</t>
  </si>
  <si>
    <t>https://podminky.urs.cz/item/CS_URS_2024_01/714121013</t>
  </si>
  <si>
    <t>skladba P.12 - stávající pohled sál / stávající podhled balkon</t>
  </si>
  <si>
    <t>dle pd akustiky .. Bezesparý akusticky pohltivý podhled stropu</t>
  </si>
  <si>
    <t>profilace +5%</t>
  </si>
  <si>
    <t>P12*1.05</t>
  </si>
  <si>
    <t>231</t>
  </si>
  <si>
    <t>714123002</t>
  </si>
  <si>
    <t>Montáž akustických minerálních panelů stěnových instalovaných na rošt skrytý</t>
  </si>
  <si>
    <t>111702649</t>
  </si>
  <si>
    <t>https://podminky.urs.cz/item/CS_URS_2024_01/714123002</t>
  </si>
  <si>
    <t>232</t>
  </si>
  <si>
    <t>63126343.1</t>
  </si>
  <si>
    <t>panel akustický tl 20mm pro bezesparý akusticky pohltivý podhled, systémový pro finální úpravu akustickou omítkou</t>
  </si>
  <si>
    <t>322442717</t>
  </si>
  <si>
    <t>Poznámka k položce:_x000D_
Akustické materiály a jejich provedení musí splňovat parametry uvedené v "Akustickém posudku" zpracovaném Ing. K. Šnajdrem. _x000D_
Tato poznámka platí pro všechny položky materiálů a montážních prací souvisejících s akustickým řešením.</t>
  </si>
  <si>
    <t>S.13 - stěna sálu + akustická omítka</t>
  </si>
  <si>
    <t>Pozn: akustická omítka viz samostatná položka</t>
  </si>
  <si>
    <t>405,795*1,05 'Přepočtené koeficientem množství</t>
  </si>
  <si>
    <t>233</t>
  </si>
  <si>
    <t>63126373.1</t>
  </si>
  <si>
    <t>akusticky pohltivý obklad stěn se zvýšenou pohltivostí nízkých frekvencí tl 100mm</t>
  </si>
  <si>
    <t>-395004274</t>
  </si>
  <si>
    <t>skladba S.14 akustický obklad tl. 100mm, dle Akustický posudek - Ing. K. Šnajdr</t>
  </si>
  <si>
    <t>Akusticky pohltivý obklad stěn se zvýšenou pohltivostí nízkých frekvencí (viz projekt Akustiky)</t>
  </si>
  <si>
    <t>m. 1.03 - stěna prostoru za plátnem (řez A)</t>
  </si>
  <si>
    <t>(11,70+0,20)*5,60</t>
  </si>
  <si>
    <t>66,64*1,05 'Přepočtené koeficientem množství</t>
  </si>
  <si>
    <t>234</t>
  </si>
  <si>
    <t>713111138</t>
  </si>
  <si>
    <t>Montáž tepelné izolace stropů rohožemi, pásy, dílci, deskami, bloky (izolační materiál ve specifikaci) žebrových spodem lepením celoplošně</t>
  </si>
  <si>
    <t>564407586</t>
  </si>
  <si>
    <t>https://podminky.urs.cz/item/CS_URS_2024_01/713111138</t>
  </si>
  <si>
    <t>montáž profilace z EPS na akustický podhled (viz P.12 .. s profilací z EPS)</t>
  </si>
  <si>
    <t>20% plochy</t>
  </si>
  <si>
    <t>P12*0.20</t>
  </si>
  <si>
    <t>235</t>
  </si>
  <si>
    <t>2837205.1</t>
  </si>
  <si>
    <t>deska EPS profilovaná</t>
  </si>
  <si>
    <t>-525765319</t>
  </si>
  <si>
    <t>profilace z EPS na akustický podhled pro zachování stávající profilace podhledu (viz P.12 .. s profilací z EPS)</t>
  </si>
  <si>
    <t>62,38*1,05 'Přepočtené koeficientem množství</t>
  </si>
  <si>
    <t>236</t>
  </si>
  <si>
    <t>611831120.1</t>
  </si>
  <si>
    <t>Akustická omítka s broušeným povrchem vnitřních ploch stropů rovných na vnitřní akustické desky, barevné provedení</t>
  </si>
  <si>
    <t>-659372840</t>
  </si>
  <si>
    <t>Barevnost dle projektu interiéru, resp. autorského dozoru</t>
  </si>
  <si>
    <t>skladba P.12, profilace +5%</t>
  </si>
  <si>
    <t>Pozn.: Akustické desky viz samostatná položka.</t>
  </si>
  <si>
    <t>237</t>
  </si>
  <si>
    <t>61283112.1</t>
  </si>
  <si>
    <t>Akustická omítka s broušeným povrchem vnitřních ploch stěn na vnitřní akustické desky, barevné provedení</t>
  </si>
  <si>
    <t>-1734217980</t>
  </si>
  <si>
    <t>m.1.03 - zadní stěna pod balkonem dle řezu A</t>
  </si>
  <si>
    <t>13,50*3,20</t>
  </si>
  <si>
    <t>m.2.08 - zadní stěna balkonu dle řezu A</t>
  </si>
  <si>
    <t>13,50*2,60</t>
  </si>
  <si>
    <t>238</t>
  </si>
  <si>
    <t>78382313.1</t>
  </si>
  <si>
    <t>Penetrační nátěr omítek akustických systémový</t>
  </si>
  <si>
    <t>1665866310</t>
  </si>
  <si>
    <t>239</t>
  </si>
  <si>
    <t>783827425.1</t>
  </si>
  <si>
    <t>Nátěr akustických omítek dvojnásobný systémový</t>
  </si>
  <si>
    <t>1194593842</t>
  </si>
  <si>
    <t>Nátěr stropu, profilace +5%</t>
  </si>
  <si>
    <t>nátěr stěn</t>
  </si>
  <si>
    <t>359</t>
  </si>
  <si>
    <t>998714112</t>
  </si>
  <si>
    <t>Přesun hmot pro akustická a protiotřesová opatření stanovený z hmotnosti přesunovaného materiálu vodorovná dopravní vzdálenost do 50 m s omezením mechanizace v objektech výšky přes 6 do 12 m</t>
  </si>
  <si>
    <t>1762622868</t>
  </si>
  <si>
    <t>https://podminky.urs.cz/item/CS_URS_2024_01/998714112</t>
  </si>
  <si>
    <t>241</t>
  </si>
  <si>
    <t>763131451</t>
  </si>
  <si>
    <t>Podhled ze sádrokartonových desek dvouvrstvá zavěšená spodní konstrukce z ocelových profilů CD, UD jednoduše opláštěná deskou impregnovanou H2, tl. 12,5 mm, bez TI</t>
  </si>
  <si>
    <t>301218426</t>
  </si>
  <si>
    <t>https://podminky.urs.cz/item/CS_URS_2024_01/763131451</t>
  </si>
  <si>
    <t>244</t>
  </si>
  <si>
    <t>763164538</t>
  </si>
  <si>
    <t>Obklad konstrukcí sádrokartonovými deskami včetně ochranných úhelníků ve tvaru L rozvinuté šíře přes 0,4 do 0,8 m, opláštěný deskou protipožární DF, tl. 2 x 15 mm</t>
  </si>
  <si>
    <t>1618616648</t>
  </si>
  <si>
    <t>https://podminky.urs.cz/item/CS_URS_2024_01/763164538</t>
  </si>
  <si>
    <t>zaslepení dutiny mezi přístěnkem a stávající cihelnou pilířovou stěnou stěnou bude z protipožárního sdk</t>
  </si>
  <si>
    <t>det. B.03</t>
  </si>
  <si>
    <t>18,60</t>
  </si>
  <si>
    <t>245</t>
  </si>
  <si>
    <t>763172353</t>
  </si>
  <si>
    <t>Montáž dvířek pro konstrukce ze sádrokartonových desek revizních jednoplášťových pro podhledy velikost (šxv) 400 x 400 mm</t>
  </si>
  <si>
    <t>685542579</t>
  </si>
  <si>
    <t>https://podminky.urs.cz/item/CS_URS_2024_01/763172353</t>
  </si>
  <si>
    <t>246</t>
  </si>
  <si>
    <t>59030712</t>
  </si>
  <si>
    <t>dvířka revizní jednokřídlá s automatickým zámkem 400x400mm</t>
  </si>
  <si>
    <t>-1257853132</t>
  </si>
  <si>
    <t>247</t>
  </si>
  <si>
    <t>763232973.1</t>
  </si>
  <si>
    <t>Vyspravení stávajících podhledů na rabitzovém pletivu plochy jednotlivě přes 0,50 do 1,00 m2</t>
  </si>
  <si>
    <t>17677897</t>
  </si>
  <si>
    <t>Vyspravení po provedení rozvodů tzb ze 30% (dle Tz)</t>
  </si>
  <si>
    <t>m.1.01 - Foyer (dle skladby P.04.a. .. současný podhled závěsný na rabitz. pletivu)</t>
  </si>
  <si>
    <t>106,58*0.30</t>
  </si>
  <si>
    <t>m.1.03 - SÁL a m.2.08 - SÁL - BALKON</t>
  </si>
  <si>
    <t xml:space="preserve">lokální vyspravení větších poškozených ploch před instalací zvukově izolační desky podhledu </t>
  </si>
  <si>
    <t>17.92*0.30</t>
  </si>
  <si>
    <t>1.84*0.30</t>
  </si>
  <si>
    <t>3.42*0.30</t>
  </si>
  <si>
    <t>4.16*0.30</t>
  </si>
  <si>
    <t>4.20*0.30</t>
  </si>
  <si>
    <t>Pozn. 2: 2.03, 2.04, 2.05, 2.02 - Místní vyspravení stávajícího podhledu na Rabitzově pletivu po instalaci technologií VUZ, ZTI a ÚT - 20%</t>
  </si>
  <si>
    <t>Dle Tbm "Vyspravení do původní profilace a struktury po dokončení stavebních prací (rozvody VZT apod.), osazení pův. větracích mřížek".</t>
  </si>
  <si>
    <t>m.2.01 - FOYER dle tabulky mísností (TBM)</t>
  </si>
  <si>
    <t>25.28*0.30</t>
  </si>
  <si>
    <t>63.45*0.30</t>
  </si>
  <si>
    <t>3.69*0.30</t>
  </si>
  <si>
    <t>3.62*0.30</t>
  </si>
  <si>
    <t>3.90*0.30</t>
  </si>
  <si>
    <t>1.82*0.30</t>
  </si>
  <si>
    <t>5.91*0.30</t>
  </si>
  <si>
    <t>2.52*0.30</t>
  </si>
  <si>
    <t>0.507</t>
  </si>
  <si>
    <t>360</t>
  </si>
  <si>
    <t>998763322</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</si>
  <si>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</si>
  <si>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-1055400266</t>
  </si>
  <si>
    <t>https://podminky.urs.cz/item/CS_URS_2024_01/998763322</t>
  </si>
  <si>
    <t>771</t>
  </si>
  <si>
    <t>Podlahy z dlaždic</t>
  </si>
  <si>
    <t>250</t>
  </si>
  <si>
    <t>771111011</t>
  </si>
  <si>
    <t>Příprava podkladu před provedením podlahy vysátí podlah</t>
  </si>
  <si>
    <t>-1164800419</t>
  </si>
  <si>
    <t>https://podminky.urs.cz/item/CS_URS_2024_01/771111011</t>
  </si>
  <si>
    <t>pro sokly</t>
  </si>
  <si>
    <t>kersokl*0,06</t>
  </si>
  <si>
    <t>žulový sokl</t>
  </si>
  <si>
    <t>47,49*0,06</t>
  </si>
  <si>
    <t>251</t>
  </si>
  <si>
    <t>771121011</t>
  </si>
  <si>
    <t>Příprava podkladu před provedením vrstvy podlahy nátěr penetrační na podlahu</t>
  </si>
  <si>
    <t>-1377504462</t>
  </si>
  <si>
    <t>https://podminky.urs.cz/item/CS_URS_2024_01/771121011</t>
  </si>
  <si>
    <t>pro všechny skladby podlah</t>
  </si>
  <si>
    <t>P02*3</t>
  </si>
  <si>
    <t>P03*2</t>
  </si>
  <si>
    <t>P04a*2</t>
  </si>
  <si>
    <t>P05*2</t>
  </si>
  <si>
    <t>P07*2</t>
  </si>
  <si>
    <t>P10*2</t>
  </si>
  <si>
    <t>P13*2</t>
  </si>
  <si>
    <t>penetrace před provedením soklů</t>
  </si>
  <si>
    <t>keramické sokly v. 60 mm</t>
  </si>
  <si>
    <t>252</t>
  </si>
  <si>
    <t>771151021</t>
  </si>
  <si>
    <t>Příprava podkladu před provedením dlažby samonivelační stěrka min.pevnosti 30 MPa, tloušťky do 3 mm</t>
  </si>
  <si>
    <t>-1856593395</t>
  </si>
  <si>
    <t>https://podminky.urs.cz/item/CS_URS_2024_01/771151021</t>
  </si>
  <si>
    <t>nivelační stěrka tl. 3mm</t>
  </si>
  <si>
    <t>253</t>
  </si>
  <si>
    <t>771151022</t>
  </si>
  <si>
    <t>Příprava podkladu před provedením dlažby samonivelační stěrka min.pevnosti 30 MPa, tloušťky přes 3 do 5 mm</t>
  </si>
  <si>
    <t>1916907556</t>
  </si>
  <si>
    <t>https://podminky.urs.cz/item/CS_URS_2024_01/771151022</t>
  </si>
  <si>
    <t>254</t>
  </si>
  <si>
    <t>771474111</t>
  </si>
  <si>
    <t>Montáž soklů z dlaždic keramických lepených cementovým flexibilním lepidlem rovných, výšky do 65 mm</t>
  </si>
  <si>
    <t>1494694750</t>
  </si>
  <si>
    <t>https://podminky.urs.cz/item/CS_URS_2024_01/771474111</t>
  </si>
  <si>
    <t>(2,00+3,45)*2</t>
  </si>
  <si>
    <t>-0,80</t>
  </si>
  <si>
    <t>-0,90</t>
  </si>
  <si>
    <t>(3,90+1,40)*2</t>
  </si>
  <si>
    <t>-1,28</t>
  </si>
  <si>
    <t>(2,70+4,015)*2</t>
  </si>
  <si>
    <t>(12,90+3,71)*2</t>
  </si>
  <si>
    <t>-1,60</t>
  </si>
  <si>
    <t>(6,20+3,45)*2</t>
  </si>
  <si>
    <t>(1,50+0,636+12,40)*2</t>
  </si>
  <si>
    <t>-1,10</t>
  </si>
  <si>
    <t>-1,50</t>
  </si>
  <si>
    <t>(3,80+4,80)*2</t>
  </si>
  <si>
    <t>(1,90+1,00)*2</t>
  </si>
  <si>
    <t>-0,70*3</t>
  </si>
  <si>
    <t>(4,50+6,50)*2</t>
  </si>
  <si>
    <t>(4,20+3,65)*2</t>
  </si>
  <si>
    <t>(1,222+1,60)*2</t>
  </si>
  <si>
    <t>(1,50+2,60)*2</t>
  </si>
  <si>
    <t>-0,80*2,00*2</t>
  </si>
  <si>
    <t>(3,30+3,45)*2</t>
  </si>
  <si>
    <t>-0,80*2</t>
  </si>
  <si>
    <t>(4,70+3,65)*2</t>
  </si>
  <si>
    <t>255</t>
  </si>
  <si>
    <t>59761185.1</t>
  </si>
  <si>
    <t>sokl keramický výšky 60 mm (1.PP)</t>
  </si>
  <si>
    <t>-1176992755</t>
  </si>
  <si>
    <t>79,57*1,1 'Přepočtené koeficientem množství</t>
  </si>
  <si>
    <t>256</t>
  </si>
  <si>
    <t>59761185.2</t>
  </si>
  <si>
    <t>sokl keramický výšky 60 mm (1.NP)</t>
  </si>
  <si>
    <t>670855683</t>
  </si>
  <si>
    <t>81,772*1,1 'Přepočtené koeficientem množství</t>
  </si>
  <si>
    <t>257</t>
  </si>
  <si>
    <t>59761185.3</t>
  </si>
  <si>
    <t>sokl keramický výšky 60 mm (2.NP)</t>
  </si>
  <si>
    <t>34162239</t>
  </si>
  <si>
    <t>37,644*1,1 'Přepočtené koeficientem množství</t>
  </si>
  <si>
    <t>258</t>
  </si>
  <si>
    <t>771574436</t>
  </si>
  <si>
    <t>Montáž podlah z dlaždic keramických lepených cementovým flexibilním lepidlem reliéfních nebo z dekorů, tloušťky do 10 mm přes 9 do 12 ks/m2</t>
  </si>
  <si>
    <t>-807089814</t>
  </si>
  <si>
    <t>https://podminky.urs.cz/item/CS_URS_2024_01/771574436</t>
  </si>
  <si>
    <t>P.02 - keramická dlažba tl. 10mm, formát 300x300 mm, podkádané na koso + bordura</t>
  </si>
  <si>
    <t>P.10 - keramická dlažba tl. 10mm, formát 300x300 mm, pokládáné na koso + ker. bordura</t>
  </si>
  <si>
    <t>P.13 - keramická dlažba tl. 10mm, formát 300x300 mm, pokládáné na koso + ker. bordura</t>
  </si>
  <si>
    <t>259</t>
  </si>
  <si>
    <t>59761132.1</t>
  </si>
  <si>
    <t>dlažba keramická tl. 10mm, formát 300x300 mm, podkádané na koso + bordura (cenový standard 950 Kč, během stavby odsouhlasí architekt s investorem)</t>
  </si>
  <si>
    <t>-1044582401</t>
  </si>
  <si>
    <t>70,836*1,15 'Přepočtené koeficientem množství</t>
  </si>
  <si>
    <t>361</t>
  </si>
  <si>
    <t>998771112</t>
  </si>
  <si>
    <t>Přesun hmot pro podlahy z dlaždic stanovený z hmotnosti přesunovaného materiálu vodorovná dopravní vzdálenost do 50 m s omezením mechanizace v objektech výšky přes 6 do 12 m</t>
  </si>
  <si>
    <t>-32286521</t>
  </si>
  <si>
    <t>https://podminky.urs.cz/item/CS_URS_2024_01/998771112</t>
  </si>
  <si>
    <t>772</t>
  </si>
  <si>
    <t>Podlahy z kamene</t>
  </si>
  <si>
    <t>261</t>
  </si>
  <si>
    <t>772421133</t>
  </si>
  <si>
    <t>Montáž obkladu soklů deskami z kamene kladených do lepidla svislých nebo šikmých stěn s lícem rovným, tl. do 30 mm</t>
  </si>
  <si>
    <t>-1085050091</t>
  </si>
  <si>
    <t>https://podminky.urs.cz/item/CS_URS_2024_01/772421133</t>
  </si>
  <si>
    <t>(2,595+1,60)*2</t>
  </si>
  <si>
    <t>(1,30+2,70)*2</t>
  </si>
  <si>
    <t>(1,00+1,50)*2</t>
  </si>
  <si>
    <t>(1,90+1,20)*2</t>
  </si>
  <si>
    <t>-0,70*2</t>
  </si>
  <si>
    <t>(2,30+4,40)*2</t>
  </si>
  <si>
    <t>-0,70*5</t>
  </si>
  <si>
    <t>(1,30+1,15)*2</t>
  </si>
  <si>
    <t>(1,30+0,85)*2</t>
  </si>
  <si>
    <t>(1,30+0,90)*2</t>
  </si>
  <si>
    <t>262</t>
  </si>
  <si>
    <t>58386142.1</t>
  </si>
  <si>
    <t>sokl rovný tryskaná žula v 60mm tl 30mm</t>
  </si>
  <si>
    <t>-2049201665</t>
  </si>
  <si>
    <t>47,49*1,1 'Přepočtené koeficientem množství</t>
  </si>
  <si>
    <t>263</t>
  </si>
  <si>
    <t>772521240</t>
  </si>
  <si>
    <t>Kladení dlažby z kamene do lepidla z nejvýše dvou rozdílných druhů pravoúhlých desek nebo dlaždic ve skladbě se pravidelně opakujících, tl. do 30 mm</t>
  </si>
  <si>
    <t>-1255690013</t>
  </si>
  <si>
    <t>https://podminky.urs.cz/item/CS_URS_2024_01/772521240</t>
  </si>
  <si>
    <t>odečet plochy bordury (započteno v samostané položce)</t>
  </si>
  <si>
    <t>-4,908</t>
  </si>
  <si>
    <t>264</t>
  </si>
  <si>
    <t>772522240</t>
  </si>
  <si>
    <t>Kladení dlažby z kamene do lepidla z pravoúhlých desek rozdílných druhů kladených v pásech š. od 100 do 400 mm modulu 50 mm, tl. do 30 mm</t>
  </si>
  <si>
    <t>3350631</t>
  </si>
  <si>
    <t>https://podminky.urs.cz/item/CS_URS_2024_01/772522240</t>
  </si>
  <si>
    <t>Bordura z žulové dlažby</t>
  </si>
  <si>
    <t xml:space="preserve">P.05 </t>
  </si>
  <si>
    <t>šířka bordury - přibližně uvedena ve skladbě</t>
  </si>
  <si>
    <t>m.2.10 - WC PÁNI - bordura š. 95mm</t>
  </si>
  <si>
    <t>(1,30+2,70)*2*0,095</t>
  </si>
  <si>
    <t>(1,00+1,50)*2*0,095</t>
  </si>
  <si>
    <t>(1,90+1,20)*2*0,095</t>
  </si>
  <si>
    <t>m.2.11 - WC DÁMY - bordura š. 50mm</t>
  </si>
  <si>
    <t>(2,30+4,40)*2*0,05</t>
  </si>
  <si>
    <t>(1,30+1,15)*2*0,05</t>
  </si>
  <si>
    <t>(1,30+0,85)*2*0,05</t>
  </si>
  <si>
    <t>(1,30+0,90)*2*0,05</t>
  </si>
  <si>
    <t>P.07</t>
  </si>
  <si>
    <t>(2,595+1,60)*2*0,15</t>
  </si>
  <si>
    <t>265</t>
  </si>
  <si>
    <t>58381330</t>
  </si>
  <si>
    <t>deska dlažební řezaná žula tl 20mm do 0,48m2</t>
  </si>
  <si>
    <t>1428032356</t>
  </si>
  <si>
    <t>22,68*1,1 'Přepočtené koeficientem množství</t>
  </si>
  <si>
    <t>266</t>
  </si>
  <si>
    <t>772524914</t>
  </si>
  <si>
    <t>Oprava kamenné dlažby opravným tmelem vyspravovaná plocha velikosti přes 10 do 15 cm2</t>
  </si>
  <si>
    <t>1394910145</t>
  </si>
  <si>
    <t>https://podminky.urs.cz/item/CS_URS_2024_01/772524914</t>
  </si>
  <si>
    <t>vyspravení poškozených míst stávajících kamenných schodišť</t>
  </si>
  <si>
    <t>267</t>
  </si>
  <si>
    <t>772591911</t>
  </si>
  <si>
    <t>Dlažby z kamene oprava - ostatní práce očištění zametením</t>
  </si>
  <si>
    <t>1668142179</t>
  </si>
  <si>
    <t>https://podminky.urs.cz/item/CS_URS_2024_01/772591911</t>
  </si>
  <si>
    <t>268</t>
  </si>
  <si>
    <t>772591912</t>
  </si>
  <si>
    <t>Dlažby z kamene oprava - ostatní práce očištění vysátím</t>
  </si>
  <si>
    <t>-1932917918</t>
  </si>
  <si>
    <t>https://podminky.urs.cz/item/CS_URS_2024_01/772591912</t>
  </si>
  <si>
    <t>269</t>
  </si>
  <si>
    <t>772591914</t>
  </si>
  <si>
    <t>Dlažby z kamene oprava - ostatní práce očištění tryskáním pískem</t>
  </si>
  <si>
    <t>941325588</t>
  </si>
  <si>
    <t>https://podminky.urs.cz/item/CS_URS_2024_01/772591914</t>
  </si>
  <si>
    <t>očištění stávajících kamenných schodišť</t>
  </si>
  <si>
    <t>m. 0.01</t>
  </si>
  <si>
    <t>4,20</t>
  </si>
  <si>
    <t>14*0,22*1,20</t>
  </si>
  <si>
    <t>m.1.01</t>
  </si>
  <si>
    <t>12,00</t>
  </si>
  <si>
    <t>(8+9+5)*0,165*1,60</t>
  </si>
  <si>
    <t>m.2.01</t>
  </si>
  <si>
    <t>6,80</t>
  </si>
  <si>
    <t>18*0,177*1,30</t>
  </si>
  <si>
    <t>čištění vnitřních kamenných schodů u vstupu (venkovní schody viz Fasádní úpravy)</t>
  </si>
  <si>
    <t>5,30*(0,33+0,12)</t>
  </si>
  <si>
    <t>2*2,10*(0,33+0,12)</t>
  </si>
  <si>
    <t>270</t>
  </si>
  <si>
    <t>772591922</t>
  </si>
  <si>
    <t>Dlažby z kamene oprava - ostatní práce nátěr impregnační a zpevňující</t>
  </si>
  <si>
    <t>-1433283276</t>
  </si>
  <si>
    <t>https://podminky.urs.cz/item/CS_URS_2024_01/772591922</t>
  </si>
  <si>
    <t>271</t>
  </si>
  <si>
    <t>773999091</t>
  </si>
  <si>
    <t>Ostatní práce kamenické opracování pemrlování</t>
  </si>
  <si>
    <t>-146378981</t>
  </si>
  <si>
    <t>https://podminky.urs.cz/item/CS_URS_2024_01/773999091</t>
  </si>
  <si>
    <t>pemrlování stávajícího kamenného schodiště- půdorys 1.np</t>
  </si>
  <si>
    <t>m.1.01 - 2 stupně ve foyer u vstupu</t>
  </si>
  <si>
    <t>m.2.01 - schodiště</t>
  </si>
  <si>
    <t>362</t>
  </si>
  <si>
    <t>998772112</t>
  </si>
  <si>
    <t>Přesun hmot pro kamenné dlažby, obklady schodišťových stupňů a soklů stanovený z hmotnosti přesunovaného materiálu vodorovná dopravní vzdálenost do 50 m s omezením mechanizace v objektech výšky přes 6 do 12 m</t>
  </si>
  <si>
    <t>2057380920</t>
  </si>
  <si>
    <t>https://podminky.urs.cz/item/CS_URS_2024_01/998772112</t>
  </si>
  <si>
    <t>773</t>
  </si>
  <si>
    <t>Podlahy z litého teraca</t>
  </si>
  <si>
    <t>273</t>
  </si>
  <si>
    <t>773422200</t>
  </si>
  <si>
    <t>Soklíky z barevného litého teraca tloušťky do 20 mm rovné bez požlábku (fabionu), výšky přes 50 do 150 mm</t>
  </si>
  <si>
    <t>-1824274773</t>
  </si>
  <si>
    <t>https://podminky.urs.cz/item/CS_URS_2024_01/773422200</t>
  </si>
  <si>
    <t>1,30*4</t>
  </si>
  <si>
    <t>274</t>
  </si>
  <si>
    <t>773491115</t>
  </si>
  <si>
    <t>Příprava podkladu před provedením teracových podlah podlahových nebo schodišťových soklíků vysátí</t>
  </si>
  <si>
    <t>1780339237</t>
  </si>
  <si>
    <t>https://podminky.urs.cz/item/CS_URS_2024_01/773491115</t>
  </si>
  <si>
    <t>soklteraco*0,06</t>
  </si>
  <si>
    <t>275</t>
  </si>
  <si>
    <t>773491175</t>
  </si>
  <si>
    <t>Příprava podkladu před provedením teracových podlah podlahových nebo schodišťových soklíků penetrační nátěr</t>
  </si>
  <si>
    <t>-355931710</t>
  </si>
  <si>
    <t>https://podminky.urs.cz/item/CS_URS_2024_01/773491175</t>
  </si>
  <si>
    <t>276</t>
  </si>
  <si>
    <t>773521260</t>
  </si>
  <si>
    <t>Podlaha z barevného litého teraca prostá tloušťky do 20 mm</t>
  </si>
  <si>
    <t>686861825</t>
  </si>
  <si>
    <t>https://podminky.urs.cz/item/CS_URS_2024_01/773521260</t>
  </si>
  <si>
    <t>277</t>
  </si>
  <si>
    <t>773522911</t>
  </si>
  <si>
    <t>Oprava podlahy z litého teraca včetně penetrace, tloušťky do 20 mm jednotlivých malých ploch barevného, plochy jednotlivě do 0,10 m2</t>
  </si>
  <si>
    <t>-1719868342</t>
  </si>
  <si>
    <t>https://podminky.urs.cz/item/CS_URS_2024_01/773522911</t>
  </si>
  <si>
    <t>278</t>
  </si>
  <si>
    <t>773522913</t>
  </si>
  <si>
    <t>Oprava podlahy z litého teraca včetně penetrace, tloušťky do 20 mm jednotlivých malých ploch barevného, plochy jednotlivě přes 0,10 do 0,25 m2</t>
  </si>
  <si>
    <t>-1978372186</t>
  </si>
  <si>
    <t>https://podminky.urs.cz/item/CS_URS_2024_01/773522913</t>
  </si>
  <si>
    <t>279</t>
  </si>
  <si>
    <t>773522921</t>
  </si>
  <si>
    <t>Oprava podlahy z litého teraca včetně penetrace, tloušťky do 20 mm rýh, šířky barveného, šířky do 150 mm</t>
  </si>
  <si>
    <t>-84991951</t>
  </si>
  <si>
    <t>https://podminky.urs.cz/item/CS_URS_2024_01/773522921</t>
  </si>
  <si>
    <t>3,00*0,15</t>
  </si>
  <si>
    <t>280</t>
  </si>
  <si>
    <t>773529190</t>
  </si>
  <si>
    <t>Podlaha z barevného litého teraca Příplatek k cenám za plochu do 5 m2 jednotlivě</t>
  </si>
  <si>
    <t>-464327554</t>
  </si>
  <si>
    <t>https://podminky.urs.cz/item/CS_URS_2024_01/773529190</t>
  </si>
  <si>
    <t>281</t>
  </si>
  <si>
    <t>773529195</t>
  </si>
  <si>
    <t>Podlaha z barevného litého teraca Příplatek k cenám za každých dalších i započatých 5 mm tloušťky</t>
  </si>
  <si>
    <t>-2068930958</t>
  </si>
  <si>
    <t>https://podminky.urs.cz/item/CS_URS_2024_01/773529195</t>
  </si>
  <si>
    <t>tl. 20-30 mm = průměr 25 mm</t>
  </si>
  <si>
    <t>282</t>
  </si>
  <si>
    <t>773591111</t>
  </si>
  <si>
    <t>Příprava podkladu před provedením teracových podlah podlah vysátí</t>
  </si>
  <si>
    <t>1674987715</t>
  </si>
  <si>
    <t>https://podminky.urs.cz/item/CS_URS_2024_01/773591111</t>
  </si>
  <si>
    <t>283</t>
  </si>
  <si>
    <t>773591121</t>
  </si>
  <si>
    <t>Příprava podkladu před provedením teracových podlah podlah omytí</t>
  </si>
  <si>
    <t>1200200933</t>
  </si>
  <si>
    <t>https://podminky.urs.cz/item/CS_URS_2024_01/773591121</t>
  </si>
  <si>
    <t>284</t>
  </si>
  <si>
    <t>773591171</t>
  </si>
  <si>
    <t>Příprava podkladu před provedením teracových podlah podlah penetrační nátěr</t>
  </si>
  <si>
    <t>-912495115</t>
  </si>
  <si>
    <t>https://podminky.urs.cz/item/CS_URS_2024_01/773591171</t>
  </si>
  <si>
    <t>285</t>
  </si>
  <si>
    <t>773993901</t>
  </si>
  <si>
    <t>Údržba podlah z litého teraca broušení stávající podlahy</t>
  </si>
  <si>
    <t>-1556193516</t>
  </si>
  <si>
    <t>https://podminky.urs.cz/item/CS_URS_2024_01/773993901</t>
  </si>
  <si>
    <t>286</t>
  </si>
  <si>
    <t>773993903</t>
  </si>
  <si>
    <t>Údržba podlah z litého teraca hloubkové čištění</t>
  </si>
  <si>
    <t>-1213565502</t>
  </si>
  <si>
    <t>https://podminky.urs.cz/item/CS_URS_2024_01/773993903</t>
  </si>
  <si>
    <t>287</t>
  </si>
  <si>
    <t>773993905</t>
  </si>
  <si>
    <t>Údržba podlah z litého teraca ošetření polymerním voskem</t>
  </si>
  <si>
    <t>-478806751</t>
  </si>
  <si>
    <t>https://podminky.urs.cz/item/CS_URS_2024_01/773993905</t>
  </si>
  <si>
    <t>288</t>
  </si>
  <si>
    <t>773993907</t>
  </si>
  <si>
    <t>Údržba podlah z litého teraca impregnace</t>
  </si>
  <si>
    <t>1990860140</t>
  </si>
  <si>
    <t>https://podminky.urs.cz/item/CS_URS_2024_01/773993907</t>
  </si>
  <si>
    <t>363</t>
  </si>
  <si>
    <t>998773101</t>
  </si>
  <si>
    <t>Přesun hmot pro podlahy teracové lité stanovený z hmotnosti přesunovaného materiálu vodorovná dopravní vzdálenost do 50 m základní v objektech výšky do 6 m</t>
  </si>
  <si>
    <t>-1841386575</t>
  </si>
  <si>
    <t>https://podminky.urs.cz/item/CS_URS_2024_01/998773101</t>
  </si>
  <si>
    <t>Poznámka k položce:_x000D_
90% celkové hmotnosti nových přesouvaných materiálů tohoto oddílu bude do výše do 6 m.</t>
  </si>
  <si>
    <t>10,278*0,9 'Přepočtené koeficientem množství</t>
  </si>
  <si>
    <t>364</t>
  </si>
  <si>
    <t>998773112</t>
  </si>
  <si>
    <t>Přesun hmot pro podlahy teracové lité stanovený z hmotnosti přesunovaného materiálu vodorovná dopravní vzdálenost do 50 m s omezením mechanizace v objektech výšky přes 6 do 12 m</t>
  </si>
  <si>
    <t>-1590729361</t>
  </si>
  <si>
    <t>https://podminky.urs.cz/item/CS_URS_2024_01/998773112</t>
  </si>
  <si>
    <t>Poznámka k položce:_x000D_
10% celkové hmotnosti nových přesouvaných materiálů tohoto oddílu bude do výše přes 6 m (2.NP).</t>
  </si>
  <si>
    <t>10,278*0,1 'Přepočtené koeficientem množství</t>
  </si>
  <si>
    <t>290</t>
  </si>
  <si>
    <t>775111311</t>
  </si>
  <si>
    <t>Příprava podkladu skládaných podlah vysátí podlah</t>
  </si>
  <si>
    <t>745931303</t>
  </si>
  <si>
    <t>https://podminky.urs.cz/item/CS_URS_2024_01/775111311</t>
  </si>
  <si>
    <t>přípočet podstupnic řez A</t>
  </si>
  <si>
    <t>10,50*(1,498-0,537)</t>
  </si>
  <si>
    <t>boky stupnic</t>
  </si>
  <si>
    <t>12,20*0,22</t>
  </si>
  <si>
    <t>obvodová lišta</t>
  </si>
  <si>
    <t>156,478*0,05</t>
  </si>
  <si>
    <t>291</t>
  </si>
  <si>
    <t>775121321</t>
  </si>
  <si>
    <t>Příprava podkladu skládaných podlah penetrace neředěná podlah</t>
  </si>
  <si>
    <t>-898884858</t>
  </si>
  <si>
    <t>https://podminky.urs.cz/item/CS_URS_2024_01/775121321</t>
  </si>
  <si>
    <t>292</t>
  </si>
  <si>
    <t>775413115</t>
  </si>
  <si>
    <t>Montáž podlahového soklíku nebo lišty obvodové (soklové) dřevěné bez základního nátěru lišty ze dřeva tvrdého nebo měkkého, v přírodní barvě lepené</t>
  </si>
  <si>
    <t>324550438</t>
  </si>
  <si>
    <t>https://podminky.urs.cz/item/CS_URS_2024_01/775413115</t>
  </si>
  <si>
    <t>(16,60+12,25)*2</t>
  </si>
  <si>
    <t>2,20*2</t>
  </si>
  <si>
    <t>12*0,55*2" boky sloupů</t>
  </si>
  <si>
    <t>-1,40*2</t>
  </si>
  <si>
    <t>(1,951+0,285+1,60+0,269)*2</t>
  </si>
  <si>
    <t>((6,50+1,65+2*0,25)*2-1,55-1,20)</t>
  </si>
  <si>
    <t>-1,75*2</t>
  </si>
  <si>
    <t>(7,30+1,85+1,75+2*0,35)*2</t>
  </si>
  <si>
    <t>-1,55*2</t>
  </si>
  <si>
    <t>-1,60*2</t>
  </si>
  <si>
    <t>-1,30</t>
  </si>
  <si>
    <t>(9,25+7,80)*2</t>
  </si>
  <si>
    <t>-2*1,60</t>
  </si>
  <si>
    <t>-4*0,858</t>
  </si>
  <si>
    <t>9,00*2</t>
  </si>
  <si>
    <t>-5*1,55*2</t>
  </si>
  <si>
    <t>(6,30*2+13,65)</t>
  </si>
  <si>
    <t>-1,40</t>
  </si>
  <si>
    <t>(1,65+1,75)*2</t>
  </si>
  <si>
    <t>-1,20</t>
  </si>
  <si>
    <t>293</t>
  </si>
  <si>
    <t>61418151.1</t>
  </si>
  <si>
    <t>T.16 - lišta masivní podlahová dřevěná dub vč. povrchové úpravy (2xtvrdý olejový krycí nátěr)</t>
  </si>
  <si>
    <t>1472383858</t>
  </si>
  <si>
    <t>134,728*1,08 'Přepočtené koeficientem množství</t>
  </si>
  <si>
    <t>294</t>
  </si>
  <si>
    <t>61418151.2</t>
  </si>
  <si>
    <t>lišta masivní podlahová dřevěná vč. povrchové úpravy (2xtvrdý olejový krycí nátěr) v přír. barevnosti - dle zachované lišty</t>
  </si>
  <si>
    <t>2046830718</t>
  </si>
  <si>
    <t>21,75*1,08 'Přepočtené koeficientem množství</t>
  </si>
  <si>
    <t>337</t>
  </si>
  <si>
    <t>775510951</t>
  </si>
  <si>
    <t>Doplnění podlah vlysových bez broušení a olištování tl. do 22 mm, plochy do 0,25 m2</t>
  </si>
  <si>
    <t>520218168</t>
  </si>
  <si>
    <t>https://podminky.urs.cz/item/CS_URS_2024_01/775510951</t>
  </si>
  <si>
    <t>P09 st. parketové vlysy - doplnění chybějících kusů</t>
  </si>
  <si>
    <t>338</t>
  </si>
  <si>
    <t>6119214.1</t>
  </si>
  <si>
    <t>vlysy parketové - typ dle stávajících vlysů</t>
  </si>
  <si>
    <t>1534870730</t>
  </si>
  <si>
    <t>5*0,04</t>
  </si>
  <si>
    <t>0,2*1,1 'Přepočtené koeficientem množství</t>
  </si>
  <si>
    <t>339</t>
  </si>
  <si>
    <t>775514469</t>
  </si>
  <si>
    <t>Podlahy vlysové masivní přibíjené na měkký podklad rybinový, řemenový, průpletový vzor s tmelením a broušením, bez povrchové úpravy a olištování z vlysů montáž (přibíjení) z jakýchkoliv dřevin</t>
  </si>
  <si>
    <t>-2045304992</t>
  </si>
  <si>
    <t>https://podminky.urs.cz/item/CS_URS_2024_01/775514469</t>
  </si>
  <si>
    <t>P09 st. parketové vlysy - vyspravení volných kusů</t>
  </si>
  <si>
    <t>295</t>
  </si>
  <si>
    <t>775530013.1</t>
  </si>
  <si>
    <t>Montáž podlah masivních s z dubových prken na pero a drážku celoplošně lepených - stupňovitá podlaha sálu</t>
  </si>
  <si>
    <t>-811642270</t>
  </si>
  <si>
    <t xml:space="preserve">přípočet podstupnic </t>
  </si>
  <si>
    <t>14,00*0,405*2</t>
  </si>
  <si>
    <t>296</t>
  </si>
  <si>
    <t>6115117.1</t>
  </si>
  <si>
    <t>dubová prkna pero+drážka tl. 25mm vč. povrchové úpravy (2xtvrdý olejový krycí nátěr)</t>
  </si>
  <si>
    <t>-847465026</t>
  </si>
  <si>
    <t>312,736*1,1 'Přepočtené koeficientem množství</t>
  </si>
  <si>
    <t>333</t>
  </si>
  <si>
    <t>775591919</t>
  </si>
  <si>
    <t>Ostatní práce při opravách dřevěných podlah broušení podlah vlysových, palubkových, parketových nebo mozaikových celkové včetně tmelení s broušením hrubým, středním a jemným</t>
  </si>
  <si>
    <t>1175418843</t>
  </si>
  <si>
    <t>https://podminky.urs.cz/item/CS_URS_2024_01/775591919</t>
  </si>
  <si>
    <t>P.09 - stávající vlysy podlahy</t>
  </si>
  <si>
    <t>P.09 - stávající obvodová lišta podlahy</t>
  </si>
  <si>
    <t>(2,30+1,75)*2*0,05</t>
  </si>
  <si>
    <t>-0,80*0,05</t>
  </si>
  <si>
    <t>(2,10+1,75)*2*0,05</t>
  </si>
  <si>
    <t>(2,30+1,85)*2*0,05</t>
  </si>
  <si>
    <t>334</t>
  </si>
  <si>
    <t>775591921</t>
  </si>
  <si>
    <t>Ostatní práce při opravách dřevěných podlah lakování jednotlivé operace základní lak</t>
  </si>
  <si>
    <t>1506508114</t>
  </si>
  <si>
    <t>https://podminky.urs.cz/item/CS_URS_2024_01/775591921</t>
  </si>
  <si>
    <t>336</t>
  </si>
  <si>
    <t>775591923</t>
  </si>
  <si>
    <t xml:space="preserve">Ostatní práce při opravách dřevěných podlah lakování jednotlivé operace vrchní lak pro vysokou zátěž </t>
  </si>
  <si>
    <t>-1107052860</t>
  </si>
  <si>
    <t>https://podminky.urs.cz/item/CS_URS_2024_01/775591923</t>
  </si>
  <si>
    <t>335</t>
  </si>
  <si>
    <t>775591926</t>
  </si>
  <si>
    <t>Ostatní práce při opravách dřevěných podlah lakování jednotlivé operace mezibroušení mezi vrstvami laku</t>
  </si>
  <si>
    <t>1435930576</t>
  </si>
  <si>
    <t>https://podminky.urs.cz/item/CS_URS_2024_01/775591926</t>
  </si>
  <si>
    <t>366</t>
  </si>
  <si>
    <t>998775101</t>
  </si>
  <si>
    <t>Přesun hmot pro podlahy skládané stanovený z hmotnosti přesunovaného materiálu vodorovná dopravní vzdálenost do 50 m základní v objektech výšky do 6 m</t>
  </si>
  <si>
    <t>-303612354</t>
  </si>
  <si>
    <t>https://podminky.urs.cz/item/CS_URS_2024_01/998775101</t>
  </si>
  <si>
    <t>Poznámka k položce:_x000D_
70% celkové hmotnosti nových přesouvaných materiálů tohoto oddílu bude do výše do 6 m.</t>
  </si>
  <si>
    <t>6,19*0,7 'Přepočtené koeficientem množství</t>
  </si>
  <si>
    <t>365</t>
  </si>
  <si>
    <t>998775112</t>
  </si>
  <si>
    <t>Přesun hmot pro podlahy skládané stanovený z hmotnosti přesunovaného materiálu vodorovná dopravní vzdálenost do 50 m s omezením mechanizace v objektech výšky přes 6 do 12 m</t>
  </si>
  <si>
    <t>525354615</t>
  </si>
  <si>
    <t>https://podminky.urs.cz/item/CS_URS_2024_01/998775112</t>
  </si>
  <si>
    <t>Poznámka k položce:_x000D_
30% celkové hmotnosti nových přesouvaných materiálů tohoto oddílu bude do výše přes 6 m (2.NP).</t>
  </si>
  <si>
    <t>6,19*0,3 'Přepočtené koeficientem množství</t>
  </si>
  <si>
    <t>781</t>
  </si>
  <si>
    <t>Dokončovací práce - obklady</t>
  </si>
  <si>
    <t>298</t>
  </si>
  <si>
    <t>781111011</t>
  </si>
  <si>
    <t>Příprava podkladu před provedením obkladu oprášení (ometení) stěny</t>
  </si>
  <si>
    <t>1295068623</t>
  </si>
  <si>
    <t>https://podminky.urs.cz/item/CS_URS_2024_01/781111011</t>
  </si>
  <si>
    <t>299</t>
  </si>
  <si>
    <t>781121011</t>
  </si>
  <si>
    <t>Příprava podkladu před provedením obkladu nátěr penetrační na stěnu</t>
  </si>
  <si>
    <t>1288472484</t>
  </si>
  <si>
    <t>https://podminky.urs.cz/item/CS_URS_2024_01/781121011</t>
  </si>
  <si>
    <t>300</t>
  </si>
  <si>
    <t>781472221.1</t>
  </si>
  <si>
    <t>Montáž keramických obkladů stěn lepených cementovým flexibilním lepidlem hladkých přes 35 do 45 ks/m2 vč. montáže a dodávky systémových profilů</t>
  </si>
  <si>
    <t>893880686</t>
  </si>
  <si>
    <t>S.09.b -  stáv. stěna ošetřena sanací + ker. obklad</t>
  </si>
  <si>
    <t>(2,595*2+1,65)*1,20</t>
  </si>
  <si>
    <t>-0,80*1,20</t>
  </si>
  <si>
    <t>S.09.d - stáv. stěna + ker. obklad</t>
  </si>
  <si>
    <t>(2,40+3,30)*2*1,20</t>
  </si>
  <si>
    <t>2*1,00*(2,10-1,20)</t>
  </si>
  <si>
    <t>1,15*1,50</t>
  </si>
  <si>
    <t>0,725*1,50</t>
  </si>
  <si>
    <t>(1,00+1,30)*2*1,20</t>
  </si>
  <si>
    <t>(1,00+1,623)*2*1,20</t>
  </si>
  <si>
    <t>(0,495+1,133+1,40)*1,50</t>
  </si>
  <si>
    <t>(1,15+1,10)*2*1,20</t>
  </si>
  <si>
    <t>(1,15+0,85)*2*1,20</t>
  </si>
  <si>
    <t>(1,15+0,90)*2*1,20</t>
  </si>
  <si>
    <t>-3*0,70*1,20</t>
  </si>
  <si>
    <t>301</t>
  </si>
  <si>
    <t>59761.10</t>
  </si>
  <si>
    <t>obkládačky keramické formátu 150x150mm - dle výběru investora</t>
  </si>
  <si>
    <t>1559930259</t>
  </si>
  <si>
    <t>82,045*1,1 'Přepočtené koeficientem množství</t>
  </si>
  <si>
    <t>367</t>
  </si>
  <si>
    <t>998781112</t>
  </si>
  <si>
    <t>Přesun hmot pro obklady keramické stanovený z hmotnosti přesunovaného materiálu vodorovná dopravní vzdálenost do 50 m s omezením mechanizace v objektech výšky přes 6 do 12 m</t>
  </si>
  <si>
    <t>-991151111</t>
  </si>
  <si>
    <t>https://podminky.urs.cz/item/CS_URS_2024_01/998781112</t>
  </si>
  <si>
    <t>783</t>
  </si>
  <si>
    <t>Dokončovací práce - nátěry</t>
  </si>
  <si>
    <t>306</t>
  </si>
  <si>
    <t>783301313</t>
  </si>
  <si>
    <t>Příprava podkladu zámečnických konstrukcí před provedením nátěru odmaštění odmašťovačem ředidlovým</t>
  </si>
  <si>
    <t>-235586375</t>
  </si>
  <si>
    <t>https://podminky.urs.cz/item/CS_URS_2024_01/783301313</t>
  </si>
  <si>
    <t>307</t>
  </si>
  <si>
    <t>783334201</t>
  </si>
  <si>
    <t>Základní antikorozní nátěr zámečnických konstrukcí jednonásobný</t>
  </si>
  <si>
    <t>-1292936020</t>
  </si>
  <si>
    <t>https://podminky.urs.cz/item/CS_URS_2024_01/783334201</t>
  </si>
  <si>
    <t>Dle Tz "veškeré zazděné ocelové konstrukce budou před osazením opatřeny základním nátěrem"</t>
  </si>
  <si>
    <t>HEB 100 - 0,567 m2/m</t>
  </si>
  <si>
    <t>0,90*4*0,567</t>
  </si>
  <si>
    <t>2,00*1*0,567</t>
  </si>
  <si>
    <t>HEB 120 - 0,686 m2/m</t>
  </si>
  <si>
    <t>1,70*2* 0,686</t>
  </si>
  <si>
    <t>0,90*2*0,686</t>
  </si>
  <si>
    <t>2,00*2*0,686</t>
  </si>
  <si>
    <t>1,40*5*0,686</t>
  </si>
  <si>
    <t>2,80*0,686</t>
  </si>
  <si>
    <t>1,40*4*0,686</t>
  </si>
  <si>
    <t>1,10*5*0,686</t>
  </si>
  <si>
    <t>2,50*0,686</t>
  </si>
  <si>
    <t>L50/50/6 - 0,212 m2/m</t>
  </si>
  <si>
    <t>1,40*5*0,212</t>
  </si>
  <si>
    <t>0,50*5*0,212</t>
  </si>
  <si>
    <t>1,15*0,212</t>
  </si>
  <si>
    <t>0,85*0,212</t>
  </si>
  <si>
    <t>308</t>
  </si>
  <si>
    <t>783801403</t>
  </si>
  <si>
    <t>Příprava podkladu omítek před provedením nátěru oprášení</t>
  </si>
  <si>
    <t>625584625</t>
  </si>
  <si>
    <t>https://podminky.urs.cz/item/CS_URS_2024_01/783801403</t>
  </si>
  <si>
    <t>309</t>
  </si>
  <si>
    <t>783813101</t>
  </si>
  <si>
    <t>Penetrační nátěr omítek hladkých betonových povrchů syntetický</t>
  </si>
  <si>
    <t>1139374651</t>
  </si>
  <si>
    <t>https://podminky.urs.cz/item/CS_URS_2024_01/783813101</t>
  </si>
  <si>
    <t>penetrační nátěr před provedením krycího nátěru bet. povrchů</t>
  </si>
  <si>
    <t>310</t>
  </si>
  <si>
    <t>783813141</t>
  </si>
  <si>
    <t>Penetrační nátěr omítek hladkých zdiva lícového syntetický</t>
  </si>
  <si>
    <t>-1143127977</t>
  </si>
  <si>
    <t>https://podminky.urs.cz/item/CS_URS_2024_01/783813141</t>
  </si>
  <si>
    <t>skladby S.05, S.06 - čistý penetrační nátěr proti vyprašování na lícovém zdivu s hlubokými spárami 20 mm</t>
  </si>
  <si>
    <t>koeficient 1.30 na hluboké spáry</t>
  </si>
  <si>
    <t>S05*1.30</t>
  </si>
  <si>
    <t>S06*1.30</t>
  </si>
  <si>
    <t>311</t>
  </si>
  <si>
    <t>783817401</t>
  </si>
  <si>
    <t>Krycí (ochranný ) nátěr omítek dvojnásobný hladkých betonových povrchů nebo povrchů z desek na bázi dřeva (dřevovláknitých apod.) syntetický</t>
  </si>
  <si>
    <t>-1355705047</t>
  </si>
  <si>
    <t>https://podminky.urs.cz/item/CS_URS_2024_01/783817401</t>
  </si>
  <si>
    <t>podhledy nad 1.pp - viz skladba P.01.b - 2x nátěr syntetickou barvou</t>
  </si>
  <si>
    <t>nátěry stěn</t>
  </si>
  <si>
    <t>S.01.b - sál u terénu - 2x synt. nátěr bet.tvárnic RAL dle barevného schematu</t>
  </si>
  <si>
    <t>řez E</t>
  </si>
  <si>
    <t>(20,50+5*0,20)*(4,30+0,15+0,45)</t>
  </si>
  <si>
    <t>S.01.c - sál u ulice - 2x synt. nátěr bet.tvárnic RAL dle barevného schematu</t>
  </si>
  <si>
    <t>nátěr pilířů z bet. tvránic</t>
  </si>
  <si>
    <t>6*(0,35+0,50)*2*3,00</t>
  </si>
  <si>
    <t>0,4*4*3,00</t>
  </si>
  <si>
    <t>2*0,4*4*3,90</t>
  </si>
  <si>
    <t>12*0,55*4*3,90</t>
  </si>
  <si>
    <t>vel. 550x550mm</t>
  </si>
  <si>
    <t>0,55*4*(3,6*2+3,3+3,1+2,78+2,46)</t>
  </si>
  <si>
    <t>nátěr bet. průvlaku v m.1.03-4</t>
  </si>
  <si>
    <t>18,20*(0,70+0,20)*2</t>
  </si>
  <si>
    <t>312</t>
  </si>
  <si>
    <t>783823165</t>
  </si>
  <si>
    <t>Penetrační nátěr omítek hladkých omítek hladkých, zrnitých tenkovrstvých nebo štukových stupně členitosti 3 silikonový</t>
  </si>
  <si>
    <t>1397595729</t>
  </si>
  <si>
    <t>https://podminky.urs.cz/item/CS_URS_2024_01/783823165</t>
  </si>
  <si>
    <t>313</t>
  </si>
  <si>
    <t>783826625</t>
  </si>
  <si>
    <t>Hydrofobizační nátěr omítek silikonový, transparentní, povrchů hladkých omítek hladkých, zrnitých tenkovrstvých nebo štukových stupně členitosti 3</t>
  </si>
  <si>
    <t>380685730</t>
  </si>
  <si>
    <t>https://podminky.urs.cz/item/CS_URS_2024_01/783826625</t>
  </si>
  <si>
    <t xml:space="preserve">Voděodolný nátěr soklu </t>
  </si>
  <si>
    <t>(4,20+6,80+2,15+8,80+2,10+2,00+2*0,60+5,00+2,00+2*0,40+8,90+2*0,50+1,10+3,30+2*1,65+1,40)*0,20</t>
  </si>
  <si>
    <t>-0,70*0,20</t>
  </si>
  <si>
    <t>-0,80*4*0,20</t>
  </si>
  <si>
    <t>-1,90*2*0,20</t>
  </si>
  <si>
    <t>-1,80*0,20</t>
  </si>
  <si>
    <t>2*4,90*0,20</t>
  </si>
  <si>
    <t>-2*2,05*2*0,20</t>
  </si>
  <si>
    <t>2.vrstva</t>
  </si>
  <si>
    <t>9,23</t>
  </si>
  <si>
    <t>314</t>
  </si>
  <si>
    <t>783913171</t>
  </si>
  <si>
    <t>Penetrační nátěr betonových podlah hrubých syntetický</t>
  </si>
  <si>
    <t>-316814459</t>
  </si>
  <si>
    <t>https://podminky.urs.cz/item/CS_URS_2024_01/783913171</t>
  </si>
  <si>
    <t>315</t>
  </si>
  <si>
    <t>783917161</t>
  </si>
  <si>
    <t>Krycí (uzavírací) nátěr betonových podlah dvojnásobný syntetický</t>
  </si>
  <si>
    <t>-1904108126</t>
  </si>
  <si>
    <t>https://podminky.urs.cz/item/CS_URS_2024_01/783917161</t>
  </si>
  <si>
    <t>316</t>
  </si>
  <si>
    <t>784111001</t>
  </si>
  <si>
    <t>Oprášení (ometení) podkladu v místnostech výšky do 3,80 m</t>
  </si>
  <si>
    <t>9927364</t>
  </si>
  <si>
    <t>https://podminky.urs.cz/item/CS_URS_2024_01/784111001</t>
  </si>
  <si>
    <t>317</t>
  </si>
  <si>
    <t>784111007</t>
  </si>
  <si>
    <t>Oprášení (ometení) podkladu na schodišti o výšce podlaží do 3,80 m</t>
  </si>
  <si>
    <t>1329295714</t>
  </si>
  <si>
    <t>https://podminky.urs.cz/item/CS_URS_2024_01/784111007</t>
  </si>
  <si>
    <t>318</t>
  </si>
  <si>
    <t>784111009</t>
  </si>
  <si>
    <t>Oprášení (ometení) podkladu na schodišti o výšce podlaží přes 3,80 do 5,00 m</t>
  </si>
  <si>
    <t>-772873018</t>
  </si>
  <si>
    <t>https://podminky.urs.cz/item/CS_URS_2024_01/784111009</t>
  </si>
  <si>
    <t>319</t>
  </si>
  <si>
    <t>784181111</t>
  </si>
  <si>
    <t>Penetrace podkladu jednonásobná základní bezbarvá v místnostech výšky do 3,80 m</t>
  </si>
  <si>
    <t>2145032854</t>
  </si>
  <si>
    <t>https://podminky.urs.cz/item/CS_URS_2024_01/784181111</t>
  </si>
  <si>
    <t>320</t>
  </si>
  <si>
    <t>784181117</t>
  </si>
  <si>
    <t>Penetrace podkladu jednonásobná základní bezbarvá na schodišti o výšce podlaží do 3,80 m</t>
  </si>
  <si>
    <t>1764122060</t>
  </si>
  <si>
    <t>https://podminky.urs.cz/item/CS_URS_2024_01/784181117</t>
  </si>
  <si>
    <t>321</t>
  </si>
  <si>
    <t>784181131.1</t>
  </si>
  <si>
    <t>Penetrace podkladu jednonásobná pro malby prodyšné v místnostech výšky do 3,80 m</t>
  </si>
  <si>
    <t>-405056353</t>
  </si>
  <si>
    <t>322</t>
  </si>
  <si>
    <t>784181137</t>
  </si>
  <si>
    <t>Penetrace podkladu jednonásobná pro malby prodyšné na schodišti</t>
  </si>
  <si>
    <t>-2000293261</t>
  </si>
  <si>
    <t>https://podminky.urs.cz/item/CS_URS_2024_01/784181137</t>
  </si>
  <si>
    <t>323</t>
  </si>
  <si>
    <t>784211101.1</t>
  </si>
  <si>
    <t>Malby z malířských směsí dvojnásobné, barevné, v místnostech výšky do 3,80 m</t>
  </si>
  <si>
    <t>-823176290</t>
  </si>
  <si>
    <t>Stropy, podhledy</t>
  </si>
  <si>
    <t>25.28</t>
  </si>
  <si>
    <t>m.2.08 - SÁL - BALKON - plocha započtena v m.1.03</t>
  </si>
  <si>
    <t>m.2.10 - WC PÁNI (malba s fabionem)</t>
  </si>
  <si>
    <t>m.2.11 - WC DÁMY (malba s fabionem)</t>
  </si>
  <si>
    <t>m.2.13 - TECHNICKÁ MÍSTNOST (malba s fabionem)</t>
  </si>
  <si>
    <t>m.2.14 - SKLAD (malba s fabionem)</t>
  </si>
  <si>
    <t>m.2.15 - ZÁDVEŘÍ (malba s fabionem)</t>
  </si>
  <si>
    <t>2.52</t>
  </si>
  <si>
    <t>Stěny</t>
  </si>
  <si>
    <t>Na nových příčkách dle skladeb S.03, S.04</t>
  </si>
  <si>
    <t>S03*2</t>
  </si>
  <si>
    <t>S04*2</t>
  </si>
  <si>
    <t>S.08 - balkon - parapet směrem do sálu (řez A)</t>
  </si>
  <si>
    <t>14,00*1,00*2</t>
  </si>
  <si>
    <t>skladba S.09.c</t>
  </si>
  <si>
    <t>skladba S.09.d - malba nad ker.obkladem</t>
  </si>
  <si>
    <t>Odečet keramických obkladů</t>
  </si>
  <si>
    <t>-(2,40+3,30)*2*1,20</t>
  </si>
  <si>
    <t>-2,787*1,80</t>
  </si>
  <si>
    <t>-1,195*1,50</t>
  </si>
  <si>
    <t>-(0,90+0,85+1,023)*1,20</t>
  </si>
  <si>
    <t>324</t>
  </si>
  <si>
    <t>784211107.1</t>
  </si>
  <si>
    <t>Malby z malířských směsí dvojnásobné, barevné na schodišti</t>
  </si>
  <si>
    <t>1048708425</t>
  </si>
  <si>
    <t>stropy - koeficient sklonu 1.20</t>
  </si>
  <si>
    <t>schodiště z 1.np do 2.np</t>
  </si>
  <si>
    <t>12,40*1.20</t>
  </si>
  <si>
    <t>schodiště z 2.np do ul. Mariánská</t>
  </si>
  <si>
    <t>6,80*1.20</t>
  </si>
  <si>
    <t>stěny</t>
  </si>
  <si>
    <t>(2,35+5,75+2,90)*(2,95+6,40)/2</t>
  </si>
  <si>
    <t>(0,75+2,70+1,30)*1,10</t>
  </si>
  <si>
    <t>325</t>
  </si>
  <si>
    <t>784331001.1</t>
  </si>
  <si>
    <t>Malby prodyšné, dvojnásobné, barevné, v místnostech výšky do 3,80 m</t>
  </si>
  <si>
    <t>1257340508</t>
  </si>
  <si>
    <t>dle skladby S.09.a, S.13 - 2x prodyšná malba s Sd (součinitel difúze) menší než 0,09 m</t>
  </si>
  <si>
    <t>Stropy - dle výčtu místností s prodyšnou malbou stěn</t>
  </si>
  <si>
    <t>(2,00+3,45)*2*2,48</t>
  </si>
  <si>
    <t>(2,70+4,015)*2*2,84</t>
  </si>
  <si>
    <t>(12,90+3,71)*2*(2,42+3,07)/2</t>
  </si>
  <si>
    <t>(6,20+3,45)*2*(2,309+2,56)/2</t>
  </si>
  <si>
    <t>(4,20+6,80+2,15+8,80+2,10+2,00+2*0,60+5,00+2,00+2*0,40+8,90+2*0,50+1,10+3,30+2*1,65+1,40)*3,10</t>
  </si>
  <si>
    <t>-0,80*2,00*4</t>
  </si>
  <si>
    <t>-1,90*2,68*2</t>
  </si>
  <si>
    <t>2*4,90*3,10</t>
  </si>
  <si>
    <t>-2*2,05*2,50*2</t>
  </si>
  <si>
    <t>schodiště z foyer do 2.np</t>
  </si>
  <si>
    <t>1,30*4*3,20</t>
  </si>
  <si>
    <t>12,40*2,30</t>
  </si>
  <si>
    <t>4,80*2*2,70</t>
  </si>
  <si>
    <t>(1,50+2,60)*2*2,30</t>
  </si>
  <si>
    <t>S.09.b - prodyšná malba s Sd (součinitel difúze) menší než 0,09 m</t>
  </si>
  <si>
    <t>malba nad ker.obkladem</t>
  </si>
  <si>
    <t>1,90*4*(2,75-1,20)</t>
  </si>
  <si>
    <t>(2,595+1,60)*2*2,93</t>
  </si>
  <si>
    <t>odečet ker.obkladu</t>
  </si>
  <si>
    <t>-(2,595*2+1,65)*1,20</t>
  </si>
  <si>
    <t>(4,50+6,50)*2*3,10</t>
  </si>
  <si>
    <t>-3,35*3,10</t>
  </si>
  <si>
    <t>-(2,804+4,376)*1,50</t>
  </si>
  <si>
    <t>(4,20+3,65)*2*3,10</t>
  </si>
  <si>
    <t>S.10.a - předstěna</t>
  </si>
  <si>
    <t>S.10.b - předstěna</t>
  </si>
  <si>
    <t>326</t>
  </si>
  <si>
    <t>784331009.1</t>
  </si>
  <si>
    <t>Malby prodyšné, dvojnásobné, barevné, na schodišti</t>
  </si>
  <si>
    <t>-799960064</t>
  </si>
  <si>
    <t xml:space="preserve">m.0.01 - ZÁDVEŘÍ </t>
  </si>
  <si>
    <t>strop - koeficient sklonu 1.20</t>
  </si>
  <si>
    <t>4,10*1.20</t>
  </si>
  <si>
    <t>(3,90+1,40)*(2,60+5,70)/2</t>
  </si>
  <si>
    <t>1,40*2,60</t>
  </si>
  <si>
    <t>327</t>
  </si>
  <si>
    <t>733914501</t>
  </si>
  <si>
    <t>328</t>
  </si>
  <si>
    <t>HZS1302</t>
  </si>
  <si>
    <t>Hodinové zúčtovací sazby profesí HSV provádění konstrukcí zedník specialista</t>
  </si>
  <si>
    <t>392595871</t>
  </si>
  <si>
    <t>https://podminky.urs.cz/item/CS_URS_2024_01/HZS1302</t>
  </si>
  <si>
    <t>329</t>
  </si>
  <si>
    <t>HZS1312</t>
  </si>
  <si>
    <t>Hodinové zúčtovací sazby profesí HSV provádění konstrukcí omítkář - štukatér</t>
  </si>
  <si>
    <t>1930723909</t>
  </si>
  <si>
    <t>https://podminky.urs.cz/item/CS_URS_2024_01/HZS1312</t>
  </si>
  <si>
    <t>330</t>
  </si>
  <si>
    <t>HZS1332</t>
  </si>
  <si>
    <t>Hodinové zúčtovací sazby profesí HSV provádění konstrukcí montér konstrukcí specialista</t>
  </si>
  <si>
    <t>-62885728</t>
  </si>
  <si>
    <t>https://podminky.urs.cz/item/CS_URS_2024_01/HZS1332</t>
  </si>
  <si>
    <t>331</t>
  </si>
  <si>
    <t>HZS2332</t>
  </si>
  <si>
    <t>Hodinové zúčtovací sazby profesí PSV úpravy povrchů a podlahy podlahář odborný</t>
  </si>
  <si>
    <t>161193412</t>
  </si>
  <si>
    <t>https://podminky.urs.cz/item/CS_URS_2024_01/HZS2332</t>
  </si>
  <si>
    <t>1,864</t>
  </si>
  <si>
    <t>30,225</t>
  </si>
  <si>
    <t>4,681</t>
  </si>
  <si>
    <t>drenaz</t>
  </si>
  <si>
    <t>65,3</t>
  </si>
  <si>
    <t>dřevo</t>
  </si>
  <si>
    <t>0,856</t>
  </si>
  <si>
    <t>kamenfasada</t>
  </si>
  <si>
    <t>34,77</t>
  </si>
  <si>
    <t>kamenivo</t>
  </si>
  <si>
    <t>88,206</t>
  </si>
  <si>
    <t>leseni</t>
  </si>
  <si>
    <t>400,48</t>
  </si>
  <si>
    <t>nateromitek</t>
  </si>
  <si>
    <t>433,276</t>
  </si>
  <si>
    <t>03 - Fasádní a související střešní úpravy</t>
  </si>
  <si>
    <t>odmsteni</t>
  </si>
  <si>
    <t>15,934</t>
  </si>
  <si>
    <t>otlucenivnejsichdo20</t>
  </si>
  <si>
    <t>340,174</t>
  </si>
  <si>
    <t>otlupodhled</t>
  </si>
  <si>
    <t>12,352</t>
  </si>
  <si>
    <t>ryha_trida3_do500m3</t>
  </si>
  <si>
    <t>14,85</t>
  </si>
  <si>
    <t>ryha_trida3_do50m3</t>
  </si>
  <si>
    <t>12,48</t>
  </si>
  <si>
    <t>ryha_trida4_6_500m3</t>
  </si>
  <si>
    <t>107,44</t>
  </si>
  <si>
    <t>ryha_trida4_6_do50m3</t>
  </si>
  <si>
    <t>29,12</t>
  </si>
  <si>
    <t>1,799</t>
  </si>
  <si>
    <t>xps80zaklad</t>
  </si>
  <si>
    <t>133,68</t>
  </si>
  <si>
    <t>zasypy</t>
  </si>
  <si>
    <t>115,116</t>
  </si>
  <si>
    <t xml:space="preserve">    3 - Svislé a kompletní konstrukce</t>
  </si>
  <si>
    <t xml:space="preserve">    5 - Komunikace pozemní </t>
  </si>
  <si>
    <t xml:space="preserve">    8 - Trubní vedení</t>
  </si>
  <si>
    <t xml:space="preserve">    712 - Povlakové krytiny</t>
  </si>
  <si>
    <t xml:space="preserve">    764 - Konstrukce klempířské</t>
  </si>
  <si>
    <t xml:space="preserve">    782 - Dokončovací práce - obklady z kamene</t>
  </si>
  <si>
    <t>113106211</t>
  </si>
  <si>
    <t>Rozebrání dlažeb vozovek a ploch s přemístěním hmot na skládku na vzdálenost do 3 m nebo s naložením na dopravní prostředek, s jakoukoliv výplní spár strojně plochy jednotlivě přes 50 m2 do 200 m2 z velkých kostek s ložem z kameniva</t>
  </si>
  <si>
    <t>206623130</t>
  </si>
  <si>
    <t>https://podminky.urs.cz/item/CS_URS_2024_01/113106211</t>
  </si>
  <si>
    <t>ul. Mariánská</t>
  </si>
  <si>
    <t>32,00*2,00</t>
  </si>
  <si>
    <t>113106221</t>
  </si>
  <si>
    <t>Rozebrání dlažeb vozovek a ploch s přemístěním hmot na skládku na vzdálenost do 3 m nebo s naložením na dopravní prostředek, s jakoukoliv výplní spár strojně plochy jednotlivě přes 50 m2 do 200 m2 z drobných kostek nebo odseků s ložem z kameniva</t>
  </si>
  <si>
    <t>-1730826636</t>
  </si>
  <si>
    <t>https://podminky.urs.cz/item/CS_URS_2024_01/113106221</t>
  </si>
  <si>
    <t>ulice Frýdlantská</t>
  </si>
  <si>
    <t>33,00*1,80</t>
  </si>
  <si>
    <t>113107153</t>
  </si>
  <si>
    <t>Odstranění podkladů nebo krytů strojně plochy jednotlivě přes 50 m2 do 200 m2 s přemístěním hmot na skládku na vzdálenost do 20 m nebo s naložením na dopravní prostředek z kameniva těženého, o tl. vrstvy přes 200 do 300 mm</t>
  </si>
  <si>
    <t>-585942363</t>
  </si>
  <si>
    <t>https://podminky.urs.cz/item/CS_URS_2024_01/113107153</t>
  </si>
  <si>
    <t>33,00*(1,80+0,30)</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</si>
  <si>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</si>
  <si>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</si>
  <si>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1607968478</t>
  </si>
  <si>
    <t>https://podminky.urs.cz/item/CS_URS_2024_01/113107162</t>
  </si>
  <si>
    <t>113107171</t>
  </si>
  <si>
    <t>Odstranění podkladů nebo krytů strojně plochy jednotlivě přes 50 m2 do 200 m2 s přemístěním hmot na skládku na vzdálenost do 20 m nebo s naložením na dopravní prostředek z betonu prostého, o tl. vrstvy přes 100 do 150 mm</t>
  </si>
  <si>
    <t>-1019022012</t>
  </si>
  <si>
    <t>https://podminky.urs.cz/item/CS_URS_2024_01/113107171</t>
  </si>
  <si>
    <t>beton, popř. podklad stmelený cementem</t>
  </si>
  <si>
    <t>113201112</t>
  </si>
  <si>
    <t>Šetrná demontáž obrub s vybouráním lože, s přemístěním hmot na skládku na vzdálenost do 3 m nebo s naložením na dopravní prostředek silničních ležatých</t>
  </si>
  <si>
    <t>1034173015</t>
  </si>
  <si>
    <t>https://podminky.urs.cz/item/CS_URS_2024_01/113201112</t>
  </si>
  <si>
    <t>ul. Frýdlantská</t>
  </si>
  <si>
    <t>33,00</t>
  </si>
  <si>
    <t>132251252</t>
  </si>
  <si>
    <t>Hloubení nezapažených rýh šířky přes 800 do 2 000 mm strojně s urovnáním dna do předepsaného profilu a spádu v hornině třídy těžitelnosti I skupiny 3 přes 20 do 50 m3</t>
  </si>
  <si>
    <t>-1159856017</t>
  </si>
  <si>
    <t>https://podminky.urs.cz/item/CS_URS_2024_01/132251252</t>
  </si>
  <si>
    <t>ul. Mariánská - dle tz do hloubky 300 mm tř.3</t>
  </si>
  <si>
    <t>32,00*1,30*0,30</t>
  </si>
  <si>
    <t>132254204</t>
  </si>
  <si>
    <t>Hloubení zapažených rýh šířky přes 800 do 2 000 mm strojně s urovnáním dna do předepsaného profilu a spádu v hornině třídy těžitelnosti I skupiny 3 přes 100 do 500 m3</t>
  </si>
  <si>
    <t>-1752670232</t>
  </si>
  <si>
    <t>https://podminky.urs.cz/item/CS_URS_2024_01/132254204</t>
  </si>
  <si>
    <t>spodní podsklepená část - řezy B, E</t>
  </si>
  <si>
    <t>25,00*1,50*0,30</t>
  </si>
  <si>
    <t>vrchní nepodsklepená část - řez C</t>
  </si>
  <si>
    <t>8,00*1,50*0,30</t>
  </si>
  <si>
    <t>132351252</t>
  </si>
  <si>
    <t>Hloubení nezapažených rýh šířky přes 800 do 2 000 mm strojně s urovnáním dna do předepsaného profilu a spádu v hornině třídy těžitelnosti II skupiny 4 přes 20 do 50 m3</t>
  </si>
  <si>
    <t>156303623</t>
  </si>
  <si>
    <t>https://podminky.urs.cz/item/CS_URS_2024_01/132351252</t>
  </si>
  <si>
    <t>ul. Mariánská - dle tz od hloubky 300 mm .. 20% tř. 4</t>
  </si>
  <si>
    <t>32,00*1,30*(1,00-0,30)</t>
  </si>
  <si>
    <t>odečet ostatních tř. těžitelnosti</t>
  </si>
  <si>
    <t>tř. 5 .. 20%</t>
  </si>
  <si>
    <t>-ryha_trida4_6_do50m3*0.20</t>
  </si>
  <si>
    <t>tř. 6 .. 60%</t>
  </si>
  <si>
    <t>-ryha_trida4_6_do50m3*0.60</t>
  </si>
  <si>
    <t>132354204</t>
  </si>
  <si>
    <t>Hloubení zapažených rýh šířky přes 800 do 2 000 mm strojně s urovnáním dna do předepsaného profilu a spádu v hornině třídy těžitelnosti II skupiny 4 přes 100 do 500 m3</t>
  </si>
  <si>
    <t>1453524051</t>
  </si>
  <si>
    <t>https://podminky.urs.cz/item/CS_URS_2024_01/132354204</t>
  </si>
  <si>
    <t>dle tz od hloubky 300 mm ..  20% tř. 4</t>
  </si>
  <si>
    <t>25,00*(0,90+1,50)/2*(3,50-0,30)</t>
  </si>
  <si>
    <t>8,00*1,30*(1,40-0,30)</t>
  </si>
  <si>
    <t>-ryha_trida4_6_500m3*0.20</t>
  </si>
  <si>
    <t>-ryha_trida4_6_500m3*0.60</t>
  </si>
  <si>
    <t>132412221</t>
  </si>
  <si>
    <t>Hloubení zapažených rýh šířky přes 800 do 2 000 mm ručně s urovnáním dna do předepsaného profilu a spádu v hornině třídy těžitelnosti II skupiny 5 soudržných</t>
  </si>
  <si>
    <t>-720544721</t>
  </si>
  <si>
    <t>https://podminky.urs.cz/item/CS_URS_2024_01/132412221</t>
  </si>
  <si>
    <t>132412331</t>
  </si>
  <si>
    <t>Hloubení nezapažených rýh šířky přes 800 do 2 000 mm ručně s urovnáním dna do předepsaného profilu a spádu v hornině třídy těžitelnosti II skupiny 5 soudržných</t>
  </si>
  <si>
    <t>674669081</t>
  </si>
  <si>
    <t>https://podminky.urs.cz/item/CS_URS_2024_01/132412331</t>
  </si>
  <si>
    <t>132451252</t>
  </si>
  <si>
    <t>Hloubení nezapažených rýh šířky přes 800 do 2 000 mm strojně s urovnáním dna do předepsaného profilu a spádu v hornině třídy těžitelnosti II skupiny 5 přes 20 do 50 m3</t>
  </si>
  <si>
    <t>1883697160</t>
  </si>
  <si>
    <t>https://podminky.urs.cz/item/CS_URS_2024_01/132451252</t>
  </si>
  <si>
    <t>ryha_trida4_6_do50m3*0.20</t>
  </si>
  <si>
    <t>132454204</t>
  </si>
  <si>
    <t>Hloubení zapažených rýh šířky přes 800 do 2 000 mm strojně s urovnáním dna do předepsaného profilu a spádu v hornině třídy těžitelnosti II skupiny 5 přes 100 do 500 m3</t>
  </si>
  <si>
    <t>-218513024</t>
  </si>
  <si>
    <t>https://podminky.urs.cz/item/CS_URS_2024_01/132454204</t>
  </si>
  <si>
    <t>ryha_trida4_6_500m3*0.20</t>
  </si>
  <si>
    <t>132551252</t>
  </si>
  <si>
    <t>Hloubení nezapažených rýh šířky přes 800 do 2 000 mm strojně s urovnáním dna do předepsaného profilu a spádu v hornině třídy těžitelnosti III skupiny 6 přes 20 do 50 m3</t>
  </si>
  <si>
    <t>-2145928303</t>
  </si>
  <si>
    <t>https://podminky.urs.cz/item/CS_URS_2024_01/132551252</t>
  </si>
  <si>
    <t>ryha_trida4_6_do50m3*0.60</t>
  </si>
  <si>
    <t>132554204</t>
  </si>
  <si>
    <t>Hloubení zapažených rýh šířky přes 800 do 2 000 mm strojně s urovnáním dna do předepsaného profilu a spádu v hornině třídy těžitelnosti III skupiny 6 přes 100 do 500 m3</t>
  </si>
  <si>
    <t>161242653</t>
  </si>
  <si>
    <t>https://podminky.urs.cz/item/CS_URS_2024_01/132554204</t>
  </si>
  <si>
    <t>ryha_trida4_6_500m3*0.60</t>
  </si>
  <si>
    <t>-1457256051</t>
  </si>
  <si>
    <t>10% celkového objemu hloubení</t>
  </si>
  <si>
    <t>ryha_trida3_do50m3*0.10</t>
  </si>
  <si>
    <t>ryha_trida4_6_do50m3*0.10</t>
  </si>
  <si>
    <t>ryha_trida3_do500m3*0.10</t>
  </si>
  <si>
    <t>ryha_trida4_6_500m3*0.10</t>
  </si>
  <si>
    <t>Zřízení pažení a rozepření stěn rýh pro podzemní vedení příložné pro jakoukoliv mezerovitost, hloubky přes 2 do 4 m</t>
  </si>
  <si>
    <t>-93502118</t>
  </si>
  <si>
    <t>(25,00+2*1,20)*3,50*2</t>
  </si>
  <si>
    <t>(8,00+1,20)*1,40*2</t>
  </si>
  <si>
    <t>Odstranění pažení a rozepření stěn rýh pro podzemní vedení s uložením materiálu na vzdálenost do 3 m od kraje výkopu příložné, hloubky přes 2 do 4 m</t>
  </si>
  <si>
    <t>-1841164877</t>
  </si>
  <si>
    <t>2004334859</t>
  </si>
  <si>
    <t xml:space="preserve">odvoz zeminy určené pro zpětný zásyp na mezideponii </t>
  </si>
  <si>
    <t>dovoz zeminy pro zpětný zásyp z mezideponie</t>
  </si>
  <si>
    <t>dovoz z interiérových zemních prací vhodné zásypové zeminy nahrazující nevhodný objem zeminy</t>
  </si>
  <si>
    <t>odečet vhodné zeminy třídy 3</t>
  </si>
  <si>
    <t>-ryha_trida3_do50m3</t>
  </si>
  <si>
    <t>-ryha_trida3_do500m3</t>
  </si>
  <si>
    <t>dtto třídy 4 .. 20%</t>
  </si>
  <si>
    <t>dtto třídy 5 .. 20%</t>
  </si>
  <si>
    <t>-ryha_trida4_6_do50m3*(0.20+0.20)</t>
  </si>
  <si>
    <t>-ryha_trida4_6_500m3*(0.20+0.20)</t>
  </si>
  <si>
    <t>2058579172</t>
  </si>
  <si>
    <t>třída 4 .. 20%</t>
  </si>
  <si>
    <t>třída 5 .. 20%</t>
  </si>
  <si>
    <t>ryha_trida4_6_do50m3*(0.20+0.20)</t>
  </si>
  <si>
    <t>ryha_trida4_6_500m3*(0.20+0.20)</t>
  </si>
  <si>
    <t>211</t>
  </si>
  <si>
    <t>1449544466</t>
  </si>
  <si>
    <t>odvoz zeminy na skládku</t>
  </si>
  <si>
    <t>třída 6 .. 60%</t>
  </si>
  <si>
    <t>167151111</t>
  </si>
  <si>
    <t>Nakládání, skládání a překládání neulehlého výkopku nebo sypaniny strojně nakládání, množství přes 100 m3, z hornin třídy těžitelnosti I, skupiny 1 až 3</t>
  </si>
  <si>
    <t>1377697245</t>
  </si>
  <si>
    <t>https://podminky.urs.cz/item/CS_URS_2024_01/167151111</t>
  </si>
  <si>
    <t>na mezideponii pro zpětný zásyp</t>
  </si>
  <si>
    <t>zpětný dovoz zeminy pro zásypy výkopů po provedení drenáže a svislé izolace fasády</t>
  </si>
  <si>
    <t>31,697</t>
  </si>
  <si>
    <t>167151112</t>
  </si>
  <si>
    <t>Nakládání, skládání a překládání neulehlého výkopku nebo sypaniny strojně nakládání, množství přes 100 m3, z hornin třídy těžitelnosti II, skupiny 4 a 5</t>
  </si>
  <si>
    <t>-367959135</t>
  </si>
  <si>
    <t>https://podminky.urs.cz/item/CS_URS_2024_01/167151112</t>
  </si>
  <si>
    <t>odečet nakládání tř. 3</t>
  </si>
  <si>
    <t>-31,697</t>
  </si>
  <si>
    <t>-298266683</t>
  </si>
  <si>
    <t>celková hmotnost vyhloubené zeminy</t>
  </si>
  <si>
    <t>ryha_trida3_do50m3*1.80</t>
  </si>
  <si>
    <t>ryha_trida3_do500m3*1.80</t>
  </si>
  <si>
    <t>ryha_trida4_6_do50m3*1.80</t>
  </si>
  <si>
    <t>ryha_trida4_6_500m3*1.80</t>
  </si>
  <si>
    <t>odečet zeminy využité pro zpětný zásyp</t>
  </si>
  <si>
    <t>-zasypy*1.80</t>
  </si>
  <si>
    <t>bez zeminy z interiérových zemních prací</t>
  </si>
  <si>
    <t>31,697*1.80</t>
  </si>
  <si>
    <t>-536857383</t>
  </si>
  <si>
    <t>174151101</t>
  </si>
  <si>
    <t>Zásyp sypaninou z jakékoliv horniny strojně s uložením výkopku ve vrstvách se zhutněním jam, šachet, rýh nebo kolem objektů v těchto vykopávkách</t>
  </si>
  <si>
    <t>-1457677671</t>
  </si>
  <si>
    <t>https://podminky.urs.cz/item/CS_URS_2024_01/174151101</t>
  </si>
  <si>
    <t>zpětný zásyp rýh po provedení prací podél fasády pod terénem vhodnou zeminou z výkopů</t>
  </si>
  <si>
    <t>celkový objem hloubení</t>
  </si>
  <si>
    <t>odečet xps</t>
  </si>
  <si>
    <t>-xps80zaklad*0,08</t>
  </si>
  <si>
    <t>odečet obsypu drenáže</t>
  </si>
  <si>
    <t>-drenaz*0,70*0,70</t>
  </si>
  <si>
    <t>odečet bet.lože drenáže</t>
  </si>
  <si>
    <t>-drenaz*0,90*0,10*1.035</t>
  </si>
  <si>
    <t>181951112</t>
  </si>
  <si>
    <t>Úprava pláně vyrovnáním výškových rozdílů strojně v hornině třídy těžitelnosti I, skupiny 1 až 3 se zhutněním</t>
  </si>
  <si>
    <t>899066763</t>
  </si>
  <si>
    <t>https://podminky.urs.cz/item/CS_URS_2024_01/181951112</t>
  </si>
  <si>
    <t>urovnání povrchu zásypu</t>
  </si>
  <si>
    <t>33,00*1,50</t>
  </si>
  <si>
    <t>211971122</t>
  </si>
  <si>
    <t>Zřízení opláštění výplně z geotextilie odvodňovacích žeber nebo trativodů v rýze nebo zářezu se stěnami svislými nebo šikmými o sklonu přes 1:2 při rozvinuté šířce opláštění přes 2,5 m</t>
  </si>
  <si>
    <t>-1215911486</t>
  </si>
  <si>
    <t>https://podminky.urs.cz/item/CS_URS_2024_01/211971122</t>
  </si>
  <si>
    <t xml:space="preserve">obalení obsypu drenážního potrubí geotextilií </t>
  </si>
  <si>
    <t>drenaz*0,70*4</t>
  </si>
  <si>
    <t>1632313325</t>
  </si>
  <si>
    <t>182,84*1,2 'Přepočtené koeficientem množství</t>
  </si>
  <si>
    <t>-1425419853</t>
  </si>
  <si>
    <t>podsyp, obsyp a zásyp drenáže</t>
  </si>
  <si>
    <t>drenaz*0,70*0,70</t>
  </si>
  <si>
    <t>993444964</t>
  </si>
  <si>
    <t>Délky dle výkresu výkopů</t>
  </si>
  <si>
    <t>32,30</t>
  </si>
  <si>
    <t>potrubí pro napojení na kanalizaci apod.</t>
  </si>
  <si>
    <t>212312111</t>
  </si>
  <si>
    <t>Lože pro trativody z betonu prostého</t>
  </si>
  <si>
    <t>-714279663</t>
  </si>
  <si>
    <t>https://podminky.urs.cz/item/CS_URS_2024_01/212312111</t>
  </si>
  <si>
    <t>bet.lože na dně drenážní rýhy (řez B)</t>
  </si>
  <si>
    <t>drenaz*0,90*0,10*1.035</t>
  </si>
  <si>
    <t>279212513.1</t>
  </si>
  <si>
    <t>Doplnění poškozených částí kamenného soklu vč. dodávky materiálu</t>
  </si>
  <si>
    <t>973887529</t>
  </si>
  <si>
    <t xml:space="preserve">dle Tz:sokl z kamenného zdiva bude ... doplněn v chybějících částech, které tvoří cca 20% z celkového množství </t>
  </si>
  <si>
    <t>Frýdlantská ulice, plochy dle DM</t>
  </si>
  <si>
    <t>sokl</t>
  </si>
  <si>
    <t>(0,40+2,00+0,80+3,70+0,30*2)*0,50*0.2</t>
  </si>
  <si>
    <t>ostění v úrovni soklu</t>
  </si>
  <si>
    <t>(0,80+0,60+0,40+0,70)*0,70*0,50*0.2</t>
  </si>
  <si>
    <t>Svislé a kompletní konstrukce</t>
  </si>
  <si>
    <t>314231511</t>
  </si>
  <si>
    <t>Zdivo komínových nebo ventilačních těles dosavadních objektů volně stojících nad střešní rovinou na maltu cementovou včetně spárování, o průřezu průduchu do 150x150 mm z cihel pálených plných, pevnosti P 40 dl. 290 mm,</t>
  </si>
  <si>
    <t>-1832493678</t>
  </si>
  <si>
    <t>https://podminky.urs.cz/item/CS_URS_2024_01/314231511</t>
  </si>
  <si>
    <t>nové vyzdění vrchní části komína u ul.Mariánská</t>
  </si>
  <si>
    <t>0,85*0,85*1,00</t>
  </si>
  <si>
    <t xml:space="preserve">Komunikace pozemní </t>
  </si>
  <si>
    <t>564281011</t>
  </si>
  <si>
    <t>Podklad nebo podsyp ze štěrkopísku ŠP s rozprostřením, vlhčením a zhutněním plochy jednotlivě do 100 m2, po zhutnění tl. 300 mm</t>
  </si>
  <si>
    <t>255680030</t>
  </si>
  <si>
    <t>https://podminky.urs.cz/item/CS_URS_2024_01/564281011</t>
  </si>
  <si>
    <t>564861011</t>
  </si>
  <si>
    <t>Podklad ze štěrkodrti ŠD s rozprostřením a zhutněním plochy jednotlivě do 100 m2, po zhutnění tl. 200 mm</t>
  </si>
  <si>
    <t>-1938137302</t>
  </si>
  <si>
    <t>https://podminky.urs.cz/item/CS_URS_2024_01/564861011</t>
  </si>
  <si>
    <t>567124113</t>
  </si>
  <si>
    <t>Podklad ze směsi stmelené cementem SC bez dilatačních spár, s rozprostřením a zhutněním SC C 12/15 (PB III), po zhutnění tl. 150 mm</t>
  </si>
  <si>
    <t>-905453085</t>
  </si>
  <si>
    <t>https://podminky.urs.cz/item/CS_URS_2024_01/567124113</t>
  </si>
  <si>
    <t>591111111</t>
  </si>
  <si>
    <t>Kladení dlažby z kostek s provedením lože do tl. 50 mm, s vyplněním spár, s dvojím beraněním a se smetením přebytečného materiálu na krajnici velkých z kamene, do lože z kameniva těženého</t>
  </si>
  <si>
    <t>2085328311</t>
  </si>
  <si>
    <t>https://podminky.urs.cz/item/CS_URS_2024_01/591111111</t>
  </si>
  <si>
    <t>58381008</t>
  </si>
  <si>
    <t>kostka štípaná dlažební žula velká (rozměry dle stávajících kostek)</t>
  </si>
  <si>
    <t>-836329468</t>
  </si>
  <si>
    <t>ulice Mariánská - dle tz bude doplněno 15 % nových kostek</t>
  </si>
  <si>
    <t>32,00*2,00*0.15</t>
  </si>
  <si>
    <t>9,6*1,01 'Přepočtené koeficientem množství</t>
  </si>
  <si>
    <t>591211111</t>
  </si>
  <si>
    <t>Kladení dlažby z kostek s provedením lože do tl. 50 mm, s vyplněním spár, s dvojím beraněním a se smetením přebytečného materiálu na krajnici drobných z kamene, do lože z kameniva těženého</t>
  </si>
  <si>
    <t>-725374113</t>
  </si>
  <si>
    <t>https://podminky.urs.cz/item/CS_URS_2024_01/591211111</t>
  </si>
  <si>
    <t>ulice Frýdlantská, skladba s vějířovým kladením</t>
  </si>
  <si>
    <t>58381014</t>
  </si>
  <si>
    <t>kostka řezanoštípaná dlažební žula drobná (rozměry dle stávajících kostek)</t>
  </si>
  <si>
    <t>1453231879</t>
  </si>
  <si>
    <t>ulice Frýdlantská - dle tz bude doplněno 15 % nových kostek</t>
  </si>
  <si>
    <t>33,00*1,80*0.15</t>
  </si>
  <si>
    <t>8,91*1,01 'Přepočtené koeficientem množství</t>
  </si>
  <si>
    <t>1738394717</t>
  </si>
  <si>
    <t>drážka pro přeložku VO (Frýdlantská)</t>
  </si>
  <si>
    <t>(2*1,50+11,00)*0,10</t>
  </si>
  <si>
    <t>drážka pro souč. přívodní el. kabel (Frýdlantská)</t>
  </si>
  <si>
    <t>1,00*0,10</t>
  </si>
  <si>
    <t>ostatní drážky na fasádě</t>
  </si>
  <si>
    <t>10,00*0,10</t>
  </si>
  <si>
    <t>61934510.1</t>
  </si>
  <si>
    <t>Provedení dekorativních trojúhelníkových štuků na fasádě, přibližné rozměry šíře 105 cm, výšky 85 cm</t>
  </si>
  <si>
    <t>-1739243572</t>
  </si>
  <si>
    <t>Dle Tz: Nad otvory budou obnoveny dekorativní trojúhelníkové štuky dle původních plánů z roku 1922.</t>
  </si>
  <si>
    <t>Fasáda z ul.Frýdlantská</t>
  </si>
  <si>
    <t>622325303</t>
  </si>
  <si>
    <t>Oprava vápenné omítky vnějších ploch stupně členitosti 2 štukové, v rozsahu opravované plochy přes 20 do 30%</t>
  </si>
  <si>
    <t>1361451235</t>
  </si>
  <si>
    <t>https://podminky.urs.cz/item/CS_URS_2024_01/622325303</t>
  </si>
  <si>
    <t>dle částečného otlučení podhledu</t>
  </si>
  <si>
    <t>dle částečného otlučení stěn</t>
  </si>
  <si>
    <t>622635091</t>
  </si>
  <si>
    <t>Oprava spárování cihelného zdiva cementovou maltou včetně vysekání a vyčištění spár komínového nad střechou, v rozsahu opravované plochy přes 40 do 50 %</t>
  </si>
  <si>
    <t>-1496253011</t>
  </si>
  <si>
    <t>https://podminky.urs.cz/item/CS_URS_2024_01/622635091</t>
  </si>
  <si>
    <t>komín u ul.Mariánská</t>
  </si>
  <si>
    <t>0,85*4*5,20</t>
  </si>
  <si>
    <t>62282162.4</t>
  </si>
  <si>
    <t>Příplatek na barevnost fasády do ulice Frýdlantská a Mariánské</t>
  </si>
  <si>
    <t>1669216613</t>
  </si>
  <si>
    <t>623131101</t>
  </si>
  <si>
    <t>Podkladní a spojovací vrstva vnějších omítaných ploch cementový postřik nanášený ručně celoplošně pilířů nebo sloupů</t>
  </si>
  <si>
    <t>645329558</t>
  </si>
  <si>
    <t>https://podminky.urs.cz/item/CS_URS_2024_01/623131101</t>
  </si>
  <si>
    <t>6233211.1</t>
  </si>
  <si>
    <t>Ozdobný fasádní prvek vel. 1,0 m2</t>
  </si>
  <si>
    <t>-60771888</t>
  </si>
  <si>
    <t>Frýdlantská ul. - Maskaron v horní části fasády</t>
  </si>
  <si>
    <t>623321341</t>
  </si>
  <si>
    <t>Omítka vápenocementová vnějších ploch nanášená strojně dvouvrstvá, tloušťky jádrové omítky do 15 mm a tloušťky štuku do 3 mm štuková pilířů nebo sloupů</t>
  </si>
  <si>
    <t>-912829401</t>
  </si>
  <si>
    <t>https://podminky.urs.cz/item/CS_URS_2024_01/623321341</t>
  </si>
  <si>
    <t>623321391</t>
  </si>
  <si>
    <t>Omítka vápenocementová vnějších ploch nanášená strojně Příplatek k cenám za každých dalších i započatých 5 mm tloušťky omítky přes 15 mm pilířů nebo sloupů</t>
  </si>
  <si>
    <t>996926583</t>
  </si>
  <si>
    <t>https://podminky.urs.cz/item/CS_URS_2024_01/623321391</t>
  </si>
  <si>
    <t>629135101</t>
  </si>
  <si>
    <t>Vyrovnávací vrstva z cementové malty pod klempířskými prvky šířky do 150 mm</t>
  </si>
  <si>
    <t>-139550676</t>
  </si>
  <si>
    <t>https://podminky.urs.cz/item/CS_URS_2024_01/629135101</t>
  </si>
  <si>
    <t>K17</t>
  </si>
  <si>
    <t>5,535</t>
  </si>
  <si>
    <t>629135102</t>
  </si>
  <si>
    <t>Vyrovnávací vrstva z cementové malty pod klempířskými prvky šířky přes 150 do 300 mm</t>
  </si>
  <si>
    <t>-1604317074</t>
  </si>
  <si>
    <t>https://podminky.urs.cz/item/CS_URS_2024_01/629135102</t>
  </si>
  <si>
    <t>u větších šíří prvků započtena položka vícenásobně pro dosažení potřebné šíře</t>
  </si>
  <si>
    <t>K08</t>
  </si>
  <si>
    <t>9,25*2</t>
  </si>
  <si>
    <t>K12</t>
  </si>
  <si>
    <t>2,85</t>
  </si>
  <si>
    <t>K05</t>
  </si>
  <si>
    <t>5,495</t>
  </si>
  <si>
    <t>K03</t>
  </si>
  <si>
    <t>4,30</t>
  </si>
  <si>
    <t>K01, 02, 06</t>
  </si>
  <si>
    <t>35,66</t>
  </si>
  <si>
    <t>K04</t>
  </si>
  <si>
    <t>4,885</t>
  </si>
  <si>
    <t>K18</t>
  </si>
  <si>
    <t>K11</t>
  </si>
  <si>
    <t>34,00*2</t>
  </si>
  <si>
    <t>629991011</t>
  </si>
  <si>
    <t>Zakrytí vnějších ploch před znečištěním včetně pozdějšího odkrytí výplní otvorů a svislých ploch fólií přilepenou lepící páskou</t>
  </si>
  <si>
    <t>-838279691</t>
  </si>
  <si>
    <t>https://podminky.urs.cz/item/CS_URS_2024_01/629991011</t>
  </si>
  <si>
    <t>Frýdlantská ulice</t>
  </si>
  <si>
    <t>výměra od 2,5 od ut, pohledová plocha</t>
  </si>
  <si>
    <t>výplně otvorů</t>
  </si>
  <si>
    <t>3*1,70*2,40</t>
  </si>
  <si>
    <t>2*2,20*2,60</t>
  </si>
  <si>
    <t>7*3,14*0,50*0,50</t>
  </si>
  <si>
    <t>4*0,70*1,55</t>
  </si>
  <si>
    <t>Mariánská ulice</t>
  </si>
  <si>
    <t>dveře</t>
  </si>
  <si>
    <t>1,80*3,00</t>
  </si>
  <si>
    <t>další zakryté plochy</t>
  </si>
  <si>
    <t>629995101</t>
  </si>
  <si>
    <t>Očištění vnějších ploch tlakovou vodou omytím</t>
  </si>
  <si>
    <t>-175699365</t>
  </si>
  <si>
    <t>https://podminky.urs.cz/item/CS_URS_2024_01/629995101</t>
  </si>
  <si>
    <t>dle částečného otlučení</t>
  </si>
  <si>
    <t>629995201</t>
  </si>
  <si>
    <t>Očištění vnějších ploch tryskáním křemičitým pískem sušeným</t>
  </si>
  <si>
    <t>-1764867170</t>
  </si>
  <si>
    <t>https://podminky.urs.cz/item/CS_URS_2024_01/629995201</t>
  </si>
  <si>
    <t>0,40+2,00+0,80+3,70+0,30*2</t>
  </si>
  <si>
    <t>(0,80+0,60+0,40+0,70)*0,70</t>
  </si>
  <si>
    <t>okolo hl. vstupu</t>
  </si>
  <si>
    <t>plocha dle pohledu</t>
  </si>
  <si>
    <t>7,00</t>
  </si>
  <si>
    <t>ostění</t>
  </si>
  <si>
    <t>3,10*0,90*4</t>
  </si>
  <si>
    <t>podlaha před vstupními dveřmi</t>
  </si>
  <si>
    <t>2*2,30*0,90</t>
  </si>
  <si>
    <t>629999011</t>
  </si>
  <si>
    <t>Příplatky k cenám úprav vnějších povrchů za zvýšenou pracnost při provádění styku dvou barev nebo struktur na fasádě</t>
  </si>
  <si>
    <t>-1277165055</t>
  </si>
  <si>
    <t>https://podminky.urs.cz/item/CS_URS_2024_01/629999011</t>
  </si>
  <si>
    <t>fasáda z Frýdlantské ul.</t>
  </si>
  <si>
    <t>12,30*2*2</t>
  </si>
  <si>
    <t>4,00*2*2</t>
  </si>
  <si>
    <t>2*28,10</t>
  </si>
  <si>
    <t>11,70*2*2</t>
  </si>
  <si>
    <t>8,10*2</t>
  </si>
  <si>
    <t>6,40*2+5,70*2*2</t>
  </si>
  <si>
    <t>7*(10,80*2+2,20)*2</t>
  </si>
  <si>
    <t>Trubní vedení</t>
  </si>
  <si>
    <t>831362921</t>
  </si>
  <si>
    <t>Výměna potrubí z trub kameninových hrdlových s integrovaným těsněním v otevřeném výkopu ve sklonu do 20 % DN 250</t>
  </si>
  <si>
    <t>1982482229</t>
  </si>
  <si>
    <t>https://podminky.urs.cz/item/CS_URS_2024_01/831362921</t>
  </si>
  <si>
    <t>Revize a oprava ležaté deš. kanalizace v délce 3 m</t>
  </si>
  <si>
    <t>pohled Frýdlantská</t>
  </si>
  <si>
    <t>2*3,00</t>
  </si>
  <si>
    <t>Mariánská</t>
  </si>
  <si>
    <t>59710705.1</t>
  </si>
  <si>
    <t>trouba kameninová glazovaná DN 250 dl 2,50m spojovací systém C Třída 240</t>
  </si>
  <si>
    <t>-66060658</t>
  </si>
  <si>
    <t>12*1,015 'Přepočtené koeficientem množství</t>
  </si>
  <si>
    <t>892383922</t>
  </si>
  <si>
    <t>Proplach potrubí při opravách jednoduchý (bez dezinfekce) DN od 250 do 350</t>
  </si>
  <si>
    <t>781749238</t>
  </si>
  <si>
    <t>https://podminky.urs.cz/item/CS_URS_2024_01/892383922</t>
  </si>
  <si>
    <t>1893552933</t>
  </si>
  <si>
    <t>Frýdlantská</t>
  </si>
  <si>
    <t>-2045241550</t>
  </si>
  <si>
    <t>2*(3,20/0,80)</t>
  </si>
  <si>
    <t>-304289185</t>
  </si>
  <si>
    <t>-1213280759</t>
  </si>
  <si>
    <t>Frýdlanstká</t>
  </si>
  <si>
    <t>895270052</t>
  </si>
  <si>
    <t>Proplachovací a kontrolní šachta z PVC-U pro drenáže budov vnějšího průměru 315 mm poklop litinový bez ventilace pro třídu zatížení D 400</t>
  </si>
  <si>
    <t>-1333189568</t>
  </si>
  <si>
    <t>https://podminky.urs.cz/item/CS_URS_2024_01/895270052</t>
  </si>
  <si>
    <t>914111111</t>
  </si>
  <si>
    <t>Montáž svislé dopravní značky základní velikosti do 1 m2 objímkami na sloupky nebo konzoly</t>
  </si>
  <si>
    <t>58922156</t>
  </si>
  <si>
    <t>https://podminky.urs.cz/item/CS_URS_2024_01/914111111</t>
  </si>
  <si>
    <t>Osazení svislého dopravního značení (značky původní)</t>
  </si>
  <si>
    <t>914511111</t>
  </si>
  <si>
    <t>Montáž sloupku dopravních značek délky do 3,5 m do betonového základu</t>
  </si>
  <si>
    <t>-958641598</t>
  </si>
  <si>
    <t>https://podminky.urs.cz/item/CS_URS_2024_01/914511111</t>
  </si>
  <si>
    <t>Osazení svislého dopravního značení (sloupky původní)</t>
  </si>
  <si>
    <t>916241113</t>
  </si>
  <si>
    <t>Osazení obrubníku kamenného se zřízením lože, s vyplněním a zatřením spár cementovou maltou ležatého s boční opěrou z betonu prostého, do lože z betonu prostého</t>
  </si>
  <si>
    <t>228214566</t>
  </si>
  <si>
    <t>https://podminky.urs.cz/item/CS_URS_2024_01/916241113</t>
  </si>
  <si>
    <t>ul. Frýdlantská - využití demontovaného obruníku</t>
  </si>
  <si>
    <t>58380003.1</t>
  </si>
  <si>
    <t>obrubník kamenný žulový přímý vel. dle stávajícího</t>
  </si>
  <si>
    <t>1512901402</t>
  </si>
  <si>
    <t>ul. Frýdlantská - doplnění délky obrubníku z 15%</t>
  </si>
  <si>
    <t>33,00*0.15</t>
  </si>
  <si>
    <t>4,95*1,02 'Přepočtené koeficientem množství</t>
  </si>
  <si>
    <t>941111121</t>
  </si>
  <si>
    <t>Lešení řadové trubkové lehké pracovní s podlahami s provozním zatížením tř. 3 do 200 kg/m2 šířky tř. W09 od 0,9 do 1,2 m, výšky výšky do 10 m montáž</t>
  </si>
  <si>
    <t>-1821413524</t>
  </si>
  <si>
    <t>https://podminky.urs.cz/item/CS_URS_2024_01/941111121</t>
  </si>
  <si>
    <t>32,00*(11,00+13,40)/2</t>
  </si>
  <si>
    <t>vyvýšení fasády v pravé části</t>
  </si>
  <si>
    <t>5,60*1,80</t>
  </si>
  <si>
    <t>941111221</t>
  </si>
  <si>
    <t>Lešení řadové trubkové lehké pracovní s podlahami s provozním zatížením tř. 3 do 200 kg/m2 šířky tř. W09 od 0,9 do 1,2 m, výšky výšky do 10 m příplatek k ceně za každý den použití</t>
  </si>
  <si>
    <t>-74245237</t>
  </si>
  <si>
    <t>https://podminky.urs.cz/item/CS_URS_2024_01/941111221</t>
  </si>
  <si>
    <t>56*leseni</t>
  </si>
  <si>
    <t>941111821</t>
  </si>
  <si>
    <t>Lešení řadové trubkové lehké pracovní s podlahami s provozním zatížením tř. 3 do 200 kg/m2 šířky tř. W09 od 0,9 do 1,2 m, výšky výšky do 10 m demontáž</t>
  </si>
  <si>
    <t>1034814819</t>
  </si>
  <si>
    <t>https://podminky.urs.cz/item/CS_URS_2024_01/941111821</t>
  </si>
  <si>
    <t>944511111</t>
  </si>
  <si>
    <t>Montáž ochranné sítě zavěšené na konstrukci lešení z textilie z umělých vláken</t>
  </si>
  <si>
    <t>-1230327331</t>
  </si>
  <si>
    <t>https://podminky.urs.cz/item/CS_URS_2024_01/944511111</t>
  </si>
  <si>
    <t>944511211</t>
  </si>
  <si>
    <t>Síť ochranná zavěšená na konstrukci lešení z textilie z umělých vláken příplatek k ceně za každý den použití</t>
  </si>
  <si>
    <t>-2022228069</t>
  </si>
  <si>
    <t>https://podminky.urs.cz/item/CS_URS_2024_01/944511211</t>
  </si>
  <si>
    <t>944511811</t>
  </si>
  <si>
    <t>Demontáž ochranné sítě zavěšené na konstrukci lešení z textilie z umělých vláken</t>
  </si>
  <si>
    <t>1166284007</t>
  </si>
  <si>
    <t>https://podminky.urs.cz/item/CS_URS_2024_01/944511811</t>
  </si>
  <si>
    <t>944711112</t>
  </si>
  <si>
    <t>Montáž záchytné stříšky zřizované současně s lehkým nebo těžkým lešením, šířky přes 1,5 do 2,0 m</t>
  </si>
  <si>
    <t>-1263583197</t>
  </si>
  <si>
    <t>https://podminky.urs.cz/item/CS_URS_2024_01/944711112</t>
  </si>
  <si>
    <t>3*2,00</t>
  </si>
  <si>
    <t>944711212</t>
  </si>
  <si>
    <t>Stříška záchytná zřizovaná současně s lehkým nebo těžkým lešením šířky přes 1,5 do 2,0 m příplatek k ceně za každý den použití</t>
  </si>
  <si>
    <t>-1687996005</t>
  </si>
  <si>
    <t>https://podminky.urs.cz/item/CS_URS_2024_01/944711212</t>
  </si>
  <si>
    <t>56*3*2,00</t>
  </si>
  <si>
    <t>944711812</t>
  </si>
  <si>
    <t>Demontáž záchytné stříšky zřizované současně s lehkým nebo těžkým lešením, šířky přes 1,5 do 2,0 m</t>
  </si>
  <si>
    <t>1067616784</t>
  </si>
  <si>
    <t>https://podminky.urs.cz/item/CS_URS_2024_01/944711812</t>
  </si>
  <si>
    <t>575408026</t>
  </si>
  <si>
    <t>podhled Frýdlantská</t>
  </si>
  <si>
    <t>6,40*2,00</t>
  </si>
  <si>
    <t>1392462239</t>
  </si>
  <si>
    <t xml:space="preserve">Mariánská - oprava a nátěr omítek, oprava klempířských prvků </t>
  </si>
  <si>
    <t>5,00*1,00</t>
  </si>
  <si>
    <t>962032641</t>
  </si>
  <si>
    <t>Bourání zdiva nadzákladového komínového z cihel pálených, šamotových nebo vápenopískových, na maltu cementovou</t>
  </si>
  <si>
    <t>-1059322629</t>
  </si>
  <si>
    <t>https://podminky.urs.cz/item/CS_URS_2024_01/962032641</t>
  </si>
  <si>
    <t>rozebrání vrchní části komína u ul.Mariánská</t>
  </si>
  <si>
    <t>966006211</t>
  </si>
  <si>
    <t>Odstranění (demontáž) svislých dopravních značek s odklizením materiálu na skládku na vzdálenost do 20 m nebo s naložením na dopravní prostředek ze sloupů, sloupků nebo konzol</t>
  </si>
  <si>
    <t>434935874</t>
  </si>
  <si>
    <t>https://podminky.urs.cz/item/CS_URS_2024_01/966006211</t>
  </si>
  <si>
    <t xml:space="preserve">Šetrná demontáž svislého dopravního značení s uskladněním sloupků a dopravních značek, očistění sloupků </t>
  </si>
  <si>
    <t>-880984011</t>
  </si>
  <si>
    <t>kruhová okna (Frýdlantská)</t>
  </si>
  <si>
    <t>0,817*7</t>
  </si>
  <si>
    <t>968062245</t>
  </si>
  <si>
    <t>Vybourání dřevěných rámů oken s křídly, dveřních zárubní, vrat, stěn, ostění nebo obkladů rámů oken s křídly jednoduchých, plochy do 2 m2</t>
  </si>
  <si>
    <t>-1360316149</t>
  </si>
  <si>
    <t>https://podminky.urs.cz/item/CS_URS_2024_01/968062245</t>
  </si>
  <si>
    <t>vitríny</t>
  </si>
  <si>
    <t>1,2*1,4*5</t>
  </si>
  <si>
    <t>968072456</t>
  </si>
  <si>
    <t>Vybourání kovových rámů oken s křídly, dveřních zárubní, vrat, stěn, ostění nebo obkladů dveřních zárubní, plochy přes 2 m2</t>
  </si>
  <si>
    <t>761499891</t>
  </si>
  <si>
    <t>https://podminky.urs.cz/item/CS_URS_2024_01/968072456</t>
  </si>
  <si>
    <t>z ul. Frýdlantské</t>
  </si>
  <si>
    <t>1,90*2,30</t>
  </si>
  <si>
    <t>1,50*2,40</t>
  </si>
  <si>
    <t>968082016</t>
  </si>
  <si>
    <t>Vybourání plastových rámů oken s křídly, dveřních zárubní, vrat rámu oken s křídly, plochy přes 1 do 2 m2</t>
  </si>
  <si>
    <t>176088215</t>
  </si>
  <si>
    <t>https://podminky.urs.cz/item/CS_URS_2024_01/968082016</t>
  </si>
  <si>
    <t>ul.Frýdlantská</t>
  </si>
  <si>
    <t>0,858*1,65*4</t>
  </si>
  <si>
    <t>363604302</t>
  </si>
  <si>
    <t>šetrná demontáž hl.vchodových dveří pro repasi - Frýdlantská</t>
  </si>
  <si>
    <t>Ostatní práce vyvěšení nebo zavěšení křídel dřevěných dveřních, plochy do 2 m2</t>
  </si>
  <si>
    <t>-462986588</t>
  </si>
  <si>
    <t>křídla do ul.Mariánská (zárubně bodou zachovány)</t>
  </si>
  <si>
    <t>971024461</t>
  </si>
  <si>
    <t>Vybourání otvorů ve zdivu základovém nebo nadzákladovém kamenném, smíšeném kamenném, na maltu vápennou nebo vápenocementovou, plochy do 0,25 m2, tl. do 600 mm</t>
  </si>
  <si>
    <t>-364556550</t>
  </si>
  <si>
    <t>https://podminky.urs.cz/item/CS_URS_2024_01/971024461</t>
  </si>
  <si>
    <t xml:space="preserve">vybourání poškozených částí soklu z kamenného zdiva ... dle Tz cca 20% z celkového množství </t>
  </si>
  <si>
    <t>průměrná velikost opravované části soklu 0,25 m2</t>
  </si>
  <si>
    <t>(0,40+2,00+0,80+3,70+0,30*2)*0.2/0,25</t>
  </si>
  <si>
    <t>(0,80+0,60+0,40+0,70)*0,70*0.2/0,25</t>
  </si>
  <si>
    <t>0,60</t>
  </si>
  <si>
    <t>971026681</t>
  </si>
  <si>
    <t>Vybourání otvorů ve zdivu základovém nebo nadzákladovém kamenném, smíšeném kamenném, na maltu cementovou, plochy do 4 m2, tl. do 900 mm</t>
  </si>
  <si>
    <t>716452391</t>
  </si>
  <si>
    <t>https://podminky.urs.cz/item/CS_URS_2024_01/971026681</t>
  </si>
  <si>
    <t>rozšíření otvoru pro vstup do m.1.04</t>
  </si>
  <si>
    <t>bourací práce půdorys 1.np</t>
  </si>
  <si>
    <t>1,50*2,50*0,75</t>
  </si>
  <si>
    <t>971033561</t>
  </si>
  <si>
    <t>Vybourání otvorů ve zdivu základovém nebo nadzákladovém z cihel, tvárnic, příčkovek z cihel pálených na maltu vápennou nebo vápenocementovou plochy do 1 m2, tl. do 600 mm</t>
  </si>
  <si>
    <t>270874446</t>
  </si>
  <si>
    <t>https://podminky.urs.cz/item/CS_URS_2024_01/971033561</t>
  </si>
  <si>
    <t>zvětšení větr. otvorů (Mariánská)</t>
  </si>
  <si>
    <t>3*0,37*0,40</t>
  </si>
  <si>
    <t>1898084851</t>
  </si>
  <si>
    <t>otvory pro obnovené anglické dvorky (Frýdlantská)</t>
  </si>
  <si>
    <t>2*0,85*0,40*0,35</t>
  </si>
  <si>
    <t>-1572714695</t>
  </si>
  <si>
    <t>zazděný druhý vstup do sálu (1.np)</t>
  </si>
  <si>
    <t>2,285*1,40*0,60</t>
  </si>
  <si>
    <t>973021511</t>
  </si>
  <si>
    <t>Vysekání výklenků nebo kapes ve zdivu z kamene výklenků, pohledové plochy přes 0,25 m2</t>
  </si>
  <si>
    <t>-1166833392</t>
  </si>
  <si>
    <t>https://podminky.urs.cz/item/CS_URS_2024_01/973021511</t>
  </si>
  <si>
    <t>vybourání částečně zazděných otvorů pro vitríny</t>
  </si>
  <si>
    <t>vel. otvoru dle pohledu z Frýdlantské 120x30 cm</t>
  </si>
  <si>
    <t>5*1,20*0,30*0,25</t>
  </si>
  <si>
    <t>974029143</t>
  </si>
  <si>
    <t>Vysekání rýh ve zdivu kamenném do hl. 70 mm a šířky do 100 mm</t>
  </si>
  <si>
    <t>209213788</t>
  </si>
  <si>
    <t>https://podminky.urs.cz/item/CS_URS_2024_01/974029143</t>
  </si>
  <si>
    <t>2*1,50+11,00</t>
  </si>
  <si>
    <t>974029153</t>
  </si>
  <si>
    <t>Vysekání rýh ve zdivu kamenném do hl. 100 mm a šířky do 100 mm</t>
  </si>
  <si>
    <t>1476101621</t>
  </si>
  <si>
    <t>https://podminky.urs.cz/item/CS_URS_2024_01/974029153</t>
  </si>
  <si>
    <t>978015331</t>
  </si>
  <si>
    <t>Otlučení vápenných nebo vápenocementových omítek vnějších ploch s vyškrabáním spar a s očištěním zdiva stupně členitosti 1 a 2, v rozsahu přes 10 do 20 %</t>
  </si>
  <si>
    <t>-1214848781</t>
  </si>
  <si>
    <t>https://podminky.urs.cz/item/CS_URS_2024_01/978015331</t>
  </si>
  <si>
    <t>celková plocha</t>
  </si>
  <si>
    <t>394,00</t>
  </si>
  <si>
    <t>odečet plochy v. do 2,5 m</t>
  </si>
  <si>
    <t>-32,30*2,50</t>
  </si>
  <si>
    <t>odečet výplní otvorů</t>
  </si>
  <si>
    <t>-7*3,14*0,50*0,50</t>
  </si>
  <si>
    <t>-4*0,70*1,55</t>
  </si>
  <si>
    <t>7*3,14*1,00*0,40</t>
  </si>
  <si>
    <t>4*(0,70+1,55)*2*0,40</t>
  </si>
  <si>
    <t>římsa</t>
  </si>
  <si>
    <t>32,6*0,5</t>
  </si>
  <si>
    <t>pouze portál</t>
  </si>
  <si>
    <t>2,53*3,90</t>
  </si>
  <si>
    <t>-1,80*3,00</t>
  </si>
  <si>
    <t>vstupni podhled v ul.Frýdlanstká</t>
  </si>
  <si>
    <t>6,4*1,93</t>
  </si>
  <si>
    <t>978015391</t>
  </si>
  <si>
    <t>Otlučení vápenných nebo vápenocementových omítek vnějších ploch s vyškrabáním spar a s očištěním zdiva stupně členitosti 1 a 2, v rozsahu přes 80 do 100 %</t>
  </si>
  <si>
    <t>-266140311</t>
  </si>
  <si>
    <t>https://podminky.urs.cz/item/CS_URS_2024_01/978015391</t>
  </si>
  <si>
    <t>omítky angl.dvorků</t>
  </si>
  <si>
    <t>4*2,00*(0,20+2,50+0,85+0,40+1,30+0,50)</t>
  </si>
  <si>
    <t xml:space="preserve">Pozn.: otlučení omítek do ul.Frýdlantská pro provedení sanačních omítek je započteno v soupisu prací "Sanace" </t>
  </si>
  <si>
    <t>985141113</t>
  </si>
  <si>
    <t>Vyčištění trhlin nebo dutin ve zdivu šířky do 30 mm, hloubky přes 300 do 500 mm</t>
  </si>
  <si>
    <t>35341366</t>
  </si>
  <si>
    <t>https://podminky.urs.cz/item/CS_URS_2024_01/985141113</t>
  </si>
  <si>
    <t>985231.10</t>
  </si>
  <si>
    <t>Systémová sanance trhlin po statických úpravách interiéru šířky do 1,5mm (realizováno a účtováno dle pokynu investora a zápisu v SD)</t>
  </si>
  <si>
    <t>1965027524</t>
  </si>
  <si>
    <t>98910010.1</t>
  </si>
  <si>
    <t>Pasportizace, prověření funkčnosti a vyčištění stávajících komínů a větracích šachet</t>
  </si>
  <si>
    <t>2013617151</t>
  </si>
  <si>
    <t>Poznámka k položce:_x000D_
Tz: Komín sloužící pro odkouření původního kotle na uhlí a nyní restauraci Maškovka v Technické mísnosti M2.13 bude rovněž sanován a vyčištěn. (oprava zdiva komínu viz samostatné položky)   Bude provedena pasportizace a vyčištění zbylých větracích průduchů z Malého sálu M2.02 a obou WC M2.10. a 2.11.</t>
  </si>
  <si>
    <t>997013154</t>
  </si>
  <si>
    <t>Vnitrostaveništní doprava suti a vybouraných hmot vodorovně do 50 m s naložením s omezením mechanizace pro budovy a haly výšky přes 12 do 15 m</t>
  </si>
  <si>
    <t>1930704398</t>
  </si>
  <si>
    <t>https://podminky.urs.cz/item/CS_URS_2024_01/997013154</t>
  </si>
  <si>
    <t>dle oddílu PSV</t>
  </si>
  <si>
    <t>9.558</t>
  </si>
  <si>
    <t>-103943509</t>
  </si>
  <si>
    <t>0.799</t>
  </si>
  <si>
    <t>0.428</t>
  </si>
  <si>
    <t>3.454</t>
  </si>
  <si>
    <t>-2134901690</t>
  </si>
  <si>
    <t>143.413</t>
  </si>
  <si>
    <t>-dřevo</t>
  </si>
  <si>
    <t>-kamenivo</t>
  </si>
  <si>
    <t>-1483023756</t>
  </si>
  <si>
    <t>0.234</t>
  </si>
  <si>
    <t>0.26</t>
  </si>
  <si>
    <t>0.362</t>
  </si>
  <si>
    <t>997221141</t>
  </si>
  <si>
    <t>Vodorovná doprava suti stavebním kolečkem s naložením a se složením ze sypkých materiálů, na vzdálenost do 50 m</t>
  </si>
  <si>
    <t>560803179</t>
  </si>
  <si>
    <t>https://podminky.urs.cz/item/CS_URS_2024_01/997221141</t>
  </si>
  <si>
    <t>997221551</t>
  </si>
  <si>
    <t>Vodorovná doprava suti bez naložení, ale se složením a s hrubým urovnáním ze sypkých materiálů, na vzdálenost do 1 km</t>
  </si>
  <si>
    <t>-1647106161</t>
  </si>
  <si>
    <t>https://podminky.urs.cz/item/CS_URS_2024_01/997221551</t>
  </si>
  <si>
    <t>997221559</t>
  </si>
  <si>
    <t>Vodorovná doprava suti bez naložení, ale se složením a s hrubým urovnáním Příplatek k ceně za každý další započatý 1 km přes 1 km</t>
  </si>
  <si>
    <t>1358041497</t>
  </si>
  <si>
    <t>https://podminky.urs.cz/item/CS_URS_2024_01/997221559</t>
  </si>
  <si>
    <t>151,702*5 'Přepočtené koeficientem množství</t>
  </si>
  <si>
    <t>997221615</t>
  </si>
  <si>
    <t>437563066</t>
  </si>
  <si>
    <t>https://podminky.urs.cz/item/CS_URS_2024_01/997221615</t>
  </si>
  <si>
    <t>30.225</t>
  </si>
  <si>
    <t>30,225*0,3 'Přepočtené koeficientem množství</t>
  </si>
  <si>
    <t>997221645</t>
  </si>
  <si>
    <t>-123406695</t>
  </si>
  <si>
    <t>https://podminky.urs.cz/item/CS_URS_2024_01/997221645</t>
  </si>
  <si>
    <t>1.864</t>
  </si>
  <si>
    <t>997221655</t>
  </si>
  <si>
    <t>Poplatek za uložení stavebního odpadu na skládce (skládkovné) zeminy a kamení zatříděného do Katalogu odpadů pod kódem 17 05 04</t>
  </si>
  <si>
    <t>-1389844141</t>
  </si>
  <si>
    <t>https://podminky.urs.cz/item/CS_URS_2024_01/997221655</t>
  </si>
  <si>
    <t>9.30</t>
  </si>
  <si>
    <t>5.94</t>
  </si>
  <si>
    <t>34.65</t>
  </si>
  <si>
    <t>26.97</t>
  </si>
  <si>
    <t>2.792</t>
  </si>
  <si>
    <t>7.033</t>
  </si>
  <si>
    <t>1.125</t>
  </si>
  <si>
    <t>0.304</t>
  </si>
  <si>
    <t>0.092</t>
  </si>
  <si>
    <t>88,206*0,3 'Přepočtené koeficientem množství</t>
  </si>
  <si>
    <t>345415271</t>
  </si>
  <si>
    <t>dle kapitoly klempířských konstrukcí</t>
  </si>
  <si>
    <t>1.178</t>
  </si>
  <si>
    <t>kce zámečnické</t>
  </si>
  <si>
    <t>0.119</t>
  </si>
  <si>
    <t>zárubně, kovové rámy oken</t>
  </si>
  <si>
    <t>0.502</t>
  </si>
  <si>
    <t>997221861</t>
  </si>
  <si>
    <t>1626609936</t>
  </si>
  <si>
    <t>https://podminky.urs.cz/item/CS_URS_2024_01/997221861</t>
  </si>
  <si>
    <t>997221873</t>
  </si>
  <si>
    <t>-868316794</t>
  </si>
  <si>
    <t>https://podminky.urs.cz/item/CS_URS_2024_01/997221873</t>
  </si>
  <si>
    <t>kamenivo*0.70</t>
  </si>
  <si>
    <t>998011003</t>
  </si>
  <si>
    <t>Přesun hmot pro budovy občanské výstavby, bydlení, výrobu a služby s nosnou svislou konstrukcí zděnou z cihel, tvárnic nebo kamene vodorovná dopravní vzdálenost do 100 m pro budovy výšky přes 12 do 24 m</t>
  </si>
  <si>
    <t>382295432</t>
  </si>
  <si>
    <t>https://podminky.urs.cz/item/CS_URS_2024_01/998011003</t>
  </si>
  <si>
    <t>celková hmotnost nových materiálů</t>
  </si>
  <si>
    <t>126.591</t>
  </si>
  <si>
    <t>odečet hmotnosti materiálů komunikací a souvisejících (viz následující položka)</t>
  </si>
  <si>
    <t>-113.654</t>
  </si>
  <si>
    <t>998223011</t>
  </si>
  <si>
    <t>Přesun hmot pro pozemní komunikace s krytem dlážděným dopravní vzdálenost do 200 m jakékoliv délky objektu</t>
  </si>
  <si>
    <t>-448474695</t>
  </si>
  <si>
    <t>https://podminky.urs.cz/item/CS_URS_2024_01/998223011</t>
  </si>
  <si>
    <t>Oddíl 1</t>
  </si>
  <si>
    <t>8.105</t>
  </si>
  <si>
    <t>Oddíl 2</t>
  </si>
  <si>
    <t>68.904</t>
  </si>
  <si>
    <t>Oddíl 5</t>
  </si>
  <si>
    <t>28.17</t>
  </si>
  <si>
    <t>Oddíl 8</t>
  </si>
  <si>
    <t>1.83</t>
  </si>
  <si>
    <t>Oddíl 9</t>
  </si>
  <si>
    <t>6.645</t>
  </si>
  <si>
    <t>712</t>
  </si>
  <si>
    <t>Povlakové krytiny</t>
  </si>
  <si>
    <t>712340833</t>
  </si>
  <si>
    <t>Odstranění povlakové krytiny střech plochých do 10° z přitavených pásů NAIP v plné ploše třívrstvé</t>
  </si>
  <si>
    <t>-1488226444</t>
  </si>
  <si>
    <t>https://podminky.urs.cz/item/CS_URS_2024_01/712340833</t>
  </si>
  <si>
    <t>stříška nad vstupem</t>
  </si>
  <si>
    <t>14,48</t>
  </si>
  <si>
    <t>712361702</t>
  </si>
  <si>
    <t>Provedení povlakové krytiny střech plochých do 10° fólií přilepenou bodově</t>
  </si>
  <si>
    <t>-61637326</t>
  </si>
  <si>
    <t>https://podminky.urs.cz/item/CS_URS_2024_01/712361702</t>
  </si>
  <si>
    <t>P.14 - stříška nad vstupem .. půdorys 2.np</t>
  </si>
  <si>
    <t>5,70*2,00</t>
  </si>
  <si>
    <t>přesahy po obvodu</t>
  </si>
  <si>
    <t>(5,70+2,00)*2*0,20</t>
  </si>
  <si>
    <t>28329051</t>
  </si>
  <si>
    <t>fólie kontaktní difuzně propustná pro doplňkovou hydroizolační vrstvu na bázi polypropylenu s nakašírovanou strukturovanou rohoží z polypropylenových vláken, s integrovanou samolepící páskou</t>
  </si>
  <si>
    <t>-577417177</t>
  </si>
  <si>
    <t>14,48*1,15 'Přepočtené koeficientem množství</t>
  </si>
  <si>
    <t>712431101</t>
  </si>
  <si>
    <t>Provedení povlakové krytiny střech šikmých přes 10° do 30° pásy na sucho AIP nebo NAIP</t>
  </si>
  <si>
    <t>369848855</t>
  </si>
  <si>
    <t>https://podminky.urs.cz/item/CS_URS_2024_01/712431101</t>
  </si>
  <si>
    <t>Provedení asf. pásu v šířce 1m po obvodu střechy pro napojení klempířských prvků - podkladní vrstva</t>
  </si>
  <si>
    <t>ul. Frýdlantská (dle výkresu střechy)</t>
  </si>
  <si>
    <t>(24,70+2*5,30+2,40)*1,00</t>
  </si>
  <si>
    <t>62821109</t>
  </si>
  <si>
    <t>asfaltový pás separační s krycí vrstvou tl do 1,0mm, typu R</t>
  </si>
  <si>
    <t>1661596941</t>
  </si>
  <si>
    <t>37,7*1,15 'Přepočtené koeficientem množství</t>
  </si>
  <si>
    <t>712440833</t>
  </si>
  <si>
    <t>Odstranění povlakové krytiny střech šikmých přes 10° do 30° z přitavených pásů NAIP v plné ploše třívrstvé</t>
  </si>
  <si>
    <t>-732709622</t>
  </si>
  <si>
    <t>https://podminky.urs.cz/item/CS_URS_2024_01/712440833</t>
  </si>
  <si>
    <t>Odstranění asf. pásu v šířce 1m po obvodu střechy pro napojení klempířských prvků</t>
  </si>
  <si>
    <t>pohled Frýdlantská (dle výkresu střechy)</t>
  </si>
  <si>
    <t>712441559</t>
  </si>
  <si>
    <t>Provedení povlakové krytiny střech šikmých přes 10° do 30° pásy přitavením NAIP v plné ploše</t>
  </si>
  <si>
    <t>-148521528</t>
  </si>
  <si>
    <t>https://podminky.urs.cz/item/CS_URS_2024_01/712441559</t>
  </si>
  <si>
    <t>Provedení asf. pásu v šířce 1m po obvodu střechy pro napojení klempířských prvků - vrchní vrstva</t>
  </si>
  <si>
    <t>62855011</t>
  </si>
  <si>
    <t>pás asfaltový natavitelný modifikovaný SBS s vložkou z polyesterové rohože a hrubozrnným břidličným posypem na horním povrchu tl 5,3mm</t>
  </si>
  <si>
    <t>1324479363</t>
  </si>
  <si>
    <t>712491586</t>
  </si>
  <si>
    <t>Provedení povlakové krytiny střech šikmých přes 10° do 30°- ostatní práce přibití pásů AIP, NAIP nebo fólie nastřelovacími hřeby</t>
  </si>
  <si>
    <t>-770623993</t>
  </si>
  <si>
    <t>https://podminky.urs.cz/item/CS_URS_2024_01/712491586</t>
  </si>
  <si>
    <t>712998005</t>
  </si>
  <si>
    <t>Provedení povlakové krytiny střech - ostatní práce montáž odvodňovacího prvku atikového chrliče na dešťovou vodu</t>
  </si>
  <si>
    <t>-1876366129</t>
  </si>
  <si>
    <t>https://podminky.urs.cz/item/CS_URS_2024_01/712998005</t>
  </si>
  <si>
    <t>stříška nad hl. vstupem</t>
  </si>
  <si>
    <t>59054471.1</t>
  </si>
  <si>
    <t>chrlič z mosazného plechu tl. 6 mm</t>
  </si>
  <si>
    <t>1293853602</t>
  </si>
  <si>
    <t>998712113</t>
  </si>
  <si>
    <t>Přesun hmot pro povlakové krytiny stanovený z hmotnosti přesunovaného materiálu vodorovná dopravní vzdálenost do 50 m s omezením mechanizace v objektech výšky přes 12 do 24 m</t>
  </si>
  <si>
    <t>687087051</t>
  </si>
  <si>
    <t>https://podminky.urs.cz/item/CS_URS_2024_01/998712113</t>
  </si>
  <si>
    <t>713131141</t>
  </si>
  <si>
    <t>Montáž tepelné izolace stěn rohožemi, pásy, deskami, dílci, bloky (izolační materiál ve specifikaci) lepením celoplošně (pod terénem)</t>
  </si>
  <si>
    <t>2115909638</t>
  </si>
  <si>
    <t>https://podminky.urs.cz/item/CS_URS_2024_01/713131141</t>
  </si>
  <si>
    <t>S.07 - sál u terénu (ul. Frýdlantská) - XPS tl. 80mm</t>
  </si>
  <si>
    <t>dle řezu E</t>
  </si>
  <si>
    <t>24,40*3,70</t>
  </si>
  <si>
    <t>xps na základech nepodsklepené části fasády do Frýdlantské</t>
  </si>
  <si>
    <t>dle řezu C</t>
  </si>
  <si>
    <t>(32,00-24,40)*1,50</t>
  </si>
  <si>
    <t>xps v místě provedení drenáže z ul. Mariánská - řez B</t>
  </si>
  <si>
    <t>32,00*1,00</t>
  </si>
  <si>
    <t>28376652</t>
  </si>
  <si>
    <t>deska XPS hrana polodrážková a hladký povrch 500kPA λ=0,035 tl 200mm</t>
  </si>
  <si>
    <t>-885158258</t>
  </si>
  <si>
    <t>133,68*1,05 'Přepočtené koeficientem množství</t>
  </si>
  <si>
    <t>998713101</t>
  </si>
  <si>
    <t>Přesun hmot pro izolace tepelné stanovený z hmotnosti přesunovaného materiálu vodorovná dopravní vzdálenost do 50 m v objektech výšky do 6 m</t>
  </si>
  <si>
    <t>-658972688</t>
  </si>
  <si>
    <t>https://podminky.urs.cz/item/CS_URS_2024_01/998713101</t>
  </si>
  <si>
    <t>76208115.1</t>
  </si>
  <si>
    <t>Seříznutí řeziva do stanoveného spádu</t>
  </si>
  <si>
    <t>-1834211594</t>
  </si>
  <si>
    <t>TE02 KVH hranol 50/80, seříznutý ve spádu 3%</t>
  </si>
  <si>
    <t>10*2,00*0,05*0,08</t>
  </si>
  <si>
    <t>762083122</t>
  </si>
  <si>
    <t>Práce společné pro tesařské konstrukce impregnace řeziva máčením proti dřevokaznému hmyzu, houbám a plísním, třída ohrožení 3 a 4 (dřevo v exteriéru)</t>
  </si>
  <si>
    <t>1614835468</t>
  </si>
  <si>
    <t>https://podminky.urs.cz/item/CS_URS_2024_01/762083122</t>
  </si>
  <si>
    <t>KVH hranoly</t>
  </si>
  <si>
    <t>0,154</t>
  </si>
  <si>
    <t>762341046</t>
  </si>
  <si>
    <t>Bednění střech střech rovných sklonu do 60° s vyřezáním otvorů z dřevoštěpkových desek OSB šroubovaných na rošt na pero a drážku, tloušťky desky 22 mm</t>
  </si>
  <si>
    <t>1209059788</t>
  </si>
  <si>
    <t>https://podminky.urs.cz/item/CS_URS_2024_01/762341046</t>
  </si>
  <si>
    <t>6,00*2,00</t>
  </si>
  <si>
    <t>762341811</t>
  </si>
  <si>
    <t>Demontáž bednění a laťování bednění střech rovných, obloukových, sklonu do 60° se všemi nadstřešními konstrukcemi z prken hrubých, hoblovaných tl. do 32 mm</t>
  </si>
  <si>
    <t>-1138529401</t>
  </si>
  <si>
    <t>https://podminky.urs.cz/item/CS_URS_2024_01/762341811</t>
  </si>
  <si>
    <t>střecha nad vstupem</t>
  </si>
  <si>
    <t>762361114</t>
  </si>
  <si>
    <t>Montáž spádových klínů pro rovné střechy s připojením na nosnou konstrukci z řeziva průřezové plochy do 120 cm2</t>
  </si>
  <si>
    <t>454530024</t>
  </si>
  <si>
    <t>https://podminky.urs.cz/item/CS_URS_2024_01/762361114</t>
  </si>
  <si>
    <t>TE01 KVH hranol 50/100</t>
  </si>
  <si>
    <t>2*6,00</t>
  </si>
  <si>
    <t>10*2,00</t>
  </si>
  <si>
    <t>61223261</t>
  </si>
  <si>
    <t>hranol konstrukční KVH lepený průřezu 50x80-200mm nepohledový</t>
  </si>
  <si>
    <t>711504066</t>
  </si>
  <si>
    <t>2*6,00*0,05*0,10*1.10</t>
  </si>
  <si>
    <t>10*2,00*0,05*0,08*1.10</t>
  </si>
  <si>
    <t>762361311</t>
  </si>
  <si>
    <t>Konstrukční vrstva pod klempířské prvky pro oplechování horních ploch zdí a nadezdívek (atik) z desek dřevoštěpkových šroubovaných do podkladu, tloušťky desky 18 mm</t>
  </si>
  <si>
    <t>-518535615</t>
  </si>
  <si>
    <t>https://podminky.urs.cz/item/CS_URS_2024_01/762361311</t>
  </si>
  <si>
    <t>pod K23 oplechování atiky Mariánská</t>
  </si>
  <si>
    <t>24,00*0,50</t>
  </si>
  <si>
    <t>762361810</t>
  </si>
  <si>
    <t>Demontáž spádových klínů pro rovné střechy připojených na nosnou konstrukci z prken, fošen, průřezové plochy do 120 cm2</t>
  </si>
  <si>
    <t>871778947</t>
  </si>
  <si>
    <t>https://podminky.urs.cz/item/CS_URS_2024_01/762361810</t>
  </si>
  <si>
    <t>stříška nad hl.vstupem</t>
  </si>
  <si>
    <t>30,254</t>
  </si>
  <si>
    <t>762395000</t>
  </si>
  <si>
    <t>Spojovací prostředky krovů, bednění a laťování, nadstřešních konstrukcí svory, prkna, hřebíky, pásová ocel, vruty</t>
  </si>
  <si>
    <t>-1890229370</t>
  </si>
  <si>
    <t>https://podminky.urs.cz/item/CS_URS_2024_01/762395000</t>
  </si>
  <si>
    <t>998762111</t>
  </si>
  <si>
    <t>Přesun hmot pro konstrukce tesařské stanovený z hmotnosti přesunovaného materiálu vodorovná dopravní vzdálenost do 50 m s omezením mechanizace v objektech výšky do 6 m</t>
  </si>
  <si>
    <t>-1382383794</t>
  </si>
  <si>
    <t>https://podminky.urs.cz/item/CS_URS_2024_01/998762111</t>
  </si>
  <si>
    <t>764</t>
  </si>
  <si>
    <t>Konstrukce klempířské</t>
  </si>
  <si>
    <t>764002801</t>
  </si>
  <si>
    <t>Demontáž klempířských konstrukcí závětrné lišty do suti</t>
  </si>
  <si>
    <t>1219992793</t>
  </si>
  <si>
    <t>https://podminky.urs.cz/item/CS_URS_2024_01/764002801</t>
  </si>
  <si>
    <t>9,25</t>
  </si>
  <si>
    <t>764002811</t>
  </si>
  <si>
    <t>Demontáž klempířských konstrukcí okapového plechu do suti</t>
  </si>
  <si>
    <t>-1840694434</t>
  </si>
  <si>
    <t>https://podminky.urs.cz/item/CS_URS_2024_01/764002811</t>
  </si>
  <si>
    <t>demontáže dle délek nových klempířských prvků</t>
  </si>
  <si>
    <t>5,535+9,25</t>
  </si>
  <si>
    <t>764002851</t>
  </si>
  <si>
    <t>Demontáž klempířských konstrukcí oplechování parapetů do suti</t>
  </si>
  <si>
    <t>1525794342</t>
  </si>
  <si>
    <t>https://podminky.urs.cz/item/CS_URS_2024_01/764002851</t>
  </si>
  <si>
    <t>764002861</t>
  </si>
  <si>
    <t>Demontáž klempířských konstrukcí oplechování říms do suti</t>
  </si>
  <si>
    <t>-502176378</t>
  </si>
  <si>
    <t>https://podminky.urs.cz/item/CS_URS_2024_01/764002861</t>
  </si>
  <si>
    <t>764002871</t>
  </si>
  <si>
    <t>Demontáž klempířských konstrukcí lemování zdí do suti</t>
  </si>
  <si>
    <t>2000828241</t>
  </si>
  <si>
    <t>https://podminky.urs.cz/item/CS_URS_2024_01/764002871</t>
  </si>
  <si>
    <t>5,62</t>
  </si>
  <si>
    <t>764004801</t>
  </si>
  <si>
    <t>Demontáž klempířských konstrukcí žlabu podokapního do suti</t>
  </si>
  <si>
    <t>1183796846</t>
  </si>
  <si>
    <t>https://podminky.urs.cz/item/CS_URS_2024_01/764004801</t>
  </si>
  <si>
    <t>frýdlantská</t>
  </si>
  <si>
    <t>10,70</t>
  </si>
  <si>
    <t>764004821</t>
  </si>
  <si>
    <t>Demontáž klempířských konstrukcí žlabu nástřešního do suti</t>
  </si>
  <si>
    <t>-339882813</t>
  </si>
  <si>
    <t>https://podminky.urs.cz/item/CS_URS_2024_01/764004821</t>
  </si>
  <si>
    <t>764004861</t>
  </si>
  <si>
    <t>Demontáž klempířských konstrukcí svodu do suti</t>
  </si>
  <si>
    <t>-735738387</t>
  </si>
  <si>
    <t>https://podminky.urs.cz/item/CS_URS_2024_01/764004861</t>
  </si>
  <si>
    <t>23,90</t>
  </si>
  <si>
    <t>764031411</t>
  </si>
  <si>
    <t>Podkladní plech z měděného plechu rš 150 mm</t>
  </si>
  <si>
    <t>1811963674</t>
  </si>
  <si>
    <t>https://podminky.urs.cz/item/CS_URS_2024_01/764031411</t>
  </si>
  <si>
    <t>pod níže uvedené klempířské prvky</t>
  </si>
  <si>
    <t>2*2,15</t>
  </si>
  <si>
    <t>3*0,95</t>
  </si>
  <si>
    <t>3*1,845</t>
  </si>
  <si>
    <t>764031412</t>
  </si>
  <si>
    <t>Podkladní plech z měděného plechu rš 200 mm</t>
  </si>
  <si>
    <t>-166518911</t>
  </si>
  <si>
    <t>https://podminky.urs.cz/item/CS_URS_2024_01/764031412</t>
  </si>
  <si>
    <t>K01</t>
  </si>
  <si>
    <t>22,475</t>
  </si>
  <si>
    <t>K02</t>
  </si>
  <si>
    <t>9,115</t>
  </si>
  <si>
    <t xml:space="preserve">K05 </t>
  </si>
  <si>
    <t>7*0,785</t>
  </si>
  <si>
    <t>K06</t>
  </si>
  <si>
    <t>4,07</t>
  </si>
  <si>
    <t>764131401</t>
  </si>
  <si>
    <t>K07 - Krytina ze svitků nebo tabulí z měděného plechu s úpravou u okapů, prostupů a výčnělků střechy rovné, sklon střechy do 30°</t>
  </si>
  <si>
    <t>680403037</t>
  </si>
  <si>
    <t>https://podminky.urs.cz/item/CS_URS_2024_01/764131401</t>
  </si>
  <si>
    <t>rš 2270 mm</t>
  </si>
  <si>
    <t>6,53*2,27</t>
  </si>
  <si>
    <t>764232430</t>
  </si>
  <si>
    <t>K16 - Oplechování prvků z měděného plechu okapu okapovým plechem rš 120 mm</t>
  </si>
  <si>
    <t>-604619625</t>
  </si>
  <si>
    <t>https://podminky.urs.cz/item/CS_URS_2024_01/764232430</t>
  </si>
  <si>
    <t>K16 okapnička větracích otvorů</t>
  </si>
  <si>
    <t>764232431</t>
  </si>
  <si>
    <t>K10 - Oplechování střešních prvků z měděného plechu okapu okapovým plechem střechy rovné rš 150 mm</t>
  </si>
  <si>
    <t>-439371652</t>
  </si>
  <si>
    <t>https://podminky.urs.cz/item/CS_URS_2024_01/764232431</t>
  </si>
  <si>
    <t>K10 - oplechování horní hrany vitrín</t>
  </si>
  <si>
    <t>5*1,20</t>
  </si>
  <si>
    <t>764236401</t>
  </si>
  <si>
    <t>K17 - Oplechování parapetů z měděného plechu rovných mechanicky kotvených, bez rohů rš 150 mm</t>
  </si>
  <si>
    <t>940634948</t>
  </si>
  <si>
    <t>https://podminky.urs.cz/item/CS_URS_2024_01/764236401</t>
  </si>
  <si>
    <t>K17 parapet větracích otvorů</t>
  </si>
  <si>
    <t>764236405</t>
  </si>
  <si>
    <t>K08 - Oplechování parapetů z měděného plechu rovných mechanicky kotvených, bez rohů rš 400 mm</t>
  </si>
  <si>
    <t>599896666</t>
  </si>
  <si>
    <t>https://podminky.urs.cz/item/CS_URS_2024_01/764236405</t>
  </si>
  <si>
    <t>764236465</t>
  </si>
  <si>
    <t>Oplechování parapetů z měděného plechu rovných celoplošně lepených, bez rohů Příplatek k cenám za zvýšenou pracnost při provedení rohu nebo koutu do rš 400 mm</t>
  </si>
  <si>
    <t>-1042392257</t>
  </si>
  <si>
    <t>https://podminky.urs.cz/item/CS_URS_2024_01/764236465</t>
  </si>
  <si>
    <t>3*2</t>
  </si>
  <si>
    <t>764237402</t>
  </si>
  <si>
    <t>K12 - Oplechování parapetů z měděného plechu oblých nebo ze segmentů, včetně rohů mechanicky kotvených rš 200 mm</t>
  </si>
  <si>
    <t>-325836422</t>
  </si>
  <si>
    <t>https://podminky.urs.cz/item/CS_URS_2024_01/764237402</t>
  </si>
  <si>
    <t>764237404</t>
  </si>
  <si>
    <t>K05 - Oplechování parapetů z měděného plechu oblých nebo ze segmentů, včetně rohů mechanicky kotvených rš 330 mm</t>
  </si>
  <si>
    <t>57493644</t>
  </si>
  <si>
    <t>https://podminky.urs.cz/item/CS_URS_2024_01/764237404</t>
  </si>
  <si>
    <t>K05 rš 260 dle výpis kl.prvků</t>
  </si>
  <si>
    <t>764238404</t>
  </si>
  <si>
    <t>K03 - Oplechování říms a ozdobných prvků z měděného plechu rovných, bez rohů mechanicky kotvené rš 330 mm</t>
  </si>
  <si>
    <t>48162084</t>
  </si>
  <si>
    <t>https://podminky.urs.cz/item/CS_URS_2024_01/764238404</t>
  </si>
  <si>
    <t>rš 180 mm dle výpisu kl.prvků</t>
  </si>
  <si>
    <t>764238405</t>
  </si>
  <si>
    <t>K01, K02, K06 - Oplechování říms a ozdobných prvků z měděného plechu rovných, bez rohů mechanicky kotvené rš 400 mm</t>
  </si>
  <si>
    <t>1561786932</t>
  </si>
  <si>
    <t>https://podminky.urs.cz/item/CS_URS_2024_01/764238405</t>
  </si>
  <si>
    <t>Poznámka k položce:_x000D_
Podrobný popis položek tohoto oddílu viz projektová dokumentace - Výpis klempířských prvků. _x000D_
Měděné klempířské prvky budou mít dle Výpisu klempířských prvků tl. 0,6 mm.</t>
  </si>
  <si>
    <t>764238407</t>
  </si>
  <si>
    <t>K04 - Oplechování říms a ozdobných prvků z měděného plechu rovných, bez rohů mechanicky kotvené rš 670 mm</t>
  </si>
  <si>
    <t>-1517882312</t>
  </si>
  <si>
    <t>https://podminky.urs.cz/item/CS_URS_2024_01/764238407</t>
  </si>
  <si>
    <t>764238445</t>
  </si>
  <si>
    <t>Oplechování říms a ozdobných prvků z měděného plechu rovných, bez rohů Příplatek k cenám za zvýšenou pracnost při provedení rohu nebo koutu rovné římsy do rš 400 mm</t>
  </si>
  <si>
    <t>1719727789</t>
  </si>
  <si>
    <t>https://podminky.urs.cz/item/CS_URS_2024_01/764238445</t>
  </si>
  <si>
    <t>764238447</t>
  </si>
  <si>
    <t>Oplechování říms a ozdobných prvků z měděného plechu rovných, bez rohů Příplatek k cenám za zvýšenou pracnost při provedení rohu nebo koutu rovné římsy přes rš 400 mm</t>
  </si>
  <si>
    <t>1701902154</t>
  </si>
  <si>
    <t>https://podminky.urs.cz/item/CS_URS_2024_01/764238447</t>
  </si>
  <si>
    <t>764311604</t>
  </si>
  <si>
    <t>K18 - Lemování zdí z pozinkovaného plechu s povrchovou úpravou boční rš 330 mm</t>
  </si>
  <si>
    <t>2143561348</t>
  </si>
  <si>
    <t>https://podminky.urs.cz/item/CS_URS_2024_01/764311604</t>
  </si>
  <si>
    <t>K18 zakončení akustického obkladu</t>
  </si>
  <si>
    <t>2*3,40</t>
  </si>
  <si>
    <t>764311606</t>
  </si>
  <si>
    <t>K11 - Lemování zdí z pozinkovaného plechu s povrchovou úpravou boční rš 500 mm</t>
  </si>
  <si>
    <t>1316506494</t>
  </si>
  <si>
    <t>https://podminky.urs.cz/item/CS_URS_2024_01/764311606</t>
  </si>
  <si>
    <t>K11 - zakončení akustického obkladu</t>
  </si>
  <si>
    <t>10*3,40</t>
  </si>
  <si>
    <t>764533406</t>
  </si>
  <si>
    <t>K14 - Žlab nadokapní (nástřešní) z měděného plechu oblého tvaru, včetně háků, čel a hrdel rš 500 mm</t>
  </si>
  <si>
    <t>728428060</t>
  </si>
  <si>
    <t>https://podminky.urs.cz/item/CS_URS_2024_01/764533406</t>
  </si>
  <si>
    <t>K14 - okapní žlab nástřešní DN 120</t>
  </si>
  <si>
    <t>764533426</t>
  </si>
  <si>
    <t>Žlab nadokapní (nástřešní) z měděného plechu Příplatek k cenám za zvýšenou pracnost při provedení rohu nebo koutu rš 500 mm</t>
  </si>
  <si>
    <t>1794680004</t>
  </si>
  <si>
    <t>https://podminky.urs.cz/item/CS_URS_2024_01/764533426</t>
  </si>
  <si>
    <t>K14</t>
  </si>
  <si>
    <t>764538423</t>
  </si>
  <si>
    <t>K13, K15 - Svod z měděného plechu včetně objímek, kolen a odskoků kruhový, průměru 120 mm</t>
  </si>
  <si>
    <t>1082451229</t>
  </si>
  <si>
    <t>https://podminky.urs.cz/item/CS_URS_2024_01/764538423</t>
  </si>
  <si>
    <t>K13</t>
  </si>
  <si>
    <t>13,20</t>
  </si>
  <si>
    <t>K15</t>
  </si>
  <si>
    <t>Pozn.: Lapač střešních splavenin viz prvek PV41</t>
  </si>
  <si>
    <t>998764113</t>
  </si>
  <si>
    <t>Přesun hmot pro konstrukce klempířské stanovený z hmotnosti přesunovaného materiálu vodorovná dopravní vzdálenost do 50 m s omezením mechanizace v objektech výšky přes 12 do 24 m</t>
  </si>
  <si>
    <t>1014345258</t>
  </si>
  <si>
    <t>https://podminky.urs.cz/item/CS_URS_2024_01/998764113</t>
  </si>
  <si>
    <t>767661811</t>
  </si>
  <si>
    <t>Demontáž mříží pevných nebo otevíravých</t>
  </si>
  <si>
    <t>871453619</t>
  </si>
  <si>
    <t>https://podminky.urs.cz/item/CS_URS_2024_01/767661811</t>
  </si>
  <si>
    <t>mříže angl.dvorků (2x = mřížka a pevná mříž) - Frýdlantská</t>
  </si>
  <si>
    <t>4*0,85*0,40*2</t>
  </si>
  <si>
    <t>767810113</t>
  </si>
  <si>
    <t>Montáž větracích mřížek ocelových čtyřhranných, průřezu přes 0,04 do 0,09 m2</t>
  </si>
  <si>
    <t>-49153043</t>
  </si>
  <si>
    <t>https://podminky.urs.cz/item/CS_URS_2024_01/767810113</t>
  </si>
  <si>
    <t>767810811</t>
  </si>
  <si>
    <t>Demontáž větracích mřížek ocelových čtyřhranných neho kruhových</t>
  </si>
  <si>
    <t>21576156</t>
  </si>
  <si>
    <t>https://podminky.urs.cz/item/CS_URS_2024_01/767810811</t>
  </si>
  <si>
    <t>pohled Mariánská</t>
  </si>
  <si>
    <t>767996801</t>
  </si>
  <si>
    <t>Demontáž ostatních zámečnických konstrukcí rozebráním o hmotnosti jednotlivých dílů do 50 kg</t>
  </si>
  <si>
    <t>294854255</t>
  </si>
  <si>
    <t>https://podminky.urs.cz/item/CS_URS_2024_01/767996801</t>
  </si>
  <si>
    <t xml:space="preserve">odstranění fasádní krytky 1,22 m2 </t>
  </si>
  <si>
    <t>1,22*5.00</t>
  </si>
  <si>
    <t xml:space="preserve">odstranění tabule </t>
  </si>
  <si>
    <t>0,70*2,10*5.00</t>
  </si>
  <si>
    <t>o. tabulky s číslem popisným</t>
  </si>
  <si>
    <t>2*0,15*0,20*5.00</t>
  </si>
  <si>
    <t xml:space="preserve">ostatní kovové prvky </t>
  </si>
  <si>
    <t>20.00</t>
  </si>
  <si>
    <t>782</t>
  </si>
  <si>
    <t>Dokončovací práce - obklady z kamene</t>
  </si>
  <si>
    <t>188</t>
  </si>
  <si>
    <t>782991911</t>
  </si>
  <si>
    <t>Oprava spárování obkladů z kamene včetně vyškrábání a vymytí spar aktivovanou maltou do 9 ks/m2</t>
  </si>
  <si>
    <t>-1363903292</t>
  </si>
  <si>
    <t>https://podminky.urs.cz/item/CS_URS_2024_01/782991911</t>
  </si>
  <si>
    <t>189</t>
  </si>
  <si>
    <t>782993914</t>
  </si>
  <si>
    <t>Oprava obkladů z kamene opravným tmelem vyspravovaná plocha velikosti přes 10 do 15 cm2</t>
  </si>
  <si>
    <t>-801627321</t>
  </si>
  <si>
    <t>https://podminky.urs.cz/item/CS_URS_2024_01/782993914</t>
  </si>
  <si>
    <t>782994911</t>
  </si>
  <si>
    <t>Obklady z kamene oprava - ostatní práce očištění zametením</t>
  </si>
  <si>
    <t>-61124308</t>
  </si>
  <si>
    <t>https://podminky.urs.cz/item/CS_URS_2024_01/782994911</t>
  </si>
  <si>
    <t>782994912</t>
  </si>
  <si>
    <t>Obklady z kamene oprava - ostatní práce očištění vysátím</t>
  </si>
  <si>
    <t>-600517026</t>
  </si>
  <si>
    <t>https://podminky.urs.cz/item/CS_URS_2024_01/782994912</t>
  </si>
  <si>
    <t>782994914</t>
  </si>
  <si>
    <t>Obklady z kamene oprava - ostatní práce očištění tryskáním pískem</t>
  </si>
  <si>
    <t>-91219028</t>
  </si>
  <si>
    <t>https://podminky.urs.cz/item/CS_URS_2024_01/782994914</t>
  </si>
  <si>
    <t>schody před vstupními dveřmi</t>
  </si>
  <si>
    <t>2*2,30*(1,30+2*0,15)</t>
  </si>
  <si>
    <t>782994922</t>
  </si>
  <si>
    <t>Obklady z kamene oprava - ostatní práce nátěr impregnační a zpevňující</t>
  </si>
  <si>
    <t>-819100439</t>
  </si>
  <si>
    <t>https://podminky.urs.cz/item/CS_URS_2024_01/782994922</t>
  </si>
  <si>
    <t>998782101</t>
  </si>
  <si>
    <t>Přesun hmot pro obklady kamenné stanovený z hmotnosti přesunovaného materiálu vodorovná dopravní vzdálenost do 50 m základní v objektech výšky do 6 m</t>
  </si>
  <si>
    <t>2111890407</t>
  </si>
  <si>
    <t>https://podminky.urs.cz/item/CS_URS_2024_01/998782101</t>
  </si>
  <si>
    <t>783213021</t>
  </si>
  <si>
    <t>Preventivní napouštěcí nátěr tesařských prvků proti dřevokazným houbám, hmyzu a plísním nezabudovaných do konstrukce dvojnásobný syntetický</t>
  </si>
  <si>
    <t>590765106</t>
  </si>
  <si>
    <t>https://podminky.urs.cz/item/CS_URS_2024_01/783213021</t>
  </si>
  <si>
    <t>P.14 - stříška nad vstupem .. OSB desky</t>
  </si>
  <si>
    <t>6,00*2,00*2</t>
  </si>
  <si>
    <t>783213121</t>
  </si>
  <si>
    <t>Preventivní napouštěcí nátěr tesařských prvků proti dřevokazným houbám, hmyzu a plísním zabudovaných do konstrukce dvojnásobný syntetický</t>
  </si>
  <si>
    <t>-272350581</t>
  </si>
  <si>
    <t>https://podminky.urs.cz/item/CS_URS_2024_01/783213121</t>
  </si>
  <si>
    <t>Ošetření bednění v rozsahu odstranění asf. pásu v šířce 1m po obvodu střechy pro napojení klempířských prvků</t>
  </si>
  <si>
    <t>-1362716917</t>
  </si>
  <si>
    <t>sání VZT</t>
  </si>
  <si>
    <t>1,6*0,79</t>
  </si>
  <si>
    <t>pojistková skříň</t>
  </si>
  <si>
    <t>0,12*2</t>
  </si>
  <si>
    <t>0,35</t>
  </si>
  <si>
    <t>současné krycí mřížky - Frýdlantská ul.</t>
  </si>
  <si>
    <t>3*0,30</t>
  </si>
  <si>
    <t>5*0,13</t>
  </si>
  <si>
    <t>mříže stěnových šachet - mariánská</t>
  </si>
  <si>
    <t>2,48*0,34*3</t>
  </si>
  <si>
    <t>10,0</t>
  </si>
  <si>
    <t>783306809</t>
  </si>
  <si>
    <t>Odstranění nátěrů ze zámečnických konstrukcí okartáčováním</t>
  </si>
  <si>
    <t>65504939</t>
  </si>
  <si>
    <t>https://podminky.urs.cz/item/CS_URS_2024_01/783306809</t>
  </si>
  <si>
    <t>783317101</t>
  </si>
  <si>
    <t>Krycí nátěr (email) zámečnických konstrukcí jednonásobný syntetický standardní</t>
  </si>
  <si>
    <t>-40900639</t>
  </si>
  <si>
    <t>https://podminky.urs.cz/item/CS_URS_2024_01/783317101</t>
  </si>
  <si>
    <t>2xnátěr</t>
  </si>
  <si>
    <t>odmsteni*2</t>
  </si>
  <si>
    <t>1468718818</t>
  </si>
  <si>
    <t>783801505</t>
  </si>
  <si>
    <t>Příprava podkladu omítek před provedením nátěru omytí s odmaštěním a následným opláchnutím</t>
  </si>
  <si>
    <t>-53829374</t>
  </si>
  <si>
    <t>https://podminky.urs.cz/item/CS_URS_2024_01/783801505</t>
  </si>
  <si>
    <t>783801651</t>
  </si>
  <si>
    <t>Očištění umělého kamene odstraňovačem starých nátěrů</t>
  </si>
  <si>
    <t>708951173</t>
  </si>
  <si>
    <t>https://podminky.urs.cz/item/CS_URS_2024_01/783801651</t>
  </si>
  <si>
    <t>Pohled - Frýdlantská</t>
  </si>
  <si>
    <t>očištění portálu</t>
  </si>
  <si>
    <t>ostění dveří portálu</t>
  </si>
  <si>
    <t>ostění fasádních dveří</t>
  </si>
  <si>
    <t>(2*2,30+1,90)*(0,50+0,20)*2</t>
  </si>
  <si>
    <t>ostatní drobné plochy</t>
  </si>
  <si>
    <t>783823135</t>
  </si>
  <si>
    <t>Penetrační nátěr omítek hladkých omítek hladkých, zrnitých tenkovrstvých nebo štukových stupně členitosti 1 a 2 silikonový</t>
  </si>
  <si>
    <t>-1110521387</t>
  </si>
  <si>
    <t>https://podminky.urs.cz/item/CS_URS_2024_01/783823135</t>
  </si>
  <si>
    <t>dle skladby S.01.c - sál u ulice - nový fasádní silikátový nátěr dle barevnosti (viz pohledy)</t>
  </si>
  <si>
    <t>pohledová plocha</t>
  </si>
  <si>
    <t>vstupni podhled</t>
  </si>
  <si>
    <t>783827425</t>
  </si>
  <si>
    <t>Krycí (ochranný ) nátěr omítek dvojnásobný hladkých omítek hladkých, zrnitých tenkovrstvých nebo štukových stupně členitosti 1 a 2 silikonový</t>
  </si>
  <si>
    <t>247539072</t>
  </si>
  <si>
    <t>https://podminky.urs.cz/item/CS_URS_2024_01/783827425</t>
  </si>
  <si>
    <t>Poznámka k položce:_x000D_
Dle Tz Sanace: Prodyšná hydrofobní barva s Sd menší 0,09 m. (součinitel difúze), popřípadě provést hydrofobní nátěr.</t>
  </si>
  <si>
    <t>783846523</t>
  </si>
  <si>
    <t>Antigraffiti preventivní nátěr omítek hladkých omítek hladkých, zrnitých tenkovrstvých nebo štukových trvalý pro opakované odstraňování graffiti v počtu do 100 cyklů</t>
  </si>
  <si>
    <t>2008768940</t>
  </si>
  <si>
    <t>https://podminky.urs.cz/item/CS_URS_2024_01/783846523</t>
  </si>
  <si>
    <t>výměra výška 2,5 od ut, pohledová plocha</t>
  </si>
  <si>
    <t>32,30*2,50</t>
  </si>
  <si>
    <t>-3*1,70*2,40</t>
  </si>
  <si>
    <t>-2*2,20*2,60</t>
  </si>
  <si>
    <t>ostění a nadpraží</t>
  </si>
  <si>
    <t>3*(1,70+2,40*2)*0,60</t>
  </si>
  <si>
    <t>dle dm</t>
  </si>
  <si>
    <t>(24,10+11,30)*2,50</t>
  </si>
  <si>
    <t>východní strana</t>
  </si>
  <si>
    <t>5,00*2,50</t>
  </si>
  <si>
    <t>stěny ke vchodu</t>
  </si>
  <si>
    <t>2*4,00*2,50</t>
  </si>
  <si>
    <t>odečet oken</t>
  </si>
  <si>
    <t>-1,00*2,00</t>
  </si>
  <si>
    <t>-4*0,70*1,60</t>
  </si>
  <si>
    <t>-2*1,00*1,60</t>
  </si>
  <si>
    <t>odečet dveří</t>
  </si>
  <si>
    <t>-1,30*2,30</t>
  </si>
  <si>
    <t>ostění oken</t>
  </si>
  <si>
    <t>(1,00+2,00)*2*0,25</t>
  </si>
  <si>
    <t>4*(0,70+1,60)*2*0,25</t>
  </si>
  <si>
    <t>2*(1,00+1,60)*2*0,25</t>
  </si>
  <si>
    <t>ostění dveří</t>
  </si>
  <si>
    <t>(1,00+2,00*2)*0,30</t>
  </si>
  <si>
    <t>(1,80+3,00*2)*0,30</t>
  </si>
  <si>
    <t>(1,30+2,30*2)*0,30</t>
  </si>
  <si>
    <t>-384365205</t>
  </si>
  <si>
    <t>207</t>
  </si>
  <si>
    <t>HZS1311</t>
  </si>
  <si>
    <t>Hodinové zúčtovací sazby profesí HSV provádění konstrukcí omítkář</t>
  </si>
  <si>
    <t>-1520680811</t>
  </si>
  <si>
    <t>https://podminky.urs.cz/item/CS_URS_2024_01/HZS1311</t>
  </si>
  <si>
    <t>HZS2151</t>
  </si>
  <si>
    <t>Hodinové zúčtovací sazby profesí PSV provádění stavebních konstrukcí klempíř</t>
  </si>
  <si>
    <t>-2099200149</t>
  </si>
  <si>
    <t>https://podminky.urs.cz/item/CS_URS_2024_01/HZS2151</t>
  </si>
  <si>
    <t>Mariánská - vyspravení stáv. klempířských prvků</t>
  </si>
  <si>
    <t>Pozn.: Použitý materiál bude účtován dle skutečnosti.</t>
  </si>
  <si>
    <t>04 - Sanace vlhkosti</t>
  </si>
  <si>
    <t>29295521</t>
  </si>
  <si>
    <t>CZ29295521</t>
  </si>
  <si>
    <t>06891578</t>
  </si>
  <si>
    <t>Ateliér Železná, s.r.o.</t>
  </si>
  <si>
    <t>CZ06891578</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</si>
  <si>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</si>
  <si>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 xml:space="preserve">      38 - Různé kompletní konstrukce - injektáž zdiva akrylátgelem</t>
  </si>
  <si>
    <t xml:space="preserve">      62 - Úprava povrchů vnějších</t>
  </si>
  <si>
    <t>319201321</t>
  </si>
  <si>
    <t>Vyrovnání nerovného povrchu vnitřního i vnějšího zdiva bez odsekání vadných cihel, maltou (s dodáním hmot) tl. do 30 mm</t>
  </si>
  <si>
    <t>-615656419</t>
  </si>
  <si>
    <t>https://podminky.urs.cz/item/CS_URS_2024_01/319201321</t>
  </si>
  <si>
    <t>"pod vnější svislou izolaci"</t>
  </si>
  <si>
    <t>98,099</t>
  </si>
  <si>
    <t>319202116.R</t>
  </si>
  <si>
    <t>Dodatečná izolace zdiva nízkotlakou injektáží silan-siloxanovou mikroemulzí se 100% účinné látky - vodorovná + svislá</t>
  </si>
  <si>
    <t>59329923</t>
  </si>
  <si>
    <t>"1.PP"</t>
  </si>
  <si>
    <t>"vodorovná"</t>
  </si>
  <si>
    <t>2,646</t>
  </si>
  <si>
    <t>"1.NP"</t>
  </si>
  <si>
    <t>7,481+7,481/2+1,030+0,746+2,204+1,222+0,327+3,166+0,321+1,068+0,227+5,99+0,640+1,713+3,086+0,737+1,399</t>
  </si>
  <si>
    <t>9,254*2+3,883*2+4,153*2</t>
  </si>
  <si>
    <t>"svislá"</t>
  </si>
  <si>
    <t>1,210*6,215+0,56*6,215+1,08*0,22+(0,995+0,4+0,415)*0,72+(0,42+0,83)*3,140+0,77*3,050+0,56*3,530</t>
  </si>
  <si>
    <t>0,375*3,530+0,420*3,530+0,815*0,33+0,590*1,3+0,475*2,23+0,640*2,23+0,2*3,05+0,855*3,050+0,420*3,050+1,340*3,530</t>
  </si>
  <si>
    <t>"2.NP"</t>
  </si>
  <si>
    <t>7,481/2+3,653*2+2,230*2+2,868*2</t>
  </si>
  <si>
    <t>1,210*2,620+0,56*2,62</t>
  </si>
  <si>
    <t>(0,3+0,465+0,42+0,3+0,82+0,35)*3,215</t>
  </si>
  <si>
    <t>(0,3+0,74+0,4+0,610+0,645)*3,65</t>
  </si>
  <si>
    <t>(0,31+0,420)*3,520</t>
  </si>
  <si>
    <t>(0,475+0,77)*3,485</t>
  </si>
  <si>
    <t>0,63*3,485</t>
  </si>
  <si>
    <t>319202156.R</t>
  </si>
  <si>
    <t>Dodatečná izolace zdiva nízkotlakou injektáží silan-siloxanovou mikroemulzí se 100% účinné látky - plošná injektáž</t>
  </si>
  <si>
    <t>267334133</t>
  </si>
  <si>
    <t>11,7*0,89</t>
  </si>
  <si>
    <t>9,480*3,140</t>
  </si>
  <si>
    <t>5,740*3,140</t>
  </si>
  <si>
    <t>7,4*3,360</t>
  </si>
  <si>
    <t>8,8*3,09+5,770*3,5+4,490*3,5</t>
  </si>
  <si>
    <t>Různé kompletní konstrukce - injektáž zdiva akrylátgelem</t>
  </si>
  <si>
    <t>977131114</t>
  </si>
  <si>
    <t>Vrty příklepovými vrtáky do cihelného zdiva nebo prostého betonu průměru 14 mm</t>
  </si>
  <si>
    <t>955296107</t>
  </si>
  <si>
    <t>https://podminky.urs.cz/item/CS_URS_2024_01/977131114</t>
  </si>
  <si>
    <t>0,516*8,3333*2,2*1,5</t>
  </si>
  <si>
    <t>0,516*8,3333*9,295*1,5</t>
  </si>
  <si>
    <t>0,876*8,3333*4,285*1,5</t>
  </si>
  <si>
    <t>0,778*8,3333*24,18*1,5</t>
  </si>
  <si>
    <t>1,268*8,3333*10,567*1,5</t>
  </si>
  <si>
    <t>(0,95*2,485*1,5+1,04*2,485*1,5+0,75*0,3*1,5+0,75*0,9*1,5+0,75*0,8*1,5+1,31*0,8*1,5+0,75*2,860*1,5)*8,3333</t>
  </si>
  <si>
    <t>977131114.R</t>
  </si>
  <si>
    <t>Vyčištění otvorů stlačeným vzduchem, pr. 12-14 mm</t>
  </si>
  <si>
    <t>710855510</t>
  </si>
  <si>
    <t>630000003R</t>
  </si>
  <si>
    <t>Dodatečná izolace zdiva, aplikace injektážní látky třístupňová tlakovým čerpadlem, trojsložkový akrylát s polymerem, 2 řady, horizontální</t>
  </si>
  <si>
    <t>1516429674</t>
  </si>
  <si>
    <t>630000005R</t>
  </si>
  <si>
    <t>Zaslepení otvorů cementovou maltou</t>
  </si>
  <si>
    <t>-1838151690</t>
  </si>
  <si>
    <t>630000005R.</t>
  </si>
  <si>
    <t>Dodatečná izolace zdiva, aplikace injektážní látky třístupňová tlakovým čerpadlem, trojsložkový akrylát s polymerem, 2 řady, vertikální</t>
  </si>
  <si>
    <t>-571461808</t>
  </si>
  <si>
    <t>630000006R</t>
  </si>
  <si>
    <t>Trojsložkový hydrogel na bázi akrylátu či metakrylátu</t>
  </si>
  <si>
    <t>2046593108</t>
  </si>
  <si>
    <t>41,3781351870346*8 'Přepočtené koeficientem množství</t>
  </si>
  <si>
    <t>630000007R</t>
  </si>
  <si>
    <t>Polymerní iniciační prostředek na polyakrylátové bázi</t>
  </si>
  <si>
    <t>913143445</t>
  </si>
  <si>
    <t>630000008R</t>
  </si>
  <si>
    <t>Osazení pakrů pro tlakovou injektáž</t>
  </si>
  <si>
    <t>-2024973103</t>
  </si>
  <si>
    <t>611131151</t>
  </si>
  <si>
    <t>Sanační postřik vnitřních omítaných ploch vápenocementový nanášený ručně celoplošně stropů</t>
  </si>
  <si>
    <t>1298538263</t>
  </si>
  <si>
    <t>https://podminky.urs.cz/item/CS_URS_2024_01/611131151</t>
  </si>
  <si>
    <t>"1.PP - strop"</t>
  </si>
  <si>
    <t>15,737</t>
  </si>
  <si>
    <t>611324111</t>
  </si>
  <si>
    <t>Omítka sanační vnitřních ploch podkladní (vyrovnávací) tloušťky do 10 mm nanášená ručně vodorovných konstrukcí stropů rovných</t>
  </si>
  <si>
    <t>-528803228</t>
  </si>
  <si>
    <t>https://podminky.urs.cz/item/CS_URS_2024_01/611324111</t>
  </si>
  <si>
    <t>612131151</t>
  </si>
  <si>
    <t>Sanační postřik vnitřních omítaných ploch vápenocementový nanášený ručně celoplošně stěn</t>
  </si>
  <si>
    <t>1903406166</t>
  </si>
  <si>
    <t>https://podminky.urs.cz/item/CS_URS_2024_01/612131151</t>
  </si>
  <si>
    <t>2,78*(2,05+3,185+3,465+2,501+1,993)</t>
  </si>
  <si>
    <t>2,475*(3,456+2,373+2,312)</t>
  </si>
  <si>
    <t>2,276*(4,805+3,08+2,238+2,575)+1,24*4</t>
  </si>
  <si>
    <t>2,335*(14,214)+1,210*4</t>
  </si>
  <si>
    <t>2,635*1,872</t>
  </si>
  <si>
    <t>2,83*(1,373+12,04+3,105+1,525)</t>
  </si>
  <si>
    <t>(2,735+4,840)*2,95/2</t>
  </si>
  <si>
    <t>5,315*13,25</t>
  </si>
  <si>
    <t>3,140*(9,045+1,935+3,2+1,3+4,15+3,275+0,745+4,930+2,530+3,445+8+9,380+4,262+6,205+11,180+1,945+1,795+15,561+1,754+0,62+2,025+0,385+0,55+1,07+0,705)</t>
  </si>
  <si>
    <t>3,140*(0,506+4,551)</t>
  </si>
  <si>
    <t>15,022*3,050</t>
  </si>
  <si>
    <t>2,820*13,25</t>
  </si>
  <si>
    <t>3,140*(8,555+11,920+1,335+15,225)</t>
  </si>
  <si>
    <t>"Prostor schodiště"</t>
  </si>
  <si>
    <t>6,180*8,11</t>
  </si>
  <si>
    <t>612142002</t>
  </si>
  <si>
    <t>Pletivo sklovláknité vnitřních stěn aplikované do bitumenové stěrky</t>
  </si>
  <si>
    <t>-1531364744</t>
  </si>
  <si>
    <t>https://podminky.urs.cz/item/CS_URS_2024_01/612142002</t>
  </si>
  <si>
    <t>"Vnější svislá izolace zdiva - vložení perlinky"</t>
  </si>
  <si>
    <t>612324111</t>
  </si>
  <si>
    <t>Omítka sanační vnitřních ploch podkladní (vyrovnávací) tloušťky do 10 mm nanášená ručně svislých konstrukcí stěn</t>
  </si>
  <si>
    <t>1853931906</t>
  </si>
  <si>
    <t>https://podminky.urs.cz/item/CS_URS_2024_01/612324111</t>
  </si>
  <si>
    <t>"1.NP+2.NP  - zadní stěna k terénu"</t>
  </si>
  <si>
    <t>(1,635+0,4+2,38+2,949)*7,350</t>
  </si>
  <si>
    <t>21,023*9,620</t>
  </si>
  <si>
    <t>"štítová stěna k vnějšímu schodišt"</t>
  </si>
  <si>
    <t>61,925+13,027*0,3</t>
  </si>
  <si>
    <t>612821010.R</t>
  </si>
  <si>
    <t>Vnitřní prostřik pro vlhké zdivo prováděná ručně z bioklimatické omítky</t>
  </si>
  <si>
    <t>-1359670836</t>
  </si>
  <si>
    <t>2*(5,461+0,4+0,4+2,560+0,4+0,4+2,520)</t>
  </si>
  <si>
    <t>612822001</t>
  </si>
  <si>
    <t>Omítka kapilárně aktivní vnitřních ploch s vysokou absorpcí a odparem vlhkosti do vzduchu hladká, tloušťky do 10 mm</t>
  </si>
  <si>
    <t>2075975583</t>
  </si>
  <si>
    <t>https://podminky.urs.cz/item/CS_URS_2024_01/612822001</t>
  </si>
  <si>
    <t>612822011</t>
  </si>
  <si>
    <t>Omítka kapilárně aktivní vnitřních ploch s vysokou absorpcí a odparem vlhkosti do vzduchu hladká, tloušťky do 15 mm</t>
  </si>
  <si>
    <t>1391916747</t>
  </si>
  <si>
    <t>https://podminky.urs.cz/item/CS_URS_2024_01/612822011</t>
  </si>
  <si>
    <t>612822021</t>
  </si>
  <si>
    <t>Omítka kapilárně aktivní vnitřních ploch s vysokou absorpcí a odparem vlhkosti do vzduchu štuk, tloušťky do 2 mm</t>
  </si>
  <si>
    <t>-1971267226</t>
  </si>
  <si>
    <t>https://podminky.urs.cz/item/CS_URS_2024_01/612822021</t>
  </si>
  <si>
    <t>Úprava povrchů vnějších</t>
  </si>
  <si>
    <t>622131151</t>
  </si>
  <si>
    <t>Sanační postřik vnějších ploch nanášený ručně celoplošně stěn</t>
  </si>
  <si>
    <t>958991138</t>
  </si>
  <si>
    <t>https://podminky.urs.cz/item/CS_URS_2024_01/622131151</t>
  </si>
  <si>
    <t xml:space="preserve">"Fasáda do ulice Frýdlantská" </t>
  </si>
  <si>
    <t>(1,177+7,46+5,1+9,75+2,545+3,445)*(2+1,3)</t>
  </si>
  <si>
    <t>622324411</t>
  </si>
  <si>
    <t>Omítka sanační vnějších ploch podkladní (vyrovnávací) tloušťky do 15 mm nanášená ručně stěn</t>
  </si>
  <si>
    <t>689682984</t>
  </si>
  <si>
    <t>https://podminky.urs.cz/item/CS_URS_2024_01/622324411</t>
  </si>
  <si>
    <t>622324491</t>
  </si>
  <si>
    <t>Omítka sanační vnějších ploch podkladní (vyrovnávací) tloušťky do 15 mm Příplatek k cenám podkladní sanační omítky nanášené ručně za každých dalších i započatých 5 mm tloušťky omítky přes 15 mm stěn</t>
  </si>
  <si>
    <t>-39142174</t>
  </si>
  <si>
    <t>https://podminky.urs.cz/item/CS_URS_2024_01/622324491</t>
  </si>
  <si>
    <t>622327121</t>
  </si>
  <si>
    <t>Omítka sanační vnějších ploch tepelněizolační nanášená ručně stěn</t>
  </si>
  <si>
    <t>351510658</t>
  </si>
  <si>
    <t>https://podminky.urs.cz/item/CS_URS_2024_01/622327121</t>
  </si>
  <si>
    <t>622327191</t>
  </si>
  <si>
    <t>Omítka sanační vnějších ploch tepelněizolační Příplatek k cenám za každých dalších i započatých 5 mm tloušťky omítky přes 15 mm stěn</t>
  </si>
  <si>
    <t>-399054834</t>
  </si>
  <si>
    <t>https://podminky.urs.cz/item/CS_URS_2024_01/622327191</t>
  </si>
  <si>
    <t>622328231</t>
  </si>
  <si>
    <t>Sanační štuk vnějších ploch tloušťky do 3 mm stěn</t>
  </si>
  <si>
    <t>-131286595</t>
  </si>
  <si>
    <t>https://podminky.urs.cz/item/CS_URS_2024_01/622328231</t>
  </si>
  <si>
    <t>628195001</t>
  </si>
  <si>
    <t>Očištění zdiva nebo betonu zdí a valů před započetím oprav ručně</t>
  </si>
  <si>
    <t>1588407641</t>
  </si>
  <si>
    <t>https://podminky.urs.cz/item/CS_URS_2024_01/628195001</t>
  </si>
  <si>
    <t>"Vnější svislá izolace zdiva"</t>
  </si>
  <si>
    <t>-393193525</t>
  </si>
  <si>
    <t>-1054164075</t>
  </si>
  <si>
    <t>"vnější sanační omítky"</t>
  </si>
  <si>
    <t>97,274</t>
  </si>
  <si>
    <t>"vnitřní sanační omítky"</t>
  </si>
  <si>
    <t>953334124.R</t>
  </si>
  <si>
    <t xml:space="preserve">Bobtnavý pásek do pracovních spar betonových kcí chloroprenkaučukový trojkomorový 20x7 mm </t>
  </si>
  <si>
    <t>-1636396799</t>
  </si>
  <si>
    <t>"1.PP - kanály"</t>
  </si>
  <si>
    <t>8,7*2+1,08*2+8,7+8,4+2,6+1,88+8,21*2+1,1*2</t>
  </si>
  <si>
    <t>978011191</t>
  </si>
  <si>
    <t>Otlučení vápenných nebo vápenocementových omítek vnitřních ploch stropů, v rozsahu přes 50 do 100 %</t>
  </si>
  <si>
    <t>-1181112177</t>
  </si>
  <si>
    <t>https://podminky.urs.cz/item/CS_URS_2024_01/978011191</t>
  </si>
  <si>
    <t>978013191</t>
  </si>
  <si>
    <t>Otlučení vápenných nebo vápenocementových omítek vnitřních ploch stěn s vyškrabáním spar, s očištěním zdiva, v rozsahu přes 50 do 100 %</t>
  </si>
  <si>
    <t>52854110</t>
  </si>
  <si>
    <t>https://podminky.urs.cz/item/CS_URS_2024_01/978013191</t>
  </si>
  <si>
    <t>1142,142</t>
  </si>
  <si>
    <t>1494218377</t>
  </si>
  <si>
    <t>985112112</t>
  </si>
  <si>
    <t>Odsekání degradovaného betonu stěn, tloušťky přes 10 do 30 mm</t>
  </si>
  <si>
    <t>-1449117262</t>
  </si>
  <si>
    <t>https://podminky.urs.cz/item/CS_URS_2024_01/985112112</t>
  </si>
  <si>
    <t>"Původní jímka"</t>
  </si>
  <si>
    <t>3,05*15,225</t>
  </si>
  <si>
    <t>3,075*15,225</t>
  </si>
  <si>
    <t>985112122</t>
  </si>
  <si>
    <t>Odsekání degradovaného betonu líce kleneb a podhledů, tloušťky přes 10 do 30 mm</t>
  </si>
  <si>
    <t>2139674779</t>
  </si>
  <si>
    <t>https://podminky.urs.cz/item/CS_URS_2024_01/985112122</t>
  </si>
  <si>
    <t>15,550*2</t>
  </si>
  <si>
    <t>985112132</t>
  </si>
  <si>
    <t>Odsekání degradovaného betonu rubu kleneb a podlah, tloušťky přes 10 do 30 mm</t>
  </si>
  <si>
    <t>1842360947</t>
  </si>
  <si>
    <t>https://podminky.urs.cz/item/CS_URS_2024_01/985112132</t>
  </si>
  <si>
    <t>38970944</t>
  </si>
  <si>
    <t>"Původní jímka-podlahy"</t>
  </si>
  <si>
    <t>-24924212</t>
  </si>
  <si>
    <t>"Původní jímka-stropy"</t>
  </si>
  <si>
    <t>985131111</t>
  </si>
  <si>
    <t>Očištění ploch stěn, rubu kleneb a podlah tlakovou vodou</t>
  </si>
  <si>
    <t>2139451133</t>
  </si>
  <si>
    <t>https://podminky.urs.cz/item/CS_URS_2024_01/985131111</t>
  </si>
  <si>
    <t>977427329</t>
  </si>
  <si>
    <t>-241139617</t>
  </si>
  <si>
    <t>985132111</t>
  </si>
  <si>
    <t>Očištění ploch líce kleneb a podhledů tlakovou vodou</t>
  </si>
  <si>
    <t>1266890865</t>
  </si>
  <si>
    <t>https://podminky.urs.cz/item/CS_URS_2024_01/985132111</t>
  </si>
  <si>
    <t>-914771207</t>
  </si>
  <si>
    <t>1445092523</t>
  </si>
  <si>
    <t>985311113</t>
  </si>
  <si>
    <t>Reprofilace betonu sanačními maltami na cementové bázi ručně stěn, tloušťky přes 20 do 30 mm</t>
  </si>
  <si>
    <t>1423707707</t>
  </si>
  <si>
    <t>https://podminky.urs.cz/item/CS_URS_2024_01/985311113</t>
  </si>
  <si>
    <t>985311214</t>
  </si>
  <si>
    <t>Reprofilace betonu sanačními maltami na cementové bázi ručně líce kleneb a podhledů, tloušťky přes 30 do 40 mm</t>
  </si>
  <si>
    <t>-1802892435</t>
  </si>
  <si>
    <t>https://podminky.urs.cz/item/CS_URS_2024_01/985311214</t>
  </si>
  <si>
    <t>985311313</t>
  </si>
  <si>
    <t>Reprofilace betonu sanačními maltami na cementové bázi ručně rubu kleneb a podlah, tloušťky přes 20 do 30 mm</t>
  </si>
  <si>
    <t>1186426013</t>
  </si>
  <si>
    <t>https://podminky.urs.cz/item/CS_URS_2024_01/985311313</t>
  </si>
  <si>
    <t>27423581</t>
  </si>
  <si>
    <t>-8856004</t>
  </si>
  <si>
    <t>985312134</t>
  </si>
  <si>
    <t>Stěrka k vyrovnání ploch reprofilovaného betonu rubu kleneb a podlah, tloušťky do 5 mm</t>
  </si>
  <si>
    <t>1655628194</t>
  </si>
  <si>
    <t>https://podminky.urs.cz/item/CS_URS_2024_01/985312134</t>
  </si>
  <si>
    <t>1885400223</t>
  </si>
  <si>
    <t>985321112</t>
  </si>
  <si>
    <t>Ochranný nátěr betonářské výztuže 1 vrstva tloušťky 1 mm na cementové bázi rubu kleneb a podlah</t>
  </si>
  <si>
    <t>273721769</t>
  </si>
  <si>
    <t>https://podminky.urs.cz/item/CS_URS_2024_01/985321112</t>
  </si>
  <si>
    <t>-906006929</t>
  </si>
  <si>
    <t>997013152</t>
  </si>
  <si>
    <t>Vnitrostaveništní doprava suti a vybouraných hmot vodorovně do 50 m s naložením s omezením mechanizace pro budovy a haly výšky přes 6 do 9 m</t>
  </si>
  <si>
    <t>558426082</t>
  </si>
  <si>
    <t>https://podminky.urs.cz/item/CS_URS_2024_01/997013152</t>
  </si>
  <si>
    <t>-513429024</t>
  </si>
  <si>
    <t>Odvoz suti a vybouraných hmot na skládku nebo meziskládku se složením, na vzdálenost Příplatek k ceně za každý další i započatý 1 km přes 1 km</t>
  </si>
  <si>
    <t>1129444298</t>
  </si>
  <si>
    <t>80,076*5 'Přepočtené koeficientem množství</t>
  </si>
  <si>
    <t>71799167</t>
  </si>
  <si>
    <t>1736717005</t>
  </si>
  <si>
    <t>711112001</t>
  </si>
  <si>
    <t>Provedení izolace proti zemní vlhkosti natěradly a tmely za studena na ploše svislé S nátěrem penetračním</t>
  </si>
  <si>
    <t>2100524591</t>
  </si>
  <si>
    <t>https://podminky.urs.cz/item/CS_URS_2024_01/711112001</t>
  </si>
  <si>
    <t>11163153.R</t>
  </si>
  <si>
    <t>emulze asfaltová penetrační pod bitumenovou stěrku</t>
  </si>
  <si>
    <t>litr</t>
  </si>
  <si>
    <t>-1709739877</t>
  </si>
  <si>
    <t>98,099*0,3 'Přepočtené koeficientem množství</t>
  </si>
  <si>
    <t>711111050.R</t>
  </si>
  <si>
    <t>Provedení izolace proti zemní vlhkosti vodorovné za studena nátěrem penetračním pod pružnou silikáovou stěrku</t>
  </si>
  <si>
    <t>30277748</t>
  </si>
  <si>
    <t>81,460</t>
  </si>
  <si>
    <t>207,371+135,060+15,550</t>
  </si>
  <si>
    <t>711112050.R</t>
  </si>
  <si>
    <t>Provedení izolace proti zemní vlhkosti svislé za studena nátěrem penetračním pod pružnou silikátovou stěrku</t>
  </si>
  <si>
    <t>1974478072</t>
  </si>
  <si>
    <t>"vytažení izolace podlah na stěny"</t>
  </si>
  <si>
    <t>66,74*0,15+1,1*0,7+3,6*0,7+3,5*0,35</t>
  </si>
  <si>
    <t>"vytažení na stěny"</t>
  </si>
  <si>
    <t>30,820*0,15+9,920*0,15+2,293*0,15+3,198*0,15+1,980*0,15+2,025*0,15+0,4*0,15+0,55*0,15+1,1*0,15+0,703*0,15+4,551*0,15+0,51*0,15+0,62*0,15</t>
  </si>
  <si>
    <t>1,753*0,15+15,561*0,15+11,181*0,15+3,588*0,15+6,205*0,15+8,191*0,15+9,379*0,15+8*0,15+3,450*0,15+15,223*0,15</t>
  </si>
  <si>
    <t>"propojení detailů"</t>
  </si>
  <si>
    <t>0,55*19,3+1,1*21,0</t>
  </si>
  <si>
    <t>111625700.R</t>
  </si>
  <si>
    <t>Disperzní penetrace pod pružnou silikátovou stěrku bal. 10 l</t>
  </si>
  <si>
    <t>-874988927</t>
  </si>
  <si>
    <t>Poznámka k položce:_x000D_
plastický primární nátěr</t>
  </si>
  <si>
    <t>"vodorovoná + svislá"</t>
  </si>
  <si>
    <t>439,441+69,422</t>
  </si>
  <si>
    <t>508,863*0,2 'Přepočtené koeficientem množství</t>
  </si>
  <si>
    <t>1920085620</t>
  </si>
  <si>
    <t>Poznámka k položce:_x000D_
Spotřeba: na dvě vrstvy 1,5 kg/m2</t>
  </si>
  <si>
    <t>"1.PP - kanály pod odvětrávanými podlahami"</t>
  </si>
  <si>
    <t>"dno"</t>
  </si>
  <si>
    <t>(9,329*0,28+16,306*0,28+8,839*0,28)*5</t>
  </si>
  <si>
    <t>"stěny"</t>
  </si>
  <si>
    <t>((2,072+2,07)*0,4+(2,056*0,55+1,87*0,71)+(1,97*0,5+1,97*0,6))*5</t>
  </si>
  <si>
    <t>711113127</t>
  </si>
  <si>
    <t>Izolace proti zemní vlhkosti natěradly a tmely za studena na ploše svislé S těsnicí stěrkou jednosložkovu na bázi cementu</t>
  </si>
  <si>
    <t>624279578</t>
  </si>
  <si>
    <t>https://podminky.urs.cz/item/CS_URS_2024_01/711113127</t>
  </si>
  <si>
    <t>"1.PP - akrylátgeloví injektáž"</t>
  </si>
  <si>
    <t>0,3*4,285</t>
  </si>
  <si>
    <t>0,3*24,18</t>
  </si>
  <si>
    <t>0,3*10,567</t>
  </si>
  <si>
    <t>0,3*2,485+0,3*2,485+0,3*0,9+0,3*0,8+0,3*0,8+0,3*2,860</t>
  </si>
  <si>
    <t>"1.PP - injektáž silansiloxanovou mikroemulzí"</t>
  </si>
  <si>
    <t>0,3*(2,86+2,6+1,3+0,74*2)</t>
  </si>
  <si>
    <t>0,3*2,860</t>
  </si>
  <si>
    <t>0,3*(13,25+13,25/2+3,2+3,615+5,955+5,168+2,295+11,116+2,293+9,920+5,803+3,588+4,928+2,528+3,5+8+9,380+8,191+3,344+6,205+9,480+10,567+2,176)</t>
  </si>
  <si>
    <t>0,3*6,215+0,3*6,215+0,3*0,22+3*0,3*0,72+3*0,3*3,140+0,3*3,050+0,3*3,530</t>
  </si>
  <si>
    <t>0,3*3,530+0,3*3,530+0,3*0,33+0,3*1,3+0,3*2,23+0,3*2,23+0,3*3,05+0,3*3,050+0,3*3,050+0,3*3,530</t>
  </si>
  <si>
    <t>0,3*(13,25/2+1,331+11,920+8,555+8,01)</t>
  </si>
  <si>
    <t>0,3*2,620+0,3*2,62</t>
  </si>
  <si>
    <t>6*0,3*3,215</t>
  </si>
  <si>
    <t>5*0,3*3,65</t>
  </si>
  <si>
    <t>2*0,3*3,520</t>
  </si>
  <si>
    <t>2*0,3*3,485</t>
  </si>
  <si>
    <t>0,3*3,485</t>
  </si>
  <si>
    <t>"pod vnější svilsou izolaci"</t>
  </si>
  <si>
    <t>711161212</t>
  </si>
  <si>
    <t>Izolace proti zemní vlhkosti a beztlakové vodě nopovými fóliemi na ploše svislé S vrstva ochranná, odvětrávací a drenážní výška nopku 8,0 mm, tl. fólie do 0,6 mm</t>
  </si>
  <si>
    <t>2028140956</t>
  </si>
  <si>
    <t>https://podminky.urs.cz/item/CS_URS_2024_01/711161212</t>
  </si>
  <si>
    <t>711161222</t>
  </si>
  <si>
    <t>Izolace proti zemní vlhkosti a beztlakové vodě nopovými fóliemi na ploše svislé S vrstva ochranná, odvětrávací a drenážní s nakašírovanou filtrační textilií výška nopku 8,0 mm, tl. fólie do 0,6 mm</t>
  </si>
  <si>
    <t>1034879124</t>
  </si>
  <si>
    <t>https://podminky.urs.cz/item/CS_URS_2024_01/711161222</t>
  </si>
  <si>
    <t>"drenáž u zadní stěny"</t>
  </si>
  <si>
    <t>2,0*21,0</t>
  </si>
  <si>
    <t>711161383</t>
  </si>
  <si>
    <t>Izolace proti zemní vlhkosti a beztlakové vodě nopovými fóliemi ostatní ukončení izolace lištou</t>
  </si>
  <si>
    <t>1474266330</t>
  </si>
  <si>
    <t>https://podminky.urs.cz/item/CS_URS_2024_01/711161383</t>
  </si>
  <si>
    <t>25+8,5</t>
  </si>
  <si>
    <t>711161391</t>
  </si>
  <si>
    <t>Izolace proti zemní vlhkosti a beztlakové vodě nopovými fóliemi ostatní připevnění fólie hřeby pevnostními</t>
  </si>
  <si>
    <t>-1294575966</t>
  </si>
  <si>
    <t>https://podminky.urs.cz/item/CS_URS_2024_01/711161391</t>
  </si>
  <si>
    <t>"Vnější svislá izolace"</t>
  </si>
  <si>
    <t>98,099*4</t>
  </si>
  <si>
    <t>2,0*21,0*4</t>
  </si>
  <si>
    <t>"ukončovací lišta u vnější svislé izolace zdiva"</t>
  </si>
  <si>
    <t>(25+8,5)*7</t>
  </si>
  <si>
    <t>711413121</t>
  </si>
  <si>
    <t>Izolace proti povrchové a podpovrchové vodě natěradly a tmely za studena na ploše svislé S těsnicí hmotou dvousložkovou bitumenovou</t>
  </si>
  <si>
    <t>776682306</t>
  </si>
  <si>
    <t>https://podminky.urs.cz/item/CS_URS_2024_01/711413121</t>
  </si>
  <si>
    <t>711493111</t>
  </si>
  <si>
    <t>Izolace proti podpovrchové a tlakové vodě - ostatní na ploše vodorovné V dvousložkovou na bázi cementu</t>
  </si>
  <si>
    <t>906519766</t>
  </si>
  <si>
    <t>https://podminky.urs.cz/item/CS_URS_2024_01/711493111</t>
  </si>
  <si>
    <t>"silikátová pružná stěrka tl. 3 mm"</t>
  </si>
  <si>
    <t>711493121</t>
  </si>
  <si>
    <t>Izolace proti podpovrchové a tlakové vodě - ostatní na ploše svislé S dvousložkovou na bázi cementu</t>
  </si>
  <si>
    <t>-195888409</t>
  </si>
  <si>
    <t>https://podminky.urs.cz/item/CS_URS_2024_01/711493121</t>
  </si>
  <si>
    <t>711493122.R</t>
  </si>
  <si>
    <t>Izolace proti negativnímu působení vlhkosti svislá difúzní silikátovou stěrkou - 1 vrstva</t>
  </si>
  <si>
    <t>210058459</t>
  </si>
  <si>
    <t>"1.NP - plošná injektáž"</t>
  </si>
  <si>
    <t>"2.NP - plošná injektáž"</t>
  </si>
  <si>
    <t>"1.PP - stěny ve styku s terénem"</t>
  </si>
  <si>
    <t>2,86*1,0+3,67*0,7+3,55*0,35+5,08*2,35+5,17*(2,35+2,7)/2+6,1*(2,55+3,1)/2+2,378*1,85+1,4*(2,4+1,95)/2+2,3*4,0+17,4*2,9+2,6*(1,85+0)/2</t>
  </si>
  <si>
    <t>998711122</t>
  </si>
  <si>
    <t>Přesun hmot pro izolace proti vodě, vlhkosti a plynům stanovený z hmotnosti přesunovaného materiálu vodorovná dopravní vzdálenost do 50 m ruční (bez užití mechanizace) v objektech výšky přes 6 do 12 m</t>
  </si>
  <si>
    <t>-1351646224</t>
  </si>
  <si>
    <t>https://podminky.urs.cz/item/CS_URS_2024_01/998711122</t>
  </si>
  <si>
    <t>05 - Výrobky</t>
  </si>
  <si>
    <t xml:space="preserve">    766.1 - Dveře - montáž a dodávka vč. zárubně, přesunu hmot, povrch.úpravy, kování, doplňků dle pd</t>
  </si>
  <si>
    <t xml:space="preserve">    766.2 - Okna - montáž a dodávka vč. rámu, přesunu hmot, povrch.úpravy, kování, doplňků dle pd</t>
  </si>
  <si>
    <t xml:space="preserve">    766.3 - Truhlářské výrobky - montáž a dodávka vč. kotvení, povrch.úpravy, přesunu hmot, kpl provedení,viz pd</t>
  </si>
  <si>
    <t xml:space="preserve">    766.4 - Stávaj. truhl.výrobky_demontáž, repase, montáž,kotvení, povrch.úprava,přes.hmot,kpl provedení,viz pd</t>
  </si>
  <si>
    <t xml:space="preserve">    767.1 - Zámečnické výrobky - montáž a dodávka vč. kotvení, povrch.úpravy, přesunu hmot, kpl provedení,viz pd</t>
  </si>
  <si>
    <t xml:space="preserve">    767.2 - Stávající zám.výrobky_demontáž, repase, montáž,kotvení, povrch.úprava,přes.hmot,kpl provedení,viz pd</t>
  </si>
  <si>
    <t xml:space="preserve">    769.1 - Prvky - montáž a dodávka vč. uchycení, povrchové úpravy, přesunu hmot, kompletní provedení, viz pd</t>
  </si>
  <si>
    <t xml:space="preserve">    769.2 - Stávající prvky - uskladnění, provedení úprav, dovoz zpět, zpětná montáž, komplet provedení, viz pd</t>
  </si>
  <si>
    <t>766.1</t>
  </si>
  <si>
    <t>Dveře - montáž a dodávka vč. zárubně, přesunu hmot, povrch.úpravy, kování, doplňků dle pd</t>
  </si>
  <si>
    <t>D01</t>
  </si>
  <si>
    <t>Dveře vnitřní, typové, voštinové, rám z MDF desky, povrch lakovaná HDF deska, plné, falcové, otevíravé, jednokřídlé, rozměry 1600/2100, zárubeň ocelová, typová, falcová, s pohledovým čelem š. 30mm, komaxit - nové</t>
  </si>
  <si>
    <t>815011709</t>
  </si>
  <si>
    <t>Poznámka k položce:_x000D_
Podrobný popis prvků tohoto oddílu viz pd - Výpis výplní otvorů - dveře. Popř. doplňkové informace uvedené v Tz a na výkresech. _x000D_
Součástí jednotkových cen je kompletní provedení daného výrobku vč. všech souvisejících prací, materiálů a nákladů.</t>
  </si>
  <si>
    <t>D07</t>
  </si>
  <si>
    <t>Dveře vnitřní, typové, voštinové, rám z MDF desky, povrch lakovaná HDF deska, plné, falcové, otevíravé, jednokřídlé, kouřotěsné, rozměry 900/2100, zárubeň ocelová, typová, falcová, s pohledovým čelem š. 30mm, komaxit - nové</t>
  </si>
  <si>
    <t>338858453</t>
  </si>
  <si>
    <t>D08</t>
  </si>
  <si>
    <t>Dveře vnitřní, typové, voštinové, rám z MDF desky, povrch lakovaná HDF deska, plné, falcové, otevíravé, jednokřídlé, rozměry 800/2100, zárubeň ocelová, typová, falcová, s pohledovým čelem š. 30mm, komaxit - nové</t>
  </si>
  <si>
    <t>-1991858710</t>
  </si>
  <si>
    <t>D11</t>
  </si>
  <si>
    <t>Dveře vstupní, exteriérové, zvuko-izolační, otevíravé, dvoukřídlé, samozavírací s aretací, Rw 42 – 59 dB, ocelový profil o tl. 0,7mm, pokrytý PVC, tloušťka křídla 57mm, plné, rozměry 1500/2345, zárubeň ocelová tl. 1,5mm, pokryto laminátem, rámová - nové</t>
  </si>
  <si>
    <t>961616045</t>
  </si>
  <si>
    <t>D12</t>
  </si>
  <si>
    <t>Dveře vstupní, exteriérové, zvuko-izolační, otevíravé, dvoukřídlé, samozavírací s aretací, Rw 42 – 59 dB, ocelový profil o tl. 0,7mm, pokrytý PVC, tloušťka křídla 57mm, plné, rozměry 1400/2230, zárubeň ocelová tl. 1,5mm, pokryto laminátem, rámová - nové</t>
  </si>
  <si>
    <t>1015758799</t>
  </si>
  <si>
    <t>D15</t>
  </si>
  <si>
    <t>Dveře vnitřní, dřevěné dubové masivní, plné, falcové, otevíravé, dvoukřídlé, rozměry 1800/2500, zárubeň rámová dřevěná, masivní dub - nové</t>
  </si>
  <si>
    <t>997677266</t>
  </si>
  <si>
    <t>D16</t>
  </si>
  <si>
    <t>Dveře vnitřní, zvukovo-izolační, otevíravé, dvoukřídlé, samozavírač s aretací, Rw 42-59 dB, ocelový profil o tl. 0,7mm pokrytý PVC, plné, tloušťka křídla 57mm, kouřotěsné, rozměry 1800/2500, zárubeň ocelová tl. 1,5mm, pokryto laminátem, rámová - nové</t>
  </si>
  <si>
    <t>2071007859</t>
  </si>
  <si>
    <t>D19</t>
  </si>
  <si>
    <t>Dveře vnitřní, typové, voštinové, rám z MDF desky, povrch lakovaná HDF deska, plné, falcové, otevíravé, jednokřídlé, rozměry 900/2100, zárubeň ocelová, typová, falcová, s pohledovým čelem š. 30mm, komaxit - nové</t>
  </si>
  <si>
    <t>179802193</t>
  </si>
  <si>
    <t>D20</t>
  </si>
  <si>
    <t>Dveře vnitřní, zvukovo-izolační, otevíravé, jednokřídlé, plné, bezfalcové, levé, samozavírač s aretací, Rw 42-59 dB, ocelový profil o tl. 0,7mm pokrytý PVC, tloušťka křídla 57mm, kouřotěsné, rozměry 1100/1970, zárubeň ocelová tl. 1,5mm, pokryto laminátem, rámová - nové</t>
  </si>
  <si>
    <t>-1360082680</t>
  </si>
  <si>
    <t>D22</t>
  </si>
  <si>
    <t>Dveře vnitřní, zvukovo-izolační, otevíravé, dvoukřídlé, samozavírač s aretací, Rw 42-59 dB, ocelový profil o tl. 0,7mm pokrytý PVC, plné, tloušťka křídla 57mm, kouřotěsné, rozměry 1400/2100, zárubeň ocelová tl. 1,5mm, pokryto laminátem, rámová - nové</t>
  </si>
  <si>
    <t>-1476716905</t>
  </si>
  <si>
    <t>D23</t>
  </si>
  <si>
    <t>Dveře vnitřní, typové, voštinové, rám z MDF desky, povrch lakovaná HDF deska, plné, falcové, otevíravé, jednokřídlé, rozměry 700/2100, zárubeň ocelová, typová, falcová, s pohledovým čelem š. 30mm, komaxit - nové</t>
  </si>
  <si>
    <t>1268790659</t>
  </si>
  <si>
    <t>D24</t>
  </si>
  <si>
    <t>Dveře vnitřní, dřevěné, masivní dubové, jednokřídlé, levé - kopie dle vzoru D39, rozměry 800/1935, zárubeň dubová, masivní, rámová + nátěr 2x černá - nové</t>
  </si>
  <si>
    <t>-2033067682</t>
  </si>
  <si>
    <t>D25</t>
  </si>
  <si>
    <t>Dveře vnitřní, dřevěné, masivní dubové, jednokřídlé, pravé - kopie dle vzoru D39, rozměry 800/1935, zárubeň dubová, masivní, rámová + nátěr 2x černá - nové</t>
  </si>
  <si>
    <t>1196355121</t>
  </si>
  <si>
    <t>D26</t>
  </si>
  <si>
    <t>Dveře vnitřní, typové, voštinové, rám z MDF desky, povrch lakovaná HDF deska, plné, falcové, otevíravé, jednokřídlé, rozměry 900/1970, zárubeň ocelová, typová, falcová, s pohledovým čelem š. 30mm, komaxit - nové</t>
  </si>
  <si>
    <t>2115700664</t>
  </si>
  <si>
    <t>D29</t>
  </si>
  <si>
    <t>Dveře vnitřní, dřevěné, masivní, dubové, plné, dvoukřídlé, rozměry 1600/2100, zárubeň dubová, masivní, rámová - nové</t>
  </si>
  <si>
    <t>-1677733034</t>
  </si>
  <si>
    <t>D32</t>
  </si>
  <si>
    <t>Dveře vstupní, dřevěné, masivní dubové, plné, dvoukřídlé, s proskleným nadsvětlíkem, tepelně izolační, rozměry 1531/2336 - nové; repase stávajících dubových rámových zárubní a dekorativních prvků nadsvětlíku</t>
  </si>
  <si>
    <t>-1746128161</t>
  </si>
  <si>
    <t>D33</t>
  </si>
  <si>
    <t>Dveře vnitřní, dřevěné, masivní, dubové, plné, jednokřídlé, levé, kazetové, rozměry 700/2000, zárubeň dubová, masivní, rámová - kopie stávající - nové</t>
  </si>
  <si>
    <t>-1073210561</t>
  </si>
  <si>
    <t>D34</t>
  </si>
  <si>
    <t>Dveře vnitřní, dřevěné, masivní, dubové, plné, jednokřídlé, levé, kazetové, rozměry 700/2000, zárubeň dubová, masivní, rámová - kopie stávající, nové</t>
  </si>
  <si>
    <t>2106129185</t>
  </si>
  <si>
    <t>D35</t>
  </si>
  <si>
    <t>1314186246</t>
  </si>
  <si>
    <t>D36</t>
  </si>
  <si>
    <t>1582485597</t>
  </si>
  <si>
    <t>D37</t>
  </si>
  <si>
    <t>Dveře vnitřní, dřevěné, masivní, dubové, plné, jednokřídlé, pravé, kazetové, rozměry 700/2000, zárubeň dubová, masivní, rámová - kopie stávající, nové</t>
  </si>
  <si>
    <t>1226912953</t>
  </si>
  <si>
    <t>D38</t>
  </si>
  <si>
    <t>Dveře vnitřní, typové, voštinové, rám z MDF desky, povrch lakovaná HDF deska, plné, falcové, otevíravé, jednokřídlé, rozměry 800/1955, zárubeň smrková, masivní rámová, lak - nové</t>
  </si>
  <si>
    <t>868891300</t>
  </si>
  <si>
    <t>D39</t>
  </si>
  <si>
    <t>Dveře vnitřní, dřevěné, masivní dubové, jednokřídlé, levé, rozměry 800/2000, zárubeň stávající, dubová, masivní, rámová + nátěr - repase stávajících dveří a zárubně</t>
  </si>
  <si>
    <t>478459702</t>
  </si>
  <si>
    <t>Poznámka k položce:_x000D_
Součástí repase stávajících dveří je jejich demontáž a zpětná montáž, odvoz pro provedení repase a doprava zpět na stavbu. Také odstranění stávajícího nátěru před provedením nové povrchové úpravy. Bližší popis repase viz tabulka dveří.</t>
  </si>
  <si>
    <t>D40</t>
  </si>
  <si>
    <t>Dveře vnitřní, dřevěné dubové masivní, plné, falcové, otevíravé, dvoukřídlé, rozměry 1300/2000, zárubeň rámová dřevěná, masivní dub - nové</t>
  </si>
  <si>
    <t>-2069471645</t>
  </si>
  <si>
    <t>D41</t>
  </si>
  <si>
    <t>Dveře vnitřní, dřevěné, masivní dubové, jednokřídlé, levé, rozměry 800/2000, zárubeň stávající, dubová, masivní, rámová - repase stávajících dveří a zárubně</t>
  </si>
  <si>
    <t>656625147</t>
  </si>
  <si>
    <t>D42</t>
  </si>
  <si>
    <t>Dveře vnitřní, dřevěné, masivní dubové, jednokřídlé, levé, rozměry 700/2000, zárubeň stávající, dubová, masivní, rámová - repase stávajících dveří a zárubně</t>
  </si>
  <si>
    <t>-348880815</t>
  </si>
  <si>
    <t>D43</t>
  </si>
  <si>
    <t>Dveře vnitřní, voštinové, jednokřídlé, levé, rozměry 700/2000, zárubeň stávající, ocelová, rámová - repase stávajících dveří a zárubně</t>
  </si>
  <si>
    <t>-272790681</t>
  </si>
  <si>
    <t>D44</t>
  </si>
  <si>
    <t>Dveře vnitřní, typové, ocelový plech 0,6mm + voština, plné, bezfalcové, otevíravé, jednokřídlé, levé, rozměry 700/1970, zárubeň ocelová, typová, bezfalcová, s pohledovým čelem š. 30mm, komaxit - nové</t>
  </si>
  <si>
    <t>-319154278</t>
  </si>
  <si>
    <t>D45</t>
  </si>
  <si>
    <t>-1733820745</t>
  </si>
  <si>
    <t>D46</t>
  </si>
  <si>
    <t>-2019228551</t>
  </si>
  <si>
    <t>Dveře vstupní, dřevěné, masivní dubové, částečně prosklené, dvoukřídlé, rozměry 1900/2550, zárubeň dubová, masivní, rámová - repase stávajících dveří a zárubně</t>
  </si>
  <si>
    <t>842027153</t>
  </si>
  <si>
    <t>D48</t>
  </si>
  <si>
    <t>Dveře vnitřní, dřevěné, masivní dubové, jednokřídlé, pravé, rozměry 800/2000, zárubeň stávající, dubová, masivní, rámová - repase stávajících dveří a zárubně</t>
  </si>
  <si>
    <t>-321933857</t>
  </si>
  <si>
    <t>76610010</t>
  </si>
  <si>
    <t>Systém generálního klíče pro dveře a vitríny</t>
  </si>
  <si>
    <t>kpl</t>
  </si>
  <si>
    <t>-68352218</t>
  </si>
  <si>
    <t>Poznámka k položce:_x000D_
1 ks = 1 dveře nebo vitrína začleněné do systému generálního klíče.</t>
  </si>
  <si>
    <t>dveře do uzamykatelných místností  - výčet viz T</t>
  </si>
  <si>
    <t>76610020</t>
  </si>
  <si>
    <t>Dočasné vchodové dveře - křídlo z MDF desek</t>
  </si>
  <si>
    <t>1550514498</t>
  </si>
  <si>
    <t>Bourací práce půdorys 1.np - pozn.2</t>
  </si>
  <si>
    <t>766.2</t>
  </si>
  <si>
    <t>Okna - montáž a dodávka vč. rámu, přesunu hmot, povrch.úpravy, kování, doplňků dle pd</t>
  </si>
  <si>
    <t>O01</t>
  </si>
  <si>
    <t>Okno dřevěné, dubové, lepené, jednostraně otevíravé, výklopné, levé, rozměry 858/1700, rám dubový masiv, 2x nátěr tvrdým olejem - nové</t>
  </si>
  <si>
    <t>1442535644</t>
  </si>
  <si>
    <t>Poznámka k položce:_x000D_
Podrobný popis prvků tohoto oddílu viz pd - Výpis výplní otvorů - okna. Popř. doplňkové informace uvedené v Tz a na výkresech._x000D_
Součástí jednotkových cen je kompletní provedení daného výrobku vč. všech souvisejících prací, materiálů a nákladů.</t>
  </si>
  <si>
    <t>O02</t>
  </si>
  <si>
    <t>Okno dřevěné, dubové, lepené, jednostraně otevíravé, výklopné, pravé, rozměry 858/1700, rám dubový masiv, 2x nátěr tvrdým olejem - nové</t>
  </si>
  <si>
    <t>2066269715</t>
  </si>
  <si>
    <t>O03</t>
  </si>
  <si>
    <t>Okno dřevěné, dubové masivní, klopné, průměr d1020 , rám dubový masiv, 2x nátěr tvrdým olejem - repase stávajícího okna a rámu</t>
  </si>
  <si>
    <t>196727572</t>
  </si>
  <si>
    <t>Poznámka k položce:_x000D_
Součástí repase stávajících oken je jejich demontáž a zpětná montáž, odvoz pro provedení repase a doprava zpět na stavbu. Také odstranění stávajícího nátěru před provedením nové povrchové úpravy.</t>
  </si>
  <si>
    <t>O04</t>
  </si>
  <si>
    <t>Okno dřevěné, dubové lepené, částečně otevíravé, částečně výklopné, rozměry 865/250, obložení ostění matným černým obkladem bez odrazu - nové</t>
  </si>
  <si>
    <t>1905971055</t>
  </si>
  <si>
    <t>O06</t>
  </si>
  <si>
    <t>Okno plastové, otevíravé, výklopné, rozměry 820/436, rám plastový - nové</t>
  </si>
  <si>
    <t>-1164178797</t>
  </si>
  <si>
    <t>O07</t>
  </si>
  <si>
    <t>Okno plastové, otevíravé, výklopné, rozměry 998/408, rám plastový - nové</t>
  </si>
  <si>
    <t>-103902138</t>
  </si>
  <si>
    <t>O08</t>
  </si>
  <si>
    <t>Okno plastové, otevíravé, výklopné, rozměry 400/400, rám plastový - nové</t>
  </si>
  <si>
    <t>1364325161</t>
  </si>
  <si>
    <t>O09</t>
  </si>
  <si>
    <t>Okno plastové, otevíravé, výklopné, rozměry 600/400, rám plastový - nové</t>
  </si>
  <si>
    <t>157280289</t>
  </si>
  <si>
    <t>O10</t>
  </si>
  <si>
    <t>Okno dřevěné, dubové lepené, částečně otevíravé pravé, částečně výklopné, rozměry 600/1435, rám dubový masiv, 2x nátěr tvrdým olejem - nové</t>
  </si>
  <si>
    <t>1899871991</t>
  </si>
  <si>
    <t>O11</t>
  </si>
  <si>
    <t>Okno dřevěné, dubové lepené, částečně otevíravé levé, částečně výklopné, rozměry 600/1435, rám dubový masiv, 2x nátěr tvrdým olejem - nové</t>
  </si>
  <si>
    <t>-789228689</t>
  </si>
  <si>
    <t>O12</t>
  </si>
  <si>
    <t>Okno dřevěné, dubové masivní, klopné, průměr d1150, rám dubový masiv, 2x nátěr - repase stávajícího okna a rámu</t>
  </si>
  <si>
    <t>1611104041</t>
  </si>
  <si>
    <t>O13</t>
  </si>
  <si>
    <t>Okno dřevěné, dubové masivní, dvoukřídlé, otevíravé, rozměry 1305/3515, rám dubový masiv, s půlkruhovým nadpražím, 2x nátěr - repase stávajícího okna a rámu</t>
  </si>
  <si>
    <t>-1190267286</t>
  </si>
  <si>
    <t>V1</t>
  </si>
  <si>
    <t>Vitrína hliníková, otevíravá zepředu, rozměry 1200/1700, rám hliníkový, 2x syntetický nátěr - nová</t>
  </si>
  <si>
    <t>469993635</t>
  </si>
  <si>
    <t>766.3</t>
  </si>
  <si>
    <t>Truhlářské výrobky - montáž a dodávka vč. kotvení, povrch.úpravy, přesunu hmot, kpl provedení,viz pd</t>
  </si>
  <si>
    <t>T01</t>
  </si>
  <si>
    <t>Zábradlí schodiště k Mariánské, masivní dřevěné se sametovým čalouněním, kopie na základě zachovaného zábradlí ST09</t>
  </si>
  <si>
    <t>187525788</t>
  </si>
  <si>
    <t>Poznámka k položce:_x000D_
Podrobný popis prvků tohoto oddílu viz pd - Výpis truhlářských výrobků. Popř. doplňkové informace uvedené v Tz a na výkresech.</t>
  </si>
  <si>
    <t>délka dle řezu C</t>
  </si>
  <si>
    <t>7,50</t>
  </si>
  <si>
    <t>T02</t>
  </si>
  <si>
    <t>Dřevěné mobilní schodiště na podium, vel. 810/600/600 mm</t>
  </si>
  <si>
    <t>878210448</t>
  </si>
  <si>
    <t>T03</t>
  </si>
  <si>
    <t>Zábradlí hlavního schodiště, masivní dřevěné</t>
  </si>
  <si>
    <t>-334958760</t>
  </si>
  <si>
    <t>délka dle půdorysu 2.np, koef. sklonu 1.10</t>
  </si>
  <si>
    <t>(2,30+5,70+2,70)*1.10</t>
  </si>
  <si>
    <t>T04</t>
  </si>
  <si>
    <t>Police v nice, lamino tl. 18mm, š.850, h. 750</t>
  </si>
  <si>
    <t>1514675842</t>
  </si>
  <si>
    <t>T06</t>
  </si>
  <si>
    <t>Police v nice + bočnice výška 2m, lamino tl. 18mm, š.910, h. 400</t>
  </si>
  <si>
    <t>793012096</t>
  </si>
  <si>
    <t>T07</t>
  </si>
  <si>
    <t>Parapet masivní dub, dl. cca 850 mm</t>
  </si>
  <si>
    <t>-1442540301</t>
  </si>
  <si>
    <t>T11.a</t>
  </si>
  <si>
    <t>Kuchyňská linka čajové kuchyňky z desek lamino, orientační rozměry dl. 1639, v. 900 mm</t>
  </si>
  <si>
    <t>-1428108430</t>
  </si>
  <si>
    <t>T11.b</t>
  </si>
  <si>
    <t>Skříňky čajové kuchyňky z desek lamino, orientační rozměry dl. 1639, v. 993 mm</t>
  </si>
  <si>
    <t>-156879058</t>
  </si>
  <si>
    <t>T13</t>
  </si>
  <si>
    <t>Kopie původního nezachovaného dřevěného mobilního schodiště do kójí, vel. 1908/560 mm</t>
  </si>
  <si>
    <t>-491123922</t>
  </si>
  <si>
    <t>T15</t>
  </si>
  <si>
    <t>Doplněné kopie dřevěného obložení rohů, masivní dub, vel. 60x60x2400 mm</t>
  </si>
  <si>
    <t>-1516560222</t>
  </si>
  <si>
    <t>Poznámka k položce:_x000D_
Výrobek T16 - Masivní profilovaná dubová podlahová lišta sál + balkon + předsíně, vel. 30x100 mm - není uveden v této kapitole. Je uveden ve stavební části soupisu prací (viz podlahy).</t>
  </si>
  <si>
    <t>T17</t>
  </si>
  <si>
    <t>Dubová obruba schodů sál + balkon, š. 100mm, tl. 32 mm</t>
  </si>
  <si>
    <t>-953185151</t>
  </si>
  <si>
    <t>89,07</t>
  </si>
  <si>
    <t>18,67</t>
  </si>
  <si>
    <t>T19</t>
  </si>
  <si>
    <t>Sklad písmen poutače, š. 1800mm, h.320mm, v.2000mm</t>
  </si>
  <si>
    <t>855014628</t>
  </si>
  <si>
    <t>T20</t>
  </si>
  <si>
    <t>Řečnický pult</t>
  </si>
  <si>
    <t>-870387960</t>
  </si>
  <si>
    <t>T21</t>
  </si>
  <si>
    <t>Police masivní dub</t>
  </si>
  <si>
    <t>449131245</t>
  </si>
  <si>
    <t>T22</t>
  </si>
  <si>
    <t>Schůdky k poutači</t>
  </si>
  <si>
    <t>-1928293115</t>
  </si>
  <si>
    <t>T23</t>
  </si>
  <si>
    <t>Police v nice lamino tl. 18mm, š. 400mm, v.700mm</t>
  </si>
  <si>
    <t>789288157</t>
  </si>
  <si>
    <t>T24</t>
  </si>
  <si>
    <t>Kulatina z masivu přikotveno ke stěně chemickou kotvou, pr. 60 mm</t>
  </si>
  <si>
    <t>432170413</t>
  </si>
  <si>
    <t>2*2,767</t>
  </si>
  <si>
    <t>T25</t>
  </si>
  <si>
    <t>Dubové zakončení stupňů schodiště balkon, š. 100mm, dl. 1435mm, integrovaný LED pásek pro osvětlení stupňů</t>
  </si>
  <si>
    <t>-855570702</t>
  </si>
  <si>
    <t>766.4</t>
  </si>
  <si>
    <t>Stávaj. truhl.výrobky_demontáž, repase, montáž,kotvení, povrch.úprava,přes.hmot,kpl provedení,viz pd</t>
  </si>
  <si>
    <t>ST01</t>
  </si>
  <si>
    <t>Původní dubový parapet, vel. 250/30mm - repase</t>
  </si>
  <si>
    <t>-65922105</t>
  </si>
  <si>
    <t>Poznámka k položce:_x000D_
Podrobný popis prvků tohoto oddílu a bližší popis repase jednotlivých prvků tohoto oddílu viz pd - Výpis truhlářských výrobků - stávající. Popř. doplňkové informace uvedené v Tz a na výkresech._x000D_
_x000D_
Součástí repase stávajících truhlářských výrobků je jejich demontáž a zpětná montáž, odvoz pro provedení repase a doprava zpět na stavbu. Také odstranění stávajícího nátěru před provedením nové povrchové úpravy.</t>
  </si>
  <si>
    <t>ST03</t>
  </si>
  <si>
    <t>Stávající dřevěné mobilní schodiště do kójí, vel. 600/4550 mm - repase</t>
  </si>
  <si>
    <t>2027433440</t>
  </si>
  <si>
    <t>ST04</t>
  </si>
  <si>
    <t>Stávající dřevěné obložení rohů, masivní dub, vel. cca 60x60x2400mm - repase</t>
  </si>
  <si>
    <t>-941876760</t>
  </si>
  <si>
    <t>ST05</t>
  </si>
  <si>
    <t>Stávající dřevěné police + osvětlení LED pásky - repase</t>
  </si>
  <si>
    <t>2108487761</t>
  </si>
  <si>
    <t>ST06</t>
  </si>
  <si>
    <t>Stávající dřevěné police - repase</t>
  </si>
  <si>
    <t>-1218736386</t>
  </si>
  <si>
    <t>ST07</t>
  </si>
  <si>
    <t>Dubové madlo - doplnění o chybějící část</t>
  </si>
  <si>
    <t>668918902</t>
  </si>
  <si>
    <t>ST08</t>
  </si>
  <si>
    <t>Kryt na radiátory - repase</t>
  </si>
  <si>
    <t>441647579</t>
  </si>
  <si>
    <t>ST09</t>
  </si>
  <si>
    <t>Stávající zábradlí schodiště k Mariánské masivní dřevěné - repase</t>
  </si>
  <si>
    <t>-1684778514</t>
  </si>
  <si>
    <t>ST10</t>
  </si>
  <si>
    <t>Stávající dubové madlo hlavního schodiště - repase + doplnění zakončení profilovaného madla</t>
  </si>
  <si>
    <t>-377191704</t>
  </si>
  <si>
    <t>ST11</t>
  </si>
  <si>
    <t>Stávající dřevěné krytky VZT v pův. kójích - repase + osazení na pův. místo</t>
  </si>
  <si>
    <t>-408577816</t>
  </si>
  <si>
    <t>ST14</t>
  </si>
  <si>
    <t>Stávající zrcadlo - pevně spojené se stavbou, dřevěný rám - repase</t>
  </si>
  <si>
    <t>-2066384792</t>
  </si>
  <si>
    <t>ST15</t>
  </si>
  <si>
    <t>Stávající parapet v zrcadle hlavního schodiště - repase</t>
  </si>
  <si>
    <t>2015594290</t>
  </si>
  <si>
    <t>767.1</t>
  </si>
  <si>
    <t>Zámečnické výrobky - montáž a dodávka vč. kotvení, povrch.úpravy, přesunu hmot, kpl provedení,viz pd</t>
  </si>
  <si>
    <t>Z01</t>
  </si>
  <si>
    <t>Kruhové ocelové madlo kotveno chemickými kotvami, 2xsynt. nátěr, pr. 60/3, dl. 960mm</t>
  </si>
  <si>
    <t>1559426622</t>
  </si>
  <si>
    <t>Poznámka k položce:_x000D_
Podrobný popis prvků tohoto oddílu viz pd - Výpis zámečnických výrobků. Popř. doplňkové informace uvedené v Tz a na výkresech.</t>
  </si>
  <si>
    <t>Z02</t>
  </si>
  <si>
    <t>Kruhové ocelové madlo kotveno chemickými kotvami, 2xsynt. nátěr, pr. 60/3, dl. 320mm</t>
  </si>
  <si>
    <t>-2097269186</t>
  </si>
  <si>
    <t>Z03</t>
  </si>
  <si>
    <t>Kruhové ocelové madlo kotveno chemickými kotvami, 2xsynt. nátěr, pr. 60/3, dl. 3400mm</t>
  </si>
  <si>
    <t>1157576804</t>
  </si>
  <si>
    <t>Z08</t>
  </si>
  <si>
    <t>Žebříkové schodiště ocelové, z jäckelů, žárově pozinkováno, š. 1040mm, dl.cca 3963mm</t>
  </si>
  <si>
    <t>1272452338</t>
  </si>
  <si>
    <t>Z09</t>
  </si>
  <si>
    <t>Zábradlí žebříkového schodiště, ocelové, žárově pozinkováno, v. 1000mm, dl.cca 2510mm</t>
  </si>
  <si>
    <t>1453378346</t>
  </si>
  <si>
    <t>Z12</t>
  </si>
  <si>
    <t>Poklop revizní šachty plynotěsný, ocelový, žárově pozinkováno, vel. 1150x800 mm</t>
  </si>
  <si>
    <t>-720389637</t>
  </si>
  <si>
    <t>Z14</t>
  </si>
  <si>
    <t>Krytka odběrného místa plynu, ocelová, 2xsynt. nátěr, vel. 1200x1700 mm</t>
  </si>
  <si>
    <t>-1217039302</t>
  </si>
  <si>
    <t>Z17</t>
  </si>
  <si>
    <t>Fasádní krytka VZT, ocelová, 2xsynt. nátěr, rám a výplň žárově zinkováno, vel. 1600x800 mm</t>
  </si>
  <si>
    <t>-461476402</t>
  </si>
  <si>
    <t>Z20</t>
  </si>
  <si>
    <t>Podlahový rošt, ocelový, žárově zinkováno, vel. 1000x600 mm</t>
  </si>
  <si>
    <t>599221422</t>
  </si>
  <si>
    <t>Z21</t>
  </si>
  <si>
    <t>L profil pro uchycení podlahového roštu 30x30x3, ocelový, žárově zinkováno</t>
  </si>
  <si>
    <t>-226519226</t>
  </si>
  <si>
    <t>Z22</t>
  </si>
  <si>
    <t>Mřížka spodního otvoru dutého průvlaku - zakrytí VZT, tahokov, R.Š. = 240, délka 2150mm, nátěr nebo práškové lakování</t>
  </si>
  <si>
    <t>733046841</t>
  </si>
  <si>
    <t>Z23</t>
  </si>
  <si>
    <t>Mřížka spodního otvoru dutého průvlaku - zakrytí VZT, tahokov, R.Š. = 240mm, délka 1200 mm, nátěr nebo práškové lakování</t>
  </si>
  <si>
    <t>97111335</t>
  </si>
  <si>
    <t>Z23.2</t>
  </si>
  <si>
    <t>Mřížka spodního otvoru dutého průvlaku - zakrytí VZT, tahokov, R.Š. = 240mm, délka 1400 mm, nátěr nebo práškové lakování</t>
  </si>
  <si>
    <t>-1063591578</t>
  </si>
  <si>
    <t>Z23.3</t>
  </si>
  <si>
    <t>Mřížka spodního otvoru dutého průvlaku - zakrytí VZT, tahokov, R.Š. = 240mm, délka 510 mm, nátěr nebo práškové lakování</t>
  </si>
  <si>
    <t>1428661601</t>
  </si>
  <si>
    <t>Z23.4</t>
  </si>
  <si>
    <t>Mřížka spodního otvoru dutého průvlaku - zakrytí VZT, tahokov, R.Š. = 240mm, délka 1815 mm, nátěr nebo práškové lakování</t>
  </si>
  <si>
    <t>-1662631068</t>
  </si>
  <si>
    <t>Z24</t>
  </si>
  <si>
    <t>Nové zábradlí na balkoně ocelové, 2xsynt. nátěr, v. 330 mm</t>
  </si>
  <si>
    <t>-189883229</t>
  </si>
  <si>
    <t>Z26</t>
  </si>
  <si>
    <t>Vnitřní krytka vzt do sálu, 2xsynt. nátěr, š. 1600 mm</t>
  </si>
  <si>
    <t>1089884143</t>
  </si>
  <si>
    <t>Z29</t>
  </si>
  <si>
    <t>Replika současné ozdobné mříže stěnové šachty, tyč 25/25, zevnitř tahokov, žárově zinkováno+2x synt. nátěr, vel. 800x250 mm</t>
  </si>
  <si>
    <t>-1929956580</t>
  </si>
  <si>
    <t>Z30</t>
  </si>
  <si>
    <t>Mřížka odvětrání schodiště, žárově zinkováno, vel. 1000x500 mm</t>
  </si>
  <si>
    <t>1718664931</t>
  </si>
  <si>
    <t>Z32</t>
  </si>
  <si>
    <t>Pochozí dvoukřídlý poklop, vel. 1500x1800 mm, povrch slzčkový plech, zvukově izolovaný + těsnění, otevírání odsunutím po dvou segmentech 1500x900mm, žárově zinkováno</t>
  </si>
  <si>
    <t>-1174509310</t>
  </si>
  <si>
    <t>Z33</t>
  </si>
  <si>
    <t>Vodorovné příčle úchytek koberce, demontovatelné, mosaz, délka 1500mm, průměr 25mm</t>
  </si>
  <si>
    <t>958070840</t>
  </si>
  <si>
    <t>Z34</t>
  </si>
  <si>
    <t>Konstrukce pro vynesení zvuku za plátnem, protipožární nátěrový systém</t>
  </si>
  <si>
    <t>-388711995</t>
  </si>
  <si>
    <t>Z35</t>
  </si>
  <si>
    <t>Mříž ang. dvorku, zevnitř tahokov, žárově zinkováno, 2xsynt. nátěr, vel. 800x250 mm</t>
  </si>
  <si>
    <t>2000382232</t>
  </si>
  <si>
    <t>767.2</t>
  </si>
  <si>
    <t>Stávající zám.výrobky_demontáž, repase, montáž,kotvení, povrch.úprava,přes.hmot,kpl provedení,viz pd</t>
  </si>
  <si>
    <t>SZ01</t>
  </si>
  <si>
    <t>Repase stávajících mřížek, osazení mřížky proti ptactvu z žárově zinkovaného tahokovu na vnitřní stranu, 2xsynt. nátěr, pr. 600 mm, pam. chráněný prvek</t>
  </si>
  <si>
    <t>1232903556</t>
  </si>
  <si>
    <t>Poznámka k položce:_x000D_
Podrobný popis prvků tohoto oddílu a bližší popis repase jednotlivých prvků tohoto oddílu viz pd - Výpis zámečnických výrobků - stávající. Popř. doplňkové informace uvedené v Tz a na výkresech. _x000D_
_x000D_
Součástí repase stávajících zámečnických výrobků je jejich demontáž a zpětná montáž, odvoz pro provedení repase a doprava zpět na stavbu. Také odrezivění, odmaštění a odstranění stávajícího nátěru před provedením nové povrchové úpravy.</t>
  </si>
  <si>
    <t>SZ02</t>
  </si>
  <si>
    <t>Repase stávajících mřížek, osazení mřížky proti ptactvu z žárově zinkovaného tahokovu na vnitřní stranu, 2xsynt. nátěr, pr. 400 mm, pam. chráněný prvek</t>
  </si>
  <si>
    <t>-1008816498</t>
  </si>
  <si>
    <t>SZ03</t>
  </si>
  <si>
    <t>Repase stávajícího Fe poutače, vyčištění výplní z mléčného plexiskla, vyvaření děr jekl rámu, osazení LED zdrojů, 2xsynt. nátěr, pozinkování, výška 6420 mm</t>
  </si>
  <si>
    <t>1518839500</t>
  </si>
  <si>
    <t>SZ04.a</t>
  </si>
  <si>
    <t>Stávající ocelová mezipodesta, repase stáv. prvku, 2xsynt. nátěr, vel. cca 1000x750 mm</t>
  </si>
  <si>
    <t>-2085198416</t>
  </si>
  <si>
    <t>viz řez D</t>
  </si>
  <si>
    <t>SZ04.b</t>
  </si>
  <si>
    <t>Stávající ocelové stupy, repase stáv. prvku, 2xsynt. nátěr, vel. cca 700x250 mm</t>
  </si>
  <si>
    <t>-1945170433</t>
  </si>
  <si>
    <t>769.1</t>
  </si>
  <si>
    <t>Prvky - montáž a dodávka vč. uchycení, povrchové úpravy, přesunu hmot, kompletní provedení, viz pd</t>
  </si>
  <si>
    <t>PV01</t>
  </si>
  <si>
    <t>Krytka pro kanálek elektro vel. 480x600 mm- dubová masiv.prkna tl. 28mm+výztuhy KVH 40/40</t>
  </si>
  <si>
    <t>377243743</t>
  </si>
  <si>
    <t>Poznámka k položce:_x000D_
Podrobný popis prvků tohoto oddílu viz pd - Výpis prvků.</t>
  </si>
  <si>
    <t>PV02</t>
  </si>
  <si>
    <t>Plastová mřížka odvětrání betonových tvárnic, vel. 150/150</t>
  </si>
  <si>
    <t>-984282015</t>
  </si>
  <si>
    <t>PV03</t>
  </si>
  <si>
    <t>Mřížky do vyústění větr. otvorů na fasádě Mariánská, vel.1843x540 mm</t>
  </si>
  <si>
    <t>545611136</t>
  </si>
  <si>
    <t>PV04</t>
  </si>
  <si>
    <t>Nerez mřížka na odvětrání wc, vel. 200/200 mm</t>
  </si>
  <si>
    <t>-147770616</t>
  </si>
  <si>
    <t>PV05</t>
  </si>
  <si>
    <t>Rohožka u vstupních dveří - rolovací rohož z hliníkových profilů s vložkami hrubé kartáčové kazety zapuštěná do podlahy, odvodňovací vana, osazovací rám, prostor pod rohoží odvodněn do drenáže, vel. 1500X700 mm</t>
  </si>
  <si>
    <t>-516685329</t>
  </si>
  <si>
    <t>PV06</t>
  </si>
  <si>
    <t>Čistící zóna vstup do sálu - rolovací rohož z hliníkových profilů s vložkami hrubé kartáčové kazety zapuštěná do podlahy, odvodňovací vana, osazovací rám, vel. 1600X1000 mm</t>
  </si>
  <si>
    <t>657255812</t>
  </si>
  <si>
    <t>PV07</t>
  </si>
  <si>
    <t>Čistící zóna vstup do sálu - rolovací rohož z hliníkových profilů s vložkami hrubé kartáčové kazety zapuštěná do podlahy, odvodňovací vana, osazovací rám, vel. 1200x650 mm</t>
  </si>
  <si>
    <t>-1180263515</t>
  </si>
  <si>
    <t>PV08</t>
  </si>
  <si>
    <t>Poštovní schránka, broušený nerez</t>
  </si>
  <si>
    <t>-1648855981</t>
  </si>
  <si>
    <t>PV09</t>
  </si>
  <si>
    <t>Nerezový domovní zvonek</t>
  </si>
  <si>
    <t>-729951496</t>
  </si>
  <si>
    <t>PV10.a</t>
  </si>
  <si>
    <t>Číslo popisné, plech pozink tl. 3 mm, barevný nátěr</t>
  </si>
  <si>
    <t>871620496</t>
  </si>
  <si>
    <t>PV10.b</t>
  </si>
  <si>
    <t>Číslo orientační, plech pozink tl. 3 mm, barevný nátěr</t>
  </si>
  <si>
    <t>-913566643</t>
  </si>
  <si>
    <t>PV11</t>
  </si>
  <si>
    <t>Sedačka sklopná, čalouněný sedák, opěrák - čalouněná padeska + lakovaná tvarovaná deska ze zadní strany, čalouněné područky, krajové zakrytí kinonoh dřevěné, osová rozteč křesla 550mm, výška křesla 920-970mm, hloubka křesla 430-470mm</t>
  </si>
  <si>
    <t>2057887641</t>
  </si>
  <si>
    <t>PV12</t>
  </si>
  <si>
    <t>Zarážka dveří</t>
  </si>
  <si>
    <t>2004273190</t>
  </si>
  <si>
    <t>PV13</t>
  </si>
  <si>
    <t>Termoizolační textilní závěs včetně systému pro uchycení, 1200x2100 mm</t>
  </si>
  <si>
    <t>-1677638037</t>
  </si>
  <si>
    <t>PV14</t>
  </si>
  <si>
    <t>Akustické stahovací schody, 700x1000 mm</t>
  </si>
  <si>
    <t>2103738922</t>
  </si>
  <si>
    <t>PV15</t>
  </si>
  <si>
    <t>Tabule černá za barem</t>
  </si>
  <si>
    <t>1143130668</t>
  </si>
  <si>
    <t>PV16</t>
  </si>
  <si>
    <t>Osazení a zrestaurování stávající vitríny na původním místě vč. elektrického připojení</t>
  </si>
  <si>
    <t>1355023161</t>
  </si>
  <si>
    <t>PV17</t>
  </si>
  <si>
    <t>Závěs v nice</t>
  </si>
  <si>
    <t>-1706344817</t>
  </si>
  <si>
    <t>PV18</t>
  </si>
  <si>
    <t>Stěnový organizátor na dílenské vybavení</t>
  </si>
  <si>
    <t>534531161</t>
  </si>
  <si>
    <t>PV19</t>
  </si>
  <si>
    <t>Výstavní závěsný systém na obrazy, osvětlení, vel. 3m + 2m + 1m</t>
  </si>
  <si>
    <t>-1642919484</t>
  </si>
  <si>
    <t>Poznámka k položce:_x000D_
Prvky: PV20 - projektor; PV21 - Projekční plátno; PV22 - zatemnění závěs + závěsný systém;  - jsou předmětem soupisu prací "AV technologie". Nejsou tedy předmětem tohoto soupisu prací "Prvky".</t>
  </si>
  <si>
    <t>PV23</t>
  </si>
  <si>
    <t>Skleněná stěna sprchový kout, 1000x1200 mm</t>
  </si>
  <si>
    <t>-1783440965</t>
  </si>
  <si>
    <t>PV24</t>
  </si>
  <si>
    <t>Zrcadlo, přilepeno na obklad, dřevěný rám + 2x tvrdý olej, fazety, 1000x1000 mm</t>
  </si>
  <si>
    <t>-1127354590</t>
  </si>
  <si>
    <t>PV25</t>
  </si>
  <si>
    <t>WC štětka nástěnná, nerez</t>
  </si>
  <si>
    <t>560858706</t>
  </si>
  <si>
    <t>PV26</t>
  </si>
  <si>
    <t>Háček na ručníky</t>
  </si>
  <si>
    <t>-1385321238</t>
  </si>
  <si>
    <t>PV27</t>
  </si>
  <si>
    <t>Zásobník na toaletní papír skládaný černý 1 l</t>
  </si>
  <si>
    <t>-1328612133</t>
  </si>
  <si>
    <t>PV28</t>
  </si>
  <si>
    <t>Odpadkový koš nerez wc nástěnný 5l</t>
  </si>
  <si>
    <t>-1229557176</t>
  </si>
  <si>
    <t>PV29</t>
  </si>
  <si>
    <t>Háček na kabáty na dveře wc nerez</t>
  </si>
  <si>
    <t>-520362915</t>
  </si>
  <si>
    <t>PV30</t>
  </si>
  <si>
    <t>Zásobník na hygienické sáčky INOX lesk</t>
  </si>
  <si>
    <t>-609397576</t>
  </si>
  <si>
    <t>PV31</t>
  </si>
  <si>
    <t>Zásobník na tekuté mýdlo černý 1 l</t>
  </si>
  <si>
    <t>-665089141</t>
  </si>
  <si>
    <t>PV32</t>
  </si>
  <si>
    <t>Odpadkový koš černý 50 l - bez víka, nástěnný</t>
  </si>
  <si>
    <t>-46793695</t>
  </si>
  <si>
    <t>PV33</t>
  </si>
  <si>
    <t>Zásobník na papírové ručníky v rolích</t>
  </si>
  <si>
    <t>1019361520</t>
  </si>
  <si>
    <t>PV34</t>
  </si>
  <si>
    <t>Koš nástěnný 25 l</t>
  </si>
  <si>
    <t>-225865468</t>
  </si>
  <si>
    <t>PV35</t>
  </si>
  <si>
    <t>Sklopný přebalovací pult</t>
  </si>
  <si>
    <t>-583779040</t>
  </si>
  <si>
    <t>PV36a</t>
  </si>
  <si>
    <t>Nálepka na dveře řezané písmo/symbol - 15x10cm</t>
  </si>
  <si>
    <t>1167954650</t>
  </si>
  <si>
    <t>Poznámka k položce:_x000D_
Prvky PV36 jsou prvky, ze kterých bude vytvořen nový informační a orientační systém budovy.</t>
  </si>
  <si>
    <t>PV36b</t>
  </si>
  <si>
    <t>Nálepka na stěně řezané písmo - 50cmx15cm</t>
  </si>
  <si>
    <t>-1971576329</t>
  </si>
  <si>
    <t>PV36c</t>
  </si>
  <si>
    <t>Návrh grafického zpracování infosystému (prvků PV 36) dle vizuální identity kina Varšava</t>
  </si>
  <si>
    <t>-1890877139</t>
  </si>
  <si>
    <t>Poznámka k položce:_x000D_
Prvek PV37 - Malý sál - repro + konzola  - je předmětem soupisu prací "AV technologie". Není tedy předmětem tohoto soupisu prací "Prvky".</t>
  </si>
  <si>
    <t>PV38</t>
  </si>
  <si>
    <t>Nástěnná polička do sprchového koutu, nerez</t>
  </si>
  <si>
    <t>-972798683</t>
  </si>
  <si>
    <t>PV39</t>
  </si>
  <si>
    <t>Háčky na osušky</t>
  </si>
  <si>
    <t>1055157685</t>
  </si>
  <si>
    <t>PV40</t>
  </si>
  <si>
    <t>Podium (vel. cca 9000x3960x857 mm+schodiště) - konstrukce z jeklů 40/40/4 + protipožární nátěrový systém, otevíravá dvířka uzamykatelná a boky z MDF 25mm, úložné boxy z MDF 25mm, lišta na nařasený textilní závěs černého sametu po segmentech, 25mm celoplošně lepená dubová prkna P+D, cementotřísková deska tl. 16mm 2x křížem kladená; integrované schodiště - stupnice a podstupnice z mas. dub prken, schodnice z MDF tl. 25mm</t>
  </si>
  <si>
    <t>-350849371</t>
  </si>
  <si>
    <t>PV41</t>
  </si>
  <si>
    <t>Lapač střešních splavenin litina - DN150</t>
  </si>
  <si>
    <t>471482976</t>
  </si>
  <si>
    <t>PV42</t>
  </si>
  <si>
    <t>Fasádní držák na vlajku</t>
  </si>
  <si>
    <t>-792216989</t>
  </si>
  <si>
    <t>PV43</t>
  </si>
  <si>
    <t>Fasádní krytka odvětrání digestoře</t>
  </si>
  <si>
    <t>-954315962</t>
  </si>
  <si>
    <t>PV44</t>
  </si>
  <si>
    <t>Kovová nástěnná lékárnička s náplní</t>
  </si>
  <si>
    <t>965623275</t>
  </si>
  <si>
    <t>PV45</t>
  </si>
  <si>
    <t>Tryskový vysoušeč rukou s HEPA filtrem, stříbrný</t>
  </si>
  <si>
    <t>1801968356</t>
  </si>
  <si>
    <t>PV46</t>
  </si>
  <si>
    <t>Hliníkový držák žebříku pro zavěšení na stěnu, 1 pár</t>
  </si>
  <si>
    <t>-2028130922</t>
  </si>
  <si>
    <t>PV47</t>
  </si>
  <si>
    <t>Nábytkový sejf elektronický 18L, z vysoce kvalitní oceli s elektronickým zámkem, 2 nouzové klíče pro mechanické otevření, navrtané díry k upevnění na zadní straně včetně montážního materiálu</t>
  </si>
  <si>
    <t>1865311420</t>
  </si>
  <si>
    <t>PV48</t>
  </si>
  <si>
    <t>Sametový červený koberec šířka 1300 mm, délka 25 m</t>
  </si>
  <si>
    <t>552330774</t>
  </si>
  <si>
    <t>76890.12</t>
  </si>
  <si>
    <t>Mosazná pamětní deska velikosti 600/350 mm tl plechu 3 mm, umístěná ve foyer budovy - leptaný nápis dle požadavků investora, font určí architekt ve fázi AD</t>
  </si>
  <si>
    <t>1210507486</t>
  </si>
  <si>
    <t>769.2</t>
  </si>
  <si>
    <t>Stávající prvky - uskladnění, provedení úprav, dovoz zpět, zpětná montáž, komplet provedení, viz pd</t>
  </si>
  <si>
    <t>SPV01</t>
  </si>
  <si>
    <t>Stávající ocelový popelník kotvený na fasádě, 300x200x100 mm</t>
  </si>
  <si>
    <t>889822629</t>
  </si>
  <si>
    <t>Poznámka k položce:_x000D_
Podrobný popis prvků tohoto oddílu viz pd - Výpis prvků - stávající._x000D_
_x000D_
Stávající prvky budou zhotovitelem demontovány a odvezeny do skladu. Na pokyn investora dovezeny zpět do budovy kina. Prvky budou ochráněny proti poškození._x000D_
_x000D_
Součástí ceny repase je doprava do prostor vhodných k provedení repase a zpět na místo uskladnění / montáže._x000D_
_x000D_
Dle Tz: Všechny stávající prvky budou odborně demontovány a při dokončovacích pracech opět osazeny na své místo. Uskladnění v suchu a teplotě min. 20°C.</t>
  </si>
  <si>
    <t>SPV02</t>
  </si>
  <si>
    <t>Stávající mosazné svítidlo - repase a vycídění, památkově chráněné prvky</t>
  </si>
  <si>
    <t>1760466907</t>
  </si>
  <si>
    <t>Poznámka k položce:_x000D_
Bližší popis požadovaných úprav uvedených u prvků SPVtohoto oddílu  jako repase je uveden v tabulce "Výpis prvků - stávající". Repase všech prvků musí být oceněna dle popisu uvedeného v tabulce "Výpis prvků - stávající".</t>
  </si>
  <si>
    <t>SPV03</t>
  </si>
  <si>
    <t>Stávající bar - podnož - částečně ocelová, částečně zděná, deska - masivní liberecká žula, 3 části; Konstrukce baru s oc. podnoží bude vyheverována a po provedení podl. souvrství opět osazena na pův. místo. Podnož baru bude v případě poškození restaurována a přestěrkována v původní barevnosti.</t>
  </si>
  <si>
    <t>842175305</t>
  </si>
  <si>
    <t>SPV04</t>
  </si>
  <si>
    <t>Stávající mosazné svítidlo nad barem - repase a vycídění</t>
  </si>
  <si>
    <t>1357716850</t>
  </si>
  <si>
    <t>SPV05</t>
  </si>
  <si>
    <t>Zrestaurování stáv. vitríny vč. el. přip.</t>
  </si>
  <si>
    <t>1847896325</t>
  </si>
  <si>
    <t>SPV06</t>
  </si>
  <si>
    <t>Stáv. opálový podhled - demontáž, repase, nátěr v pův. barevnosti, opětovná montáž plexisklové desky 24ks</t>
  </si>
  <si>
    <t>1979431013</t>
  </si>
  <si>
    <t>SPV07</t>
  </si>
  <si>
    <t>Stáv. opálová stěna - demontáž, repase, nátěr v pův. barevnosti, pozinkování sprejem, opětovná montáž</t>
  </si>
  <si>
    <t>2057440219</t>
  </si>
  <si>
    <t>SPV08</t>
  </si>
  <si>
    <t>Věšák na skládací židle</t>
  </si>
  <si>
    <t>1427035477</t>
  </si>
  <si>
    <t>SPV09</t>
  </si>
  <si>
    <t>Stávající skleněné lustry - demontáž, zrestaurování a znovuosazení, památkově chráněné prvky</t>
  </si>
  <si>
    <t>1495753653</t>
  </si>
  <si>
    <t>SPV10</t>
  </si>
  <si>
    <t>Nůžková mříž</t>
  </si>
  <si>
    <t>-1696170318</t>
  </si>
  <si>
    <t>SPV11</t>
  </si>
  <si>
    <t>Stávající kotevní prvky koberců - vycídění</t>
  </si>
  <si>
    <t>1628456387</t>
  </si>
  <si>
    <t>SPV12</t>
  </si>
  <si>
    <t>Stávající mosazné krytky VZT v podhledu sálu - restaurování pam. chráněných krytek</t>
  </si>
  <si>
    <t>-710542180</t>
  </si>
  <si>
    <t>SPV13.a</t>
  </si>
  <si>
    <t>Stávající kovový věšák na oblečení - typový - repase (okartáčování), 2x synt. nátěr + obnovení síťky</t>
  </si>
  <si>
    <t>-1477323303</t>
  </si>
  <si>
    <t>SPV13.b</t>
  </si>
  <si>
    <t>Stávající kovový věšák na oblečení - atypový - repase (okartáčování), 2x synt. nátěr + obnovení síťky</t>
  </si>
  <si>
    <t>-1789235044</t>
  </si>
  <si>
    <t>SPV14</t>
  </si>
  <si>
    <t>Svítidlo d=60cm</t>
  </si>
  <si>
    <t>-1723338572</t>
  </si>
  <si>
    <t>SPV15</t>
  </si>
  <si>
    <t>Svítidlo malý sál boční loď</t>
  </si>
  <si>
    <t>735940549</t>
  </si>
  <si>
    <t>SPV16</t>
  </si>
  <si>
    <t>Stávající trezor</t>
  </si>
  <si>
    <t>-1524658376</t>
  </si>
  <si>
    <t>SPV17</t>
  </si>
  <si>
    <t xml:space="preserve">Stávající poutač </t>
  </si>
  <si>
    <t>-15458972</t>
  </si>
  <si>
    <t>SPV18</t>
  </si>
  <si>
    <t>Stávající repro foyer + konzola</t>
  </si>
  <si>
    <t>-2097413133</t>
  </si>
  <si>
    <t>SPV19</t>
  </si>
  <si>
    <t>Stávající svítidla MIB foyer rohová</t>
  </si>
  <si>
    <t>-960129016</t>
  </si>
  <si>
    <t>SPV20</t>
  </si>
  <si>
    <t>Stávající svítidla MIB foyer rovná</t>
  </si>
  <si>
    <t>-1917480238</t>
  </si>
  <si>
    <t>SPV21</t>
  </si>
  <si>
    <t>Stávající nápis Kinosál</t>
  </si>
  <si>
    <t>998264757</t>
  </si>
  <si>
    <t>SPV22</t>
  </si>
  <si>
    <t>Stávající digestoř</t>
  </si>
  <si>
    <t>-2015594974</t>
  </si>
  <si>
    <t>06 - Zdravotně technické instalace</t>
  </si>
  <si>
    <t xml:space="preserve"> </t>
  </si>
  <si>
    <t>Milan Klogner</t>
  </si>
  <si>
    <t>Výchozím podkladem pro zpracování položkového rozpočtu byla databáze ÚRS 2024. Základní kód položek byl převzat z této databáze. Text položek byl rozšířen o přesnou specifikaci dodávek a montážních postupů navrhovaných pro tuto konkrétní stavbu.  Veškeré instalované vodovodní baterie, jako jsou např. pákové, nástěnné, bezdotykové, tlačné pokud jsou osazeny, musí být s garantovaným servisem a zárukou na mechanické součásti 5 let, použité vodovodní baterie (zařízení) musí být opatřeny certifikáty státem akreditovanou zkušebnou a musí odpovídat normě ČSN EN 817, použitý materiál musí splňovat platné hygienické normy jejichž výsledky musí být potvrzeny výluhovým testem provedeným hygienickou stanicí, dodavatel musí splňovat nařízení dané platnou vyhláškou o obalech, dodavatel musí zajisti servis a náhradní díly dle potřeby, včetně náhradního perlátoru, zejména pro zdravotnická zařízení, plné zabezpečení proti průtoku z přívodního potrubí studené vody do teplé a nebo naopak.</t>
  </si>
  <si>
    <t>720 - Zdravotechnika</t>
  </si>
  <si>
    <t xml:space="preserve">    1 - Vnitřní kanalizace</t>
  </si>
  <si>
    <t xml:space="preserve">    2 - Vnitřní vodovod</t>
  </si>
  <si>
    <t xml:space="preserve">    3 - Vnitřní požární vodovod</t>
  </si>
  <si>
    <t xml:space="preserve">    4 - Zařizovací předměty</t>
  </si>
  <si>
    <t xml:space="preserve">    5 - Demontáže</t>
  </si>
  <si>
    <t xml:space="preserve">    6 - Stavební přípomoce, konstrukce a ostatní</t>
  </si>
  <si>
    <t>720</t>
  </si>
  <si>
    <t>Zdravotechnika</t>
  </si>
  <si>
    <t>Vnitřní kanalizace</t>
  </si>
  <si>
    <t>721174040.1</t>
  </si>
  <si>
    <t>Umělohmotné kanalizační trubky HT DN32 v barvě šedé - vlastnosti - tvarová stálost do teploty odpadní vody +95°C, těžce zápalné, násuvné hrdlo se zabudovaným těsnícím kroužkem, včetně tvarovek, redukcí, odboček a systémových prvků pro upevnění potrubí (závěsy a objímky, pokud jsou instalovány), kotvící a spojovací materiál - dodávka</t>
  </si>
  <si>
    <t>"CS ÚRS 2024"</t>
  </si>
  <si>
    <t>721174040.2</t>
  </si>
  <si>
    <t>Umělohmotné kanalizační trubky HT DN32 v barvě šedé - montáž</t>
  </si>
  <si>
    <t>721174041.1</t>
  </si>
  <si>
    <t>Umělohmotné kanalizační trubky HT DN40 v barvě šedé - vlastnosti - tvarová stálost do teploty odpadní vody +95°C, těžce zápalné, násuvné hrdlo se zabudovaným těsnícím kroužkem, včetně tvarovek, redukcí, odboček a systémových prvků pro upevnění potrubí (závěsy a objímky, pokud jsou instalovány), kotvící a spojovací materiál - dodávka</t>
  </si>
  <si>
    <t>721174041.2</t>
  </si>
  <si>
    <t>Umělohmotné kanalizační trubky HT DN40 v barvě šedé - montáž</t>
  </si>
  <si>
    <t>721174043.1</t>
  </si>
  <si>
    <t>Umělohmotné kanalizační trubky HT DN50 v barvě šedé - vlastnosti - tvarová stálost do teploty odpadní vody +95°C, těžce zápalné, násuvné hrdlo se zabudovaným těsnícím kroužkem, včetně tvarovek, redukcí, odboček a systémových prvků pro upevnění potrubí (závěsy a objímky, pokud jsou instalovány), kotvící a spojovací materiál - dodávka</t>
  </si>
  <si>
    <t>721174043.2</t>
  </si>
  <si>
    <t>Umělohmotné kanalizační trubky HT DN50 v barvě šedé - montáž</t>
  </si>
  <si>
    <t>721174044.1</t>
  </si>
  <si>
    <t>Umělohmotné kanalizační trubky HT DN75 v barvě šedé - vlastnosti - tvarová stálost do teploty odpadní vody +95°C, těžce zápalné, násuvné hrdlo se zabudovaným těsnícím kroužkem, včetně tvarovek, redukcí, odboček a systémových prvků pro upevnění potrubí (závěsy a objímky, pokud jsou instalovány), kotvící a spojovací materiál - dodávka</t>
  </si>
  <si>
    <t>721174044.2</t>
  </si>
  <si>
    <t>Umělohmotné kanalizační trubky HT DN75 v barvě šedé - montáž</t>
  </si>
  <si>
    <t>721174025.1</t>
  </si>
  <si>
    <t>Umělohmotné kanalizační trubky HT DN110 v barvě šedé - vlastnosti - tvarová stálost do teploty odpadní vody +95°C, těžce zápalné, násuvné hrdlo se zabudovaným těsnícím kroužkem, včetně tvarovek, redukcí, odboček a systémových prvků pro upevnění potrubí (závěsy a objímky, pokud jsou instalovány), kotvící a spojovací materiál - dodávka</t>
  </si>
  <si>
    <t>721174025.2</t>
  </si>
  <si>
    <t>Umělohmotné kanalizační trubky HT DN110 v barvě šedé - montáž</t>
  </si>
  <si>
    <t>721226512.1</t>
  </si>
  <si>
    <t>Instalační podomítkový prvek DN40/50 - 406 s pryžovou mechanickou zápachovou uzávěrkou v podobě kuličky, včetně integrovaného pračkového ventilu DN20, průtokem 0,38l/s, nerezové krytky 190 x 110mm, pro napojení myčky a pračky, včetně kotvícího a spojovacího materiálu - dodávka</t>
  </si>
  <si>
    <t>721226512.2</t>
  </si>
  <si>
    <t>Instalační podomítkový prvek DN40/50 - 406 - montáž</t>
  </si>
  <si>
    <t>721273153.1</t>
  </si>
  <si>
    <t>Plastová přivzdušňovací hlavice DN110, pro splaškovou kanalizaci s krycí mřížkou proti hmyzu a dvojitou izolační stěnou, spojovací materiál - dodávka</t>
  </si>
  <si>
    <t>721273153.2</t>
  </si>
  <si>
    <t>Plastová přivzdušňovací hlavice DN110 - montáž</t>
  </si>
  <si>
    <t>725980125.1</t>
  </si>
  <si>
    <t>Plastová revizní dvířka 300 x 300mm v barvě bílé, pro přístup k čistícím kusům kanalizace, případně instalačním prvkům, včetně kotvícího a spojovacího materiálu - dodávka</t>
  </si>
  <si>
    <t>725980125.2</t>
  </si>
  <si>
    <t>Plastová revizní dvířka 300 x 300mm v barvě bílé - montáž</t>
  </si>
  <si>
    <t>721174065.1</t>
  </si>
  <si>
    <t>Čistící tvarovka pro kanalizační splaškové potrubí DN75 (HT) s plastovým šroubovacím víčkem, včetně spojovacího materiálu - dodávka</t>
  </si>
  <si>
    <t>721174065.2</t>
  </si>
  <si>
    <t>Čistící tvarovka pro kanalizační splaškové potrubí DN75 (HT) - montáž</t>
  </si>
  <si>
    <t>721174066.1</t>
  </si>
  <si>
    <t>Čistící tvarovka pro kanalizační splaškové potrubí DN110 (HT) s plastovým šroubovacím víčkem, včetně spojovacího materiálu - dodávka</t>
  </si>
  <si>
    <t>721174066.2</t>
  </si>
  <si>
    <t>Čistící tvarovka pro kanalizační splaškové potrubí DN110 (HT) - montáž</t>
  </si>
  <si>
    <t>721173409.1</t>
  </si>
  <si>
    <t>Čistící tvarovka pro ležaté kanalizační splaškové potrubí DN125 (KG) s plastovým šroubovacím víčkem, včetně spojovacího materiálu - dodávka</t>
  </si>
  <si>
    <t>721173409.2</t>
  </si>
  <si>
    <t>Čistící tvarovka pro ležaté kanalizační splaškové potrubí DN125 (KG) - montáž</t>
  </si>
  <si>
    <t>721226513.1</t>
  </si>
  <si>
    <t>Instalační podomítkový prvek DN32 - 138 s pryžovou mechanickou zápachovou uzávěrkou v podobě kuličky, včetně krycích plastových dvířek 0138.2E - 110 x 110mm, průtokem 540l/h, pro napojení kondenzátů z vnitřní jednotky tepelného čerpadla, pojistných ventilů a rekuperační jednotky VZT, včetně kotvícího a spojovacího materiálu - dodávka</t>
  </si>
  <si>
    <t>721226513.2</t>
  </si>
  <si>
    <t>Instalační podomítkový prvek DN32 - 138 - montáž</t>
  </si>
  <si>
    <t>721226514.1</t>
  </si>
  <si>
    <t>Instalační podomítkový prvek DN40/50 - 440 s pryžovou mechanickou zápachovou uzávěrkou v podobě kuličky, včetně krycích nerezových dvířek 0440.1E - 166 x 120mm, průtokem 0,33l/s, pro napojení kondenzátů ze sušičky, včetně kotvícího a spojovacího materiálu - dodávka</t>
  </si>
  <si>
    <t>721226514.2</t>
  </si>
  <si>
    <t>Instalační podomítkový prvek DN40/50 - 440 - montáž</t>
  </si>
  <si>
    <t>725980126.1</t>
  </si>
  <si>
    <t>Plastová děrovaná krycí mřížka 300 x 300mm v barvě bílé, pro osazení přivzdušňovací hlavice, na splaškové kanalizaci, včetně kotvícího a spojovacího materiálu - dodávka</t>
  </si>
  <si>
    <t>725980126.2</t>
  </si>
  <si>
    <t>Plastová děrovaná krycí mřížka 300 x 300mm v barvě bílé - montáž</t>
  </si>
  <si>
    <t>721173315.1</t>
  </si>
  <si>
    <t>Umělohmotné kanalizační trubky KG DN110 SN4 v barvě oranžové pokládané v zemi - vlastnosti - tvarová stálost do teploty odpadní vody min.+95°C, těžce zápalné, násuvné hrdlo se zabudovaným těsnícím kroužkem, včetně tvarovek, redukcí, odboček, spojovací materiál - dodávka</t>
  </si>
  <si>
    <t>721173315.2</t>
  </si>
  <si>
    <t>Umělohmotné kanalizační trubky KG DN110 SN4 v barvě oranžové pokládané v zemi - montáž</t>
  </si>
  <si>
    <t>721173316.1</t>
  </si>
  <si>
    <t>Umělohmotné kanalizační trubky KG DN125 SN4 v barvě oranžové pokládané v zemi - vlastnosti - tvarová stálost do teploty odpadní vody min.+95°C, těžce zápalné, násuvné hrdlo se zabudovaným těsnícím kroužkem, včetně tvarovek, redukcí, odboček, spojovací materiál - dodávka</t>
  </si>
  <si>
    <t>721173316.2</t>
  </si>
  <si>
    <t>Umělohmotné kanalizační trubky KG DN125 SN4 v barvě oranžové pokládané v zemi - montáž</t>
  </si>
  <si>
    <t>721173317.1</t>
  </si>
  <si>
    <t>Umělohmotné kanalizační trubky PVC KG DN160 SN4 v barvě oranžové pokládané v zemi - vlastnosti - tvarová stálost do teploty odpadní vody min.+95°C, těžce zápalné, násuvné hrdlo se zabudovaným těsnícím kroužkem, včetně tvarovek, redukcí, odboček, spojovací materiál - dodávka</t>
  </si>
  <si>
    <t>721173317.2</t>
  </si>
  <si>
    <t>Umělohmotné kanalizační trubky PVC KG DN160 SN4 v barvě oranžové pokládané v zemi - montáž</t>
  </si>
  <si>
    <t>721242117.1</t>
  </si>
  <si>
    <t>Plastový lapač střešních splavenin pro vstupní potrubí DN80 - DN125, s flexibilním odtokovým kloubem DN125, hydraulickou kapacitou 11l/s, vymezovacími kroužky pro vtokové potrubí, suchou klapkou proti zápachu, plastovým vybíracím košem, avšak pohledové části jsou z litiny, pojovací materiál - dodávka</t>
  </si>
  <si>
    <t>721242117.2</t>
  </si>
  <si>
    <t>Plastový lapač střešních splavenin pro vstupní potrubí DN80 - DN125 - montáž</t>
  </si>
  <si>
    <t>721173316.1.1</t>
  </si>
  <si>
    <t>Umělohmotné kanalizační trubky KG DN125 SN4 v barvě oranžové pokládané v zemi - vlastnosti - tvarová stálost do teploty odpadní vody min.+95°C, těžce zápalné, násuvné hrdlo se zabudovaným těsnícím kroužkem, včetně tvarovek, redukcí, odboček - pro výměnu ležaté části potrubí od nových lapačů střešních splavenin, spojovací materiál - dodávka</t>
  </si>
  <si>
    <t>721211401.1</t>
  </si>
  <si>
    <t>Podlahová vpusť DN40/50, boční odtok s nerezovou vtokovou mřížkou 115 x 115mm, systémem garantující pachotěsnost i v případě vyschnutí vodní zápachové uzávěrky, izolačního límce, hydraulický odtok 0,43l/s, kotvícího a spojovacího materiálu - dodávka</t>
  </si>
  <si>
    <t>721211401.2</t>
  </si>
  <si>
    <t>Podlahová vpusť DN40/50, boční odtok - montáž</t>
  </si>
  <si>
    <t>721211406.1</t>
  </si>
  <si>
    <t>Podlahová vpusť DN110, vodorovný odtok s nerezovou vtokovou mřížkou 145 x 145mm, systémem garantující pachotěsnost i v případě vyschnutí vodní zápachové uzávěrky, izolačního límce, hydraulický odtok 0,8l/s, kotvícího a spojovacího materiálu - dodávka</t>
  </si>
  <si>
    <t>721211406.2</t>
  </si>
  <si>
    <t>Podlahová vpusť DN110, vodorovný odtok - montáž</t>
  </si>
  <si>
    <t>722174003.1</t>
  </si>
  <si>
    <t>Potrubí plastové PP - RCT 25 x 2,8 (S 4/SDR 9, PN22) v barvě světle šedé se zelenými podélnými pruhy, spojované polyfůzním svařováním, včetně spojovacího a kotvícího materiálu, systémových tvarovek, redukcí, odboček a přechodových kusů, pro napojení kondenzátů z VZT jednotky a pojistných ventilů na studené vodě - dodávka</t>
  </si>
  <si>
    <t>722174003.2</t>
  </si>
  <si>
    <t>Potrubí plastové PP - RCT 25 x 2,8 (S 4/SDR 9, PN22) v barvě světle šedé se zelenými podélnými pruhy - montáž</t>
  </si>
  <si>
    <t>722181241.1</t>
  </si>
  <si>
    <t>Tepelná návleková trubková izolace z pěnového polyetylenu PE tloušťky 20mm pro potrubí D25, samolepící v příčných i podélných spojích - dodávka</t>
  </si>
  <si>
    <t>722181241.2</t>
  </si>
  <si>
    <t>Tepelná návleková trubková izolace z pěnového polyetylenu PE tloušťky 20mm pro potrubí D25- montáž</t>
  </si>
  <si>
    <t>721274127.1</t>
  </si>
  <si>
    <t>Montážní mazivo pro spojování potrubí - dodávka</t>
  </si>
  <si>
    <t>998721101.1</t>
  </si>
  <si>
    <t>Přesun hmot pro vnitřní kanalizaci stanovený z hmotnosti přesunovaného materiálu vodorovná dopravní vzdálenost do 100m po staveništi, v objektech výšky přes 6m do 12m - montáž</t>
  </si>
  <si>
    <t>998721192.1</t>
  </si>
  <si>
    <t>Příplatek k ceně za přesun prováděný bez použití mechanizace pro jakoukoliv výšku objektu - montáž</t>
  </si>
  <si>
    <t>721290112.1/72129012</t>
  </si>
  <si>
    <t>Zkoušky těsnosti kanalizace vodou pro odpadní potrubí do DN160 a kouřem do DN300, včetně dodávky tlakovacího média a zkušebních přístrojů - montáž</t>
  </si>
  <si>
    <t>Vnitřní vodovod</t>
  </si>
  <si>
    <t>722174002.1</t>
  </si>
  <si>
    <t>Potrubí plastové PP - RCT 20 x 2,3 (S 4/SDR 9, PN22) v barvě světle šedé se zelenými podélnými pruhy, spojované polyfůzním svařováním, včetně spojovacího a kotvícího materiálu, systémových tvarovek, redukcí, odboček a přechodových kusů. Součástí rozvodů jsou objímky, klipová korýtka a závěsy na horizontálních rozvodech, pokud jsou instalovány - dodávka</t>
  </si>
  <si>
    <t>722174002.2</t>
  </si>
  <si>
    <t>Potrubí plastové PP - RCT 20 x 2,3 (S 4/SDR 9, PN22) v barvě světle šedé se zelenými podélnými pruhy - montáž</t>
  </si>
  <si>
    <t>722174003.1.1</t>
  </si>
  <si>
    <t>Potrubí plastové PP - RCT 25 x 2,8 (S 4/SDR 9, PN22) v barvě světle šedé se zelenými podélnými pruhy, spojované polyfůzním svařováním, včetně spojovacího a kotvícího materiálu, systémových tvarovek, redukcí, odboček a přechodových kusů. Součástí rozvodů jsou objímky, klipová korýtka a závěsy na horizontálních rozvodech, pokud jsou instalovány - dodávka</t>
  </si>
  <si>
    <t>722174004.1</t>
  </si>
  <si>
    <t>Potrubí plastové PP - RCT 32 x 3,6 (S 4/SDR 9, PN22) v barvě světle šedé se zelenými podélnými pruhy, spojované polyfůzním svařováním, včetně spojovacího a kotvícího materiálu, systémových tvarovek, redukcí, odboček a přechodových kusů. Součástí rozvodů jsou objímky, klipová korýtka a závěsy na horizontálních rozvodech, pokud jsou instalovány - dodávka</t>
  </si>
  <si>
    <t>722174004.2</t>
  </si>
  <si>
    <t>Potrubí plastové PP - RCT 32 x 3,6 (S 4/SDR 9, PN22) v barvě světle šedé se zelenými podélnými pruhy - montáž</t>
  </si>
  <si>
    <t>722174005.1</t>
  </si>
  <si>
    <t>Potrubí plastové PP - RCT 40 x 4,5 (S 4/SDR 9, PN22) v barvě světle šedé se zelenými podélnými pruhy, spojované polyfůzním svařováním, včetně spojovacího a kotvícího materiálu, systémových tvarovek, redukcí, odboček a přechodových kusů. Součástí rozvodů jsou objímky, klipová korýtka a závěsy na horizontálních rozvodech, pokud jsou instalovány - dodávka</t>
  </si>
  <si>
    <t>722174005.2</t>
  </si>
  <si>
    <t>Potrubí plastové PP - RCT 40 x 4,5 (S 4/SDR 9, PN22) v barvě světle šedé se zelenými podélnými pruhy - montáž</t>
  </si>
  <si>
    <t>722174006.1</t>
  </si>
  <si>
    <t>Potrubí plastové PP - RCT 50 x 5,6 (S 4/SDR 9, PN22) v barvě světle šedé se zelenými podélnými pruhy, spojované polyfůzním svařováním, včetně spojovacího a kotvícího materiálu, systémových tvarovek, redukcí, odboček a přechodových kusů. Součástí rozvodů jsou objímky, klipová korýtka a závěsy na horizontálních rozvodech, pokud jsou instalovány - dodávka</t>
  </si>
  <si>
    <t>722174006.2</t>
  </si>
  <si>
    <t>Potrubí plastové PP - RCT 50 x 5,6 (S 4/SDR 9, PN22) v barvě světle šedé se zelenými podélnými pruhy - montáž</t>
  </si>
  <si>
    <t>722181232.1</t>
  </si>
  <si>
    <t>Tepelná návleková trubková izolace z pěnového polyetylenu PE tloušťky 13mm pro potrubí 20 x 2,3 (st.voda), samolepící v příčných i podélných spojích - dodávka</t>
  </si>
  <si>
    <t>722181232.2</t>
  </si>
  <si>
    <t>Tepelná návleková trubková izolace z pěnového polyetylenu PE tloušťky 13mm pro potrubí 20 x 2,3 (st.voda) - montáž</t>
  </si>
  <si>
    <t>722181233.1</t>
  </si>
  <si>
    <t>Tepelná návleková trubková izolace z pěnového polyetylenu PE tloušťky 20mm pro potrubí 20 x 2,3 (tv + cirk.), samolepící v příčných i podélných spojích - dodávka</t>
  </si>
  <si>
    <t>722181233.2</t>
  </si>
  <si>
    <t>Tepelná návleková trubková izolace z pěnového polyetylenu PE tloušťky 20mm pro potrubí 20 x 2,3 (tv + cirk.) - montáž</t>
  </si>
  <si>
    <t>722181234.1</t>
  </si>
  <si>
    <t>Tepelná návleková trubková izolace z pěnového polyetylenu PE tloušťky 13mm pro potrubí 25 x 2,8 (st.voda), samolepící v příčných i podélných spojích - dodávka</t>
  </si>
  <si>
    <t>722181234.2</t>
  </si>
  <si>
    <t>Tepelná návleková trubková izolace z pěnového polyetylenu PE tloušťky 13mm pro potrubí 25 x 2,8 (st.voda) - montáž</t>
  </si>
  <si>
    <t>722181235.1</t>
  </si>
  <si>
    <t>Tepelná návleková trubková izolace z pěnového polyetylenu PE tloušťky 20mm pro potrubí 25 x 2,8 (tv + cirk.), samolepící v příčných i podélných spojích - dodávka</t>
  </si>
  <si>
    <t>722181235.2</t>
  </si>
  <si>
    <t>Tepelná návleková trubková izolace z pěnového polyetylenu PE tloušťky 20mm pro potrubí 25 x 2,8 (tv + cirk.) - montáž</t>
  </si>
  <si>
    <t>722181236.1</t>
  </si>
  <si>
    <t>Tepelná návleková trubková izolace z pěnového polyetylenu PE tloušťky 20mm pro potrubí 32 x 3,6 (st.voda), samolepící v příčných i podélných spojích - dodávka</t>
  </si>
  <si>
    <t>722181236.2</t>
  </si>
  <si>
    <t>Tepelná návleková trubková izolace z pěnového polyetylenu PE tloušťky 20mm pro potrubí 32 x 3,6 (st.voda) - montáž</t>
  </si>
  <si>
    <t>722181237.1</t>
  </si>
  <si>
    <t>Tepelná návleková trubková izolace z pěnového polyetylenu PE tloušťky 25mm pro potrubí 32 x 3,6 (tv), samolepící v příčných i podélných spojích - dodávka</t>
  </si>
  <si>
    <t>722181237.2</t>
  </si>
  <si>
    <t>Tepelná návleková trubková izolace z pěnového polyetylenu PE tloušťky 25mm pro potrubí 32 x 3,6 (tv) - montáž</t>
  </si>
  <si>
    <t>722181238.1</t>
  </si>
  <si>
    <t>Tepelná návleková trubková izolace z pěnového polyetylenu PE tloušťky 20mm pro potrubí 40 x 4,5 (st.voda), samolepící v příčných i podélných spojích - dodávka</t>
  </si>
  <si>
    <t>722181238.2</t>
  </si>
  <si>
    <t>Tepelná návleková trubková izolace z pěnového polyetylenu PE tloušťky 20mm pro potrubí 40 x 4,5 (st.voda) - montáž</t>
  </si>
  <si>
    <t>722181239.1</t>
  </si>
  <si>
    <t>Tepelná návleková trubková izolace z pěnového polyetylenu PE tloušťky 25mm pro potrubí 40 x 4,5 (tv), samolepící v příčných i podélných spojích - dodávka</t>
  </si>
  <si>
    <t>722181239.2</t>
  </si>
  <si>
    <t>Tepelná návleková trubková izolace z pěnového polyetylenu PE tloušťky 25mm pro potrubí 40 x 4,5 (tv) - montáž</t>
  </si>
  <si>
    <t>722181240.1</t>
  </si>
  <si>
    <t>Tepelná návleková trubková izolace z pěnového polyetylenu PE tloušťky 20mm pro potrubí 50 x 5,6 (st.voda), samolepící v příčných i podélných spojích - dodávka</t>
  </si>
  <si>
    <t>722181240.2</t>
  </si>
  <si>
    <t>Tepelná návleková trubková izolace z pěnového polyetylenu PE tloušťky 20mm pro potrubí 50 x 5,6 (st.voda) - montáž</t>
  </si>
  <si>
    <t>722232061.1</t>
  </si>
  <si>
    <t>Kulový vypouštěcí kohout DN10 (PN 25) s ovládací páčkou a vypouštěním, včetně spojovacího materiálu - dodávka</t>
  </si>
  <si>
    <t>722232061.2</t>
  </si>
  <si>
    <t>Kulový vypouštěcí kohout DN10 (PN 25) s ovládací páčkou - montáž</t>
  </si>
  <si>
    <t>722232062.1</t>
  </si>
  <si>
    <t>Kulový kohout DN15 (PN 25) s ovládací páčkou a integrovaným vypouštěním, včetně spojovacího materiálu - dodávka</t>
  </si>
  <si>
    <t>722232062.2</t>
  </si>
  <si>
    <t>Kulový kohout DN15 (PN 25) s ovládací páčkou a integrovaným vypouštěním - montáž</t>
  </si>
  <si>
    <t>722232063.1</t>
  </si>
  <si>
    <t>Kulový kohout DN20 (PN 25) s ovládací páčkou a integrovaným vypouštěním, včetně spojovacího materiálu - dodávka</t>
  </si>
  <si>
    <t>722232063.2</t>
  </si>
  <si>
    <t>Kulový kohout DN20 (PN 25) s ovládací páčkou a integrovaným vypouštěním - montáž</t>
  </si>
  <si>
    <t>722232064.1</t>
  </si>
  <si>
    <t>Kulový kohout DN32 (PN 20) s ovládací páčkou a integrovaným vypouštěním, včetně spojovacího materiálu - dodávka</t>
  </si>
  <si>
    <t>722232064.2</t>
  </si>
  <si>
    <t>Kulový kohout DN32 (PN 20) s ovládací páčkou a integrovaným vypouštěním - montáž</t>
  </si>
  <si>
    <t>722232065.1</t>
  </si>
  <si>
    <t>Kulový kohout DN40 (PN 20) s ovládací páčkou a integrovaným vypouštěním, včetně spojovacího materiálu - dodávka</t>
  </si>
  <si>
    <t>722232065.2</t>
  </si>
  <si>
    <t>Kulový kohout DN40 (PN 20) s ovládací páčkou a integrovaným vypouštěním - montáž</t>
  </si>
  <si>
    <t>722232066.1</t>
  </si>
  <si>
    <t>Sedlový uzávěr DN50 (PN 20) s ovládací páčkou a vypouštěním, včetně spojovacího materiálu - dodávka</t>
  </si>
  <si>
    <t>722232066.2</t>
  </si>
  <si>
    <t>Sedlový uzávěr DN50 (PN 20) s ovládací páčkou a vypouštěním- montáž</t>
  </si>
  <si>
    <t>722232067.1</t>
  </si>
  <si>
    <t>Sedlový uzávěr DN50 (PN 20) s ovládací páčkou bez vypouštění, včetně spojovacího materiálu - dodávka</t>
  </si>
  <si>
    <t>722232067.2</t>
  </si>
  <si>
    <t>Sedlový uzávěr DN50 (PN 20) s ovládací páčkou bez vypouštění - montáž</t>
  </si>
  <si>
    <t>725980125.1.1</t>
  </si>
  <si>
    <t>Plastová revizní dvířka 300 x 300mm v barvě bílé, pro přístup k uzávěrům vody, včetně kotvícího a spojovacího materiálu - dodávka</t>
  </si>
  <si>
    <t>722231119.1</t>
  </si>
  <si>
    <t>Kulový kohout DN15 (PN 15) s ovládací páčkou, s možností napojení hadice, včetně spojovacího materiálu - dodávka</t>
  </si>
  <si>
    <t>722231119.2</t>
  </si>
  <si>
    <t>Kulový kohout DN15 (PN 15) s ovládací páčkou - montáž</t>
  </si>
  <si>
    <t>722232171.1</t>
  </si>
  <si>
    <t>Ventil rohový DN15/DN10 (PN 10) s vnějším a vnitřním závitem, vyjímatelným sítkem a krycí rozetou, kotvící a spojovací materiál - dodávka</t>
  </si>
  <si>
    <t>722232171.2</t>
  </si>
  <si>
    <t>Ventil rohový DN15/DN10 (PN 10) s vnějším a vnitřním závitem - montáž</t>
  </si>
  <si>
    <t>722231142.1</t>
  </si>
  <si>
    <t>Ventil pojistný DN20 (PN 16) na vstupu studené vody do zásobníku TV, s otevíracím přetlakem v rozmezí 0,5 - 10 bar, otevírací tlak 6bar, kotvící a spojovací materiál - dodávka</t>
  </si>
  <si>
    <t>722231142.2</t>
  </si>
  <si>
    <t>Ventil pojistný DN20 (PN 16) na vstupu studené vody do zásobníku TV - montáž</t>
  </si>
  <si>
    <t>722213119.1</t>
  </si>
  <si>
    <t>Zpětná celokovová závitová klapka DN20 (PN 15), spojovací materiál - dodávka</t>
  </si>
  <si>
    <t>722213119.2</t>
  </si>
  <si>
    <t>Zpětná celokovová závitová klapka DN20 (PN 15) - montáž</t>
  </si>
  <si>
    <t>722213121.1</t>
  </si>
  <si>
    <t>Zpětná celokovová závitová klapka DN32 (PN 15), spojovací materiál - dodávka</t>
  </si>
  <si>
    <t>722213121.2</t>
  </si>
  <si>
    <t>Zpětná celokovová závitová klapka DN32 (PN 15) - montáž</t>
  </si>
  <si>
    <t>722213123.1</t>
  </si>
  <si>
    <t>Zpětná celokovová závitová klapka DN50 (PN 15), spojovací materiál - dodávka</t>
  </si>
  <si>
    <t>722213123.2</t>
  </si>
  <si>
    <t>Zpětná celokovová závitová klapka DN50 (PN 15) - montáž</t>
  </si>
  <si>
    <t>724231129.1</t>
  </si>
  <si>
    <t>Manometr radiální MR 63 na vstupu studené vody do zásobníku TV, s rozsahem tlaku 0 - 10 bar, spojovací materiál - dodávka</t>
  </si>
  <si>
    <t>724231129.2</t>
  </si>
  <si>
    <t>Manometr radiální MR 63 na vstupu studené vody - montáž</t>
  </si>
  <si>
    <t>724234111.1</t>
  </si>
  <si>
    <t>Nádoba tlaková s pryžovým vakem, v barvě zelené, o objemu 18l, na vstupní potrubí studené vody do zásobníku TV, signalizace netěsnosti membrány MBM II, včetně kotvícího a spojovacího materiálu - dodávka</t>
  </si>
  <si>
    <t>724234111.2</t>
  </si>
  <si>
    <t>Nádoba tlaková s pryžovým vakem, v barvě zelené, o objemu 18l - montáž</t>
  </si>
  <si>
    <t>724234122.1</t>
  </si>
  <si>
    <t>Průtoková armatura pro tlakovou expanzní nádobu 18l s atestem pro pitnou vodu, včetně kotvícího a spojovacího materiálu - dodávka</t>
  </si>
  <si>
    <t>222</t>
  </si>
  <si>
    <t>724234122.2</t>
  </si>
  <si>
    <t>Průtoková armatura pro tlakovou expanzní nádobu 18l - montáž</t>
  </si>
  <si>
    <t>224</t>
  </si>
  <si>
    <t>722270106.1</t>
  </si>
  <si>
    <t>Cirkulační elektronické čerpadlo Z 25/1-6, bezúdržbové na pitnou teplou vodu (mokroběžné provedení) s připojením na závit, se synchronním motorem odolným vůči zablokování podle technologie ECM a s integrovanou elektronickou regulací výkonu pro plynulou regulaci rozdílu tlaku. S maximální účinností a vysokým rozběhovým momentem, včetně automatické funkce odblokování, oběžné kolo ze skleněným vláknem zesíleného plastu, keramická hřídel s uhlíkovými kluznými ložisky, impregnovanými syntetickou pryskyřicí, včetně spojovacího materiálu a izolačního korpusu na čerpadlo - dodávka</t>
  </si>
  <si>
    <t>722270106.2</t>
  </si>
  <si>
    <t>Cirkulační elektronické čerpadlo Z 25/1-6, bezúdržbové na pitnou teplou vodu - montáž</t>
  </si>
  <si>
    <t>722270107.1</t>
  </si>
  <si>
    <t>Časový spínací přístroj, k instalaci na stěnu pro automatické, časově závislé zapínání/vypínání samostatných čerpadel s jednofázovým nebo trojfázovým motorem, záloha chodu 100 hodin/dobíjecí akumulátor Ni-MH (knoflíková baterie typu V80H), přesnost časového spínače: ±1 s za den - dodávka</t>
  </si>
  <si>
    <t>722270107.2</t>
  </si>
  <si>
    <t>Časový spínací přístroj, k instalaci na stěnu pro automatické, časově závislé zapínání/vypínání - montáž</t>
  </si>
  <si>
    <t>722212440.1</t>
  </si>
  <si>
    <t>Orientační štítky na vnitřní vodovod - dodávka</t>
  </si>
  <si>
    <t>722212440.2</t>
  </si>
  <si>
    <t>Orientační štítky na vnitřní vodovod - montáž</t>
  </si>
  <si>
    <t>722262224.1</t>
  </si>
  <si>
    <t>Vodoměr suchoběžný, jednovtokový DN32 - Qn=6m3/hod. (Qmax=12,0m3/hod.- 3,33l/s) pro studenou vodu, horizontální poloha montáže, závitový, M-BUS výstup + modul pro dálkový odpočet, včetně spojovacího materiálu a převlečných matic - dodávka</t>
  </si>
  <si>
    <t>722262224.2</t>
  </si>
  <si>
    <t>Vodoměr suchoběžný, jednovtokový DN32 - Qn=6m3/hod. (Qmax=12,0m3/hod.- 3,33l/s) pro studenou vodu - montáž</t>
  </si>
  <si>
    <t>240</t>
  </si>
  <si>
    <t>722239101.1</t>
  </si>
  <si>
    <t>Vyvyžovací ventil DN15 (PN 25), na cirkulační potrubí s integrovaným vypouštěním, včetně spojovacího materiálu - dodávka</t>
  </si>
  <si>
    <t>242</t>
  </si>
  <si>
    <t>722239101.2</t>
  </si>
  <si>
    <t>Vyvyžovací ventil DN15 (PN 25), na cirkulační potrubí - montáž</t>
  </si>
  <si>
    <t>722239102.1</t>
  </si>
  <si>
    <t>Vyregulování cirkulačního systému v objektu, včetně dopravy na místo určení - montáž</t>
  </si>
  <si>
    <t>722234269.1</t>
  </si>
  <si>
    <t>Filtr automatický na st.vodě DN50 (průtok 9,10l/s) - 230V, RMA002 v závitovém provedení, s automatickým proplachem pomocí rotačních kalibrovaných trysek, manometry, filtračním sítem 100 mikronů, včetně spojovacího materiálu - dodávka</t>
  </si>
  <si>
    <t>248</t>
  </si>
  <si>
    <t>722234269.2</t>
  </si>
  <si>
    <t>Filtr automatický na st.vodě DN50 (průtok 9,10l/s) - 230V, RMA002 v závitovém provedení - montáž</t>
  </si>
  <si>
    <t>722270105.1</t>
  </si>
  <si>
    <t>Montáž vodoměrné sestavy, včetně dvou stavebních podpěr, spojovací a kotvící materiálu - montáž</t>
  </si>
  <si>
    <t>722231207.1</t>
  </si>
  <si>
    <t>Redukční ventil DN50 (PN 25) s manometrem a šroubením s pracovním tlakem v rozsahu 0 - 6 bar, stupnice rozsah 0 - 10 bar, včetně spojovacího materiálu - dodávka</t>
  </si>
  <si>
    <t>722231207.2</t>
  </si>
  <si>
    <t>Redukční ventil DN50 (PN 25) s manometrem - montáž</t>
  </si>
  <si>
    <t>722231212.1</t>
  </si>
  <si>
    <t>Zabezpečovací zařízení SVMT na vstupu studené vody do elektrického zásobníku TV - "EO1", součástí dodávky je regulační ventil, uzávěr, kanalizační vložka nad sifon, odtoková výlevka, zařízení k omezení tlaku, připojovací souprava, spojovací a kotvící materiál - dodávka</t>
  </si>
  <si>
    <t>722231212.2</t>
  </si>
  <si>
    <t>Zabezpečovací zařízení SVMT na vstupu studené vody do elektrického zásobníku TV - "EO1" - montáž</t>
  </si>
  <si>
    <t>260</t>
  </si>
  <si>
    <t>998722102.1</t>
  </si>
  <si>
    <t>Přesun hmot pro vnitřní vodovod stanovený z hmotnosti přesunovaného materiálu vodorovná dopravní vzdálenost do 100m po staveništi, v objektech výšky přes 6m do 12m - montáž</t>
  </si>
  <si>
    <t>998722192.1</t>
  </si>
  <si>
    <t>722290226.1/72229023</t>
  </si>
  <si>
    <t>Tlakové zkoušky, proplach a desinfekce vodovodního potrubí polyfůzně svařovaného do D63, včetně zdroje tlakovacího a desinfekčního média, měřících a tlakovacích přístrojů - montáž</t>
  </si>
  <si>
    <t>Vnitřní požární vodovod</t>
  </si>
  <si>
    <t>722130232.1</t>
  </si>
  <si>
    <t>Ocelové pozinkované potrubí DN20, závitově spojované, součástí rozvodů jsou systémové závitové spojovací fitinky, odbočky, redukce, objímky s pryžovou manžetou, klipová korýtka, závěsy na horizontálních rozvodech pokud jsou instalovány, stavitelné montážní trny, kotvící a spojovací materiál - dodávka</t>
  </si>
  <si>
    <t>722130232.2</t>
  </si>
  <si>
    <t>Ocelové pozinkované potrubí DN20, závitově spojované - montáž</t>
  </si>
  <si>
    <t>722130234.1</t>
  </si>
  <si>
    <t>Ocelové pozinkované potrubí DN32, závitově spojované, součástí rozvodů jsou systémové závitové spojovací fitinky a odbočky, objímky s pryžovou manžetou, klipová korýtka, závěsy na horizontálních rozvodech pokud jsou instalovány, stavitelné montážní trny, kotvící a spojovací materiál - dodávka</t>
  </si>
  <si>
    <t>272</t>
  </si>
  <si>
    <t>722130234.2</t>
  </si>
  <si>
    <t>Ocelové pozinkované potrubí DN32, závitově spojované - montáž</t>
  </si>
  <si>
    <t>722181234.1.1</t>
  </si>
  <si>
    <t>Tepelná návleková trubková izolace z pěnového polyetylenu PE tloušťky 13mm pro ocelové potrubí DN20 (po.voda), samolepící v příčných i podélných spojích - dodávka</t>
  </si>
  <si>
    <t>722181234.2.1</t>
  </si>
  <si>
    <t>Tepelná návleková trubková izolace z pěnového polyetylenu PE tloušťky 13mm pro ocelové potrubí DN20 (po.voda) - montáž</t>
  </si>
  <si>
    <t>722181238.1.1</t>
  </si>
  <si>
    <t>Tepelná návleková trubková izolace z pěnového polyetylenu PE tloušťky 20mm pro ocelové potrubí DN32 (po.voda), samolepící v příčných i podélných spojích - dodávka</t>
  </si>
  <si>
    <t>722181238.2.1</t>
  </si>
  <si>
    <t>Tepelná návleková trubková izolace z pěnového polyetylenu PE tloušťky 20mm pro ocelové potrubí DN32 (po.voda) - montáž</t>
  </si>
  <si>
    <t>722250134.1</t>
  </si>
  <si>
    <t>Hydrant (D19 - 30 bm, 650 x 650 x 175) s tvarově stálou hadicí délky 30m + 10m dostřik s instalací do zdi, včetně kotvícího a spojovacího materiálu - dodávka</t>
  </si>
  <si>
    <t>722250134.2</t>
  </si>
  <si>
    <t>Hydrant (D19 - 30 bm, 650 x 650 x 175) - montáž</t>
  </si>
  <si>
    <t>998722103.1</t>
  </si>
  <si>
    <t>Přesun hmot pro vnitřní požární vodovod stanovený z hmotnosti přesunovaného materiálu vodorovná dopravní vzdálenost do 100m v objektech výšky přes 6 do 12m - montáž</t>
  </si>
  <si>
    <t>998722181.1</t>
  </si>
  <si>
    <t>722290226.1/722290.1</t>
  </si>
  <si>
    <t>Tlakové zkoušky a proplach požárního vodovodního potrubí do DN50, včetně tlakovacího média, měřících a tlakovacích přístrojů - montáž</t>
  </si>
  <si>
    <t>Zařizovací předměty</t>
  </si>
  <si>
    <t>725112021.1</t>
  </si>
  <si>
    <t>Klozet závěsný keramický 355 x 520 x 370 v barvě bílé s hlubokým splachováním, včetně akustické a izolační montážní vložky, bílého sklopného klozetového sedátka s antibakteriální úpravou, spojovací a kotvící materiál - dodávka</t>
  </si>
  <si>
    <t>302</t>
  </si>
  <si>
    <t>725112021.2</t>
  </si>
  <si>
    <t>Klozet závěsný keramický 355 x 520 x 370 v barvě bílé s hlubokým splachováním - montáž</t>
  </si>
  <si>
    <t>304</t>
  </si>
  <si>
    <t>725112022.1</t>
  </si>
  <si>
    <t>Klozet závěsný keramický 360 x 700 x 370 v barvě bílé s hlubokým splachováním pro imobilní, včetně akustické a izolační montážní vložky, bílého sklopného klozetového sedátka s antibakteriální úpravou, spojovací a kotvící materiál - dodávka</t>
  </si>
  <si>
    <t>725112022.2</t>
  </si>
  <si>
    <t>Klozet závěsný keramický 360 x 700 x 370 v barvě bílé s hlubokým splachováním pro imobilní - montáž</t>
  </si>
  <si>
    <t>725211622.1</t>
  </si>
  <si>
    <t>Umyvadlo keramické 550 x 445 x 215 v barvě bílé, upevnění na stěnu, včetně keramického polosloupu, umyvadlo s otvorem na baterii, plastový odpadní sifon, přepadový otvor, kotvící a spojovací materiál - dodávka</t>
  </si>
  <si>
    <t>725211622.2</t>
  </si>
  <si>
    <t>Umyvadlo keramické 550 x 445 x 215 v barvě bílé upevněné na stěnu - montáž</t>
  </si>
  <si>
    <t>725211681.1</t>
  </si>
  <si>
    <t>Umyvadlo keramické 600 x 555 x 175 v barvě bílé pro imobilní, upevnění na stěnu, umyvadlo s otvorem na baterii, plastový odpadní sifon, přepadový otvor, kotvící a spojovací materiál - dodávka</t>
  </si>
  <si>
    <t>725211681.2</t>
  </si>
  <si>
    <t>Umyvadlo keramické 600 x 555 x 175 v barvě bílé pro imobilní, upevnění na stěnu - montáž</t>
  </si>
  <si>
    <t>726131041.1</t>
  </si>
  <si>
    <t>Instalační předstěnový modul s univerzální instalací, pro závěsné klozety, pro osazení dvojčinného splachování nebo pro přestavbu na pneumatické splachování, průměr odpadu DN90/110mm, ovládací přední dělené splachovací desky v barvě bílé v poměru 3/6-7,5l, kotvící a spojovací materiál - dodávka</t>
  </si>
  <si>
    <t>726131041.2</t>
  </si>
  <si>
    <t>Instalační předstěnový modul s univerzální instalací, pro závěsné klozety - montáž</t>
  </si>
  <si>
    <t>725119126.1</t>
  </si>
  <si>
    <t>Pneumatické splachování pro přestavbu z mechanického ovládání na pneumatické s umístěním do boku až 2,5m, pro imobilní klozety, kotvící a spojovací materiál - dodávka</t>
  </si>
  <si>
    <t>725119126.2</t>
  </si>
  <si>
    <t>Pneumatické splachování pro přestavbu z mechanického ovládání na pneumatické - montáž</t>
  </si>
  <si>
    <t>725862124.1</t>
  </si>
  <si>
    <t>Instalační sada pro připojení dřezů, obsahující plastový odpadní sifon, včetně kotvícího a spojovacího materiálu - dodávka</t>
  </si>
  <si>
    <t>725862124.2</t>
  </si>
  <si>
    <t>Instalační sada pro připojení dřezů - montáž</t>
  </si>
  <si>
    <t>725311121.1</t>
  </si>
  <si>
    <t>Dřez nerezový dvojitý 1200 x 500 x 160 s odkapávací plochou - dodávka</t>
  </si>
  <si>
    <t>725311121.2</t>
  </si>
  <si>
    <t>Dřez nerezový dvojitý 1200 x 500 x 160 s odkapávací plochou - montáž</t>
  </si>
  <si>
    <t>332</t>
  </si>
  <si>
    <t>725311122.1</t>
  </si>
  <si>
    <t>Dřez nerezový jednoduchý 780 x 510 x 220 bez odkapávací plochy - dodávka</t>
  </si>
  <si>
    <t>725311122.2</t>
  </si>
  <si>
    <t>Dřez nerezový jednoduchý 780 x 510 x 220 bez odkapávací plochy - montáž</t>
  </si>
  <si>
    <t>725311123.1</t>
  </si>
  <si>
    <t>Dřez nerezový jednoduchý malý 480 x 350 x 190 bez odkapávací plochy - dodávka</t>
  </si>
  <si>
    <t>725311123.2</t>
  </si>
  <si>
    <t>Dřez nerezový jednoduchý malý 480 x 350 x 190 bez odkapávací plochy - montáž</t>
  </si>
  <si>
    <t>725311124.1</t>
  </si>
  <si>
    <t>Dřez nerezový jednoduchý 1000 x 500 x 160 s odkapávací plochou - dodávka</t>
  </si>
  <si>
    <t>725311124.2</t>
  </si>
  <si>
    <t>Dřez nerezový jednoduchý 1000 x 500 x 160 s odkapávací plochou - montáž</t>
  </si>
  <si>
    <t>725121527.1</t>
  </si>
  <si>
    <t>Pisoár keramický 540 x 340 x 310 v barvě bílé s radarovým splachovačem a transformátorem napětí z 230V/24V, včetně plastového odpadního sifonu, rohového uzavíracího ventilu, pancéřové hadice (PN10), elektroniky, montážní vložky pod pisoár, kotvícího a spojovacího materiálu - dodávka</t>
  </si>
  <si>
    <t>725121527.2</t>
  </si>
  <si>
    <t>Pisoár keramický 540 x 340 x 310 v barvě bílé s radarovým splachovačem - montáž</t>
  </si>
  <si>
    <t>725121529.1</t>
  </si>
  <si>
    <t>Výlevka keramická stacionární 540 x 340 x 310 v barvě bílé, plastové sklopné mříže a převlečné manžety pro napojení na keramického hrdla na kanalizační potrubí, kotvícíh a spojovací materiál - dodávka</t>
  </si>
  <si>
    <t>725121529.2</t>
  </si>
  <si>
    <t>Výlevka keramická závěsná 445 x 340 x 345 v barvě bílé - montáž</t>
  </si>
  <si>
    <t>352</t>
  </si>
  <si>
    <t>725241514.1</t>
  </si>
  <si>
    <t>Sprchová keramická rohová čvercová vanička 1000 x 1000 x 40 s protiskluzovou úpravou, plastovým odpadním sifonem, určená k podezdění, stavitelné montážní nohy, kotvící a spojovací materiál - dodávka</t>
  </si>
  <si>
    <t>725241514.2</t>
  </si>
  <si>
    <t>Sprchová keramická rohová čvercová vanička 1000 x 1000 x 40 s protiskluzovou úpravou - montáž</t>
  </si>
  <si>
    <t>725245173.1</t>
  </si>
  <si>
    <t>Sprchový kout 100 x 1000 x 1970, obsahující dva posuvné díly, dva pevné s rohovým vstupem, včetně výplně v barvě čiré v bezpečnostním provedení s úpravou Anticalk, rám matný hliník, kotvící a spojovací materiál - dodávka</t>
  </si>
  <si>
    <t>725245173.2</t>
  </si>
  <si>
    <t>Sprchový kout 100 x 1000 x 1970, obsahující dva posuvné díly, dva pevné s rohovým vstupem - montáž</t>
  </si>
  <si>
    <t>725531101.1</t>
  </si>
  <si>
    <t>Beztlaký elektrický ohřívač TV - 506 x 296 x 276 o objemu 5l (230V - 2kW), s instalací nad odběrné místo, součástí ohřívače je tepelná izolace, regulátor teploty a omezovač nastavení teploty vody na výstupu, kotvící a spojovací materiál - dodávka</t>
  </si>
  <si>
    <t>725531101.2</t>
  </si>
  <si>
    <t>Beztlaký elektrický ohřívač TV - 506 x 296 x 276 o objemu 5l (230V - 2kW), s instalací nad odběrné místo - montáž</t>
  </si>
  <si>
    <t>725532101.1</t>
  </si>
  <si>
    <t>Tlakový elektrický ohřívač TV - 430 x 280 x 270 o objemu 10l (230V - 2kW), s instalací pod odběrné místo, součástí ohřívače je tepelná izolace, regulátor teploty a omezovač nastavení teploty vody na výstupu, kotvící a spojovací materiál - dodávka</t>
  </si>
  <si>
    <t>725532101.2</t>
  </si>
  <si>
    <t>Tlakový elektrický ohřívač TV - 430 x 280 x 270 o objemu 10l (230V - 2kW), s instalací pod odběrné místo - montáž</t>
  </si>
  <si>
    <t>725822612.1</t>
  </si>
  <si>
    <t>Stojánková páková baterie pro umyvadlo, s odtokovou garniturou, flexibilními opletenými pancéřovými hadicemi (PN10), kotvícího a spojovacího materiálu - dodávka</t>
  </si>
  <si>
    <t>370</t>
  </si>
  <si>
    <t>Poznámka k položce:_x000D_
Veškeré instalované vodovodní baterie, jako jsou např. pákové, nástěnné, bezdotykové, tlačné pokud jsou osazeny, musí být s garantovaným servisem a zárukou na mechanické součásti 5 let, použité vodovodní baterie (zařízení) musí být opatřeny certifikáty státem akreditovanou zkušebnou a musí odpovídat normě ČSN EN 817, použitý materiál musí splňovat platné hygienické normy jejichž výsledky musí být potvrzeny výluhovým testem provedeným hygienickou stanicí, dodavatel musí splňovat nařízení dané platnou vyhláškou o obalech, dodavatel musí zajisti servis a náhradní díly dle potřeby, včetně náhradního perlátoru, zejména pro zdravotnická zařízení, plné zabezpečení proti průtoku z přívodního potrubí studené vody do teplé a nebo naopak.</t>
  </si>
  <si>
    <t>725822612.2</t>
  </si>
  <si>
    <t>Stojánková páková baterie pro umyvadlo - montáž</t>
  </si>
  <si>
    <t>372</t>
  </si>
  <si>
    <t>725822612.1.1</t>
  </si>
  <si>
    <t>Stojánková páková baterie s prodlouženou ručkou pro imobilní umyvadlo, s odtokovou garniturou a flexibilními pancéřovými opletenými hadicemi (PN10), kotvící a spojovací materiál - dodávka</t>
  </si>
  <si>
    <t>374</t>
  </si>
  <si>
    <t>725822612.2.1</t>
  </si>
  <si>
    <t>Stojánková páková baterie s prodlouženou ručkou pro imobilní umyvadlo - montáž</t>
  </si>
  <si>
    <t>376</t>
  </si>
  <si>
    <t>725821315.1</t>
  </si>
  <si>
    <t>Stojánková páková baterie pro dřez, s odtokovou garniturou a flexibilními pancéřovými opletenými hadicemi (PN10), kotvící a spojovací materiál - dodávka</t>
  </si>
  <si>
    <t>378</t>
  </si>
  <si>
    <t>725821315.2</t>
  </si>
  <si>
    <t>Stojánková páková baterie pro dřez - montáž</t>
  </si>
  <si>
    <t>380</t>
  </si>
  <si>
    <t>725821315.1.1</t>
  </si>
  <si>
    <t>Nástěnná páková směšovací baterie pro beztlakový elektrický nástěnný ohřívač TV s výtokovým ramínkem 200mm (určeno pro výlevku), kotvící a spojovací materiál - dodávka</t>
  </si>
  <si>
    <t>382</t>
  </si>
  <si>
    <t>725821315.2.1</t>
  </si>
  <si>
    <t>Nástěnná páková směšovací baterie pro beztlakový elektrický ohřívač TV - montáž</t>
  </si>
  <si>
    <t>384</t>
  </si>
  <si>
    <t>725841332.1</t>
  </si>
  <si>
    <t>Nástěnná sprchová páková směšovací baterie s montážní roztečí 150mm, vyrovnávací exentry, ruční opletenou pancéřovou hadicí délky 2,0m, ruční sprchy a držáku sprchy, vše v barvě chromu, kotvící a spojovací materiál - dodávka</t>
  </si>
  <si>
    <t>386</t>
  </si>
  <si>
    <t>725841332.1.1</t>
  </si>
  <si>
    <t>Nástěnná sprchová páková směšovací baterie s montážní roztečí 150mm - montáž</t>
  </si>
  <si>
    <t>388</t>
  </si>
  <si>
    <t>725821311.1</t>
  </si>
  <si>
    <t>Nástěnná páková směšovací baterie pro výlevku s prodlouženým ramínkem 200mm, kotvící a spojovací materiál - dodávka</t>
  </si>
  <si>
    <t>390</t>
  </si>
  <si>
    <t>725821311.2</t>
  </si>
  <si>
    <t>Nástěnná páková směšovací baterie pro výlevku s prodlouženým ramínkem 200mm - montáž</t>
  </si>
  <si>
    <t>392</t>
  </si>
  <si>
    <t>725821312.1</t>
  </si>
  <si>
    <t>Nástěnná směšovací bidetová sprška s opletenou pochromovanou hadicí délky 1,5m, držáku hadice a bidetové spršky s ovládáním, kotvící a spojovací materiál - dodávka</t>
  </si>
  <si>
    <t>394</t>
  </si>
  <si>
    <t>725821312.2</t>
  </si>
  <si>
    <t>Nástěnná směšovací bidetová sprška - montáž</t>
  </si>
  <si>
    <t>396</t>
  </si>
  <si>
    <t>725291722.1</t>
  </si>
  <si>
    <t>Sklopné nerezové leštěné madlo délky 800mm pro imobilní klozety se zatížením min.200kg, včetně spojovacího a kotvícího materiálu - dodávka</t>
  </si>
  <si>
    <t>398</t>
  </si>
  <si>
    <t>725291722.2</t>
  </si>
  <si>
    <t>Sklopné nerezové leštěné madlo délky 800mm pro imobilní - montáž</t>
  </si>
  <si>
    <t>400</t>
  </si>
  <si>
    <t>725291723.1</t>
  </si>
  <si>
    <t>Pevné nerezové leštěné madlo délky 900mm pro imobilní klozety se zatížením min.200kg, včetně spojovacího a kotvícího materiálu - dodávka</t>
  </si>
  <si>
    <t>402</t>
  </si>
  <si>
    <t>725291723.2</t>
  </si>
  <si>
    <t>Pevné nerezové leštěné madlo délky 900mm pro imobilní klozety - montáž</t>
  </si>
  <si>
    <t>404</t>
  </si>
  <si>
    <t>725291724.1</t>
  </si>
  <si>
    <t>Pevné nerezové leštěné madlo délky 600mm pro imobilní umyvadlo, včetně kotvícího a spojovacího materiálu - dodávka</t>
  </si>
  <si>
    <t>406</t>
  </si>
  <si>
    <t>725291724.2</t>
  </si>
  <si>
    <t>Pevné nerezové leštěné madlo délky 600mm pro imobilní umyvadlo - montáž</t>
  </si>
  <si>
    <t>408</t>
  </si>
  <si>
    <t>998725102.1</t>
  </si>
  <si>
    <t>Přesun hmot pro zařizovací předměty stanovený z hmotnosti přesunovaného materiálu vodorovná dopravní vzdálenost do 100m po staveništi, v objektech výšky přes 6m do 12m - montáž</t>
  </si>
  <si>
    <t>410</t>
  </si>
  <si>
    <t>998725181.1</t>
  </si>
  <si>
    <t>412</t>
  </si>
  <si>
    <t>Demontáže</t>
  </si>
  <si>
    <t>721140802</t>
  </si>
  <si>
    <t>Demontáž odpadního potrubí z litinových trub do DN110 - demontáž</t>
  </si>
  <si>
    <t>414</t>
  </si>
  <si>
    <t>https://podminky.urs.cz/item/CS_URS_2024_01/721140802</t>
  </si>
  <si>
    <t>721140806</t>
  </si>
  <si>
    <t>Demontáž odpadního potrubí z litinových trub přes DN110 do DN200 - demontáž</t>
  </si>
  <si>
    <t>416</t>
  </si>
  <si>
    <t>https://podminky.urs.cz/item/CS_URS_2024_01/721140806</t>
  </si>
  <si>
    <t>721220801</t>
  </si>
  <si>
    <t>Demontáž zápachových uzávěrek do DN70 - demontáž</t>
  </si>
  <si>
    <t>418</t>
  </si>
  <si>
    <t>https://podminky.urs.cz/item/CS_URS_2024_01/721220801</t>
  </si>
  <si>
    <t>721220802</t>
  </si>
  <si>
    <t>Demontáž zápachových uzávěrek do DN110 - demontáž</t>
  </si>
  <si>
    <t>420</t>
  </si>
  <si>
    <t>https://podminky.urs.cz/item/CS_URS_2024_01/721220802</t>
  </si>
  <si>
    <t>721242804</t>
  </si>
  <si>
    <t>Demontáž lapačů střešních splavenin DN125 - demontáž</t>
  </si>
  <si>
    <t>422</t>
  </si>
  <si>
    <t>https://podminky.urs.cz/item/CS_URS_2024_01/721242804</t>
  </si>
  <si>
    <t>722130801</t>
  </si>
  <si>
    <t>Demontáž potrubí z ocelových pozinkovaných trubek do DN25 - demontáž</t>
  </si>
  <si>
    <t>424</t>
  </si>
  <si>
    <t>https://podminky.urs.cz/item/CS_URS_2024_01/722130801</t>
  </si>
  <si>
    <t>722130802</t>
  </si>
  <si>
    <t>Demontáž potrubí z ocelových pozinkovaných trubek přes DN25 do DN40 - demontáž</t>
  </si>
  <si>
    <t>426</t>
  </si>
  <si>
    <t>https://podminky.urs.cz/item/CS_URS_2024_01/722130802</t>
  </si>
  <si>
    <t>722130803</t>
  </si>
  <si>
    <t>Demontáž potrubí z ocelových pozinkovaných trubek přes DN40 do DN50 - demontáž</t>
  </si>
  <si>
    <t>428</t>
  </si>
  <si>
    <t>https://podminky.urs.cz/item/CS_URS_2024_01/722130803</t>
  </si>
  <si>
    <t>722130804</t>
  </si>
  <si>
    <t>Demontáž potrubí z ocelových pozinkovaných trubek DN65 - demontáž</t>
  </si>
  <si>
    <t>430</t>
  </si>
  <si>
    <t>https://podminky.urs.cz/item/CS_URS_2024_01/722130804</t>
  </si>
  <si>
    <t>722260813</t>
  </si>
  <si>
    <t>Demontáž vodoměrů závitových DN25 - demontáž</t>
  </si>
  <si>
    <t>432</t>
  </si>
  <si>
    <t>https://podminky.urs.cz/item/CS_URS_2024_01/722260813</t>
  </si>
  <si>
    <t>725110811</t>
  </si>
  <si>
    <t>Demontáž klozetů splachovacích s nádržkou - demontáž</t>
  </si>
  <si>
    <t>434</t>
  </si>
  <si>
    <t>https://podminky.urs.cz/item/CS_URS_2024_01/725110811</t>
  </si>
  <si>
    <t>725122817</t>
  </si>
  <si>
    <t>Demontáž pisoárů bez nádrže s rohovým ventilem - demontáž</t>
  </si>
  <si>
    <t>436</t>
  </si>
  <si>
    <t>https://podminky.urs.cz/item/CS_URS_2024_01/725122817</t>
  </si>
  <si>
    <t>725210821</t>
  </si>
  <si>
    <t>Demontáž umyvadel bez výtokových armatur - demontáž</t>
  </si>
  <si>
    <t>438</t>
  </si>
  <si>
    <t>https://podminky.urs.cz/item/CS_URS_2024_01/725210821</t>
  </si>
  <si>
    <t>725310823</t>
  </si>
  <si>
    <t>Demontáž dřezů v kuchyňských sestavách - demontáž</t>
  </si>
  <si>
    <t>440</t>
  </si>
  <si>
    <t>https://podminky.urs.cz/item/CS_URS_2024_01/725310823</t>
  </si>
  <si>
    <t>221</t>
  </si>
  <si>
    <t>725330840</t>
  </si>
  <si>
    <t>Demontáž výlevek bez výtokových armatur - demontáž</t>
  </si>
  <si>
    <t>442</t>
  </si>
  <si>
    <t>https://podminky.urs.cz/item/CS_URS_2024_01/725330840</t>
  </si>
  <si>
    <t>725991813.1</t>
  </si>
  <si>
    <t>Demontáž hydrantových skříní, včetně jejich vyzbrojení - demontáž</t>
  </si>
  <si>
    <t>444</t>
  </si>
  <si>
    <t>223</t>
  </si>
  <si>
    <t>725820801</t>
  </si>
  <si>
    <t>Demontáž nástěnných baterií - demontáž</t>
  </si>
  <si>
    <t>446</t>
  </si>
  <si>
    <t>https://podminky.urs.cz/item/CS_URS_2024_01/725820801</t>
  </si>
  <si>
    <t>725820802</t>
  </si>
  <si>
    <t>Demontáž stojánkových baterií - demontáž</t>
  </si>
  <si>
    <t>448</t>
  </si>
  <si>
    <t>https://podminky.urs.cz/item/CS_URS_2024_01/725820802</t>
  </si>
  <si>
    <t>721210813</t>
  </si>
  <si>
    <t>Demontáž podlahových vpustí DN110 - demontáž</t>
  </si>
  <si>
    <t>450</t>
  </si>
  <si>
    <t>https://podminky.urs.cz/item/CS_URS_2024_01/721210813</t>
  </si>
  <si>
    <t>997013212</t>
  </si>
  <si>
    <t>Vnitrostaveništní doprava suti a vybouraných hmot vodorovně do 50 m s naložením ručně pro budovy a haly výšky přes 6 do 9 m</t>
  </si>
  <si>
    <t>452</t>
  </si>
  <si>
    <t>https://podminky.urs.cz/item/CS_URS_2024_01/997013212</t>
  </si>
  <si>
    <t>Odvoz suti a vybouraných hmot na skládku nebo meziskládku do 1 km se složením</t>
  </si>
  <si>
    <t>454</t>
  </si>
  <si>
    <t>456</t>
  </si>
  <si>
    <t>229</t>
  </si>
  <si>
    <t>458</t>
  </si>
  <si>
    <t>Stavební přípomoce, konstrukce a ostatní</t>
  </si>
  <si>
    <t>721290805.1</t>
  </si>
  <si>
    <t>1 věž, konstrukčního posuvného lešení na kolečkách pro výškové práce do +3,5m pro montáž trubních instalací kanalizace, požárního a pitného vodovodu, vedených pod stropem, popřípadě ve zdivu</t>
  </si>
  <si>
    <t>460</t>
  </si>
  <si>
    <t>721290807.1</t>
  </si>
  <si>
    <t>Blíže nespecifikovatelné položky související s rekonstrukcí objektu ve smyslu dodatečného přeložení stávajících instalací silnoproudého a slaboproudého elektra vedeného ve zdivu, které není vidět, včetně dodatečného vrtání prostupů, případné přeložky vnitřního NTL plynovodu pro pizzerii Maškovka, dodatečné zhotovení napojovacích bodů na vnitřní kanalizaci a vodovod - montáž</t>
  </si>
  <si>
    <t>462</t>
  </si>
  <si>
    <t>721290808.1</t>
  </si>
  <si>
    <t>Zkreslení skutečného stavu projektové dokumentace ZTI po dokončení realizačních prací, včetně dopravy na místo určení, zaměření, tisku</t>
  </si>
  <si>
    <t>464</t>
  </si>
  <si>
    <t>07 - Vzduchotechnika</t>
  </si>
  <si>
    <t>Jan Burgr</t>
  </si>
  <si>
    <t>V případě, že zadávací dokumentace obsahuje požadavky nebo odkazy na obchodní firmy, názvy nebo jména a příjmení, specifická označení zboží a služeb, které platí pro určitou osobu, popřípadě její organizační složku, patenty na vynálezy, užitné vzory, ochranné známky nebo označení původu, umožňuje zadavatel použití jiných, kvalitativně a technicky obdobných řešení, která musí plně splňovat technické a funkční požadavky zadavatele uvedené v této zadávací dokumentaci a jejích přílohách.</t>
  </si>
  <si>
    <t>VZT - VZDUCHOTECHNIKA</t>
  </si>
  <si>
    <t xml:space="preserve">    1 - VELKÝ SÁL</t>
  </si>
  <si>
    <t xml:space="preserve">    2 - ZÁZEMÍ, MALÝ SÁL - 2NP</t>
  </si>
  <si>
    <t xml:space="preserve">    3 - PROMÍTACÍ KABINA - 1NP</t>
  </si>
  <si>
    <t xml:space="preserve">    4 - PŘÍPRAVNA KAVÁRNY - 1.NP</t>
  </si>
  <si>
    <t xml:space="preserve">    5 - HYGIENICKÁ ZAŘÍZENÍ  - 2.NP</t>
  </si>
  <si>
    <t xml:space="preserve">    6 - HYGIENICKÁ ZAŘÍZENÍ  - 1.NP</t>
  </si>
  <si>
    <t xml:space="preserve">    8 - ROZVODNY - 1.PP</t>
  </si>
  <si>
    <t xml:space="preserve">    9 - TECHNICKÉ MÍSTNOSTI</t>
  </si>
  <si>
    <t xml:space="preserve">    10 - CHLAZENÍ  - ROZVODNA 002 - 1PP</t>
  </si>
  <si>
    <t xml:space="preserve">    11 - PROSTOR NAD PODHLEDEM - SÁL</t>
  </si>
  <si>
    <t xml:space="preserve">    12 - CHLAZENÍ  - PROMÍTACÍ KABINY  - 1.NP</t>
  </si>
  <si>
    <t xml:space="preserve">    13 - DEMONTÁŽE STÁV. ZAŘÍZENÍ VZT.-OBJEKT</t>
  </si>
  <si>
    <t xml:space="preserve">    14 - DOPLŇKOVÝ MATERIÁL</t>
  </si>
  <si>
    <t xml:space="preserve">    15 - Pomocné, přípravné a závěrečné vzduchotechnické práce</t>
  </si>
  <si>
    <t>VZT</t>
  </si>
  <si>
    <t>VZDUCHOTECHNIKA</t>
  </si>
  <si>
    <t>VELKÝ SÁL</t>
  </si>
  <si>
    <t>7410101</t>
  </si>
  <si>
    <t>Vzduchotechnická jednotka, sestavná, dodána "po komorách", ve vnitřním provedení , Rozměr max. VxŠxH-1650x4800x1485mm - tloušťka izolace 60mm; - nebo výrobek srovnatelného standardu. Včetně: připojovacích manžet, rámu, noh, uzavírací klapky na sání a výtlaku, klapky cirkulace, integrovaného chlazení-T.Č., regulace a regulátor (dodá MaR); čidla CO2 prostor (dodá MaR).</t>
  </si>
  <si>
    <t>Poznámka k položce:_x000D_
Ozn. 1.1.  Sestavná jednotka (vnitřní).                                                                                                             složená z:  přívodní část:  filtr M5, rotační rekuperátor s pohonem, klapka cirkulace, ohřívač - voda 55/45°C; Qt=45kW, integrované T.Č. chladič-výparník R 410A; Qch=28-30kW, ventilátor 6.300 m3/h, 500Pa, motory s EC;                                                                          odsávací část: filtr M5, ventilátor 6.000 m3/h, 450Pa, motory  s EC  ;  Hluk do okolí  max. 62 dB(A)</t>
  </si>
  <si>
    <t>7410102</t>
  </si>
  <si>
    <t>Osazení jednotky poz. 2.1 prvky regulace, čidly, zprovoznění ovládání</t>
  </si>
  <si>
    <t>7410103</t>
  </si>
  <si>
    <t>Montáž vzt. jednotky</t>
  </si>
  <si>
    <t>7410104</t>
  </si>
  <si>
    <t>Tlumič hluku v plášti 800x630; L=1000mm - buňkový / sání /</t>
  </si>
  <si>
    <t>Poznámka k položce:_x000D_
Ozn. 1.2.  buňka tlumiče hluku (4x)  -  G.200x630x1000 s náběhy na obou koncích</t>
  </si>
  <si>
    <t>7410105</t>
  </si>
  <si>
    <t>Montáž tlumiče</t>
  </si>
  <si>
    <t>7410106</t>
  </si>
  <si>
    <t>Tlumič hluku v plášti 1000x500; L=1000mm - buňkový / výfuk /</t>
  </si>
  <si>
    <t>Poznámka k položce:_x000D_
Ozn. 1.3.  buňka tlumiče hluku (5x)  -  G.200x500x1000 s náběhy na obou koncích</t>
  </si>
  <si>
    <t>7410107</t>
  </si>
  <si>
    <t>7410108</t>
  </si>
  <si>
    <t>Tlumič hluku v plášti 1000x500; L=1000mm - buňkový / odvod /</t>
  </si>
  <si>
    <t>Poznámka k položce:_x000D_
Ozn. 1.4.  buňka tlumiče hluku (5x)  -  G.200x500x1000 s náběhy na obou koncích</t>
  </si>
  <si>
    <t>7410109</t>
  </si>
  <si>
    <t>7410110</t>
  </si>
  <si>
    <t>Tlumič hluku v plášti 1000x500; L=1250mm - buňkový / přívod /</t>
  </si>
  <si>
    <t>Poznámka k položce:_x000D_
Ozn. 1.5.  buňka tlumiče hluku (5x)  -  G.200x500x1250 s náběhy na obou koncích</t>
  </si>
  <si>
    <t>7410111</t>
  </si>
  <si>
    <t>7410112</t>
  </si>
  <si>
    <t>Tlumič hluku v plášti 1000x500; L=500mm - buňkový / přívod /</t>
  </si>
  <si>
    <t>Poznámka k položce:_x000D_
Ozn. 1.6.  buňka tlumiče hluku (5x)  -  G.200x500x500 s náběhy na obou koncích</t>
  </si>
  <si>
    <t>7410113</t>
  </si>
  <si>
    <t>7410114</t>
  </si>
  <si>
    <t>Protidešťová žaluzie PZ-AL-1500x710 + RAL .... - nebo výrobek srovnatelného standardu / sání /</t>
  </si>
  <si>
    <t>Poznámka k položce:_x000D_
Ozn. 1.8.  s ochr.sítem a upevňovacím rámem, materiál: hliníkové profily, průtočná plocha cca 0,85m2, RAL žaluzie - určí architekt projektu</t>
  </si>
  <si>
    <t>7410115</t>
  </si>
  <si>
    <t>Montáž žaluzie</t>
  </si>
  <si>
    <t>7410116</t>
  </si>
  <si>
    <t>Protidešťová žaluzie PZ-AL-900x400 + RAL .... - nebo výrobek srovnatelného standardu / výfuk /</t>
  </si>
  <si>
    <t>Poznámka k položce:_x000D_
Ozn. 1.9.  s ochr.sítem a upevňovacím rámem, materiál: hliníkové profily, průtočná plocha cca 0,28m2, RAL žaluzie - určí architekt projektu</t>
  </si>
  <si>
    <t>7410117</t>
  </si>
  <si>
    <t>7410118</t>
  </si>
  <si>
    <t>Regulační klapka kruhová pro prům. 125 mm, ovládání ruční, s aretací polohy listu</t>
  </si>
  <si>
    <t>Poznámka k položce:_x000D_
Ozn. 1.15.  jednolistá</t>
  </si>
  <si>
    <t>7410119</t>
  </si>
  <si>
    <t>Montáž klapky</t>
  </si>
  <si>
    <t>7410120</t>
  </si>
  <si>
    <t>Regulační klapka s protiběž. listy 400x160.R, ovládání ruční, s aretací polohy listu</t>
  </si>
  <si>
    <t>Poznámka k položce:_x000D_
Ozn. 16.  rám-ocelový pozink. plech, profil. listy- hliník, ozub.kola - PVC</t>
  </si>
  <si>
    <t>7410121</t>
  </si>
  <si>
    <t>7410122</t>
  </si>
  <si>
    <t>Regulační klapka s protiběž. listy 630x315.R, ovládání ruční, s aretací polohy listu</t>
  </si>
  <si>
    <t>Poznámka k položce:_x000D_
Ozn. 1.18.  rám-ocelový pozink. plech, profil. listy- hliník, ozub.kola - PVC</t>
  </si>
  <si>
    <t>7410123</t>
  </si>
  <si>
    <t>7410124</t>
  </si>
  <si>
    <t>Regulační klapka s protiběž. listy 200x400.R, ovládání ruční, s aretací polohy listu</t>
  </si>
  <si>
    <t>Poznámka k položce:_x000D_
Ozn. 1.20.  rám-ocelový pozink. plech, profil. listy- hliník, ozub.kola - PVC</t>
  </si>
  <si>
    <t>7410125</t>
  </si>
  <si>
    <t>7410126</t>
  </si>
  <si>
    <t>Regulační klapka s protiběž. listy 200x160.R, ovládání ruční, s aretací polohy listu</t>
  </si>
  <si>
    <t>Poznámka k položce:_x000D_
Ozn. 1.21.  rám-ocelový pozink. plech, profil. listy- hliník, ozub.kola - PVC</t>
  </si>
  <si>
    <t>7410127</t>
  </si>
  <si>
    <t>7410128</t>
  </si>
  <si>
    <t>Obdélníková výustka pro čtyřhranné potrubí, komfortní, 1000x250, 1.O - R1, odvodní , RAL 9005(ČERNÁ)… určí architekt proj.</t>
  </si>
  <si>
    <t>Poznámka k položce:_x000D_
Ozn. 1.22.  mater.: Al. profily, jednořadá s regulačním ústrojím-protiběžné listy+ RAL</t>
  </si>
  <si>
    <t>7410129</t>
  </si>
  <si>
    <t>Montáž výustky</t>
  </si>
  <si>
    <t>7410130</t>
  </si>
  <si>
    <t>Obdélníková výustka pro čtyřhranné potrubí, komfortní, 800x100, 2.O - R1, přívodní, RAL 9005(ČERNÁ)… určí architekt proj.</t>
  </si>
  <si>
    <t>Poznámka k položce:_x000D_
Ozn. 1.24.  mater.: Al. profily, dvouřadá s regulačním ústrojím-protiběžné listy+RAL</t>
  </si>
  <si>
    <t>7410131</t>
  </si>
  <si>
    <t>7410132</t>
  </si>
  <si>
    <t>Obdélníková výustka pro čtyřhranné potrubí, komfortní, 600x200, 2.O - R1, přívodní, RAL 9005(ČERNÁ)… určí architekt proj.</t>
  </si>
  <si>
    <t>Poznámka k položce:_x000D_
Ozn. 1.25.  mater.: Al. profily, dvouřadá s regulačním ústrojím-protiběžné listy+RAL</t>
  </si>
  <si>
    <t>7410133</t>
  </si>
  <si>
    <t>7410134</t>
  </si>
  <si>
    <t>Přívodní stavitelná (±30°) dýza s dalekým dosahem, optimalizovaná= tišší o 5-6dB než standardní, vel. 200 - pro průtok vzduchu max. 350 m3/h; RAL RAL 9005(ČERNÁ); určí architekt proj.; včetně drallového elementu pro možnost snížení dosahu proudu vzduchu</t>
  </si>
  <si>
    <t>Poznámka k položce:_x000D_
Ozn. 1.26.  mater.: Al. profily, +RAL…..,  pro montáž do vzt. nástavce prům 200mm</t>
  </si>
  <si>
    <t>7410135</t>
  </si>
  <si>
    <t>Montáž dýzy</t>
  </si>
  <si>
    <t>7410136</t>
  </si>
  <si>
    <t>Obdélníková výustka pro čtyřhranné potrubí, komfortní, 200x600, 2.O - R1, přívodní, RAL… určí architekt proj.</t>
  </si>
  <si>
    <t>Poznámka k položce:_x000D_
Ozn. 1.27.  mater.: Al. profily, dvouřadá s regulačním ústrojím-protiběžné listy+RAL</t>
  </si>
  <si>
    <t>7410137</t>
  </si>
  <si>
    <t>7410138</t>
  </si>
  <si>
    <t>Obdélníková výustka pro čtyřhranné potrubí, komfortní, 280x140, 2.O - R1, přívodní, RAL… určí architekt proj.</t>
  </si>
  <si>
    <t>Poznámka k položce:_x000D_
Ozn. 1.28.  mater.: Al. profily, dvouřadá s regulačním ústrojím-protiběžné listy+RAL</t>
  </si>
  <si>
    <t>7410139</t>
  </si>
  <si>
    <t>7410140</t>
  </si>
  <si>
    <t>Krycí mřížka KMK prům 125-160mm (zakrytí vzt potrubí)</t>
  </si>
  <si>
    <t>Poznámka k položce:_x000D_
Ozn. 1.29.  materiál: ocelové pozinkované profily, volná plocha cca 80%</t>
  </si>
  <si>
    <t>7410141</t>
  </si>
  <si>
    <t>Montáž mřížky</t>
  </si>
  <si>
    <t>7410142</t>
  </si>
  <si>
    <t>Čtyřhranné vzduchotechnické potrubí sk.I, materiál ocel. pozink. plech / sání, výfuk, odvod, přívod /</t>
  </si>
  <si>
    <t>Poznámka k položce:_x000D_
spojované R spoji a těsněné samolepicím těsněním, třída těsnosti B, vč. spojovacího a montážního materiálu a materiálu  na závěsy s pružným uložením</t>
  </si>
  <si>
    <t>7410143</t>
  </si>
  <si>
    <t>Montáž vzt. potrubí</t>
  </si>
  <si>
    <t>7410144</t>
  </si>
  <si>
    <t>Kruhové vzt. potrubí pevné - SPIRO , materiál ocel. pozink. plech, prům.: 100-125 mm</t>
  </si>
  <si>
    <t>Poznámka k položce:_x000D_
vč. spojovacího a montážního materiálu a materiálu  na závěsy s pružným uložením</t>
  </si>
  <si>
    <t>7410145</t>
  </si>
  <si>
    <t>7410146</t>
  </si>
  <si>
    <t>Kruhové vzt. potrubí pevné - SPIRO , materiál ocel. pozink. plech, prům.: 355-400 mm</t>
  </si>
  <si>
    <t>7410147</t>
  </si>
  <si>
    <t>7410148</t>
  </si>
  <si>
    <t>Tepelná izolace vzt. potrubí z min. vlny tl. 60mm, / izolace vzt. potrubí sání a výfuku , strojovna, kanály podlaha /</t>
  </si>
  <si>
    <t>Poznámka k položce:_x000D_
povrch hliniková folie, upevněná na trny, spoje  přelepeny Al.páskou</t>
  </si>
  <si>
    <t>7410149</t>
  </si>
  <si>
    <t>Montáž izolace</t>
  </si>
  <si>
    <t>7410150</t>
  </si>
  <si>
    <t>Tepelná izolace vzt. potrubí z min. vlny tl. 20mm, /izolace vzt. přívodního potrubí/</t>
  </si>
  <si>
    <t>7410151</t>
  </si>
  <si>
    <t>7410152</t>
  </si>
  <si>
    <t>Tabule pozinkovaného plechu (2x1m) tl.=1mm pro opravy</t>
  </si>
  <si>
    <t>ZÁZEMÍ, MALÝ SÁL - 2NP</t>
  </si>
  <si>
    <t>7410201</t>
  </si>
  <si>
    <t>Vzduchotechnická jednotka ve vnitřním - PODSTROPNÍM provedení - nebo výrobek srovnatelného standardu. Včetně: připojovacích manžet, rámu, uzavírací klapky+servopohon na sání a výtlaku, vestavěného el. ohřívače, regulace a regulátoru, čidel, čidel do potrubí vzt., čidla venkovní., sifonů, včetně příslušenství - Ecodesign 2018 ANO</t>
  </si>
  <si>
    <t>Poznámka k položce:_x000D_
Ozn. 2.1.  Kompaktní jednotka (vnitřní).                                                                                                             složená z:  přívodní část:  filtr EU5, deskový rekuperátor s obtokem,  Elekro ohřívač - vestavěný; Qt=1,8kW,  ventilátor 900 m3/h, 200Pa, EC motory,                                                                          odsávací část: filtr EU5, ventilátor 900m3/h, 200Pa, EC motory</t>
  </si>
  <si>
    <t>7410202</t>
  </si>
  <si>
    <t>7410203</t>
  </si>
  <si>
    <t>7410204</t>
  </si>
  <si>
    <t>Tlumič hluku v plášti 400x200; L=1000mm - buňkový / výfuk, sání /</t>
  </si>
  <si>
    <t>Poznámka k položce:_x000D_
Ozn. 2.2.  buňka tlumiče hluku (1x)  -  G.200x400x1000 s náběhy na obou koncích</t>
  </si>
  <si>
    <t>7410205</t>
  </si>
  <si>
    <t>7410206</t>
  </si>
  <si>
    <t>Tlumič hluku v plášti 400x200; L=1000mm - buňkový / odvod /</t>
  </si>
  <si>
    <t>Poznámka k položce:_x000D_
Ozn. 2.3.  buňka tlumiče hluku (1x)  -  G.200x400x1000 s náběhy na obou koncích</t>
  </si>
  <si>
    <t>7410207</t>
  </si>
  <si>
    <t>7410208</t>
  </si>
  <si>
    <t>Tlumič hluku v plášti 400x200; L=1500mm - buňkový / přívod /</t>
  </si>
  <si>
    <t>Poznámka k položce:_x000D_
Ozn. 2.4.  buňka tlumiče hluku (1x)  -  G.200x400x1500 s náběhy na obou koncích</t>
  </si>
  <si>
    <t>7410209</t>
  </si>
  <si>
    <t>7410210</t>
  </si>
  <si>
    <t>Kruhové vzt. potrubí ohebné -HLUK TLUMÍCÍ -typ například SONO…. , prům.: 250 mm</t>
  </si>
  <si>
    <t>Poznámka k položce:_x000D_
Ozn. 2.5.  s 25mm izolační vrstvy, parotěsné izolace, včetně spojovacího a těsnícího materiálu.</t>
  </si>
  <si>
    <t>7410211</t>
  </si>
  <si>
    <t>7410212</t>
  </si>
  <si>
    <t>Protidešťová žaluzie PZ-AL-500x250 + RAL .... - nebo výrobek srovnatelného standardu</t>
  </si>
  <si>
    <t>Poznámka k položce:_x000D_
Ozn. 2.6.  s ochr.sítem a upevňovacím rámem, materiál: hliníkové profily, průtočná plocha cca 0,01m2, RAL žaluzie - určí architekt projektu</t>
  </si>
  <si>
    <t>7410213</t>
  </si>
  <si>
    <t>7410214</t>
  </si>
  <si>
    <t>Uzavírací klapka těsná , s protiběž. listy 250x200.S, ovládání servopohonem, (servopohon 24V dodá MaR)</t>
  </si>
  <si>
    <t>Poznámka k položce:_x000D_
Ozn. 2.7.  rám-ocelový pozink. plech, profil. listy- hliník, ozub.kola - PVC</t>
  </si>
  <si>
    <t>7410215</t>
  </si>
  <si>
    <t>7410216</t>
  </si>
  <si>
    <t>Uzavírací klapka těsná, prům. 250.S, ovládání servopohonem, (servopohon 24V dodá MaR)</t>
  </si>
  <si>
    <t>Poznámka k položce:_x000D_
Ozn. 2.8.</t>
  </si>
  <si>
    <t>7410217</t>
  </si>
  <si>
    <t>7410218</t>
  </si>
  <si>
    <t>Přívodní, vířivý anemostat, čtvercový, 500x24 + RAL.....… - nebo výrobek srovnatelného standardu</t>
  </si>
  <si>
    <t>Poznámka k položce:_x000D_
Ozn. 2.10.   vč. připojovacího boxu s reg. klapkou, horizontální připojení,  přívod 300 m3/h; pz=25Pa; RAL určí architekt projektu</t>
  </si>
  <si>
    <t>7410219</t>
  </si>
  <si>
    <t>Montáž anemostatu</t>
  </si>
  <si>
    <t>7410220</t>
  </si>
  <si>
    <t>Obdélníková výustka pro čtyřhranné potrubí, komfortní, 560x200, 1.O - R1, odvodní , RAL… určí architekt proj.</t>
  </si>
  <si>
    <t>Poznámka k položce:_x000D_
Ozn. 2.11.  mater.: Al. profily, jednořadá s regulačním ústrojím-protiběžné listy+ RAL</t>
  </si>
  <si>
    <t>7410221</t>
  </si>
  <si>
    <t>7410222</t>
  </si>
  <si>
    <t>Kruhové vzt. potrubí ohebné - například: SEMI… prům.: 200 mm /napojení anemostatů/</t>
  </si>
  <si>
    <t>Poznámka k položce:_x000D_
Ozn. 2.12.  vč. spojovacího, těsnícího  a montážního materiálu, materiál vícevrstvý Al. laminát</t>
  </si>
  <si>
    <t>7410223</t>
  </si>
  <si>
    <t>7410224</t>
  </si>
  <si>
    <t>Čtyřhranné vzduchotechnické potrubí sk.I, materiál ocel. pozink. plech</t>
  </si>
  <si>
    <t>7410225</t>
  </si>
  <si>
    <t>7410226</t>
  </si>
  <si>
    <t>Kruhové vzt. potrubí pevné - SPIRO , materiál ocel. pozink. plech, prům.: 200-250 mm</t>
  </si>
  <si>
    <t>7410227</t>
  </si>
  <si>
    <t>7410228</t>
  </si>
  <si>
    <t>Tepelná izolace vzt. potrubí z min. vlny tl. 60mm, / izolace vzt. potrubí sání a výfuku /</t>
  </si>
  <si>
    <t>Poznámka k položce:_x000D_
povrch hliniková folie, upevněná na trny ,spoje  přelepeny Al.páskou</t>
  </si>
  <si>
    <t>7410229</t>
  </si>
  <si>
    <t>7410230</t>
  </si>
  <si>
    <t>PROMÍTACÍ KABINA - 1NP</t>
  </si>
  <si>
    <t>7410301</t>
  </si>
  <si>
    <t>Radiální potrubní, odsávací ventilátor-TICHÝ (35dB(A) ve 3m )- např. ......pro prům. 250mm, včetně: regulátoru otáček, pružných připojovacích manžet 2ks, zpětné klapky - například RSK 250 ........ - nebo výrobek srovnatelného standardu</t>
  </si>
  <si>
    <t>Poznámka k položce:_x000D_
Ozn. 3.1.  Qv=820m3/h, pex=150Pa</t>
  </si>
  <si>
    <t>7410302</t>
  </si>
  <si>
    <t>Montáž ventilátoru</t>
  </si>
  <si>
    <t>7410303</t>
  </si>
  <si>
    <t>Tlumič hluku do kruhového potrubí, například: ... 250 / 900 - nebo výrobek srovnatelného standardu</t>
  </si>
  <si>
    <t>Poznámka k položce:_x000D_
Ozn. 3.2.  pro kruhové potrubí prům. 250 mm, délka tlumiče 900 mm</t>
  </si>
  <si>
    <t>7410304</t>
  </si>
  <si>
    <t>7410305</t>
  </si>
  <si>
    <t>Poznámka k položce:_x000D_
Ozn. 3.3.  jednolistá</t>
  </si>
  <si>
    <t>7410306</t>
  </si>
  <si>
    <t>7410307</t>
  </si>
  <si>
    <t>Obdélníková výustka pro kruhové potrubí, komfortní, 425x75, 1.O - R1, odvodní , RAL… určí architekt proj.</t>
  </si>
  <si>
    <t>Poznámka k položce:_x000D_
Ozn. 3.4.  mater.: Al. profily, jednořadá s regulačním ústrojím-protiběžné listy+ RAL</t>
  </si>
  <si>
    <t>7410308</t>
  </si>
  <si>
    <t>7410309</t>
  </si>
  <si>
    <t>Poznámka k položce:_x000D_
spojované R spoji a těsněné samolepicím těsněním, třída těsnosti C, vč. spojovacího a montážního materiálu a materiálu  na závěsy s pružným uložením</t>
  </si>
  <si>
    <t>7410310</t>
  </si>
  <si>
    <t>7410311</t>
  </si>
  <si>
    <t>Kruhové vzt. potrubí pevné - SPIRO-VODOTĚSNÉ , materiál ocel. pozink. plech, prům.: 125-160 mm</t>
  </si>
  <si>
    <t>7410312</t>
  </si>
  <si>
    <t>7410313</t>
  </si>
  <si>
    <t>7410314</t>
  </si>
  <si>
    <t>7410315</t>
  </si>
  <si>
    <t>Tepelná izolace vzt. potrubí z min. vlny tl. 40mm, / izolace vzt. potrubí výfuku /</t>
  </si>
  <si>
    <t>7410316</t>
  </si>
  <si>
    <t>PŘÍPRAVNA KAVÁRNY - 1.NP</t>
  </si>
  <si>
    <t>7410401</t>
  </si>
  <si>
    <t>Diagonální ventilátor, pro prům. 200 mmm; IP55 - nebo výrobek srovnatelného standardu včetně: pružných připojovacích manžet 2ks zpětné klapky -například RSK 200, doběhového spínače</t>
  </si>
  <si>
    <t>Poznámka k položce:_x000D_
Ozn. 4.1.  Odvod 550m3/h; pe= 200 Pa</t>
  </si>
  <si>
    <t>7410402</t>
  </si>
  <si>
    <t>7410403</t>
  </si>
  <si>
    <t>Kuchyňský odsavač par (digestoř) - podvěsný - šíře 600mm, tukový filtr, osvětlení, ventilátor radiální 3-4°otáček, s připojovacím hrdlem prům. 150-160mm</t>
  </si>
  <si>
    <t>Poznámka k položce:_x000D_
Ozn. 4.2.  Qv= 90-450m3/h</t>
  </si>
  <si>
    <t>7410404</t>
  </si>
  <si>
    <t>7410405</t>
  </si>
  <si>
    <t>Protidešťová žaluzie PZ-AL-315x250 + RAL .... - nebo výrobek srovnatelného standardu</t>
  </si>
  <si>
    <t>Poznámka k položce:_x000D_
Ozn. 4.3.  s ochr.sítem a upevňovacím rámem, materiál: hliníkové profily, průtočná plocha cca 0,06m2, RAL žaluzie - určí architekt projektu</t>
  </si>
  <si>
    <t>7410406</t>
  </si>
  <si>
    <t>7410407</t>
  </si>
  <si>
    <t>Tlumič hluku do kruhového potrubí, 200 / 900 - nebo výrobek srovnatelného standardu</t>
  </si>
  <si>
    <t>Poznámka k položce:_x000D_
Ozn. 4.4.  pro kruhové potrubí prům. 200 mm, délka tlumiče 900 mm</t>
  </si>
  <si>
    <t>7410408</t>
  </si>
  <si>
    <t>7410409</t>
  </si>
  <si>
    <t>Obdélníková výustka pro čtyřhranné potrubí, komfortní, 280x140, 1.O - R1, odvodní , RAL… určí architekt proj.</t>
  </si>
  <si>
    <t>Poznámka k položce:_x000D_
Ozn. 4.5.  mater.: Al. profily, jednořadá s regulačním ústrojím-protiběžné listy+ RAL</t>
  </si>
  <si>
    <t>7410410</t>
  </si>
  <si>
    <t>7410411</t>
  </si>
  <si>
    <t>Poznámka k položce:_x000D_
Ozn. 4.6.  mater.: Al. profily, jednořadá s regulačním ústrojím-protiběžné listy+ RAL</t>
  </si>
  <si>
    <t>7410412</t>
  </si>
  <si>
    <t>7410413</t>
  </si>
  <si>
    <t>Obdélníková výustka pro kruhové potrubí, komfortní, 325x75, 1.O - R1, odvodní , RAL… určí architekt proj.</t>
  </si>
  <si>
    <t>Poznámka k položce:_x000D_
Ozn. 4.7.  mater.: Al. profily, jednořadá s regulačním ústrojím-protiběžné listy+ RAL</t>
  </si>
  <si>
    <t>7410414</t>
  </si>
  <si>
    <t>7410415</t>
  </si>
  <si>
    <t>7410416</t>
  </si>
  <si>
    <t>7410417</t>
  </si>
  <si>
    <t>Kruhové vzt. potrubí pevné - SPIRO-VODOTĚSNÉ , materiál ocel. pozink. plech, prům.: 160 mm</t>
  </si>
  <si>
    <t>7410418</t>
  </si>
  <si>
    <t>7410419</t>
  </si>
  <si>
    <t>Kruhové vzt. potrubí pevné - SPIRO-VODOTĚSNÉ , materiál ocel. pozink. plech, prům.: 200 mm</t>
  </si>
  <si>
    <t>7410420</t>
  </si>
  <si>
    <t>7410421</t>
  </si>
  <si>
    <t>7410422</t>
  </si>
  <si>
    <t>HYGIENICKÁ ZAŘÍZENÍ  - 2.NP</t>
  </si>
  <si>
    <t>7410501</t>
  </si>
  <si>
    <t>Diagonální ventilátor, pro prům. 160mmm - nebo výrobek srovnatelného standardu včetně: pružných připojovacích manžet 2ks zpětné klapky -například RSK 160, doběhového spínače</t>
  </si>
  <si>
    <t>Poznámka k položce:_x000D_
Ozn. 5.1.  Odvod 250m3/h; pe= 150Pa</t>
  </si>
  <si>
    <t>7410502</t>
  </si>
  <si>
    <t>7410503</t>
  </si>
  <si>
    <t>Protidešťová žaluzie PZ-AL-250x250 + RAL .... - nebo výrobek srovnatelného standardu</t>
  </si>
  <si>
    <t>Poznámka k položce:_x000D_
Ozn. 5.2.  s ochr.sítem a upevňovacím rámem, materiál: hliníkové profily, průtočná plocha cca 0,05m2, RAL žaluzie - určí architekt projektu</t>
  </si>
  <si>
    <t>7410504</t>
  </si>
  <si>
    <t>7410505</t>
  </si>
  <si>
    <t>Tlumič hluku do kruhového potrubí, 160 / 900 - nebo výrobek srovnatelného standardu</t>
  </si>
  <si>
    <t>Poznámka k položce:_x000D_
Ozn. 5.3.  pro kruhové potrubí prům. 160 mm, délka tlumiče 900 mm</t>
  </si>
  <si>
    <t>7410506</t>
  </si>
  <si>
    <t>7410507</t>
  </si>
  <si>
    <t>Tlumič hluku do kruhového potrubí, 160 / 600 - nebo výrobek srovnatelného standardu</t>
  </si>
  <si>
    <t>Poznámka k položce:_x000D_
Ozn. 5.4.  pro kruhové potrubí prům. 160 mm, délka tlumiče 600 mm</t>
  </si>
  <si>
    <t>7410508</t>
  </si>
  <si>
    <t>7410509</t>
  </si>
  <si>
    <t>Odvodní talířový ventil kovový prům. 125 mm</t>
  </si>
  <si>
    <t>Poznámka k položce:_x000D_
Ozn. 5.5.  Qv=30-50m3/h, pro připojení na kruhové potrubí ø125mm,  vč. montážního rámečku, materiál.: pozink ocel. plech+RAL...(bílá)</t>
  </si>
  <si>
    <t>7410510</t>
  </si>
  <si>
    <t>Montáž ventilu</t>
  </si>
  <si>
    <t>7410511</t>
  </si>
  <si>
    <t>Protidešťová žaluzie PZ-AL- prům. 200mm + RAL .... - nebo výrobek srovnatelného standardu</t>
  </si>
  <si>
    <t>Poznámka k položce:_x000D_
Ozn. 5.6.  s ochr.sítem a upevňovacím rámem, materiál: hliníkové profily, průtočná plocha cca 0,032m2, RAL žaluzie - určí architekt projektu</t>
  </si>
  <si>
    <t>7410512</t>
  </si>
  <si>
    <t>7410513</t>
  </si>
  <si>
    <t>Poznámka k položce:_x000D_
Ozn. 5.7.  jednolistá</t>
  </si>
  <si>
    <t>7410514</t>
  </si>
  <si>
    <t>7410515</t>
  </si>
  <si>
    <t>Regulační klapka kruhová pro prům. 160 mm, ovládání ruční, s aretací polohy listu</t>
  </si>
  <si>
    <t>Poznámka k položce:_x000D_
Ozn. 5.8.  jednolistá</t>
  </si>
  <si>
    <t>7410516</t>
  </si>
  <si>
    <t>7410517</t>
  </si>
  <si>
    <t>7410518</t>
  </si>
  <si>
    <t>7410519</t>
  </si>
  <si>
    <t>Kruhové vzt. potrubí pevné - SPIRO , materiál ocel. pozink. plech, prům.: 160 mm</t>
  </si>
  <si>
    <t>7410520</t>
  </si>
  <si>
    <t>7410521</t>
  </si>
  <si>
    <t>7410522</t>
  </si>
  <si>
    <t>HYGIENICKÁ ZAŘÍZENÍ  - 1.NP</t>
  </si>
  <si>
    <t>7410601</t>
  </si>
  <si>
    <t>Radiální odsávací ventilátor n vč. zpětné klapky ve výtlaku, časového doběhu ........ - nebo výrobek srovnatelného standardu</t>
  </si>
  <si>
    <t>Poznámka k položce:_x000D_
Ozn. 6.1.  Qv=80m3/h, pex=90Pa, ventilátor pro zabudování do podhledu, stropu, min. IP X4</t>
  </si>
  <si>
    <t>7410602</t>
  </si>
  <si>
    <t>7410603</t>
  </si>
  <si>
    <t>Poznámka k položce:_x000D_
Ozn. 6.2.  s ochr.sítem a upevňovacím rámem, materiál: hliníkové profily, průtočná plocha cca 0,032m2, RAL žaluzie - určí architekt projektu</t>
  </si>
  <si>
    <t>7410604</t>
  </si>
  <si>
    <t>7410605</t>
  </si>
  <si>
    <t>Kruhové vzt. potrubí ohebné - SEMIFLEX prům.: 100 mm / napojení ventilátorů /</t>
  </si>
  <si>
    <t>Poznámka k položce:_x000D_
Ozn. 6.3.  vč. spojovacího, těsnícího  a montážního materiálu, materiál vícevrstvý Al. laminát</t>
  </si>
  <si>
    <t>7410606</t>
  </si>
  <si>
    <t>7410607</t>
  </si>
  <si>
    <t>7410608</t>
  </si>
  <si>
    <t>7410609</t>
  </si>
  <si>
    <t>Kruhové vzt. potrubí pevné - SPIRO-VODOTĚSNÉ , materiál ocel. pozink. plech, prům.: 100 mm</t>
  </si>
  <si>
    <t>7410610</t>
  </si>
  <si>
    <t>7410611</t>
  </si>
  <si>
    <t>Kruhové vzt. potrubí pevné - SPIRO , materiál ocel. pozink. plech, prům.: 200 mm</t>
  </si>
  <si>
    <t>7410612</t>
  </si>
  <si>
    <t>7410613</t>
  </si>
  <si>
    <t>7410614</t>
  </si>
  <si>
    <t>ROZVODNY - 1.PP</t>
  </si>
  <si>
    <t>7410802</t>
  </si>
  <si>
    <t>Radiální ventilátor, prům. 160mm - nebo výrobek srovnatelného standardu včetně: časového doběhu, regulátoru otáček, pružných připojovacích manžet 2ks, zpětné klapky - například RSK 160</t>
  </si>
  <si>
    <t>Poznámka k položce:_x000D_
Ozn. 8.2.  Odvod 220 m3/h; pex=150Pa</t>
  </si>
  <si>
    <t>7410803</t>
  </si>
  <si>
    <t>7410804</t>
  </si>
  <si>
    <t>Poznámka k položce:_x000D_
Ozn. 8.3.  pro kruhové potrubí prům. 160 mm, délka tlumiče 900 mm</t>
  </si>
  <si>
    <t>7410805</t>
  </si>
  <si>
    <t>7410806</t>
  </si>
  <si>
    <t>Odvodní talířový ventil, kovový, prům. 125 mm</t>
  </si>
  <si>
    <t>Poznámka k položce:_x000D_
Ozn. 8.4.  Qv=80m3/h, pro připojení na kruhové potrubí ø125mm,  vč. montážního rámečku, materiál.: pozink ocel. plech+RAL...(bílá)</t>
  </si>
  <si>
    <t>7410807</t>
  </si>
  <si>
    <t>7410808</t>
  </si>
  <si>
    <t>Protidešťová žaluzie PZ-AL- 250x250 + RAL .... - nebo výrobek srovnatelného standardu</t>
  </si>
  <si>
    <t>Poznámka k položce:_x000D_
Ozn. 8.5.  s ochr.sítem a upevňovacím rámem, materiál: hliníkové profily, průtočná plocha cca 0,05m2, RAL žaluzie - určí architekt projektu</t>
  </si>
  <si>
    <t>7410809</t>
  </si>
  <si>
    <t>7410810</t>
  </si>
  <si>
    <t>Krycí mřížka KMK prům 160-200mm (zakrytí otvoru ve vzt. potrubí)</t>
  </si>
  <si>
    <t>Poznámka k položce:_x000D_
Ozn. 8.6.  materiál: ocelové pozinkované profily, volná plocha cca. 80%</t>
  </si>
  <si>
    <t>7410811</t>
  </si>
  <si>
    <t>7410812</t>
  </si>
  <si>
    <t>Kruhové vzt. potrubí ohebné - například: SEMIFLEX prům.: 100-125 mm /napojení ventilů, anemostatů/</t>
  </si>
  <si>
    <t>Poznámka k položce:_x000D_
Ozn. 8.7.  vč. spojovacího, těsnícího  a montážního materiálu, materiál vícevrstvý Al. laminát</t>
  </si>
  <si>
    <t>7410813</t>
  </si>
  <si>
    <t>7410814</t>
  </si>
  <si>
    <t>7410815</t>
  </si>
  <si>
    <t>7410816</t>
  </si>
  <si>
    <t>Kruhové vzt. potrubí pevné - SPIRO , materiál ocel. pozink. plech, prům.: 125mm</t>
  </si>
  <si>
    <t>7410817</t>
  </si>
  <si>
    <t>7410818</t>
  </si>
  <si>
    <t>7410819</t>
  </si>
  <si>
    <t>7410820</t>
  </si>
  <si>
    <t>Kruhové vzt. potrubí pevné - SPIRO , materiál ocel. pozink. plech, prům.: 250 mm</t>
  </si>
  <si>
    <t>7410821</t>
  </si>
  <si>
    <t>7410822</t>
  </si>
  <si>
    <t>7410823</t>
  </si>
  <si>
    <t>7410824</t>
  </si>
  <si>
    <t>Protipožární izolace vzt. potrubí-odolnost 30min.</t>
  </si>
  <si>
    <t>Poznámka k položce:_x000D_
Typ izolace a její upevnění na vzt. potrubí musí mít platný atest zkušebního ústavu.</t>
  </si>
  <si>
    <t>7410825</t>
  </si>
  <si>
    <t>TECHNICKÉ MÍSTNOSTI</t>
  </si>
  <si>
    <t>7410901</t>
  </si>
  <si>
    <t>Protidešťová žaluzie PZ-AL-125x315 + RAL .... - nebo výrobek srovnatelného standardu</t>
  </si>
  <si>
    <t>Poznámka k položce:_x000D_
Ozn. 9.1.  s ochr.sítem a upevňovacím rámem, materiál: hliníkové profily, průtočná plocha cca 0,03m2, RAL žaluzie - určí architekt projektu</t>
  </si>
  <si>
    <t>7410902</t>
  </si>
  <si>
    <t>7410903</t>
  </si>
  <si>
    <t>Krycí mřížka KMH 160x160 (zakrytí vzt potrubí)</t>
  </si>
  <si>
    <t>Poznámka k položce:_x000D_
Ozn. 9.2.  materiál: ocelové pozinkované profily, volná plocha cca 80%</t>
  </si>
  <si>
    <t>7410904</t>
  </si>
  <si>
    <t>7410905</t>
  </si>
  <si>
    <t>Krycí mřížka KMK prům200mm (zakrytí vzt potrubí)</t>
  </si>
  <si>
    <t>Poznámka k položce:_x000D_
Ozn. 9.3.  materiál: ocelové pozinkované profily, volná plocha cca 80%</t>
  </si>
  <si>
    <t>7410906</t>
  </si>
  <si>
    <t>7410907</t>
  </si>
  <si>
    <t>Poznámka k položce:_x000D_
spojované R spoji a těsněné samolepicím těsněním, třída těsnosti B,  vč. spojovacího a montážního materiálu a materiálu  na závěsy s pružným uložením</t>
  </si>
  <si>
    <t>7410908</t>
  </si>
  <si>
    <t>7410909</t>
  </si>
  <si>
    <t>Kruhové vzt. potrubí pevné - SPIRO, materiál ocel. pozink. plech, prům.: 200 mm</t>
  </si>
  <si>
    <t>7410910</t>
  </si>
  <si>
    <t>7410911</t>
  </si>
  <si>
    <t>Tepelná izolace vzt. potrubí z min. vlny tl. 40mm, / izolace vzt. potrubí /</t>
  </si>
  <si>
    <t>7410912</t>
  </si>
  <si>
    <t>CHLAZENÍ  - ROZVODNA 002 - 1PP</t>
  </si>
  <si>
    <t>7411001</t>
  </si>
  <si>
    <t>Vnitřní PODSTROPNÍ jednotka chlazení, 1270x680x220mm; Qch= 5-6,3 kW; typ BEZ čerpadla kondenzátu - nebo výrobek srovnatelného standardu</t>
  </si>
  <si>
    <t>Poznámka k položce:_x000D_
Ozn. 10.1.  včetně příslušenství</t>
  </si>
  <si>
    <t>7411002</t>
  </si>
  <si>
    <t>Montáž vnitřní jednotky chlazení</t>
  </si>
  <si>
    <t>7411003</t>
  </si>
  <si>
    <t>Kondenzační jednotka chlazení SPLIT- invertor Qch= 5-6,3 kW, převýšení mezi vnitřní a venkovní jednotkou do 11m, - nebo výrobek srovnatelného standardu</t>
  </si>
  <si>
    <t>Poznámka k položce:_x000D_
Ozn. 10.2.  Vzduchem chlazená jednotka systému SPLIT-invertor, pro venkovní instalaci, celkový chladící výkon bude potvrzen dodavetelem technologie či serveru! ,   Automatický restart, úprava pro celoroční provoz</t>
  </si>
  <si>
    <t>7411004</t>
  </si>
  <si>
    <t>Montáž venkovní jednotky chlazení</t>
  </si>
  <si>
    <t>7411005</t>
  </si>
  <si>
    <t>Ovladače- dálkové (INFRA) - pro vnitřní jednotky chlazení</t>
  </si>
  <si>
    <t>Poznámka k položce:_x000D_
ovladač pro každý výparník, vnitřní jednotku chlazení - dle schema chlazení, pro řešenou místnost</t>
  </si>
  <si>
    <t>7411006</t>
  </si>
  <si>
    <t>Montáž ovladače</t>
  </si>
  <si>
    <t>7411007</t>
  </si>
  <si>
    <t>Ocelové konzole / rám + silentbloky, pro upevnění venkovní kondenzační jednotky chlazení , vnější rozměr cca 900x400x400mm</t>
  </si>
  <si>
    <t>Poznámka k položce:_x000D_
konzole/rám pod kotvící body poz. 10.2   ,  materiál - ocel. pozink. profily + nátěr RAL</t>
  </si>
  <si>
    <t>7411008</t>
  </si>
  <si>
    <t>Montáž konzole</t>
  </si>
  <si>
    <t>7411009</t>
  </si>
  <si>
    <t>Cu kruhové potrubí pro chladírenské účely - svazek (prům. 10/16 nebo 6/12 mm) - dle ší specifikace dodavatele</t>
  </si>
  <si>
    <t>Poznámka k položce:_x000D_
Cu kruhové potrubí, svazek, včetně náplně chladiva R32, vč. spojovacího a montážního materiálu a materiálu na závěsy a včetně teplené a parotěsné izolace</t>
  </si>
  <si>
    <t>7411010</t>
  </si>
  <si>
    <t>Montáž Cu potrubí</t>
  </si>
  <si>
    <t>7411011</t>
  </si>
  <si>
    <t>Náplň chladiva R32 - chladící médium (2kg..dle bližší specifikace dodavatele)</t>
  </si>
  <si>
    <t>Poznámka k položce:_x000D_
pro doplnění systému CHLAZENÍ - viz. schema</t>
  </si>
  <si>
    <t>7411012</t>
  </si>
  <si>
    <t>Montáž/ doplnění chladiva</t>
  </si>
  <si>
    <t>7411013</t>
  </si>
  <si>
    <t>Kabeláže elektro - komunikační (Prověřit!-dle konkrétního typu jednotek a ovladačů - například: 5x1,5mm2)</t>
  </si>
  <si>
    <t>Poznámka k položce:_x000D_
Kabeláže mezi vnitřnmi a venkovními jednotkami. Osadit ve spolupráci s profesí elektro</t>
  </si>
  <si>
    <t>7411014</t>
  </si>
  <si>
    <t>Montáž kabeláže</t>
  </si>
  <si>
    <t>7411015</t>
  </si>
  <si>
    <t>Prostup do fasády-chránička cca 200 mm (plast); složená z přímého průchodu cca 1m+oblouku 90°, včetně izolace proti zatečení</t>
  </si>
  <si>
    <t>Poznámka k položce:_x000D_
prostup pro Cu potrubí a kabeláž Elektro. Chráničku osadit ve spolupráci se stavbou.</t>
  </si>
  <si>
    <t>7411016</t>
  </si>
  <si>
    <t>Montáž chráničky</t>
  </si>
  <si>
    <t>7411017</t>
  </si>
  <si>
    <t>Kruhové, plastové potrubí odvodu kondenzátu (D 25-32)</t>
  </si>
  <si>
    <t>Poznámka k položce:_x000D_
potrubí včetně spojovacího,  montážního materiálu a materiálu na závěsy, včetně tepelné izolace např. …....</t>
  </si>
  <si>
    <t>7411018</t>
  </si>
  <si>
    <t>Montáž potrubí kondenzátu</t>
  </si>
  <si>
    <t>PROSTOR NAD PODHLEDEM - SÁL</t>
  </si>
  <si>
    <t>7411101</t>
  </si>
  <si>
    <t>Axiální odsávací ventilátor prům 250mm vč. zpětné samočinné klapky ve výtlaku, EC motoru, pružná manžeta, ochranná mřížka, regulace otáček potenciometrem ve svorkovnici, dále alalog. vstupem 0-10V od čidel pro regulaci průtoku (teplota vlhkost ..., ........ - nebo výrobek srovnatelného standardu</t>
  </si>
  <si>
    <t>Poznámka k položce:_x000D_
Ozn. 11.1  Qv=900m3/h, pex=40Pa, ventilátor pro zabudování do stáv. prostupu ve stěně</t>
  </si>
  <si>
    <t>7411102</t>
  </si>
  <si>
    <t>7411103</t>
  </si>
  <si>
    <t>7411104</t>
  </si>
  <si>
    <t>7411105</t>
  </si>
  <si>
    <t>7411106</t>
  </si>
  <si>
    <t>CHLAZENÍ  - PROMÍTACÍ KABINY  - 1.NP</t>
  </si>
  <si>
    <t>7411201</t>
  </si>
  <si>
    <t>Vnitřní NÁSTĚNNÁ jednotka chlazení, Qch= 3,6 kW; typ BEZ čerpadla kondenzátu - nebo výrobek srovnatelného standardu</t>
  </si>
  <si>
    <t>Poznámka k položce:_x000D_
Ozn. 12.1.  včetně příslušenství</t>
  </si>
  <si>
    <t>7411202</t>
  </si>
  <si>
    <t>7411203</t>
  </si>
  <si>
    <t>Kondenzační jednotka chlazení SPLIT- invertor Qch= 3,6 kW, převýšení mezi vnitřní a venkovní jednotkou do 6m, - nebo výrobek srovnatelného standardu</t>
  </si>
  <si>
    <t>Poznámka k položce:_x000D_
Ozn. 12.2.  Vzduchem chlazená jednotka systému SPLIT-invertor, pro venkovní instalaci,  Automatický restart, úprava pro celoroční provoz</t>
  </si>
  <si>
    <t>7411204</t>
  </si>
  <si>
    <t>7411205</t>
  </si>
  <si>
    <t>7411206</t>
  </si>
  <si>
    <t>7411207</t>
  </si>
  <si>
    <t>Poznámka k položce:_x000D_
konzole/rám pod kotvící body poz. 12.2   ,  materiál - ocel. pozink. profily + nátěr RAL</t>
  </si>
  <si>
    <t>7411208</t>
  </si>
  <si>
    <t>7411209</t>
  </si>
  <si>
    <t>Cu kruhové potrubí pro chladírenské účely - svazek (prům. 6/10 mm)</t>
  </si>
  <si>
    <t>7411210</t>
  </si>
  <si>
    <t>7411211</t>
  </si>
  <si>
    <t>466</t>
  </si>
  <si>
    <t>7411212</t>
  </si>
  <si>
    <t>468</t>
  </si>
  <si>
    <t>7411213</t>
  </si>
  <si>
    <t>470</t>
  </si>
  <si>
    <t>Poznámka k položce:_x000D_
Kabeláže mezi vnitřnmi a venkovními jednotkami. Osadit ve spolupráci s profesí Elektro</t>
  </si>
  <si>
    <t>7411214</t>
  </si>
  <si>
    <t>472</t>
  </si>
  <si>
    <t>7411215</t>
  </si>
  <si>
    <t>474</t>
  </si>
  <si>
    <t>Poznámka k položce:_x000D_
prostup pro Cu potrubí a kabeláž elektro. Chráničku osadit ve spolupráci se stavbou.</t>
  </si>
  <si>
    <t>7411216</t>
  </si>
  <si>
    <t>476</t>
  </si>
  <si>
    <t>7411217</t>
  </si>
  <si>
    <t xml:space="preserve">Kruhové, plastové potrubí odvodu kondenzátu (D 25-32) </t>
  </si>
  <si>
    <t>478</t>
  </si>
  <si>
    <t>7411218</t>
  </si>
  <si>
    <t>480</t>
  </si>
  <si>
    <t>DEMONTÁŽE STÁV. ZAŘÍZENÍ VZT.-OBJEKT</t>
  </si>
  <si>
    <t>7411301</t>
  </si>
  <si>
    <t>Stávající odvětrání v podhledu S104 zázemí foyer = Demontáže vzt. ventilátoru a vzt. potrubí do prům. 200mm a délky cca10m. Demontáž, odvoz, likvidace.</t>
  </si>
  <si>
    <t>482</t>
  </si>
  <si>
    <t>Poznámka k položce:_x000D_
Ozn. 13.1.  Také viz. popis v T.Z. : Je uvažováno s demontáží potrubního ventilátoru a potrubí, sloužícího pro odvětrání nad podhledem foyer na 1.np objektu. Odhad hmotnosti vzt ventilátoru a vzt. potrubí 20kg.</t>
  </si>
  <si>
    <t>7411302</t>
  </si>
  <si>
    <t>Stávající odvětrání současného podhled. světlíků v 1.np = Demontáže vzt. ventilátoru a vzt. potrubí do prům. 200mm a délky cca10m. Demontáž, odvoz, likvidace.</t>
  </si>
  <si>
    <t>484</t>
  </si>
  <si>
    <t>Poznámka k položce:_x000D_
Ozn. 13.2.  Také viz. popis v T.Z. : Je uvažováno s demontáží potrubního ventilátoru a potrubí, sloužícího pro odvětrání nad podhledem  v 1.np objektu. Odhad hmotnosti vzt ventilátoru a vzt. potrubí 20kg.</t>
  </si>
  <si>
    <t>7411303</t>
  </si>
  <si>
    <t>Stávající digestoř v zázemí 1.np 1.09 = s výfukovým potrubím prům.cca150-160mm, odvětraná do Mariánské, délka potrubí do 10m . Demontáž, odvoz, likvidace.</t>
  </si>
  <si>
    <t>486</t>
  </si>
  <si>
    <t>Poznámka k položce:_x000D_
Ozn. 13.3.  Také viz. popis v T.Z. : Je uvažováno s demontáží podvěsné digestoře  a ventilátoru a potrubí, sloužícího pro odvětrání místa vaření v 1.np objektu. Odhad hmotnosti vzt ventilátoru a vzt. potrubí 20kg.</t>
  </si>
  <si>
    <t>7411304</t>
  </si>
  <si>
    <t>Stávající odvětrání promítaček v 1.05 = vzt. pozink. potrubí prům. do prům. 250mm, délka potrubí do 15bm + odvodní ventilátor. Demontáž, odvoz, likvidace.</t>
  </si>
  <si>
    <t>488</t>
  </si>
  <si>
    <t>Poznámka k položce:_x000D_
Ozn. 13.4.  Také viz. popis v T.Z. : Je uvažováno s demontáží potrubního ventilátoru a potrubí, sloužící pro odvětrání promítaček v 1.np objektu. Odhad hmotnosti vzt ventilátoru a vzt. potrubí 40kg.</t>
  </si>
  <si>
    <t>7411305</t>
  </si>
  <si>
    <t>Stávající vzt. rozvody velkého sálu= odhad délky vzt. potrubí 25m, ocel. pozink. vzt. potrubí cca 500x1000mm + ventilátor cca prům.1,7m a el. motor</t>
  </si>
  <si>
    <t>490</t>
  </si>
  <si>
    <t>Poznámka k položce:_x000D_
Ozn. 13.5.  Také viz. popis v T.Z. : Je uvažováno s demontáží radiálního ventilátoru a potrubí, sloužícího pro odvětrání velkého sálu v 1.np objektu. Odhad hmotnosti vzt ventilátoru a vzt. potrubí 600kg.</t>
  </si>
  <si>
    <t>DOPLŇKOVÝ MATERIÁL</t>
  </si>
  <si>
    <t>7411401</t>
  </si>
  <si>
    <t>Revizní dvířka do podhledu- kovová cca 400x400mm</t>
  </si>
  <si>
    <t>492</t>
  </si>
  <si>
    <t>Poznámka k položce:_x000D_
s magnetem pro uzavření</t>
  </si>
  <si>
    <t>7411402</t>
  </si>
  <si>
    <t>Montáž dvířek</t>
  </si>
  <si>
    <t>494</t>
  </si>
  <si>
    <t>7411403</t>
  </si>
  <si>
    <t>Dveřní mřížky - kovové, cca 475x86mm</t>
  </si>
  <si>
    <t>496</t>
  </si>
  <si>
    <t>Poznámka k položce:_x000D_
ventilační mřížka do dveřního křídla</t>
  </si>
  <si>
    <t>243</t>
  </si>
  <si>
    <t>7411404</t>
  </si>
  <si>
    <t>Montáž mřížek</t>
  </si>
  <si>
    <t>498</t>
  </si>
  <si>
    <t>Pomocné, přípravné a závěrečné vzduchotechnické práce</t>
  </si>
  <si>
    <t>7411501</t>
  </si>
  <si>
    <t>Náklady na dopravu VZT zařízení</t>
  </si>
  <si>
    <t>500</t>
  </si>
  <si>
    <t>Poznámka k položce:_x000D_
Doprava vzt komponent, elementů, jednotek, ventilátorů, vzt. potrubí atd. na místo stavby</t>
  </si>
  <si>
    <t>7411502</t>
  </si>
  <si>
    <t>Pomocné konstrukce, lešení</t>
  </si>
  <si>
    <t>502</t>
  </si>
  <si>
    <t>Poznámka k položce:_x000D_
Pro práci ve výšce podlaží do 3 až 7,5m, dále práce na fasádě objektu</t>
  </si>
  <si>
    <t>7411503</t>
  </si>
  <si>
    <t>Zednické výpomoci</t>
  </si>
  <si>
    <t>504</t>
  </si>
  <si>
    <t>Poznámka k položce:_x000D_
Spolupráce na prostupech v počtu do  30 -ti ks</t>
  </si>
  <si>
    <t>7411504</t>
  </si>
  <si>
    <t>Komplexní vyzkoušení</t>
  </si>
  <si>
    <t>506</t>
  </si>
  <si>
    <t>Poznámka k položce:_x000D_
Zkoušky vzt. zařízení v délce trvání 12 hod.</t>
  </si>
  <si>
    <t>7411505</t>
  </si>
  <si>
    <t>Zaregulování VZT</t>
  </si>
  <si>
    <t>508</t>
  </si>
  <si>
    <t>Poznámka k položce:_x000D_
Zaregulování průtoku vzduchu na koncových elementech, klapkách,  v počtu do 65 ks, dále naprogramování regulace MaR pro zařízení č. 2  (malý sál, zázemí)</t>
  </si>
  <si>
    <t>249</t>
  </si>
  <si>
    <t>7411506</t>
  </si>
  <si>
    <t>Zaškolení obsluhy</t>
  </si>
  <si>
    <t>510</t>
  </si>
  <si>
    <t>7411507</t>
  </si>
  <si>
    <t>Vypracování provozního řádu vzduchotechnického zařízení</t>
  </si>
  <si>
    <t>7411508</t>
  </si>
  <si>
    <t>Vypracování dokumentace skutečného provedení</t>
  </si>
  <si>
    <t>514</t>
  </si>
  <si>
    <t>Poznámka k položce:_x000D_
(2x tištěná paré, 1x nosič s PDF)</t>
  </si>
  <si>
    <t>08 - Vytápění</t>
  </si>
  <si>
    <t>Frýdlantská 285, 460 01 Liberec</t>
  </si>
  <si>
    <t>Radek Hořejší</t>
  </si>
  <si>
    <t>Ing. Tomáš Holomoj</t>
  </si>
  <si>
    <t xml:space="preserve">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digitálně z výkresů.    Nabídková cena musí zahrnovat nejen přípravu, dodávku, dopravu a montáž, ale i veškeré související náklady, spojené s realizací, od zadání po předání stavby do užívání, včetně nákladů na koordinaci, uvedení do provozu, dokončovací práce, údržbu do doby předání, potřebné zkoušky a atesty, odstranění závad, předání dokladů o skutečném provedení, dokladů nutných pro kolaudační řízení aj. </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</si>
  <si>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</si>
  <si>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</si>
  <si>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</si>
  <si>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</si>
  <si>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</si>
  <si>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M - Práce a dodávky M</t>
  </si>
  <si>
    <t xml:space="preserve">    23-M - Montáže potrubí</t>
  </si>
  <si>
    <t>VRN - Vedlejší rozpočtové náklady</t>
  </si>
  <si>
    <t xml:space="preserve">    VRN1 - Průzkumné, geodetické a projektové práce</t>
  </si>
  <si>
    <t>-148339982</t>
  </si>
  <si>
    <t>63141434</t>
  </si>
  <si>
    <t>deska tepelně izolační minerální plovoucích podlah λ=0,033-0,035 tl 40mm</t>
  </si>
  <si>
    <t>-115768676</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</si>
  <si>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</si>
  <si>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</si>
  <si>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456262597</t>
  </si>
  <si>
    <t>https://podminky.urs.cz/item/CS_URS_2024_01/713463211</t>
  </si>
  <si>
    <t>63154002</t>
  </si>
  <si>
    <t>pouzdro izolační potrubní z minerální vlny s Al fólií max. 250/100°C 15/20mm</t>
  </si>
  <si>
    <t>151407790</t>
  </si>
  <si>
    <t>63154003</t>
  </si>
  <si>
    <t>pouzdro izolační potrubní z minerální vlny s Al fólií max. 250/100°C 18/20mm</t>
  </si>
  <si>
    <t>1867588502</t>
  </si>
  <si>
    <t>63154004</t>
  </si>
  <si>
    <t>pouzdro izolační potrubní z minerální vlny s Al fólií max. 250/100°C 22/20mm</t>
  </si>
  <si>
    <t>-2040917045</t>
  </si>
  <si>
    <t>63154531</t>
  </si>
  <si>
    <t>pouzdro izolační potrubní z minerální vlny s Al fólií max. 250/100°C 28/30mm</t>
  </si>
  <si>
    <t>1869600376</t>
  </si>
  <si>
    <t>63154532</t>
  </si>
  <si>
    <t>pouzdro izolační potrubní z minerální vlny s Al fólií max. 250/100°C 35/30mm</t>
  </si>
  <si>
    <t>1391559336</t>
  </si>
  <si>
    <t>63154573</t>
  </si>
  <si>
    <t>pouzdro izolační potrubní z minerální vlny s Al fólií max. 250/100°C 42/40mm</t>
  </si>
  <si>
    <t>-627851756</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</si>
  <si>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</si>
  <si>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</si>
  <si>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1847420258</t>
  </si>
  <si>
    <t>https://podminky.urs.cz/item/CS_URS_2024_01/713463212</t>
  </si>
  <si>
    <t>63154022</t>
  </si>
  <si>
    <t>pouzdro izolační potrubní z minerální vlny s Al fólií max. 250/100°C 54/50mm</t>
  </si>
  <si>
    <t>659134289</t>
  </si>
  <si>
    <t>63154032</t>
  </si>
  <si>
    <t>pouzdro izolační potrubní z minerální vlny s Al fólií max. 250/100°C 76/60mm</t>
  </si>
  <si>
    <t>-1037381468</t>
  </si>
  <si>
    <t>998713122</t>
  </si>
  <si>
    <t>Přesun hmot pro izolace tepelné stanovený z hmotnosti přesunovaného materiálu vodorovná dopravní vzdálenost do 50 m ruční (bez užití mechanizace) v objektech výšky přes 6 m do 12 m</t>
  </si>
  <si>
    <t>1034464385</t>
  </si>
  <si>
    <t>https://podminky.urs.cz/item/CS_URS_2024_01/998713122</t>
  </si>
  <si>
    <t>727</t>
  </si>
  <si>
    <t>Zdravotechnika - požární ochrana</t>
  </si>
  <si>
    <t>727111R01</t>
  </si>
  <si>
    <t>Protipožární ucpávkový tmel/ pěna, eventuálně požární manžety - přesná specifikace dle stavby a požární projektové dokumentace</t>
  </si>
  <si>
    <t>-1793004890</t>
  </si>
  <si>
    <t>732</t>
  </si>
  <si>
    <t>Ústřední vytápění - strojovny</t>
  </si>
  <si>
    <t>732R00002</t>
  </si>
  <si>
    <t xml:space="preserve">Kombinovaný sdružený rozdělovač a sběrač topné vody_x000D_
modul 100 mm, s parametry: Qmax = 10 m3/ h.,_x000D_
s hrdly dle schématu (výkresové dokumentace)_x000D_
vstupní hrdla 2 x DN 65, _x000D_
výstupní 4 x DN 50, 2 x DN 32 _x000D_
včetně rezervy 2 x DN 32 _x000D_
hrdla 2 x DN 20 pro vypouštění, _x000D_
hrdla pro přímoukazující prvky MaR a pod., včetně tepelné _x000D_
izolace a uložení (závěsy, nožičky, kotvení apod.) </t>
  </si>
  <si>
    <t>soubor</t>
  </si>
  <si>
    <t>-1325537478</t>
  </si>
  <si>
    <t>Poznámka k položce:_x000D_
Kompaktní objektová předávací stanice - bude předmětem samostatné dodváky dodavatele a distributora tepla - Teplárny Liberec, a.s. Z tohoto důvodu není v soupisu prací Vytápění uvedena.</t>
  </si>
  <si>
    <t>732R00003</t>
  </si>
  <si>
    <t>Oběhové čerpadlo EC, pro topný okruh s parametry 230 V/ 0.08 - 1.3 A/ 5 - 190 W_x000D_
(např. WILO YONOS MAXO 25/ 1 - 10, ev. zařízení obdobné kvality a parametrů)</t>
  </si>
  <si>
    <t>2079541347</t>
  </si>
  <si>
    <t>732R00004</t>
  </si>
  <si>
    <t>Oběhové čerpadlo EC, pro topný okruh s parametry 230 V/ 0.17 - 25.4 A/ 15 - 550 W_x000D_
(např. WILO YONOS MAXO 40/ 0.5 - 12, ev. zařízení obdobné kvality a parametrů)</t>
  </si>
  <si>
    <t>-2102191182</t>
  </si>
  <si>
    <t>732R00005</t>
  </si>
  <si>
    <t>Tepelné čerpadlo pro ohřev teplé "užitkové" vody _x000D_
s vestavěným smaltovaným zásobníkem o objemu 272 l, s přídavným elektrickým přímotopným_x000D_
přímotopným tělesem, _x000D_
(např. Immergas Immerwater 300 S V5, event. zařízení obdobné kvality a vybavení)_x000D_
včetně tepelné izolace a příslušenství, _x000D_
vzduchovody v dodávce profese VZT</t>
  </si>
  <si>
    <t>-1693162312</t>
  </si>
  <si>
    <t>732R00006</t>
  </si>
  <si>
    <t xml:space="preserve">Proplachovací dávkovací nádoba na chemikálie, DN 100, objem cca 2.5 l, přetlak 0.6 MPa,_x000D_
včetně armatur 2 x KK 15, 1 x KK 20, 1 x VK 15, nálevky… </t>
  </si>
  <si>
    <t>-1177527765</t>
  </si>
  <si>
    <t>998732121</t>
  </si>
  <si>
    <t>Přesun hmot pro strojovny stanovený z hmotnosti přesunovaného materiálu vodorovná dopravní vzdálenost do 50 m ruční (bez užití mechanizace) v objektech výšky do 6 m</t>
  </si>
  <si>
    <t>1682488973</t>
  </si>
  <si>
    <t>https://podminky.urs.cz/item/CS_URS_2024_01/998732121</t>
  </si>
  <si>
    <t>733</t>
  </si>
  <si>
    <t>Ústřední vytápění - rozvodné potrubí</t>
  </si>
  <si>
    <t>733222202</t>
  </si>
  <si>
    <t>Potrubí z trubek měděných polotvrdých spojovaných tvrdým pájením Ø 15/1</t>
  </si>
  <si>
    <t>1070427470</t>
  </si>
  <si>
    <t>https://podminky.urs.cz/item/CS_URS_2024_01/733222202</t>
  </si>
  <si>
    <t>733222203</t>
  </si>
  <si>
    <t>Potrubí z trubek měděných polotvrdých spojovaných tvrdým pájením Ø 18/1</t>
  </si>
  <si>
    <t>554892139</t>
  </si>
  <si>
    <t>https://podminky.urs.cz/item/CS_URS_2024_01/733222203</t>
  </si>
  <si>
    <t>733222204</t>
  </si>
  <si>
    <t>Potrubí z trubek měděných polotvrdých spojovaných tvrdým pájením Ø 22/1</t>
  </si>
  <si>
    <t>1212641405</t>
  </si>
  <si>
    <t>https://podminky.urs.cz/item/CS_URS_2024_01/733222204</t>
  </si>
  <si>
    <t>733223205</t>
  </si>
  <si>
    <t>Potrubí z trubek měděných tvrdých spojovaných tvrdým pájením Ø 28/1,5</t>
  </si>
  <si>
    <t>-1750081630</t>
  </si>
  <si>
    <t>https://podminky.urs.cz/item/CS_URS_2024_01/733223205</t>
  </si>
  <si>
    <t>733223206</t>
  </si>
  <si>
    <t>Potrubí z trubek měděných tvrdých spojovaných tvrdým pájením Ø 35/1,5</t>
  </si>
  <si>
    <t>-191473876</t>
  </si>
  <si>
    <t>https://podminky.urs.cz/item/CS_URS_2024_01/733223206</t>
  </si>
  <si>
    <t>733223207</t>
  </si>
  <si>
    <t>Potrubí z trubek měděných tvrdých spojovaných tvrdým pájením Ø 42/1,5</t>
  </si>
  <si>
    <t>652768027</t>
  </si>
  <si>
    <t>https://podminky.urs.cz/item/CS_URS_2024_01/733223207</t>
  </si>
  <si>
    <t>733223208</t>
  </si>
  <si>
    <t>Potrubí z trubek měděných tvrdých spojovaných tvrdým pájením Ø 54/2</t>
  </si>
  <si>
    <t>854059885</t>
  </si>
  <si>
    <t>https://podminky.urs.cz/item/CS_URS_2024_01/733223208</t>
  </si>
  <si>
    <t>733223210</t>
  </si>
  <si>
    <t>Potrubí z trubek měděných tvrdých spojovaných tvrdým pájením Ø 76,1/2</t>
  </si>
  <si>
    <t>-1113534422</t>
  </si>
  <si>
    <t>https://podminky.urs.cz/item/CS_URS_2024_01/733223210</t>
  </si>
  <si>
    <t>733291101</t>
  </si>
  <si>
    <t>Zkoušky těsnosti potrubí z trubek měděných Ø do 35/1,5</t>
  </si>
  <si>
    <t>375980297</t>
  </si>
  <si>
    <t>https://podminky.urs.cz/item/CS_URS_2024_01/733291101</t>
  </si>
  <si>
    <t>733291102</t>
  </si>
  <si>
    <t>Zkoušky těsnosti potrubí z trubek měděných Ø přes 35/1,5 do 64/2,0</t>
  </si>
  <si>
    <t>-301898074</t>
  </si>
  <si>
    <t>https://podminky.urs.cz/item/CS_URS_2024_01/733291102</t>
  </si>
  <si>
    <t>733291103</t>
  </si>
  <si>
    <t>Zkoušky těsnosti potrubí z trubek měděných Ø přes 64/2,0 do 108/2,5</t>
  </si>
  <si>
    <t>535179923</t>
  </si>
  <si>
    <t>https://podminky.urs.cz/item/CS_URS_2024_01/733291103</t>
  </si>
  <si>
    <t>733292906</t>
  </si>
  <si>
    <t>Opravy rozvodů potrubí z trubek měděných zaslepení potrubí Ø 35/1,5</t>
  </si>
  <si>
    <t>-2061176221</t>
  </si>
  <si>
    <t>https://podminky.urs.cz/item/CS_URS_2024_01/733292906</t>
  </si>
  <si>
    <t>998733122</t>
  </si>
  <si>
    <t>Přesun hmot pro rozvody potrubí stanovený z hmotnosti přesunovaného materiálu vodorovná dopravní vzdálenost do 50 m ruční (bez užití mechanizace) v objektech výšky přes 6 do 12 m</t>
  </si>
  <si>
    <t>104376207</t>
  </si>
  <si>
    <t>https://podminky.urs.cz/item/CS_URS_2024_01/998733122</t>
  </si>
  <si>
    <t>734</t>
  </si>
  <si>
    <t>Ústřední vytápění - armatury</t>
  </si>
  <si>
    <t>734163446</t>
  </si>
  <si>
    <t>Filtry z uhlíkové oceli s čístícím víkem nebo vypouštěcí zátkou PN 40 do 400°C DN 50</t>
  </si>
  <si>
    <t>976230675</t>
  </si>
  <si>
    <t>https://podminky.urs.cz/item/CS_URS_2024_01/734163446</t>
  </si>
  <si>
    <t>734192414</t>
  </si>
  <si>
    <t>Ostatní přírubové armatury klapky zpětné samočinné PN 16 do 400°C (L 10 117 516) DN 50</t>
  </si>
  <si>
    <t>-671526143</t>
  </si>
  <si>
    <t>https://podminky.urs.cz/item/CS_URS_2024_01/734192414</t>
  </si>
  <si>
    <t>734192416</t>
  </si>
  <si>
    <t>Ostatní přírubové armatury klapky zpětné samočinné PN 16 do 400°C (L 10 117 516) DN 65</t>
  </si>
  <si>
    <t>1387351050</t>
  </si>
  <si>
    <t>https://podminky.urs.cz/item/CS_URS_2024_01/734192416</t>
  </si>
  <si>
    <t>734193214</t>
  </si>
  <si>
    <t>Ostatní přírubové armatury klapky mezipřírubové uzavírací PN 16 do 120°C disk nerezová ocel DN 50</t>
  </si>
  <si>
    <t>-1039934034</t>
  </si>
  <si>
    <t>https://podminky.urs.cz/item/CS_URS_2024_01/734193214</t>
  </si>
  <si>
    <t>734193215</t>
  </si>
  <si>
    <t>Ostatní přírubové armatury klapky mezipřírubové uzavírací PN 16 do 120°C disk nerezová ocel DN 65</t>
  </si>
  <si>
    <t>-763313089</t>
  </si>
  <si>
    <t>https://podminky.urs.cz/item/CS_URS_2024_01/734193215</t>
  </si>
  <si>
    <t>734211127</t>
  </si>
  <si>
    <t>Ventily odvzdušňovací závitové automatické se zpětnou klapkou PN 14 do 120°C G 1/2</t>
  </si>
  <si>
    <t>757761757</t>
  </si>
  <si>
    <t>https://podminky.urs.cz/item/CS_URS_2024_01/734211127</t>
  </si>
  <si>
    <t>734220R10</t>
  </si>
  <si>
    <t>Smyčkový vyvažovací a uzavírací ventil, úsekový/ stoupačkový, s vypouštěním, včetně měřících koncovek, G 1/2 PN 16</t>
  </si>
  <si>
    <t>-2028667911</t>
  </si>
  <si>
    <t>734220R11</t>
  </si>
  <si>
    <t>Smyčkový vyvažovací a uzavírací ventil, úsekový/ stoupačkový, s vypouštěním, včetně měřících koncovek, G 3/4 PN 16</t>
  </si>
  <si>
    <t>-1203683220</t>
  </si>
  <si>
    <t>734220R13</t>
  </si>
  <si>
    <t>Smyčkový vyvažovací a uzavírací ventil, úsekový/ stoupačkový, s vypouštěním, včetně měřících koncovek, G 5/4 PN 16</t>
  </si>
  <si>
    <t>-771785843</t>
  </si>
  <si>
    <t>734220R14</t>
  </si>
  <si>
    <t>Smyčkový vyvažovací a uzavírací ventil, úsekový/ stoupačkový, s vypouštěním, včetně měřících koncovek, G 6/4 PN 16</t>
  </si>
  <si>
    <t>-1716916992</t>
  </si>
  <si>
    <t>734220R51</t>
  </si>
  <si>
    <t>Měřící clona typu MD, DN 20; PN 16, včetně měřících koncovek</t>
  </si>
  <si>
    <t>-2057249971</t>
  </si>
  <si>
    <t>734220R52</t>
  </si>
  <si>
    <t>Měřící clona typu MD, DN 32; PN 16, včetně měřících koncovek</t>
  </si>
  <si>
    <t>-393856713</t>
  </si>
  <si>
    <t>734220R53</t>
  </si>
  <si>
    <t>Měřící clona typu MD, DN 40; PN 16, včetně měřících koncovek</t>
  </si>
  <si>
    <t>544566975</t>
  </si>
  <si>
    <t>734221532</t>
  </si>
  <si>
    <t>Ventily regulační závitové termostatické bez hlavice ovládání PN 16 do 110°C rohové jednoregulační G 1/2</t>
  </si>
  <si>
    <t>2096318607</t>
  </si>
  <si>
    <t>https://podminky.urs.cz/item/CS_URS_2024_01/734221532</t>
  </si>
  <si>
    <t>734221545</t>
  </si>
  <si>
    <t>Ventily regulační závitové termostatické bez hlavice ovládání PN 16 do 110°C přímé jednoregulační G 1/2</t>
  </si>
  <si>
    <t>-1430043962</t>
  </si>
  <si>
    <t>https://podminky.urs.cz/item/CS_URS_2024_01/734221545</t>
  </si>
  <si>
    <t>734221684</t>
  </si>
  <si>
    <t>Ventily regulační závitové hlavice termostatické pro ovládání ventilů PN 10 do 110°C kapalinové pro veřejné prostory</t>
  </si>
  <si>
    <t>-1574960984</t>
  </si>
  <si>
    <t>https://podminky.urs.cz/item/CS_URS_2024_01/734221684</t>
  </si>
  <si>
    <t>734242415</t>
  </si>
  <si>
    <t>Ventily zpětné závitové PN 16 do 110°C přímé G 5/4</t>
  </si>
  <si>
    <t>998868935</t>
  </si>
  <si>
    <t>https://podminky.urs.cz/item/CS_URS_2024_01/734242415</t>
  </si>
  <si>
    <t>734261402</t>
  </si>
  <si>
    <t>Šroubení připojovací armatury radiátorů VK PN 10 do 110°C, regulační uzavíratelné rohové G 1/2 x 18</t>
  </si>
  <si>
    <t>381081530</t>
  </si>
  <si>
    <t>https://podminky.urs.cz/item/CS_URS_2024_01/734261402</t>
  </si>
  <si>
    <t>734261417</t>
  </si>
  <si>
    <t>Šroubení regulační radiátorové rohové s vypouštěním G 1/2</t>
  </si>
  <si>
    <t>-1723141002</t>
  </si>
  <si>
    <t>https://podminky.urs.cz/item/CS_URS_2024_01/734261417</t>
  </si>
  <si>
    <t>734261717</t>
  </si>
  <si>
    <t>Šroubení regulační radiátorové přímé s vypouštěním G 1/2</t>
  </si>
  <si>
    <t>1732679177</t>
  </si>
  <si>
    <t>https://podminky.urs.cz/item/CS_URS_2024_01/734261717</t>
  </si>
  <si>
    <t>734261R01</t>
  </si>
  <si>
    <t>Armatura připojovací rohová (typu HM) G 1/2 pro spodní středové připojení koupelnových těles, vč. termostatické hlavice</t>
  </si>
  <si>
    <t>-1076095075</t>
  </si>
  <si>
    <t>734261R02</t>
  </si>
  <si>
    <t>Radiátorový set regulačních šroubení pro spodní napojení otopných těles Isan Atol s integrovaným termostatickým ventilem, přímé/ rohové, provedení VR/ VL (PRAVÉ, LEVÉ), specifikace pro připojení na měď, včetně termostatické hlavice</t>
  </si>
  <si>
    <t>469407375</t>
  </si>
  <si>
    <t>734291123</t>
  </si>
  <si>
    <t>Ostatní armatury kohouty plnicí a vypouštěcí PN 10 do 90°C G 1/2</t>
  </si>
  <si>
    <t>-382290193</t>
  </si>
  <si>
    <t>https://podminky.urs.cz/item/CS_URS_2024_01/734291123</t>
  </si>
  <si>
    <t>734291265</t>
  </si>
  <si>
    <t>Ostatní armatury filtry závitové pro topné a chladicí systémy PN 30 do 110°C přímé s vnitřními závity G 1 1/4</t>
  </si>
  <si>
    <t>117506917</t>
  </si>
  <si>
    <t>https://podminky.urs.cz/item/CS_URS_2024_01/734291265</t>
  </si>
  <si>
    <t>734292714</t>
  </si>
  <si>
    <t>Ostatní armatury kulové kohouty PN 42 do 185°C přímé vnitřní závit G 3/4</t>
  </si>
  <si>
    <t>-1756437127</t>
  </si>
  <si>
    <t>https://podminky.urs.cz/item/CS_URS_2024_01/734292714</t>
  </si>
  <si>
    <t>734292716</t>
  </si>
  <si>
    <t>Ostatní armatury kulové kohouty PN 42 do 185°C přímé vnitřní závit G 1 1/4</t>
  </si>
  <si>
    <t>-1696584567</t>
  </si>
  <si>
    <t>https://podminky.urs.cz/item/CS_URS_2024_01/734292716</t>
  </si>
  <si>
    <t>734295021</t>
  </si>
  <si>
    <t>Směšovací armatury otopných a chladících systémů ventily závitové PN 10 T= 120°C třícestné se servomotorem G 3/4</t>
  </si>
  <si>
    <t>836718580</t>
  </si>
  <si>
    <t>https://podminky.urs.cz/item/CS_URS_2024_01/734295021</t>
  </si>
  <si>
    <t>734295022</t>
  </si>
  <si>
    <t>Směšovací armatury otopných a chladících systémů ventily závitové PN 10 T= 120°C třícestné se servomotorem G 1</t>
  </si>
  <si>
    <t>-1616241766</t>
  </si>
  <si>
    <t>https://podminky.urs.cz/item/CS_URS_2024_01/734295022</t>
  </si>
  <si>
    <t>734295023</t>
  </si>
  <si>
    <t>Směšovací armatury otopných a chladících systémů ventily závitové PN 10 T= 120°C třícestné se servomotorem G 5/4</t>
  </si>
  <si>
    <t>985467961</t>
  </si>
  <si>
    <t>https://podminky.urs.cz/item/CS_URS_2024_01/734295023</t>
  </si>
  <si>
    <t>734424R01</t>
  </si>
  <si>
    <t>Termomanometr 0 - 120 st. C, 0 - 600 kPa</t>
  </si>
  <si>
    <t>489082942</t>
  </si>
  <si>
    <t>734494121</t>
  </si>
  <si>
    <t>Měřicí armatury návarky s metrickým závitem M 20x1,5 délky do 220 mm</t>
  </si>
  <si>
    <t>-1342440487</t>
  </si>
  <si>
    <t>https://podminky.urs.cz/item/CS_URS_2024_01/734494121</t>
  </si>
  <si>
    <t>734494213</t>
  </si>
  <si>
    <t>Měřicí armatury návarky s trubkovým závitem G 1/2</t>
  </si>
  <si>
    <t>1423967738</t>
  </si>
  <si>
    <t>https://podminky.urs.cz/item/CS_URS_2024_01/734494213</t>
  </si>
  <si>
    <t>998734122</t>
  </si>
  <si>
    <t>Přesun hmot pro armatury stanovený z hmotnosti přesunovaného materiálu vodorovná dopravní vzdálenost do 50 m ruční (bez užití mechanizace) v objektech výšky přes 6 do 12 m</t>
  </si>
  <si>
    <t>1460842303</t>
  </si>
  <si>
    <t>https://podminky.urs.cz/item/CS_URS_2024_01/998734122</t>
  </si>
  <si>
    <t>735</t>
  </si>
  <si>
    <t>Ústřední vytápění - otopná tělesa</t>
  </si>
  <si>
    <t>735151296</t>
  </si>
  <si>
    <t>Otopná tělesa panelová jednodesková PN 1,0 MPa, T do 110°C s jednou přídavnou přestupní plochou výšky tělesa 900 mm stavební délky / výkonu 900 mm / 1255 W</t>
  </si>
  <si>
    <t>-776021081</t>
  </si>
  <si>
    <t>https://podminky.urs.cz/item/CS_URS_2024_01/735151296</t>
  </si>
  <si>
    <t>735151496</t>
  </si>
  <si>
    <t>Otopná tělesa panelová dvoudesková PN 1,0 MPa, T do 110°C s jednou přídavnou přestupní plochou výšky tělesa 900 mm stavební délky / výkonu 900 mm / 1579 W</t>
  </si>
  <si>
    <t>-1790609298</t>
  </si>
  <si>
    <t>https://podminky.urs.cz/item/CS_URS_2024_01/735151496</t>
  </si>
  <si>
    <t>735151591</t>
  </si>
  <si>
    <t>Otopná tělesa panelová dvoudesková PN 1,0 MPa, T do 110°C se dvěma přídavnými přestupními plochami výšky tělesa 900 mm stavební délky / výkonu 400 mm / 925 W</t>
  </si>
  <si>
    <t>-604183042</t>
  </si>
  <si>
    <t>https://podminky.urs.cz/item/CS_URS_2024_01/735151591</t>
  </si>
  <si>
    <t>735152496</t>
  </si>
  <si>
    <t>Otopná tělesa panelová VK dvoudesková PN 1,0 MPa, T do 110°C s jednou přídavnou přestupní plochou výšky tělesa 900 mm stavební délky / výkonu 900 mm / 1579 W</t>
  </si>
  <si>
    <t>83710698</t>
  </si>
  <si>
    <t>https://podminky.urs.cz/item/CS_URS_2024_01/735152496</t>
  </si>
  <si>
    <t>735152595</t>
  </si>
  <si>
    <t>Otopná tělesa panelová VK dvoudesková PN 1,0 MPa, T do 110°C se dvěma přídavnými přestupními plochami výšky tělesa 900 mm stavební délky / výkonu 800 mm / 1850 W</t>
  </si>
  <si>
    <t>-707747639</t>
  </si>
  <si>
    <t>https://podminky.urs.cz/item/CS_URS_2024_01/735152595</t>
  </si>
  <si>
    <t>735511007</t>
  </si>
  <si>
    <t>Trubkové teplovodní podlahové vytápění rozvod v systémové desce potrubí polyethylen PE-Xa rozvodné potrubí 17x2 mm, rozteč 100 mm</t>
  </si>
  <si>
    <t>-1161101087</t>
  </si>
  <si>
    <t>https://podminky.urs.cz/item/CS_URS_2024_01/735511007</t>
  </si>
  <si>
    <t>735511026</t>
  </si>
  <si>
    <t>Trubkové teplovodní podlahové vytápění rozvod v systémové desce systémová deska s tepelnou izolací, výšky 31 mm</t>
  </si>
  <si>
    <t>-1953349905</t>
  </si>
  <si>
    <t>https://podminky.urs.cz/item/CS_URS_2024_01/735511026</t>
  </si>
  <si>
    <t>735511061</t>
  </si>
  <si>
    <t>Trubkové teplovodní podlahové vytápění doplňkové prvky krycí PE fólie</t>
  </si>
  <si>
    <t>769052542</t>
  </si>
  <si>
    <t>https://podminky.urs.cz/item/CS_URS_2024_01/735511061</t>
  </si>
  <si>
    <t>735511062</t>
  </si>
  <si>
    <t>Trubkové teplovodní podlahové vytápění doplňkové prvky okrajový izolační pruh</t>
  </si>
  <si>
    <t>1657807532</t>
  </si>
  <si>
    <t>https://podminky.urs.cz/item/CS_URS_2024_01/735511062</t>
  </si>
  <si>
    <t>735511081</t>
  </si>
  <si>
    <t>Trubkové teplovodní podlahové vytápění rozdělovače mosazné s průtokoměry dvouokruhové</t>
  </si>
  <si>
    <t>-1595018083</t>
  </si>
  <si>
    <t>https://podminky.urs.cz/item/CS_URS_2024_01/735511081</t>
  </si>
  <si>
    <t>735511086</t>
  </si>
  <si>
    <t>Trubkové teplovodní podlahové vytápění rozdělovače mosazné s průtokoměry sedmiokruhové</t>
  </si>
  <si>
    <t>-1561977935</t>
  </si>
  <si>
    <t>https://podminky.urs.cz/item/CS_URS_2024_01/735511086</t>
  </si>
  <si>
    <t>735511101</t>
  </si>
  <si>
    <t>Trubkové teplovodní podlahové vytápění skříně rozdělovače pod omítku, pro rozdělovač s počtem okruhů 2-5</t>
  </si>
  <si>
    <t>-309655484</t>
  </si>
  <si>
    <t>https://podminky.urs.cz/item/CS_URS_2024_01/735511101</t>
  </si>
  <si>
    <t>735511102</t>
  </si>
  <si>
    <t>Trubkové teplovodní podlahové vytápění skříně rozdělovače pod omítku, pro rozdělovač s počtem okruhů 4-7</t>
  </si>
  <si>
    <t>-145375690</t>
  </si>
  <si>
    <t>https://podminky.urs.cz/item/CS_URS_2024_01/735511102</t>
  </si>
  <si>
    <t>735511138</t>
  </si>
  <si>
    <t>Trubkové teplovodní podlahové vytápění připojovací šroubení rozdělovače, potrubí 17x2,0 mm</t>
  </si>
  <si>
    <t>1344401884</t>
  </si>
  <si>
    <t>https://podminky.urs.cz/item/CS_URS_2024_01/735511138</t>
  </si>
  <si>
    <t>735511143</t>
  </si>
  <si>
    <t>Trubkové teplovodní podlahové vytápění regulační zařízení elektrotermická hlavice</t>
  </si>
  <si>
    <t>-528607511</t>
  </si>
  <si>
    <t>https://podminky.urs.cz/item/CS_URS_2024_01/735511143</t>
  </si>
  <si>
    <t>24552540</t>
  </si>
  <si>
    <t>plastifikátor do betonu pro podlahové topení</t>
  </si>
  <si>
    <t>-362464825</t>
  </si>
  <si>
    <t>735R00001</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</si>
  <si>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C2. 0900. 12. W. VR. RAL 9001</t>
  </si>
  <si>
    <t>-1051727181</t>
  </si>
  <si>
    <t>735R00002</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</si>
  <si>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C2. 0900. 32. W. VL. RAL 9001</t>
  </si>
  <si>
    <t>2129259784</t>
  </si>
  <si>
    <t>735R00003</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</si>
  <si>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C4. 0600. 20. W. WR. RAL 9001</t>
  </si>
  <si>
    <t>214799557</t>
  </si>
  <si>
    <t>735R00004</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</si>
  <si>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C4. 0900. 30. W. VR. RAL 9005</t>
  </si>
  <si>
    <t>-194544359</t>
  </si>
  <si>
    <t>735R00005</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</si>
  <si>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C4. 0900. 38. W. VR. RAL 9005</t>
  </si>
  <si>
    <t>-2066995927</t>
  </si>
  <si>
    <t>735R00006</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</si>
  <si>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C4. 0900. 38. W. VL. RAL 9005</t>
  </si>
  <si>
    <t>-1010201421</t>
  </si>
  <si>
    <t>735R00007</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</si>
  <si>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C4. 1800. 16. W. VL. RAL 9001</t>
  </si>
  <si>
    <t>362157793</t>
  </si>
  <si>
    <t>735R00008</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</si>
  <si>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C4. 1800. 20. W. VR. RAL 9001</t>
  </si>
  <si>
    <t>90927913</t>
  </si>
  <si>
    <t>735R00009</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</si>
  <si>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C5. 0600. 40. W. VR. RAL 9001</t>
  </si>
  <si>
    <t>1874341116</t>
  </si>
  <si>
    <t>735R00010</t>
  </si>
  <si>
    <t>Příslušenství - chromový háček na ručník_x000D_
sada 2 ks (O15AM80 - 01 - 0101)</t>
  </si>
  <si>
    <t>-207764985</t>
  </si>
  <si>
    <t>735R00020</t>
  </si>
  <si>
    <t>Ocelové trubkové koupelnové těleso provedení Standard_x000D_
včetně závěsného systému_x000D_
KS 1220. 500</t>
  </si>
  <si>
    <t>895545027</t>
  </si>
  <si>
    <t>735R00021</t>
  </si>
  <si>
    <t>Ocelové trubkové koupelnové těleso provedení Linear Max - M - středové připojení_x000D_
včetně závěsného systému_x000D_
KLM - M 1820. 600</t>
  </si>
  <si>
    <t>947919450</t>
  </si>
  <si>
    <t>735R00022</t>
  </si>
  <si>
    <t>Sada pro kombinované vytápění - elektropatrona, včetně T - kusu a termostatu, výkon 200 W, ovládání "na tlačítko" s doběhem</t>
  </si>
  <si>
    <t>1837380044</t>
  </si>
  <si>
    <t>735R00023</t>
  </si>
  <si>
    <t>Sada pro kombinované vytápění - elektropatrona, včetně T - kusu a termostatu, výkon 500 W</t>
  </si>
  <si>
    <t>225356167</t>
  </si>
  <si>
    <t>998735122</t>
  </si>
  <si>
    <t>Přesun hmot pro otopná tělesa stanovený z hmotnosti přesunovaného materiálu vodorovná dopravní vzdálenost do 50 m ruční (bez užití mechanizace) v objektech výšky přes 6 do 12 m</t>
  </si>
  <si>
    <t>-596711580</t>
  </si>
  <si>
    <t>https://podminky.urs.cz/item/CS_URS_2024_01/998735122</t>
  </si>
  <si>
    <t>Práce a dodávky M</t>
  </si>
  <si>
    <t>23-M</t>
  </si>
  <si>
    <t>Montáže potrubí</t>
  </si>
  <si>
    <t>230050031</t>
  </si>
  <si>
    <t>Doplňkové konstrukce z profilového materiálu zhotovení a montáž</t>
  </si>
  <si>
    <t>-1183351897</t>
  </si>
  <si>
    <t>https://podminky.urs.cz/item/CS_URS_2024_01/230050031</t>
  </si>
  <si>
    <t>13010414</t>
  </si>
  <si>
    <t>úhelník ocelový rovnostranný jakost S235JR (11 375) 40x40x4mm</t>
  </si>
  <si>
    <t>-1549420575</t>
  </si>
  <si>
    <t>31197003</t>
  </si>
  <si>
    <t>tyč závitová Pz 4.6 M10</t>
  </si>
  <si>
    <t>-1366636996</t>
  </si>
  <si>
    <t>HZS2211</t>
  </si>
  <si>
    <t>Hodinové zúčtovací sazby profesí PSV provádění stavebních instalací instalatér</t>
  </si>
  <si>
    <t>1553974693</t>
  </si>
  <si>
    <t>https://podminky.urs.cz/item/CS_URS_2024_01/HZS2211</t>
  </si>
  <si>
    <t>Poznámka k položce:_x000D_
Náklady na vypuštění stávajícího topného systému, demontáž/ úprava stávajícího topného systému, práce související s demontáží a pod.</t>
  </si>
  <si>
    <t>HZS2491</t>
  </si>
  <si>
    <t>Hodinové zúčtovací sazby profesí PSV zednické výpomoci a pomocné práce PSV dělník zednických výpomocí</t>
  </si>
  <si>
    <t>1725447433</t>
  </si>
  <si>
    <t>https://podminky.urs.cz/item/CS_URS_2024_01/HZS2491</t>
  </si>
  <si>
    <t>Poznámka k položce:_x000D_
Přípravné a pomocné zednické práce, sekání drážek a prostupů, včetně jádrového vrtání diamantovými korunkami, hruhé zapravení</t>
  </si>
  <si>
    <t>HZS4211</t>
  </si>
  <si>
    <t>Hodinové zúčtovací sazby ostatních profesí revizní a kontrolní činnost revizní technik</t>
  </si>
  <si>
    <t>-232569687</t>
  </si>
  <si>
    <t>https://podminky.urs.cz/item/CS_URS_2024_01/HZS4211</t>
  </si>
  <si>
    <t>Poznámka k položce:_x000D_
Proplach a napuštění topného systému, topná a tlaková zkouška, vyregulování systému, zaškolení obsluhy, vypracování provozních řádů, revize, popisné tabulky apod._x000D_</t>
  </si>
  <si>
    <t>VRN1</t>
  </si>
  <si>
    <t>Průzkumné, geodetické a projektové práce</t>
  </si>
  <si>
    <t>013254000</t>
  </si>
  <si>
    <t>Dokumentace skutečného provedení stavby</t>
  </si>
  <si>
    <t>1024</t>
  </si>
  <si>
    <t>742059430</t>
  </si>
  <si>
    <t>https://podminky.urs.cz/item/CS_URS_2024_01/013254000</t>
  </si>
  <si>
    <t>09 - Elektroinstalace - silnoproud</t>
  </si>
  <si>
    <t>Ing. Josef Nezval</t>
  </si>
  <si>
    <t>Náplní položek soupisu prací "Elektroinstalace - silnoproud" je dodávka a montáž uvedených položek, jejich kompletní provedení.</t>
  </si>
  <si>
    <t>741 - Elektroinstalace - silnoproud (dodávka a montáž)</t>
  </si>
  <si>
    <t xml:space="preserve">    741.01 - Materiál</t>
  </si>
  <si>
    <t xml:space="preserve">    741.02 - Svítidla - včetně zdrojů a startérů</t>
  </si>
  <si>
    <t xml:space="preserve">    741.03 - Sinoproud - Ostatní</t>
  </si>
  <si>
    <t xml:space="preserve">    741.04 - Vyhřívání okapů</t>
  </si>
  <si>
    <t xml:space="preserve">    741.05 - motorové tahy pro světelný truss a reproduktory</t>
  </si>
  <si>
    <t xml:space="preserve">    741.06 - HZS</t>
  </si>
  <si>
    <t>741</t>
  </si>
  <si>
    <t>Elektroinstalace - silnoproud (dodávka a montáž)</t>
  </si>
  <si>
    <t>741.01</t>
  </si>
  <si>
    <t>Materiál</t>
  </si>
  <si>
    <t>rozvadeč RH - dodávka dle výkresu č. 07, montáž</t>
  </si>
  <si>
    <t>Poznámka k položce:_x000D_
Náplní položek soupisu prací "Elektroinstalace - silnoproud" je dodávka a montáž uvedených položek, jejich kompletní provedení.</t>
  </si>
  <si>
    <t>rozvadeč RMS1 - dodávka dle výkresu č.08, montáž</t>
  </si>
  <si>
    <t>rozvadeč RMS2 - dodávka dle výkresu č.09, montáž</t>
  </si>
  <si>
    <t>rozvadeč RMS3 - dodávka dle výkresu č.10, montáž</t>
  </si>
  <si>
    <t>rozvadeč RMS4 - dodávka dle výkresu č.11, montáž</t>
  </si>
  <si>
    <t>rozvadeč RMS5 - dodávka dle výkresu č.12, montáž</t>
  </si>
  <si>
    <t>rozvadeč RT - dodávka dle výkresu č.13, montáž</t>
  </si>
  <si>
    <t>skříň ochranného pospojování HOP - dodávka dle výkresu č.14, montáž</t>
  </si>
  <si>
    <t>demontáž rozvadče do 100kg - odvoz na skládku likvidace</t>
  </si>
  <si>
    <t>CPS - sestava centrálního bateriového systému 220V/24V, ovládací panel s funkcí Central stop a možností připojení USB,8 adresných okruhů 2A, 3hodiny zálohy, PO skříň 30min</t>
  </si>
  <si>
    <t>modul hlídání napětí do rozvaděče - DPÜ, Three phase monitor</t>
  </si>
  <si>
    <t>ovládací panel NO - MTB UP, mimic panel, recessed wall installation</t>
  </si>
  <si>
    <t>CYKY-J 4x120 (B)</t>
  </si>
  <si>
    <t>CYKY-J 5x25 (C)</t>
  </si>
  <si>
    <t>CYKY-J 5x16 (C)</t>
  </si>
  <si>
    <t>CYKY-J 5x 10 (C)</t>
  </si>
  <si>
    <t>CYKY-J 4x 10 (B)</t>
  </si>
  <si>
    <t>CYKY-J 5x 6 (C)</t>
  </si>
  <si>
    <t>CYKY-J 5x4 (C)</t>
  </si>
  <si>
    <t>CYKY-J 7x1,5 (C)</t>
  </si>
  <si>
    <t>CYKY-J 5x2,5 (C)</t>
  </si>
  <si>
    <t>CYKY-J 3x6 (C)</t>
  </si>
  <si>
    <t>CYKY-J 3x4 (C)</t>
  </si>
  <si>
    <t>CYKY-J 3x2,5 (C)</t>
  </si>
  <si>
    <t>CYKY-J 5x1,5 (C)</t>
  </si>
  <si>
    <t>CYKY-J 4x1,5 (C)</t>
  </si>
  <si>
    <t>CYKY-J 3x1,5 (C)</t>
  </si>
  <si>
    <t>CYKY-J 3x1,5 (A)</t>
  </si>
  <si>
    <t>CYKY-O 2x1,5 (D)</t>
  </si>
  <si>
    <t>CYKY-O 2x1,5 (A)</t>
  </si>
  <si>
    <t>CYSY-G 3x1 (C) HO5VV-F</t>
  </si>
  <si>
    <t>NYM-O 2x1</t>
  </si>
  <si>
    <t>Prafladur E60 3x4</t>
  </si>
  <si>
    <t>Prafladur E60 3x2,5</t>
  </si>
  <si>
    <t>Prafladur E60 2x1,5</t>
  </si>
  <si>
    <t>JYTY 12x1</t>
  </si>
  <si>
    <t>JYTY 7x1</t>
  </si>
  <si>
    <t>JYTY 4x1</t>
  </si>
  <si>
    <t>tr ohebná d32 320N PVC</t>
  </si>
  <si>
    <t>tr tuhá d32 PVC</t>
  </si>
  <si>
    <t>CYA 25 zž</t>
  </si>
  <si>
    <t>CYA 16 zž</t>
  </si>
  <si>
    <t>CYA 6 zž</t>
  </si>
  <si>
    <t>CYA 4 zž</t>
  </si>
  <si>
    <t>svorka OP</t>
  </si>
  <si>
    <t>elekroinstalační lišta 18x13</t>
  </si>
  <si>
    <t>elekroinstalační lišta 30x25</t>
  </si>
  <si>
    <t>elekroinstalační lišta 40x40</t>
  </si>
  <si>
    <t>ocelový kabelový žlab 250/100 včetně závěsů a noníků(záv. tyč, kotva, nosník rozteč 2m)</t>
  </si>
  <si>
    <t>ocelový kabelový žlab 125/50 včetně závěsů a noníků(záv. tyč, kotva, nosník rozteč 2m)</t>
  </si>
  <si>
    <t>ocelový kabelový žlab 62/50 včetně závěsů a noníků(záv. tyč, kotva, nosník rozteč 2m)</t>
  </si>
  <si>
    <t>plastový parapetní žlab 170/70, dvoukomorový</t>
  </si>
  <si>
    <t>7410153</t>
  </si>
  <si>
    <t>příchytka pro kabel, včetně turbošroubu, funkční trasa 60min</t>
  </si>
  <si>
    <t>7410154</t>
  </si>
  <si>
    <t>pomocná ocelová konstrukce do 10kg</t>
  </si>
  <si>
    <t>741.02</t>
  </si>
  <si>
    <t>Svítidla - včetně zdrojů a startérů</t>
  </si>
  <si>
    <t>A - LED SVÍTIDLO VESTAVĚNÉ 24W, EP, IP 20, DIM DALI</t>
  </si>
  <si>
    <t>B - LED SVÍTIDLO VESTAVĚNÉ 17W, EP, IP 20, DIM DALI</t>
  </si>
  <si>
    <t>C - LED SVÍTIDLO VESTAVĚNÉ 17W, EP, IP 20, DIM DALI</t>
  </si>
  <si>
    <t>D - LED PÁSEK 18W/1m, 24V, IP20, Al lišta s difuzorem</t>
  </si>
  <si>
    <t>E - LED PÁSEK 11W/1m, 24V, IP20, Al lišta s difuzorem</t>
  </si>
  <si>
    <t>F - LED PÁSEK 11W/1m, 24V, IP20, Al lišta s difuzorem</t>
  </si>
  <si>
    <t>DALI/1-10V/0-10V/PUSH dimmable led driver 24V 150W, IP20</t>
  </si>
  <si>
    <t>DALI/1-10V/0-10V/PUSH dimmable led driver 24V 60W, IP20</t>
  </si>
  <si>
    <t>DALI/1-10V/0-10V/PUSH dimmable led driver 24V 15W, IP20</t>
  </si>
  <si>
    <t>G - LED SVÍTIDLO NÁSTĚNNÉ 6W, EP, IP 44, DIM DALI</t>
  </si>
  <si>
    <t>H - LED SVÍTIDLO STROPNÍ 10W, EP, IP 53, DIM DALI</t>
  </si>
  <si>
    <t>I - LED SVÍTIDLO NÁSTĚNNÉ 3,8W, EP, IP 44</t>
  </si>
  <si>
    <t>J - LED SVÍTIDLO NA VÝLOŽNÍK 5W, DÉLKA VÝLOŽNÍKU 483mm, d35mm, IP 20</t>
  </si>
  <si>
    <t>B1 - LED SVÍTIDLO PŘISAZENÉ 41W, EP, IP 65, PMMA KRYT</t>
  </si>
  <si>
    <t>C1 - LED SVÍTIDLO 40W, EP, IP 20, AL MŘÍŽKA</t>
  </si>
  <si>
    <t>D1 - LED SVÍTIDLO 18W, PŘISAZENÉ, PLASTOVÉ, IP 44</t>
  </si>
  <si>
    <t>Led uliční svítidlo 31W, IP66, přírubový výložník 0,5m</t>
  </si>
  <si>
    <t>N1 - NOUZ. ZÁŘIVKOVÉ SVÍTIDLO LED, 4W, VESTVNÉ STROPNÍ, KULATÉ, CENTRÁLNÍ ZROJ, 24V</t>
  </si>
  <si>
    <t>N2 - NOUZ. SVÍTIDLO LED, 2W, S PIKTOGRAMEM, JEDNOSTRANNÉ, ZAVĚŠENÉ, CENTRÁLNÍ ZDROJ, 24V</t>
  </si>
  <si>
    <t>N3 - NOUZ. LED SVÍTIDLO, 18 x 0,15W, VESTAVNÉ DO ZDI(SCHODU), CENTRÁLNÍ ZDROJ, 24V</t>
  </si>
  <si>
    <t>N4 - NOUZ. SVÍTIDLO LED, 4W, NÁSTĚNNÉ, ČTVERCOVÉ, CENTRÁLNÍ ZDROJ, 24V</t>
  </si>
  <si>
    <t>N5 - NOUZ. ZÁŘIVKOVÉ SVÍTIDLO LED, 4W, PŘISAZENÉ STROPNÍ, KULATÉ, CENTRÁLNÍ ZROJ, 24V</t>
  </si>
  <si>
    <t>demontáž svítidla do 2x58W, odvoz na skládku likvidace</t>
  </si>
  <si>
    <t>napojení stávajícho svítidla, demontáž a zpětná montáž</t>
  </si>
  <si>
    <t>741.03</t>
  </si>
  <si>
    <t>Sinoproud - Ostatní</t>
  </si>
  <si>
    <t>1-pól. vyp. (1) - strojek, kryt, rámeček - typ a barva dle architekta</t>
  </si>
  <si>
    <t>Sériov. přep. (5) - strojek, kryt, rámeček - typ a barva dle architekta</t>
  </si>
  <si>
    <t>Střídav .přep. (6) - strojek, kryt, rámeček - typ a barva dle architekta</t>
  </si>
  <si>
    <t>Kříž. přep. (7) - strojek, kryt, rámeček - typ a barva dle architekta</t>
  </si>
  <si>
    <t>tlač. ovládač s doutnavkou - strojek, kryt, rámeček - typ a barva dle architekta</t>
  </si>
  <si>
    <t>1-pól. vyp. (1,6) - do vlhka - strojek, kryt, rámeček - typ a barva dle architekta</t>
  </si>
  <si>
    <t>zásuvka 16A/230V- strojek, kryt, rámeček - typ a barva dle architekta</t>
  </si>
  <si>
    <t>zásuvka 16A/230V s přep. ochranou - strojek, kryt, rámeček - typ a barva dle architekta</t>
  </si>
  <si>
    <t>zásuvka do vlhka 16A/230V, IP44 - strojek, kryt, rámeček - barva bílá</t>
  </si>
  <si>
    <t>zásuvka průmyslová 16A/400V IP 44 nástěnná</t>
  </si>
  <si>
    <t>zásuvka průmyslová 32A/400V IP 44 nástěnná</t>
  </si>
  <si>
    <t>zásuvka průmyslová 32A/230V IP 44 nástěnná, modrá</t>
  </si>
  <si>
    <t>DALI ovladač, 6x tlačítko, pod omítku, linkový člen DALI, plastová krabice, komplet</t>
  </si>
  <si>
    <t>KP68, KU68, nebo do dutých stěn</t>
  </si>
  <si>
    <t>KR68, nebo do dutých stěn</t>
  </si>
  <si>
    <t>KR97</t>
  </si>
  <si>
    <t>7410317</t>
  </si>
  <si>
    <t>krabice K125</t>
  </si>
  <si>
    <t>7410318</t>
  </si>
  <si>
    <t>krabice IP54 na povrch se svorkovnicí</t>
  </si>
  <si>
    <t>7410319</t>
  </si>
  <si>
    <t>PO krabice červěná, 60min, svorkovnice</t>
  </si>
  <si>
    <t>7410320</t>
  </si>
  <si>
    <t>ukončení vodičů pospojování</t>
  </si>
  <si>
    <t>7410321</t>
  </si>
  <si>
    <t>servisní vypínač 400V/16A v krabici, IP66</t>
  </si>
  <si>
    <t>7410322</t>
  </si>
  <si>
    <t>sporáková přípojka 16A/400V, malá IP44</t>
  </si>
  <si>
    <t>7410323</t>
  </si>
  <si>
    <t>pohybové čidlo IP20, stropní 360°, spínání LED zdojů</t>
  </si>
  <si>
    <t>7410324</t>
  </si>
  <si>
    <t>doběhové relé pro ventilátror VZT do krabice pod vypínač</t>
  </si>
  <si>
    <t>7410325</t>
  </si>
  <si>
    <t>prostorový termostat, 0-40°C, kolečkový, 10A/230V, IP20</t>
  </si>
  <si>
    <t>7410326</t>
  </si>
  <si>
    <t>napojení ventilátorů a zařízení VZT, ZTI</t>
  </si>
  <si>
    <t>7410327</t>
  </si>
  <si>
    <t>protipožární ucpávka</t>
  </si>
  <si>
    <t>7410328</t>
  </si>
  <si>
    <t>ukončení kabelů do 4 x 120</t>
  </si>
  <si>
    <t>7410329</t>
  </si>
  <si>
    <t>ukončení kabelů do 5 x 25</t>
  </si>
  <si>
    <t>7410330</t>
  </si>
  <si>
    <t>ukončení kabelů do 5 x 16</t>
  </si>
  <si>
    <t>7410331</t>
  </si>
  <si>
    <t>ukončení kabelů do 5 x 6</t>
  </si>
  <si>
    <t>7410332</t>
  </si>
  <si>
    <t>ukončení kabelů do 5 x 1,5-4</t>
  </si>
  <si>
    <t>7410333</t>
  </si>
  <si>
    <t>ukončení kabelů do 3 x 1,5-4</t>
  </si>
  <si>
    <t>7410334</t>
  </si>
  <si>
    <t>průraz zdivem do 45 cm</t>
  </si>
  <si>
    <t>7410335</t>
  </si>
  <si>
    <t>průraz zdivem do 30 cm</t>
  </si>
  <si>
    <t>7410336</t>
  </si>
  <si>
    <t>průraz zdivem do 15 cm</t>
  </si>
  <si>
    <t>7410337</t>
  </si>
  <si>
    <t>Průraz stropem DN 50, jádrové vrtání</t>
  </si>
  <si>
    <t>7410338</t>
  </si>
  <si>
    <t>vysekání rýh ve zdi panelové 3 x 3 cm</t>
  </si>
  <si>
    <t>7410339</t>
  </si>
  <si>
    <t>vysekání rýh ve zdi panelové 3 x 7 cm</t>
  </si>
  <si>
    <t>7410340</t>
  </si>
  <si>
    <t>vysekání, vyvrtání kapes pro krabice</t>
  </si>
  <si>
    <t>7410341</t>
  </si>
  <si>
    <t>vyrážecí tlačítko v krabici pod sklíčkem, 2x rozpínací kontakt 230V/6A - komplet</t>
  </si>
  <si>
    <t>7410342</t>
  </si>
  <si>
    <t>FeZn 30 x 4</t>
  </si>
  <si>
    <t>7410343</t>
  </si>
  <si>
    <t>nožová pojistka 200A</t>
  </si>
  <si>
    <t>741.04</t>
  </si>
  <si>
    <t>Vyhřívání okapů</t>
  </si>
  <si>
    <t>Topný kabel 118m/2.360W, zvýšená UV odolnost, 20W/m</t>
  </si>
  <si>
    <t>vlhkostní senzor do žlabu</t>
  </si>
  <si>
    <t>sněžný regulátor teplota vlhkost do rozváděče</t>
  </si>
  <si>
    <t>teplotní čidlo na fasádu pro venk. prostředí, IP44</t>
  </si>
  <si>
    <t>Okap.úchyt půlkulatý bal./25ks</t>
  </si>
  <si>
    <t>741.05</t>
  </si>
  <si>
    <t>motorové tahy pro světelný truss a reproduktory</t>
  </si>
  <si>
    <t>motorový tah s nosností 250kg, řetězový kladkostroj, řetěz kladkostroje ukončen hákem, rychlost kladkostroje 0,1m/s, systém měření zatížení kladkostroje, systémem snímání polohy háku kladkostroje a možnost vzájemné synchronní jízdy.</t>
  </si>
  <si>
    <t>motorový tah s nosností 1000kg, řetězový kladkostroj, řetěz kladkostroje ukončen hákem, rychlost kladkostroje 0,1m/s., systém měření zatížení kladkostroje, systémem snímání polohy háku kladkostroje a možnost vzájemné synchronní jízdy.</t>
  </si>
  <si>
    <t>horní kotevní desky pro zavěšení kladkostrojů</t>
  </si>
  <si>
    <t>elektroinstalace od rozvaděče k ovládacímu pultu a vlastním kladkostrojům</t>
  </si>
  <si>
    <t>nosný, podružný a režijní materiál</t>
  </si>
  <si>
    <t>741.06</t>
  </si>
  <si>
    <t>zabezpečení pracoviště</t>
  </si>
  <si>
    <t>spolupráce s revizním technikem</t>
  </si>
  <si>
    <t>demontáže, úpravy elektroinstalace</t>
  </si>
  <si>
    <t>inženýrská činnost</t>
  </si>
  <si>
    <t>úpravy v HDS, úpravy osvětlení na fasádě</t>
  </si>
  <si>
    <t>programování DALi sběrnice, zprovoznění, zaškolení uživatele</t>
  </si>
  <si>
    <t>spolupráce s dodavatelem kinitechniky</t>
  </si>
  <si>
    <t>montážní plošina 12m</t>
  </si>
  <si>
    <t>výchozí revize</t>
  </si>
  <si>
    <t>dokumentace skut. provedení</t>
  </si>
  <si>
    <t>10 - Elektroinstalace - slaboproud</t>
  </si>
  <si>
    <t>742 - Elektroinstalace - slaboproud</t>
  </si>
  <si>
    <t xml:space="preserve">    742.01 - Příprava kabelových tras, montáž + dodávka</t>
  </si>
  <si>
    <t xml:space="preserve">    742.02 - Rozvod univerzální kabeláže - montáž </t>
  </si>
  <si>
    <t xml:space="preserve">    742.03 - Rozvod univerzální kabeláže - dodávka</t>
  </si>
  <si>
    <t xml:space="preserve">      742.03.DR1 - DR1</t>
  </si>
  <si>
    <t xml:space="preserve">    742.04 - Rozvod el.zabezpečovací signalizace - montáž</t>
  </si>
  <si>
    <t xml:space="preserve">    742.05 - Rozvod el.zabezpečovací signalizace - dodávka</t>
  </si>
  <si>
    <t xml:space="preserve">    742.06 - Signalizace WC invalidé, dodávka +montáž</t>
  </si>
  <si>
    <t xml:space="preserve">    742.07 - kabeláže a poslechové reproduktory pro kiniotechniku - dodávka a montáž</t>
  </si>
  <si>
    <t xml:space="preserve">    742.08 - zesilovač mobilních signálů - dodávka a montáž</t>
  </si>
  <si>
    <t xml:space="preserve">    742.09 - Hodinové zúčtovací sazby</t>
  </si>
  <si>
    <t xml:space="preserve">    742.10 - Ostatní</t>
  </si>
  <si>
    <t>742</t>
  </si>
  <si>
    <t>742.01</t>
  </si>
  <si>
    <t>Příprava kabelových tras, montáž + dodávka</t>
  </si>
  <si>
    <t>7420101</t>
  </si>
  <si>
    <t>Průraz zdivem z tvrdě pál.cihl, stř. tvrd.kamene, tl. 15cm</t>
  </si>
  <si>
    <t>7420102</t>
  </si>
  <si>
    <t>Průraz zdivem z tvrdě pál.cihl, stř. tvrd.kamene, tl. 30cm</t>
  </si>
  <si>
    <t>7420103</t>
  </si>
  <si>
    <t>Průraz zdivem z tvrdě pál.cihl, stř. tvrd.kamene, tl. 45cm</t>
  </si>
  <si>
    <t>7420104</t>
  </si>
  <si>
    <t>7420105</t>
  </si>
  <si>
    <t>Krabice přístrojová D68 pod omítku vč. vysekání lůžka (mont. vč. mat.)</t>
  </si>
  <si>
    <t>7420106</t>
  </si>
  <si>
    <t>Krabice odbočná D97 pod omítku vč. vysekání lůžka (mont. vč. mat.)</t>
  </si>
  <si>
    <t>7420107</t>
  </si>
  <si>
    <t>Krabice odbočná D125 pod omítku vč. vysekání lůžka (mont. vč. mat.)</t>
  </si>
  <si>
    <t>7420108</t>
  </si>
  <si>
    <t>Krabice odbočná KT250 pod omítku vč. vysekání lůžka (mont. vč. mat.)</t>
  </si>
  <si>
    <t>7420109</t>
  </si>
  <si>
    <t>Vysekání rýh ve zdi cihelné 3 x 3 cm</t>
  </si>
  <si>
    <t>7420110</t>
  </si>
  <si>
    <t>Vysekání rýh ve zdi cihelné 3 x 7 cm</t>
  </si>
  <si>
    <t>7420111</t>
  </si>
  <si>
    <t>Protipož. ucpávka průch. stěnou (mont. vč. mat.)</t>
  </si>
  <si>
    <t>7420112</t>
  </si>
  <si>
    <t>Trubka ohebná, PVC pod omítkou 16 mm (mont. vč. mat.)</t>
  </si>
  <si>
    <t>7420113</t>
  </si>
  <si>
    <t>Trubka ohebná , PVC pod omítkou 23 mm (mont. vč. mat.)</t>
  </si>
  <si>
    <t>7420114</t>
  </si>
  <si>
    <t>Trubka ohebná , PVC pod omítkou 29 mm (mont. vč. mat.)</t>
  </si>
  <si>
    <t>7420115</t>
  </si>
  <si>
    <t>Trubka ohebná , PVC pod omítkou 32 mm (mont. vč. mat.)</t>
  </si>
  <si>
    <t>7420116</t>
  </si>
  <si>
    <t>ocelový kabelový žlab 125/50mm, přepážka, podpěry, spojky, kolena</t>
  </si>
  <si>
    <t>7420117</t>
  </si>
  <si>
    <t>742.02</t>
  </si>
  <si>
    <t xml:space="preserve">Rozvod univerzální kabeláže - montáž </t>
  </si>
  <si>
    <t>7420201</t>
  </si>
  <si>
    <t>Mont. 1HU PATCH panelu kat. 5e bez UK</t>
  </si>
  <si>
    <t>7420202</t>
  </si>
  <si>
    <t>montáž 19" vyvazovací panel 1U, 5 x plastová úchytka</t>
  </si>
  <si>
    <t>7420203</t>
  </si>
  <si>
    <t>Ukončení kabelu UTP v zásuvce</t>
  </si>
  <si>
    <t>7420204</t>
  </si>
  <si>
    <t>Ukončení kabelu UTP, STP na patch panelu</t>
  </si>
  <si>
    <t>7420205</t>
  </si>
  <si>
    <t>Ukončení svažení optického kabelu 12vlk</t>
  </si>
  <si>
    <t>kmpl</t>
  </si>
  <si>
    <t>7420206</t>
  </si>
  <si>
    <t>Zataž kab UTP, FTP do lišt, trubek</t>
  </si>
  <si>
    <t>7420207</t>
  </si>
  <si>
    <t>Měření 1 kabelu, vyhot. protokolu</t>
  </si>
  <si>
    <t>7420208</t>
  </si>
  <si>
    <t>Mont. a sestavení zásuvky pro 2 moduly RJ45</t>
  </si>
  <si>
    <t>7420209</t>
  </si>
  <si>
    <t>Závěrečné práce ve skříni RACK</t>
  </si>
  <si>
    <t>7420210</t>
  </si>
  <si>
    <t>Montáž racku do 42 HU</t>
  </si>
  <si>
    <t>7420211</t>
  </si>
  <si>
    <t>Montáž panelu pro přívod 220V</t>
  </si>
  <si>
    <t>7420212</t>
  </si>
  <si>
    <t>Montáž skříň do 20 párů</t>
  </si>
  <si>
    <t>7420213</t>
  </si>
  <si>
    <t>montáž kamery</t>
  </si>
  <si>
    <t>7420214</t>
  </si>
  <si>
    <t>montáž NVR pro 8 kamer do racku, konfigurace</t>
  </si>
  <si>
    <t>7420215</t>
  </si>
  <si>
    <t>montáž Wifi AP a kontroleru, konfigurace</t>
  </si>
  <si>
    <t>7420216</t>
  </si>
  <si>
    <t>Konfigulace sítě, uvedení do provozu</t>
  </si>
  <si>
    <t>742.03</t>
  </si>
  <si>
    <t>Rozvod univerzální kabeláže - dodávka</t>
  </si>
  <si>
    <t>7420301</t>
  </si>
  <si>
    <t>Instalační kabel Cat.6 UTP LSOH</t>
  </si>
  <si>
    <t>7420302</t>
  </si>
  <si>
    <t>zasuvka 2xRJ45 Cat6 - komplet (kryt+rámeček)</t>
  </si>
  <si>
    <t>7420303</t>
  </si>
  <si>
    <t>zasuvka 1xRJ45 Cat6 - komplet (kryt+rámeček)</t>
  </si>
  <si>
    <t>7420304</t>
  </si>
  <si>
    <t>IP vnitřní dome kamera Full HD rozlišením. Motorický zoom objektiv, krytí IP20, IR LED přísvit 30m, pro noční režim</t>
  </si>
  <si>
    <t>7420305</t>
  </si>
  <si>
    <t>Videorekordér IP síťový 8-kanálový, OS Linux, Dual-core processor, přední ovládací panel, podporované formáty H.264, MJPEG, záznam max. do 200Mbps, maximální rozlišení 5MPx na kameru, podpora 32x audio z IP kamer, 1x audio vstup, 1x audio výstup, alarm I/O 4/2, 2x SATA 3.5" HDD max. 12TB (bez HDD), max. 4 kanály umožňující využití analýzy - inteligentních funkcí, výstup 1 HDMI + 1 VGA, podpora ONVIF, podpora IP PTZ, 1x RJ45 port (10/100/1000 Mbps), 2x USB 2.0, součástí dálkové ovládání, rozměry 1U, 375 × 285 × 50mm, hmotnost 2.5kg (bez HDD)</t>
  </si>
  <si>
    <t>7420306</t>
  </si>
  <si>
    <t>Přídavný HDD k NVR, 4TB</t>
  </si>
  <si>
    <t>7420307</t>
  </si>
  <si>
    <t>32" LED monitor 16:9, 250cd/m2, 5ms GTG, 1920x1080, HDMI, podpora MHL, VGA</t>
  </si>
  <si>
    <t>7420308</t>
  </si>
  <si>
    <t>Wireless Access Controller, WAN: 1(or 2) GE, LAN: 4(or 3) GE, USB: 1 x USB 3.0 with power adaptor, manage 10 AP</t>
  </si>
  <si>
    <t>7420309</t>
  </si>
  <si>
    <t>indoor Dual-Band Wi-Fi access point, 2,4GHz a 5GHz současně, MIMO 2x2 Wave 2, řízení z kontroleru</t>
  </si>
  <si>
    <t>742.03.DR1</t>
  </si>
  <si>
    <t>DR1</t>
  </si>
  <si>
    <t>74203D01</t>
  </si>
  <si>
    <t>DR1 - 19" rozvaděč, 42U 600x600, stojanový, komplet</t>
  </si>
  <si>
    <t>74203D02</t>
  </si>
  <si>
    <t>Patch panel 48xRJ45/ 6 1U, šedý</t>
  </si>
  <si>
    <t>74203D03</t>
  </si>
  <si>
    <t>Ventilační jednotka střešní/podlahová, 2x pozice</t>
  </si>
  <si>
    <t>74203D04</t>
  </si>
  <si>
    <t>19" rozvodný panel 5x220V s přep. ochranou třídy D, 3m</t>
  </si>
  <si>
    <t>74203D05</t>
  </si>
  <si>
    <t>19" vyvazovací panel 1U, 5 x plastová úchytka</t>
  </si>
  <si>
    <t>74203D06</t>
  </si>
  <si>
    <t>19" perforovaná police 450mm, 1U, se zadními podpěrami</t>
  </si>
  <si>
    <t>74203D07</t>
  </si>
  <si>
    <t>19" optická vana pro 24 vláken včetně optických spojek a krabiček, 1U</t>
  </si>
  <si>
    <t>74203D08</t>
  </si>
  <si>
    <t>propojovací kabely RJ45/RJ45 cat6 - 1,5m</t>
  </si>
  <si>
    <t>74203D09</t>
  </si>
  <si>
    <t>optický patch cord 09/125 0,5m</t>
  </si>
  <si>
    <t>74203D10</t>
  </si>
  <si>
    <t>switch 24x 10/100 RJ45 portů+2x 10/100/1000 RJ45 porty + 2x Gb SFP porty, PoE</t>
  </si>
  <si>
    <t>742.04</t>
  </si>
  <si>
    <t>Rozvod el.zabezpečovací signalizace - montáž</t>
  </si>
  <si>
    <t>7420401</t>
  </si>
  <si>
    <t>7420402</t>
  </si>
  <si>
    <t>Montáž ústředny PZTS do 16 ti zón a 4 podsystémů s komunikátorem na PCO a zdrojem</t>
  </si>
  <si>
    <t>7420403</t>
  </si>
  <si>
    <t>Montáž klávesnice</t>
  </si>
  <si>
    <t>7420404</t>
  </si>
  <si>
    <t>Montáž zálohové sirény s majákem a s akumulátorem 1,2 Ah</t>
  </si>
  <si>
    <t>7420405</t>
  </si>
  <si>
    <t>Montáž magnetického kontaktu povrchového</t>
  </si>
  <si>
    <t>7420406</t>
  </si>
  <si>
    <t>Montáž akumulátoru 12V</t>
  </si>
  <si>
    <t>7420407</t>
  </si>
  <si>
    <t>Montáž transformátoru pro ústřednu</t>
  </si>
  <si>
    <t>7420408</t>
  </si>
  <si>
    <t>Programování základních parametrů ústředny PZTS</t>
  </si>
  <si>
    <t>7420409</t>
  </si>
  <si>
    <t>Výchozí revize systému PZT</t>
  </si>
  <si>
    <t>7420410</t>
  </si>
  <si>
    <t>Oživení systému na jeden detektor PZTS</t>
  </si>
  <si>
    <t>7420411</t>
  </si>
  <si>
    <t>Programování systému na jeden detektor PZTS</t>
  </si>
  <si>
    <t>7420412</t>
  </si>
  <si>
    <t>Montáž detektoru na stěnu nebo na strop</t>
  </si>
  <si>
    <t>7420413</t>
  </si>
  <si>
    <t>Montáž rozbočovače sběrnice v krabici</t>
  </si>
  <si>
    <t>7420414</t>
  </si>
  <si>
    <t>Montáž zálohového napájecího zdroje s dobíječem a akumulátorem</t>
  </si>
  <si>
    <t>742.05</t>
  </si>
  <si>
    <t>Rozvod el.zabezpečovací signalizace - dodávka</t>
  </si>
  <si>
    <t>7420501</t>
  </si>
  <si>
    <t>Instalační licna pro systém EZS</t>
  </si>
  <si>
    <t>7420502</t>
  </si>
  <si>
    <t>Ústředna s LAN komun a GSM komunikátorem</t>
  </si>
  <si>
    <t>7420503</t>
  </si>
  <si>
    <t>Sběrnicová klávesnice s displejem, klávesnicí a RFID</t>
  </si>
  <si>
    <t>7420504</t>
  </si>
  <si>
    <t>Bezúdržbové akumulátor pro ústřednu</t>
  </si>
  <si>
    <t>7420505</t>
  </si>
  <si>
    <t>Sběrnicový PIR detektor pohybu s PET imunitou</t>
  </si>
  <si>
    <t>7420506</t>
  </si>
  <si>
    <t>Sběrnicový modul pro připojení magnetického kontaktu – 2 vstupový</t>
  </si>
  <si>
    <t>7420507</t>
  </si>
  <si>
    <t>Detektor magnetický dveřní kontakt (mini)</t>
  </si>
  <si>
    <t>7420508</t>
  </si>
  <si>
    <t>Sběrnicová siréna venkovní-základna s elektronikou</t>
  </si>
  <si>
    <t>7420509</t>
  </si>
  <si>
    <t>Šedý kryt sirény - modrý blikač</t>
  </si>
  <si>
    <t>7420510</t>
  </si>
  <si>
    <t>Rozbočovač sběrnice</t>
  </si>
  <si>
    <t>7420511</t>
  </si>
  <si>
    <t>Víceúčelová montážní krabice</t>
  </si>
  <si>
    <t>742.06</t>
  </si>
  <si>
    <t>Signalizace WC invalidé, dodávka +montáž</t>
  </si>
  <si>
    <t>7420601</t>
  </si>
  <si>
    <t>OSTAVNÉ TLAČÍTKO</t>
  </si>
  <si>
    <t>7420602</t>
  </si>
  <si>
    <t>TRANSFORMÁTOR</t>
  </si>
  <si>
    <t>7420603</t>
  </si>
  <si>
    <t>TLAČÍTKO SE SŇŮROU U WC</t>
  </si>
  <si>
    <t>7420604</t>
  </si>
  <si>
    <t>ALARM</t>
  </si>
  <si>
    <t>7420605</t>
  </si>
  <si>
    <t>kabel JYTY 4x1</t>
  </si>
  <si>
    <t>742.07</t>
  </si>
  <si>
    <t>kabeláže a poslechové reproduktory pro kiniotechniku - dodávka a montáž</t>
  </si>
  <si>
    <t>7420701</t>
  </si>
  <si>
    <t>DMX Cable Roll 3Pin</t>
  </si>
  <si>
    <t>7420702</t>
  </si>
  <si>
    <t>Konektor XLR, barva Přírodní, Samice, počet kontaktů: 3, orientace těla: přímý, Montáž na panel</t>
  </si>
  <si>
    <t>7420703</t>
  </si>
  <si>
    <t>Aktivní optický HDMI kabel (AOC) 30m Signal, standard HDMI 2.0, koncovky</t>
  </si>
  <si>
    <t>7420704</t>
  </si>
  <si>
    <t>kabel HDMI High Speed, 15 m, integrovaný zesilovač</t>
  </si>
  <si>
    <t>7420705</t>
  </si>
  <si>
    <t>HDMI zásuvka</t>
  </si>
  <si>
    <t>7420706</t>
  </si>
  <si>
    <t>reproduktor, Dvoupásmový stněný box 5.25"+3/4", 100° x 100°, 100W/200W@90 dB, 8 Ohmů 70/100V, černý, vč. Držáku.</t>
  </si>
  <si>
    <t>7420707</t>
  </si>
  <si>
    <t>reproduktor, 40 W / 100 V, 40 W / 8 Ω, 94 dB, 65 – 20 000 Hz, konzola, 6,5″ polypropylenový basový rep, 25 mm výškový rep. s textilní kalotou, voděodolnost, krytí IP 66</t>
  </si>
  <si>
    <t>7420708</t>
  </si>
  <si>
    <t>Reproduktorový kabel o průřezu 2 x 2,5 mm²</t>
  </si>
  <si>
    <t>742.08</t>
  </si>
  <si>
    <t>zesilovač mobilních signálů - dodávka a montáž</t>
  </si>
  <si>
    <t>7420801</t>
  </si>
  <si>
    <t>Zesilovač mobilního signálu pro všechny operátory- 1000 m², Zesiluje signály všech českých operátorů na frekvencích 800, 900 a 1800 MHz, 1x opakovač 2x vnitřní anténa, 1x venkovní LPDA anténa, 1x adaptér, 1 x 5 metrový kabel, 1x 10 metrový kabel, 1x 15 metrový kabel, 1x 2-cestný rozdělovač</t>
  </si>
  <si>
    <t>742.09</t>
  </si>
  <si>
    <t>7420901</t>
  </si>
  <si>
    <t>Pomocné montážní práce</t>
  </si>
  <si>
    <t>7420902</t>
  </si>
  <si>
    <t>Revize, zaškolení uživatele</t>
  </si>
  <si>
    <t>7420903</t>
  </si>
  <si>
    <t>demontáže, úprava stávající instalace</t>
  </si>
  <si>
    <t>7420904</t>
  </si>
  <si>
    <t>spolupráce s IT techgnikem investora</t>
  </si>
  <si>
    <t>7420905</t>
  </si>
  <si>
    <t>Zednické přípomoci</t>
  </si>
  <si>
    <t>7420906</t>
  </si>
  <si>
    <t>Zakreslení skutečného provedení stavby</t>
  </si>
  <si>
    <t>742.10</t>
  </si>
  <si>
    <t>Ostatní</t>
  </si>
  <si>
    <t>7421001</t>
  </si>
  <si>
    <t>Doprava a přesun materiálu</t>
  </si>
  <si>
    <t>7421002</t>
  </si>
  <si>
    <t>Přidružené výkony (PPV) pro elektromontáže</t>
  </si>
  <si>
    <t>11 - Měření a regulace</t>
  </si>
  <si>
    <t>Jan Šimůnek, SIL spol. s r.o.</t>
  </si>
  <si>
    <t>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zapojení (složka: MaR-03), na schematu obvodu MaR vytápění (výkresy MaR-101) a na dispozicích měř. míst (výkresy: MaR-102-104).</t>
  </si>
  <si>
    <t>1 - Regulace pro zdroj tepla, ohřev TV, řízení vytápění a větrání VZT 1.02,03,04,05-rozvaděč RA-1</t>
  </si>
  <si>
    <t>2 - Přístroje pro měření teplot a tlaků vytápění (12,13)</t>
  </si>
  <si>
    <t>3 - Přístroje pro měření spotřeby</t>
  </si>
  <si>
    <t>4 - Přístroje pro řízení vytápění (04)</t>
  </si>
  <si>
    <t>5 - Přístroje pro zabezpečení vytápění (14, 16)</t>
  </si>
  <si>
    <t>6 - Přístroje pro VZT ZAŘ.Č.1.1 -HLAVNÍ SÁL</t>
  </si>
  <si>
    <t>7 - Kabely, nosné prvky, montáže pro  rozvaděč RA-1</t>
  </si>
  <si>
    <t>8 - Přístroje pro pro VZT zař.č.2 -MALÝ SÁL</t>
  </si>
  <si>
    <t>9 - Kabely, nosné prvky, montáže pro VZT zař.č.2</t>
  </si>
  <si>
    <t>10 - Vizualizace+dálková správa</t>
  </si>
  <si>
    <t>11 - Doprava, Projekční práce</t>
  </si>
  <si>
    <t>Regulace pro zdroj tepla, ohřev TV, řízení vytápění a větrání VZT 1.02,03,04,05-rozvaděč RA-1</t>
  </si>
  <si>
    <t>1.1</t>
  </si>
  <si>
    <t>Řídíci procesní podstanice -procesorový modul s MERBON RUNTIME, kompatibílní se stáv. řídícím systémem DOMAT v objektu, s integrovaným web serverem, 2xRJ45 Ethernet TCP/IP - komunikace Ethernet-MODBUS/TC, RS232/485, napájení 24VDC, ref. výrobek DOMAT w750-8102</t>
  </si>
  <si>
    <t>Poznámka k položce:_x000D_
CPU/1</t>
  </si>
  <si>
    <t>1.2</t>
  </si>
  <si>
    <t>osazení stanice</t>
  </si>
  <si>
    <t>Poznámka k položce:_x000D_
M36-88-4321/S</t>
  </si>
  <si>
    <t>1.3</t>
  </si>
  <si>
    <t>I/O modul 8xAI, montáž na DIN lištu, napájení 24V DC po sběrnici, volně konfigurovatelná odp. čidla, ref. výrobek DOMAT w750-451</t>
  </si>
  <si>
    <t>Poznámka k položce:_x000D_
AI/1,2</t>
  </si>
  <si>
    <t>1.4</t>
  </si>
  <si>
    <t>osazení modulu</t>
  </si>
  <si>
    <t>1.5</t>
  </si>
  <si>
    <t>I/O modul 4xAI, montáž na DIN lištu, napájení 24V DC po sběrnici, 0-10VDC, ref. výrobek DOMAT w750-459</t>
  </si>
  <si>
    <t>Poznámka k položce:_x000D_
AI/3</t>
  </si>
  <si>
    <t>1.6</t>
  </si>
  <si>
    <t>1.7</t>
  </si>
  <si>
    <t>I/O modul 4xAO, montáž na DIN lištu napájení 24V DC po sběrnici, pro řízení výstupem 0-10V ref. výrobek DOMAT w750-559</t>
  </si>
  <si>
    <t>Poznámka k položce:_x000D_
AO/1</t>
  </si>
  <si>
    <t>1.8</t>
  </si>
  <si>
    <t>1.9</t>
  </si>
  <si>
    <t>I/O modul 8xAO, montáž na DIN lištu napájení 24V DC po sběrnici, pro řízení výstupem 0-10V ref. výrobek DOMAT w750-597</t>
  </si>
  <si>
    <t>Poznámka k položce:_x000D_
AO/2</t>
  </si>
  <si>
    <t>1.10</t>
  </si>
  <si>
    <t>1.11</t>
  </si>
  <si>
    <t>I/O modul 16xDI, montáž na DIN lištu napájení 24V DC po sběrnici, vstup 24V DC, ref. výrobek DOMAT w750-1405</t>
  </si>
  <si>
    <t>Poznámka k položce:_x000D_
DI/1,2</t>
  </si>
  <si>
    <t>1.12</t>
  </si>
  <si>
    <t>1.13</t>
  </si>
  <si>
    <t>I/O modul 8xDO, montáž na DIN lištu napájení 24V DC po sběrnici, vstup 24V DC ref. výrobek DOMAT w750-1504</t>
  </si>
  <si>
    <t>Poznámka k položce:_x000D_
DO/1</t>
  </si>
  <si>
    <t>1.14</t>
  </si>
  <si>
    <t>1.15</t>
  </si>
  <si>
    <t>Modul Sériové rozhraní RS-232/485 pro integraci cizích systémů s výstupem ModBus RTU ref. výrobek DOMA w750-652</t>
  </si>
  <si>
    <t>Poznámka k položce:_x000D_
RTU/1</t>
  </si>
  <si>
    <t>1.16</t>
  </si>
  <si>
    <t>1.17</t>
  </si>
  <si>
    <t>Komunikační převodník pro připojení 25 M-BUS měřičů, galvanické oddělení, napájení 24VAC, ref. výrobek DOMAT R095</t>
  </si>
  <si>
    <t>Poznámka k položce:_x000D_
MB/1</t>
  </si>
  <si>
    <t>1.18</t>
  </si>
  <si>
    <t>Kabel RS232 s Cannon 9M -2 m pro propojení převodníku PR/1 s MarkMX</t>
  </si>
  <si>
    <t>1.19</t>
  </si>
  <si>
    <t>osazení komunikačního přístroje</t>
  </si>
  <si>
    <t>1.20</t>
  </si>
  <si>
    <t>modul zakončení sběrnice, montáž na DIN lištu napájení 24V DC po sběrnici, vstup 24V DC ref. výrobek DOMAT w750-600</t>
  </si>
  <si>
    <t>1.21</t>
  </si>
  <si>
    <t>1.22</t>
  </si>
  <si>
    <t>Ovládací panel s kapacitním dotykovým displejem 7", 800×480, pro ARM, 256MB RAM, Ethernet, mikroSD (není součástí dodávky), Linux,komunikace Ethernet, napájení 24 Vss. Montáž do dveří rozvaděče, IP65, např. DOMAT HT200</t>
  </si>
  <si>
    <t>Poznámka k položce:_x000D_
LCD/1</t>
  </si>
  <si>
    <t>1.23</t>
  </si>
  <si>
    <t>připojení a osazení ovládací jednotky</t>
  </si>
  <si>
    <t>Poznámka k položce:_x000D_
M36-42-0091/S</t>
  </si>
  <si>
    <t>1.24</t>
  </si>
  <si>
    <t>Průmyslový ETHERNET SWITCH min 4 RJ45 portů včetně zdroje</t>
  </si>
  <si>
    <t>Poznámka k položce:_x000D_
SWITCH</t>
  </si>
  <si>
    <t>1.25</t>
  </si>
  <si>
    <t>osazení switche</t>
  </si>
  <si>
    <t>1.26</t>
  </si>
  <si>
    <t>Přepěťová ochrana třetí stupeň 10A s VF Filtrem, ref. výrobek SALTEC DA-275 DF10</t>
  </si>
  <si>
    <t>Poznámka k položce:_x000D_
FV1</t>
  </si>
  <si>
    <t>1.27</t>
  </si>
  <si>
    <t>osazení ochrany</t>
  </si>
  <si>
    <t>1.28</t>
  </si>
  <si>
    <t>zdroj napájení pohonů a ovládacích obvodů 24VDC/6A, ref. výrobek WAGO 787-1226</t>
  </si>
  <si>
    <t>Poznámka k položce:_x000D_
ZDR/1</t>
  </si>
  <si>
    <t>1.29</t>
  </si>
  <si>
    <t>osazení zdroje</t>
  </si>
  <si>
    <t>1.30</t>
  </si>
  <si>
    <t>zdroj napájení systému a periferií 24VDC/2.5A, ref. výrobek WAGO 787-1212</t>
  </si>
  <si>
    <t>Poznámka k položce:_x000D_
ZDR/2</t>
  </si>
  <si>
    <t>1.31</t>
  </si>
  <si>
    <t>1.32</t>
  </si>
  <si>
    <t>NÁSTĚNNÝ ROZVADĚČ dvoukřídlý dvoudveřový s jednou montážní deskou min. rozměry š-v-h 800x1200x300 , hlavní vypínač 400V AC/32A jištění z elektro 400V/50Hz 25A, TN-C-S, 3x zásuvka na DIN lištu, jističe, kombinovaný jistič s pr. chráničem, pomocné kontakty, stykače, pomocné relé, ovladače , signálky, silové vývody pro čerpadla a ventilátory, svorky s pojistkou, svorky, kabelové vývody, kabelový žlab, ostatní montážní materiál dle zapojovacích schemat, silové připojení čerpadel a ventilátorů je v MaR.</t>
  </si>
  <si>
    <t>Poznámka k položce:_x000D_
RA-1</t>
  </si>
  <si>
    <t>1.33</t>
  </si>
  <si>
    <t>montáž náplně do rozvaděče (relé, svorky, jističe….)</t>
  </si>
  <si>
    <t>1.34</t>
  </si>
  <si>
    <t>vyzkoušení funkce - test 1:1</t>
  </si>
  <si>
    <t>1.35</t>
  </si>
  <si>
    <t>Naprogramování regulátoru -řízení vytápění a větrání dle popisu v technické zprávě, seřízení a oživení regulace</t>
  </si>
  <si>
    <t>dat.bod</t>
  </si>
  <si>
    <t>Poznámka k položce:_x000D_
CPU</t>
  </si>
  <si>
    <t>1.36</t>
  </si>
  <si>
    <t>Naprogramování designu technologie vytápění na LCD displeji pro místní ovládání</t>
  </si>
  <si>
    <t>Poznámka k položce:_x000D_
LCD</t>
  </si>
  <si>
    <t>1.37</t>
  </si>
  <si>
    <t>Naprogramování regulátoru -měření spotřeby přes MB/1 dle popisu v technické zprávě</t>
  </si>
  <si>
    <t>Poznámka k položce:_x000D_
M-BUS</t>
  </si>
  <si>
    <t>1.38</t>
  </si>
  <si>
    <t>Naprogramování datové integrace přes Modbus-TCP-IP autonomního řízení větrání VZT -tabulků parametrů Modbus musí poskytnout dodavatel VZT</t>
  </si>
  <si>
    <t>Poznámka k položce:_x000D_
CPU/VZT2</t>
  </si>
  <si>
    <t>Přístroje pro měření teplot a tlaků vytápění (12,13)</t>
  </si>
  <si>
    <t>2.1</t>
  </si>
  <si>
    <t>Snímač teploty prostorový, výstup Pt 1000 , např. DOMAT ATF1-50/90 °C,</t>
  </si>
  <si>
    <t>Poznámka k položce:_x000D_
TC 12.00,   TI 12.05</t>
  </si>
  <si>
    <t>2.2</t>
  </si>
  <si>
    <t>montáž snímače prostorové teploty</t>
  </si>
  <si>
    <t>Poznámka k položce:_x000D_
M36/41-0025/S</t>
  </si>
  <si>
    <t>2.3</t>
  </si>
  <si>
    <t>Snímač teploty do potrubí -stonkové čidlo teploty, rozsah -30/150°C, výstup Pt1000, ref. výrobek DOMAT TF65-TH08-MS100 + mosazná poniklovaná jímka1/2", 100mm, 10bar</t>
  </si>
  <si>
    <t>Poznámka k položce:_x000D_
TC, TI 12.01-04</t>
  </si>
  <si>
    <t>2.4</t>
  </si>
  <si>
    <t>montáž snímače teploty topné vody</t>
  </si>
  <si>
    <t>Poznámka k položce:_x000D_
M36/41-0001/S</t>
  </si>
  <si>
    <t>2.5</t>
  </si>
  <si>
    <t>Čidlo tlaku v kapalinách a plynech pro 6 bar , napájení 24V AC/DC, výstup 0-10V, závit vnější 1/2", IP 65 ref. výrobek DOMAT SHD-U6</t>
  </si>
  <si>
    <t>Poznámka k položce:_x000D_
PI 13.01</t>
  </si>
  <si>
    <t>2.6</t>
  </si>
  <si>
    <t>montáž snímače tlaku vody</t>
  </si>
  <si>
    <t>Poznámka k položce:_x000D_
M36/41-0084/S</t>
  </si>
  <si>
    <t>Přístroje pro měření spotřeby</t>
  </si>
  <si>
    <t>3.1</t>
  </si>
  <si>
    <t>Převodník impulsy/M-bus - s napájením ze sběrnice pro patní měření spotřeby vody , montáž na stěnu krytí IP50 ref. výrobek PadPuls M1</t>
  </si>
  <si>
    <t>Poznámka k položce:_x000D_
MB 11.01.    Pozn.: Kalorimetr pro měření spotřeby položka FQ 11.01, je vč. podružné M-busové karty v dodávce dodavatele tepla Teplárny LBC-koordinováno. Fakturační vodoměr pro měření spotřeby vody SV 11.01 je včetně suchého podružného kontaktu v dodávce ZTI -koordinováno s projektantem ZTI. Podružný elektroměr pro měření el. energie EQ 11.01 je včetně M-busové karty dodávce elektro -koordinováno s projektantem ELE.</t>
  </si>
  <si>
    <t>3.2</t>
  </si>
  <si>
    <t>Přístroje pro řízení vytápění (04)</t>
  </si>
  <si>
    <t>4.1</t>
  </si>
  <si>
    <t>montáže pro servopohony z dodávky ÚT</t>
  </si>
  <si>
    <t>Poznámka k položce:_x000D_
M36/43-0031/S .   Pozn.: Všechny trojcestné ventily pro řízení vytápění včetně servopohonů 24VAC/0-10V položky Y4.01-02 jsou komplet v dodávce ÚT -koordinováno</t>
  </si>
  <si>
    <t>Přístroje pro zabezpečení vytápění (14, 16)</t>
  </si>
  <si>
    <t>5.1</t>
  </si>
  <si>
    <t>Bezpečnostní omezovací příložný termostat pro TV s rozpínacím kontaktem, rozsah do 60°C ref. výrobek DOMAT ALTR-060</t>
  </si>
  <si>
    <t>Poznámka k položce:_x000D_
TAH 14.01</t>
  </si>
  <si>
    <t>5.2</t>
  </si>
  <si>
    <t>montáž regulátoru teploty příložného s mikrospínačem</t>
  </si>
  <si>
    <t>Poznámka k položce:_x000D_
M36/41-0052/S</t>
  </si>
  <si>
    <t>5.3</t>
  </si>
  <si>
    <t>Signalizace poruchy - kresleno pro majáček 230VAC</t>
  </si>
  <si>
    <t>Poznámka k položce:_x000D_
HA 16.01</t>
  </si>
  <si>
    <t>5.4</t>
  </si>
  <si>
    <t>montáž houkačky</t>
  </si>
  <si>
    <t>Poznámka k položce:_x000D_
M36/43-0001/S</t>
  </si>
  <si>
    <t>5.5</t>
  </si>
  <si>
    <t>GSM Modem vč napájecího adaptéru a zálohového modulu pro dálkové hlášení poruchy pomocí SMS. Minimálně 2x vstup, ref. výrobek DAVID GD04K</t>
  </si>
  <si>
    <t>Poznámka k položce:_x000D_
GSM 16.02</t>
  </si>
  <si>
    <t>5.6</t>
  </si>
  <si>
    <t>montáž modemu</t>
  </si>
  <si>
    <t>Přístroje pro VZT ZAŘ.Č.1.1 -HLAVNÍ SÁL</t>
  </si>
  <si>
    <t>6.1</t>
  </si>
  <si>
    <t>Komunikativní ovladač pro dálkové řízení vytápění, podsvícený dotykový displej, měření teploty, posun teploty, časové programy, zadávání režimů, snímač CO2 komunikace mod-bus RS485, napájení 24VAC, ref. výrobek DOMAT UI905</t>
  </si>
  <si>
    <t>Poznámka k položce:_x000D_
UI /103</t>
  </si>
  <si>
    <t>6.2</t>
  </si>
  <si>
    <t>6.3</t>
  </si>
  <si>
    <t>Snímač teploty do VZT potrubí -pas. snímač PT1000, rozsah -30 až +80°C ref.výrobek DOMAT MWTF</t>
  </si>
  <si>
    <t>Poznámka k položce:_x000D_
TC 10.01,02,03</t>
  </si>
  <si>
    <t>6.4</t>
  </si>
  <si>
    <t>montáž snímače teploty</t>
  </si>
  <si>
    <t>6.5</t>
  </si>
  <si>
    <t>Kabelové čidlo teploty rozsah -35/105 °C, výstup Pt 1000, průměr 6mm x 50mm, + kabel 1.5mm, ocelové pouzdro IP54 ref. výrobek DOMAT HTF50</t>
  </si>
  <si>
    <t>Poznámka k položce:_x000D_
TC 10.04</t>
  </si>
  <si>
    <t>6.6</t>
  </si>
  <si>
    <t>6.7</t>
  </si>
  <si>
    <t>Čidlo kvality vzduchu (CO) kanálové napájení 24V AC/DC, výstup 0-10V , IP 65, ref. výrobek DOMAT KCO2 - SD-U</t>
  </si>
  <si>
    <t>Poznámka k položce:_x000D_
CO 10.05</t>
  </si>
  <si>
    <t>6.8</t>
  </si>
  <si>
    <t>montáž čidla</t>
  </si>
  <si>
    <t>Poznámka k položce:_x000D_
M36/41-0010/S</t>
  </si>
  <si>
    <t>6.9</t>
  </si>
  <si>
    <t>Klapkový servopohon napájení 24VAC, ovládání spojité řízení 0-10V, zpětný chod pružinou, kroutící moment 10Nm, ref. výrobek BELIMO NF24A-SR</t>
  </si>
  <si>
    <t>Poznámka k položce:_x000D_
Y 10.08a,b</t>
  </si>
  <si>
    <t>6.10</t>
  </si>
  <si>
    <t>montáž elektrického servopohonu pákového</t>
  </si>
  <si>
    <t>Poznámka k položce:_x000D_
M36/43-0021/S</t>
  </si>
  <si>
    <t>6.11</t>
  </si>
  <si>
    <t>Klapkový servopohon napájení 24VAC, ovládání spojité řízení 0-10V, kroutící moment 20Nm, ref. výrobek BELIMO SM24A-SR</t>
  </si>
  <si>
    <t>Poznámka k položce:_x000D_
Y 10.08c</t>
  </si>
  <si>
    <t>6.12</t>
  </si>
  <si>
    <t>6.13</t>
  </si>
  <si>
    <t>Mrazový termostat s kapilárou činnou po celé délce s aut. resetem, -10.. +15°C, 6m, IP54, ref. výrobek DOMAT FST-1D</t>
  </si>
  <si>
    <t>Poznámka k položce:_x000D_
TAL 10.00</t>
  </si>
  <si>
    <t>6.14</t>
  </si>
  <si>
    <t>montáž regulátoru kapilárového</t>
  </si>
  <si>
    <t>Poznámka k položce:_x000D_
M36/41-0050/S</t>
  </si>
  <si>
    <t>6.15</t>
  </si>
  <si>
    <t>montáž kapiláry 6m</t>
  </si>
  <si>
    <t>Poznámka k položce:_x000D_
M36/41-0043/S</t>
  </si>
  <si>
    <t>6.16</t>
  </si>
  <si>
    <t>Diferenční manostat tlaku rozsah nastavitelný 100…1000 Pa, ref. výrobek DOMAT DS-205D</t>
  </si>
  <si>
    <t>Poznámka k položce:_x000D_
PdAH 10.11,12</t>
  </si>
  <si>
    <t>6.17</t>
  </si>
  <si>
    <t>montáž konzol pro odběr tlaku</t>
  </si>
  <si>
    <t>Poznámka k položce:_x000D_
M36/02-0355/S</t>
  </si>
  <si>
    <t>6.18</t>
  </si>
  <si>
    <t>montáž diferenčního regulátoru s mikrospínače,</t>
  </si>
  <si>
    <t>Poznámka k položce:_x000D_
M36/41-0111/S .   Pozn.: Tlakově nezávislý vyvažovací a regulační dvoucestný ventil  pro řízení ohřevu VZT včetně servopohonu 24VAC/0-10V položka Y 10.07 je komplet v dodávce ÚT-koordinováno</t>
  </si>
  <si>
    <t>Kabely, nosné prvky, montáže pro  rozvaděč RA-1</t>
  </si>
  <si>
    <t>7.1</t>
  </si>
  <si>
    <t>Kabel komunikační, UTP kat.5e</t>
  </si>
  <si>
    <t>7.2</t>
  </si>
  <si>
    <t>Kabely komunikace BUS kotlů, ovladačů a měření spotřeby 2x2x0.8 mm2. např. J-Y(ST)Y 2x2x0.8</t>
  </si>
  <si>
    <t>7.3</t>
  </si>
  <si>
    <t>Vodič CY 6mm - pospojení</t>
  </si>
  <si>
    <t>7.4</t>
  </si>
  <si>
    <t>Kabel ovládací stíněný, PVC, 2kV 2x1-O např. JYTY-O</t>
  </si>
  <si>
    <t>7.5</t>
  </si>
  <si>
    <t>Kabel ovládací stíněný, PVC, 2kV 4x1-O např. JYTY-O</t>
  </si>
  <si>
    <t>7.6</t>
  </si>
  <si>
    <t>Kabel ovládací stíněný, PVC, 2kV 7x1-O např. JYTY-O</t>
  </si>
  <si>
    <t>7.7</t>
  </si>
  <si>
    <t>Kabel silový, PVC, 4kV 3x 1.5 -J např. 3x1.5 CYKY-J</t>
  </si>
  <si>
    <t>7.8</t>
  </si>
  <si>
    <t>Kabel silový, PVC, 4kV 4x2.5 -J např. 4x2.5 CYKY-J</t>
  </si>
  <si>
    <t>7.9</t>
  </si>
  <si>
    <t>Montážní žlab 125/50 s víkem</t>
  </si>
  <si>
    <t>7.10</t>
  </si>
  <si>
    <t>Montážní žlab 62/50 s víkem</t>
  </si>
  <si>
    <t>7.11</t>
  </si>
  <si>
    <t>Montážní a instalační materiál, trubky, chráničky ..</t>
  </si>
  <si>
    <t>7.12</t>
  </si>
  <si>
    <t>Drobný montážní a spojovací materiál</t>
  </si>
  <si>
    <t>7.13</t>
  </si>
  <si>
    <t>Jádrové vrtání prostupu mezi stěnami DN30</t>
  </si>
  <si>
    <t>7.14</t>
  </si>
  <si>
    <t>Jádrové vrtání prostupu mezi stěnami DN10</t>
  </si>
  <si>
    <t>7.15</t>
  </si>
  <si>
    <t>Montážní práce MaR (uložení kabelů, prozvonění, připojení na svorkovnice..)</t>
  </si>
  <si>
    <t>7.16</t>
  </si>
  <si>
    <t>Inženýrské a kompletační práce, doprava</t>
  </si>
  <si>
    <t>7.17</t>
  </si>
  <si>
    <t>komplexní zkoušky seřízení</t>
  </si>
  <si>
    <t>7.18</t>
  </si>
  <si>
    <t>revize</t>
  </si>
  <si>
    <t>Přístroje pro pro VZT zař.č.2 -MALÝ SÁL</t>
  </si>
  <si>
    <t>8.1</t>
  </si>
  <si>
    <t>Klapkový servopohon, napájení 24VAC, ovládání ON/OFF zpětný chod pružinou, kroutící moment 4Nm, ref. výrobek BELIMO LF24</t>
  </si>
  <si>
    <t>Poznámka k položce:_x000D_
Y 20.01 .  Pozn.: Autonomní regulace VZT jednotky č.1 včetně rozvaděče (u jednotky), snímačů, koncových prvků a jejich kabeláže, zaregulování jsou kromě položek viz níže v dodávce VZT.  -koordinováno -viz sch. obvodu MaR.</t>
  </si>
  <si>
    <t>8.2</t>
  </si>
  <si>
    <t>8.3</t>
  </si>
  <si>
    <t>8.4</t>
  </si>
  <si>
    <t>8.5</t>
  </si>
  <si>
    <t>nastavení WEB serveru pro dálkovou správu VZT2</t>
  </si>
  <si>
    <t>Poznámka k položce:_x000D_
WEB</t>
  </si>
  <si>
    <t>8.6</t>
  </si>
  <si>
    <t>připojení a osazení ovládací jednotky OV 20.00 z dodávky VZT2</t>
  </si>
  <si>
    <t>Kabely, nosné prvky, montáže pro VZT zař.č.2</t>
  </si>
  <si>
    <t>9.1</t>
  </si>
  <si>
    <t>9.2</t>
  </si>
  <si>
    <t>Kabel komunikace ethernet UTP Cat 5e</t>
  </si>
  <si>
    <t>9.3</t>
  </si>
  <si>
    <t>Kabely komunikace ovladače 2x2x0.5 např. SYKFY 2x2x0.5</t>
  </si>
  <si>
    <t>9.4</t>
  </si>
  <si>
    <t>9.5</t>
  </si>
  <si>
    <t>9.6</t>
  </si>
  <si>
    <t>Kabel silový, PVC, 4kV 3x 1.5 -O např. 3x1.5 CYKY-O</t>
  </si>
  <si>
    <t>9.7</t>
  </si>
  <si>
    <t>9.8</t>
  </si>
  <si>
    <t>9.9</t>
  </si>
  <si>
    <t>9.10</t>
  </si>
  <si>
    <t>9.11</t>
  </si>
  <si>
    <t>Vizualizace+dálková správa</t>
  </si>
  <si>
    <t>10.1</t>
  </si>
  <si>
    <t>Nakonfigurování servisního webserveru pro vytápění -Tvorba vizualizace do WEB serveru</t>
  </si>
  <si>
    <t>10.2</t>
  </si>
  <si>
    <t>Naprogramování zjednodušené správy a měření spotřeby do mobilní aplikace.</t>
  </si>
  <si>
    <t>10.3</t>
  </si>
  <si>
    <t>komplexní zkoušky seřízení, zaškolení obsluhy</t>
  </si>
  <si>
    <t>10.4</t>
  </si>
  <si>
    <t>Vybudování pracovního internetového přípojení strojovny ÚT vč modemu, kabeláže, firewalu</t>
  </si>
  <si>
    <t>10.5</t>
  </si>
  <si>
    <t>Měsíční pronájem internet. Připojení připojení pro zaregulování</t>
  </si>
  <si>
    <t>Doprava, Projekční práce</t>
  </si>
  <si>
    <t>11.1</t>
  </si>
  <si>
    <t>Doprava rozvaděčů na stavbu, koordinace</t>
  </si>
  <si>
    <t>11.2</t>
  </si>
  <si>
    <t>Vypracování dílenské dokumentace dle dodavatele</t>
  </si>
  <si>
    <t>11.3</t>
  </si>
  <si>
    <t>Vypracování dokumentace skutečného stavu</t>
  </si>
  <si>
    <t>12 - Ostatní prvky spojené se stavbou</t>
  </si>
  <si>
    <t>Všechny položky v tomto rozpočtu zahrnují náklady na likvidaci odpadu a recyklační poplatky.</t>
  </si>
  <si>
    <t>OSPRV - Ostatní prvky spojené se stavbou</t>
  </si>
  <si>
    <t xml:space="preserve">    1. - Projekční DCI Velký Sál</t>
  </si>
  <si>
    <t xml:space="preserve">    2. - Ozvučení Dolby Surround 7.1 </t>
  </si>
  <si>
    <t xml:space="preserve">    3. - Rám promítací plochy + Baffle Wall + maskování  Velký Sál</t>
  </si>
  <si>
    <t xml:space="preserve">    4. - Maskovací opona Velký Sál </t>
  </si>
  <si>
    <t xml:space="preserve">    5. - Titulkovací zařízení Velký sál</t>
  </si>
  <si>
    <t xml:space="preserve">    6. - Nefilmové ozvučení PA Velký sál</t>
  </si>
  <si>
    <t xml:space="preserve">    7. - Osvětlovací technika</t>
  </si>
  <si>
    <t xml:space="preserve">    8. - Digital Signage + Ozvučení Foyer</t>
  </si>
  <si>
    <t xml:space="preserve">    9. - Malý sál </t>
  </si>
  <si>
    <t xml:space="preserve">    10. - Llive stream </t>
  </si>
  <si>
    <t>OSPRV</t>
  </si>
  <si>
    <t>1.</t>
  </si>
  <si>
    <t>Projekční DCI Velký Sál</t>
  </si>
  <si>
    <t>OSP.01.080</t>
  </si>
  <si>
    <t>Průzvučné matně bílé projekční plátno s odrazivostí 1.0 gain, vhodné jak pro digitální 2K/4K/3D projekci dle standardu DCI, tak i pro případnou projekci z 35mm filmu. Digital perforation a rozměr 11x4,6m</t>
  </si>
  <si>
    <t>OSP.01.090</t>
  </si>
  <si>
    <t>HDMI matrix UltraHD minimalně 4x2 HDMI pro přepínání alternativního obsahu - PC, Blu-ray, podium</t>
  </si>
  <si>
    <t>OSP.01.100</t>
  </si>
  <si>
    <t>HDMI to SDI převodík</t>
  </si>
  <si>
    <t>OSP.01.110</t>
  </si>
  <si>
    <t>SDI to HDMI převodník</t>
  </si>
  <si>
    <t>OSP.01.120</t>
  </si>
  <si>
    <t>SDI kabel</t>
  </si>
  <si>
    <t>OSP.01.150</t>
  </si>
  <si>
    <t>Instalační kabeláž pro obrazovou část v promítací kabině</t>
  </si>
  <si>
    <t>OSP.01.160</t>
  </si>
  <si>
    <t>Promítací okénka do půvdních stavebních otvorů včetně skel a těsnění proti pronikání hluku z promítací kabiny</t>
  </si>
  <si>
    <t>OSP.01.190</t>
  </si>
  <si>
    <t>Instalace položek oddílu 1.</t>
  </si>
  <si>
    <t>2.</t>
  </si>
  <si>
    <t xml:space="preserve">Ozvučení Dolby Surround 7.1 </t>
  </si>
  <si>
    <t>OSP.02.150</t>
  </si>
  <si>
    <t>Kabel pro indukční smyčku 6mm2</t>
  </si>
  <si>
    <t>OSP.02.160</t>
  </si>
  <si>
    <t>Kabel propojení hlavních reproduktorů 5x4mm kabina a za plátnem 2 linky</t>
  </si>
  <si>
    <t>OSP.02.170</t>
  </si>
  <si>
    <t>Kabel propojení Surround reproduktorů SCY 2x2,5mm</t>
  </si>
  <si>
    <t>OSP.02.180</t>
  </si>
  <si>
    <t>Gewiss krabice 500x380</t>
  </si>
  <si>
    <t>OSP.02.190</t>
  </si>
  <si>
    <t>Instalační materiál pro zavěšení reproduktorů</t>
  </si>
  <si>
    <t>OSP.02.200</t>
  </si>
  <si>
    <t>Instalační materiál pro připojení komponentů v racku</t>
  </si>
  <si>
    <t>OSP.02.210</t>
  </si>
  <si>
    <t>Instalace položek oddílu 2.</t>
  </si>
  <si>
    <t>3.</t>
  </si>
  <si>
    <t>Rám promítací plochy + Baffle Wall + maskování  Velký Sál</t>
  </si>
  <si>
    <t>OSP.03.010</t>
  </si>
  <si>
    <t>nosná konstrukce pro upevnění rámu promítací plochy a baffle wall - např trám 100x100 (od podlahy ke stropu)</t>
  </si>
  <si>
    <t>OSP.03.020</t>
  </si>
  <si>
    <t>Rám promítací plochy o velikosti min 11,5x5,1m vnější rozměr z hoblovaného prkna 19x120x4000mm</t>
  </si>
  <si>
    <t>OSP.03.030</t>
  </si>
  <si>
    <t>OSB deska BaffleWall 18mm dvojitá vrstva 2500x500x18mm 2x 60m2</t>
  </si>
  <si>
    <t>OSP.03.040</t>
  </si>
  <si>
    <t>Mirelon mezi desky 5mmx1000 role 100m2</t>
  </si>
  <si>
    <t>OSP.03.050</t>
  </si>
  <si>
    <t>Kašírová vata 600x1250x40 - 70m2</t>
  </si>
  <si>
    <t>OSP.03.060</t>
  </si>
  <si>
    <t>Velkoplošná podložka pro uchycení vaty (kotva)</t>
  </si>
  <si>
    <t>OSP.03.070</t>
  </si>
  <si>
    <t>Instalační materiál pro baffle wall a rám promítací plochy</t>
  </si>
  <si>
    <t>OSP.03.080</t>
  </si>
  <si>
    <t>Samet černá maskování promítací plochy</t>
  </si>
  <si>
    <t>OSP.03.090</t>
  </si>
  <si>
    <t>Instalace položek oddílu 3.</t>
  </si>
  <si>
    <t>4.</t>
  </si>
  <si>
    <t xml:space="preserve">Maskovací opona Velký Sál </t>
  </si>
  <si>
    <t>OSP.04.010</t>
  </si>
  <si>
    <t>Fošna hoblovaná pro instalaci kolejnice pod strop nebo vynešená z rámu projekční plochy, 40x140x5000</t>
  </si>
  <si>
    <t>OSP.04.020</t>
  </si>
  <si>
    <t>Kolejnice - oponová dráha 2x 7m</t>
  </si>
  <si>
    <t>OSP.04.030</t>
  </si>
  <si>
    <t>Držák kolejnice</t>
  </si>
  <si>
    <t>OSP.04.040</t>
  </si>
  <si>
    <t>Vozíky vodící - pevné</t>
  </si>
  <si>
    <t>OSP.04.050</t>
  </si>
  <si>
    <t>Vozíky vodící</t>
  </si>
  <si>
    <t>OSP.04.060</t>
  </si>
  <si>
    <t>Kladka</t>
  </si>
  <si>
    <t>OSP.04.070</t>
  </si>
  <si>
    <t>Motor</t>
  </si>
  <si>
    <t>OSP.04.080</t>
  </si>
  <si>
    <t>Koncové vypínače</t>
  </si>
  <si>
    <t>OSP.04.090</t>
  </si>
  <si>
    <t>Lano 3mm</t>
  </si>
  <si>
    <t>OSP.04.100</t>
  </si>
  <si>
    <t>Rozvaděč Opony</t>
  </si>
  <si>
    <t>OSP.04.110</t>
  </si>
  <si>
    <t>Kabeláž</t>
  </si>
  <si>
    <t>j</t>
  </si>
  <si>
    <t>OSP.04.120</t>
  </si>
  <si>
    <t>Instalační materiál</t>
  </si>
  <si>
    <t>OSP.04.130</t>
  </si>
  <si>
    <t>Sufita pruo vykrytí dráhy výška 50cm délka 20m (řasení) po cca 30cm</t>
  </si>
  <si>
    <t>OSP.04.140</t>
  </si>
  <si>
    <t>Maskovací opona nehořlavá ůprava, 50% řasení, průzvučná, včetně ušití</t>
  </si>
  <si>
    <t>OSP.04.150</t>
  </si>
  <si>
    <t>Instalace položek oddílu 4.</t>
  </si>
  <si>
    <t>5.</t>
  </si>
  <si>
    <t>Titulkovací zařízení Velký sál</t>
  </si>
  <si>
    <t>OSP.05.010</t>
  </si>
  <si>
    <t>Promítací plátno 4000x500mm s maskováním</t>
  </si>
  <si>
    <t>OSP.05.020</t>
  </si>
  <si>
    <t>Výkrt plátýnka sametov černý</t>
  </si>
  <si>
    <t>OSP.05.050</t>
  </si>
  <si>
    <t>HDMI přípojný bod v levém rohu sálu (kabel + zásuvka)</t>
  </si>
  <si>
    <t>OSP.05.060</t>
  </si>
  <si>
    <t>Krycí box na projektor Podium</t>
  </si>
  <si>
    <t>OSP.05.070</t>
  </si>
  <si>
    <t>Instalace položek oddílu 5.</t>
  </si>
  <si>
    <t>-509063889</t>
  </si>
  <si>
    <t>6.</t>
  </si>
  <si>
    <t>Nefilmové ozvučení PA Velký sál</t>
  </si>
  <si>
    <t>OSP.06.140</t>
  </si>
  <si>
    <t>XLR kabel 3m</t>
  </si>
  <si>
    <t>OSP.06.150</t>
  </si>
  <si>
    <t>XLR kabel 6m</t>
  </si>
  <si>
    <t>OSP.06.160</t>
  </si>
  <si>
    <t>XLR kabel 10m</t>
  </si>
  <si>
    <t>OSP.06.170</t>
  </si>
  <si>
    <t>Konektory a instalační materiál pro propojení PA</t>
  </si>
  <si>
    <t>OSP.06.180</t>
  </si>
  <si>
    <t>Instalace položek oddílu 6.</t>
  </si>
  <si>
    <t>7.</t>
  </si>
  <si>
    <t>Osvětlovací technika</t>
  </si>
  <si>
    <t>OSP.07.050</t>
  </si>
  <si>
    <t>Slučovač signálu DMX 512, Rackoví 1U provedení</t>
  </si>
  <si>
    <t>OSP.07.060</t>
  </si>
  <si>
    <t>POE 8 x 1Gb Switch. Přepínač Ethernetových cest.</t>
  </si>
  <si>
    <t>OSP.07.070</t>
  </si>
  <si>
    <t>Lanko pojistné PVC. 75cm s karabinou s okem, Černé PVC, šroubovací karabina</t>
  </si>
  <si>
    <t>OSP.07.080</t>
  </si>
  <si>
    <t>Samojistící hák typu "Selflock Clam" Černé provedení , 250Kg, truss 50mm,</t>
  </si>
  <si>
    <t>OSP.07.090</t>
  </si>
  <si>
    <t>Datový kabel AES -UBU AC-DMX3/100R DMX, Kabel DMX, 110 Ohm, 100m, černý</t>
  </si>
  <si>
    <t>OSP.07.100</t>
  </si>
  <si>
    <t>Profesionální DMX konektor XLR5 kabelový female</t>
  </si>
  <si>
    <t>OSP.07.110</t>
  </si>
  <si>
    <t>Profesionální DMX konektor XLR5 kabelový male</t>
  </si>
  <si>
    <t>OSP.07.120</t>
  </si>
  <si>
    <t>Instalační box určený pro konektor DMX a RJ 45 včetně panelových konektrů</t>
  </si>
  <si>
    <t>OSP.07.130</t>
  </si>
  <si>
    <t>Rameno, Přídavné rameno pro zavěšení světel. AluFe 50mm x 2mm. Černé provedení</t>
  </si>
  <si>
    <t>OSP.07.140</t>
  </si>
  <si>
    <t>Rampa nástěnná, Nástěnná rampa pro zavěšení svítidel. Ocelové provedení 50mm x 2mm</t>
  </si>
  <si>
    <t>OSP.07.150</t>
  </si>
  <si>
    <t>kotvící set, Set chemických kotev, šroubovic a spojovacího materiálu</t>
  </si>
  <si>
    <t>OSP.07.160</t>
  </si>
  <si>
    <t>lešenářské práce, pronájem, doprava, sestavení lešení</t>
  </si>
  <si>
    <t>OSP.07.170</t>
  </si>
  <si>
    <t>Instalační práce, 4x technik na 1 prac. Den</t>
  </si>
  <si>
    <t>OSP.07.180</t>
  </si>
  <si>
    <t>Datová linka, Datová linka se zakončením rj45</t>
  </si>
  <si>
    <t>OSP.07.190</t>
  </si>
  <si>
    <t>Programovatelná stanice pro pro ovládání světel v sále a pracovního osvětlení. Ovládací panel na zeď se 6 tlačítky pro malé instalace, 32 svítidel, 6 zón.</t>
  </si>
  <si>
    <t>OSP.07.200</t>
  </si>
  <si>
    <t>Zařízení zpracovávající signál DMX , Ethernet to DMX gateway, 4x 5pin DMX port, 2x RJ45 Ethernet network connections (1xPOE)</t>
  </si>
  <si>
    <t>OSP.07.210</t>
  </si>
  <si>
    <t>Profesionální 1Gb přepínač/spínač UTP signálu 8portový gigabit switch,POE+, POE</t>
  </si>
  <si>
    <t>OSP.07.230</t>
  </si>
  <si>
    <t>Instalace položek oddílu 7.</t>
  </si>
  <si>
    <t>1001915111</t>
  </si>
  <si>
    <t>8.</t>
  </si>
  <si>
    <t>Digital Signage + Ozvučení Foyer</t>
  </si>
  <si>
    <t>OSP.08.020</t>
  </si>
  <si>
    <t>Držák pro LCD display</t>
  </si>
  <si>
    <t>OSP.08.060</t>
  </si>
  <si>
    <t>kabeláž</t>
  </si>
  <si>
    <t>OSP.08.070</t>
  </si>
  <si>
    <t>Instalace položek oddílu 8.</t>
  </si>
  <si>
    <t>9.</t>
  </si>
  <si>
    <t xml:space="preserve">Malý sál </t>
  </si>
  <si>
    <t>OSP.09.020</t>
  </si>
  <si>
    <t>Stropní držák pro navržený projektor s možností naklopení a výškou maximálně 25cm od stropu</t>
  </si>
  <si>
    <t>OSP.09.050</t>
  </si>
  <si>
    <t>HDMI přípojný bod v sále dle investora</t>
  </si>
  <si>
    <t>OSP.09.110</t>
  </si>
  <si>
    <t>Látka pro zatemění oken s řasením a protipožární ochranou molton černá barva rozměr cca 3m výška a šířka bez řasení 8m</t>
  </si>
  <si>
    <t>OSP.09.120</t>
  </si>
  <si>
    <t>Veškerá potřebná kabeláž silová a nesilová, konektory a instalační materiál k propojení komponentů malý sál</t>
  </si>
  <si>
    <t>OSP.09.130</t>
  </si>
  <si>
    <t>Instalace položek oddílu 9.</t>
  </si>
  <si>
    <t>10.</t>
  </si>
  <si>
    <t xml:space="preserve">Llive stream </t>
  </si>
  <si>
    <t>OSP.10.050</t>
  </si>
  <si>
    <t>kabeláž propojovací ke kamerám a střižně HDMI kably, napájecí kabely</t>
  </si>
  <si>
    <t>OSP.10.060</t>
  </si>
  <si>
    <t>Instalace položek oddílu 10.</t>
  </si>
  <si>
    <t>LOŽEŠP</t>
  </si>
  <si>
    <t>1,98</t>
  </si>
  <si>
    <t>OBETONOVÁNÍ</t>
  </si>
  <si>
    <t>OBSYPŠP</t>
  </si>
  <si>
    <t>5,94</t>
  </si>
  <si>
    <t>PAŽENÍ2M</t>
  </si>
  <si>
    <t>PAŽENÍ4M</t>
  </si>
  <si>
    <t>47,01</t>
  </si>
  <si>
    <t>SKLÁDKA</t>
  </si>
  <si>
    <t>55,31</t>
  </si>
  <si>
    <t>VÝKOPJÁMA</t>
  </si>
  <si>
    <t>SO 02 - Rekonstrukce přípojek splaškové kanalizace ve stávajících trasách</t>
  </si>
  <si>
    <t>ZÁSYPŠD</t>
  </si>
  <si>
    <t>42,39</t>
  </si>
  <si>
    <t>ZÁSYPVÝKOPKEM</t>
  </si>
  <si>
    <t>Položky zařízení staveniště nejsou děleny mezi jednotlivé dílčí soupisy prací. Položky oddílu vedlejší náklady zarhnují tyto náklady pro celou stavbu.</t>
  </si>
  <si>
    <t>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</si>
  <si>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</si>
  <si>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</si>
  <si>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</si>
  <si>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</si>
  <si>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</si>
  <si>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práce-bourání</t>
  </si>
  <si>
    <t xml:space="preserve">    997 -  Přesun sutě</t>
  </si>
  <si>
    <t xml:space="preserve">    998 -  Přesun hmot</t>
  </si>
  <si>
    <t>VRN -  Vedlejší rozpočtové náklady</t>
  </si>
  <si>
    <t xml:space="preserve">    VRN1 -  Průzkumné, geodetické a projektové práce</t>
  </si>
  <si>
    <t xml:space="preserve">    VRN4 -  Inženýrská činnost</t>
  </si>
  <si>
    <t xml:space="preserve"> Práce a dodávky HSV</t>
  </si>
  <si>
    <t xml:space="preserve"> Zemní práce</t>
  </si>
  <si>
    <t>113106011</t>
  </si>
  <si>
    <t>Rozebrání dlažeb při překopech komunikací pro pěší z mozaiky ručně</t>
  </si>
  <si>
    <t>-459097643</t>
  </si>
  <si>
    <t>https://podminky.urs.cz/item/CS_URS_2024_01/113106011</t>
  </si>
  <si>
    <t>2*4*2</t>
  </si>
  <si>
    <t>113106061</t>
  </si>
  <si>
    <t>Rozebrání dlažeb při překopech vozovek z drobných kostek s ložem z kameniva ručně</t>
  </si>
  <si>
    <t>205397465</t>
  </si>
  <si>
    <t>https://podminky.urs.cz/item/CS_URS_2024_01/113106061</t>
  </si>
  <si>
    <t>5*7+5*8</t>
  </si>
  <si>
    <t>113107021</t>
  </si>
  <si>
    <t>Odstranění podkladu z kameniva drceného tl 100 mm při překopech ručně</t>
  </si>
  <si>
    <t>86745751</t>
  </si>
  <si>
    <t>https://podminky.urs.cz/item/CS_URS_2024_01/113107021</t>
  </si>
  <si>
    <t>113107022</t>
  </si>
  <si>
    <t>Odstranění podkladu z kameniva drceného tl 200 mm při překopech ručně</t>
  </si>
  <si>
    <t>-747192102</t>
  </si>
  <si>
    <t>https://podminky.urs.cz/item/CS_URS_2024_01/113107022</t>
  </si>
  <si>
    <t>(3*2+2*2+2*3,5)</t>
  </si>
  <si>
    <t>113107031</t>
  </si>
  <si>
    <t>Odstranění podkladu z betonu prostého tl 150 mm při překopech ručně</t>
  </si>
  <si>
    <t>1204895176</t>
  </si>
  <si>
    <t>https://podminky.urs.cz/item/CS_URS_2024_01/113107031</t>
  </si>
  <si>
    <t>3*2+2*1,5</t>
  </si>
  <si>
    <t>Vytrhání obrub silničních ležatých</t>
  </si>
  <si>
    <t>-1354974803</t>
  </si>
  <si>
    <t>2*3</t>
  </si>
  <si>
    <t>119001401</t>
  </si>
  <si>
    <t>Dočasné zajištění potrubí ocelového nebo litinového DN do 200</t>
  </si>
  <si>
    <t>-971888560</t>
  </si>
  <si>
    <t>https://podminky.urs.cz/item/CS_URS_2024_01/119001401</t>
  </si>
  <si>
    <t>3*4</t>
  </si>
  <si>
    <t>119001421</t>
  </si>
  <si>
    <t>Dočasné zajištění kabelů a kabelových tratí ze 3 volně ložených kabelů</t>
  </si>
  <si>
    <t>693245706</t>
  </si>
  <si>
    <t>https://podminky.urs.cz/item/CS_URS_2024_01/119001421</t>
  </si>
  <si>
    <t>119002121</t>
  </si>
  <si>
    <t>Přechodová lávka délky do 2 m včetně zábradlí pro zabezpečení výkopu zřízení</t>
  </si>
  <si>
    <t>-1296377742</t>
  </si>
  <si>
    <t>https://podminky.urs.cz/item/CS_URS_2024_01/119002121</t>
  </si>
  <si>
    <t>119002122</t>
  </si>
  <si>
    <t>Přechodová lávka délky do 2 m včetně zábradlí pro zabezpečení výkopu odstranění</t>
  </si>
  <si>
    <t>230889018</t>
  </si>
  <si>
    <t>https://podminky.urs.cz/item/CS_URS_2024_01/119002122</t>
  </si>
  <si>
    <t>119003227</t>
  </si>
  <si>
    <t>Mobilní plotová zábrana vyplněná dráty výšky do 2,2 m pro zabezpečení výkopu zřízení</t>
  </si>
  <si>
    <t>-981216775</t>
  </si>
  <si>
    <t>https://podminky.urs.cz/item/CS_URS_2024_01/119003227</t>
  </si>
  <si>
    <t>7*2+3*2+8*2+3*2</t>
  </si>
  <si>
    <t>119003228</t>
  </si>
  <si>
    <t>Mobilní plotová zábrana vyplněná dráty výšky do 2,2 m pro zabezpečení výkopu odstranění</t>
  </si>
  <si>
    <t>240037256</t>
  </si>
  <si>
    <t>https://podminky.urs.cz/item/CS_URS_2024_01/119003228</t>
  </si>
  <si>
    <t>119004111</t>
  </si>
  <si>
    <t>Bezpečný vstup nebo výstup z výkopu pomocí žebříku zřízení</t>
  </si>
  <si>
    <t>-1632974866</t>
  </si>
  <si>
    <t>https://podminky.urs.cz/item/CS_URS_2024_01/119004111</t>
  </si>
  <si>
    <t>130001101</t>
  </si>
  <si>
    <t>Příplatek za ztížení vykopávky v blízkosti podzemního vedení</t>
  </si>
  <si>
    <t>1452697647</t>
  </si>
  <si>
    <t>(3*4+2*2)*1*1</t>
  </si>
  <si>
    <t>131301201</t>
  </si>
  <si>
    <t>Hloubení jam zapažených v hornině tř. 4 objemu do 100 m3</t>
  </si>
  <si>
    <t>828631938</t>
  </si>
  <si>
    <t>kanalizační přípojka č.1 + UV</t>
  </si>
  <si>
    <t>3*4*2+2*1,8*2</t>
  </si>
  <si>
    <t>kanalizační přípojka č.2</t>
  </si>
  <si>
    <t>2*4,43*3,5</t>
  </si>
  <si>
    <t>odpočet odstraněných povrchů</t>
  </si>
  <si>
    <t>-1*(3*2+2*1,5)*0,5</t>
  </si>
  <si>
    <t>-1*(2*2+2*2)*0,3</t>
  </si>
  <si>
    <t>VÝKOPJÁMA*0,5"50% strojní výkop</t>
  </si>
  <si>
    <t>131301209</t>
  </si>
  <si>
    <t>Příplatek za lepivost u hloubení jam zapažených v hornině tř. 4</t>
  </si>
  <si>
    <t>1284932074</t>
  </si>
  <si>
    <t>VÝKOPJÁMA*0,5*0,3</t>
  </si>
  <si>
    <t>131303101</t>
  </si>
  <si>
    <t>Hloubení jam ručním nebo pneum nářadím v soudržných horninách tř. 4</t>
  </si>
  <si>
    <t>167352635</t>
  </si>
  <si>
    <t>VÝKOPJÁMA*0,5"50% ruční výkop</t>
  </si>
  <si>
    <t>131303109</t>
  </si>
  <si>
    <t>Příplatek za lepivost u hloubení jam ručním nebo pneum nářadím v hornině tř. 4</t>
  </si>
  <si>
    <t>-1183711481</t>
  </si>
  <si>
    <t>Zřízení příložného pažení a rozepření stěn rýh hl do 2 m</t>
  </si>
  <si>
    <t>-972848031</t>
  </si>
  <si>
    <t>2*1,8*2</t>
  </si>
  <si>
    <t>Zřízení příložného pažení a rozepření stěn rýh hl do 4 m</t>
  </si>
  <si>
    <t>-1952814364</t>
  </si>
  <si>
    <t>2*4*2+3,5*4,43*2</t>
  </si>
  <si>
    <t>Odstranění příložného pažení a rozepření stěn rýh hl do 2 m</t>
  </si>
  <si>
    <t>-1589055306</t>
  </si>
  <si>
    <t>Odstranění příložného pažení a rozepření stěn rýh hl do 4 m</t>
  </si>
  <si>
    <t>1817783394</t>
  </si>
  <si>
    <t>161101102</t>
  </si>
  <si>
    <t>Svislé přemístění výkopku z horniny tř. 1 až 4 hl výkopu do 4 m</t>
  </si>
  <si>
    <t>758793400</t>
  </si>
  <si>
    <t>VÝKOPJÁMA*0,5</t>
  </si>
  <si>
    <t>162201102</t>
  </si>
  <si>
    <t>Vodorovné přemístění do 50 m výkopku/sypaniny z horniny tř. 1 až 4</t>
  </si>
  <si>
    <t>2103714976</t>
  </si>
  <si>
    <t>lože,obsyp a zásyp</t>
  </si>
  <si>
    <t>LOŽEŠP+OBSYPŠP+ZÁSYPŠD+OBETONOVÁNÍ</t>
  </si>
  <si>
    <t>162701105</t>
  </si>
  <si>
    <t>Vodorovné přemístění do 10000 m výkopku/sypaniny z horniny tř. 1 až 4</t>
  </si>
  <si>
    <t>1671555719</t>
  </si>
  <si>
    <t>výkopek na skládku DO 10-ti km</t>
  </si>
  <si>
    <t>VÝKOPJÁMA-ZÁSYPVÝKOPKEM</t>
  </si>
  <si>
    <t>167101101</t>
  </si>
  <si>
    <t>Nakládání výkopku z hornin tř. 1 až 4 do 100 m3</t>
  </si>
  <si>
    <t>451829466</t>
  </si>
  <si>
    <t>171201201</t>
  </si>
  <si>
    <t>Uložení sypaniny na skládky</t>
  </si>
  <si>
    <t>1881742817</t>
  </si>
  <si>
    <t>171201211</t>
  </si>
  <si>
    <t>Poplatek za uložení stavebního odpadu - zeminy a kameniva na skládce</t>
  </si>
  <si>
    <t>-1105468526</t>
  </si>
  <si>
    <t>174101101</t>
  </si>
  <si>
    <t>Zásyp jam, šachet rýh nebo kolem objektů sypaninou se zhutněním</t>
  </si>
  <si>
    <t>-100385625</t>
  </si>
  <si>
    <t>zásyp štěrkodrtí</t>
  </si>
  <si>
    <t>VÝKOPJÁMA-LOŽEŠP-OBSYPŠP-OBETONOVÁNÍ</t>
  </si>
  <si>
    <t>zásyp výkopkem</t>
  </si>
  <si>
    <t>58344155</t>
  </si>
  <si>
    <t>štěrkodrť frakce 0/22</t>
  </si>
  <si>
    <t>-41964191</t>
  </si>
  <si>
    <t>175111101</t>
  </si>
  <si>
    <t>Obsypání potrubí ručně sypaninou bez prohození sítem, uloženou do 3 m</t>
  </si>
  <si>
    <t>1940302658</t>
  </si>
  <si>
    <t>https://podminky.urs.cz/item/CS_URS_2024_01/175111101</t>
  </si>
  <si>
    <t>(1,9+3,1+3,8)*1,5*(0,15+0,3)</t>
  </si>
  <si>
    <t>58337303</t>
  </si>
  <si>
    <t>štěrkopísek frakce 0-8</t>
  </si>
  <si>
    <t>1432187715</t>
  </si>
  <si>
    <t xml:space="preserve"> Svislé a kompletní konstrukce</t>
  </si>
  <si>
    <t>359901111</t>
  </si>
  <si>
    <t>Vyčištění stok</t>
  </si>
  <si>
    <t>480841345</t>
  </si>
  <si>
    <t>https://podminky.urs.cz/item/CS_URS_2024_01/359901111</t>
  </si>
  <si>
    <t>359901211</t>
  </si>
  <si>
    <t>Monitoring stoky jakékoli výšky na nové kanalizaci</t>
  </si>
  <si>
    <t>1413577982</t>
  </si>
  <si>
    <t>https://podminky.urs.cz/item/CS_URS_2024_01/359901211</t>
  </si>
  <si>
    <t>(1,9+3,1+3,8)</t>
  </si>
  <si>
    <t xml:space="preserve"> Vodorovné konstrukce</t>
  </si>
  <si>
    <t>451573111</t>
  </si>
  <si>
    <t>Lože pod potrubí otevřený výkop ze štěrkopísku</t>
  </si>
  <si>
    <t>2088508102</t>
  </si>
  <si>
    <t>https://podminky.urs.cz/item/CS_URS_2024_01/451573111</t>
  </si>
  <si>
    <t>(1,9+3,1+3,8)*1,5*0,15</t>
  </si>
  <si>
    <t>452312131</t>
  </si>
  <si>
    <t>Sedlové lože z betonu prostého tř. C 12/15 otevřený výkop</t>
  </si>
  <si>
    <t>-1134226935</t>
  </si>
  <si>
    <t>https://podminky.urs.cz/item/CS_URS_2024_01/452312131</t>
  </si>
  <si>
    <t>obetonování 2 x spadiště KT 150</t>
  </si>
  <si>
    <t>1*1*2,5*2</t>
  </si>
  <si>
    <t xml:space="preserve"> Komunikace pozemní</t>
  </si>
  <si>
    <t>564861111</t>
  </si>
  <si>
    <t>Podklad ze štěrkodrtě ŠD tl 200 mm</t>
  </si>
  <si>
    <t>-1457833250</t>
  </si>
  <si>
    <t>https://podminky.urs.cz/item/CS_URS_2024_01/564861111</t>
  </si>
  <si>
    <t>3*2+2+2+2+3,5</t>
  </si>
  <si>
    <t>567120114</t>
  </si>
  <si>
    <t>Podklad ze směsi stmelené cementem SC C 1,5/2,0 (SC II) tl 150 mm</t>
  </si>
  <si>
    <t>-882092103</t>
  </si>
  <si>
    <t>https://podminky.urs.cz/item/CS_URS_2024_01/567120114</t>
  </si>
  <si>
    <t>Kladení dlažby z kostek drobných z kamene do lože z kameniva těženého tl 50 mm</t>
  </si>
  <si>
    <t>1432251788</t>
  </si>
  <si>
    <t>58380124</t>
  </si>
  <si>
    <t>kostka dlažební žula drobná - doplnění</t>
  </si>
  <si>
    <t>1815691780</t>
  </si>
  <si>
    <t>591411111</t>
  </si>
  <si>
    <t>Kladení dlažby z mozaiky jednobarevné komunikací pro pěší lože z kameniva</t>
  </si>
  <si>
    <t>1593266906</t>
  </si>
  <si>
    <t>https://podminky.urs.cz/item/CS_URS_2024_01/591411111</t>
  </si>
  <si>
    <t>58380010</t>
  </si>
  <si>
    <t>mozaika dlažební žula 4/6cm šedá - doplnění</t>
  </si>
  <si>
    <t>-407403969</t>
  </si>
  <si>
    <t xml:space="preserve"> Trubní vedení</t>
  </si>
  <si>
    <t>831312121</t>
  </si>
  <si>
    <t>Montáž potrubí z trub kameninových hrdlových s integrovaným těsněním výkop sklon do 20 % DN 150</t>
  </si>
  <si>
    <t>525034965</t>
  </si>
  <si>
    <t>https://podminky.urs.cz/item/CS_URS_2024_01/831312121</t>
  </si>
  <si>
    <t>(1,9+3,1+3,8)+2*2,5</t>
  </si>
  <si>
    <t>59710675</t>
  </si>
  <si>
    <t>trouba kameninová glazovaná DN 150mm L1,50m spojovací systém F</t>
  </si>
  <si>
    <t>-280256305</t>
  </si>
  <si>
    <t>831312193</t>
  </si>
  <si>
    <t>Příplatek k montáži kameninového potrubí za napojení dvou dříků trub pomocí převlečné manžety DN 150</t>
  </si>
  <si>
    <t>-836961404</t>
  </si>
  <si>
    <t>https://podminky.urs.cz/item/CS_URS_2024_01/831312193</t>
  </si>
  <si>
    <t>837311221</t>
  </si>
  <si>
    <t>Montáž kameninových tvarovek odbočných s integrovaným těsněním otevřený výkop DN 150</t>
  </si>
  <si>
    <t>1603224836</t>
  </si>
  <si>
    <t>https://podminky.urs.cz/item/CS_URS_2024_01/837311221</t>
  </si>
  <si>
    <t>59711740</t>
  </si>
  <si>
    <t>odbočka kameninová glazovaná jednoduchá kolmá DN 150/150 L40cm spojovací systém F/F</t>
  </si>
  <si>
    <t>1585214793</t>
  </si>
  <si>
    <t>837312221</t>
  </si>
  <si>
    <t>Montáž kameninových tvarovek jednoosých s integrovaným těsněním otevřený výkop DN 150</t>
  </si>
  <si>
    <t>896394660</t>
  </si>
  <si>
    <t>https://podminky.urs.cz/item/CS_URS_2024_01/837312221</t>
  </si>
  <si>
    <t>59715550</t>
  </si>
  <si>
    <t>vložka kameninová jednopas otvor 150mm</t>
  </si>
  <si>
    <t>-31905399</t>
  </si>
  <si>
    <t>59711024</t>
  </si>
  <si>
    <t>koleno kameninové glazované DN 150 90° spojovací systém F</t>
  </si>
  <si>
    <t>-595628267</t>
  </si>
  <si>
    <t>892312121</t>
  </si>
  <si>
    <t>Tlaková zkouška vzduchem potrubí DN 150 těsnícím vakem ucpávkovým</t>
  </si>
  <si>
    <t>úsek</t>
  </si>
  <si>
    <t>-512878177</t>
  </si>
  <si>
    <t>https://podminky.urs.cz/item/CS_URS_2024_01/892312121</t>
  </si>
  <si>
    <t>895941111</t>
  </si>
  <si>
    <t>Zřízení vpusti kanalizační uliční z betonových dílců typ UV-50 normální</t>
  </si>
  <si>
    <t>1363646080</t>
  </si>
  <si>
    <t>59223850</t>
  </si>
  <si>
    <t>dno betonové pro uliční vpusť s výtokovým otvorem 45x33x5 cm</t>
  </si>
  <si>
    <t>1204068861</t>
  </si>
  <si>
    <t>59223862</t>
  </si>
  <si>
    <t>skruž betonová pro uliční vpusť středová 45 x 29,5 x 5 cm</t>
  </si>
  <si>
    <t>-205614370</t>
  </si>
  <si>
    <t>59223857</t>
  </si>
  <si>
    <t>skruž betonová pro uliční vpusť horní 45 x 29,5 x 5 cm</t>
  </si>
  <si>
    <t>-453847682</t>
  </si>
  <si>
    <t>59223864</t>
  </si>
  <si>
    <t>prstenec betonový pro uliční vpusť vyrovnávací 39 x 6 x 13 cm</t>
  </si>
  <si>
    <t>-1472364103</t>
  </si>
  <si>
    <t>899204112</t>
  </si>
  <si>
    <t>Osazení mříží litinových včetně rámů a košů na bahno pro třídu zatížení D400, E600</t>
  </si>
  <si>
    <t>480446389</t>
  </si>
  <si>
    <t>https://podminky.urs.cz/item/CS_URS_2024_01/899204112</t>
  </si>
  <si>
    <t>28661938</t>
  </si>
  <si>
    <t>mříž litinová 600/40T, 420X620 D400</t>
  </si>
  <si>
    <t>-354028262</t>
  </si>
  <si>
    <t>28661784</t>
  </si>
  <si>
    <t>revizní šachty D 400-kalový koš pro D 315</t>
  </si>
  <si>
    <t>765500103</t>
  </si>
  <si>
    <t>899722114</t>
  </si>
  <si>
    <t>Krytí potrubí z plastů výstražnou fólií z PVC 40 cm</t>
  </si>
  <si>
    <t>-1256655747</t>
  </si>
  <si>
    <t>https://podminky.urs.cz/item/CS_URS_2024_01/899722114</t>
  </si>
  <si>
    <t>1,9+3,1+3,8</t>
  </si>
  <si>
    <t>9999R-101</t>
  </si>
  <si>
    <t>Napojení KT 150 do stávající šachty Sš1-2 - navrtání otvoru, utěsnění vložky a obetonování</t>
  </si>
  <si>
    <t>68852358</t>
  </si>
  <si>
    <t>9999R-102</t>
  </si>
  <si>
    <t>Vybourání stávající uliční vpusti</t>
  </si>
  <si>
    <t>653945905</t>
  </si>
  <si>
    <t xml:space="preserve">   Ostatní konstrukce a práce-bourání</t>
  </si>
  <si>
    <t>Osazení obrubníku kamenného ležatého s boční opěrou do lože z betonu prostého</t>
  </si>
  <si>
    <t>473251801</t>
  </si>
  <si>
    <t>58380002</t>
  </si>
  <si>
    <t>obrubník kamenný přímý, žula 32x24 - doplnění</t>
  </si>
  <si>
    <t>-396302657</t>
  </si>
  <si>
    <t>6,000*0,2 " náhrada za poškozené"</t>
  </si>
  <si>
    <t>919735123</t>
  </si>
  <si>
    <t>Řezání stávajícího betonového krytu hl do 150 mm</t>
  </si>
  <si>
    <t>1514162076</t>
  </si>
  <si>
    <t>https://podminky.urs.cz/item/CS_URS_2024_01/919735123</t>
  </si>
  <si>
    <t>2*2+2*1,5+3+2</t>
  </si>
  <si>
    <t>979071021</t>
  </si>
  <si>
    <t>Očištění dlažebních kostek drobných s původním spárováním kamenivem těženým při překopech ing sítí</t>
  </si>
  <si>
    <t>1260444161</t>
  </si>
  <si>
    <t>https://podminky.urs.cz/item/CS_URS_2024_01/979071021</t>
  </si>
  <si>
    <t>(5*7+5*8)*0,9 " 10% poškozených"</t>
  </si>
  <si>
    <t>979071031</t>
  </si>
  <si>
    <t>Očištění dlažebních kostek mozaikových kamenivem těženým nebo MV při překopech ing sítí</t>
  </si>
  <si>
    <t>-1215330995</t>
  </si>
  <si>
    <t>https://podminky.urs.cz/item/CS_URS_2024_01/979071031</t>
  </si>
  <si>
    <t>(2*4*2)*0,9 " 10% poškozených"</t>
  </si>
  <si>
    <t xml:space="preserve"> Přesun sutě</t>
  </si>
  <si>
    <t>Vodorovná doprava suti ze sypkých materiálů do 1 km</t>
  </si>
  <si>
    <t>-1992720964</t>
  </si>
  <si>
    <t>Příplatek ZKD 1 km u vodorovné dopravy suti ze sypkých materiálů</t>
  </si>
  <si>
    <t>1581229979</t>
  </si>
  <si>
    <t>997221815</t>
  </si>
  <si>
    <t>Poplatek za uložení na skládce (skládkovné) stavebního odpadu betonového kód odpadu 170 101</t>
  </si>
  <si>
    <t>-960188288</t>
  </si>
  <si>
    <t>2,9+0,15</t>
  </si>
  <si>
    <t>997221855</t>
  </si>
  <si>
    <t>Poplatek za uložení na skládce (skládkovné) zeminy a kameniva kód odpadu 170 504</t>
  </si>
  <si>
    <t>-794353516</t>
  </si>
  <si>
    <t>4,5*0,1+24*0,1+17,3+4,9+1,7*0,1</t>
  </si>
  <si>
    <t xml:space="preserve"> Přesun hmot</t>
  </si>
  <si>
    <t>998225111</t>
  </si>
  <si>
    <t>Přesun hmot pro pozemní komunikace s krytem z kamene, monolitickým betonovým nebo živičným</t>
  </si>
  <si>
    <t>-922261921</t>
  </si>
  <si>
    <t>https://podminky.urs.cz/item/CS_URS_2024_01/998225111</t>
  </si>
  <si>
    <t xml:space="preserve"> Vedlejší rozpočtové náklady</t>
  </si>
  <si>
    <t xml:space="preserve"> Průzkumné, geodetické a projektové práce</t>
  </si>
  <si>
    <t>012303000</t>
  </si>
  <si>
    <t>Geodetické práce po výstavbě</t>
  </si>
  <si>
    <t>868709334</t>
  </si>
  <si>
    <t>1057563342</t>
  </si>
  <si>
    <t>VRN4</t>
  </si>
  <si>
    <t xml:space="preserve"> Inženýrská činnost</t>
  </si>
  <si>
    <t>043194000</t>
  </si>
  <si>
    <t>Ostatní zkoušky - hutnící</t>
  </si>
  <si>
    <t>1769701771</t>
  </si>
  <si>
    <t>SO 03 - Přeložka plynovodní přípojky</t>
  </si>
  <si>
    <t>1 - Odpojení STL přípojky dn 50</t>
  </si>
  <si>
    <t>2 - Nová STL přípojka PE dn 50</t>
  </si>
  <si>
    <t>3 - Vnitřní rozvod plynu</t>
  </si>
  <si>
    <t>Odpojení STL přípojky dn 50</t>
  </si>
  <si>
    <t>1.01</t>
  </si>
  <si>
    <t>Montážní práce vč materiálového zajištění</t>
  </si>
  <si>
    <t>836895717</t>
  </si>
  <si>
    <t>1.02</t>
  </si>
  <si>
    <t>Odpojové práce</t>
  </si>
  <si>
    <t>-169315847</t>
  </si>
  <si>
    <t>1.03</t>
  </si>
  <si>
    <t>Geodetické měření</t>
  </si>
  <si>
    <t>-790002279</t>
  </si>
  <si>
    <t>1.04</t>
  </si>
  <si>
    <t>Doklady k předání (tlaková zkouška, revizní zpráva)</t>
  </si>
  <si>
    <t>-561708347</t>
  </si>
  <si>
    <t>Nová STL přípojka PE dn 50</t>
  </si>
  <si>
    <t>2.01</t>
  </si>
  <si>
    <t>Montážní práce vč. materiálového zajištění</t>
  </si>
  <si>
    <t>1798671354</t>
  </si>
  <si>
    <t>2.02</t>
  </si>
  <si>
    <t>Propojové práce</t>
  </si>
  <si>
    <t>-1130569145</t>
  </si>
  <si>
    <t>2.03</t>
  </si>
  <si>
    <t>Geodetické zaměření</t>
  </si>
  <si>
    <t>369684537</t>
  </si>
  <si>
    <t>2.04</t>
  </si>
  <si>
    <t>Geometrické zaměření</t>
  </si>
  <si>
    <t>-205416548</t>
  </si>
  <si>
    <t>2.05</t>
  </si>
  <si>
    <t>Technické zabezpečení</t>
  </si>
  <si>
    <t>-804785664</t>
  </si>
  <si>
    <t>Vnitřní rozvod plynu</t>
  </si>
  <si>
    <t>3.01</t>
  </si>
  <si>
    <t>1807108465</t>
  </si>
  <si>
    <t>3.02</t>
  </si>
  <si>
    <t>Dokaldy k předání (tlaková zkouška, revizní zpráva)</t>
  </si>
  <si>
    <t>665359614</t>
  </si>
  <si>
    <t xml:space="preserve">    VRN3 - Zařízení staveniště</t>
  </si>
  <si>
    <t xml:space="preserve">    VRN4 - Inženýrská činnost</t>
  </si>
  <si>
    <t xml:space="preserve">    VRN5 - Finanční náklady</t>
  </si>
  <si>
    <t xml:space="preserve">    VRN7 - Provozní vlivy</t>
  </si>
  <si>
    <t xml:space="preserve">    VRN9 - Ostatní náklady</t>
  </si>
  <si>
    <t xml:space="preserve">    HZS - Hodinové zúčtovací sazby</t>
  </si>
  <si>
    <t>011002000.1</t>
  </si>
  <si>
    <t>Průzkumné a zjišťovací práce</t>
  </si>
  <si>
    <t>Kpl</t>
  </si>
  <si>
    <t>1708394164</t>
  </si>
  <si>
    <t>Poznámka k položce:_x000D_
Např. dle Souhrnné Tz: Před započetím prací budou provedeny potřebné sondy zjišťující stav konstrukcí (zejména vlhkost). Před započetím prací budou provedeny potřebné sondy kvůli splnění požadavků na zakládání staveb a potřebným stavebně fyzikálním parametrům.</t>
  </si>
  <si>
    <t>012203000.1</t>
  </si>
  <si>
    <t>Geodetické práce, vytýčení inženýrských sítí</t>
  </si>
  <si>
    <t>1808101822</t>
  </si>
  <si>
    <t>Součástí této položky je vytýčení všech podzemních sítí technického vybavení na pozemku a v těsné blízkosti (dle pozn. 2 např. na situaci)</t>
  </si>
  <si>
    <t>013254000.1</t>
  </si>
  <si>
    <t>Dokumentace skutečného provedení stavby (samostatně v jednotlivých rozpočtech specialistů Tzb neuvedená)</t>
  </si>
  <si>
    <t>-2048286557</t>
  </si>
  <si>
    <t>013294000.1</t>
  </si>
  <si>
    <t>Dílenská, výrobní a montážní dokumentace, příp. jiná potřebná dokumentace zajišťovaná zhotovitelem stavby (samostatně v jednotlivých rozpočtech specialistů Tzb neuvedená)</t>
  </si>
  <si>
    <t>1711022942</t>
  </si>
  <si>
    <t>013294010.1</t>
  </si>
  <si>
    <t>Projektová dokumentace DIO (dopravně inženýrské opatření)</t>
  </si>
  <si>
    <t>786577623</t>
  </si>
  <si>
    <t>013294020.1</t>
  </si>
  <si>
    <t>Projektová dokumentace interiéru na základě DPS</t>
  </si>
  <si>
    <t>-667577296</t>
  </si>
  <si>
    <t>VRN3</t>
  </si>
  <si>
    <t>Zařízení staveniště</t>
  </si>
  <si>
    <t>032002000.1</t>
  </si>
  <si>
    <t>Zařízení a vybavení staveniště (zřízení, provoz a zrušení), opatření proti klimatickým vlivům (chladu, dešti, sněhu, větru apod.), omezení prašnosti, vibrací a hluku, průběžný úklid a čištění</t>
  </si>
  <si>
    <t>1903566498</t>
  </si>
  <si>
    <t>033002000.1</t>
  </si>
  <si>
    <t>Připojení, měření a úhrady spotřeby energií na staveništi</t>
  </si>
  <si>
    <t>947060360</t>
  </si>
  <si>
    <t>Poznámka k položce:_x000D_
Po dobu stavby budou vešekeré spotřeby energií přehlášeny na stavební firmu.</t>
  </si>
  <si>
    <t>034303000.1</t>
  </si>
  <si>
    <t>Dopravní značení a opatření na staveništi</t>
  </si>
  <si>
    <t>1077414380</t>
  </si>
  <si>
    <t>03450300.1</t>
  </si>
  <si>
    <t>Informační tabule na staveništi</t>
  </si>
  <si>
    <t>-721641771</t>
  </si>
  <si>
    <t>035103001.1</t>
  </si>
  <si>
    <t>Pronájem ploch - náklady spojené s dočasnými zábory</t>
  </si>
  <si>
    <t>632103512</t>
  </si>
  <si>
    <t>039903000.1</t>
  </si>
  <si>
    <t>Ochrana stávajících zachovávaných konstrukcí, rozvodů, zařízení před poškozením</t>
  </si>
  <si>
    <t>985182074</t>
  </si>
  <si>
    <t xml:space="preserve">Poznámka k položce:_x000D_
Např. viz Bourací práce - půdorys 1.NP: Všechny kamenné prvky v 1 np, zejména žulové schod. Stupně, žulový bar budou řádně obaleny a ochráněny proti poškození až do konce rekonstrukce._x000D_
</t>
  </si>
  <si>
    <t>Inženýrská činnost</t>
  </si>
  <si>
    <t>043203001.1</t>
  </si>
  <si>
    <t xml:space="preserve">Zkoušky a potřebná měření během stavby </t>
  </si>
  <si>
    <t>-1738462715</t>
  </si>
  <si>
    <t>045203000.1</t>
  </si>
  <si>
    <t>Kompletační a koordinační činnost zhotovitele stavby</t>
  </si>
  <si>
    <t>842455235</t>
  </si>
  <si>
    <t>VRN5</t>
  </si>
  <si>
    <t>Finanční náklady</t>
  </si>
  <si>
    <t>051303000.1</t>
  </si>
  <si>
    <t>Pojištění uskladněných zachovávaných výrobků a prvků</t>
  </si>
  <si>
    <t>-2046418931</t>
  </si>
  <si>
    <t>Řádné pojištění na odpovídající hodnotu zachovávaných uskladněných dveří, oken, prvků ozn. SPV, popř. jiných uskladněných prvků</t>
  </si>
  <si>
    <t>po dobu uskladnění.</t>
  </si>
  <si>
    <t>VRN7</t>
  </si>
  <si>
    <t>Provozní vlivy</t>
  </si>
  <si>
    <t>079002000.1</t>
  </si>
  <si>
    <t>Lokální vlivy, náklady spojené s umístěním stavby</t>
  </si>
  <si>
    <t>1401888702</t>
  </si>
  <si>
    <t>https://podminky.urs.cz/item/CS_URS_2024_01/079002000.1</t>
  </si>
  <si>
    <t xml:space="preserve">Poznámka k položce:_x000D_
Např. dle Souhrnné Tz: Vzhledem k rozsahu prací a umístěním stavby budou dodržovány hygienické požadavky na hlučnost při provádění díla. Stavební práce budou probíhat výlučně v denní době. Budou přijata příslušná opatření pro snížení možnosti prašnosti a šíření nadměrného hluku. </t>
  </si>
  <si>
    <t>VRN9</t>
  </si>
  <si>
    <t>Ostatní náklady</t>
  </si>
  <si>
    <t>094002010.1</t>
  </si>
  <si>
    <t>Vzorkování výrobků, materiálů, povrchových úprav</t>
  </si>
  <si>
    <t>2001265675</t>
  </si>
  <si>
    <t>HZS4232.1</t>
  </si>
  <si>
    <t>Hodinové zúčtovací sazby - statik</t>
  </si>
  <si>
    <t>-1210323306</t>
  </si>
  <si>
    <t>dle Tz .. pravidelný monitoring statiky zakládání v počtu 20 hodin práce</t>
  </si>
  <si>
    <t>SEZNAM FIGUR</t>
  </si>
  <si>
    <t>Výměra</t>
  </si>
  <si>
    <t xml:space="preserve"> SO 01/ 01</t>
  </si>
  <si>
    <t>Použití figury:</t>
  </si>
  <si>
    <t>Poplatek za uložení na skládce (skládkovné) odpadu asfaltového bez dehtu kód odpadu 17 03 02</t>
  </si>
  <si>
    <t>Poplatek za uložení na skládce (skládkovné) stavebního odpadu směsného kód odpadu 17 09 04</t>
  </si>
  <si>
    <t>Poplatek za uložení na skládce (skládkovné) stavebního odpadu betonového kód odpadu 17 01 01</t>
  </si>
  <si>
    <t>Poplatek za uložení stavebního odpadu na recyklační skládce (skládkovné) z prostého betonu kód odpadu 17 01 01</t>
  </si>
  <si>
    <t>Poplatek za uložení na skládce (skládkovné) stavebního odpadu cihelného kód odpadu 17 01 02</t>
  </si>
  <si>
    <t>Poplatek za uložení stavebního odpadu na recyklační skládce (skládkovné) cihelného kód odpadu 17 01 02</t>
  </si>
  <si>
    <t>Poplatek za uložení na skládce (skládkovné) stavebního odpadu dřevěného kód odpadu 170 201</t>
  </si>
  <si>
    <t>Poplatek za uložení na skládce (skládkovné) stavebního odpadu ze směsí nebo oddělených frakcí betonu, cihel a keramických výrobků kód odpadu 17 01 07</t>
  </si>
  <si>
    <t>Příplatek k broušení stávajících betonových podlah za každý další 1 mm úběru</t>
  </si>
  <si>
    <t>Poplatek za uložení na skládce (skládkovné) stavebního odpadu železobetonového kód odpadu 17 01 01</t>
  </si>
  <si>
    <t>Poplatek za uložení stavebního odpadu na recyklační skládce (skládkovné) z armovaného betonu kód odpadu 17 01 01</t>
  </si>
  <si>
    <t xml:space="preserve"> SO 01/ 02</t>
  </si>
  <si>
    <t>Zřízení bednění podest schodišť a ramp přímočarých v do 4 m</t>
  </si>
  <si>
    <t>Odstranění bednění podest schodišť a ramp přímočarých v do 4 m</t>
  </si>
  <si>
    <t>Zřízení bednění stropů deskových tl do 25 cm bez podpěrné kce</t>
  </si>
  <si>
    <t>Odstranění bednění stropů deskových tl do 25 cm bez podpěrné kce</t>
  </si>
  <si>
    <t>bedvenec</t>
  </si>
  <si>
    <t>Zřízení bednění ztužujících věnců</t>
  </si>
  <si>
    <t>Odstranění bednění ztužujících věnců</t>
  </si>
  <si>
    <t>Trativody z drenážních trubek plastových flexibilních D 125 mm bez lože</t>
  </si>
  <si>
    <t>Zřízení opláštění žeber nebo trativodů geotextilií v rýze nebo zářezu sklonu přes 1:2 š do 2,5 m</t>
  </si>
  <si>
    <t>Montáž izolace tepelné podlah volně kladenými rohožemi, pásy, dílci, deskami 1 vrstva</t>
  </si>
  <si>
    <t>deska izolační s oboustranným rounem s rastrem PIR 1250 x 625 x 100mm</t>
  </si>
  <si>
    <t>Hloubení jam nezapažených v hornině třídy těžitelnosti II skupiny 4 objem do 100 m3 strojně v omezeném prostoru</t>
  </si>
  <si>
    <t>Hloubení jam nezapažených v hornině třídy těžitelnosti II skupiny 5 objem do 100 m3 strojně v omezeném prostoru</t>
  </si>
  <si>
    <t>Hloubení jam nezapažených v hornině třídy těžitelnosti III skupiny 6 objem do 100 m3 strojně v omezeném prostoru</t>
  </si>
  <si>
    <t>Vodorovné přemístění přes 20 do 50 m výkopku/sypaniny z horniny třídy těžitelnosti II skupiny 4 a 5</t>
  </si>
  <si>
    <t>Vodorovné přemístění přes 5 000 do 6000 m výkopku/sypaniny z horniny třídy těžitelnosti II skupiny 4 a 5</t>
  </si>
  <si>
    <t>Vodorovné přemístění přes 5 000 do 6000 m výkopku/sypaniny z horniny třídy těžitelnosti III skupiny 6 a 7</t>
  </si>
  <si>
    <t>Hloubení jam nezapažených v hornině třídy těžitelnosti II skupiny 4 objem do 20 m3 strojně v omezeném prostoru</t>
  </si>
  <si>
    <t>Hloubení jam nezapažených v hornině třídy těžitelnosti II skupiny 4 objem přes 100 m3 strojně v omezeném prostoru</t>
  </si>
  <si>
    <t>Hloubení jam nezapažených v hornině třídy těžitelnosti II skupiny 5 objem přes 100 m3 strojně v omezeném prostoru</t>
  </si>
  <si>
    <t>Hloubení jam nezapažených v hornině třídy těžitelnosti III skupiny 6 objem přes 100 m3 strojně v omezeném prostoru</t>
  </si>
  <si>
    <t>Hloubení jam nezapažených v hornině třídy těžitelnosti I skupiny 3 objem do 100 m3 strojně v omezeném prostoru</t>
  </si>
  <si>
    <t>Vodorovné přemístění přes 20 do 50 m výkopku/sypaniny z horniny třídy těžitelnosti I skupiny 1 až 3</t>
  </si>
  <si>
    <t>Vodorovné přemístění přes 5 000 do 6000 m výkopku/sypaniny z horniny třídy těžitelnosti I skupiny 1 až 3</t>
  </si>
  <si>
    <t>Hloubení jam nezapažených v hornině třídy těžitelnosti I skupiny 3 objem do 20 m3 strojně v omezeném prostoru</t>
  </si>
  <si>
    <t>Hloubení jam nezapažených v hornině třídy těžitelnosti I skupiny 3 objem přes 100 m3 strojně v omezeném prostoru</t>
  </si>
  <si>
    <t>Montáž obkladů keramických hladkých lepených cementovým flexibilním lepidlem přes 35 do 45 ks/m2</t>
  </si>
  <si>
    <t>Sádrový štuk vnitřních stěn tloušťky do 3 mm</t>
  </si>
  <si>
    <t>Ometení (oprášení) stěny při přípravě podkladu</t>
  </si>
  <si>
    <t>Nátěr penetrační na stěnu</t>
  </si>
  <si>
    <t>Montáž soklů z dlaždic keramických rovných lepených cementovým flexibilním lepidlem v do 65 mm</t>
  </si>
  <si>
    <t>Vysátí podkladu před pokládkou dlažby</t>
  </si>
  <si>
    <t>Nátěr penetrační na podlahu</t>
  </si>
  <si>
    <t>Montáž lešení prostorového rámového lehkého s podlahami zatížení do 200 kg/m2 v do 10 m</t>
  </si>
  <si>
    <t>Příplatek k lešení prostorovému rámovému lehkému s podlahami do 200 kg/m2 v do 10 m za každý den použití</t>
  </si>
  <si>
    <t>Demontáž lešení prostorového rámového lehkého s podlahami zatížení do 200 kg/m2 v do 10 m</t>
  </si>
  <si>
    <t>Dvojnásobné bílé malby ze směsí za mokra výborně oděruvzdorných v místnostech v do 3,80 m</t>
  </si>
  <si>
    <t>Oprášení (ometení ) podkladu v místnostech v do 3,80 m</t>
  </si>
  <si>
    <t>Dvojnásobné bílé protiplísňové malby v místnostech v do 3,80 m</t>
  </si>
  <si>
    <t>Dvojnásobné bílé protiplísňové malby na schodišti podlaží v přes 3,80 do 5,00 m</t>
  </si>
  <si>
    <t>Oprášení (ometení ) podkladu na schodišti podlaží v přes 3,80 do 5,00 m</t>
  </si>
  <si>
    <t>Dvojnásobné bílé malby ze směsí za mokra výborně oděruvzdorných na schodišti v do 3,80 m</t>
  </si>
  <si>
    <t>Oprášení (ometení ) podkladu na schodišti podlaží v do 3,80 m</t>
  </si>
  <si>
    <t>maz60</t>
  </si>
  <si>
    <t>Krycí dvojnásobný syntetický nátěr hladkých betonových povrchů</t>
  </si>
  <si>
    <t>Penetrační syntetický nátěr hladkých betonových povrchů</t>
  </si>
  <si>
    <t>Obsypání potrubí strojně sypaninou bez prohození, uloženou do 3 m</t>
  </si>
  <si>
    <t>Poplatek za uložení zeminy a kamení na recyklační skládce (skládkovné) kód odpadu 17 05 04</t>
  </si>
  <si>
    <t>Uložení sypaniny na skládky nebo meziskládky</t>
  </si>
  <si>
    <t>Vodorovné přemístění přes 20 do 50 m výkopku/sypaniny z horniny třídy těžitelnosti III skupiny 6 a 7</t>
  </si>
  <si>
    <t>Vyčištění budov bytové a občanské výstavby při výšce podlaží do 4 m</t>
  </si>
  <si>
    <t>Mazanina tl přes 120 do 240 mm z betonu prostého bez zvýšených nároků na prostředí tř. C 25/30</t>
  </si>
  <si>
    <t>Separační vrstva z PE fólie</t>
  </si>
  <si>
    <t>Vysátí podkladu skládaných podlah</t>
  </si>
  <si>
    <t>Montáž podlahy masivní z palubek celoplošně lepených š přes 120 do 135 mm s podkladem z desek</t>
  </si>
  <si>
    <t>Samonivelační stěrka podlah pevnosti 30 MPa tl 3 mm</t>
  </si>
  <si>
    <t>Montáž podlah keramických reliéfních nebo z dekorů lepených cementovým flexibilním lepidlem přes 9 do 12 ks/m2</t>
  </si>
  <si>
    <t>dlažba keramická slinutá mrazuvzdorná do interiéru i exteriéru R10/A povrch reliéfní/matný tl do 10mm přes 9 do 12ks/m2</t>
  </si>
  <si>
    <t>Izolace proti zemní vlhkosti a radonu provětrávaná z plastových segmentů v přes 300 do 350 mm se zabetonováním</t>
  </si>
  <si>
    <t>Mazanina tl do 80 mm z betonu prostého bez zvýšených nároků na prostředí tř. C 25/30</t>
  </si>
  <si>
    <t>Podlaha z barevného litého teraca tloušťky do 20 mm</t>
  </si>
  <si>
    <t>Příplatek k podlahám z barevného litého teraca za každých dalších i započatých 5 mm tloušťky</t>
  </si>
  <si>
    <t>Vysátí podlahy před provedením litého teraca</t>
  </si>
  <si>
    <t>Penetrační nátěr podlahy před provedením litého teraca</t>
  </si>
  <si>
    <t>Broušení stávající podlahy z litého teraca</t>
  </si>
  <si>
    <t>Hloubkové čištění podlahy z litého teraca</t>
  </si>
  <si>
    <t>Ošetření podlahy z litého teraca polymerním voskem</t>
  </si>
  <si>
    <t>Impregnace podlahy z litého teraca</t>
  </si>
  <si>
    <t>Samonivelační stěrka podlah pevnosti 30 MPa tl přes 3 do 5 mm</t>
  </si>
  <si>
    <t>Kladení dlažby z kamene z pravoúhlých desek a dlaždic lepených tl do 30 mm</t>
  </si>
  <si>
    <t>Podsyp pod základové konstrukce se zhutněním z netříděného štěrkopísku</t>
  </si>
  <si>
    <t>Provedení doplňků izolace proti vodě na vodorovné ploše z textilií vrstva podkladní</t>
  </si>
  <si>
    <t>Mazanina tl přes 80 do 120 mm z betonu prostého bez zvýšených nároků na prostředí tř. C 20/25</t>
  </si>
  <si>
    <t>Mazanina tl přes 80 do 120 mm z betonu prostého se zvýšenými nároky na prostředí tř. C 30/37</t>
  </si>
  <si>
    <t>Podsyp pod základové konstrukce se zhutněním z hrubého kameniva frakce 16 až 32 mm</t>
  </si>
  <si>
    <t>Mazanina tl přes 120 do 240 mm z betonu prostého se zvýšenými nároky na prostředí tř. C 30/37</t>
  </si>
  <si>
    <t>Výztuž mazanin svařovanými sítěmi Kari</t>
  </si>
  <si>
    <t>Oprava podlah dřevěných - broušení celkové včetně tmelení</t>
  </si>
  <si>
    <t>Barytová stínící omítka hladká jednovrstvá vnitřních stropů rovných nanášená ručně</t>
  </si>
  <si>
    <t>Montáž izolace tepelné spodem stropů žebrových lepením celoplošně rohoží, pásů, dílců, desek</t>
  </si>
  <si>
    <t>Montáž podstropních panelů s rozšířenou zvukovou pohltivostí zavěšených na skrytý rošt</t>
  </si>
  <si>
    <t>Krycí dvojnásobný silikonový nátěr omítek stupně členitosti 1 a 2</t>
  </si>
  <si>
    <t>deska EPS 70 fasádní s profilovanou drážkou po obvodu λ=0,039 tl 160mm</t>
  </si>
  <si>
    <t>panel akustický povrch porézní skelná tkanina hrana nezatřená rovná αw=0,95 viditelný rastr bílý tl 15mm</t>
  </si>
  <si>
    <t>Mazanina tl do 120 mm z betonu prostého bez zvýšených nároků na prostředí tř. C 25/30</t>
  </si>
  <si>
    <t>podperstrop</t>
  </si>
  <si>
    <t>Zřízení podpěrné konstrukce stropů výšky do 4 m tl do 15 cm</t>
  </si>
  <si>
    <t>Odstranění podpěrné konstrukce stropů výšky do 4 m tl do 15 cm</t>
  </si>
  <si>
    <t>Tryskání degradovaného betonu líce kleneb vodou pod tlakem do 300 barů</t>
  </si>
  <si>
    <t>Ruční dočištění ploch líce kleneb a podhledů ocelových kartáči</t>
  </si>
  <si>
    <t>Vysušení ploch líce kleneb a podhledů stlačeným vzduchem</t>
  </si>
  <si>
    <t>Reprofilace líce kleneb a podhledů cementovou sanační maltou tl přes 10 do 20 mm</t>
  </si>
  <si>
    <t>Stěrka k vyrovnání betonových ploch líce kleneb a podhledů tl přes 3 do 4 mm</t>
  </si>
  <si>
    <t>Ochranný nátěr výztuže na cementové bázi stěn, líce kleneb a podhledů 1 vrstva tl 1 mm</t>
  </si>
  <si>
    <t>Spojovací můstek reprofilovaného betonu na cementové bázi tl 2 mm</t>
  </si>
  <si>
    <t>Hloubení rýh nezapažených š do 800 mm v hornině třídy těžitelnosti II skupiny 5 objem do 20 m3 strojně v omezeném prostoru</t>
  </si>
  <si>
    <t>Hloubení rýh zapažených š do 800 mm v hornině třídy těžitelnosti II skupiny 5 objem do 100 m3 strojně v omezeném prostoru</t>
  </si>
  <si>
    <t>Příčka tl 175 mm z bloků z lehkého keramického betonu tl 175 mm</t>
  </si>
  <si>
    <t>Vápenný postřik vnitřních stěn nanášený ručně</t>
  </si>
  <si>
    <t>Potažení vnitřních stěn sklovláknitým pletivem vtlačeným do tenkovrstvé hmoty</t>
  </si>
  <si>
    <t>Příčka tl 115 mm z bloků z lehkého keramického betonu tl 115 mm</t>
  </si>
  <si>
    <t>Příčky z cihel plných lícových P 60 dl 290 mm pevnosti na MVC včetně spárování tl 140 mm</t>
  </si>
  <si>
    <t>Penetrační syntetický nátěr lícového zdiva</t>
  </si>
  <si>
    <t>Příčky z cihel plných lícových dl 290 mm na MVC včetně spárování  tl 65 mm</t>
  </si>
  <si>
    <t>Montáž izolace tepelné stěn lepením celoplošně v kombinaci s mechanickým kotvením rohoží, pásů, dílců, desek tl přes 140 do 200 mm</t>
  </si>
  <si>
    <t>Tryskání degradovaného betonu stěn a rubu kleneb vodou pod tlakem do 300 barů</t>
  </si>
  <si>
    <t>Ruční dočištění ploch stěn, rubu kleneb a podlah ocelových kartáči</t>
  </si>
  <si>
    <t>Vysušení ploch stěn, rubu kleneb a podlah stlačeným vzduchem</t>
  </si>
  <si>
    <t>Reprofilace stěn cementovou sanační maltou tl přes 10 do 20 mm</t>
  </si>
  <si>
    <t>Stěrka k vyrovnání betonových ploch stěn tl 4 mm</t>
  </si>
  <si>
    <t>Oprava vnitřní vápenocementové štukové omítky stěn v rozsahu plochy do 10 %</t>
  </si>
  <si>
    <t>Vápenocementová omítka hladká jednovrstvá vnitřních stěn nanášená ručně</t>
  </si>
  <si>
    <t>Příplatek k vápenocementové omítce vnitřních stěn za každých dalších 5 mm tloušťky ručně</t>
  </si>
  <si>
    <t>Příčky z cihel plných dl 290 mm pevnosti P 7,5 až 15 na MC tl 140 mm</t>
  </si>
  <si>
    <t>Stříkaný beton stěn z mokré směsi pevnosti min. 25 MPa tl do 30 mm</t>
  </si>
  <si>
    <t>Příplatek za vyhlazení poslední vrstvy u vnitřní omítky stěn torkretové</t>
  </si>
  <si>
    <t>Příplatek ke stříkanému betonu stěn z mokré směsi pevnosti min. 25 MPa ZKD 10 mm</t>
  </si>
  <si>
    <t>Výztuž stříkaného betonu stěn ze svařovaných sítí jednovrstvých D drátu 6 mm velikost ok přes 100 mm</t>
  </si>
  <si>
    <t>Kotvičky pro výztuž stříkaného betonu hl do 200 mm z oceli D přes 8 do 10 mm do chemické malty</t>
  </si>
  <si>
    <t>Barytová stínící omítka hladká jednovrstvá vnitřních stěn nanášená ručně</t>
  </si>
  <si>
    <t>Montáž akustických stěnových obkladů z panelů na skrytý rošt</t>
  </si>
  <si>
    <t>panel akustický povrch skelná tkanina hrana nezatřená rovná αw=1,00 viditelný rastr š. 24mm bílý tl 100mm</t>
  </si>
  <si>
    <t>Penetrační disperzní nátěr vnitřních stěn nanášený ručně</t>
  </si>
  <si>
    <t>sdk1</t>
  </si>
  <si>
    <t>skladbaP06</t>
  </si>
  <si>
    <t>skls03</t>
  </si>
  <si>
    <t>sklS04</t>
  </si>
  <si>
    <t>skls08</t>
  </si>
  <si>
    <t>Soklíky z barevného litého teraca rovné tloušťky do 20 mm výšky přes 50 do 150 mm</t>
  </si>
  <si>
    <t>Vysátí soklíků před provedením litého teraca</t>
  </si>
  <si>
    <t>Dlažby z kamene oprava - očištění dlažby z kamene tryskáním pískem</t>
  </si>
  <si>
    <t>Dlažby z kamene oprava - očištění dlažby z kamene zametením</t>
  </si>
  <si>
    <t>Dlažby z kamene oprava - očištění dlažby z kamene vysátím</t>
  </si>
  <si>
    <t>Dlažby z kamene oprava - nátěr impregnační a zpevňující</t>
  </si>
  <si>
    <t>Vápenocementový štuk vnitřních stěn tloušťky do 3 mm</t>
  </si>
  <si>
    <t>Hloubená vykopávka pod základy v hornině třídy těžitelnosti I skupiny 5 ručně</t>
  </si>
  <si>
    <t>Vytažení výkopku těženého z prostoru pod základy z hl přes 3 do 6 m v hornině třídy těžitelnosti II skupiny 4 a 5</t>
  </si>
  <si>
    <t>Zásyp v prostoru s omezeným pohybem stroje sypaninou se zhutněním</t>
  </si>
  <si>
    <t>Zásyp v uzavřených prostorech sypaninou se zhutněním ručně</t>
  </si>
  <si>
    <t xml:space="preserve"> SO 01/ 03</t>
  </si>
  <si>
    <t>Poplatek za uložení na recyklační skládce (skládkovné) stavebního odpadu z prostého betonu pod kódem 17 01 01</t>
  </si>
  <si>
    <t>Zřízení opláštění žeber nebo trativodů geotextilií v rýze nebo zářezu přes 1:2 š přes 2,5 m</t>
  </si>
  <si>
    <t>Obklady z kamene oprava - očištění obkladů z kamene tryskáním pískem</t>
  </si>
  <si>
    <t>Oprava spárování obkladů z kamene aktivovanou maltou do 9 ks/m2</t>
  </si>
  <si>
    <t>Obklady z kamene oprava - očištění obkladů z kamene zametením</t>
  </si>
  <si>
    <t>Obklady z kamene oprava - očištění obkladů z kamene vysátím</t>
  </si>
  <si>
    <t>Obklady z kamene oprava - nátěr impregnační a zpevňující</t>
  </si>
  <si>
    <t>Poplatek za uložení na skládce (skládkovné) zeminy a kamení kód odpadu 17 05 04</t>
  </si>
  <si>
    <t>Poplatek za uložení na recyklační skládce (skládkovné) stavebního odpadu zeminy a kamení zatříděného do Katalogu odpadů pod kódem 17 05 04</t>
  </si>
  <si>
    <t>Montáž lešení řadového trubkového lehkého s podlahami zatížení do 200 kg/m2 š od 0,9 do 1,2 m v do 10 m</t>
  </si>
  <si>
    <t>Příplatek k lešení řadovému trubkovému lehkému s podlahami do 200 kg/m2 š od 0,9 do 1,2 m v 10 m za každý den použití</t>
  </si>
  <si>
    <t>Montáž ochranné sítě z textilie z umělých vláken</t>
  </si>
  <si>
    <t>Příplatek k ochranné síti za každý den použití</t>
  </si>
  <si>
    <t>Demontáž ochranné sítě z textilie z umělých vláken</t>
  </si>
  <si>
    <t>Penetrační silikonový nátěr hladkých, tenkovrstvých zrnitých nebo štukových omítek</t>
  </si>
  <si>
    <t>Oprášení omítek před provedením nátěru</t>
  </si>
  <si>
    <t>Omytí omítek s odmaštěním před provedením nátěru</t>
  </si>
  <si>
    <t>Odmaštění zámečnických konstrukcí ředidlovým odmašťovačem</t>
  </si>
  <si>
    <t>Odstranění nátěru ze zámečnických konstrukcí okartáčováním</t>
  </si>
  <si>
    <t>Krycí jednonásobný syntetický standardní nátěr zámečnických konstrukcí</t>
  </si>
  <si>
    <t>otluceni</t>
  </si>
  <si>
    <t>Otlučení (osekání) vnější vápenné nebo vápenocementové omítky stupně členitosti 1 a 2 rozsahu do 20%</t>
  </si>
  <si>
    <t>Oprava vnější vápenné štukové omítky členitosti 2 v rozsahu do 30%</t>
  </si>
  <si>
    <t>Očištění vnějších ploch tlakovou vodou</t>
  </si>
  <si>
    <t>Hloubení zapažených rýh š do 2000 mm v hornině třídy těžitelnosti I skupiny 3 objem do 500 m3</t>
  </si>
  <si>
    <t>Nakládání výkopku z hornin třídy těžitelnosti I skupiny 1 až 3 přes 100 m3</t>
  </si>
  <si>
    <t>Nakládání výkopku z hornin třídy těžitelnosti II skupiny 4 a 5 přes 100 m3</t>
  </si>
  <si>
    <t>Hloubení rýh nezapažených š do 2000 mm v hornině třídy těžitelnosti I skupiny 3 objem do 50 m3 strojně</t>
  </si>
  <si>
    <t>Hloubení zapažených rýh š do 2000 mm v hornině třídy těžitelnosti II skupiny 4 objem do 500 m3</t>
  </si>
  <si>
    <t>Hloubení zapažených rýh š do 2000 mm v hornině třídy těžitelnosti II skupiny 5 objem do 500 m3</t>
  </si>
  <si>
    <t>Hloubení zapažených rýh š do 2000 mm v hornině třídy těžitelnosti III skupiny 6 objem do 500 m3</t>
  </si>
  <si>
    <t>Hloubení rýh nezapažených š do 2000 mm v hornině třídy těžitelnosti II skupiny 4 objem do 50 m3 strojně</t>
  </si>
  <si>
    <t>Hloubení rýh nezapažených š do 2000 mm v hornině třídy těžitelnosti II skupiny 5 objem do 50 m3 strojně</t>
  </si>
  <si>
    <t>Hloubení rýh nezapažených š do 2000 mm v hornině třídy těžitelnosti III skupiny 6 objem do 50 m3 strojně</t>
  </si>
  <si>
    <t>Montáž izolace tepelné stěn a základů lepením celoplošně rohoží, pásů, dílců, desek</t>
  </si>
  <si>
    <t xml:space="preserve"> SO 02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</si>
  <si>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</si>
  <si>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</si>
  <si>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</si>
  <si>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</si>
  <si>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family val="2"/>
        <charset val="238"/>
      </rPr>
      <t xml:space="preserve">Rekapitulace stavby </t>
    </r>
    <r>
      <rPr>
        <sz val="8"/>
        <rFont val="Arial CE"/>
        <family val="2"/>
        <charset val="238"/>
      </rPr>
      <t>obsahuje sestavu Rekapitulace stavby a Rekapitulace objektů stavby a soupisů prací.</t>
    </r>
  </si>
  <si>
    <r>
      <t xml:space="preserve">V sestavě </t>
    </r>
    <r>
      <rPr>
        <b/>
        <sz val="8"/>
        <rFont val="Arial CE"/>
        <family val="2"/>
        <charset val="238"/>
      </rPr>
      <t>Rekapitulace stavby</t>
    </r>
    <r>
      <rPr>
        <sz val="8"/>
        <rFont val="Arial CE"/>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</si>
  <si>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</si>
  <si>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</si>
  <si>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family val="2"/>
        <charset val="238"/>
      </rPr>
      <t>Rekapitulace objektů stavby a soupisů prací</t>
    </r>
    <r>
      <rPr>
        <sz val="8"/>
        <rFont val="Arial CE"/>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</si>
  <si>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</si>
  <si>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</si>
  <si>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</si>
  <si>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</si>
  <si>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</si>
  <si>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</si>
  <si>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</si>
  <si>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</si>
  <si>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</si>
  <si>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</si>
  <si>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</si>
  <si>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family val="2"/>
        <charset val="238"/>
      </rPr>
      <t xml:space="preserve">Soupis prací </t>
    </r>
    <r>
      <rPr>
        <sz val="8"/>
        <rFont val="Arial CE"/>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</si>
  <si>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</si>
  <si>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family val="2"/>
        <charset val="238"/>
      </rPr>
      <t>Krycí list soupisu</t>
    </r>
    <r>
      <rPr>
        <sz val="8"/>
        <rFont val="Arial CE"/>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</si>
  <si>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</si>
  <si>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family val="2"/>
        <charset val="238"/>
      </rPr>
      <t>Rekapitulace členění soupisu prací</t>
    </r>
    <r>
      <rPr>
        <sz val="8"/>
        <rFont val="Arial CE"/>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</si>
  <si>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</si>
  <si>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family val="2"/>
        <charset val="238"/>
      </rPr>
      <t xml:space="preserve">Soupis prací </t>
    </r>
    <r>
      <rPr>
        <sz val="8"/>
        <rFont val="Arial CE"/>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</si>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</sst>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8"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0000A8"/>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sz val="18"/>
      <color theme="10"/>
      <name val="Wingdings 2"/>
      <family val="1"/>
      <charset val="2"/>
    </font>
    <font>
      <b/>
      <sz val="10"/>
      <color rgb="FF003366"/>
      <name val="Arial CE"/>
      <family val="2"/>
      <charset val="238"/>
    </font>
    <font>
      <sz val="8"/>
      <color rgb="FF000000"/>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79797"/>
      <name val="Arial CE"/>
      <family val="2"/>
      <charset val="238"/>
    </font>
    <font>
      <i/>
      <u/>
      <sz val="7"/>
      <color rgb="FF979797"/>
      <name val="Calibri"/>
      <family val="2"/>
      <charset val="238"/>
      <scheme val="minor"/>
    </font>
    <font>
      <sz val="7"/>
      <color rgb="FF969696"/>
      <name val="Arial CE"/>
      <family val="2"/>
      <charset val="238"/>
    </font>
    <font>
      <i/>
      <sz val="7"/>
      <color rgb="FF969696"/>
      <name val="Arial CE"/>
      <family val="2"/>
      <charset val="238"/>
    </font>
    <font>
      <sz val="12"/>
      <color rgb="FF000000"/>
      <name val="Arial CE"/>
      <family val="2"/>
      <charset val="238"/>
    </font>
    <font>
      <sz val="10"/>
      <color rgb="FF000000"/>
      <name val="Arial CE"/>
      <family val="2"/>
      <charset val="238"/>
    </font>
    <font>
      <i/>
      <sz val="9"/>
      <color rgb="FF0000FF"/>
      <name val="Arial CE"/>
      <family val="2"/>
      <charset val="238"/>
    </font>
    <font>
      <i/>
      <sz val="8"/>
      <color rgb="FF0000FF"/>
      <name val="Arial CE"/>
      <family val="2"/>
      <charset val="238"/>
    </font>
    <font>
      <b/>
      <sz val="9"/>
      <name val="Arial CE"/>
      <family val="2"/>
      <charset val="238"/>
    </font>
    <font>
      <sz val="8"/>
      <name val="Trebuchet MS"/>
      <family val="2"/>
      <charset val="238"/>
    </font>
    <font>
      <b/>
      <sz val="16"/>
      <name val="Trebuchet MS"/>
      <family val="2"/>
      <charset val="238"/>
    </font>
    <font>
      <b/>
      <sz val="11"/>
      <name val="Trebuchet MS"/>
      <family val="2"/>
      <charset val="238"/>
    </font>
    <font>
      <sz val="8"/>
      <name val="Arial CE"/>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family val="2"/>
      <charset val="238"/>
    </font>
    <font>
      <sz val="9"/>
      <name val="Trebuchet MS"/>
      <family val="2"/>
      <charset val="238"/>
    </font>
    <font>
      <sz val="8"/>
      <name val="Arial CE"/>
      <family val="2"/>
      <charset val="238"/>
    </font>
    <font>
      <u/>
      <sz val="11"/>
      <color theme="10"/>
      <name val="Calibri"/>
      <family val="2"/>
      <charset val="238"/>
      <scheme val="minor"/>
    </font>
    <font>
      <i/>
      <sz val="8"/>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6" fillId="0" borderId="0" applyNumberFormat="0" applyFill="0" applyBorder="0" applyAlignment="0" applyProtection="0"/>
  </cellStyleXfs>
  <cellXfs count="35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1" fillId="0" borderId="0" xfId="0" applyFont="1" applyAlignment="1">
      <alignment horizontal="left" vertical="center" wrapText="1"/>
    </xf>
    <xf numFmtId="0" fontId="40" fillId="0" borderId="0" xfId="0" applyFont="1" applyAlignment="1">
      <alignment horizontal="left" vertical="center"/>
    </xf>
    <xf numFmtId="0" fontId="41" fillId="0" borderId="0" xfId="0" applyFont="1" applyAlignment="1">
      <alignment horizontal="left" vertical="center"/>
    </xf>
    <xf numFmtId="0" fontId="42" fillId="0" borderId="23" xfId="0" applyFont="1" applyBorder="1" applyAlignment="1">
      <alignment horizontal="center" vertical="center"/>
    </xf>
    <xf numFmtId="49" fontId="42" fillId="0" borderId="23" xfId="0" applyNumberFormat="1"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center" vertical="center" wrapText="1"/>
    </xf>
    <xf numFmtId="167" fontId="42" fillId="0" borderId="23" xfId="0" applyNumberFormat="1" applyFont="1" applyBorder="1" applyAlignment="1">
      <alignment vertical="center"/>
    </xf>
    <xf numFmtId="4" fontId="42" fillId="2" borderId="23" xfId="0" applyNumberFormat="1" applyFont="1" applyFill="1" applyBorder="1" applyAlignment="1" applyProtection="1">
      <alignment vertical="center"/>
      <protection locked="0"/>
    </xf>
    <xf numFmtId="4" fontId="42" fillId="0" borderId="23" xfId="0" applyNumberFormat="1" applyFont="1" applyBorder="1" applyAlignment="1">
      <alignment vertical="center"/>
    </xf>
    <xf numFmtId="0" fontId="43" fillId="0" borderId="4" xfId="0" applyFont="1" applyBorder="1" applyAlignment="1">
      <alignment vertical="center"/>
    </xf>
    <xf numFmtId="0" fontId="42" fillId="2" borderId="15" xfId="0" applyFont="1" applyFill="1" applyBorder="1" applyAlignment="1" applyProtection="1">
      <alignment horizontal="left" vertical="center"/>
      <protection locked="0"/>
    </xf>
    <xf numFmtId="0" fontId="42" fillId="0" borderId="0" xfId="0" applyFont="1" applyAlignment="1">
      <alignment horizontal="center"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lignment horizontal="left" vertical="center"/>
    </xf>
    <xf numFmtId="0" fontId="55" fillId="0" borderId="1" xfId="0" applyFont="1" applyBorder="1" applyAlignment="1">
      <alignment vertical="top"/>
    </xf>
    <xf numFmtId="0" fontId="55" fillId="0" borderId="1" xfId="0" applyFont="1" applyBorder="1" applyAlignment="1">
      <alignment horizontal="left" vertical="center"/>
    </xf>
    <xf numFmtId="0" fontId="55" fillId="0" borderId="1" xfId="0" applyFont="1" applyBorder="1" applyAlignment="1">
      <alignment horizontal="center" vertical="center"/>
    </xf>
    <xf numFmtId="49" fontId="55" fillId="0" borderId="1" xfId="0" applyNumberFormat="1" applyFont="1" applyBorder="1" applyAlignment="1">
      <alignment horizontal="left" vertical="center"/>
    </xf>
    <xf numFmtId="0" fontId="54" fillId="0" borderId="28" xfId="0" applyFont="1" applyBorder="1" applyAlignment="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6" fillId="0" borderId="0" xfId="0" applyFont="1" applyAlignment="1">
      <alignment horizontal="left" vertical="center" wrapText="1"/>
    </xf>
    <xf numFmtId="0" fontId="30" fillId="0" borderId="0" xfId="0" applyFont="1" applyAlignment="1">
      <alignment horizontal="left" vertical="center" wrapText="1"/>
    </xf>
    <xf numFmtId="0" fontId="22" fillId="4"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0" fontId="22" fillId="4" borderId="8" xfId="0" applyFont="1" applyFill="1" applyBorder="1" applyAlignment="1">
      <alignment horizontal="right" vertical="center"/>
    </xf>
    <xf numFmtId="4" fontId="27" fillId="0" borderId="0" xfId="0" applyNumberFormat="1" applyFont="1" applyAlignment="1">
      <alignment horizontal="right" vertical="center"/>
    </xf>
    <xf numFmtId="0" fontId="27"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7" fillId="0" borderId="0" xfId="0" applyNumberFormat="1"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8" fillId="0" borderId="1" xfId="0" applyFont="1" applyBorder="1" applyAlignment="1">
      <alignment horizontal="left" vertical="center" wrapText="1"/>
    </xf>
    <xf numFmtId="0" fontId="47" fillId="0" borderId="29" xfId="0" applyFont="1" applyBorder="1" applyAlignment="1">
      <alignment horizontal="left" wrapText="1"/>
    </xf>
    <xf numFmtId="0" fontId="46" fillId="0" borderId="1" xfId="0" applyFont="1" applyBorder="1" applyAlignment="1">
      <alignment horizontal="center" vertical="center" wrapText="1"/>
    </xf>
    <xf numFmtId="49" fontId="48" fillId="0" borderId="1" xfId="0" applyNumberFormat="1" applyFont="1" applyBorder="1" applyAlignment="1">
      <alignment horizontal="left" vertical="center" wrapText="1"/>
    </xf>
    <xf numFmtId="0" fontId="46" fillId="0" borderId="1" xfId="0" applyFont="1" applyBorder="1" applyAlignment="1">
      <alignment horizontal="center" vertical="center"/>
    </xf>
    <xf numFmtId="0" fontId="47" fillId="0" borderId="29" xfId="0" applyFont="1" applyBorder="1" applyAlignment="1">
      <alignment horizontal="left"/>
    </xf>
    <xf numFmtId="0" fontId="48" fillId="0" borderId="1" xfId="0" applyFont="1" applyBorder="1" applyAlignment="1">
      <alignment horizontal="left" vertical="center"/>
    </xf>
    <xf numFmtId="0" fontId="48"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4_01/967031734" TargetMode="External"/><Relationship Id="rId21" Type="http://schemas.openxmlformats.org/officeDocument/2006/relationships/hyperlink" Target="https://podminky.urs.cz/item/CS_URS_2024_01/965082933" TargetMode="External"/><Relationship Id="rId42" Type="http://schemas.openxmlformats.org/officeDocument/2006/relationships/hyperlink" Target="https://podminky.urs.cz/item/CS_URS_2024_01/971052671" TargetMode="External"/><Relationship Id="rId47" Type="http://schemas.openxmlformats.org/officeDocument/2006/relationships/hyperlink" Target="https://podminky.urs.cz/item/CS_URS_2024_01/973031813" TargetMode="External"/><Relationship Id="rId63" Type="http://schemas.openxmlformats.org/officeDocument/2006/relationships/hyperlink" Target="https://podminky.urs.cz/item/CS_URS_2024_01/977151127" TargetMode="External"/><Relationship Id="rId68" Type="http://schemas.openxmlformats.org/officeDocument/2006/relationships/hyperlink" Target="https://podminky.urs.cz/item/CS_URS_2024_01/977151225" TargetMode="External"/><Relationship Id="rId84" Type="http://schemas.openxmlformats.org/officeDocument/2006/relationships/hyperlink" Target="https://podminky.urs.cz/item/CS_URS_2024_01/997013601" TargetMode="External"/><Relationship Id="rId89" Type="http://schemas.openxmlformats.org/officeDocument/2006/relationships/hyperlink" Target="https://podminky.urs.cz/item/CS_URS_2024_01/997013811" TargetMode="External"/><Relationship Id="rId112" Type="http://schemas.openxmlformats.org/officeDocument/2006/relationships/drawing" Target="../drawings/drawing2.xml"/><Relationship Id="rId2" Type="http://schemas.openxmlformats.org/officeDocument/2006/relationships/hyperlink" Target="https://podminky.urs.cz/item/CS_URS_2024_01/961044111" TargetMode="External"/><Relationship Id="rId16" Type="http://schemas.openxmlformats.org/officeDocument/2006/relationships/hyperlink" Target="https://podminky.urs.cz/item/CS_URS_2024_01/965046111" TargetMode="External"/><Relationship Id="rId29" Type="http://schemas.openxmlformats.org/officeDocument/2006/relationships/hyperlink" Target="https://podminky.urs.cz/item/CS_URS_2024_01/968062456" TargetMode="External"/><Relationship Id="rId107" Type="http://schemas.openxmlformats.org/officeDocument/2006/relationships/hyperlink" Target="https://podminky.urs.cz/item/CS_URS_2024_01/775411820" TargetMode="External"/><Relationship Id="rId11" Type="http://schemas.openxmlformats.org/officeDocument/2006/relationships/hyperlink" Target="https://podminky.urs.cz/item/CS_URS_2024_01/965024131" TargetMode="External"/><Relationship Id="rId24" Type="http://schemas.openxmlformats.org/officeDocument/2006/relationships/hyperlink" Target="https://podminky.urs.cz/item/CS_URS_2024_01/967031132" TargetMode="External"/><Relationship Id="rId32" Type="http://schemas.openxmlformats.org/officeDocument/2006/relationships/hyperlink" Target="https://podminky.urs.cz/item/CS_URS_2024_01/971024581" TargetMode="External"/><Relationship Id="rId37" Type="http://schemas.openxmlformats.org/officeDocument/2006/relationships/hyperlink" Target="https://podminky.urs.cz/item/CS_URS_2024_01/971033481" TargetMode="External"/><Relationship Id="rId40" Type="http://schemas.openxmlformats.org/officeDocument/2006/relationships/hyperlink" Target="https://podminky.urs.cz/item/CS_URS_2024_01/971033641" TargetMode="External"/><Relationship Id="rId45" Type="http://schemas.openxmlformats.org/officeDocument/2006/relationships/hyperlink" Target="https://podminky.urs.cz/item/CS_URS_2024_01/973028141" TargetMode="External"/><Relationship Id="rId53" Type="http://schemas.openxmlformats.org/officeDocument/2006/relationships/hyperlink" Target="https://podminky.urs.cz/item/CS_URS_2024_01/974031167" TargetMode="External"/><Relationship Id="rId58" Type="http://schemas.openxmlformats.org/officeDocument/2006/relationships/hyperlink" Target="https://podminky.urs.cz/item/CS_URS_2024_01/975111331" TargetMode="External"/><Relationship Id="rId66" Type="http://schemas.openxmlformats.org/officeDocument/2006/relationships/hyperlink" Target="https://podminky.urs.cz/item/CS_URS_2024_01/977151218" TargetMode="External"/><Relationship Id="rId74" Type="http://schemas.openxmlformats.org/officeDocument/2006/relationships/hyperlink" Target="https://podminky.urs.cz/item/CS_URS_2024_01/977312113" TargetMode="External"/><Relationship Id="rId79" Type="http://schemas.openxmlformats.org/officeDocument/2006/relationships/hyperlink" Target="https://podminky.urs.cz/item/CS_URS_2024_01/997013111" TargetMode="External"/><Relationship Id="rId87" Type="http://schemas.openxmlformats.org/officeDocument/2006/relationships/hyperlink" Target="https://podminky.urs.cz/item/CS_URS_2024_01/997013631" TargetMode="External"/><Relationship Id="rId102" Type="http://schemas.openxmlformats.org/officeDocument/2006/relationships/hyperlink" Target="https://podminky.urs.cz/item/CS_URS_2024_01/766221811" TargetMode="External"/><Relationship Id="rId110" Type="http://schemas.openxmlformats.org/officeDocument/2006/relationships/hyperlink" Target="https://podminky.urs.cz/item/CS_URS_2024_01/HZS1292" TargetMode="External"/><Relationship Id="rId5" Type="http://schemas.openxmlformats.org/officeDocument/2006/relationships/hyperlink" Target="https://podminky.urs.cz/item/CS_URS_2024_01/962032230" TargetMode="External"/><Relationship Id="rId61" Type="http://schemas.openxmlformats.org/officeDocument/2006/relationships/hyperlink" Target="https://podminky.urs.cz/item/CS_URS_2024_01/977151123" TargetMode="External"/><Relationship Id="rId82" Type="http://schemas.openxmlformats.org/officeDocument/2006/relationships/hyperlink" Target="https://podminky.urs.cz/item/CS_URS_2024_01/997013501" TargetMode="External"/><Relationship Id="rId90" Type="http://schemas.openxmlformats.org/officeDocument/2006/relationships/hyperlink" Target="https://podminky.urs.cz/item/CS_URS_2024_01/997013861" TargetMode="External"/><Relationship Id="rId95" Type="http://schemas.openxmlformats.org/officeDocument/2006/relationships/hyperlink" Target="https://podminky.urs.cz/item/CS_URS_2024_01/762522811" TargetMode="External"/><Relationship Id="rId19" Type="http://schemas.openxmlformats.org/officeDocument/2006/relationships/hyperlink" Target="https://podminky.urs.cz/item/CS_URS_2024_01/965049112" TargetMode="External"/><Relationship Id="rId14" Type="http://schemas.openxmlformats.org/officeDocument/2006/relationships/hyperlink" Target="https://podminky.urs.cz/item/CS_URS_2024_01/965043431" TargetMode="External"/><Relationship Id="rId22" Type="http://schemas.openxmlformats.org/officeDocument/2006/relationships/hyperlink" Target="https://podminky.urs.cz/item/CS_URS_2024_01/965082941" TargetMode="External"/><Relationship Id="rId27" Type="http://schemas.openxmlformats.org/officeDocument/2006/relationships/hyperlink" Target="https://podminky.urs.cz/item/CS_URS_2024_01/968062244" TargetMode="External"/><Relationship Id="rId30" Type="http://schemas.openxmlformats.org/officeDocument/2006/relationships/hyperlink" Target="https://podminky.urs.cz/item/CS_URS_2024_01/968072455" TargetMode="External"/><Relationship Id="rId35" Type="http://schemas.openxmlformats.org/officeDocument/2006/relationships/hyperlink" Target="https://podminky.urs.cz/item/CS_URS_2024_01/971033361" TargetMode="External"/><Relationship Id="rId43" Type="http://schemas.openxmlformats.org/officeDocument/2006/relationships/hyperlink" Target="https://podminky.urs.cz/item/CS_URS_2024_01/972054691" TargetMode="External"/><Relationship Id="rId48" Type="http://schemas.openxmlformats.org/officeDocument/2006/relationships/hyperlink" Target="https://podminky.urs.cz/item/CS_URS_2024_01/973031824" TargetMode="External"/><Relationship Id="rId56" Type="http://schemas.openxmlformats.org/officeDocument/2006/relationships/hyperlink" Target="https://podminky.urs.cz/item/CS_URS_2024_01/974031269" TargetMode="External"/><Relationship Id="rId64" Type="http://schemas.openxmlformats.org/officeDocument/2006/relationships/hyperlink" Target="https://podminky.urs.cz/item/CS_URS_2024_01/977151128" TargetMode="External"/><Relationship Id="rId69" Type="http://schemas.openxmlformats.org/officeDocument/2006/relationships/hyperlink" Target="https://podminky.urs.cz/item/CS_URS_2024_01/977211111" TargetMode="External"/><Relationship Id="rId77" Type="http://schemas.openxmlformats.org/officeDocument/2006/relationships/hyperlink" Target="https://podminky.urs.cz/item/CS_URS_2024_01/978059541" TargetMode="External"/><Relationship Id="rId100" Type="http://schemas.openxmlformats.org/officeDocument/2006/relationships/hyperlink" Target="https://podminky.urs.cz/item/CS_URS_2024_01/763131821" TargetMode="External"/><Relationship Id="rId105" Type="http://schemas.openxmlformats.org/officeDocument/2006/relationships/hyperlink" Target="https://podminky.urs.cz/item/CS_URS_2024_01/767114813" TargetMode="External"/><Relationship Id="rId8" Type="http://schemas.openxmlformats.org/officeDocument/2006/relationships/hyperlink" Target="https://podminky.urs.cz/item/CS_URS_2024_01/963042819" TargetMode="External"/><Relationship Id="rId51" Type="http://schemas.openxmlformats.org/officeDocument/2006/relationships/hyperlink" Target="https://podminky.urs.cz/item/CS_URS_2024_01/974031155" TargetMode="External"/><Relationship Id="rId72" Type="http://schemas.openxmlformats.org/officeDocument/2006/relationships/hyperlink" Target="https://podminky.urs.cz/item/CS_URS_2024_01/977211132" TargetMode="External"/><Relationship Id="rId80" Type="http://schemas.openxmlformats.org/officeDocument/2006/relationships/hyperlink" Target="https://podminky.urs.cz/item/CS_URS_2024_01/997013311" TargetMode="External"/><Relationship Id="rId85" Type="http://schemas.openxmlformats.org/officeDocument/2006/relationships/hyperlink" Target="https://podminky.urs.cz/item/CS_URS_2024_01/997013602" TargetMode="External"/><Relationship Id="rId93" Type="http://schemas.openxmlformats.org/officeDocument/2006/relationships/hyperlink" Target="https://podminky.urs.cz/item/CS_URS_2024_01/711131811" TargetMode="External"/><Relationship Id="rId98" Type="http://schemas.openxmlformats.org/officeDocument/2006/relationships/hyperlink" Target="https://podminky.urs.cz/item/CS_URS_2024_01/763111811" TargetMode="External"/><Relationship Id="rId3" Type="http://schemas.openxmlformats.org/officeDocument/2006/relationships/hyperlink" Target="https://podminky.urs.cz/item/CS_URS_2024_01/961055111" TargetMode="External"/><Relationship Id="rId12" Type="http://schemas.openxmlformats.org/officeDocument/2006/relationships/hyperlink" Target="https://podminky.urs.cz/item/CS_URS_2024_01/965042141" TargetMode="External"/><Relationship Id="rId17" Type="http://schemas.openxmlformats.org/officeDocument/2006/relationships/hyperlink" Target="https://podminky.urs.cz/item/CS_URS_2024_01/965046119" TargetMode="External"/><Relationship Id="rId25" Type="http://schemas.openxmlformats.org/officeDocument/2006/relationships/hyperlink" Target="https://podminky.urs.cz/item/CS_URS_2024_01/967031733" TargetMode="External"/><Relationship Id="rId33" Type="http://schemas.openxmlformats.org/officeDocument/2006/relationships/hyperlink" Target="https://podminky.urs.cz/item/CS_URS_2024_01/971024651" TargetMode="External"/><Relationship Id="rId38" Type="http://schemas.openxmlformats.org/officeDocument/2006/relationships/hyperlink" Target="https://podminky.urs.cz/item/CS_URS_2024_01/971033521" TargetMode="External"/><Relationship Id="rId46" Type="http://schemas.openxmlformats.org/officeDocument/2006/relationships/hyperlink" Target="https://podminky.urs.cz/item/CS_URS_2024_01/973031325" TargetMode="External"/><Relationship Id="rId59" Type="http://schemas.openxmlformats.org/officeDocument/2006/relationships/hyperlink" Target="https://podminky.urs.cz/item/CS_URS_2024_01/975111332" TargetMode="External"/><Relationship Id="rId67" Type="http://schemas.openxmlformats.org/officeDocument/2006/relationships/hyperlink" Target="https://podminky.urs.cz/item/CS_URS_2024_01/977151223" TargetMode="External"/><Relationship Id="rId103" Type="http://schemas.openxmlformats.org/officeDocument/2006/relationships/hyperlink" Target="https://podminky.urs.cz/item/CS_URS_2024_01/766691914" TargetMode="External"/><Relationship Id="rId108" Type="http://schemas.openxmlformats.org/officeDocument/2006/relationships/hyperlink" Target="https://podminky.urs.cz/item/CS_URS_2024_01/776201811" TargetMode="External"/><Relationship Id="rId20" Type="http://schemas.openxmlformats.org/officeDocument/2006/relationships/hyperlink" Target="https://podminky.urs.cz/item/CS_URS_2024_01/965081223" TargetMode="External"/><Relationship Id="rId41" Type="http://schemas.openxmlformats.org/officeDocument/2006/relationships/hyperlink" Target="https://podminky.urs.cz/item/CS_URS_2024_01/971033651" TargetMode="External"/><Relationship Id="rId54" Type="http://schemas.openxmlformats.org/officeDocument/2006/relationships/hyperlink" Target="https://podminky.urs.cz/item/CS_URS_2024_01/974031169" TargetMode="External"/><Relationship Id="rId62" Type="http://schemas.openxmlformats.org/officeDocument/2006/relationships/hyperlink" Target="https://podminky.urs.cz/item/CS_URS_2024_01/977151125" TargetMode="External"/><Relationship Id="rId70" Type="http://schemas.openxmlformats.org/officeDocument/2006/relationships/hyperlink" Target="https://podminky.urs.cz/item/CS_URS_2024_01/977211112" TargetMode="External"/><Relationship Id="rId75" Type="http://schemas.openxmlformats.org/officeDocument/2006/relationships/hyperlink" Target="https://podminky.urs.cz/item/CS_URS_2024_01/978011111" TargetMode="External"/><Relationship Id="rId83" Type="http://schemas.openxmlformats.org/officeDocument/2006/relationships/hyperlink" Target="https://podminky.urs.cz/item/CS_URS_2024_01/997013509" TargetMode="External"/><Relationship Id="rId88" Type="http://schemas.openxmlformats.org/officeDocument/2006/relationships/hyperlink" Target="https://podminky.urs.cz/item/CS_URS_2024_01/997013645" TargetMode="External"/><Relationship Id="rId91" Type="http://schemas.openxmlformats.org/officeDocument/2006/relationships/hyperlink" Target="https://podminky.urs.cz/item/CS_URS_2024_01/997013862" TargetMode="External"/><Relationship Id="rId96" Type="http://schemas.openxmlformats.org/officeDocument/2006/relationships/hyperlink" Target="https://podminky.urs.cz/item/CS_URS_2024_01/762751830" TargetMode="External"/><Relationship Id="rId111" Type="http://schemas.openxmlformats.org/officeDocument/2006/relationships/printerSettings" Target="../printerSettings/printerSettings2.bin"/><Relationship Id="rId1" Type="http://schemas.openxmlformats.org/officeDocument/2006/relationships/hyperlink" Target="https://podminky.urs.cz/item/CS_URS_2024_01/139911123" TargetMode="External"/><Relationship Id="rId6" Type="http://schemas.openxmlformats.org/officeDocument/2006/relationships/hyperlink" Target="https://podminky.urs.cz/item/CS_URS_2024_01/962032231" TargetMode="External"/><Relationship Id="rId15" Type="http://schemas.openxmlformats.org/officeDocument/2006/relationships/hyperlink" Target="https://podminky.urs.cz/item/CS_URS_2024_01/965043441" TargetMode="External"/><Relationship Id="rId23" Type="http://schemas.openxmlformats.org/officeDocument/2006/relationships/hyperlink" Target="https://podminky.urs.cz/item/CS_URS_2024_01/967021112" TargetMode="External"/><Relationship Id="rId28" Type="http://schemas.openxmlformats.org/officeDocument/2006/relationships/hyperlink" Target="https://podminky.urs.cz/item/CS_URS_2024_01/968062455" TargetMode="External"/><Relationship Id="rId36" Type="http://schemas.openxmlformats.org/officeDocument/2006/relationships/hyperlink" Target="https://podminky.urs.cz/item/CS_URS_2024_01/971033471" TargetMode="External"/><Relationship Id="rId49" Type="http://schemas.openxmlformats.org/officeDocument/2006/relationships/hyperlink" Target="https://podminky.urs.cz/item/CS_URS_2024_01/974029164" TargetMode="External"/><Relationship Id="rId57" Type="http://schemas.openxmlformats.org/officeDocument/2006/relationships/hyperlink" Target="https://podminky.urs.cz/item/CS_URS_2024_01/974042567" TargetMode="External"/><Relationship Id="rId106" Type="http://schemas.openxmlformats.org/officeDocument/2006/relationships/hyperlink" Target="https://podminky.urs.cz/item/CS_URS_2024_01/767311831" TargetMode="External"/><Relationship Id="rId10" Type="http://schemas.openxmlformats.org/officeDocument/2006/relationships/hyperlink" Target="https://podminky.urs.cz/item/CS_URS_2024_01/963051213" TargetMode="External"/><Relationship Id="rId31" Type="http://schemas.openxmlformats.org/officeDocument/2006/relationships/hyperlink" Target="https://podminky.urs.cz/item/CS_URS_2024_01/971024561" TargetMode="External"/><Relationship Id="rId44" Type="http://schemas.openxmlformats.org/officeDocument/2006/relationships/hyperlink" Target="https://podminky.urs.cz/item/CS_URS_2024_01/973028131" TargetMode="External"/><Relationship Id="rId52" Type="http://schemas.openxmlformats.org/officeDocument/2006/relationships/hyperlink" Target="https://podminky.urs.cz/item/CS_URS_2024_01/974031164" TargetMode="External"/><Relationship Id="rId60" Type="http://schemas.openxmlformats.org/officeDocument/2006/relationships/hyperlink" Target="https://podminky.urs.cz/item/CS_URS_2024_01/975111333" TargetMode="External"/><Relationship Id="rId65" Type="http://schemas.openxmlformats.org/officeDocument/2006/relationships/hyperlink" Target="https://podminky.urs.cz/item/CS_URS_2024_01/977151132" TargetMode="External"/><Relationship Id="rId73" Type="http://schemas.openxmlformats.org/officeDocument/2006/relationships/hyperlink" Target="https://podminky.urs.cz/item/CS_URS_2024_01/977211134" TargetMode="External"/><Relationship Id="rId78" Type="http://schemas.openxmlformats.org/officeDocument/2006/relationships/hyperlink" Target="https://podminky.urs.cz/item/CS_URS_2024_01/993211111" TargetMode="External"/><Relationship Id="rId81" Type="http://schemas.openxmlformats.org/officeDocument/2006/relationships/hyperlink" Target="https://podminky.urs.cz/item/CS_URS_2024_01/997013321" TargetMode="External"/><Relationship Id="rId86" Type="http://schemas.openxmlformats.org/officeDocument/2006/relationships/hyperlink" Target="https://podminky.urs.cz/item/CS_URS_2024_01/997013603" TargetMode="External"/><Relationship Id="rId94" Type="http://schemas.openxmlformats.org/officeDocument/2006/relationships/hyperlink" Target="https://podminky.urs.cz/item/CS_URS_2024_01/762111811.1" TargetMode="External"/><Relationship Id="rId99" Type="http://schemas.openxmlformats.org/officeDocument/2006/relationships/hyperlink" Target="https://podminky.urs.cz/item/CS_URS_2024_01/763121811" TargetMode="External"/><Relationship Id="rId101" Type="http://schemas.openxmlformats.org/officeDocument/2006/relationships/hyperlink" Target="https://podminky.urs.cz/item/CS_URS_2024_01/766211811" TargetMode="External"/><Relationship Id="rId4" Type="http://schemas.openxmlformats.org/officeDocument/2006/relationships/hyperlink" Target="https://podminky.urs.cz/item/CS_URS_2024_01/962031133" TargetMode="External"/><Relationship Id="rId9" Type="http://schemas.openxmlformats.org/officeDocument/2006/relationships/hyperlink" Target="https://podminky.urs.cz/item/CS_URS_2024_01/963051113" TargetMode="External"/><Relationship Id="rId13" Type="http://schemas.openxmlformats.org/officeDocument/2006/relationships/hyperlink" Target="https://podminky.urs.cz/item/CS_URS_2024_01/965043331" TargetMode="External"/><Relationship Id="rId18" Type="http://schemas.openxmlformats.org/officeDocument/2006/relationships/hyperlink" Target="https://podminky.urs.cz/item/CS_URS_2024_01/965049111" TargetMode="External"/><Relationship Id="rId39" Type="http://schemas.openxmlformats.org/officeDocument/2006/relationships/hyperlink" Target="https://podminky.urs.cz/item/CS_URS_2024_01/971033581" TargetMode="External"/><Relationship Id="rId109" Type="http://schemas.openxmlformats.org/officeDocument/2006/relationships/hyperlink" Target="https://podminky.urs.cz/item/CS_URS_2024_01/784121001" TargetMode="External"/><Relationship Id="rId34" Type="http://schemas.openxmlformats.org/officeDocument/2006/relationships/hyperlink" Target="https://podminky.urs.cz/item/CS_URS_2024_01/971033351" TargetMode="External"/><Relationship Id="rId50" Type="http://schemas.openxmlformats.org/officeDocument/2006/relationships/hyperlink" Target="https://podminky.urs.cz/item/CS_URS_2024_01/974029167" TargetMode="External"/><Relationship Id="rId55" Type="http://schemas.openxmlformats.org/officeDocument/2006/relationships/hyperlink" Target="https://podminky.urs.cz/item/CS_URS_2024_01/974031265" TargetMode="External"/><Relationship Id="rId76" Type="http://schemas.openxmlformats.org/officeDocument/2006/relationships/hyperlink" Target="https://podminky.urs.cz/item/CS_URS_2024_01/978013121" TargetMode="External"/><Relationship Id="rId97" Type="http://schemas.openxmlformats.org/officeDocument/2006/relationships/hyperlink" Target="https://podminky.urs.cz/item/CS_URS_2024_01/762751850" TargetMode="External"/><Relationship Id="rId104" Type="http://schemas.openxmlformats.org/officeDocument/2006/relationships/hyperlink" Target="https://podminky.urs.cz/item/CS_URS_2024_01/766691915" TargetMode="External"/><Relationship Id="rId7" Type="http://schemas.openxmlformats.org/officeDocument/2006/relationships/hyperlink" Target="https://podminky.urs.cz/item/CS_URS_2024_01/962052211" TargetMode="External"/><Relationship Id="rId71" Type="http://schemas.openxmlformats.org/officeDocument/2006/relationships/hyperlink" Target="https://podminky.urs.cz/item/CS_URS_2024_01/977211115" TargetMode="External"/><Relationship Id="rId92" Type="http://schemas.openxmlformats.org/officeDocument/2006/relationships/hyperlink" Target="https://podminky.urs.cz/item/CS_URS_2024_01/997013863"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4_01/612321131" TargetMode="External"/><Relationship Id="rId21" Type="http://schemas.openxmlformats.org/officeDocument/2006/relationships/hyperlink" Target="https://podminky.urs.cz/item/CS_URS_2024_01/161151103" TargetMode="External"/><Relationship Id="rId42" Type="http://schemas.openxmlformats.org/officeDocument/2006/relationships/hyperlink" Target="https://podminky.urs.cz/item/CS_URS_2024_01/895270021" TargetMode="External"/><Relationship Id="rId63" Type="http://schemas.openxmlformats.org/officeDocument/2006/relationships/hyperlink" Target="https://podminky.urs.cz/item/CS_URS_2024_01/342241111" TargetMode="External"/><Relationship Id="rId84" Type="http://schemas.openxmlformats.org/officeDocument/2006/relationships/hyperlink" Target="https://podminky.urs.cz/item/CS_URS_2024_01/411354313" TargetMode="External"/><Relationship Id="rId138" Type="http://schemas.openxmlformats.org/officeDocument/2006/relationships/hyperlink" Target="https://podminky.urs.cz/item/CS_URS_2024_01/631351101" TargetMode="External"/><Relationship Id="rId159" Type="http://schemas.openxmlformats.org/officeDocument/2006/relationships/hyperlink" Target="https://podminky.urs.cz/item/CS_URS_2024_01/985121121" TargetMode="External"/><Relationship Id="rId170" Type="http://schemas.openxmlformats.org/officeDocument/2006/relationships/hyperlink" Target="https://podminky.urs.cz/item/CS_URS_2024_01/985323112" TargetMode="External"/><Relationship Id="rId191" Type="http://schemas.openxmlformats.org/officeDocument/2006/relationships/hyperlink" Target="https://podminky.urs.cz/item/CS_URS_2024_01/713121111" TargetMode="External"/><Relationship Id="rId205" Type="http://schemas.openxmlformats.org/officeDocument/2006/relationships/hyperlink" Target="https://podminky.urs.cz/item/CS_URS_2024_01/771151022" TargetMode="External"/><Relationship Id="rId226" Type="http://schemas.openxmlformats.org/officeDocument/2006/relationships/hyperlink" Target="https://podminky.urs.cz/item/CS_URS_2024_01/773529190" TargetMode="External"/><Relationship Id="rId247" Type="http://schemas.openxmlformats.org/officeDocument/2006/relationships/hyperlink" Target="https://podminky.urs.cz/item/CS_URS_2024_01/998775112" TargetMode="External"/><Relationship Id="rId107" Type="http://schemas.openxmlformats.org/officeDocument/2006/relationships/hyperlink" Target="https://podminky.urs.cz/item/CS_URS_2024_01/611325451" TargetMode="External"/><Relationship Id="rId268" Type="http://schemas.openxmlformats.org/officeDocument/2006/relationships/hyperlink" Target="https://podminky.urs.cz/item/CS_URS_2024_01/HZS1302" TargetMode="External"/><Relationship Id="rId11" Type="http://schemas.openxmlformats.org/officeDocument/2006/relationships/hyperlink" Target="https://podminky.urs.cz/item/CS_URS_2024_01/131551303" TargetMode="External"/><Relationship Id="rId32" Type="http://schemas.openxmlformats.org/officeDocument/2006/relationships/hyperlink" Target="https://podminky.urs.cz/item/CS_URS_2024_01/171251201" TargetMode="External"/><Relationship Id="rId53" Type="http://schemas.openxmlformats.org/officeDocument/2006/relationships/hyperlink" Target="https://podminky.urs.cz/item/CS_URS_2024_01/317121213" TargetMode="External"/><Relationship Id="rId74" Type="http://schemas.openxmlformats.org/officeDocument/2006/relationships/hyperlink" Target="https://podminky.urs.cz/item/CS_URS_2024_01/380356232" TargetMode="External"/><Relationship Id="rId128" Type="http://schemas.openxmlformats.org/officeDocument/2006/relationships/hyperlink" Target="https://podminky.urs.cz/item/CS_URS_2024_01/631311116" TargetMode="External"/><Relationship Id="rId149" Type="http://schemas.openxmlformats.org/officeDocument/2006/relationships/hyperlink" Target="https://podminky.urs.cz/item/CS_URS_2024_01/949101111" TargetMode="External"/><Relationship Id="rId5" Type="http://schemas.openxmlformats.org/officeDocument/2006/relationships/hyperlink" Target="https://podminky.urs.cz/item/CS_URS_2024_01/131351301" TargetMode="External"/><Relationship Id="rId95" Type="http://schemas.openxmlformats.org/officeDocument/2006/relationships/hyperlink" Target="https://podminky.urs.cz/item/CS_URS_2024_01/417351116" TargetMode="External"/><Relationship Id="rId160" Type="http://schemas.openxmlformats.org/officeDocument/2006/relationships/hyperlink" Target="https://podminky.urs.cz/item/CS_URS_2024_01/985121221" TargetMode="External"/><Relationship Id="rId181" Type="http://schemas.openxmlformats.org/officeDocument/2006/relationships/hyperlink" Target="https://podminky.urs.cz/item/CS_URS_2024_01/998011009" TargetMode="External"/><Relationship Id="rId216" Type="http://schemas.openxmlformats.org/officeDocument/2006/relationships/hyperlink" Target="https://podminky.urs.cz/item/CS_URS_2024_01/772591922" TargetMode="External"/><Relationship Id="rId237" Type="http://schemas.openxmlformats.org/officeDocument/2006/relationships/hyperlink" Target="https://podminky.urs.cz/item/CS_URS_2024_01/775111311" TargetMode="External"/><Relationship Id="rId258" Type="http://schemas.openxmlformats.org/officeDocument/2006/relationships/hyperlink" Target="https://podminky.urs.cz/item/CS_URS_2024_01/783826625" TargetMode="External"/><Relationship Id="rId22" Type="http://schemas.openxmlformats.org/officeDocument/2006/relationships/hyperlink" Target="https://podminky.urs.cz/item/CS_URS_2024_01/161151113" TargetMode="External"/><Relationship Id="rId43" Type="http://schemas.openxmlformats.org/officeDocument/2006/relationships/hyperlink" Target="https://podminky.urs.cz/item/CS_URS_2024_01/895270031" TargetMode="External"/><Relationship Id="rId64" Type="http://schemas.openxmlformats.org/officeDocument/2006/relationships/hyperlink" Target="https://podminky.urs.cz/item/CS_URS_2024_01/342241112" TargetMode="External"/><Relationship Id="rId118" Type="http://schemas.openxmlformats.org/officeDocument/2006/relationships/hyperlink" Target="https://podminky.urs.cz/item/CS_URS_2024_01/612321191" TargetMode="External"/><Relationship Id="rId139" Type="http://schemas.openxmlformats.org/officeDocument/2006/relationships/hyperlink" Target="https://podminky.urs.cz/item/CS_URS_2024_01/631351102" TargetMode="External"/><Relationship Id="rId85" Type="http://schemas.openxmlformats.org/officeDocument/2006/relationships/hyperlink" Target="https://podminky.urs.cz/item/CS_URS_2024_01/411354314" TargetMode="External"/><Relationship Id="rId150" Type="http://schemas.openxmlformats.org/officeDocument/2006/relationships/hyperlink" Target="https://podminky.urs.cz/item/CS_URS_2024_01/949101112" TargetMode="External"/><Relationship Id="rId171" Type="http://schemas.openxmlformats.org/officeDocument/2006/relationships/hyperlink" Target="https://podminky.urs.cz/item/CS_URS_2024_01/985520111" TargetMode="External"/><Relationship Id="rId192" Type="http://schemas.openxmlformats.org/officeDocument/2006/relationships/hyperlink" Target="https://podminky.urs.cz/item/CS_URS_2024_01/713131243" TargetMode="External"/><Relationship Id="rId206" Type="http://schemas.openxmlformats.org/officeDocument/2006/relationships/hyperlink" Target="https://podminky.urs.cz/item/CS_URS_2024_01/771474111" TargetMode="External"/><Relationship Id="rId227" Type="http://schemas.openxmlformats.org/officeDocument/2006/relationships/hyperlink" Target="https://podminky.urs.cz/item/CS_URS_2024_01/773529195" TargetMode="External"/><Relationship Id="rId248" Type="http://schemas.openxmlformats.org/officeDocument/2006/relationships/hyperlink" Target="https://podminky.urs.cz/item/CS_URS_2024_01/781111011" TargetMode="External"/><Relationship Id="rId269" Type="http://schemas.openxmlformats.org/officeDocument/2006/relationships/hyperlink" Target="https://podminky.urs.cz/item/CS_URS_2024_01/HZS1312" TargetMode="External"/><Relationship Id="rId12" Type="http://schemas.openxmlformats.org/officeDocument/2006/relationships/hyperlink" Target="https://podminky.urs.cz/item/CS_URS_2024_01/131553104" TargetMode="External"/><Relationship Id="rId33" Type="http://schemas.openxmlformats.org/officeDocument/2006/relationships/hyperlink" Target="https://podminky.urs.cz/item/CS_URS_2024_01/174111102" TargetMode="External"/><Relationship Id="rId108" Type="http://schemas.openxmlformats.org/officeDocument/2006/relationships/hyperlink" Target="https://podminky.urs.cz/item/CS_URS_2024_01/611341131" TargetMode="External"/><Relationship Id="rId129" Type="http://schemas.openxmlformats.org/officeDocument/2006/relationships/hyperlink" Target="https://podminky.urs.cz/item/CS_URS_2024_01/631311125" TargetMode="External"/><Relationship Id="rId54" Type="http://schemas.openxmlformats.org/officeDocument/2006/relationships/hyperlink" Target="https://podminky.urs.cz/item/CS_URS_2024_01/317121215" TargetMode="External"/><Relationship Id="rId75" Type="http://schemas.openxmlformats.org/officeDocument/2006/relationships/hyperlink" Target="https://podminky.urs.cz/item/CS_URS_2024_01/380361006" TargetMode="External"/><Relationship Id="rId96" Type="http://schemas.openxmlformats.org/officeDocument/2006/relationships/hyperlink" Target="https://podminky.urs.cz/item/CS_URS_2024_01/417361821" TargetMode="External"/><Relationship Id="rId140" Type="http://schemas.openxmlformats.org/officeDocument/2006/relationships/hyperlink" Target="https://podminky.urs.cz/item/CS_URS_2024_01/631362021" TargetMode="External"/><Relationship Id="rId161" Type="http://schemas.openxmlformats.org/officeDocument/2006/relationships/hyperlink" Target="https://podminky.urs.cz/item/CS_URS_2024_01/985131311" TargetMode="External"/><Relationship Id="rId182" Type="http://schemas.openxmlformats.org/officeDocument/2006/relationships/hyperlink" Target="https://podminky.urs.cz/item/CS_URS_2024_01/711111053" TargetMode="External"/><Relationship Id="rId217" Type="http://schemas.openxmlformats.org/officeDocument/2006/relationships/hyperlink" Target="https://podminky.urs.cz/item/CS_URS_2024_01/773999091" TargetMode="External"/><Relationship Id="rId6" Type="http://schemas.openxmlformats.org/officeDocument/2006/relationships/hyperlink" Target="https://podminky.urs.cz/item/CS_URS_2024_01/131351303" TargetMode="External"/><Relationship Id="rId238" Type="http://schemas.openxmlformats.org/officeDocument/2006/relationships/hyperlink" Target="https://podminky.urs.cz/item/CS_URS_2024_01/775121321" TargetMode="External"/><Relationship Id="rId259" Type="http://schemas.openxmlformats.org/officeDocument/2006/relationships/hyperlink" Target="https://podminky.urs.cz/item/CS_URS_2024_01/783913171" TargetMode="External"/><Relationship Id="rId23" Type="http://schemas.openxmlformats.org/officeDocument/2006/relationships/hyperlink" Target="https://podminky.urs.cz/item/CS_URS_2024_01/161151123" TargetMode="External"/><Relationship Id="rId119" Type="http://schemas.openxmlformats.org/officeDocument/2006/relationships/hyperlink" Target="https://podminky.urs.cz/item/CS_URS_2024_01/612325421" TargetMode="External"/><Relationship Id="rId270" Type="http://schemas.openxmlformats.org/officeDocument/2006/relationships/hyperlink" Target="https://podminky.urs.cz/item/CS_URS_2024_01/HZS1332" TargetMode="External"/><Relationship Id="rId44" Type="http://schemas.openxmlformats.org/officeDocument/2006/relationships/hyperlink" Target="https://podminky.urs.cz/item/CS_URS_2024_01/895270051" TargetMode="External"/><Relationship Id="rId60" Type="http://schemas.openxmlformats.org/officeDocument/2006/relationships/hyperlink" Target="https://podminky.urs.cz/item/CS_URS_2024_01/317944321" TargetMode="External"/><Relationship Id="rId65" Type="http://schemas.openxmlformats.org/officeDocument/2006/relationships/hyperlink" Target="https://podminky.urs.cz/item/CS_URS_2024_01/342241162" TargetMode="External"/><Relationship Id="rId81" Type="http://schemas.openxmlformats.org/officeDocument/2006/relationships/hyperlink" Target="https://podminky.urs.cz/item/CS_URS_2024_01/411351012" TargetMode="External"/><Relationship Id="rId86" Type="http://schemas.openxmlformats.org/officeDocument/2006/relationships/hyperlink" Target="https://podminky.urs.cz/item/CS_URS_2024_01/411361821" TargetMode="External"/><Relationship Id="rId130" Type="http://schemas.openxmlformats.org/officeDocument/2006/relationships/hyperlink" Target="https://podminky.urs.cz/item/CS_URS_2024_01/631311126" TargetMode="External"/><Relationship Id="rId135" Type="http://schemas.openxmlformats.org/officeDocument/2006/relationships/hyperlink" Target="https://podminky.urs.cz/item/CS_URS_2024_01/631319171" TargetMode="External"/><Relationship Id="rId151" Type="http://schemas.openxmlformats.org/officeDocument/2006/relationships/hyperlink" Target="https://podminky.urs.cz/item/CS_URS_2024_01/952901111" TargetMode="External"/><Relationship Id="rId156" Type="http://schemas.openxmlformats.org/officeDocument/2006/relationships/hyperlink" Target="https://podminky.urs.cz/item/CS_URS_2024_01/974029664" TargetMode="External"/><Relationship Id="rId177" Type="http://schemas.openxmlformats.org/officeDocument/2006/relationships/hyperlink" Target="https://podminky.urs.cz/item/CS_URS_2024_01/997013501" TargetMode="External"/><Relationship Id="rId198" Type="http://schemas.openxmlformats.org/officeDocument/2006/relationships/hyperlink" Target="https://podminky.urs.cz/item/CS_URS_2024_01/763131451" TargetMode="External"/><Relationship Id="rId172" Type="http://schemas.openxmlformats.org/officeDocument/2006/relationships/hyperlink" Target="https://podminky.urs.cz/item/CS_URS_2024_01/985520119" TargetMode="External"/><Relationship Id="rId193" Type="http://schemas.openxmlformats.org/officeDocument/2006/relationships/hyperlink" Target="https://podminky.urs.cz/item/CS_URS_2024_01/998713112" TargetMode="External"/><Relationship Id="rId202" Type="http://schemas.openxmlformats.org/officeDocument/2006/relationships/hyperlink" Target="https://podminky.urs.cz/item/CS_URS_2024_01/771111011" TargetMode="External"/><Relationship Id="rId207" Type="http://schemas.openxmlformats.org/officeDocument/2006/relationships/hyperlink" Target="https://podminky.urs.cz/item/CS_URS_2024_01/771574436" TargetMode="External"/><Relationship Id="rId223" Type="http://schemas.openxmlformats.org/officeDocument/2006/relationships/hyperlink" Target="https://podminky.urs.cz/item/CS_URS_2024_01/773522911" TargetMode="External"/><Relationship Id="rId228" Type="http://schemas.openxmlformats.org/officeDocument/2006/relationships/hyperlink" Target="https://podminky.urs.cz/item/CS_URS_2024_01/773591111" TargetMode="External"/><Relationship Id="rId244" Type="http://schemas.openxmlformats.org/officeDocument/2006/relationships/hyperlink" Target="https://podminky.urs.cz/item/CS_URS_2024_01/775591923" TargetMode="External"/><Relationship Id="rId249" Type="http://schemas.openxmlformats.org/officeDocument/2006/relationships/hyperlink" Target="https://podminky.urs.cz/item/CS_URS_2024_01/781121011" TargetMode="External"/><Relationship Id="rId13" Type="http://schemas.openxmlformats.org/officeDocument/2006/relationships/hyperlink" Target="https://podminky.urs.cz/item/CS_URS_2024_01/132411401" TargetMode="External"/><Relationship Id="rId18" Type="http://schemas.openxmlformats.org/officeDocument/2006/relationships/hyperlink" Target="https://podminky.urs.cz/item/CS_URS_2024_01/151101102" TargetMode="External"/><Relationship Id="rId39" Type="http://schemas.openxmlformats.org/officeDocument/2006/relationships/hyperlink" Target="https://podminky.urs.cz/item/CS_URS_2024_01/212755215" TargetMode="External"/><Relationship Id="rId109" Type="http://schemas.openxmlformats.org/officeDocument/2006/relationships/hyperlink" Target="https://podminky.urs.cz/item/CS_URS_2024_01/611345411" TargetMode="External"/><Relationship Id="rId260" Type="http://schemas.openxmlformats.org/officeDocument/2006/relationships/hyperlink" Target="https://podminky.urs.cz/item/CS_URS_2024_01/783917161" TargetMode="External"/><Relationship Id="rId265" Type="http://schemas.openxmlformats.org/officeDocument/2006/relationships/hyperlink" Target="https://podminky.urs.cz/item/CS_URS_2024_01/784181117" TargetMode="External"/><Relationship Id="rId34" Type="http://schemas.openxmlformats.org/officeDocument/2006/relationships/hyperlink" Target="https://podminky.urs.cz/item/CS_URS_2024_01/174151102" TargetMode="External"/><Relationship Id="rId50" Type="http://schemas.openxmlformats.org/officeDocument/2006/relationships/hyperlink" Target="https://podminky.urs.cz/item/CS_URS_2024_01/311236601.1" TargetMode="External"/><Relationship Id="rId55" Type="http://schemas.openxmlformats.org/officeDocument/2006/relationships/hyperlink" Target="https://podminky.urs.cz/item/CS_URS_2024_01/317121216" TargetMode="External"/><Relationship Id="rId76" Type="http://schemas.openxmlformats.org/officeDocument/2006/relationships/hyperlink" Target="https://podminky.urs.cz/item/CS_URS_2024_01/380361011" TargetMode="External"/><Relationship Id="rId97" Type="http://schemas.openxmlformats.org/officeDocument/2006/relationships/hyperlink" Target="https://podminky.urs.cz/item/CS_URS_2024_01/430321616" TargetMode="External"/><Relationship Id="rId104" Type="http://schemas.openxmlformats.org/officeDocument/2006/relationships/hyperlink" Target="https://podminky.urs.cz/item/CS_URS_2024_01/611142001" TargetMode="External"/><Relationship Id="rId120" Type="http://schemas.openxmlformats.org/officeDocument/2006/relationships/hyperlink" Target="https://podminky.urs.cz/item/CS_URS_2024_01/612325451" TargetMode="External"/><Relationship Id="rId125" Type="http://schemas.openxmlformats.org/officeDocument/2006/relationships/hyperlink" Target="https://podminky.urs.cz/item/CS_URS_2024_01/612345451" TargetMode="External"/><Relationship Id="rId141" Type="http://schemas.openxmlformats.org/officeDocument/2006/relationships/hyperlink" Target="https://podminky.urs.cz/item/CS_URS_2024_01/632451023" TargetMode="External"/><Relationship Id="rId146" Type="http://schemas.openxmlformats.org/officeDocument/2006/relationships/hyperlink" Target="https://podminky.urs.cz/item/CS_URS_2024_01/943221111" TargetMode="External"/><Relationship Id="rId167" Type="http://schemas.openxmlformats.org/officeDocument/2006/relationships/hyperlink" Target="https://podminky.urs.cz/item/CS_URS_2024_01/985312113" TargetMode="External"/><Relationship Id="rId188" Type="http://schemas.openxmlformats.org/officeDocument/2006/relationships/hyperlink" Target="https://podminky.urs.cz/item/CS_URS_2024_01/711491171" TargetMode="External"/><Relationship Id="rId7" Type="http://schemas.openxmlformats.org/officeDocument/2006/relationships/hyperlink" Target="https://podminky.urs.cz/item/CS_URS_2024_01/131353104" TargetMode="External"/><Relationship Id="rId71" Type="http://schemas.openxmlformats.org/officeDocument/2006/relationships/hyperlink" Target="https://podminky.urs.cz/item/CS_URS_2024_01/346272266" TargetMode="External"/><Relationship Id="rId92" Type="http://schemas.openxmlformats.org/officeDocument/2006/relationships/hyperlink" Target="https://podminky.urs.cz/item/CS_URS_2024_01/413352115" TargetMode="External"/><Relationship Id="rId162" Type="http://schemas.openxmlformats.org/officeDocument/2006/relationships/hyperlink" Target="https://podminky.urs.cz/item/CS_URS_2024_01/985131411" TargetMode="External"/><Relationship Id="rId183" Type="http://schemas.openxmlformats.org/officeDocument/2006/relationships/hyperlink" Target="https://podminky.urs.cz/item/CS_URS_2024_01/711112053" TargetMode="External"/><Relationship Id="rId213" Type="http://schemas.openxmlformats.org/officeDocument/2006/relationships/hyperlink" Target="https://podminky.urs.cz/item/CS_URS_2024_01/772591911" TargetMode="External"/><Relationship Id="rId218" Type="http://schemas.openxmlformats.org/officeDocument/2006/relationships/hyperlink" Target="https://podminky.urs.cz/item/CS_URS_2024_01/998772112" TargetMode="External"/><Relationship Id="rId234" Type="http://schemas.openxmlformats.org/officeDocument/2006/relationships/hyperlink" Target="https://podminky.urs.cz/item/CS_URS_2024_01/773993907" TargetMode="External"/><Relationship Id="rId239" Type="http://schemas.openxmlformats.org/officeDocument/2006/relationships/hyperlink" Target="https://podminky.urs.cz/item/CS_URS_2024_01/775413115" TargetMode="External"/><Relationship Id="rId2" Type="http://schemas.openxmlformats.org/officeDocument/2006/relationships/hyperlink" Target="https://podminky.urs.cz/item/CS_URS_2024_01/131253103" TargetMode="External"/><Relationship Id="rId29" Type="http://schemas.openxmlformats.org/officeDocument/2006/relationships/hyperlink" Target="https://podminky.urs.cz/item/CS_URS_2024_01/162751133" TargetMode="External"/><Relationship Id="rId250" Type="http://schemas.openxmlformats.org/officeDocument/2006/relationships/hyperlink" Target="https://podminky.urs.cz/item/CS_URS_2024_01/998781112" TargetMode="External"/><Relationship Id="rId255" Type="http://schemas.openxmlformats.org/officeDocument/2006/relationships/hyperlink" Target="https://podminky.urs.cz/item/CS_URS_2024_01/783813141" TargetMode="External"/><Relationship Id="rId271" Type="http://schemas.openxmlformats.org/officeDocument/2006/relationships/hyperlink" Target="https://podminky.urs.cz/item/CS_URS_2024_01/HZS2332" TargetMode="External"/><Relationship Id="rId24" Type="http://schemas.openxmlformats.org/officeDocument/2006/relationships/hyperlink" Target="https://podminky.urs.cz/item/CS_URS_2024_01/161151613" TargetMode="External"/><Relationship Id="rId40" Type="http://schemas.openxmlformats.org/officeDocument/2006/relationships/hyperlink" Target="https://podminky.urs.cz/item/CS_URS_2024_01/275361821" TargetMode="External"/><Relationship Id="rId45" Type="http://schemas.openxmlformats.org/officeDocument/2006/relationships/hyperlink" Target="https://podminky.urs.cz/item/CS_URS_2024_01/271532212" TargetMode="External"/><Relationship Id="rId66" Type="http://schemas.openxmlformats.org/officeDocument/2006/relationships/hyperlink" Target="https://podminky.urs.cz/item/CS_URS_2024_01/342273111" TargetMode="External"/><Relationship Id="rId87" Type="http://schemas.openxmlformats.org/officeDocument/2006/relationships/hyperlink" Target="https://podminky.urs.cz/item/CS_URS_2024_01/411362021" TargetMode="External"/><Relationship Id="rId110" Type="http://schemas.openxmlformats.org/officeDocument/2006/relationships/hyperlink" Target="https://podminky.urs.cz/item/CS_URS_2024_01/611345451" TargetMode="External"/><Relationship Id="rId115" Type="http://schemas.openxmlformats.org/officeDocument/2006/relationships/hyperlink" Target="https://podminky.urs.cz/item/CS_URS_2024_01/612142001" TargetMode="External"/><Relationship Id="rId131" Type="http://schemas.openxmlformats.org/officeDocument/2006/relationships/hyperlink" Target="https://podminky.urs.cz/item/CS_URS_2024_01/631311136" TargetMode="External"/><Relationship Id="rId136" Type="http://schemas.openxmlformats.org/officeDocument/2006/relationships/hyperlink" Target="https://podminky.urs.cz/item/CS_URS_2024_01/631319173" TargetMode="External"/><Relationship Id="rId157" Type="http://schemas.openxmlformats.org/officeDocument/2006/relationships/hyperlink" Target="https://podminky.urs.cz/item/CS_URS_2024_01/974049164" TargetMode="External"/><Relationship Id="rId178" Type="http://schemas.openxmlformats.org/officeDocument/2006/relationships/hyperlink" Target="https://podminky.urs.cz/item/CS_URS_2024_01/997013509" TargetMode="External"/><Relationship Id="rId61" Type="http://schemas.openxmlformats.org/officeDocument/2006/relationships/hyperlink" Target="https://podminky.urs.cz/item/CS_URS_2024_01/331273013" TargetMode="External"/><Relationship Id="rId82" Type="http://schemas.openxmlformats.org/officeDocument/2006/relationships/hyperlink" Target="https://podminky.urs.cz/item/CS_URS_2024_01/411354311" TargetMode="External"/><Relationship Id="rId152" Type="http://schemas.openxmlformats.org/officeDocument/2006/relationships/hyperlink" Target="https://podminky.urs.cz/item/CS_URS_2024_01/952901114" TargetMode="External"/><Relationship Id="rId173" Type="http://schemas.openxmlformats.org/officeDocument/2006/relationships/hyperlink" Target="https://podminky.urs.cz/item/CS_URS_2024_01/985562312" TargetMode="External"/><Relationship Id="rId194" Type="http://schemas.openxmlformats.org/officeDocument/2006/relationships/hyperlink" Target="https://podminky.urs.cz/item/CS_URS_2024_01/714121013" TargetMode="External"/><Relationship Id="rId199" Type="http://schemas.openxmlformats.org/officeDocument/2006/relationships/hyperlink" Target="https://podminky.urs.cz/item/CS_URS_2024_01/763164538" TargetMode="External"/><Relationship Id="rId203" Type="http://schemas.openxmlformats.org/officeDocument/2006/relationships/hyperlink" Target="https://podminky.urs.cz/item/CS_URS_2024_01/771121011" TargetMode="External"/><Relationship Id="rId208" Type="http://schemas.openxmlformats.org/officeDocument/2006/relationships/hyperlink" Target="https://podminky.urs.cz/item/CS_URS_2024_01/998771112" TargetMode="External"/><Relationship Id="rId229" Type="http://schemas.openxmlformats.org/officeDocument/2006/relationships/hyperlink" Target="https://podminky.urs.cz/item/CS_URS_2024_01/773591121" TargetMode="External"/><Relationship Id="rId19" Type="http://schemas.openxmlformats.org/officeDocument/2006/relationships/hyperlink" Target="https://podminky.urs.cz/item/CS_URS_2024_01/151101111" TargetMode="External"/><Relationship Id="rId224" Type="http://schemas.openxmlformats.org/officeDocument/2006/relationships/hyperlink" Target="https://podminky.urs.cz/item/CS_URS_2024_01/773522913" TargetMode="External"/><Relationship Id="rId240" Type="http://schemas.openxmlformats.org/officeDocument/2006/relationships/hyperlink" Target="https://podminky.urs.cz/item/CS_URS_2024_01/775510951" TargetMode="External"/><Relationship Id="rId245" Type="http://schemas.openxmlformats.org/officeDocument/2006/relationships/hyperlink" Target="https://podminky.urs.cz/item/CS_URS_2024_01/775591926" TargetMode="External"/><Relationship Id="rId261" Type="http://schemas.openxmlformats.org/officeDocument/2006/relationships/hyperlink" Target="https://podminky.urs.cz/item/CS_URS_2024_01/784111001" TargetMode="External"/><Relationship Id="rId266" Type="http://schemas.openxmlformats.org/officeDocument/2006/relationships/hyperlink" Target="https://podminky.urs.cz/item/CS_URS_2024_01/784181137" TargetMode="External"/><Relationship Id="rId14" Type="http://schemas.openxmlformats.org/officeDocument/2006/relationships/hyperlink" Target="https://podminky.urs.cz/item/CS_URS_2024_01/132453101" TargetMode="External"/><Relationship Id="rId30" Type="http://schemas.openxmlformats.org/officeDocument/2006/relationships/hyperlink" Target="https://podminky.urs.cz/item/CS_URS_2024_01/162751153" TargetMode="External"/><Relationship Id="rId35" Type="http://schemas.openxmlformats.org/officeDocument/2006/relationships/hyperlink" Target="https://podminky.urs.cz/item/CS_URS_2024_01/175151101" TargetMode="External"/><Relationship Id="rId56" Type="http://schemas.openxmlformats.org/officeDocument/2006/relationships/hyperlink" Target="https://podminky.urs.cz/item/CS_URS_2024_01/317141422" TargetMode="External"/><Relationship Id="rId77" Type="http://schemas.openxmlformats.org/officeDocument/2006/relationships/hyperlink" Target="https://podminky.urs.cz/item/CS_URS_2024_01/389381001" TargetMode="External"/><Relationship Id="rId100" Type="http://schemas.openxmlformats.org/officeDocument/2006/relationships/hyperlink" Target="https://podminky.urs.cz/item/CS_URS_2024_01/431351122" TargetMode="External"/><Relationship Id="rId105" Type="http://schemas.openxmlformats.org/officeDocument/2006/relationships/hyperlink" Target="https://podminky.urs.cz/item/CS_URS_2024_01/611321131" TargetMode="External"/><Relationship Id="rId126" Type="http://schemas.openxmlformats.org/officeDocument/2006/relationships/hyperlink" Target="https://podminky.urs.cz/item/CS_URS_2024_01/615142002" TargetMode="External"/><Relationship Id="rId147" Type="http://schemas.openxmlformats.org/officeDocument/2006/relationships/hyperlink" Target="https://podminky.urs.cz/item/CS_URS_2024_01/943221211" TargetMode="External"/><Relationship Id="rId168" Type="http://schemas.openxmlformats.org/officeDocument/2006/relationships/hyperlink" Target="https://podminky.urs.cz/item/CS_URS_2024_01/985312123" TargetMode="External"/><Relationship Id="rId8" Type="http://schemas.openxmlformats.org/officeDocument/2006/relationships/hyperlink" Target="https://podminky.urs.cz/item/CS_URS_2024_01/131413701" TargetMode="External"/><Relationship Id="rId51" Type="http://schemas.openxmlformats.org/officeDocument/2006/relationships/hyperlink" Target="https://podminky.urs.cz/item/CS_URS_2024_01/317121102" TargetMode="External"/><Relationship Id="rId72" Type="http://schemas.openxmlformats.org/officeDocument/2006/relationships/hyperlink" Target="https://podminky.urs.cz/item/CS_URS_2024_01/380326342" TargetMode="External"/><Relationship Id="rId93" Type="http://schemas.openxmlformats.org/officeDocument/2006/relationships/hyperlink" Target="https://podminky.urs.cz/item/CS_URS_2024_01/413352116" TargetMode="External"/><Relationship Id="rId98" Type="http://schemas.openxmlformats.org/officeDocument/2006/relationships/hyperlink" Target="https://podminky.urs.cz/item/CS_URS_2024_01/430361821" TargetMode="External"/><Relationship Id="rId121" Type="http://schemas.openxmlformats.org/officeDocument/2006/relationships/hyperlink" Target="https://podminky.urs.cz/item/CS_URS_2024_01/612331121" TargetMode="External"/><Relationship Id="rId142" Type="http://schemas.openxmlformats.org/officeDocument/2006/relationships/hyperlink" Target="https://podminky.urs.cz/item/CS_URS_2024_01/632481213" TargetMode="External"/><Relationship Id="rId163" Type="http://schemas.openxmlformats.org/officeDocument/2006/relationships/hyperlink" Target="https://podminky.urs.cz/item/CS_URS_2024_01/985132311" TargetMode="External"/><Relationship Id="rId184" Type="http://schemas.openxmlformats.org/officeDocument/2006/relationships/hyperlink" Target="https://podminky.urs.cz/item/CS_URS_2024_01/711161215" TargetMode="External"/><Relationship Id="rId189" Type="http://schemas.openxmlformats.org/officeDocument/2006/relationships/hyperlink" Target="https://podminky.urs.cz/item/CS_URS_2024_01/998711101" TargetMode="External"/><Relationship Id="rId219" Type="http://schemas.openxmlformats.org/officeDocument/2006/relationships/hyperlink" Target="https://podminky.urs.cz/item/CS_URS_2024_01/773422200" TargetMode="External"/><Relationship Id="rId3" Type="http://schemas.openxmlformats.org/officeDocument/2006/relationships/hyperlink" Target="https://podminky.urs.cz/item/CS_URS_2024_01/131253104" TargetMode="External"/><Relationship Id="rId214" Type="http://schemas.openxmlformats.org/officeDocument/2006/relationships/hyperlink" Target="https://podminky.urs.cz/item/CS_URS_2024_01/772591912" TargetMode="External"/><Relationship Id="rId230" Type="http://schemas.openxmlformats.org/officeDocument/2006/relationships/hyperlink" Target="https://podminky.urs.cz/item/CS_URS_2024_01/773591171" TargetMode="External"/><Relationship Id="rId235" Type="http://schemas.openxmlformats.org/officeDocument/2006/relationships/hyperlink" Target="https://podminky.urs.cz/item/CS_URS_2024_01/998773101" TargetMode="External"/><Relationship Id="rId251" Type="http://schemas.openxmlformats.org/officeDocument/2006/relationships/hyperlink" Target="https://podminky.urs.cz/item/CS_URS_2024_01/783301313" TargetMode="External"/><Relationship Id="rId256" Type="http://schemas.openxmlformats.org/officeDocument/2006/relationships/hyperlink" Target="https://podminky.urs.cz/item/CS_URS_2024_01/783817401" TargetMode="External"/><Relationship Id="rId25" Type="http://schemas.openxmlformats.org/officeDocument/2006/relationships/hyperlink" Target="https://podminky.urs.cz/item/CS_URS_2024_01/162251102" TargetMode="External"/><Relationship Id="rId46" Type="http://schemas.openxmlformats.org/officeDocument/2006/relationships/hyperlink" Target="https://podminky.urs.cz/item/CS_URS_2024_01/271572211" TargetMode="External"/><Relationship Id="rId67" Type="http://schemas.openxmlformats.org/officeDocument/2006/relationships/hyperlink" Target="https://podminky.urs.cz/item/CS_URS_2024_01/342273112" TargetMode="External"/><Relationship Id="rId116" Type="http://schemas.openxmlformats.org/officeDocument/2006/relationships/hyperlink" Target="https://podminky.urs.cz/item/CS_URS_2024_01/612321121" TargetMode="External"/><Relationship Id="rId137" Type="http://schemas.openxmlformats.org/officeDocument/2006/relationships/hyperlink" Target="https://podminky.urs.cz/item/CS_URS_2024_01/631319175" TargetMode="External"/><Relationship Id="rId158" Type="http://schemas.openxmlformats.org/officeDocument/2006/relationships/hyperlink" Target="https://podminky.urs.cz/item/CS_URS_2024_01/975011351" TargetMode="External"/><Relationship Id="rId272" Type="http://schemas.openxmlformats.org/officeDocument/2006/relationships/printerSettings" Target="../printerSettings/printerSettings3.bin"/><Relationship Id="rId20" Type="http://schemas.openxmlformats.org/officeDocument/2006/relationships/hyperlink" Target="https://podminky.urs.cz/item/CS_URS_2024_01/151101112" TargetMode="External"/><Relationship Id="rId41" Type="http://schemas.openxmlformats.org/officeDocument/2006/relationships/hyperlink" Target="https://podminky.urs.cz/item/CS_URS_2024_01/895270001" TargetMode="External"/><Relationship Id="rId62" Type="http://schemas.openxmlformats.org/officeDocument/2006/relationships/hyperlink" Target="https://podminky.urs.cz/item/CS_URS_2024_01/331361821" TargetMode="External"/><Relationship Id="rId83" Type="http://schemas.openxmlformats.org/officeDocument/2006/relationships/hyperlink" Target="https://podminky.urs.cz/item/CS_URS_2024_01/411354312" TargetMode="External"/><Relationship Id="rId88" Type="http://schemas.openxmlformats.org/officeDocument/2006/relationships/hyperlink" Target="https://podminky.urs.cz/item/CS_URS_2024_01/417321515" TargetMode="External"/><Relationship Id="rId111" Type="http://schemas.openxmlformats.org/officeDocument/2006/relationships/hyperlink" Target="https://podminky.urs.cz/item/CS_URS_2024_01/612131100" TargetMode="External"/><Relationship Id="rId132" Type="http://schemas.openxmlformats.org/officeDocument/2006/relationships/hyperlink" Target="https://podminky.urs.cz/item/CS_URS_2024_01/631311225" TargetMode="External"/><Relationship Id="rId153" Type="http://schemas.openxmlformats.org/officeDocument/2006/relationships/hyperlink" Target="https://podminky.urs.cz/item/CS_URS_2024_01/963023612" TargetMode="External"/><Relationship Id="rId174" Type="http://schemas.openxmlformats.org/officeDocument/2006/relationships/hyperlink" Target="https://podminky.urs.cz/item/CS_URS_2024_01/985564213" TargetMode="External"/><Relationship Id="rId179" Type="http://schemas.openxmlformats.org/officeDocument/2006/relationships/hyperlink" Target="https://podminky.urs.cz/item/CS_URS_2024_01/997013631" TargetMode="External"/><Relationship Id="rId195" Type="http://schemas.openxmlformats.org/officeDocument/2006/relationships/hyperlink" Target="https://podminky.urs.cz/item/CS_URS_2024_01/714123002" TargetMode="External"/><Relationship Id="rId209" Type="http://schemas.openxmlformats.org/officeDocument/2006/relationships/hyperlink" Target="https://podminky.urs.cz/item/CS_URS_2024_01/772421133" TargetMode="External"/><Relationship Id="rId190" Type="http://schemas.openxmlformats.org/officeDocument/2006/relationships/hyperlink" Target="https://podminky.urs.cz/item/CS_URS_2024_01/998711112" TargetMode="External"/><Relationship Id="rId204" Type="http://schemas.openxmlformats.org/officeDocument/2006/relationships/hyperlink" Target="https://podminky.urs.cz/item/CS_URS_2024_01/771151021" TargetMode="External"/><Relationship Id="rId220" Type="http://schemas.openxmlformats.org/officeDocument/2006/relationships/hyperlink" Target="https://podminky.urs.cz/item/CS_URS_2024_01/773491115" TargetMode="External"/><Relationship Id="rId225" Type="http://schemas.openxmlformats.org/officeDocument/2006/relationships/hyperlink" Target="https://podminky.urs.cz/item/CS_URS_2024_01/773522921" TargetMode="External"/><Relationship Id="rId241" Type="http://schemas.openxmlformats.org/officeDocument/2006/relationships/hyperlink" Target="https://podminky.urs.cz/item/CS_URS_2024_01/775514469" TargetMode="External"/><Relationship Id="rId246" Type="http://schemas.openxmlformats.org/officeDocument/2006/relationships/hyperlink" Target="https://podminky.urs.cz/item/CS_URS_2024_01/998775101" TargetMode="External"/><Relationship Id="rId267" Type="http://schemas.openxmlformats.org/officeDocument/2006/relationships/hyperlink" Target="https://podminky.urs.cz/item/CS_URS_2024_01/HZS1292" TargetMode="External"/><Relationship Id="rId15" Type="http://schemas.openxmlformats.org/officeDocument/2006/relationships/hyperlink" Target="https://podminky.urs.cz/item/CS_URS_2024_01/132455103" TargetMode="External"/><Relationship Id="rId36" Type="http://schemas.openxmlformats.org/officeDocument/2006/relationships/hyperlink" Target="https://podminky.urs.cz/item/CS_URS_2024_01/181951116" TargetMode="External"/><Relationship Id="rId57" Type="http://schemas.openxmlformats.org/officeDocument/2006/relationships/hyperlink" Target="https://podminky.urs.cz/item/CS_URS_2024_01/317141423" TargetMode="External"/><Relationship Id="rId106" Type="http://schemas.openxmlformats.org/officeDocument/2006/relationships/hyperlink" Target="https://podminky.urs.cz/item/CS_URS_2024_01/611325421" TargetMode="External"/><Relationship Id="rId127" Type="http://schemas.openxmlformats.org/officeDocument/2006/relationships/hyperlink" Target="https://podminky.urs.cz/item/CS_URS_2024_01/631311113" TargetMode="External"/><Relationship Id="rId262" Type="http://schemas.openxmlformats.org/officeDocument/2006/relationships/hyperlink" Target="https://podminky.urs.cz/item/CS_URS_2024_01/784111007" TargetMode="External"/><Relationship Id="rId10" Type="http://schemas.openxmlformats.org/officeDocument/2006/relationships/hyperlink" Target="https://podminky.urs.cz/item/CS_URS_2024_01/131453104" TargetMode="External"/><Relationship Id="rId31" Type="http://schemas.openxmlformats.org/officeDocument/2006/relationships/hyperlink" Target="https://podminky.urs.cz/item/CS_URS_2024_01/171201231" TargetMode="External"/><Relationship Id="rId52" Type="http://schemas.openxmlformats.org/officeDocument/2006/relationships/hyperlink" Target="https://podminky.urs.cz/item/CS_URS_2024_01/317121103" TargetMode="External"/><Relationship Id="rId73" Type="http://schemas.openxmlformats.org/officeDocument/2006/relationships/hyperlink" Target="https://podminky.urs.cz/item/CS_URS_2024_01/380356231" TargetMode="External"/><Relationship Id="rId78" Type="http://schemas.openxmlformats.org/officeDocument/2006/relationships/hyperlink" Target="https://podminky.urs.cz/item/CS_URS_2024_01/411321414" TargetMode="External"/><Relationship Id="rId94" Type="http://schemas.openxmlformats.org/officeDocument/2006/relationships/hyperlink" Target="https://podminky.urs.cz/item/CS_URS_2024_01/417351115" TargetMode="External"/><Relationship Id="rId99" Type="http://schemas.openxmlformats.org/officeDocument/2006/relationships/hyperlink" Target="https://podminky.urs.cz/item/CS_URS_2024_01/431351121" TargetMode="External"/><Relationship Id="rId101" Type="http://schemas.openxmlformats.org/officeDocument/2006/relationships/hyperlink" Target="https://podminky.urs.cz/item/CS_URS_2024_01/434191452" TargetMode="External"/><Relationship Id="rId122" Type="http://schemas.openxmlformats.org/officeDocument/2006/relationships/hyperlink" Target="https://podminky.urs.cz/item/CS_URS_2024_01/612331191" TargetMode="External"/><Relationship Id="rId143" Type="http://schemas.openxmlformats.org/officeDocument/2006/relationships/hyperlink" Target="https://podminky.urs.cz/item/CS_URS_2024_01/943211111" TargetMode="External"/><Relationship Id="rId148" Type="http://schemas.openxmlformats.org/officeDocument/2006/relationships/hyperlink" Target="https://podminky.urs.cz/item/CS_URS_2024_01/943221811" TargetMode="External"/><Relationship Id="rId164" Type="http://schemas.openxmlformats.org/officeDocument/2006/relationships/hyperlink" Target="https://podminky.urs.cz/item/CS_URS_2024_01/985132411" TargetMode="External"/><Relationship Id="rId169" Type="http://schemas.openxmlformats.org/officeDocument/2006/relationships/hyperlink" Target="https://podminky.urs.cz/item/CS_URS_2024_01/985321111" TargetMode="External"/><Relationship Id="rId185" Type="http://schemas.openxmlformats.org/officeDocument/2006/relationships/hyperlink" Target="https://podminky.urs.cz/item/CS_URS_2024_01/711211133" TargetMode="External"/><Relationship Id="rId4" Type="http://schemas.openxmlformats.org/officeDocument/2006/relationships/hyperlink" Target="https://podminky.urs.cz/item/CS_URS_2024_01/131313701" TargetMode="External"/><Relationship Id="rId9" Type="http://schemas.openxmlformats.org/officeDocument/2006/relationships/hyperlink" Target="https://podminky.urs.cz/item/CS_URS_2024_01/131451303" TargetMode="External"/><Relationship Id="rId180" Type="http://schemas.openxmlformats.org/officeDocument/2006/relationships/hyperlink" Target="https://podminky.urs.cz/item/CS_URS_2024_01/998011001" TargetMode="External"/><Relationship Id="rId210" Type="http://schemas.openxmlformats.org/officeDocument/2006/relationships/hyperlink" Target="https://podminky.urs.cz/item/CS_URS_2024_01/772521240" TargetMode="External"/><Relationship Id="rId215" Type="http://schemas.openxmlformats.org/officeDocument/2006/relationships/hyperlink" Target="https://podminky.urs.cz/item/CS_URS_2024_01/772591914" TargetMode="External"/><Relationship Id="rId236" Type="http://schemas.openxmlformats.org/officeDocument/2006/relationships/hyperlink" Target="https://podminky.urs.cz/item/CS_URS_2024_01/998773112" TargetMode="External"/><Relationship Id="rId257" Type="http://schemas.openxmlformats.org/officeDocument/2006/relationships/hyperlink" Target="https://podminky.urs.cz/item/CS_URS_2024_01/783823165" TargetMode="External"/><Relationship Id="rId26" Type="http://schemas.openxmlformats.org/officeDocument/2006/relationships/hyperlink" Target="https://podminky.urs.cz/item/CS_URS_2024_01/162251122" TargetMode="External"/><Relationship Id="rId231" Type="http://schemas.openxmlformats.org/officeDocument/2006/relationships/hyperlink" Target="https://podminky.urs.cz/item/CS_URS_2024_01/773993901" TargetMode="External"/><Relationship Id="rId252" Type="http://schemas.openxmlformats.org/officeDocument/2006/relationships/hyperlink" Target="https://podminky.urs.cz/item/CS_URS_2024_01/783334201" TargetMode="External"/><Relationship Id="rId273" Type="http://schemas.openxmlformats.org/officeDocument/2006/relationships/drawing" Target="../drawings/drawing3.xml"/><Relationship Id="rId47" Type="http://schemas.openxmlformats.org/officeDocument/2006/relationships/hyperlink" Target="https://podminky.urs.cz/item/CS_URS_2024_01/279311115" TargetMode="External"/><Relationship Id="rId68" Type="http://schemas.openxmlformats.org/officeDocument/2006/relationships/hyperlink" Target="https://podminky.urs.cz/item/CS_URS_2024_01/342291131" TargetMode="External"/><Relationship Id="rId89" Type="http://schemas.openxmlformats.org/officeDocument/2006/relationships/hyperlink" Target="https://podminky.urs.cz/item/CS_URS_2024_01/413232221" TargetMode="External"/><Relationship Id="rId112" Type="http://schemas.openxmlformats.org/officeDocument/2006/relationships/hyperlink" Target="https://podminky.urs.cz/item/CS_URS_2024_01/612131101" TargetMode="External"/><Relationship Id="rId133" Type="http://schemas.openxmlformats.org/officeDocument/2006/relationships/hyperlink" Target="https://podminky.urs.cz/item/CS_URS_2024_01/631311235" TargetMode="External"/><Relationship Id="rId154" Type="http://schemas.openxmlformats.org/officeDocument/2006/relationships/hyperlink" Target="https://podminky.urs.cz/item/CS_URS_2024_01/973022251" TargetMode="External"/><Relationship Id="rId175" Type="http://schemas.openxmlformats.org/officeDocument/2006/relationships/hyperlink" Target="https://podminky.urs.cz/item/CS_URS_2024_01/612456156" TargetMode="External"/><Relationship Id="rId196" Type="http://schemas.openxmlformats.org/officeDocument/2006/relationships/hyperlink" Target="https://podminky.urs.cz/item/CS_URS_2024_01/713111138" TargetMode="External"/><Relationship Id="rId200" Type="http://schemas.openxmlformats.org/officeDocument/2006/relationships/hyperlink" Target="https://podminky.urs.cz/item/CS_URS_2024_01/763172353" TargetMode="External"/><Relationship Id="rId16" Type="http://schemas.openxmlformats.org/officeDocument/2006/relationships/hyperlink" Target="https://podminky.urs.cz/item/CS_URS_2024_01/139001101" TargetMode="External"/><Relationship Id="rId221" Type="http://schemas.openxmlformats.org/officeDocument/2006/relationships/hyperlink" Target="https://podminky.urs.cz/item/CS_URS_2024_01/773491175" TargetMode="External"/><Relationship Id="rId242" Type="http://schemas.openxmlformats.org/officeDocument/2006/relationships/hyperlink" Target="https://podminky.urs.cz/item/CS_URS_2024_01/775591919" TargetMode="External"/><Relationship Id="rId263" Type="http://schemas.openxmlformats.org/officeDocument/2006/relationships/hyperlink" Target="https://podminky.urs.cz/item/CS_URS_2024_01/784111009" TargetMode="External"/><Relationship Id="rId37" Type="http://schemas.openxmlformats.org/officeDocument/2006/relationships/hyperlink" Target="https://podminky.urs.cz/item/CS_URS_2024_01/211971121" TargetMode="External"/><Relationship Id="rId58" Type="http://schemas.openxmlformats.org/officeDocument/2006/relationships/hyperlink" Target="https://podminky.urs.cz/item/CS_URS_2024_01/317141425" TargetMode="External"/><Relationship Id="rId79" Type="http://schemas.openxmlformats.org/officeDocument/2006/relationships/hyperlink" Target="https://podminky.urs.cz/item/CS_URS_2024_01/411321616" TargetMode="External"/><Relationship Id="rId102" Type="http://schemas.openxmlformats.org/officeDocument/2006/relationships/hyperlink" Target="https://podminky.urs.cz/item/CS_URS_2024_01/611131121" TargetMode="External"/><Relationship Id="rId123" Type="http://schemas.openxmlformats.org/officeDocument/2006/relationships/hyperlink" Target="https://podminky.urs.cz/item/CS_URS_2024_01/612341131" TargetMode="External"/><Relationship Id="rId144" Type="http://schemas.openxmlformats.org/officeDocument/2006/relationships/hyperlink" Target="https://podminky.urs.cz/item/CS_URS_2024_01/943211211" TargetMode="External"/><Relationship Id="rId90" Type="http://schemas.openxmlformats.org/officeDocument/2006/relationships/hyperlink" Target="https://podminky.urs.cz/item/CS_URS_2024_01/434351141" TargetMode="External"/><Relationship Id="rId165" Type="http://schemas.openxmlformats.org/officeDocument/2006/relationships/hyperlink" Target="https://podminky.urs.cz/item/CS_URS_2024_01/985311112" TargetMode="External"/><Relationship Id="rId186" Type="http://schemas.openxmlformats.org/officeDocument/2006/relationships/hyperlink" Target="https://podminky.urs.cz/item/CS_URS_2024_01/711211137" TargetMode="External"/><Relationship Id="rId211" Type="http://schemas.openxmlformats.org/officeDocument/2006/relationships/hyperlink" Target="https://podminky.urs.cz/item/CS_URS_2024_01/772522240" TargetMode="External"/><Relationship Id="rId232" Type="http://schemas.openxmlformats.org/officeDocument/2006/relationships/hyperlink" Target="https://podminky.urs.cz/item/CS_URS_2024_01/773993903" TargetMode="External"/><Relationship Id="rId253" Type="http://schemas.openxmlformats.org/officeDocument/2006/relationships/hyperlink" Target="https://podminky.urs.cz/item/CS_URS_2024_01/783801403" TargetMode="External"/><Relationship Id="rId27" Type="http://schemas.openxmlformats.org/officeDocument/2006/relationships/hyperlink" Target="https://podminky.urs.cz/item/CS_URS_2024_01/162251142" TargetMode="External"/><Relationship Id="rId48" Type="http://schemas.openxmlformats.org/officeDocument/2006/relationships/hyperlink" Target="https://podminky.urs.cz/item/CS_URS_2024_01/310321111" TargetMode="External"/><Relationship Id="rId69" Type="http://schemas.openxmlformats.org/officeDocument/2006/relationships/hyperlink" Target="https://podminky.urs.cz/item/CS_URS_2024_01/346244381" TargetMode="External"/><Relationship Id="rId113" Type="http://schemas.openxmlformats.org/officeDocument/2006/relationships/hyperlink" Target="https://podminky.urs.cz/item/CS_URS_2024_01/612131121" TargetMode="External"/><Relationship Id="rId134" Type="http://schemas.openxmlformats.org/officeDocument/2006/relationships/hyperlink" Target="https://podminky.urs.cz/item/CS_URS_2024_01/631312141" TargetMode="External"/><Relationship Id="rId80" Type="http://schemas.openxmlformats.org/officeDocument/2006/relationships/hyperlink" Target="https://podminky.urs.cz/item/CS_URS_2024_01/411351011" TargetMode="External"/><Relationship Id="rId155" Type="http://schemas.openxmlformats.org/officeDocument/2006/relationships/hyperlink" Target="https://podminky.urs.cz/item/CS_URS_2024_01/973042251" TargetMode="External"/><Relationship Id="rId176" Type="http://schemas.openxmlformats.org/officeDocument/2006/relationships/hyperlink" Target="https://podminky.urs.cz/item/CS_URS_2024_01/997013111" TargetMode="External"/><Relationship Id="rId197" Type="http://schemas.openxmlformats.org/officeDocument/2006/relationships/hyperlink" Target="https://podminky.urs.cz/item/CS_URS_2024_01/998714112" TargetMode="External"/><Relationship Id="rId201" Type="http://schemas.openxmlformats.org/officeDocument/2006/relationships/hyperlink" Target="https://podminky.urs.cz/item/CS_URS_2024_01/998763322" TargetMode="External"/><Relationship Id="rId222" Type="http://schemas.openxmlformats.org/officeDocument/2006/relationships/hyperlink" Target="https://podminky.urs.cz/item/CS_URS_2024_01/773521260" TargetMode="External"/><Relationship Id="rId243" Type="http://schemas.openxmlformats.org/officeDocument/2006/relationships/hyperlink" Target="https://podminky.urs.cz/item/CS_URS_2024_01/775591921" TargetMode="External"/><Relationship Id="rId264" Type="http://schemas.openxmlformats.org/officeDocument/2006/relationships/hyperlink" Target="https://podminky.urs.cz/item/CS_URS_2024_01/784181111" TargetMode="External"/><Relationship Id="rId17" Type="http://schemas.openxmlformats.org/officeDocument/2006/relationships/hyperlink" Target="https://podminky.urs.cz/item/CS_URS_2024_01/151101101" TargetMode="External"/><Relationship Id="rId38" Type="http://schemas.openxmlformats.org/officeDocument/2006/relationships/hyperlink" Target="https://podminky.urs.cz/item/CS_URS_2024_01/212532111" TargetMode="External"/><Relationship Id="rId59" Type="http://schemas.openxmlformats.org/officeDocument/2006/relationships/hyperlink" Target="https://podminky.urs.cz/item/CS_URS_2024_01/317234410" TargetMode="External"/><Relationship Id="rId103" Type="http://schemas.openxmlformats.org/officeDocument/2006/relationships/hyperlink" Target="https://podminky.urs.cz/item/CS_URS_2024_01/611135101" TargetMode="External"/><Relationship Id="rId124" Type="http://schemas.openxmlformats.org/officeDocument/2006/relationships/hyperlink" Target="https://podminky.urs.cz/item/CS_URS_2024_01/612345411" TargetMode="External"/><Relationship Id="rId70" Type="http://schemas.openxmlformats.org/officeDocument/2006/relationships/hyperlink" Target="https://podminky.urs.cz/item/CS_URS_2024_01/346272236" TargetMode="External"/><Relationship Id="rId91" Type="http://schemas.openxmlformats.org/officeDocument/2006/relationships/hyperlink" Target="https://podminky.urs.cz/item/CS_URS_2024_01/434351142" TargetMode="External"/><Relationship Id="rId145" Type="http://schemas.openxmlformats.org/officeDocument/2006/relationships/hyperlink" Target="https://podminky.urs.cz/item/CS_URS_2024_01/943211811" TargetMode="External"/><Relationship Id="rId166" Type="http://schemas.openxmlformats.org/officeDocument/2006/relationships/hyperlink" Target="https://podminky.urs.cz/item/CS_URS_2024_01/985311212" TargetMode="External"/><Relationship Id="rId187" Type="http://schemas.openxmlformats.org/officeDocument/2006/relationships/hyperlink" Target="https://podminky.urs.cz/item/CS_URS_2024_01/711211140" TargetMode="External"/><Relationship Id="rId1" Type="http://schemas.openxmlformats.org/officeDocument/2006/relationships/hyperlink" Target="https://podminky.urs.cz/item/CS_URS_2024_01/131253101" TargetMode="External"/><Relationship Id="rId212" Type="http://schemas.openxmlformats.org/officeDocument/2006/relationships/hyperlink" Target="https://podminky.urs.cz/item/CS_URS_2024_01/772524914" TargetMode="External"/><Relationship Id="rId233" Type="http://schemas.openxmlformats.org/officeDocument/2006/relationships/hyperlink" Target="https://podminky.urs.cz/item/CS_URS_2024_01/773993905" TargetMode="External"/><Relationship Id="rId254" Type="http://schemas.openxmlformats.org/officeDocument/2006/relationships/hyperlink" Target="https://podminky.urs.cz/item/CS_URS_2024_01/783813101" TargetMode="External"/><Relationship Id="rId28" Type="http://schemas.openxmlformats.org/officeDocument/2006/relationships/hyperlink" Target="https://podminky.urs.cz/item/CS_URS_2024_01/162751113" TargetMode="External"/><Relationship Id="rId49" Type="http://schemas.openxmlformats.org/officeDocument/2006/relationships/hyperlink" Target="https://podminky.urs.cz/item/CS_URS_2024_01/311231116" TargetMode="External"/><Relationship Id="rId114" Type="http://schemas.openxmlformats.org/officeDocument/2006/relationships/hyperlink" Target="https://podminky.urs.cz/item/CS_URS_2024_01/612135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podminky.urs.cz/item/CS_URS_2024_01/171251201" TargetMode="External"/><Relationship Id="rId117" Type="http://schemas.openxmlformats.org/officeDocument/2006/relationships/hyperlink" Target="https://podminky.urs.cz/item/CS_URS_2024_01/762341811" TargetMode="External"/><Relationship Id="rId21" Type="http://schemas.openxmlformats.org/officeDocument/2006/relationships/hyperlink" Target="https://podminky.urs.cz/item/CS_URS_2024_01/162751133" TargetMode="External"/><Relationship Id="rId42" Type="http://schemas.openxmlformats.org/officeDocument/2006/relationships/hyperlink" Target="https://podminky.urs.cz/item/CS_URS_2024_01/623131101" TargetMode="External"/><Relationship Id="rId47" Type="http://schemas.openxmlformats.org/officeDocument/2006/relationships/hyperlink" Target="https://podminky.urs.cz/item/CS_URS_2024_01/629991011" TargetMode="External"/><Relationship Id="rId63" Type="http://schemas.openxmlformats.org/officeDocument/2006/relationships/hyperlink" Target="https://podminky.urs.cz/item/CS_URS_2024_01/941111821" TargetMode="External"/><Relationship Id="rId68" Type="http://schemas.openxmlformats.org/officeDocument/2006/relationships/hyperlink" Target="https://podminky.urs.cz/item/CS_URS_2024_01/944711212" TargetMode="External"/><Relationship Id="rId84" Type="http://schemas.openxmlformats.org/officeDocument/2006/relationships/hyperlink" Target="https://podminky.urs.cz/item/CS_URS_2024_01/971033651" TargetMode="External"/><Relationship Id="rId89" Type="http://schemas.openxmlformats.org/officeDocument/2006/relationships/hyperlink" Target="https://podminky.urs.cz/item/CS_URS_2024_01/978015391" TargetMode="External"/><Relationship Id="rId112" Type="http://schemas.openxmlformats.org/officeDocument/2006/relationships/hyperlink" Target="https://podminky.urs.cz/item/CS_URS_2024_01/998712113" TargetMode="External"/><Relationship Id="rId133" Type="http://schemas.openxmlformats.org/officeDocument/2006/relationships/hyperlink" Target="https://podminky.urs.cz/item/CS_URS_2024_01/764131401" TargetMode="External"/><Relationship Id="rId138" Type="http://schemas.openxmlformats.org/officeDocument/2006/relationships/hyperlink" Target="https://podminky.urs.cz/item/CS_URS_2024_01/764236465" TargetMode="External"/><Relationship Id="rId154" Type="http://schemas.openxmlformats.org/officeDocument/2006/relationships/hyperlink" Target="https://podminky.urs.cz/item/CS_URS_2024_01/767810811" TargetMode="External"/><Relationship Id="rId159" Type="http://schemas.openxmlformats.org/officeDocument/2006/relationships/hyperlink" Target="https://podminky.urs.cz/item/CS_URS_2024_01/782994912" TargetMode="External"/><Relationship Id="rId175" Type="http://schemas.openxmlformats.org/officeDocument/2006/relationships/hyperlink" Target="https://podminky.urs.cz/item/CS_URS_2024_01/HZS1311" TargetMode="External"/><Relationship Id="rId170" Type="http://schemas.openxmlformats.org/officeDocument/2006/relationships/hyperlink" Target="https://podminky.urs.cz/item/CS_URS_2024_01/783801651" TargetMode="External"/><Relationship Id="rId16" Type="http://schemas.openxmlformats.org/officeDocument/2006/relationships/hyperlink" Target="https://podminky.urs.cz/item/CS_URS_2024_01/132554204" TargetMode="External"/><Relationship Id="rId107" Type="http://schemas.openxmlformats.org/officeDocument/2006/relationships/hyperlink" Target="https://podminky.urs.cz/item/CS_URS_2024_01/712431101" TargetMode="External"/><Relationship Id="rId11" Type="http://schemas.openxmlformats.org/officeDocument/2006/relationships/hyperlink" Target="https://podminky.urs.cz/item/CS_URS_2024_01/132412221" TargetMode="External"/><Relationship Id="rId32" Type="http://schemas.openxmlformats.org/officeDocument/2006/relationships/hyperlink" Target="https://podminky.urs.cz/item/CS_URS_2024_01/212312111" TargetMode="External"/><Relationship Id="rId37" Type="http://schemas.openxmlformats.org/officeDocument/2006/relationships/hyperlink" Target="https://podminky.urs.cz/item/CS_URS_2024_01/591111111" TargetMode="External"/><Relationship Id="rId53" Type="http://schemas.openxmlformats.org/officeDocument/2006/relationships/hyperlink" Target="https://podminky.urs.cz/item/CS_URS_2024_01/895270001" TargetMode="External"/><Relationship Id="rId58" Type="http://schemas.openxmlformats.org/officeDocument/2006/relationships/hyperlink" Target="https://podminky.urs.cz/item/CS_URS_2024_01/914111111" TargetMode="External"/><Relationship Id="rId74" Type="http://schemas.openxmlformats.org/officeDocument/2006/relationships/hyperlink" Target="https://podminky.urs.cz/item/CS_URS_2024_01/968062244" TargetMode="External"/><Relationship Id="rId79" Type="http://schemas.openxmlformats.org/officeDocument/2006/relationships/hyperlink" Target="https://podminky.urs.cz/item/CS_URS_2024_01/766691914" TargetMode="External"/><Relationship Id="rId102" Type="http://schemas.openxmlformats.org/officeDocument/2006/relationships/hyperlink" Target="https://podminky.urs.cz/item/CS_URS_2024_01/997221873" TargetMode="External"/><Relationship Id="rId123" Type="http://schemas.openxmlformats.org/officeDocument/2006/relationships/hyperlink" Target="https://podminky.urs.cz/item/CS_URS_2024_01/764002801" TargetMode="External"/><Relationship Id="rId128" Type="http://schemas.openxmlformats.org/officeDocument/2006/relationships/hyperlink" Target="https://podminky.urs.cz/item/CS_URS_2024_01/764004801" TargetMode="External"/><Relationship Id="rId144" Type="http://schemas.openxmlformats.org/officeDocument/2006/relationships/hyperlink" Target="https://podminky.urs.cz/item/CS_URS_2024_01/764238445" TargetMode="External"/><Relationship Id="rId149" Type="http://schemas.openxmlformats.org/officeDocument/2006/relationships/hyperlink" Target="https://podminky.urs.cz/item/CS_URS_2024_01/764533426" TargetMode="External"/><Relationship Id="rId5" Type="http://schemas.openxmlformats.org/officeDocument/2006/relationships/hyperlink" Target="https://podminky.urs.cz/item/CS_URS_2024_01/113107171" TargetMode="External"/><Relationship Id="rId90" Type="http://schemas.openxmlformats.org/officeDocument/2006/relationships/hyperlink" Target="https://podminky.urs.cz/item/CS_URS_2024_01/985141113" TargetMode="External"/><Relationship Id="rId95" Type="http://schemas.openxmlformats.org/officeDocument/2006/relationships/hyperlink" Target="https://podminky.urs.cz/item/CS_URS_2024_01/997221141" TargetMode="External"/><Relationship Id="rId160" Type="http://schemas.openxmlformats.org/officeDocument/2006/relationships/hyperlink" Target="https://podminky.urs.cz/item/CS_URS_2024_01/782994914" TargetMode="External"/><Relationship Id="rId165" Type="http://schemas.openxmlformats.org/officeDocument/2006/relationships/hyperlink" Target="https://podminky.urs.cz/item/CS_URS_2024_01/783301313" TargetMode="External"/><Relationship Id="rId22" Type="http://schemas.openxmlformats.org/officeDocument/2006/relationships/hyperlink" Target="https://podminky.urs.cz/item/CS_URS_2024_01/162751153" TargetMode="External"/><Relationship Id="rId27" Type="http://schemas.openxmlformats.org/officeDocument/2006/relationships/hyperlink" Target="https://podminky.urs.cz/item/CS_URS_2024_01/174151101" TargetMode="External"/><Relationship Id="rId43" Type="http://schemas.openxmlformats.org/officeDocument/2006/relationships/hyperlink" Target="https://podminky.urs.cz/item/CS_URS_2024_01/623321341" TargetMode="External"/><Relationship Id="rId48" Type="http://schemas.openxmlformats.org/officeDocument/2006/relationships/hyperlink" Target="https://podminky.urs.cz/item/CS_URS_2024_01/629995101" TargetMode="External"/><Relationship Id="rId64" Type="http://schemas.openxmlformats.org/officeDocument/2006/relationships/hyperlink" Target="https://podminky.urs.cz/item/CS_URS_2024_01/944511111" TargetMode="External"/><Relationship Id="rId69" Type="http://schemas.openxmlformats.org/officeDocument/2006/relationships/hyperlink" Target="https://podminky.urs.cz/item/CS_URS_2024_01/944711812" TargetMode="External"/><Relationship Id="rId113" Type="http://schemas.openxmlformats.org/officeDocument/2006/relationships/hyperlink" Target="https://podminky.urs.cz/item/CS_URS_2024_01/713131141" TargetMode="External"/><Relationship Id="rId118" Type="http://schemas.openxmlformats.org/officeDocument/2006/relationships/hyperlink" Target="https://podminky.urs.cz/item/CS_URS_2024_01/762361114" TargetMode="External"/><Relationship Id="rId134" Type="http://schemas.openxmlformats.org/officeDocument/2006/relationships/hyperlink" Target="https://podminky.urs.cz/item/CS_URS_2024_01/764232430" TargetMode="External"/><Relationship Id="rId139" Type="http://schemas.openxmlformats.org/officeDocument/2006/relationships/hyperlink" Target="https://podminky.urs.cz/item/CS_URS_2024_01/764237402" TargetMode="External"/><Relationship Id="rId80" Type="http://schemas.openxmlformats.org/officeDocument/2006/relationships/hyperlink" Target="https://podminky.urs.cz/item/CS_URS_2024_01/971024461" TargetMode="External"/><Relationship Id="rId85" Type="http://schemas.openxmlformats.org/officeDocument/2006/relationships/hyperlink" Target="https://podminky.urs.cz/item/CS_URS_2024_01/973021511" TargetMode="External"/><Relationship Id="rId150" Type="http://schemas.openxmlformats.org/officeDocument/2006/relationships/hyperlink" Target="https://podminky.urs.cz/item/CS_URS_2024_01/764538423" TargetMode="External"/><Relationship Id="rId155" Type="http://schemas.openxmlformats.org/officeDocument/2006/relationships/hyperlink" Target="https://podminky.urs.cz/item/CS_URS_2024_01/767996801" TargetMode="External"/><Relationship Id="rId171" Type="http://schemas.openxmlformats.org/officeDocument/2006/relationships/hyperlink" Target="https://podminky.urs.cz/item/CS_URS_2024_01/783823135" TargetMode="External"/><Relationship Id="rId176" Type="http://schemas.openxmlformats.org/officeDocument/2006/relationships/hyperlink" Target="https://podminky.urs.cz/item/CS_URS_2024_01/HZS2151" TargetMode="External"/><Relationship Id="rId12" Type="http://schemas.openxmlformats.org/officeDocument/2006/relationships/hyperlink" Target="https://podminky.urs.cz/item/CS_URS_2024_01/132412331" TargetMode="External"/><Relationship Id="rId17" Type="http://schemas.openxmlformats.org/officeDocument/2006/relationships/hyperlink" Target="https://podminky.urs.cz/item/CS_URS_2024_01/139001101" TargetMode="External"/><Relationship Id="rId33" Type="http://schemas.openxmlformats.org/officeDocument/2006/relationships/hyperlink" Target="https://podminky.urs.cz/item/CS_URS_2024_01/314231511" TargetMode="External"/><Relationship Id="rId38" Type="http://schemas.openxmlformats.org/officeDocument/2006/relationships/hyperlink" Target="https://podminky.urs.cz/item/CS_URS_2024_01/591211111" TargetMode="External"/><Relationship Id="rId59" Type="http://schemas.openxmlformats.org/officeDocument/2006/relationships/hyperlink" Target="https://podminky.urs.cz/item/CS_URS_2024_01/914511111" TargetMode="External"/><Relationship Id="rId103" Type="http://schemas.openxmlformats.org/officeDocument/2006/relationships/hyperlink" Target="https://podminky.urs.cz/item/CS_URS_2024_01/998011003" TargetMode="External"/><Relationship Id="rId108" Type="http://schemas.openxmlformats.org/officeDocument/2006/relationships/hyperlink" Target="https://podminky.urs.cz/item/CS_URS_2024_01/712440833" TargetMode="External"/><Relationship Id="rId124" Type="http://schemas.openxmlformats.org/officeDocument/2006/relationships/hyperlink" Target="https://podminky.urs.cz/item/CS_URS_2024_01/764002811" TargetMode="External"/><Relationship Id="rId129" Type="http://schemas.openxmlformats.org/officeDocument/2006/relationships/hyperlink" Target="https://podminky.urs.cz/item/CS_URS_2024_01/764004821" TargetMode="External"/><Relationship Id="rId54" Type="http://schemas.openxmlformats.org/officeDocument/2006/relationships/hyperlink" Target="https://podminky.urs.cz/item/CS_URS_2024_01/895270021" TargetMode="External"/><Relationship Id="rId70" Type="http://schemas.openxmlformats.org/officeDocument/2006/relationships/hyperlink" Target="https://podminky.urs.cz/item/CS_URS_2024_01/949101111" TargetMode="External"/><Relationship Id="rId75" Type="http://schemas.openxmlformats.org/officeDocument/2006/relationships/hyperlink" Target="https://podminky.urs.cz/item/CS_URS_2024_01/968062245" TargetMode="External"/><Relationship Id="rId91" Type="http://schemas.openxmlformats.org/officeDocument/2006/relationships/hyperlink" Target="https://podminky.urs.cz/item/CS_URS_2024_01/997013154" TargetMode="External"/><Relationship Id="rId96" Type="http://schemas.openxmlformats.org/officeDocument/2006/relationships/hyperlink" Target="https://podminky.urs.cz/item/CS_URS_2024_01/997221551" TargetMode="External"/><Relationship Id="rId140" Type="http://schemas.openxmlformats.org/officeDocument/2006/relationships/hyperlink" Target="https://podminky.urs.cz/item/CS_URS_2024_01/764237404" TargetMode="External"/><Relationship Id="rId145" Type="http://schemas.openxmlformats.org/officeDocument/2006/relationships/hyperlink" Target="https://podminky.urs.cz/item/CS_URS_2024_01/764238447" TargetMode="External"/><Relationship Id="rId161" Type="http://schemas.openxmlformats.org/officeDocument/2006/relationships/hyperlink" Target="https://podminky.urs.cz/item/CS_URS_2024_01/782994922" TargetMode="External"/><Relationship Id="rId166" Type="http://schemas.openxmlformats.org/officeDocument/2006/relationships/hyperlink" Target="https://podminky.urs.cz/item/CS_URS_2024_01/783306809" TargetMode="External"/><Relationship Id="rId1" Type="http://schemas.openxmlformats.org/officeDocument/2006/relationships/hyperlink" Target="https://podminky.urs.cz/item/CS_URS_2024_01/113106211" TargetMode="External"/><Relationship Id="rId6" Type="http://schemas.openxmlformats.org/officeDocument/2006/relationships/hyperlink" Target="https://podminky.urs.cz/item/CS_URS_2024_01/113201112" TargetMode="External"/><Relationship Id="rId23" Type="http://schemas.openxmlformats.org/officeDocument/2006/relationships/hyperlink" Target="https://podminky.urs.cz/item/CS_URS_2024_01/167151111" TargetMode="External"/><Relationship Id="rId28" Type="http://schemas.openxmlformats.org/officeDocument/2006/relationships/hyperlink" Target="https://podminky.urs.cz/item/CS_URS_2024_01/181951112" TargetMode="External"/><Relationship Id="rId49" Type="http://schemas.openxmlformats.org/officeDocument/2006/relationships/hyperlink" Target="https://podminky.urs.cz/item/CS_URS_2024_01/629995201" TargetMode="External"/><Relationship Id="rId114" Type="http://schemas.openxmlformats.org/officeDocument/2006/relationships/hyperlink" Target="https://podminky.urs.cz/item/CS_URS_2024_01/998713101" TargetMode="External"/><Relationship Id="rId119" Type="http://schemas.openxmlformats.org/officeDocument/2006/relationships/hyperlink" Target="https://podminky.urs.cz/item/CS_URS_2024_01/762361311" TargetMode="External"/><Relationship Id="rId10" Type="http://schemas.openxmlformats.org/officeDocument/2006/relationships/hyperlink" Target="https://podminky.urs.cz/item/CS_URS_2024_01/132354204" TargetMode="External"/><Relationship Id="rId31" Type="http://schemas.openxmlformats.org/officeDocument/2006/relationships/hyperlink" Target="https://podminky.urs.cz/item/CS_URS_2024_01/212755215" TargetMode="External"/><Relationship Id="rId44" Type="http://schemas.openxmlformats.org/officeDocument/2006/relationships/hyperlink" Target="https://podminky.urs.cz/item/CS_URS_2024_01/623321391" TargetMode="External"/><Relationship Id="rId52" Type="http://schemas.openxmlformats.org/officeDocument/2006/relationships/hyperlink" Target="https://podminky.urs.cz/item/CS_URS_2024_01/892383922" TargetMode="External"/><Relationship Id="rId60" Type="http://schemas.openxmlformats.org/officeDocument/2006/relationships/hyperlink" Target="https://podminky.urs.cz/item/CS_URS_2024_01/916241113" TargetMode="External"/><Relationship Id="rId65" Type="http://schemas.openxmlformats.org/officeDocument/2006/relationships/hyperlink" Target="https://podminky.urs.cz/item/CS_URS_2024_01/944511211" TargetMode="External"/><Relationship Id="rId73" Type="http://schemas.openxmlformats.org/officeDocument/2006/relationships/hyperlink" Target="https://podminky.urs.cz/item/CS_URS_2024_01/966006211" TargetMode="External"/><Relationship Id="rId78" Type="http://schemas.openxmlformats.org/officeDocument/2006/relationships/hyperlink" Target="https://podminky.urs.cz/item/CS_URS_2024_01/766691915" TargetMode="External"/><Relationship Id="rId81" Type="http://schemas.openxmlformats.org/officeDocument/2006/relationships/hyperlink" Target="https://podminky.urs.cz/item/CS_URS_2024_01/971026681" TargetMode="External"/><Relationship Id="rId86" Type="http://schemas.openxmlformats.org/officeDocument/2006/relationships/hyperlink" Target="https://podminky.urs.cz/item/CS_URS_2024_01/974029143" TargetMode="External"/><Relationship Id="rId94" Type="http://schemas.openxmlformats.org/officeDocument/2006/relationships/hyperlink" Target="https://podminky.urs.cz/item/CS_URS_2024_01/997013811" TargetMode="External"/><Relationship Id="rId99" Type="http://schemas.openxmlformats.org/officeDocument/2006/relationships/hyperlink" Target="https://podminky.urs.cz/item/CS_URS_2024_01/997221645" TargetMode="External"/><Relationship Id="rId101" Type="http://schemas.openxmlformats.org/officeDocument/2006/relationships/hyperlink" Target="https://podminky.urs.cz/item/CS_URS_2024_01/997221861" TargetMode="External"/><Relationship Id="rId122" Type="http://schemas.openxmlformats.org/officeDocument/2006/relationships/hyperlink" Target="https://podminky.urs.cz/item/CS_URS_2024_01/998762111" TargetMode="External"/><Relationship Id="rId130" Type="http://schemas.openxmlformats.org/officeDocument/2006/relationships/hyperlink" Target="https://podminky.urs.cz/item/CS_URS_2024_01/764004861" TargetMode="External"/><Relationship Id="rId135" Type="http://schemas.openxmlformats.org/officeDocument/2006/relationships/hyperlink" Target="https://podminky.urs.cz/item/CS_URS_2024_01/764232431" TargetMode="External"/><Relationship Id="rId143" Type="http://schemas.openxmlformats.org/officeDocument/2006/relationships/hyperlink" Target="https://podminky.urs.cz/item/CS_URS_2024_01/764238407" TargetMode="External"/><Relationship Id="rId148" Type="http://schemas.openxmlformats.org/officeDocument/2006/relationships/hyperlink" Target="https://podminky.urs.cz/item/CS_URS_2024_01/764533406" TargetMode="External"/><Relationship Id="rId151" Type="http://schemas.openxmlformats.org/officeDocument/2006/relationships/hyperlink" Target="https://podminky.urs.cz/item/CS_URS_2024_01/998764113" TargetMode="External"/><Relationship Id="rId156" Type="http://schemas.openxmlformats.org/officeDocument/2006/relationships/hyperlink" Target="https://podminky.urs.cz/item/CS_URS_2024_01/782991911" TargetMode="External"/><Relationship Id="rId164" Type="http://schemas.openxmlformats.org/officeDocument/2006/relationships/hyperlink" Target="https://podminky.urs.cz/item/CS_URS_2024_01/783213121" TargetMode="External"/><Relationship Id="rId169" Type="http://schemas.openxmlformats.org/officeDocument/2006/relationships/hyperlink" Target="https://podminky.urs.cz/item/CS_URS_2024_01/783801505" TargetMode="External"/><Relationship Id="rId177" Type="http://schemas.openxmlformats.org/officeDocument/2006/relationships/printerSettings" Target="../printerSettings/printerSettings4.bin"/><Relationship Id="rId4" Type="http://schemas.openxmlformats.org/officeDocument/2006/relationships/hyperlink" Target="https://podminky.urs.cz/item/CS_URS_2024_01/113107162" TargetMode="External"/><Relationship Id="rId9" Type="http://schemas.openxmlformats.org/officeDocument/2006/relationships/hyperlink" Target="https://podminky.urs.cz/item/CS_URS_2024_01/132351252" TargetMode="External"/><Relationship Id="rId172" Type="http://schemas.openxmlformats.org/officeDocument/2006/relationships/hyperlink" Target="https://podminky.urs.cz/item/CS_URS_2024_01/783827425" TargetMode="External"/><Relationship Id="rId13" Type="http://schemas.openxmlformats.org/officeDocument/2006/relationships/hyperlink" Target="https://podminky.urs.cz/item/CS_URS_2024_01/132451252" TargetMode="External"/><Relationship Id="rId18" Type="http://schemas.openxmlformats.org/officeDocument/2006/relationships/hyperlink" Target="https://podminky.urs.cz/item/CS_URS_2024_01/151101102" TargetMode="External"/><Relationship Id="rId39" Type="http://schemas.openxmlformats.org/officeDocument/2006/relationships/hyperlink" Target="https://podminky.urs.cz/item/CS_URS_2024_01/612135101" TargetMode="External"/><Relationship Id="rId109" Type="http://schemas.openxmlformats.org/officeDocument/2006/relationships/hyperlink" Target="https://podminky.urs.cz/item/CS_URS_2024_01/712441559" TargetMode="External"/><Relationship Id="rId34" Type="http://schemas.openxmlformats.org/officeDocument/2006/relationships/hyperlink" Target="https://podminky.urs.cz/item/CS_URS_2024_01/564281011" TargetMode="External"/><Relationship Id="rId50" Type="http://schemas.openxmlformats.org/officeDocument/2006/relationships/hyperlink" Target="https://podminky.urs.cz/item/CS_URS_2024_01/629999011" TargetMode="External"/><Relationship Id="rId55" Type="http://schemas.openxmlformats.org/officeDocument/2006/relationships/hyperlink" Target="https://podminky.urs.cz/item/CS_URS_2024_01/895270031" TargetMode="External"/><Relationship Id="rId76" Type="http://schemas.openxmlformats.org/officeDocument/2006/relationships/hyperlink" Target="https://podminky.urs.cz/item/CS_URS_2024_01/968072456" TargetMode="External"/><Relationship Id="rId97" Type="http://schemas.openxmlformats.org/officeDocument/2006/relationships/hyperlink" Target="https://podminky.urs.cz/item/CS_URS_2024_01/997221559" TargetMode="External"/><Relationship Id="rId104" Type="http://schemas.openxmlformats.org/officeDocument/2006/relationships/hyperlink" Target="https://podminky.urs.cz/item/CS_URS_2024_01/998223011" TargetMode="External"/><Relationship Id="rId120" Type="http://schemas.openxmlformats.org/officeDocument/2006/relationships/hyperlink" Target="https://podminky.urs.cz/item/CS_URS_2024_01/762361810" TargetMode="External"/><Relationship Id="rId125" Type="http://schemas.openxmlformats.org/officeDocument/2006/relationships/hyperlink" Target="https://podminky.urs.cz/item/CS_URS_2024_01/764002851" TargetMode="External"/><Relationship Id="rId141" Type="http://schemas.openxmlformats.org/officeDocument/2006/relationships/hyperlink" Target="https://podminky.urs.cz/item/CS_URS_2024_01/764238404" TargetMode="External"/><Relationship Id="rId146" Type="http://schemas.openxmlformats.org/officeDocument/2006/relationships/hyperlink" Target="https://podminky.urs.cz/item/CS_URS_2024_01/764311604" TargetMode="External"/><Relationship Id="rId167" Type="http://schemas.openxmlformats.org/officeDocument/2006/relationships/hyperlink" Target="https://podminky.urs.cz/item/CS_URS_2024_01/783317101" TargetMode="External"/><Relationship Id="rId7" Type="http://schemas.openxmlformats.org/officeDocument/2006/relationships/hyperlink" Target="https://podminky.urs.cz/item/CS_URS_2024_01/132251252" TargetMode="External"/><Relationship Id="rId71" Type="http://schemas.openxmlformats.org/officeDocument/2006/relationships/hyperlink" Target="https://podminky.urs.cz/item/CS_URS_2024_01/949101112" TargetMode="External"/><Relationship Id="rId92" Type="http://schemas.openxmlformats.org/officeDocument/2006/relationships/hyperlink" Target="https://podminky.urs.cz/item/CS_URS_2024_01/997013603" TargetMode="External"/><Relationship Id="rId162" Type="http://schemas.openxmlformats.org/officeDocument/2006/relationships/hyperlink" Target="https://podminky.urs.cz/item/CS_URS_2024_01/998782101" TargetMode="External"/><Relationship Id="rId2" Type="http://schemas.openxmlformats.org/officeDocument/2006/relationships/hyperlink" Target="https://podminky.urs.cz/item/CS_URS_2024_01/113106221" TargetMode="External"/><Relationship Id="rId29" Type="http://schemas.openxmlformats.org/officeDocument/2006/relationships/hyperlink" Target="https://podminky.urs.cz/item/CS_URS_2024_01/211971122" TargetMode="External"/><Relationship Id="rId24" Type="http://schemas.openxmlformats.org/officeDocument/2006/relationships/hyperlink" Target="https://podminky.urs.cz/item/CS_URS_2024_01/167151112" TargetMode="External"/><Relationship Id="rId40" Type="http://schemas.openxmlformats.org/officeDocument/2006/relationships/hyperlink" Target="https://podminky.urs.cz/item/CS_URS_2024_01/622325303" TargetMode="External"/><Relationship Id="rId45" Type="http://schemas.openxmlformats.org/officeDocument/2006/relationships/hyperlink" Target="https://podminky.urs.cz/item/CS_URS_2024_01/629135101" TargetMode="External"/><Relationship Id="rId66" Type="http://schemas.openxmlformats.org/officeDocument/2006/relationships/hyperlink" Target="https://podminky.urs.cz/item/CS_URS_2024_01/944511811" TargetMode="External"/><Relationship Id="rId87" Type="http://schemas.openxmlformats.org/officeDocument/2006/relationships/hyperlink" Target="https://podminky.urs.cz/item/CS_URS_2024_01/974029153" TargetMode="External"/><Relationship Id="rId110" Type="http://schemas.openxmlformats.org/officeDocument/2006/relationships/hyperlink" Target="https://podminky.urs.cz/item/CS_URS_2024_01/712491586" TargetMode="External"/><Relationship Id="rId115" Type="http://schemas.openxmlformats.org/officeDocument/2006/relationships/hyperlink" Target="https://podminky.urs.cz/item/CS_URS_2024_01/762083122" TargetMode="External"/><Relationship Id="rId131" Type="http://schemas.openxmlformats.org/officeDocument/2006/relationships/hyperlink" Target="https://podminky.urs.cz/item/CS_URS_2024_01/764031411" TargetMode="External"/><Relationship Id="rId136" Type="http://schemas.openxmlformats.org/officeDocument/2006/relationships/hyperlink" Target="https://podminky.urs.cz/item/CS_URS_2024_01/764236401" TargetMode="External"/><Relationship Id="rId157" Type="http://schemas.openxmlformats.org/officeDocument/2006/relationships/hyperlink" Target="https://podminky.urs.cz/item/CS_URS_2024_01/782993914" TargetMode="External"/><Relationship Id="rId178" Type="http://schemas.openxmlformats.org/officeDocument/2006/relationships/drawing" Target="../drawings/drawing4.xml"/><Relationship Id="rId61" Type="http://schemas.openxmlformats.org/officeDocument/2006/relationships/hyperlink" Target="https://podminky.urs.cz/item/CS_URS_2024_01/941111121" TargetMode="External"/><Relationship Id="rId82" Type="http://schemas.openxmlformats.org/officeDocument/2006/relationships/hyperlink" Target="https://podminky.urs.cz/item/CS_URS_2024_01/971033561" TargetMode="External"/><Relationship Id="rId152" Type="http://schemas.openxmlformats.org/officeDocument/2006/relationships/hyperlink" Target="https://podminky.urs.cz/item/CS_URS_2024_01/767661811" TargetMode="External"/><Relationship Id="rId173" Type="http://schemas.openxmlformats.org/officeDocument/2006/relationships/hyperlink" Target="https://podminky.urs.cz/item/CS_URS_2024_01/783846523" TargetMode="External"/><Relationship Id="rId19" Type="http://schemas.openxmlformats.org/officeDocument/2006/relationships/hyperlink" Target="https://podminky.urs.cz/item/CS_URS_2024_01/151101112" TargetMode="External"/><Relationship Id="rId14" Type="http://schemas.openxmlformats.org/officeDocument/2006/relationships/hyperlink" Target="https://podminky.urs.cz/item/CS_URS_2024_01/132454204" TargetMode="External"/><Relationship Id="rId30" Type="http://schemas.openxmlformats.org/officeDocument/2006/relationships/hyperlink" Target="https://podminky.urs.cz/item/CS_URS_2024_01/212532111" TargetMode="External"/><Relationship Id="rId35" Type="http://schemas.openxmlformats.org/officeDocument/2006/relationships/hyperlink" Target="https://podminky.urs.cz/item/CS_URS_2024_01/564861011" TargetMode="External"/><Relationship Id="rId56" Type="http://schemas.openxmlformats.org/officeDocument/2006/relationships/hyperlink" Target="https://podminky.urs.cz/item/CS_URS_2024_01/895270051" TargetMode="External"/><Relationship Id="rId77" Type="http://schemas.openxmlformats.org/officeDocument/2006/relationships/hyperlink" Target="https://podminky.urs.cz/item/CS_URS_2024_01/968082016" TargetMode="External"/><Relationship Id="rId100" Type="http://schemas.openxmlformats.org/officeDocument/2006/relationships/hyperlink" Target="https://podminky.urs.cz/item/CS_URS_2024_01/997221655" TargetMode="External"/><Relationship Id="rId105" Type="http://schemas.openxmlformats.org/officeDocument/2006/relationships/hyperlink" Target="https://podminky.urs.cz/item/CS_URS_2024_01/712340833" TargetMode="External"/><Relationship Id="rId126" Type="http://schemas.openxmlformats.org/officeDocument/2006/relationships/hyperlink" Target="https://podminky.urs.cz/item/CS_URS_2024_01/764002861" TargetMode="External"/><Relationship Id="rId147" Type="http://schemas.openxmlformats.org/officeDocument/2006/relationships/hyperlink" Target="https://podminky.urs.cz/item/CS_URS_2024_01/764311606" TargetMode="External"/><Relationship Id="rId168" Type="http://schemas.openxmlformats.org/officeDocument/2006/relationships/hyperlink" Target="https://podminky.urs.cz/item/CS_URS_2024_01/783801403" TargetMode="External"/><Relationship Id="rId8" Type="http://schemas.openxmlformats.org/officeDocument/2006/relationships/hyperlink" Target="https://podminky.urs.cz/item/CS_URS_2024_01/132254204" TargetMode="External"/><Relationship Id="rId51" Type="http://schemas.openxmlformats.org/officeDocument/2006/relationships/hyperlink" Target="https://podminky.urs.cz/item/CS_URS_2024_01/831362921" TargetMode="External"/><Relationship Id="rId72" Type="http://schemas.openxmlformats.org/officeDocument/2006/relationships/hyperlink" Target="https://podminky.urs.cz/item/CS_URS_2024_01/962032641" TargetMode="External"/><Relationship Id="rId93" Type="http://schemas.openxmlformats.org/officeDocument/2006/relationships/hyperlink" Target="https://podminky.urs.cz/item/CS_URS_2024_01/997013631" TargetMode="External"/><Relationship Id="rId98" Type="http://schemas.openxmlformats.org/officeDocument/2006/relationships/hyperlink" Target="https://podminky.urs.cz/item/CS_URS_2024_01/997221615" TargetMode="External"/><Relationship Id="rId121" Type="http://schemas.openxmlformats.org/officeDocument/2006/relationships/hyperlink" Target="https://podminky.urs.cz/item/CS_URS_2024_01/762395000" TargetMode="External"/><Relationship Id="rId142" Type="http://schemas.openxmlformats.org/officeDocument/2006/relationships/hyperlink" Target="https://podminky.urs.cz/item/CS_URS_2024_01/764238405" TargetMode="External"/><Relationship Id="rId163" Type="http://schemas.openxmlformats.org/officeDocument/2006/relationships/hyperlink" Target="https://podminky.urs.cz/item/CS_URS_2024_01/783213021" TargetMode="External"/><Relationship Id="rId3" Type="http://schemas.openxmlformats.org/officeDocument/2006/relationships/hyperlink" Target="https://podminky.urs.cz/item/CS_URS_2024_01/113107153" TargetMode="External"/><Relationship Id="rId25" Type="http://schemas.openxmlformats.org/officeDocument/2006/relationships/hyperlink" Target="https://podminky.urs.cz/item/CS_URS_2024_01/171201231" TargetMode="External"/><Relationship Id="rId46" Type="http://schemas.openxmlformats.org/officeDocument/2006/relationships/hyperlink" Target="https://podminky.urs.cz/item/CS_URS_2024_01/629135102" TargetMode="External"/><Relationship Id="rId67" Type="http://schemas.openxmlformats.org/officeDocument/2006/relationships/hyperlink" Target="https://podminky.urs.cz/item/CS_URS_2024_01/944711112" TargetMode="External"/><Relationship Id="rId116" Type="http://schemas.openxmlformats.org/officeDocument/2006/relationships/hyperlink" Target="https://podminky.urs.cz/item/CS_URS_2024_01/762341046" TargetMode="External"/><Relationship Id="rId137" Type="http://schemas.openxmlformats.org/officeDocument/2006/relationships/hyperlink" Target="https://podminky.urs.cz/item/CS_URS_2024_01/764236405" TargetMode="External"/><Relationship Id="rId158" Type="http://schemas.openxmlformats.org/officeDocument/2006/relationships/hyperlink" Target="https://podminky.urs.cz/item/CS_URS_2024_01/782994911" TargetMode="External"/><Relationship Id="rId20" Type="http://schemas.openxmlformats.org/officeDocument/2006/relationships/hyperlink" Target="https://podminky.urs.cz/item/CS_URS_2024_01/162751113" TargetMode="External"/><Relationship Id="rId41" Type="http://schemas.openxmlformats.org/officeDocument/2006/relationships/hyperlink" Target="https://podminky.urs.cz/item/CS_URS_2024_01/622635091" TargetMode="External"/><Relationship Id="rId62" Type="http://schemas.openxmlformats.org/officeDocument/2006/relationships/hyperlink" Target="https://podminky.urs.cz/item/CS_URS_2024_01/941111221" TargetMode="External"/><Relationship Id="rId83" Type="http://schemas.openxmlformats.org/officeDocument/2006/relationships/hyperlink" Target="https://podminky.urs.cz/item/CS_URS_2024_01/971033581" TargetMode="External"/><Relationship Id="rId88" Type="http://schemas.openxmlformats.org/officeDocument/2006/relationships/hyperlink" Target="https://podminky.urs.cz/item/CS_URS_2024_01/978015331" TargetMode="External"/><Relationship Id="rId111" Type="http://schemas.openxmlformats.org/officeDocument/2006/relationships/hyperlink" Target="https://podminky.urs.cz/item/CS_URS_2024_01/712998005" TargetMode="External"/><Relationship Id="rId132" Type="http://schemas.openxmlformats.org/officeDocument/2006/relationships/hyperlink" Target="https://podminky.urs.cz/item/CS_URS_2024_01/764031412" TargetMode="External"/><Relationship Id="rId153" Type="http://schemas.openxmlformats.org/officeDocument/2006/relationships/hyperlink" Target="https://podminky.urs.cz/item/CS_URS_2024_01/767810113" TargetMode="External"/><Relationship Id="rId174" Type="http://schemas.openxmlformats.org/officeDocument/2006/relationships/hyperlink" Target="https://podminky.urs.cz/item/CS_URS_2024_01/HZS1292" TargetMode="External"/><Relationship Id="rId15" Type="http://schemas.openxmlformats.org/officeDocument/2006/relationships/hyperlink" Target="https://podminky.urs.cz/item/CS_URS_2024_01/132551252" TargetMode="External"/><Relationship Id="rId36" Type="http://schemas.openxmlformats.org/officeDocument/2006/relationships/hyperlink" Target="https://podminky.urs.cz/item/CS_URS_2024_01/567124113" TargetMode="External"/><Relationship Id="rId57" Type="http://schemas.openxmlformats.org/officeDocument/2006/relationships/hyperlink" Target="https://podminky.urs.cz/item/CS_URS_2024_01/895270052" TargetMode="External"/><Relationship Id="rId106" Type="http://schemas.openxmlformats.org/officeDocument/2006/relationships/hyperlink" Target="https://podminky.urs.cz/item/CS_URS_2024_01/712361702" TargetMode="External"/><Relationship Id="rId127" Type="http://schemas.openxmlformats.org/officeDocument/2006/relationships/hyperlink" Target="https://podminky.urs.cz/item/CS_URS_2024_01/76400287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1/622324491" TargetMode="External"/><Relationship Id="rId18" Type="http://schemas.openxmlformats.org/officeDocument/2006/relationships/hyperlink" Target="https://podminky.urs.cz/item/CS_URS_2024_01/629995101" TargetMode="External"/><Relationship Id="rId26" Type="http://schemas.openxmlformats.org/officeDocument/2006/relationships/hyperlink" Target="https://podminky.urs.cz/item/CS_URS_2024_01/985121121" TargetMode="External"/><Relationship Id="rId39" Type="http://schemas.openxmlformats.org/officeDocument/2006/relationships/hyperlink" Target="https://podminky.urs.cz/item/CS_URS_2024_01/985312134" TargetMode="External"/><Relationship Id="rId21" Type="http://schemas.openxmlformats.org/officeDocument/2006/relationships/hyperlink" Target="https://podminky.urs.cz/item/CS_URS_2024_01/978013191" TargetMode="External"/><Relationship Id="rId34" Type="http://schemas.openxmlformats.org/officeDocument/2006/relationships/hyperlink" Target="https://podminky.urs.cz/item/CS_URS_2024_01/985311113" TargetMode="External"/><Relationship Id="rId42" Type="http://schemas.openxmlformats.org/officeDocument/2006/relationships/hyperlink" Target="https://podminky.urs.cz/item/CS_URS_2024_01/985323112" TargetMode="External"/><Relationship Id="rId47" Type="http://schemas.openxmlformats.org/officeDocument/2006/relationships/hyperlink" Target="https://podminky.urs.cz/item/CS_URS_2024_01/998011009" TargetMode="External"/><Relationship Id="rId50" Type="http://schemas.openxmlformats.org/officeDocument/2006/relationships/hyperlink" Target="https://podminky.urs.cz/item/CS_URS_2024_01/711161212" TargetMode="External"/><Relationship Id="rId55" Type="http://schemas.openxmlformats.org/officeDocument/2006/relationships/hyperlink" Target="https://podminky.urs.cz/item/CS_URS_2024_01/711493111" TargetMode="External"/><Relationship Id="rId7" Type="http://schemas.openxmlformats.org/officeDocument/2006/relationships/hyperlink" Target="https://podminky.urs.cz/item/CS_URS_2024_01/612324111" TargetMode="External"/><Relationship Id="rId12" Type="http://schemas.openxmlformats.org/officeDocument/2006/relationships/hyperlink" Target="https://podminky.urs.cz/item/CS_URS_2024_01/622324411" TargetMode="External"/><Relationship Id="rId17" Type="http://schemas.openxmlformats.org/officeDocument/2006/relationships/hyperlink" Target="https://podminky.urs.cz/item/CS_URS_2024_01/628195001" TargetMode="External"/><Relationship Id="rId25" Type="http://schemas.openxmlformats.org/officeDocument/2006/relationships/hyperlink" Target="https://podminky.urs.cz/item/CS_URS_2024_01/985112132" TargetMode="External"/><Relationship Id="rId33" Type="http://schemas.openxmlformats.org/officeDocument/2006/relationships/hyperlink" Target="https://podminky.urs.cz/item/CS_URS_2024_01/985132411" TargetMode="External"/><Relationship Id="rId38" Type="http://schemas.openxmlformats.org/officeDocument/2006/relationships/hyperlink" Target="https://podminky.urs.cz/item/CS_URS_2024_01/985312123" TargetMode="External"/><Relationship Id="rId46" Type="http://schemas.openxmlformats.org/officeDocument/2006/relationships/hyperlink" Target="https://podminky.urs.cz/item/CS_URS_2024_01/997013601" TargetMode="External"/><Relationship Id="rId59" Type="http://schemas.openxmlformats.org/officeDocument/2006/relationships/drawing" Target="../drawings/drawing5.xml"/><Relationship Id="rId2" Type="http://schemas.openxmlformats.org/officeDocument/2006/relationships/hyperlink" Target="https://podminky.urs.cz/item/CS_URS_2024_01/977131114" TargetMode="External"/><Relationship Id="rId16" Type="http://schemas.openxmlformats.org/officeDocument/2006/relationships/hyperlink" Target="https://podminky.urs.cz/item/CS_URS_2024_01/622328231" TargetMode="External"/><Relationship Id="rId20" Type="http://schemas.openxmlformats.org/officeDocument/2006/relationships/hyperlink" Target="https://podminky.urs.cz/item/CS_URS_2024_01/978011191" TargetMode="External"/><Relationship Id="rId29" Type="http://schemas.openxmlformats.org/officeDocument/2006/relationships/hyperlink" Target="https://podminky.urs.cz/item/CS_URS_2024_01/985131311" TargetMode="External"/><Relationship Id="rId41" Type="http://schemas.openxmlformats.org/officeDocument/2006/relationships/hyperlink" Target="https://podminky.urs.cz/item/CS_URS_2024_01/985321112" TargetMode="External"/><Relationship Id="rId54" Type="http://schemas.openxmlformats.org/officeDocument/2006/relationships/hyperlink" Target="https://podminky.urs.cz/item/CS_URS_2024_01/711413121" TargetMode="External"/><Relationship Id="rId1" Type="http://schemas.openxmlformats.org/officeDocument/2006/relationships/hyperlink" Target="https://podminky.urs.cz/item/CS_URS_2024_01/319201321" TargetMode="External"/><Relationship Id="rId6" Type="http://schemas.openxmlformats.org/officeDocument/2006/relationships/hyperlink" Target="https://podminky.urs.cz/item/CS_URS_2024_01/612142002" TargetMode="External"/><Relationship Id="rId11" Type="http://schemas.openxmlformats.org/officeDocument/2006/relationships/hyperlink" Target="https://podminky.urs.cz/item/CS_URS_2024_01/622131151" TargetMode="External"/><Relationship Id="rId24" Type="http://schemas.openxmlformats.org/officeDocument/2006/relationships/hyperlink" Target="https://podminky.urs.cz/item/CS_URS_2024_01/985112122" TargetMode="External"/><Relationship Id="rId32" Type="http://schemas.openxmlformats.org/officeDocument/2006/relationships/hyperlink" Target="https://podminky.urs.cz/item/CS_URS_2024_01/985132311" TargetMode="External"/><Relationship Id="rId37" Type="http://schemas.openxmlformats.org/officeDocument/2006/relationships/hyperlink" Target="https://podminky.urs.cz/item/CS_URS_2024_01/985312113" TargetMode="External"/><Relationship Id="rId40" Type="http://schemas.openxmlformats.org/officeDocument/2006/relationships/hyperlink" Target="https://podminky.urs.cz/item/CS_URS_2024_01/985321111" TargetMode="External"/><Relationship Id="rId45" Type="http://schemas.openxmlformats.org/officeDocument/2006/relationships/hyperlink" Target="https://podminky.urs.cz/item/CS_URS_2024_01/997013509" TargetMode="External"/><Relationship Id="rId53" Type="http://schemas.openxmlformats.org/officeDocument/2006/relationships/hyperlink" Target="https://podminky.urs.cz/item/CS_URS_2024_01/711161391" TargetMode="External"/><Relationship Id="rId58" Type="http://schemas.openxmlformats.org/officeDocument/2006/relationships/printerSettings" Target="../printerSettings/printerSettings5.bin"/><Relationship Id="rId5" Type="http://schemas.openxmlformats.org/officeDocument/2006/relationships/hyperlink" Target="https://podminky.urs.cz/item/CS_URS_2024_01/612131151" TargetMode="External"/><Relationship Id="rId15" Type="http://schemas.openxmlformats.org/officeDocument/2006/relationships/hyperlink" Target="https://podminky.urs.cz/item/CS_URS_2024_01/622327191" TargetMode="External"/><Relationship Id="rId23" Type="http://schemas.openxmlformats.org/officeDocument/2006/relationships/hyperlink" Target="https://podminky.urs.cz/item/CS_URS_2024_01/985112112" TargetMode="External"/><Relationship Id="rId28" Type="http://schemas.openxmlformats.org/officeDocument/2006/relationships/hyperlink" Target="https://podminky.urs.cz/item/CS_URS_2024_01/985131111" TargetMode="External"/><Relationship Id="rId36" Type="http://schemas.openxmlformats.org/officeDocument/2006/relationships/hyperlink" Target="https://podminky.urs.cz/item/CS_URS_2024_01/985311313" TargetMode="External"/><Relationship Id="rId49" Type="http://schemas.openxmlformats.org/officeDocument/2006/relationships/hyperlink" Target="https://podminky.urs.cz/item/CS_URS_2024_01/711113127" TargetMode="External"/><Relationship Id="rId57" Type="http://schemas.openxmlformats.org/officeDocument/2006/relationships/hyperlink" Target="https://podminky.urs.cz/item/CS_URS_2024_01/998711122" TargetMode="External"/><Relationship Id="rId10" Type="http://schemas.openxmlformats.org/officeDocument/2006/relationships/hyperlink" Target="https://podminky.urs.cz/item/CS_URS_2024_01/612822021" TargetMode="External"/><Relationship Id="rId19" Type="http://schemas.openxmlformats.org/officeDocument/2006/relationships/hyperlink" Target="https://podminky.urs.cz/item/CS_URS_2024_01/949101112" TargetMode="External"/><Relationship Id="rId31" Type="http://schemas.openxmlformats.org/officeDocument/2006/relationships/hyperlink" Target="https://podminky.urs.cz/item/CS_URS_2024_01/985132111" TargetMode="External"/><Relationship Id="rId44" Type="http://schemas.openxmlformats.org/officeDocument/2006/relationships/hyperlink" Target="https://podminky.urs.cz/item/CS_URS_2024_01/997013501" TargetMode="External"/><Relationship Id="rId52" Type="http://schemas.openxmlformats.org/officeDocument/2006/relationships/hyperlink" Target="https://podminky.urs.cz/item/CS_URS_2024_01/711161383" TargetMode="External"/><Relationship Id="rId4" Type="http://schemas.openxmlformats.org/officeDocument/2006/relationships/hyperlink" Target="https://podminky.urs.cz/item/CS_URS_2024_01/611324111" TargetMode="External"/><Relationship Id="rId9" Type="http://schemas.openxmlformats.org/officeDocument/2006/relationships/hyperlink" Target="https://podminky.urs.cz/item/CS_URS_2024_01/612822011" TargetMode="External"/><Relationship Id="rId14" Type="http://schemas.openxmlformats.org/officeDocument/2006/relationships/hyperlink" Target="https://podminky.urs.cz/item/CS_URS_2024_01/622327121" TargetMode="External"/><Relationship Id="rId22" Type="http://schemas.openxmlformats.org/officeDocument/2006/relationships/hyperlink" Target="https://podminky.urs.cz/item/CS_URS_2024_01/978015391" TargetMode="External"/><Relationship Id="rId27" Type="http://schemas.openxmlformats.org/officeDocument/2006/relationships/hyperlink" Target="https://podminky.urs.cz/item/CS_URS_2024_01/985121221" TargetMode="External"/><Relationship Id="rId30" Type="http://schemas.openxmlformats.org/officeDocument/2006/relationships/hyperlink" Target="https://podminky.urs.cz/item/CS_URS_2024_01/985131411" TargetMode="External"/><Relationship Id="rId35" Type="http://schemas.openxmlformats.org/officeDocument/2006/relationships/hyperlink" Target="https://podminky.urs.cz/item/CS_URS_2024_01/985311214" TargetMode="External"/><Relationship Id="rId43" Type="http://schemas.openxmlformats.org/officeDocument/2006/relationships/hyperlink" Target="https://podminky.urs.cz/item/CS_URS_2024_01/997013152" TargetMode="External"/><Relationship Id="rId48" Type="http://schemas.openxmlformats.org/officeDocument/2006/relationships/hyperlink" Target="https://podminky.urs.cz/item/CS_URS_2024_01/711112001" TargetMode="External"/><Relationship Id="rId56" Type="http://schemas.openxmlformats.org/officeDocument/2006/relationships/hyperlink" Target="https://podminky.urs.cz/item/CS_URS_2024_01/711493121" TargetMode="External"/><Relationship Id="rId8" Type="http://schemas.openxmlformats.org/officeDocument/2006/relationships/hyperlink" Target="https://podminky.urs.cz/item/CS_URS_2024_01/612822001" TargetMode="External"/><Relationship Id="rId51" Type="http://schemas.openxmlformats.org/officeDocument/2006/relationships/hyperlink" Target="https://podminky.urs.cz/item/CS_URS_2024_01/711161222" TargetMode="External"/><Relationship Id="rId3" Type="http://schemas.openxmlformats.org/officeDocument/2006/relationships/hyperlink" Target="https://podminky.urs.cz/item/CS_URS_2024_01/611131151"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4_01/722130803" TargetMode="External"/><Relationship Id="rId13" Type="http://schemas.openxmlformats.org/officeDocument/2006/relationships/hyperlink" Target="https://podminky.urs.cz/item/CS_URS_2024_01/725210821" TargetMode="External"/><Relationship Id="rId18" Type="http://schemas.openxmlformats.org/officeDocument/2006/relationships/hyperlink" Target="https://podminky.urs.cz/item/CS_URS_2024_01/721210813" TargetMode="External"/><Relationship Id="rId3" Type="http://schemas.openxmlformats.org/officeDocument/2006/relationships/hyperlink" Target="https://podminky.urs.cz/item/CS_URS_2024_01/721220801" TargetMode="External"/><Relationship Id="rId21" Type="http://schemas.openxmlformats.org/officeDocument/2006/relationships/hyperlink" Target="https://podminky.urs.cz/item/CS_URS_2024_01/997013509" TargetMode="External"/><Relationship Id="rId7" Type="http://schemas.openxmlformats.org/officeDocument/2006/relationships/hyperlink" Target="https://podminky.urs.cz/item/CS_URS_2024_01/722130802" TargetMode="External"/><Relationship Id="rId12" Type="http://schemas.openxmlformats.org/officeDocument/2006/relationships/hyperlink" Target="https://podminky.urs.cz/item/CS_URS_2024_01/725122817" TargetMode="External"/><Relationship Id="rId17" Type="http://schemas.openxmlformats.org/officeDocument/2006/relationships/hyperlink" Target="https://podminky.urs.cz/item/CS_URS_2024_01/725820802" TargetMode="External"/><Relationship Id="rId2" Type="http://schemas.openxmlformats.org/officeDocument/2006/relationships/hyperlink" Target="https://podminky.urs.cz/item/CS_URS_2024_01/721140806" TargetMode="External"/><Relationship Id="rId16" Type="http://schemas.openxmlformats.org/officeDocument/2006/relationships/hyperlink" Target="https://podminky.urs.cz/item/CS_URS_2024_01/725820801" TargetMode="External"/><Relationship Id="rId20" Type="http://schemas.openxmlformats.org/officeDocument/2006/relationships/hyperlink" Target="https://podminky.urs.cz/item/CS_URS_2024_01/997013501" TargetMode="External"/><Relationship Id="rId1" Type="http://schemas.openxmlformats.org/officeDocument/2006/relationships/hyperlink" Target="https://podminky.urs.cz/item/CS_URS_2024_01/721140802" TargetMode="External"/><Relationship Id="rId6" Type="http://schemas.openxmlformats.org/officeDocument/2006/relationships/hyperlink" Target="https://podminky.urs.cz/item/CS_URS_2024_01/722130801" TargetMode="External"/><Relationship Id="rId11" Type="http://schemas.openxmlformats.org/officeDocument/2006/relationships/hyperlink" Target="https://podminky.urs.cz/item/CS_URS_2024_01/725110811" TargetMode="External"/><Relationship Id="rId24" Type="http://schemas.openxmlformats.org/officeDocument/2006/relationships/drawing" Target="../drawings/drawing7.xml"/><Relationship Id="rId5" Type="http://schemas.openxmlformats.org/officeDocument/2006/relationships/hyperlink" Target="https://podminky.urs.cz/item/CS_URS_2024_01/721242804" TargetMode="External"/><Relationship Id="rId15" Type="http://schemas.openxmlformats.org/officeDocument/2006/relationships/hyperlink" Target="https://podminky.urs.cz/item/CS_URS_2024_01/725330840" TargetMode="External"/><Relationship Id="rId23" Type="http://schemas.openxmlformats.org/officeDocument/2006/relationships/printerSettings" Target="../printerSettings/printerSettings7.bin"/><Relationship Id="rId10" Type="http://schemas.openxmlformats.org/officeDocument/2006/relationships/hyperlink" Target="https://podminky.urs.cz/item/CS_URS_2024_01/722260813" TargetMode="External"/><Relationship Id="rId19" Type="http://schemas.openxmlformats.org/officeDocument/2006/relationships/hyperlink" Target="https://podminky.urs.cz/item/CS_URS_2024_01/997013212" TargetMode="External"/><Relationship Id="rId4" Type="http://schemas.openxmlformats.org/officeDocument/2006/relationships/hyperlink" Target="https://podminky.urs.cz/item/CS_URS_2024_01/721220802" TargetMode="External"/><Relationship Id="rId9" Type="http://schemas.openxmlformats.org/officeDocument/2006/relationships/hyperlink" Target="https://podminky.urs.cz/item/CS_URS_2024_01/722130804" TargetMode="External"/><Relationship Id="rId14" Type="http://schemas.openxmlformats.org/officeDocument/2006/relationships/hyperlink" Target="https://podminky.urs.cz/item/CS_URS_2024_01/725310823" TargetMode="External"/><Relationship Id="rId22" Type="http://schemas.openxmlformats.org/officeDocument/2006/relationships/hyperlink" Target="https://podminky.urs.cz/item/CS_URS_2024_01/997013631"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4_01/733223210" TargetMode="External"/><Relationship Id="rId18" Type="http://schemas.openxmlformats.org/officeDocument/2006/relationships/hyperlink" Target="https://podminky.urs.cz/item/CS_URS_2024_01/998733122" TargetMode="External"/><Relationship Id="rId26" Type="http://schemas.openxmlformats.org/officeDocument/2006/relationships/hyperlink" Target="https://podminky.urs.cz/item/CS_URS_2024_01/734221545" TargetMode="External"/><Relationship Id="rId39" Type="http://schemas.openxmlformats.org/officeDocument/2006/relationships/hyperlink" Target="https://podminky.urs.cz/item/CS_URS_2024_01/734494121" TargetMode="External"/><Relationship Id="rId21" Type="http://schemas.openxmlformats.org/officeDocument/2006/relationships/hyperlink" Target="https://podminky.urs.cz/item/CS_URS_2024_01/734192416" TargetMode="External"/><Relationship Id="rId34" Type="http://schemas.openxmlformats.org/officeDocument/2006/relationships/hyperlink" Target="https://podminky.urs.cz/item/CS_URS_2024_01/734292714" TargetMode="External"/><Relationship Id="rId42" Type="http://schemas.openxmlformats.org/officeDocument/2006/relationships/hyperlink" Target="https://podminky.urs.cz/item/CS_URS_2024_01/735151296" TargetMode="External"/><Relationship Id="rId47" Type="http://schemas.openxmlformats.org/officeDocument/2006/relationships/hyperlink" Target="https://podminky.urs.cz/item/CS_URS_2024_01/735511007" TargetMode="External"/><Relationship Id="rId50" Type="http://schemas.openxmlformats.org/officeDocument/2006/relationships/hyperlink" Target="https://podminky.urs.cz/item/CS_URS_2024_01/735511062" TargetMode="External"/><Relationship Id="rId55" Type="http://schemas.openxmlformats.org/officeDocument/2006/relationships/hyperlink" Target="https://podminky.urs.cz/item/CS_URS_2024_01/735511138" TargetMode="External"/><Relationship Id="rId63" Type="http://schemas.openxmlformats.org/officeDocument/2006/relationships/printerSettings" Target="../printerSettings/printerSettings9.bin"/><Relationship Id="rId7" Type="http://schemas.openxmlformats.org/officeDocument/2006/relationships/hyperlink" Target="https://podminky.urs.cz/item/CS_URS_2024_01/733222203" TargetMode="External"/><Relationship Id="rId2" Type="http://schemas.openxmlformats.org/officeDocument/2006/relationships/hyperlink" Target="https://podminky.urs.cz/item/CS_URS_2024_01/713463211" TargetMode="External"/><Relationship Id="rId16" Type="http://schemas.openxmlformats.org/officeDocument/2006/relationships/hyperlink" Target="https://podminky.urs.cz/item/CS_URS_2024_01/733291103" TargetMode="External"/><Relationship Id="rId20" Type="http://schemas.openxmlformats.org/officeDocument/2006/relationships/hyperlink" Target="https://podminky.urs.cz/item/CS_URS_2024_01/734192414" TargetMode="External"/><Relationship Id="rId29" Type="http://schemas.openxmlformats.org/officeDocument/2006/relationships/hyperlink" Target="https://podminky.urs.cz/item/CS_URS_2024_01/734261402" TargetMode="External"/><Relationship Id="rId41" Type="http://schemas.openxmlformats.org/officeDocument/2006/relationships/hyperlink" Target="https://podminky.urs.cz/item/CS_URS_2024_01/998734122" TargetMode="External"/><Relationship Id="rId54" Type="http://schemas.openxmlformats.org/officeDocument/2006/relationships/hyperlink" Target="https://podminky.urs.cz/item/CS_URS_2024_01/735511102" TargetMode="External"/><Relationship Id="rId62" Type="http://schemas.openxmlformats.org/officeDocument/2006/relationships/hyperlink" Target="https://podminky.urs.cz/item/CS_URS_2024_01/013254000" TargetMode="External"/><Relationship Id="rId1" Type="http://schemas.openxmlformats.org/officeDocument/2006/relationships/hyperlink" Target="https://podminky.urs.cz/item/CS_URS_2024_01/713121111" TargetMode="External"/><Relationship Id="rId6" Type="http://schemas.openxmlformats.org/officeDocument/2006/relationships/hyperlink" Target="https://podminky.urs.cz/item/CS_URS_2024_01/733222202" TargetMode="External"/><Relationship Id="rId11" Type="http://schemas.openxmlformats.org/officeDocument/2006/relationships/hyperlink" Target="https://podminky.urs.cz/item/CS_URS_2024_01/733223207" TargetMode="External"/><Relationship Id="rId24" Type="http://schemas.openxmlformats.org/officeDocument/2006/relationships/hyperlink" Target="https://podminky.urs.cz/item/CS_URS_2024_01/734211127" TargetMode="External"/><Relationship Id="rId32" Type="http://schemas.openxmlformats.org/officeDocument/2006/relationships/hyperlink" Target="https://podminky.urs.cz/item/CS_URS_2024_01/734291123" TargetMode="External"/><Relationship Id="rId37" Type="http://schemas.openxmlformats.org/officeDocument/2006/relationships/hyperlink" Target="https://podminky.urs.cz/item/CS_URS_2024_01/734295022" TargetMode="External"/><Relationship Id="rId40" Type="http://schemas.openxmlformats.org/officeDocument/2006/relationships/hyperlink" Target="https://podminky.urs.cz/item/CS_URS_2024_01/734494213" TargetMode="External"/><Relationship Id="rId45" Type="http://schemas.openxmlformats.org/officeDocument/2006/relationships/hyperlink" Target="https://podminky.urs.cz/item/CS_URS_2024_01/735152496" TargetMode="External"/><Relationship Id="rId53" Type="http://schemas.openxmlformats.org/officeDocument/2006/relationships/hyperlink" Target="https://podminky.urs.cz/item/CS_URS_2024_01/735511101" TargetMode="External"/><Relationship Id="rId58" Type="http://schemas.openxmlformats.org/officeDocument/2006/relationships/hyperlink" Target="https://podminky.urs.cz/item/CS_URS_2024_01/230050031" TargetMode="External"/><Relationship Id="rId5" Type="http://schemas.openxmlformats.org/officeDocument/2006/relationships/hyperlink" Target="https://podminky.urs.cz/item/CS_URS_2024_01/998732121" TargetMode="External"/><Relationship Id="rId15" Type="http://schemas.openxmlformats.org/officeDocument/2006/relationships/hyperlink" Target="https://podminky.urs.cz/item/CS_URS_2024_01/733291102" TargetMode="External"/><Relationship Id="rId23" Type="http://schemas.openxmlformats.org/officeDocument/2006/relationships/hyperlink" Target="https://podminky.urs.cz/item/CS_URS_2024_01/734193215" TargetMode="External"/><Relationship Id="rId28" Type="http://schemas.openxmlformats.org/officeDocument/2006/relationships/hyperlink" Target="https://podminky.urs.cz/item/CS_URS_2024_01/734242415" TargetMode="External"/><Relationship Id="rId36" Type="http://schemas.openxmlformats.org/officeDocument/2006/relationships/hyperlink" Target="https://podminky.urs.cz/item/CS_URS_2024_01/734295021" TargetMode="External"/><Relationship Id="rId49" Type="http://schemas.openxmlformats.org/officeDocument/2006/relationships/hyperlink" Target="https://podminky.urs.cz/item/CS_URS_2024_01/735511061" TargetMode="External"/><Relationship Id="rId57" Type="http://schemas.openxmlformats.org/officeDocument/2006/relationships/hyperlink" Target="https://podminky.urs.cz/item/CS_URS_2024_01/998735122" TargetMode="External"/><Relationship Id="rId61" Type="http://schemas.openxmlformats.org/officeDocument/2006/relationships/hyperlink" Target="https://podminky.urs.cz/item/CS_URS_2024_01/HZS4211" TargetMode="External"/><Relationship Id="rId10" Type="http://schemas.openxmlformats.org/officeDocument/2006/relationships/hyperlink" Target="https://podminky.urs.cz/item/CS_URS_2024_01/733223206" TargetMode="External"/><Relationship Id="rId19" Type="http://schemas.openxmlformats.org/officeDocument/2006/relationships/hyperlink" Target="https://podminky.urs.cz/item/CS_URS_2024_01/734163446" TargetMode="External"/><Relationship Id="rId31" Type="http://schemas.openxmlformats.org/officeDocument/2006/relationships/hyperlink" Target="https://podminky.urs.cz/item/CS_URS_2024_01/734261717" TargetMode="External"/><Relationship Id="rId44" Type="http://schemas.openxmlformats.org/officeDocument/2006/relationships/hyperlink" Target="https://podminky.urs.cz/item/CS_URS_2024_01/735151591" TargetMode="External"/><Relationship Id="rId52" Type="http://schemas.openxmlformats.org/officeDocument/2006/relationships/hyperlink" Target="https://podminky.urs.cz/item/CS_URS_2024_01/735511086" TargetMode="External"/><Relationship Id="rId60" Type="http://schemas.openxmlformats.org/officeDocument/2006/relationships/hyperlink" Target="https://podminky.urs.cz/item/CS_URS_2024_01/HZS2491" TargetMode="External"/><Relationship Id="rId4" Type="http://schemas.openxmlformats.org/officeDocument/2006/relationships/hyperlink" Target="https://podminky.urs.cz/item/CS_URS_2024_01/998713122" TargetMode="External"/><Relationship Id="rId9" Type="http://schemas.openxmlformats.org/officeDocument/2006/relationships/hyperlink" Target="https://podminky.urs.cz/item/CS_URS_2024_01/733223205" TargetMode="External"/><Relationship Id="rId14" Type="http://schemas.openxmlformats.org/officeDocument/2006/relationships/hyperlink" Target="https://podminky.urs.cz/item/CS_URS_2024_01/733291101" TargetMode="External"/><Relationship Id="rId22" Type="http://schemas.openxmlformats.org/officeDocument/2006/relationships/hyperlink" Target="https://podminky.urs.cz/item/CS_URS_2024_01/734193214" TargetMode="External"/><Relationship Id="rId27" Type="http://schemas.openxmlformats.org/officeDocument/2006/relationships/hyperlink" Target="https://podminky.urs.cz/item/CS_URS_2024_01/734221684" TargetMode="External"/><Relationship Id="rId30" Type="http://schemas.openxmlformats.org/officeDocument/2006/relationships/hyperlink" Target="https://podminky.urs.cz/item/CS_URS_2024_01/734261417" TargetMode="External"/><Relationship Id="rId35" Type="http://schemas.openxmlformats.org/officeDocument/2006/relationships/hyperlink" Target="https://podminky.urs.cz/item/CS_URS_2024_01/734292716" TargetMode="External"/><Relationship Id="rId43" Type="http://schemas.openxmlformats.org/officeDocument/2006/relationships/hyperlink" Target="https://podminky.urs.cz/item/CS_URS_2024_01/735151496" TargetMode="External"/><Relationship Id="rId48" Type="http://schemas.openxmlformats.org/officeDocument/2006/relationships/hyperlink" Target="https://podminky.urs.cz/item/CS_URS_2024_01/735511026" TargetMode="External"/><Relationship Id="rId56" Type="http://schemas.openxmlformats.org/officeDocument/2006/relationships/hyperlink" Target="https://podminky.urs.cz/item/CS_URS_2024_01/735511143" TargetMode="External"/><Relationship Id="rId64" Type="http://schemas.openxmlformats.org/officeDocument/2006/relationships/drawing" Target="../drawings/drawing9.xml"/><Relationship Id="rId8" Type="http://schemas.openxmlformats.org/officeDocument/2006/relationships/hyperlink" Target="https://podminky.urs.cz/item/CS_URS_2024_01/733222204" TargetMode="External"/><Relationship Id="rId51" Type="http://schemas.openxmlformats.org/officeDocument/2006/relationships/hyperlink" Target="https://podminky.urs.cz/item/CS_URS_2024_01/735511081" TargetMode="External"/><Relationship Id="rId3" Type="http://schemas.openxmlformats.org/officeDocument/2006/relationships/hyperlink" Target="https://podminky.urs.cz/item/CS_URS_2024_01/713463212" TargetMode="External"/><Relationship Id="rId12" Type="http://schemas.openxmlformats.org/officeDocument/2006/relationships/hyperlink" Target="https://podminky.urs.cz/item/CS_URS_2024_01/733223208" TargetMode="External"/><Relationship Id="rId17" Type="http://schemas.openxmlformats.org/officeDocument/2006/relationships/hyperlink" Target="https://podminky.urs.cz/item/CS_URS_2024_01/733292906" TargetMode="External"/><Relationship Id="rId25" Type="http://schemas.openxmlformats.org/officeDocument/2006/relationships/hyperlink" Target="https://podminky.urs.cz/item/CS_URS_2024_01/734221532" TargetMode="External"/><Relationship Id="rId33" Type="http://schemas.openxmlformats.org/officeDocument/2006/relationships/hyperlink" Target="https://podminky.urs.cz/item/CS_URS_2024_01/734291265" TargetMode="External"/><Relationship Id="rId38" Type="http://schemas.openxmlformats.org/officeDocument/2006/relationships/hyperlink" Target="https://podminky.urs.cz/item/CS_URS_2024_01/734295023" TargetMode="External"/><Relationship Id="rId46" Type="http://schemas.openxmlformats.org/officeDocument/2006/relationships/hyperlink" Target="https://podminky.urs.cz/item/CS_URS_2024_01/735152595" TargetMode="External"/><Relationship Id="rId59" Type="http://schemas.openxmlformats.org/officeDocument/2006/relationships/hyperlink" Target="https://podminky.urs.cz/item/CS_URS_2024_01/HZS221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1/119001421" TargetMode="External"/><Relationship Id="rId13" Type="http://schemas.openxmlformats.org/officeDocument/2006/relationships/hyperlink" Target="https://podminky.urs.cz/item/CS_URS_2024_01/119004111" TargetMode="External"/><Relationship Id="rId18" Type="http://schemas.openxmlformats.org/officeDocument/2006/relationships/hyperlink" Target="https://podminky.urs.cz/item/CS_URS_2024_01/175111101" TargetMode="External"/><Relationship Id="rId26" Type="http://schemas.openxmlformats.org/officeDocument/2006/relationships/hyperlink" Target="https://podminky.urs.cz/item/CS_URS_2024_01/591411111" TargetMode="External"/><Relationship Id="rId39" Type="http://schemas.openxmlformats.org/officeDocument/2006/relationships/hyperlink" Target="https://podminky.urs.cz/item/CS_URS_2024_01/997221559" TargetMode="External"/><Relationship Id="rId3" Type="http://schemas.openxmlformats.org/officeDocument/2006/relationships/hyperlink" Target="https://podminky.urs.cz/item/CS_URS_2024_01/113107021" TargetMode="External"/><Relationship Id="rId21" Type="http://schemas.openxmlformats.org/officeDocument/2006/relationships/hyperlink" Target="https://podminky.urs.cz/item/CS_URS_2024_01/451573111" TargetMode="External"/><Relationship Id="rId34" Type="http://schemas.openxmlformats.org/officeDocument/2006/relationships/hyperlink" Target="https://podminky.urs.cz/item/CS_URS_2024_01/916241113" TargetMode="External"/><Relationship Id="rId42" Type="http://schemas.openxmlformats.org/officeDocument/2006/relationships/drawing" Target="../drawings/drawing14.xml"/><Relationship Id="rId7" Type="http://schemas.openxmlformats.org/officeDocument/2006/relationships/hyperlink" Target="https://podminky.urs.cz/item/CS_URS_2024_01/119001401" TargetMode="External"/><Relationship Id="rId12" Type="http://schemas.openxmlformats.org/officeDocument/2006/relationships/hyperlink" Target="https://podminky.urs.cz/item/CS_URS_2024_01/119003228" TargetMode="External"/><Relationship Id="rId17" Type="http://schemas.openxmlformats.org/officeDocument/2006/relationships/hyperlink" Target="https://podminky.urs.cz/item/CS_URS_2024_01/151101112" TargetMode="External"/><Relationship Id="rId25" Type="http://schemas.openxmlformats.org/officeDocument/2006/relationships/hyperlink" Target="https://podminky.urs.cz/item/CS_URS_2024_01/591211111" TargetMode="External"/><Relationship Id="rId33" Type="http://schemas.openxmlformats.org/officeDocument/2006/relationships/hyperlink" Target="https://podminky.urs.cz/item/CS_URS_2024_01/899722114" TargetMode="External"/><Relationship Id="rId38" Type="http://schemas.openxmlformats.org/officeDocument/2006/relationships/hyperlink" Target="https://podminky.urs.cz/item/CS_URS_2024_01/997221551" TargetMode="External"/><Relationship Id="rId2" Type="http://schemas.openxmlformats.org/officeDocument/2006/relationships/hyperlink" Target="https://podminky.urs.cz/item/CS_URS_2024_01/113106061" TargetMode="External"/><Relationship Id="rId16" Type="http://schemas.openxmlformats.org/officeDocument/2006/relationships/hyperlink" Target="https://podminky.urs.cz/item/CS_URS_2024_01/151101111" TargetMode="External"/><Relationship Id="rId20" Type="http://schemas.openxmlformats.org/officeDocument/2006/relationships/hyperlink" Target="https://podminky.urs.cz/item/CS_URS_2024_01/359901211" TargetMode="External"/><Relationship Id="rId29" Type="http://schemas.openxmlformats.org/officeDocument/2006/relationships/hyperlink" Target="https://podminky.urs.cz/item/CS_URS_2024_01/837311221" TargetMode="External"/><Relationship Id="rId41" Type="http://schemas.openxmlformats.org/officeDocument/2006/relationships/printerSettings" Target="../printerSettings/printerSettings14.bin"/><Relationship Id="rId1" Type="http://schemas.openxmlformats.org/officeDocument/2006/relationships/hyperlink" Target="https://podminky.urs.cz/item/CS_URS_2024_01/113106011" TargetMode="External"/><Relationship Id="rId6" Type="http://schemas.openxmlformats.org/officeDocument/2006/relationships/hyperlink" Target="https://podminky.urs.cz/item/CS_URS_2024_01/113201112" TargetMode="External"/><Relationship Id="rId11" Type="http://schemas.openxmlformats.org/officeDocument/2006/relationships/hyperlink" Target="https://podminky.urs.cz/item/CS_URS_2024_01/119003227" TargetMode="External"/><Relationship Id="rId24" Type="http://schemas.openxmlformats.org/officeDocument/2006/relationships/hyperlink" Target="https://podminky.urs.cz/item/CS_URS_2024_01/567120114" TargetMode="External"/><Relationship Id="rId32" Type="http://schemas.openxmlformats.org/officeDocument/2006/relationships/hyperlink" Target="https://podminky.urs.cz/item/CS_URS_2024_01/899204112" TargetMode="External"/><Relationship Id="rId37" Type="http://schemas.openxmlformats.org/officeDocument/2006/relationships/hyperlink" Target="https://podminky.urs.cz/item/CS_URS_2024_01/979071031" TargetMode="External"/><Relationship Id="rId40" Type="http://schemas.openxmlformats.org/officeDocument/2006/relationships/hyperlink" Target="https://podminky.urs.cz/item/CS_URS_2024_01/998225111" TargetMode="External"/><Relationship Id="rId5" Type="http://schemas.openxmlformats.org/officeDocument/2006/relationships/hyperlink" Target="https://podminky.urs.cz/item/CS_URS_2024_01/113107031" TargetMode="External"/><Relationship Id="rId15" Type="http://schemas.openxmlformats.org/officeDocument/2006/relationships/hyperlink" Target="https://podminky.urs.cz/item/CS_URS_2024_01/151101102" TargetMode="External"/><Relationship Id="rId23" Type="http://schemas.openxmlformats.org/officeDocument/2006/relationships/hyperlink" Target="https://podminky.urs.cz/item/CS_URS_2024_01/564861111" TargetMode="External"/><Relationship Id="rId28" Type="http://schemas.openxmlformats.org/officeDocument/2006/relationships/hyperlink" Target="https://podminky.urs.cz/item/CS_URS_2024_01/831312193" TargetMode="External"/><Relationship Id="rId36" Type="http://schemas.openxmlformats.org/officeDocument/2006/relationships/hyperlink" Target="https://podminky.urs.cz/item/CS_URS_2024_01/979071021" TargetMode="External"/><Relationship Id="rId10" Type="http://schemas.openxmlformats.org/officeDocument/2006/relationships/hyperlink" Target="https://podminky.urs.cz/item/CS_URS_2024_01/119002122" TargetMode="External"/><Relationship Id="rId19" Type="http://schemas.openxmlformats.org/officeDocument/2006/relationships/hyperlink" Target="https://podminky.urs.cz/item/CS_URS_2024_01/359901111" TargetMode="External"/><Relationship Id="rId31" Type="http://schemas.openxmlformats.org/officeDocument/2006/relationships/hyperlink" Target="https://podminky.urs.cz/item/CS_URS_2024_01/892312121" TargetMode="External"/><Relationship Id="rId4" Type="http://schemas.openxmlformats.org/officeDocument/2006/relationships/hyperlink" Target="https://podminky.urs.cz/item/CS_URS_2024_01/113107022" TargetMode="External"/><Relationship Id="rId9" Type="http://schemas.openxmlformats.org/officeDocument/2006/relationships/hyperlink" Target="https://podminky.urs.cz/item/CS_URS_2024_01/119002121" TargetMode="External"/><Relationship Id="rId14" Type="http://schemas.openxmlformats.org/officeDocument/2006/relationships/hyperlink" Target="https://podminky.urs.cz/item/CS_URS_2024_01/151101101" TargetMode="External"/><Relationship Id="rId22" Type="http://schemas.openxmlformats.org/officeDocument/2006/relationships/hyperlink" Target="https://podminky.urs.cz/item/CS_URS_2024_01/452312131" TargetMode="External"/><Relationship Id="rId27" Type="http://schemas.openxmlformats.org/officeDocument/2006/relationships/hyperlink" Target="https://podminky.urs.cz/item/CS_URS_2024_01/831312121" TargetMode="External"/><Relationship Id="rId30" Type="http://schemas.openxmlformats.org/officeDocument/2006/relationships/hyperlink" Target="https://podminky.urs.cz/item/CS_URS_2024_01/837312221" TargetMode="External"/><Relationship Id="rId35" Type="http://schemas.openxmlformats.org/officeDocument/2006/relationships/hyperlink" Target="https://podminky.urs.cz/item/CS_URS_2024_01/919735123"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podminky.urs.cz/item/CS_URS_2024_01/079002000.1"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2"/>
  <sheetViews>
    <sheetView showGridLines="0" tabSelected="1" workbookViewId="0">
      <selection activeCell="A12" sqref="A12"/>
    </sheetView>
  </sheetViews>
  <sheetFormatPr defaultRowHeight="14.4" x14ac:dyDescent="0.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x14ac:dyDescent="0.2">
      <c r="A1" s="17" t="s">
        <v>0</v>
      </c>
      <c r="AZ1" s="17" t="s">
        <v>1</v>
      </c>
      <c r="BA1" s="17" t="s">
        <v>2</v>
      </c>
      <c r="BB1" s="17" t="s">
        <v>3</v>
      </c>
      <c r="BT1" s="17" t="s">
        <v>4</v>
      </c>
      <c r="BU1" s="17" t="s">
        <v>4</v>
      </c>
      <c r="BV1" s="17" t="s">
        <v>5</v>
      </c>
    </row>
    <row r="2" spans="1:74" ht="36.9" customHeight="1" x14ac:dyDescent="0.2">
      <c r="AR2" s="310"/>
      <c r="AS2" s="310"/>
      <c r="AT2" s="310"/>
      <c r="AU2" s="310"/>
      <c r="AV2" s="310"/>
      <c r="AW2" s="310"/>
      <c r="AX2" s="310"/>
      <c r="AY2" s="310"/>
      <c r="AZ2" s="310"/>
      <c r="BA2" s="310"/>
      <c r="BB2" s="310"/>
      <c r="BC2" s="310"/>
      <c r="BD2" s="310"/>
      <c r="BE2" s="310"/>
      <c r="BS2" s="18" t="s">
        <v>6</v>
      </c>
      <c r="BT2" s="18" t="s">
        <v>7</v>
      </c>
    </row>
    <row r="3" spans="1:74" ht="6.9"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 customHeight="1" x14ac:dyDescent="0.2">
      <c r="B4" s="21"/>
      <c r="D4" s="22" t="s">
        <v>9</v>
      </c>
      <c r="AR4" s="21"/>
      <c r="AS4" s="23" t="s">
        <v>10</v>
      </c>
      <c r="BE4" s="24" t="s">
        <v>11</v>
      </c>
      <c r="BS4" s="18" t="s">
        <v>12</v>
      </c>
    </row>
    <row r="5" spans="1:74" ht="12" customHeight="1" x14ac:dyDescent="0.2">
      <c r="B5" s="21"/>
      <c r="D5" s="25" t="s">
        <v>13</v>
      </c>
      <c r="K5" s="309" t="s">
        <v>14</v>
      </c>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R5" s="21"/>
      <c r="BE5" s="306" t="s">
        <v>15</v>
      </c>
      <c r="BS5" s="18" t="s">
        <v>6</v>
      </c>
    </row>
    <row r="6" spans="1:74" ht="36.9" customHeight="1" x14ac:dyDescent="0.2">
      <c r="B6" s="21"/>
      <c r="D6" s="27" t="s">
        <v>16</v>
      </c>
      <c r="K6" s="311" t="s">
        <v>17</v>
      </c>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R6" s="21"/>
      <c r="BE6" s="307"/>
      <c r="BS6" s="18" t="s">
        <v>18</v>
      </c>
    </row>
    <row r="7" spans="1:74" ht="12" customHeight="1" x14ac:dyDescent="0.2">
      <c r="B7" s="21"/>
      <c r="D7" s="28" t="s">
        <v>19</v>
      </c>
      <c r="K7" s="26" t="s">
        <v>20</v>
      </c>
      <c r="AK7" s="28" t="s">
        <v>21</v>
      </c>
      <c r="AN7" s="26" t="s">
        <v>20</v>
      </c>
      <c r="AR7" s="21"/>
      <c r="BE7" s="307"/>
      <c r="BS7" s="18" t="s">
        <v>22</v>
      </c>
    </row>
    <row r="8" spans="1:74" ht="12" customHeight="1" x14ac:dyDescent="0.2">
      <c r="B8" s="21"/>
      <c r="D8" s="28" t="s">
        <v>23</v>
      </c>
      <c r="K8" s="26" t="s">
        <v>24</v>
      </c>
      <c r="AK8" s="28" t="s">
        <v>25</v>
      </c>
      <c r="AN8" s="29" t="s">
        <v>26</v>
      </c>
      <c r="AR8" s="21"/>
      <c r="BE8" s="307"/>
      <c r="BS8" s="18" t="s">
        <v>27</v>
      </c>
    </row>
    <row r="9" spans="1:74" ht="14.4" customHeight="1" x14ac:dyDescent="0.2">
      <c r="B9" s="21"/>
      <c r="AR9" s="21"/>
      <c r="BE9" s="307"/>
      <c r="BS9" s="18" t="s">
        <v>28</v>
      </c>
    </row>
    <row r="10" spans="1:74" ht="12" customHeight="1" x14ac:dyDescent="0.2">
      <c r="B10" s="21"/>
      <c r="D10" s="28" t="s">
        <v>29</v>
      </c>
      <c r="AK10" s="28" t="s">
        <v>30</v>
      </c>
      <c r="AN10" s="26" t="s">
        <v>31</v>
      </c>
      <c r="AR10" s="21"/>
      <c r="BE10" s="307"/>
      <c r="BS10" s="18" t="s">
        <v>6</v>
      </c>
    </row>
    <row r="11" spans="1:74" ht="18.45" customHeight="1" x14ac:dyDescent="0.2">
      <c r="B11" s="21"/>
      <c r="E11" s="26" t="s">
        <v>32</v>
      </c>
      <c r="AK11" s="28" t="s">
        <v>33</v>
      </c>
      <c r="AN11" s="26" t="s">
        <v>34</v>
      </c>
      <c r="AR11" s="21"/>
      <c r="BE11" s="307"/>
      <c r="BS11" s="18" t="s">
        <v>6</v>
      </c>
    </row>
    <row r="12" spans="1:74" ht="6.9" customHeight="1" x14ac:dyDescent="0.2">
      <c r="B12" s="21"/>
      <c r="AR12" s="21"/>
      <c r="BE12" s="307"/>
      <c r="BS12" s="18" t="s">
        <v>6</v>
      </c>
    </row>
    <row r="13" spans="1:74" ht="12" customHeight="1" x14ac:dyDescent="0.2">
      <c r="B13" s="21"/>
      <c r="D13" s="28" t="s">
        <v>35</v>
      </c>
      <c r="AK13" s="28" t="s">
        <v>30</v>
      </c>
      <c r="AN13" s="30" t="s">
        <v>36</v>
      </c>
      <c r="AR13" s="21"/>
      <c r="BE13" s="307"/>
      <c r="BS13" s="18" t="s">
        <v>6</v>
      </c>
    </row>
    <row r="14" spans="1:74" ht="13.2" x14ac:dyDescent="0.2">
      <c r="B14" s="21"/>
      <c r="E14" s="312" t="s">
        <v>36</v>
      </c>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28" t="s">
        <v>33</v>
      </c>
      <c r="AN14" s="30" t="s">
        <v>36</v>
      </c>
      <c r="AR14" s="21"/>
      <c r="BE14" s="307"/>
      <c r="BS14" s="18" t="s">
        <v>6</v>
      </c>
    </row>
    <row r="15" spans="1:74" ht="6.9" customHeight="1" x14ac:dyDescent="0.2">
      <c r="B15" s="21"/>
      <c r="AR15" s="21"/>
      <c r="BE15" s="307"/>
      <c r="BS15" s="18" t="s">
        <v>4</v>
      </c>
    </row>
    <row r="16" spans="1:74" ht="12" customHeight="1" x14ac:dyDescent="0.2">
      <c r="B16" s="21"/>
      <c r="D16" s="28" t="s">
        <v>37</v>
      </c>
      <c r="AK16" s="28" t="s">
        <v>30</v>
      </c>
      <c r="AN16" s="26" t="s">
        <v>20</v>
      </c>
      <c r="AR16" s="21"/>
      <c r="BE16" s="307"/>
      <c r="BS16" s="18" t="s">
        <v>4</v>
      </c>
    </row>
    <row r="17" spans="2:71" ht="18.45" customHeight="1" x14ac:dyDescent="0.2">
      <c r="B17" s="21"/>
      <c r="E17" s="26" t="s">
        <v>38</v>
      </c>
      <c r="AK17" s="28" t="s">
        <v>33</v>
      </c>
      <c r="AN17" s="26" t="s">
        <v>20</v>
      </c>
      <c r="AR17" s="21"/>
      <c r="BE17" s="307"/>
      <c r="BS17" s="18" t="s">
        <v>39</v>
      </c>
    </row>
    <row r="18" spans="2:71" ht="6.9" customHeight="1" x14ac:dyDescent="0.2">
      <c r="B18" s="21"/>
      <c r="AR18" s="21"/>
      <c r="BE18" s="307"/>
      <c r="BS18" s="18" t="s">
        <v>6</v>
      </c>
    </row>
    <row r="19" spans="2:71" ht="12" customHeight="1" x14ac:dyDescent="0.2">
      <c r="B19" s="21"/>
      <c r="D19" s="28" t="s">
        <v>40</v>
      </c>
      <c r="AK19" s="28" t="s">
        <v>30</v>
      </c>
      <c r="AN19" s="26" t="s">
        <v>41</v>
      </c>
      <c r="AR19" s="21"/>
      <c r="BE19" s="307"/>
      <c r="BS19" s="18" t="s">
        <v>6</v>
      </c>
    </row>
    <row r="20" spans="2:71" ht="18.45" customHeight="1" x14ac:dyDescent="0.2">
      <c r="B20" s="21"/>
      <c r="E20" s="26" t="s">
        <v>42</v>
      </c>
      <c r="AK20" s="28" t="s">
        <v>33</v>
      </c>
      <c r="AN20" s="26" t="s">
        <v>43</v>
      </c>
      <c r="AR20" s="21"/>
      <c r="BE20" s="307"/>
      <c r="BS20" s="18" t="s">
        <v>4</v>
      </c>
    </row>
    <row r="21" spans="2:71" ht="6.9" customHeight="1" x14ac:dyDescent="0.2">
      <c r="B21" s="21"/>
      <c r="AR21" s="21"/>
      <c r="BE21" s="307"/>
    </row>
    <row r="22" spans="2:71" ht="12" customHeight="1" x14ac:dyDescent="0.2">
      <c r="B22" s="21"/>
      <c r="D22" s="28" t="s">
        <v>44</v>
      </c>
      <c r="AR22" s="21"/>
      <c r="BE22" s="307"/>
    </row>
    <row r="23" spans="2:71" ht="71.25" customHeight="1" x14ac:dyDescent="0.2">
      <c r="B23" s="21"/>
      <c r="E23" s="314" t="s">
        <v>45</v>
      </c>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R23" s="21"/>
      <c r="BE23" s="307"/>
    </row>
    <row r="24" spans="2:71" ht="6.9" customHeight="1" x14ac:dyDescent="0.2">
      <c r="B24" s="21"/>
      <c r="AR24" s="21"/>
      <c r="BE24" s="307"/>
    </row>
    <row r="25" spans="2:71" ht="6.9"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7"/>
    </row>
    <row r="26" spans="2:71" s="1" customFormat="1" ht="25.95" customHeight="1" x14ac:dyDescent="0.2">
      <c r="B26" s="33"/>
      <c r="D26" s="34" t="s">
        <v>46</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15">
        <f>ROUND(AG54,2)</f>
        <v>0</v>
      </c>
      <c r="AL26" s="316"/>
      <c r="AM26" s="316"/>
      <c r="AN26" s="316"/>
      <c r="AO26" s="316"/>
      <c r="AR26" s="33"/>
      <c r="BE26" s="307"/>
    </row>
    <row r="27" spans="2:71" s="1" customFormat="1" ht="6.9" customHeight="1" x14ac:dyDescent="0.2">
      <c r="B27" s="33"/>
      <c r="AR27" s="33"/>
      <c r="BE27" s="307"/>
    </row>
    <row r="28" spans="2:71" s="1" customFormat="1" ht="13.2" x14ac:dyDescent="0.2">
      <c r="B28" s="33"/>
      <c r="L28" s="317" t="s">
        <v>47</v>
      </c>
      <c r="M28" s="317"/>
      <c r="N28" s="317"/>
      <c r="O28" s="317"/>
      <c r="P28" s="317"/>
      <c r="W28" s="317" t="s">
        <v>48</v>
      </c>
      <c r="X28" s="317"/>
      <c r="Y28" s="317"/>
      <c r="Z28" s="317"/>
      <c r="AA28" s="317"/>
      <c r="AB28" s="317"/>
      <c r="AC28" s="317"/>
      <c r="AD28" s="317"/>
      <c r="AE28" s="317"/>
      <c r="AK28" s="317" t="s">
        <v>49</v>
      </c>
      <c r="AL28" s="317"/>
      <c r="AM28" s="317"/>
      <c r="AN28" s="317"/>
      <c r="AO28" s="317"/>
      <c r="AR28" s="33"/>
      <c r="BE28" s="307"/>
    </row>
    <row r="29" spans="2:71" s="2" customFormat="1" ht="14.4" customHeight="1" x14ac:dyDescent="0.2">
      <c r="B29" s="37"/>
      <c r="D29" s="28" t="s">
        <v>50</v>
      </c>
      <c r="F29" s="28" t="s">
        <v>51</v>
      </c>
      <c r="L29" s="320">
        <v>0.21</v>
      </c>
      <c r="M29" s="319"/>
      <c r="N29" s="319"/>
      <c r="O29" s="319"/>
      <c r="P29" s="319"/>
      <c r="W29" s="318">
        <f>ROUND(AZ54, 2)</f>
        <v>0</v>
      </c>
      <c r="X29" s="319"/>
      <c r="Y29" s="319"/>
      <c r="Z29" s="319"/>
      <c r="AA29" s="319"/>
      <c r="AB29" s="319"/>
      <c r="AC29" s="319"/>
      <c r="AD29" s="319"/>
      <c r="AE29" s="319"/>
      <c r="AK29" s="318">
        <f>ROUND(AV54, 2)</f>
        <v>0</v>
      </c>
      <c r="AL29" s="319"/>
      <c r="AM29" s="319"/>
      <c r="AN29" s="319"/>
      <c r="AO29" s="319"/>
      <c r="AR29" s="37"/>
      <c r="BE29" s="308"/>
    </row>
    <row r="30" spans="2:71" s="2" customFormat="1" ht="14.4" customHeight="1" x14ac:dyDescent="0.2">
      <c r="B30" s="37"/>
      <c r="F30" s="28" t="s">
        <v>52</v>
      </c>
      <c r="L30" s="320">
        <v>0.12</v>
      </c>
      <c r="M30" s="319"/>
      <c r="N30" s="319"/>
      <c r="O30" s="319"/>
      <c r="P30" s="319"/>
      <c r="W30" s="318">
        <f>ROUND(BA54, 2)</f>
        <v>0</v>
      </c>
      <c r="X30" s="319"/>
      <c r="Y30" s="319"/>
      <c r="Z30" s="319"/>
      <c r="AA30" s="319"/>
      <c r="AB30" s="319"/>
      <c r="AC30" s="319"/>
      <c r="AD30" s="319"/>
      <c r="AE30" s="319"/>
      <c r="AK30" s="318">
        <f>ROUND(AW54, 2)</f>
        <v>0</v>
      </c>
      <c r="AL30" s="319"/>
      <c r="AM30" s="319"/>
      <c r="AN30" s="319"/>
      <c r="AO30" s="319"/>
      <c r="AR30" s="37"/>
      <c r="BE30" s="308"/>
    </row>
    <row r="31" spans="2:71" s="2" customFormat="1" ht="14.4" hidden="1" customHeight="1" x14ac:dyDescent="0.2">
      <c r="B31" s="37"/>
      <c r="F31" s="28" t="s">
        <v>53</v>
      </c>
      <c r="L31" s="320">
        <v>0.21</v>
      </c>
      <c r="M31" s="319"/>
      <c r="N31" s="319"/>
      <c r="O31" s="319"/>
      <c r="P31" s="319"/>
      <c r="W31" s="318">
        <f>ROUND(BB54, 2)</f>
        <v>0</v>
      </c>
      <c r="X31" s="319"/>
      <c r="Y31" s="319"/>
      <c r="Z31" s="319"/>
      <c r="AA31" s="319"/>
      <c r="AB31" s="319"/>
      <c r="AC31" s="319"/>
      <c r="AD31" s="319"/>
      <c r="AE31" s="319"/>
      <c r="AK31" s="318">
        <v>0</v>
      </c>
      <c r="AL31" s="319"/>
      <c r="AM31" s="319"/>
      <c r="AN31" s="319"/>
      <c r="AO31" s="319"/>
      <c r="AR31" s="37"/>
      <c r="BE31" s="308"/>
    </row>
    <row r="32" spans="2:71" s="2" customFormat="1" ht="14.4" hidden="1" customHeight="1" x14ac:dyDescent="0.2">
      <c r="B32" s="37"/>
      <c r="F32" s="28" t="s">
        <v>54</v>
      </c>
      <c r="L32" s="320">
        <v>0.12</v>
      </c>
      <c r="M32" s="319"/>
      <c r="N32" s="319"/>
      <c r="O32" s="319"/>
      <c r="P32" s="319"/>
      <c r="W32" s="318">
        <f>ROUND(BC54, 2)</f>
        <v>0</v>
      </c>
      <c r="X32" s="319"/>
      <c r="Y32" s="319"/>
      <c r="Z32" s="319"/>
      <c r="AA32" s="319"/>
      <c r="AB32" s="319"/>
      <c r="AC32" s="319"/>
      <c r="AD32" s="319"/>
      <c r="AE32" s="319"/>
      <c r="AK32" s="318">
        <v>0</v>
      </c>
      <c r="AL32" s="319"/>
      <c r="AM32" s="319"/>
      <c r="AN32" s="319"/>
      <c r="AO32" s="319"/>
      <c r="AR32" s="37"/>
      <c r="BE32" s="308"/>
    </row>
    <row r="33" spans="2:44" s="2" customFormat="1" ht="14.4" hidden="1" customHeight="1" x14ac:dyDescent="0.2">
      <c r="B33" s="37"/>
      <c r="F33" s="28" t="s">
        <v>55</v>
      </c>
      <c r="L33" s="320">
        <v>0</v>
      </c>
      <c r="M33" s="319"/>
      <c r="N33" s="319"/>
      <c r="O33" s="319"/>
      <c r="P33" s="319"/>
      <c r="W33" s="318">
        <f>ROUND(BD54, 2)</f>
        <v>0</v>
      </c>
      <c r="X33" s="319"/>
      <c r="Y33" s="319"/>
      <c r="Z33" s="319"/>
      <c r="AA33" s="319"/>
      <c r="AB33" s="319"/>
      <c r="AC33" s="319"/>
      <c r="AD33" s="319"/>
      <c r="AE33" s="319"/>
      <c r="AK33" s="318">
        <v>0</v>
      </c>
      <c r="AL33" s="319"/>
      <c r="AM33" s="319"/>
      <c r="AN33" s="319"/>
      <c r="AO33" s="319"/>
      <c r="AR33" s="37"/>
    </row>
    <row r="34" spans="2:44" s="1" customFormat="1" ht="6.9" customHeight="1" x14ac:dyDescent="0.2">
      <c r="B34" s="33"/>
      <c r="AR34" s="33"/>
    </row>
    <row r="35" spans="2:44" s="1" customFormat="1" ht="25.95" customHeight="1" x14ac:dyDescent="0.2">
      <c r="B35" s="33"/>
      <c r="C35" s="38"/>
      <c r="D35" s="39" t="s">
        <v>56</v>
      </c>
      <c r="E35" s="40"/>
      <c r="F35" s="40"/>
      <c r="G35" s="40"/>
      <c r="H35" s="40"/>
      <c r="I35" s="40"/>
      <c r="J35" s="40"/>
      <c r="K35" s="40"/>
      <c r="L35" s="40"/>
      <c r="M35" s="40"/>
      <c r="N35" s="40"/>
      <c r="O35" s="40"/>
      <c r="P35" s="40"/>
      <c r="Q35" s="40"/>
      <c r="R35" s="40"/>
      <c r="S35" s="40"/>
      <c r="T35" s="41" t="s">
        <v>57</v>
      </c>
      <c r="U35" s="40"/>
      <c r="V35" s="40"/>
      <c r="W35" s="40"/>
      <c r="X35" s="324" t="s">
        <v>58</v>
      </c>
      <c r="Y35" s="322"/>
      <c r="Z35" s="322"/>
      <c r="AA35" s="322"/>
      <c r="AB35" s="322"/>
      <c r="AC35" s="40"/>
      <c r="AD35" s="40"/>
      <c r="AE35" s="40"/>
      <c r="AF35" s="40"/>
      <c r="AG35" s="40"/>
      <c r="AH35" s="40"/>
      <c r="AI35" s="40"/>
      <c r="AJ35" s="40"/>
      <c r="AK35" s="321">
        <f>SUM(AK26:AK33)</f>
        <v>0</v>
      </c>
      <c r="AL35" s="322"/>
      <c r="AM35" s="322"/>
      <c r="AN35" s="322"/>
      <c r="AO35" s="323"/>
      <c r="AP35" s="38"/>
      <c r="AQ35" s="38"/>
      <c r="AR35" s="33"/>
    </row>
    <row r="36" spans="2:44" s="1" customFormat="1" ht="6.9" customHeight="1" x14ac:dyDescent="0.2">
      <c r="B36" s="33"/>
      <c r="AR36" s="33"/>
    </row>
    <row r="37" spans="2:44" s="1" customFormat="1" ht="6.9" customHeight="1" x14ac:dyDescent="0.2">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 customHeight="1" x14ac:dyDescent="0.2">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 customHeight="1" x14ac:dyDescent="0.2">
      <c r="B42" s="33"/>
      <c r="C42" s="22" t="s">
        <v>59</v>
      </c>
      <c r="AR42" s="33"/>
    </row>
    <row r="43" spans="2:44" s="1" customFormat="1" ht="6.9" customHeight="1" x14ac:dyDescent="0.2">
      <c r="B43" s="33"/>
      <c r="AR43" s="33"/>
    </row>
    <row r="44" spans="2:44" s="3" customFormat="1" ht="12" customHeight="1" x14ac:dyDescent="0.2">
      <c r="B44" s="46"/>
      <c r="C44" s="28" t="s">
        <v>13</v>
      </c>
      <c r="L44" s="3" t="str">
        <f>K5</f>
        <v>JAZKINOVAR0</v>
      </c>
      <c r="AR44" s="46"/>
    </row>
    <row r="45" spans="2:44" s="4" customFormat="1" ht="36.9" customHeight="1" x14ac:dyDescent="0.2">
      <c r="B45" s="47"/>
      <c r="C45" s="48" t="s">
        <v>16</v>
      </c>
      <c r="L45" s="303" t="str">
        <f>K6</f>
        <v>STAVEBNÍ ÚPRAVY KINO VARŠAVA - ITI</v>
      </c>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R45" s="47"/>
    </row>
    <row r="46" spans="2:44" s="1" customFormat="1" ht="6.9" customHeight="1" x14ac:dyDescent="0.2">
      <c r="B46" s="33"/>
      <c r="AR46" s="33"/>
    </row>
    <row r="47" spans="2:44" s="1" customFormat="1" ht="12" customHeight="1" x14ac:dyDescent="0.2">
      <c r="B47" s="33"/>
      <c r="C47" s="28" t="s">
        <v>23</v>
      </c>
      <c r="L47" s="49" t="str">
        <f>IF(K8="","",K8)</f>
        <v>Liberec</v>
      </c>
      <c r="AI47" s="28" t="s">
        <v>25</v>
      </c>
      <c r="AM47" s="330" t="str">
        <f>IF(AN8= "","",AN8)</f>
        <v>24. 4. 2024</v>
      </c>
      <c r="AN47" s="330"/>
      <c r="AR47" s="33"/>
    </row>
    <row r="48" spans="2:44" s="1" customFormat="1" ht="6.9" customHeight="1" x14ac:dyDescent="0.2">
      <c r="B48" s="33"/>
      <c r="AR48" s="33"/>
    </row>
    <row r="49" spans="1:91" s="1" customFormat="1" ht="15.15" customHeight="1" x14ac:dyDescent="0.2">
      <c r="B49" s="33"/>
      <c r="C49" s="28" t="s">
        <v>29</v>
      </c>
      <c r="L49" s="3" t="str">
        <f>IF(E11= "","",E11)</f>
        <v>Statutární město Liberec</v>
      </c>
      <c r="AI49" s="28" t="s">
        <v>37</v>
      </c>
      <c r="AM49" s="331" t="str">
        <f>IF(E17="","",E17)</f>
        <v>Atelier Železná</v>
      </c>
      <c r="AN49" s="332"/>
      <c r="AO49" s="332"/>
      <c r="AP49" s="332"/>
      <c r="AR49" s="33"/>
      <c r="AS49" s="334" t="s">
        <v>60</v>
      </c>
      <c r="AT49" s="335"/>
      <c r="AU49" s="51"/>
      <c r="AV49" s="51"/>
      <c r="AW49" s="51"/>
      <c r="AX49" s="51"/>
      <c r="AY49" s="51"/>
      <c r="AZ49" s="51"/>
      <c r="BA49" s="51"/>
      <c r="BB49" s="51"/>
      <c r="BC49" s="51"/>
      <c r="BD49" s="52"/>
    </row>
    <row r="50" spans="1:91" s="1" customFormat="1" ht="15.15" customHeight="1" x14ac:dyDescent="0.2">
      <c r="B50" s="33"/>
      <c r="C50" s="28" t="s">
        <v>35</v>
      </c>
      <c r="L50" s="3" t="str">
        <f>IF(E14= "Vyplň údaj","",E14)</f>
        <v/>
      </c>
      <c r="AI50" s="28" t="s">
        <v>40</v>
      </c>
      <c r="AM50" s="331" t="str">
        <f>IF(E20="","",E20)</f>
        <v>Propos Liberec s.r.o.</v>
      </c>
      <c r="AN50" s="332"/>
      <c r="AO50" s="332"/>
      <c r="AP50" s="332"/>
      <c r="AR50" s="33"/>
      <c r="AS50" s="336"/>
      <c r="AT50" s="337"/>
      <c r="BD50" s="54"/>
    </row>
    <row r="51" spans="1:91" s="1" customFormat="1" ht="10.8" customHeight="1" x14ac:dyDescent="0.2">
      <c r="B51" s="33"/>
      <c r="AR51" s="33"/>
      <c r="AS51" s="336"/>
      <c r="AT51" s="337"/>
      <c r="BD51" s="54"/>
    </row>
    <row r="52" spans="1:91" s="1" customFormat="1" ht="29.25" customHeight="1" x14ac:dyDescent="0.2">
      <c r="B52" s="33"/>
      <c r="C52" s="298" t="s">
        <v>61</v>
      </c>
      <c r="D52" s="299"/>
      <c r="E52" s="299"/>
      <c r="F52" s="299"/>
      <c r="G52" s="299"/>
      <c r="H52" s="55"/>
      <c r="I52" s="302" t="s">
        <v>62</v>
      </c>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327" t="s">
        <v>63</v>
      </c>
      <c r="AH52" s="299"/>
      <c r="AI52" s="299"/>
      <c r="AJ52" s="299"/>
      <c r="AK52" s="299"/>
      <c r="AL52" s="299"/>
      <c r="AM52" s="299"/>
      <c r="AN52" s="302" t="s">
        <v>64</v>
      </c>
      <c r="AO52" s="299"/>
      <c r="AP52" s="299"/>
      <c r="AQ52" s="56" t="s">
        <v>65</v>
      </c>
      <c r="AR52" s="33"/>
      <c r="AS52" s="57" t="s">
        <v>66</v>
      </c>
      <c r="AT52" s="58" t="s">
        <v>67</v>
      </c>
      <c r="AU52" s="58" t="s">
        <v>68</v>
      </c>
      <c r="AV52" s="58" t="s">
        <v>69</v>
      </c>
      <c r="AW52" s="58" t="s">
        <v>70</v>
      </c>
      <c r="AX52" s="58" t="s">
        <v>71</v>
      </c>
      <c r="AY52" s="58" t="s">
        <v>72</v>
      </c>
      <c r="AZ52" s="58" t="s">
        <v>73</v>
      </c>
      <c r="BA52" s="58" t="s">
        <v>74</v>
      </c>
      <c r="BB52" s="58" t="s">
        <v>75</v>
      </c>
      <c r="BC52" s="58" t="s">
        <v>76</v>
      </c>
      <c r="BD52" s="59" t="s">
        <v>77</v>
      </c>
    </row>
    <row r="53" spans="1:91" s="1" customFormat="1" ht="10.8" customHeight="1" x14ac:dyDescent="0.2">
      <c r="B53" s="33"/>
      <c r="AR53" s="33"/>
      <c r="AS53" s="60"/>
      <c r="AT53" s="51"/>
      <c r="AU53" s="51"/>
      <c r="AV53" s="51"/>
      <c r="AW53" s="51"/>
      <c r="AX53" s="51"/>
      <c r="AY53" s="51"/>
      <c r="AZ53" s="51"/>
      <c r="BA53" s="51"/>
      <c r="BB53" s="51"/>
      <c r="BC53" s="51"/>
      <c r="BD53" s="52"/>
    </row>
    <row r="54" spans="1:91" s="5" customFormat="1" ht="32.4" customHeight="1" x14ac:dyDescent="0.2">
      <c r="B54" s="61"/>
      <c r="C54" s="62" t="s">
        <v>78</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05">
        <f>ROUND(AG55+SUM(AG68:AG70),2)</f>
        <v>0</v>
      </c>
      <c r="AH54" s="305"/>
      <c r="AI54" s="305"/>
      <c r="AJ54" s="305"/>
      <c r="AK54" s="305"/>
      <c r="AL54" s="305"/>
      <c r="AM54" s="305"/>
      <c r="AN54" s="338">
        <f t="shared" ref="AN54:AN70" si="0">SUM(AG54,AT54)</f>
        <v>0</v>
      </c>
      <c r="AO54" s="338"/>
      <c r="AP54" s="338"/>
      <c r="AQ54" s="65" t="s">
        <v>20</v>
      </c>
      <c r="AR54" s="61"/>
      <c r="AS54" s="66">
        <f>ROUND(AS55+SUM(AS68:AS70),2)</f>
        <v>0</v>
      </c>
      <c r="AT54" s="67">
        <f t="shared" ref="AT54:AT70" si="1">ROUND(SUM(AV54:AW54),2)</f>
        <v>0</v>
      </c>
      <c r="AU54" s="68">
        <f>ROUND(AU55+SUM(AU68:AU70),5)</f>
        <v>0</v>
      </c>
      <c r="AV54" s="67">
        <f>ROUND(AZ54*L29,2)</f>
        <v>0</v>
      </c>
      <c r="AW54" s="67">
        <f>ROUND(BA54*L30,2)</f>
        <v>0</v>
      </c>
      <c r="AX54" s="67">
        <f>ROUND(BB54*L29,2)</f>
        <v>0</v>
      </c>
      <c r="AY54" s="67">
        <f>ROUND(BC54*L30,2)</f>
        <v>0</v>
      </c>
      <c r="AZ54" s="67">
        <f>ROUND(AZ55+SUM(AZ68:AZ70),2)</f>
        <v>0</v>
      </c>
      <c r="BA54" s="67">
        <f>ROUND(BA55+SUM(BA68:BA70),2)</f>
        <v>0</v>
      </c>
      <c r="BB54" s="67">
        <f>ROUND(BB55+SUM(BB68:BB70),2)</f>
        <v>0</v>
      </c>
      <c r="BC54" s="67">
        <f>ROUND(BC55+SUM(BC68:BC70),2)</f>
        <v>0</v>
      </c>
      <c r="BD54" s="69">
        <f>ROUND(BD55+SUM(BD68:BD70),2)</f>
        <v>0</v>
      </c>
      <c r="BS54" s="70" t="s">
        <v>79</v>
      </c>
      <c r="BT54" s="70" t="s">
        <v>80</v>
      </c>
      <c r="BU54" s="71" t="s">
        <v>81</v>
      </c>
      <c r="BV54" s="70" t="s">
        <v>82</v>
      </c>
      <c r="BW54" s="70" t="s">
        <v>5</v>
      </c>
      <c r="BX54" s="70" t="s">
        <v>83</v>
      </c>
      <c r="CL54" s="70" t="s">
        <v>20</v>
      </c>
    </row>
    <row r="55" spans="1:91" s="6" customFormat="1" ht="16.5" customHeight="1" x14ac:dyDescent="0.2">
      <c r="B55" s="72"/>
      <c r="C55" s="73"/>
      <c r="D55" s="300" t="s">
        <v>84</v>
      </c>
      <c r="E55" s="300"/>
      <c r="F55" s="300"/>
      <c r="G55" s="300"/>
      <c r="H55" s="300"/>
      <c r="I55" s="74"/>
      <c r="J55" s="300" t="s">
        <v>85</v>
      </c>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28">
        <f>ROUND(SUM(AG56:AG67),2)</f>
        <v>0</v>
      </c>
      <c r="AH55" s="329"/>
      <c r="AI55" s="329"/>
      <c r="AJ55" s="329"/>
      <c r="AK55" s="329"/>
      <c r="AL55" s="329"/>
      <c r="AM55" s="329"/>
      <c r="AN55" s="333">
        <f t="shared" si="0"/>
        <v>0</v>
      </c>
      <c r="AO55" s="329"/>
      <c r="AP55" s="329"/>
      <c r="AQ55" s="75" t="s">
        <v>86</v>
      </c>
      <c r="AR55" s="72"/>
      <c r="AS55" s="76">
        <f>ROUND(SUM(AS56:AS67),2)</f>
        <v>0</v>
      </c>
      <c r="AT55" s="77">
        <f t="shared" si="1"/>
        <v>0</v>
      </c>
      <c r="AU55" s="78">
        <f>ROUND(SUM(AU56:AU67),5)</f>
        <v>0</v>
      </c>
      <c r="AV55" s="77">
        <f>ROUND(AZ55*L29,2)</f>
        <v>0</v>
      </c>
      <c r="AW55" s="77">
        <f>ROUND(BA55*L30,2)</f>
        <v>0</v>
      </c>
      <c r="AX55" s="77">
        <f>ROUND(BB55*L29,2)</f>
        <v>0</v>
      </c>
      <c r="AY55" s="77">
        <f>ROUND(BC55*L30,2)</f>
        <v>0</v>
      </c>
      <c r="AZ55" s="77">
        <f>ROUND(SUM(AZ56:AZ67),2)</f>
        <v>0</v>
      </c>
      <c r="BA55" s="77">
        <f>ROUND(SUM(BA56:BA67),2)</f>
        <v>0</v>
      </c>
      <c r="BB55" s="77">
        <f>ROUND(SUM(BB56:BB67),2)</f>
        <v>0</v>
      </c>
      <c r="BC55" s="77">
        <f>ROUND(SUM(BC56:BC67),2)</f>
        <v>0</v>
      </c>
      <c r="BD55" s="79">
        <f>ROUND(SUM(BD56:BD67),2)</f>
        <v>0</v>
      </c>
      <c r="BS55" s="80" t="s">
        <v>79</v>
      </c>
      <c r="BT55" s="80" t="s">
        <v>22</v>
      </c>
      <c r="BU55" s="80" t="s">
        <v>81</v>
      </c>
      <c r="BV55" s="80" t="s">
        <v>82</v>
      </c>
      <c r="BW55" s="80" t="s">
        <v>87</v>
      </c>
      <c r="BX55" s="80" t="s">
        <v>5</v>
      </c>
      <c r="CL55" s="80" t="s">
        <v>88</v>
      </c>
      <c r="CM55" s="80" t="s">
        <v>89</v>
      </c>
    </row>
    <row r="56" spans="1:91" s="3" customFormat="1" ht="16.5" customHeight="1" x14ac:dyDescent="0.2">
      <c r="A56" s="81" t="s">
        <v>90</v>
      </c>
      <c r="B56" s="46"/>
      <c r="C56" s="9"/>
      <c r="D56" s="9"/>
      <c r="E56" s="301" t="s">
        <v>91</v>
      </c>
      <c r="F56" s="301"/>
      <c r="G56" s="301"/>
      <c r="H56" s="301"/>
      <c r="I56" s="301"/>
      <c r="J56" s="9"/>
      <c r="K56" s="301" t="s">
        <v>92</v>
      </c>
      <c r="L56" s="301"/>
      <c r="M56" s="301"/>
      <c r="N56" s="301"/>
      <c r="O56" s="301"/>
      <c r="P56" s="301"/>
      <c r="Q56" s="301"/>
      <c r="R56" s="301"/>
      <c r="S56" s="301"/>
      <c r="T56" s="301"/>
      <c r="U56" s="301"/>
      <c r="V56" s="301"/>
      <c r="W56" s="301"/>
      <c r="X56" s="301"/>
      <c r="Y56" s="301"/>
      <c r="Z56" s="301"/>
      <c r="AA56" s="301"/>
      <c r="AB56" s="301"/>
      <c r="AC56" s="301"/>
      <c r="AD56" s="301"/>
      <c r="AE56" s="301"/>
      <c r="AF56" s="301"/>
      <c r="AG56" s="325">
        <f>'01 - Bourací a demontážní...'!J32</f>
        <v>0</v>
      </c>
      <c r="AH56" s="326"/>
      <c r="AI56" s="326"/>
      <c r="AJ56" s="326"/>
      <c r="AK56" s="326"/>
      <c r="AL56" s="326"/>
      <c r="AM56" s="326"/>
      <c r="AN56" s="325">
        <f t="shared" si="0"/>
        <v>0</v>
      </c>
      <c r="AO56" s="326"/>
      <c r="AP56" s="326"/>
      <c r="AQ56" s="82" t="s">
        <v>93</v>
      </c>
      <c r="AR56" s="46"/>
      <c r="AS56" s="83">
        <v>0</v>
      </c>
      <c r="AT56" s="84">
        <f t="shared" si="1"/>
        <v>0</v>
      </c>
      <c r="AU56" s="85">
        <f>'01 - Bourací a demontážní...'!P99</f>
        <v>0</v>
      </c>
      <c r="AV56" s="84">
        <f>'01 - Bourací a demontážní...'!J35</f>
        <v>0</v>
      </c>
      <c r="AW56" s="84">
        <f>'01 - Bourací a demontážní...'!J36</f>
        <v>0</v>
      </c>
      <c r="AX56" s="84">
        <f>'01 - Bourací a demontážní...'!J37</f>
        <v>0</v>
      </c>
      <c r="AY56" s="84">
        <f>'01 - Bourací a demontážní...'!J38</f>
        <v>0</v>
      </c>
      <c r="AZ56" s="84">
        <f>'01 - Bourací a demontážní...'!F35</f>
        <v>0</v>
      </c>
      <c r="BA56" s="84">
        <f>'01 - Bourací a demontážní...'!F36</f>
        <v>0</v>
      </c>
      <c r="BB56" s="84">
        <f>'01 - Bourací a demontážní...'!F37</f>
        <v>0</v>
      </c>
      <c r="BC56" s="84">
        <f>'01 - Bourací a demontážní...'!F38</f>
        <v>0</v>
      </c>
      <c r="BD56" s="86">
        <f>'01 - Bourací a demontážní...'!F39</f>
        <v>0</v>
      </c>
      <c r="BT56" s="26" t="s">
        <v>89</v>
      </c>
      <c r="BV56" s="26" t="s">
        <v>82</v>
      </c>
      <c r="BW56" s="26" t="s">
        <v>94</v>
      </c>
      <c r="BX56" s="26" t="s">
        <v>87</v>
      </c>
      <c r="CL56" s="26" t="s">
        <v>20</v>
      </c>
    </row>
    <row r="57" spans="1:91" s="3" customFormat="1" ht="23.25" customHeight="1" x14ac:dyDescent="0.2">
      <c r="A57" s="81" t="s">
        <v>90</v>
      </c>
      <c r="B57" s="46"/>
      <c r="C57" s="9"/>
      <c r="D57" s="9"/>
      <c r="E57" s="301" t="s">
        <v>95</v>
      </c>
      <c r="F57" s="301"/>
      <c r="G57" s="301"/>
      <c r="H57" s="301"/>
      <c r="I57" s="301"/>
      <c r="J57" s="9"/>
      <c r="K57" s="301" t="s">
        <v>96</v>
      </c>
      <c r="L57" s="301"/>
      <c r="M57" s="301"/>
      <c r="N57" s="301"/>
      <c r="O57" s="301"/>
      <c r="P57" s="301"/>
      <c r="Q57" s="301"/>
      <c r="R57" s="301"/>
      <c r="S57" s="301"/>
      <c r="T57" s="301"/>
      <c r="U57" s="301"/>
      <c r="V57" s="301"/>
      <c r="W57" s="301"/>
      <c r="X57" s="301"/>
      <c r="Y57" s="301"/>
      <c r="Z57" s="301"/>
      <c r="AA57" s="301"/>
      <c r="AB57" s="301"/>
      <c r="AC57" s="301"/>
      <c r="AD57" s="301"/>
      <c r="AE57" s="301"/>
      <c r="AF57" s="301"/>
      <c r="AG57" s="325">
        <f>'02 - Konstrukční část, di...'!J32</f>
        <v>0</v>
      </c>
      <c r="AH57" s="326"/>
      <c r="AI57" s="326"/>
      <c r="AJ57" s="326"/>
      <c r="AK57" s="326"/>
      <c r="AL57" s="326"/>
      <c r="AM57" s="326"/>
      <c r="AN57" s="325">
        <f t="shared" si="0"/>
        <v>0</v>
      </c>
      <c r="AO57" s="326"/>
      <c r="AP57" s="326"/>
      <c r="AQ57" s="82" t="s">
        <v>93</v>
      </c>
      <c r="AR57" s="46"/>
      <c r="AS57" s="83">
        <v>0</v>
      </c>
      <c r="AT57" s="84">
        <f t="shared" si="1"/>
        <v>0</v>
      </c>
      <c r="AU57" s="85">
        <f>'02 - Konstrukční část, di...'!P107</f>
        <v>0</v>
      </c>
      <c r="AV57" s="84">
        <f>'02 - Konstrukční část, di...'!J35</f>
        <v>0</v>
      </c>
      <c r="AW57" s="84">
        <f>'02 - Konstrukční část, di...'!J36</f>
        <v>0</v>
      </c>
      <c r="AX57" s="84">
        <f>'02 - Konstrukční část, di...'!J37</f>
        <v>0</v>
      </c>
      <c r="AY57" s="84">
        <f>'02 - Konstrukční část, di...'!J38</f>
        <v>0</v>
      </c>
      <c r="AZ57" s="84">
        <f>'02 - Konstrukční část, di...'!F35</f>
        <v>0</v>
      </c>
      <c r="BA57" s="84">
        <f>'02 - Konstrukční část, di...'!F36</f>
        <v>0</v>
      </c>
      <c r="BB57" s="84">
        <f>'02 - Konstrukční část, di...'!F37</f>
        <v>0</v>
      </c>
      <c r="BC57" s="84">
        <f>'02 - Konstrukční část, di...'!F38</f>
        <v>0</v>
      </c>
      <c r="BD57" s="86">
        <f>'02 - Konstrukční část, di...'!F39</f>
        <v>0</v>
      </c>
      <c r="BT57" s="26" t="s">
        <v>89</v>
      </c>
      <c r="BV57" s="26" t="s">
        <v>82</v>
      </c>
      <c r="BW57" s="26" t="s">
        <v>97</v>
      </c>
      <c r="BX57" s="26" t="s">
        <v>87</v>
      </c>
      <c r="CL57" s="26" t="s">
        <v>20</v>
      </c>
    </row>
    <row r="58" spans="1:91" s="3" customFormat="1" ht="16.5" customHeight="1" x14ac:dyDescent="0.2">
      <c r="A58" s="81" t="s">
        <v>90</v>
      </c>
      <c r="B58" s="46"/>
      <c r="C58" s="9"/>
      <c r="D58" s="9"/>
      <c r="E58" s="301" t="s">
        <v>98</v>
      </c>
      <c r="F58" s="301"/>
      <c r="G58" s="301"/>
      <c r="H58" s="301"/>
      <c r="I58" s="301"/>
      <c r="J58" s="9"/>
      <c r="K58" s="301" t="s">
        <v>99</v>
      </c>
      <c r="L58" s="301"/>
      <c r="M58" s="301"/>
      <c r="N58" s="301"/>
      <c r="O58" s="301"/>
      <c r="P58" s="301"/>
      <c r="Q58" s="301"/>
      <c r="R58" s="301"/>
      <c r="S58" s="301"/>
      <c r="T58" s="301"/>
      <c r="U58" s="301"/>
      <c r="V58" s="301"/>
      <c r="W58" s="301"/>
      <c r="X58" s="301"/>
      <c r="Y58" s="301"/>
      <c r="Z58" s="301"/>
      <c r="AA58" s="301"/>
      <c r="AB58" s="301"/>
      <c r="AC58" s="301"/>
      <c r="AD58" s="301"/>
      <c r="AE58" s="301"/>
      <c r="AF58" s="301"/>
      <c r="AG58" s="325">
        <f>'03 - Fasádní a souvisejíc...'!J32</f>
        <v>0</v>
      </c>
      <c r="AH58" s="326"/>
      <c r="AI58" s="326"/>
      <c r="AJ58" s="326"/>
      <c r="AK58" s="326"/>
      <c r="AL58" s="326"/>
      <c r="AM58" s="326"/>
      <c r="AN58" s="325">
        <f t="shared" si="0"/>
        <v>0</v>
      </c>
      <c r="AO58" s="326"/>
      <c r="AP58" s="326"/>
      <c r="AQ58" s="82" t="s">
        <v>93</v>
      </c>
      <c r="AR58" s="46"/>
      <c r="AS58" s="83">
        <v>0</v>
      </c>
      <c r="AT58" s="84">
        <f t="shared" si="1"/>
        <v>0</v>
      </c>
      <c r="AU58" s="85">
        <f>'03 - Fasádní a souvisejíc...'!P104</f>
        <v>0</v>
      </c>
      <c r="AV58" s="84">
        <f>'03 - Fasádní a souvisejíc...'!J35</f>
        <v>0</v>
      </c>
      <c r="AW58" s="84">
        <f>'03 - Fasádní a souvisejíc...'!J36</f>
        <v>0</v>
      </c>
      <c r="AX58" s="84">
        <f>'03 - Fasádní a souvisejíc...'!J37</f>
        <v>0</v>
      </c>
      <c r="AY58" s="84">
        <f>'03 - Fasádní a souvisejíc...'!J38</f>
        <v>0</v>
      </c>
      <c r="AZ58" s="84">
        <f>'03 - Fasádní a souvisejíc...'!F35</f>
        <v>0</v>
      </c>
      <c r="BA58" s="84">
        <f>'03 - Fasádní a souvisejíc...'!F36</f>
        <v>0</v>
      </c>
      <c r="BB58" s="84">
        <f>'03 - Fasádní a souvisejíc...'!F37</f>
        <v>0</v>
      </c>
      <c r="BC58" s="84">
        <f>'03 - Fasádní a souvisejíc...'!F38</f>
        <v>0</v>
      </c>
      <c r="BD58" s="86">
        <f>'03 - Fasádní a souvisejíc...'!F39</f>
        <v>0</v>
      </c>
      <c r="BT58" s="26" t="s">
        <v>89</v>
      </c>
      <c r="BV58" s="26" t="s">
        <v>82</v>
      </c>
      <c r="BW58" s="26" t="s">
        <v>100</v>
      </c>
      <c r="BX58" s="26" t="s">
        <v>87</v>
      </c>
      <c r="CL58" s="26" t="s">
        <v>20</v>
      </c>
    </row>
    <row r="59" spans="1:91" s="3" customFormat="1" ht="16.5" customHeight="1" x14ac:dyDescent="0.2">
      <c r="A59" s="81" t="s">
        <v>90</v>
      </c>
      <c r="B59" s="46"/>
      <c r="C59" s="9"/>
      <c r="D59" s="9"/>
      <c r="E59" s="301" t="s">
        <v>101</v>
      </c>
      <c r="F59" s="301"/>
      <c r="G59" s="301"/>
      <c r="H59" s="301"/>
      <c r="I59" s="301"/>
      <c r="J59" s="9"/>
      <c r="K59" s="301" t="s">
        <v>102</v>
      </c>
      <c r="L59" s="301"/>
      <c r="M59" s="301"/>
      <c r="N59" s="301"/>
      <c r="O59" s="301"/>
      <c r="P59" s="301"/>
      <c r="Q59" s="301"/>
      <c r="R59" s="301"/>
      <c r="S59" s="301"/>
      <c r="T59" s="301"/>
      <c r="U59" s="301"/>
      <c r="V59" s="301"/>
      <c r="W59" s="301"/>
      <c r="X59" s="301"/>
      <c r="Y59" s="301"/>
      <c r="Z59" s="301"/>
      <c r="AA59" s="301"/>
      <c r="AB59" s="301"/>
      <c r="AC59" s="301"/>
      <c r="AD59" s="301"/>
      <c r="AE59" s="301"/>
      <c r="AF59" s="301"/>
      <c r="AG59" s="325">
        <f>'04 - Sanace vlhkosti'!J32</f>
        <v>0</v>
      </c>
      <c r="AH59" s="326"/>
      <c r="AI59" s="326"/>
      <c r="AJ59" s="326"/>
      <c r="AK59" s="326"/>
      <c r="AL59" s="326"/>
      <c r="AM59" s="326"/>
      <c r="AN59" s="325">
        <f t="shared" si="0"/>
        <v>0</v>
      </c>
      <c r="AO59" s="326"/>
      <c r="AP59" s="326"/>
      <c r="AQ59" s="82" t="s">
        <v>93</v>
      </c>
      <c r="AR59" s="46"/>
      <c r="AS59" s="83">
        <v>0</v>
      </c>
      <c r="AT59" s="84">
        <f t="shared" si="1"/>
        <v>0</v>
      </c>
      <c r="AU59" s="85">
        <f>'04 - Sanace vlhkosti'!P95</f>
        <v>0</v>
      </c>
      <c r="AV59" s="84">
        <f>'04 - Sanace vlhkosti'!J35</f>
        <v>0</v>
      </c>
      <c r="AW59" s="84">
        <f>'04 - Sanace vlhkosti'!J36</f>
        <v>0</v>
      </c>
      <c r="AX59" s="84">
        <f>'04 - Sanace vlhkosti'!J37</f>
        <v>0</v>
      </c>
      <c r="AY59" s="84">
        <f>'04 - Sanace vlhkosti'!J38</f>
        <v>0</v>
      </c>
      <c r="AZ59" s="84">
        <f>'04 - Sanace vlhkosti'!F35</f>
        <v>0</v>
      </c>
      <c r="BA59" s="84">
        <f>'04 - Sanace vlhkosti'!F36</f>
        <v>0</v>
      </c>
      <c r="BB59" s="84">
        <f>'04 - Sanace vlhkosti'!F37</f>
        <v>0</v>
      </c>
      <c r="BC59" s="84">
        <f>'04 - Sanace vlhkosti'!F38</f>
        <v>0</v>
      </c>
      <c r="BD59" s="86">
        <f>'04 - Sanace vlhkosti'!F39</f>
        <v>0</v>
      </c>
      <c r="BT59" s="26" t="s">
        <v>89</v>
      </c>
      <c r="BV59" s="26" t="s">
        <v>82</v>
      </c>
      <c r="BW59" s="26" t="s">
        <v>103</v>
      </c>
      <c r="BX59" s="26" t="s">
        <v>87</v>
      </c>
      <c r="CL59" s="26" t="s">
        <v>20</v>
      </c>
    </row>
    <row r="60" spans="1:91" s="3" customFormat="1" ht="16.5" customHeight="1" x14ac:dyDescent="0.2">
      <c r="A60" s="81" t="s">
        <v>90</v>
      </c>
      <c r="B60" s="46"/>
      <c r="C60" s="9"/>
      <c r="D60" s="9"/>
      <c r="E60" s="301" t="s">
        <v>104</v>
      </c>
      <c r="F60" s="301"/>
      <c r="G60" s="301"/>
      <c r="H60" s="301"/>
      <c r="I60" s="301"/>
      <c r="J60" s="9"/>
      <c r="K60" s="301" t="s">
        <v>105</v>
      </c>
      <c r="L60" s="301"/>
      <c r="M60" s="301"/>
      <c r="N60" s="301"/>
      <c r="O60" s="301"/>
      <c r="P60" s="301"/>
      <c r="Q60" s="301"/>
      <c r="R60" s="301"/>
      <c r="S60" s="301"/>
      <c r="T60" s="301"/>
      <c r="U60" s="301"/>
      <c r="V60" s="301"/>
      <c r="W60" s="301"/>
      <c r="X60" s="301"/>
      <c r="Y60" s="301"/>
      <c r="Z60" s="301"/>
      <c r="AA60" s="301"/>
      <c r="AB60" s="301"/>
      <c r="AC60" s="301"/>
      <c r="AD60" s="301"/>
      <c r="AE60" s="301"/>
      <c r="AF60" s="301"/>
      <c r="AG60" s="325">
        <f>'05 - Výrobky'!J32</f>
        <v>0</v>
      </c>
      <c r="AH60" s="326"/>
      <c r="AI60" s="326"/>
      <c r="AJ60" s="326"/>
      <c r="AK60" s="326"/>
      <c r="AL60" s="326"/>
      <c r="AM60" s="326"/>
      <c r="AN60" s="325">
        <f t="shared" si="0"/>
        <v>0</v>
      </c>
      <c r="AO60" s="326"/>
      <c r="AP60" s="326"/>
      <c r="AQ60" s="82" t="s">
        <v>93</v>
      </c>
      <c r="AR60" s="46"/>
      <c r="AS60" s="83">
        <v>0</v>
      </c>
      <c r="AT60" s="84">
        <f t="shared" si="1"/>
        <v>0</v>
      </c>
      <c r="AU60" s="85">
        <f>'05 - Výrobky'!P94</f>
        <v>0</v>
      </c>
      <c r="AV60" s="84">
        <f>'05 - Výrobky'!J35</f>
        <v>0</v>
      </c>
      <c r="AW60" s="84">
        <f>'05 - Výrobky'!J36</f>
        <v>0</v>
      </c>
      <c r="AX60" s="84">
        <f>'05 - Výrobky'!J37</f>
        <v>0</v>
      </c>
      <c r="AY60" s="84">
        <f>'05 - Výrobky'!J38</f>
        <v>0</v>
      </c>
      <c r="AZ60" s="84">
        <f>'05 - Výrobky'!F35</f>
        <v>0</v>
      </c>
      <c r="BA60" s="84">
        <f>'05 - Výrobky'!F36</f>
        <v>0</v>
      </c>
      <c r="BB60" s="84">
        <f>'05 - Výrobky'!F37</f>
        <v>0</v>
      </c>
      <c r="BC60" s="84">
        <f>'05 - Výrobky'!F38</f>
        <v>0</v>
      </c>
      <c r="BD60" s="86">
        <f>'05 - Výrobky'!F39</f>
        <v>0</v>
      </c>
      <c r="BT60" s="26" t="s">
        <v>89</v>
      </c>
      <c r="BV60" s="26" t="s">
        <v>82</v>
      </c>
      <c r="BW60" s="26" t="s">
        <v>106</v>
      </c>
      <c r="BX60" s="26" t="s">
        <v>87</v>
      </c>
      <c r="CL60" s="26" t="s">
        <v>20</v>
      </c>
    </row>
    <row r="61" spans="1:91" s="3" customFormat="1" ht="16.5" customHeight="1" x14ac:dyDescent="0.2">
      <c r="A61" s="81" t="s">
        <v>90</v>
      </c>
      <c r="B61" s="46"/>
      <c r="C61" s="9"/>
      <c r="D61" s="9"/>
      <c r="E61" s="301" t="s">
        <v>107</v>
      </c>
      <c r="F61" s="301"/>
      <c r="G61" s="301"/>
      <c r="H61" s="301"/>
      <c r="I61" s="301"/>
      <c r="J61" s="9"/>
      <c r="K61" s="301" t="s">
        <v>108</v>
      </c>
      <c r="L61" s="301"/>
      <c r="M61" s="301"/>
      <c r="N61" s="301"/>
      <c r="O61" s="301"/>
      <c r="P61" s="301"/>
      <c r="Q61" s="301"/>
      <c r="R61" s="301"/>
      <c r="S61" s="301"/>
      <c r="T61" s="301"/>
      <c r="U61" s="301"/>
      <c r="V61" s="301"/>
      <c r="W61" s="301"/>
      <c r="X61" s="301"/>
      <c r="Y61" s="301"/>
      <c r="Z61" s="301"/>
      <c r="AA61" s="301"/>
      <c r="AB61" s="301"/>
      <c r="AC61" s="301"/>
      <c r="AD61" s="301"/>
      <c r="AE61" s="301"/>
      <c r="AF61" s="301"/>
      <c r="AG61" s="325">
        <f>'06 - Zdravotně technické ...'!J32</f>
        <v>0</v>
      </c>
      <c r="AH61" s="326"/>
      <c r="AI61" s="326"/>
      <c r="AJ61" s="326"/>
      <c r="AK61" s="326"/>
      <c r="AL61" s="326"/>
      <c r="AM61" s="326"/>
      <c r="AN61" s="325">
        <f t="shared" si="0"/>
        <v>0</v>
      </c>
      <c r="AO61" s="326"/>
      <c r="AP61" s="326"/>
      <c r="AQ61" s="82" t="s">
        <v>93</v>
      </c>
      <c r="AR61" s="46"/>
      <c r="AS61" s="83">
        <v>0</v>
      </c>
      <c r="AT61" s="84">
        <f t="shared" si="1"/>
        <v>0</v>
      </c>
      <c r="AU61" s="85">
        <f>'06 - Zdravotně technické ...'!P92</f>
        <v>0</v>
      </c>
      <c r="AV61" s="84">
        <f>'06 - Zdravotně technické ...'!J35</f>
        <v>0</v>
      </c>
      <c r="AW61" s="84">
        <f>'06 - Zdravotně technické ...'!J36</f>
        <v>0</v>
      </c>
      <c r="AX61" s="84">
        <f>'06 - Zdravotně technické ...'!J37</f>
        <v>0</v>
      </c>
      <c r="AY61" s="84">
        <f>'06 - Zdravotně technické ...'!J38</f>
        <v>0</v>
      </c>
      <c r="AZ61" s="84">
        <f>'06 - Zdravotně technické ...'!F35</f>
        <v>0</v>
      </c>
      <c r="BA61" s="84">
        <f>'06 - Zdravotně technické ...'!F36</f>
        <v>0</v>
      </c>
      <c r="BB61" s="84">
        <f>'06 - Zdravotně technické ...'!F37</f>
        <v>0</v>
      </c>
      <c r="BC61" s="84">
        <f>'06 - Zdravotně technické ...'!F38</f>
        <v>0</v>
      </c>
      <c r="BD61" s="86">
        <f>'06 - Zdravotně technické ...'!F39</f>
        <v>0</v>
      </c>
      <c r="BT61" s="26" t="s">
        <v>89</v>
      </c>
      <c r="BV61" s="26" t="s">
        <v>82</v>
      </c>
      <c r="BW61" s="26" t="s">
        <v>109</v>
      </c>
      <c r="BX61" s="26" t="s">
        <v>87</v>
      </c>
      <c r="CL61" s="26" t="s">
        <v>20</v>
      </c>
    </row>
    <row r="62" spans="1:91" s="3" customFormat="1" ht="16.5" customHeight="1" x14ac:dyDescent="0.2">
      <c r="A62" s="81" t="s">
        <v>90</v>
      </c>
      <c r="B62" s="46"/>
      <c r="C62" s="9"/>
      <c r="D62" s="9"/>
      <c r="E62" s="301" t="s">
        <v>110</v>
      </c>
      <c r="F62" s="301"/>
      <c r="G62" s="301"/>
      <c r="H62" s="301"/>
      <c r="I62" s="301"/>
      <c r="J62" s="9"/>
      <c r="K62" s="301" t="s">
        <v>111</v>
      </c>
      <c r="L62" s="301"/>
      <c r="M62" s="301"/>
      <c r="N62" s="301"/>
      <c r="O62" s="301"/>
      <c r="P62" s="301"/>
      <c r="Q62" s="301"/>
      <c r="R62" s="301"/>
      <c r="S62" s="301"/>
      <c r="T62" s="301"/>
      <c r="U62" s="301"/>
      <c r="V62" s="301"/>
      <c r="W62" s="301"/>
      <c r="X62" s="301"/>
      <c r="Y62" s="301"/>
      <c r="Z62" s="301"/>
      <c r="AA62" s="301"/>
      <c r="AB62" s="301"/>
      <c r="AC62" s="301"/>
      <c r="AD62" s="301"/>
      <c r="AE62" s="301"/>
      <c r="AF62" s="301"/>
      <c r="AG62" s="325">
        <f>'07 - Vzduchotechnika'!J32</f>
        <v>0</v>
      </c>
      <c r="AH62" s="326"/>
      <c r="AI62" s="326"/>
      <c r="AJ62" s="326"/>
      <c r="AK62" s="326"/>
      <c r="AL62" s="326"/>
      <c r="AM62" s="326"/>
      <c r="AN62" s="325">
        <f t="shared" si="0"/>
        <v>0</v>
      </c>
      <c r="AO62" s="326"/>
      <c r="AP62" s="326"/>
      <c r="AQ62" s="82" t="s">
        <v>93</v>
      </c>
      <c r="AR62" s="46"/>
      <c r="AS62" s="83">
        <v>0</v>
      </c>
      <c r="AT62" s="84">
        <f t="shared" si="1"/>
        <v>0</v>
      </c>
      <c r="AU62" s="85">
        <f>'07 - Vzduchotechnika'!P100</f>
        <v>0</v>
      </c>
      <c r="AV62" s="84">
        <f>'07 - Vzduchotechnika'!J35</f>
        <v>0</v>
      </c>
      <c r="AW62" s="84">
        <f>'07 - Vzduchotechnika'!J36</f>
        <v>0</v>
      </c>
      <c r="AX62" s="84">
        <f>'07 - Vzduchotechnika'!J37</f>
        <v>0</v>
      </c>
      <c r="AY62" s="84">
        <f>'07 - Vzduchotechnika'!J38</f>
        <v>0</v>
      </c>
      <c r="AZ62" s="84">
        <f>'07 - Vzduchotechnika'!F35</f>
        <v>0</v>
      </c>
      <c r="BA62" s="84">
        <f>'07 - Vzduchotechnika'!F36</f>
        <v>0</v>
      </c>
      <c r="BB62" s="84">
        <f>'07 - Vzduchotechnika'!F37</f>
        <v>0</v>
      </c>
      <c r="BC62" s="84">
        <f>'07 - Vzduchotechnika'!F38</f>
        <v>0</v>
      </c>
      <c r="BD62" s="86">
        <f>'07 - Vzduchotechnika'!F39</f>
        <v>0</v>
      </c>
      <c r="BT62" s="26" t="s">
        <v>89</v>
      </c>
      <c r="BV62" s="26" t="s">
        <v>82</v>
      </c>
      <c r="BW62" s="26" t="s">
        <v>112</v>
      </c>
      <c r="BX62" s="26" t="s">
        <v>87</v>
      </c>
      <c r="CL62" s="26" t="s">
        <v>20</v>
      </c>
    </row>
    <row r="63" spans="1:91" s="3" customFormat="1" ht="16.5" customHeight="1" x14ac:dyDescent="0.2">
      <c r="A63" s="81" t="s">
        <v>90</v>
      </c>
      <c r="B63" s="46"/>
      <c r="C63" s="9"/>
      <c r="D63" s="9"/>
      <c r="E63" s="301" t="s">
        <v>113</v>
      </c>
      <c r="F63" s="301"/>
      <c r="G63" s="301"/>
      <c r="H63" s="301"/>
      <c r="I63" s="301"/>
      <c r="J63" s="9"/>
      <c r="K63" s="301" t="s">
        <v>114</v>
      </c>
      <c r="L63" s="301"/>
      <c r="M63" s="301"/>
      <c r="N63" s="301"/>
      <c r="O63" s="301"/>
      <c r="P63" s="301"/>
      <c r="Q63" s="301"/>
      <c r="R63" s="301"/>
      <c r="S63" s="301"/>
      <c r="T63" s="301"/>
      <c r="U63" s="301"/>
      <c r="V63" s="301"/>
      <c r="W63" s="301"/>
      <c r="X63" s="301"/>
      <c r="Y63" s="301"/>
      <c r="Z63" s="301"/>
      <c r="AA63" s="301"/>
      <c r="AB63" s="301"/>
      <c r="AC63" s="301"/>
      <c r="AD63" s="301"/>
      <c r="AE63" s="301"/>
      <c r="AF63" s="301"/>
      <c r="AG63" s="325">
        <f>'08 - Vytápění'!J32</f>
        <v>0</v>
      </c>
      <c r="AH63" s="326"/>
      <c r="AI63" s="326"/>
      <c r="AJ63" s="326"/>
      <c r="AK63" s="326"/>
      <c r="AL63" s="326"/>
      <c r="AM63" s="326"/>
      <c r="AN63" s="325">
        <f t="shared" si="0"/>
        <v>0</v>
      </c>
      <c r="AO63" s="326"/>
      <c r="AP63" s="326"/>
      <c r="AQ63" s="82" t="s">
        <v>93</v>
      </c>
      <c r="AR63" s="46"/>
      <c r="AS63" s="83">
        <v>0</v>
      </c>
      <c r="AT63" s="84">
        <f t="shared" si="1"/>
        <v>0</v>
      </c>
      <c r="AU63" s="85">
        <f>'08 - Vytápění'!P97</f>
        <v>0</v>
      </c>
      <c r="AV63" s="84">
        <f>'08 - Vytápění'!J35</f>
        <v>0</v>
      </c>
      <c r="AW63" s="84">
        <f>'08 - Vytápění'!J36</f>
        <v>0</v>
      </c>
      <c r="AX63" s="84">
        <f>'08 - Vytápění'!J37</f>
        <v>0</v>
      </c>
      <c r="AY63" s="84">
        <f>'08 - Vytápění'!J38</f>
        <v>0</v>
      </c>
      <c r="AZ63" s="84">
        <f>'08 - Vytápění'!F35</f>
        <v>0</v>
      </c>
      <c r="BA63" s="84">
        <f>'08 - Vytápění'!F36</f>
        <v>0</v>
      </c>
      <c r="BB63" s="84">
        <f>'08 - Vytápění'!F37</f>
        <v>0</v>
      </c>
      <c r="BC63" s="84">
        <f>'08 - Vytápění'!F38</f>
        <v>0</v>
      </c>
      <c r="BD63" s="86">
        <f>'08 - Vytápění'!F39</f>
        <v>0</v>
      </c>
      <c r="BT63" s="26" t="s">
        <v>89</v>
      </c>
      <c r="BV63" s="26" t="s">
        <v>82</v>
      </c>
      <c r="BW63" s="26" t="s">
        <v>115</v>
      </c>
      <c r="BX63" s="26" t="s">
        <v>87</v>
      </c>
      <c r="CL63" s="26" t="s">
        <v>20</v>
      </c>
    </row>
    <row r="64" spans="1:91" s="3" customFormat="1" ht="16.5" customHeight="1" x14ac:dyDescent="0.2">
      <c r="A64" s="81" t="s">
        <v>90</v>
      </c>
      <c r="B64" s="46"/>
      <c r="C64" s="9"/>
      <c r="D64" s="9"/>
      <c r="E64" s="301" t="s">
        <v>116</v>
      </c>
      <c r="F64" s="301"/>
      <c r="G64" s="301"/>
      <c r="H64" s="301"/>
      <c r="I64" s="301"/>
      <c r="J64" s="9"/>
      <c r="K64" s="301" t="s">
        <v>117</v>
      </c>
      <c r="L64" s="301"/>
      <c r="M64" s="301"/>
      <c r="N64" s="301"/>
      <c r="O64" s="301"/>
      <c r="P64" s="301"/>
      <c r="Q64" s="301"/>
      <c r="R64" s="301"/>
      <c r="S64" s="301"/>
      <c r="T64" s="301"/>
      <c r="U64" s="301"/>
      <c r="V64" s="301"/>
      <c r="W64" s="301"/>
      <c r="X64" s="301"/>
      <c r="Y64" s="301"/>
      <c r="Z64" s="301"/>
      <c r="AA64" s="301"/>
      <c r="AB64" s="301"/>
      <c r="AC64" s="301"/>
      <c r="AD64" s="301"/>
      <c r="AE64" s="301"/>
      <c r="AF64" s="301"/>
      <c r="AG64" s="325">
        <f>'09 - Elektroinstalace - s...'!J32</f>
        <v>0</v>
      </c>
      <c r="AH64" s="326"/>
      <c r="AI64" s="326"/>
      <c r="AJ64" s="326"/>
      <c r="AK64" s="326"/>
      <c r="AL64" s="326"/>
      <c r="AM64" s="326"/>
      <c r="AN64" s="325">
        <f t="shared" si="0"/>
        <v>0</v>
      </c>
      <c r="AO64" s="326"/>
      <c r="AP64" s="326"/>
      <c r="AQ64" s="82" t="s">
        <v>93</v>
      </c>
      <c r="AR64" s="46"/>
      <c r="AS64" s="83">
        <v>0</v>
      </c>
      <c r="AT64" s="84">
        <f t="shared" si="1"/>
        <v>0</v>
      </c>
      <c r="AU64" s="85">
        <f>'09 - Elektroinstalace - s...'!P92</f>
        <v>0</v>
      </c>
      <c r="AV64" s="84">
        <f>'09 - Elektroinstalace - s...'!J35</f>
        <v>0</v>
      </c>
      <c r="AW64" s="84">
        <f>'09 - Elektroinstalace - s...'!J36</f>
        <v>0</v>
      </c>
      <c r="AX64" s="84">
        <f>'09 - Elektroinstalace - s...'!J37</f>
        <v>0</v>
      </c>
      <c r="AY64" s="84">
        <f>'09 - Elektroinstalace - s...'!J38</f>
        <v>0</v>
      </c>
      <c r="AZ64" s="84">
        <f>'09 - Elektroinstalace - s...'!F35</f>
        <v>0</v>
      </c>
      <c r="BA64" s="84">
        <f>'09 - Elektroinstalace - s...'!F36</f>
        <v>0</v>
      </c>
      <c r="BB64" s="84">
        <f>'09 - Elektroinstalace - s...'!F37</f>
        <v>0</v>
      </c>
      <c r="BC64" s="84">
        <f>'09 - Elektroinstalace - s...'!F38</f>
        <v>0</v>
      </c>
      <c r="BD64" s="86">
        <f>'09 - Elektroinstalace - s...'!F39</f>
        <v>0</v>
      </c>
      <c r="BT64" s="26" t="s">
        <v>89</v>
      </c>
      <c r="BV64" s="26" t="s">
        <v>82</v>
      </c>
      <c r="BW64" s="26" t="s">
        <v>118</v>
      </c>
      <c r="BX64" s="26" t="s">
        <v>87</v>
      </c>
      <c r="CL64" s="26" t="s">
        <v>20</v>
      </c>
    </row>
    <row r="65" spans="1:91" s="3" customFormat="1" ht="16.5" customHeight="1" x14ac:dyDescent="0.2">
      <c r="A65" s="81" t="s">
        <v>90</v>
      </c>
      <c r="B65" s="46"/>
      <c r="C65" s="9"/>
      <c r="D65" s="9"/>
      <c r="E65" s="301" t="s">
        <v>27</v>
      </c>
      <c r="F65" s="301"/>
      <c r="G65" s="301"/>
      <c r="H65" s="301"/>
      <c r="I65" s="301"/>
      <c r="J65" s="9"/>
      <c r="K65" s="301" t="s">
        <v>119</v>
      </c>
      <c r="L65" s="301"/>
      <c r="M65" s="301"/>
      <c r="N65" s="301"/>
      <c r="O65" s="301"/>
      <c r="P65" s="301"/>
      <c r="Q65" s="301"/>
      <c r="R65" s="301"/>
      <c r="S65" s="301"/>
      <c r="T65" s="301"/>
      <c r="U65" s="301"/>
      <c r="V65" s="301"/>
      <c r="W65" s="301"/>
      <c r="X65" s="301"/>
      <c r="Y65" s="301"/>
      <c r="Z65" s="301"/>
      <c r="AA65" s="301"/>
      <c r="AB65" s="301"/>
      <c r="AC65" s="301"/>
      <c r="AD65" s="301"/>
      <c r="AE65" s="301"/>
      <c r="AF65" s="301"/>
      <c r="AG65" s="325">
        <f>'10 - Elektroinstalace - s...'!J32</f>
        <v>0</v>
      </c>
      <c r="AH65" s="326"/>
      <c r="AI65" s="326"/>
      <c r="AJ65" s="326"/>
      <c r="AK65" s="326"/>
      <c r="AL65" s="326"/>
      <c r="AM65" s="326"/>
      <c r="AN65" s="325">
        <f t="shared" si="0"/>
        <v>0</v>
      </c>
      <c r="AO65" s="326"/>
      <c r="AP65" s="326"/>
      <c r="AQ65" s="82" t="s">
        <v>93</v>
      </c>
      <c r="AR65" s="46"/>
      <c r="AS65" s="83">
        <v>0</v>
      </c>
      <c r="AT65" s="84">
        <f t="shared" si="1"/>
        <v>0</v>
      </c>
      <c r="AU65" s="85">
        <f>'10 - Elektroinstalace - s...'!P97</f>
        <v>0</v>
      </c>
      <c r="AV65" s="84">
        <f>'10 - Elektroinstalace - s...'!J35</f>
        <v>0</v>
      </c>
      <c r="AW65" s="84">
        <f>'10 - Elektroinstalace - s...'!J36</f>
        <v>0</v>
      </c>
      <c r="AX65" s="84">
        <f>'10 - Elektroinstalace - s...'!J37</f>
        <v>0</v>
      </c>
      <c r="AY65" s="84">
        <f>'10 - Elektroinstalace - s...'!J38</f>
        <v>0</v>
      </c>
      <c r="AZ65" s="84">
        <f>'10 - Elektroinstalace - s...'!F35</f>
        <v>0</v>
      </c>
      <c r="BA65" s="84">
        <f>'10 - Elektroinstalace - s...'!F36</f>
        <v>0</v>
      </c>
      <c r="BB65" s="84">
        <f>'10 - Elektroinstalace - s...'!F37</f>
        <v>0</v>
      </c>
      <c r="BC65" s="84">
        <f>'10 - Elektroinstalace - s...'!F38</f>
        <v>0</v>
      </c>
      <c r="BD65" s="86">
        <f>'10 - Elektroinstalace - s...'!F39</f>
        <v>0</v>
      </c>
      <c r="BT65" s="26" t="s">
        <v>89</v>
      </c>
      <c r="BV65" s="26" t="s">
        <v>82</v>
      </c>
      <c r="BW65" s="26" t="s">
        <v>120</v>
      </c>
      <c r="BX65" s="26" t="s">
        <v>87</v>
      </c>
      <c r="CL65" s="26" t="s">
        <v>20</v>
      </c>
    </row>
    <row r="66" spans="1:91" s="3" customFormat="1" ht="16.5" customHeight="1" x14ac:dyDescent="0.2">
      <c r="A66" s="81" t="s">
        <v>90</v>
      </c>
      <c r="B66" s="46"/>
      <c r="C66" s="9"/>
      <c r="D66" s="9"/>
      <c r="E66" s="301" t="s">
        <v>121</v>
      </c>
      <c r="F66" s="301"/>
      <c r="G66" s="301"/>
      <c r="H66" s="301"/>
      <c r="I66" s="301"/>
      <c r="J66" s="9"/>
      <c r="K66" s="301" t="s">
        <v>122</v>
      </c>
      <c r="L66" s="301"/>
      <c r="M66" s="301"/>
      <c r="N66" s="301"/>
      <c r="O66" s="301"/>
      <c r="P66" s="301"/>
      <c r="Q66" s="301"/>
      <c r="R66" s="301"/>
      <c r="S66" s="301"/>
      <c r="T66" s="301"/>
      <c r="U66" s="301"/>
      <c r="V66" s="301"/>
      <c r="W66" s="301"/>
      <c r="X66" s="301"/>
      <c r="Y66" s="301"/>
      <c r="Z66" s="301"/>
      <c r="AA66" s="301"/>
      <c r="AB66" s="301"/>
      <c r="AC66" s="301"/>
      <c r="AD66" s="301"/>
      <c r="AE66" s="301"/>
      <c r="AF66" s="301"/>
      <c r="AG66" s="325">
        <f>'11 - Měření a regulace'!J32</f>
        <v>0</v>
      </c>
      <c r="AH66" s="326"/>
      <c r="AI66" s="326"/>
      <c r="AJ66" s="326"/>
      <c r="AK66" s="326"/>
      <c r="AL66" s="326"/>
      <c r="AM66" s="326"/>
      <c r="AN66" s="325">
        <f t="shared" si="0"/>
        <v>0</v>
      </c>
      <c r="AO66" s="326"/>
      <c r="AP66" s="326"/>
      <c r="AQ66" s="82" t="s">
        <v>93</v>
      </c>
      <c r="AR66" s="46"/>
      <c r="AS66" s="83">
        <v>0</v>
      </c>
      <c r="AT66" s="84">
        <f t="shared" si="1"/>
        <v>0</v>
      </c>
      <c r="AU66" s="85">
        <f>'11 - Měření a regulace'!P96</f>
        <v>0</v>
      </c>
      <c r="AV66" s="84">
        <f>'11 - Měření a regulace'!J35</f>
        <v>0</v>
      </c>
      <c r="AW66" s="84">
        <f>'11 - Měření a regulace'!J36</f>
        <v>0</v>
      </c>
      <c r="AX66" s="84">
        <f>'11 - Měření a regulace'!J37</f>
        <v>0</v>
      </c>
      <c r="AY66" s="84">
        <f>'11 - Měření a regulace'!J38</f>
        <v>0</v>
      </c>
      <c r="AZ66" s="84">
        <f>'11 - Měření a regulace'!F35</f>
        <v>0</v>
      </c>
      <c r="BA66" s="84">
        <f>'11 - Měření a regulace'!F36</f>
        <v>0</v>
      </c>
      <c r="BB66" s="84">
        <f>'11 - Měření a regulace'!F37</f>
        <v>0</v>
      </c>
      <c r="BC66" s="84">
        <f>'11 - Měření a regulace'!F38</f>
        <v>0</v>
      </c>
      <c r="BD66" s="86">
        <f>'11 - Měření a regulace'!F39</f>
        <v>0</v>
      </c>
      <c r="BT66" s="26" t="s">
        <v>89</v>
      </c>
      <c r="BV66" s="26" t="s">
        <v>82</v>
      </c>
      <c r="BW66" s="26" t="s">
        <v>123</v>
      </c>
      <c r="BX66" s="26" t="s">
        <v>87</v>
      </c>
      <c r="CL66" s="26" t="s">
        <v>20</v>
      </c>
    </row>
    <row r="67" spans="1:91" s="3" customFormat="1" ht="16.5" customHeight="1" x14ac:dyDescent="0.2">
      <c r="A67" s="81" t="s">
        <v>90</v>
      </c>
      <c r="B67" s="46"/>
      <c r="C67" s="9"/>
      <c r="D67" s="9"/>
      <c r="E67" s="301" t="s">
        <v>8</v>
      </c>
      <c r="F67" s="301"/>
      <c r="G67" s="301"/>
      <c r="H67" s="301"/>
      <c r="I67" s="301"/>
      <c r="J67" s="9"/>
      <c r="K67" s="301" t="s">
        <v>124</v>
      </c>
      <c r="L67" s="301"/>
      <c r="M67" s="301"/>
      <c r="N67" s="301"/>
      <c r="O67" s="301"/>
      <c r="P67" s="301"/>
      <c r="Q67" s="301"/>
      <c r="R67" s="301"/>
      <c r="S67" s="301"/>
      <c r="T67" s="301"/>
      <c r="U67" s="301"/>
      <c r="V67" s="301"/>
      <c r="W67" s="301"/>
      <c r="X67" s="301"/>
      <c r="Y67" s="301"/>
      <c r="Z67" s="301"/>
      <c r="AA67" s="301"/>
      <c r="AB67" s="301"/>
      <c r="AC67" s="301"/>
      <c r="AD67" s="301"/>
      <c r="AE67" s="301"/>
      <c r="AF67" s="301"/>
      <c r="AG67" s="325">
        <f>'12 - Ostatní prvky spojen...'!J32</f>
        <v>0</v>
      </c>
      <c r="AH67" s="326"/>
      <c r="AI67" s="326"/>
      <c r="AJ67" s="326"/>
      <c r="AK67" s="326"/>
      <c r="AL67" s="326"/>
      <c r="AM67" s="326"/>
      <c r="AN67" s="325">
        <f t="shared" si="0"/>
        <v>0</v>
      </c>
      <c r="AO67" s="326"/>
      <c r="AP67" s="326"/>
      <c r="AQ67" s="82" t="s">
        <v>93</v>
      </c>
      <c r="AR67" s="46"/>
      <c r="AS67" s="83">
        <v>0</v>
      </c>
      <c r="AT67" s="84">
        <f t="shared" si="1"/>
        <v>0</v>
      </c>
      <c r="AU67" s="85">
        <f>'12 - Ostatní prvky spojen...'!P96</f>
        <v>0</v>
      </c>
      <c r="AV67" s="84">
        <f>'12 - Ostatní prvky spojen...'!J35</f>
        <v>0</v>
      </c>
      <c r="AW67" s="84">
        <f>'12 - Ostatní prvky spojen...'!J36</f>
        <v>0</v>
      </c>
      <c r="AX67" s="84">
        <f>'12 - Ostatní prvky spojen...'!J37</f>
        <v>0</v>
      </c>
      <c r="AY67" s="84">
        <f>'12 - Ostatní prvky spojen...'!J38</f>
        <v>0</v>
      </c>
      <c r="AZ67" s="84">
        <f>'12 - Ostatní prvky spojen...'!F35</f>
        <v>0</v>
      </c>
      <c r="BA67" s="84">
        <f>'12 - Ostatní prvky spojen...'!F36</f>
        <v>0</v>
      </c>
      <c r="BB67" s="84">
        <f>'12 - Ostatní prvky spojen...'!F37</f>
        <v>0</v>
      </c>
      <c r="BC67" s="84">
        <f>'12 - Ostatní prvky spojen...'!F38</f>
        <v>0</v>
      </c>
      <c r="BD67" s="86">
        <f>'12 - Ostatní prvky spojen...'!F39</f>
        <v>0</v>
      </c>
      <c r="BT67" s="26" t="s">
        <v>89</v>
      </c>
      <c r="BV67" s="26" t="s">
        <v>82</v>
      </c>
      <c r="BW67" s="26" t="s">
        <v>125</v>
      </c>
      <c r="BX67" s="26" t="s">
        <v>87</v>
      </c>
      <c r="CL67" s="26" t="s">
        <v>20</v>
      </c>
    </row>
    <row r="68" spans="1:91" s="6" customFormat="1" ht="24.75" customHeight="1" x14ac:dyDescent="0.2">
      <c r="A68" s="81" t="s">
        <v>90</v>
      </c>
      <c r="B68" s="72"/>
      <c r="C68" s="73"/>
      <c r="D68" s="300" t="s">
        <v>126</v>
      </c>
      <c r="E68" s="300"/>
      <c r="F68" s="300"/>
      <c r="G68" s="300"/>
      <c r="H68" s="300"/>
      <c r="I68" s="74"/>
      <c r="J68" s="300" t="s">
        <v>127</v>
      </c>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33">
        <f>'SO 02 - Rekonstrukce příp...'!J30</f>
        <v>0</v>
      </c>
      <c r="AH68" s="329"/>
      <c r="AI68" s="329"/>
      <c r="AJ68" s="329"/>
      <c r="AK68" s="329"/>
      <c r="AL68" s="329"/>
      <c r="AM68" s="329"/>
      <c r="AN68" s="333">
        <f t="shared" si="0"/>
        <v>0</v>
      </c>
      <c r="AO68" s="329"/>
      <c r="AP68" s="329"/>
      <c r="AQ68" s="75" t="s">
        <v>86</v>
      </c>
      <c r="AR68" s="72"/>
      <c r="AS68" s="76">
        <v>0</v>
      </c>
      <c r="AT68" s="77">
        <f t="shared" si="1"/>
        <v>0</v>
      </c>
      <c r="AU68" s="78">
        <f>'SO 02 - Rekonstrukce příp...'!P91</f>
        <v>0</v>
      </c>
      <c r="AV68" s="77">
        <f>'SO 02 - Rekonstrukce příp...'!J33</f>
        <v>0</v>
      </c>
      <c r="AW68" s="77">
        <f>'SO 02 - Rekonstrukce příp...'!J34</f>
        <v>0</v>
      </c>
      <c r="AX68" s="77">
        <f>'SO 02 - Rekonstrukce příp...'!J35</f>
        <v>0</v>
      </c>
      <c r="AY68" s="77">
        <f>'SO 02 - Rekonstrukce příp...'!J36</f>
        <v>0</v>
      </c>
      <c r="AZ68" s="77">
        <f>'SO 02 - Rekonstrukce příp...'!F33</f>
        <v>0</v>
      </c>
      <c r="BA68" s="77">
        <f>'SO 02 - Rekonstrukce příp...'!F34</f>
        <v>0</v>
      </c>
      <c r="BB68" s="77">
        <f>'SO 02 - Rekonstrukce příp...'!F35</f>
        <v>0</v>
      </c>
      <c r="BC68" s="77">
        <f>'SO 02 - Rekonstrukce příp...'!F36</f>
        <v>0</v>
      </c>
      <c r="BD68" s="79">
        <f>'SO 02 - Rekonstrukce příp...'!F37</f>
        <v>0</v>
      </c>
      <c r="BT68" s="80" t="s">
        <v>22</v>
      </c>
      <c r="BV68" s="80" t="s">
        <v>82</v>
      </c>
      <c r="BW68" s="80" t="s">
        <v>128</v>
      </c>
      <c r="BX68" s="80" t="s">
        <v>5</v>
      </c>
      <c r="CL68" s="80" t="s">
        <v>129</v>
      </c>
      <c r="CM68" s="80" t="s">
        <v>89</v>
      </c>
    </row>
    <row r="69" spans="1:91" s="6" customFormat="1" ht="16.5" customHeight="1" x14ac:dyDescent="0.2">
      <c r="A69" s="81" t="s">
        <v>90</v>
      </c>
      <c r="B69" s="72"/>
      <c r="C69" s="73"/>
      <c r="D69" s="300" t="s">
        <v>130</v>
      </c>
      <c r="E69" s="300"/>
      <c r="F69" s="300"/>
      <c r="G69" s="300"/>
      <c r="H69" s="300"/>
      <c r="I69" s="74"/>
      <c r="J69" s="300" t="s">
        <v>131</v>
      </c>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33">
        <f>'SO 03 - Přeložka plynovod...'!J30</f>
        <v>0</v>
      </c>
      <c r="AH69" s="329"/>
      <c r="AI69" s="329"/>
      <c r="AJ69" s="329"/>
      <c r="AK69" s="329"/>
      <c r="AL69" s="329"/>
      <c r="AM69" s="329"/>
      <c r="AN69" s="333">
        <f t="shared" si="0"/>
        <v>0</v>
      </c>
      <c r="AO69" s="329"/>
      <c r="AP69" s="329"/>
      <c r="AQ69" s="75" t="s">
        <v>86</v>
      </c>
      <c r="AR69" s="72"/>
      <c r="AS69" s="76">
        <v>0</v>
      </c>
      <c r="AT69" s="77">
        <f t="shared" si="1"/>
        <v>0</v>
      </c>
      <c r="AU69" s="78">
        <f>'SO 03 - Přeložka plynovod...'!P82</f>
        <v>0</v>
      </c>
      <c r="AV69" s="77">
        <f>'SO 03 - Přeložka plynovod...'!J33</f>
        <v>0</v>
      </c>
      <c r="AW69" s="77">
        <f>'SO 03 - Přeložka plynovod...'!J34</f>
        <v>0</v>
      </c>
      <c r="AX69" s="77">
        <f>'SO 03 - Přeložka plynovod...'!J35</f>
        <v>0</v>
      </c>
      <c r="AY69" s="77">
        <f>'SO 03 - Přeložka plynovod...'!J36</f>
        <v>0</v>
      </c>
      <c r="AZ69" s="77">
        <f>'SO 03 - Přeložka plynovod...'!F33</f>
        <v>0</v>
      </c>
      <c r="BA69" s="77">
        <f>'SO 03 - Přeložka plynovod...'!F34</f>
        <v>0</v>
      </c>
      <c r="BB69" s="77">
        <f>'SO 03 - Přeložka plynovod...'!F35</f>
        <v>0</v>
      </c>
      <c r="BC69" s="77">
        <f>'SO 03 - Přeložka plynovod...'!F36</f>
        <v>0</v>
      </c>
      <c r="BD69" s="79">
        <f>'SO 03 - Přeložka plynovod...'!F37</f>
        <v>0</v>
      </c>
      <c r="BT69" s="80" t="s">
        <v>22</v>
      </c>
      <c r="BV69" s="80" t="s">
        <v>82</v>
      </c>
      <c r="BW69" s="80" t="s">
        <v>132</v>
      </c>
      <c r="BX69" s="80" t="s">
        <v>5</v>
      </c>
      <c r="CL69" s="80" t="s">
        <v>133</v>
      </c>
      <c r="CM69" s="80" t="s">
        <v>89</v>
      </c>
    </row>
    <row r="70" spans="1:91" s="6" customFormat="1" ht="16.5" customHeight="1" x14ac:dyDescent="0.2">
      <c r="A70" s="81" t="s">
        <v>90</v>
      </c>
      <c r="B70" s="72"/>
      <c r="C70" s="73"/>
      <c r="D70" s="300" t="s">
        <v>134</v>
      </c>
      <c r="E70" s="300"/>
      <c r="F70" s="300"/>
      <c r="G70" s="300"/>
      <c r="H70" s="300"/>
      <c r="I70" s="74"/>
      <c r="J70" s="300" t="s">
        <v>135</v>
      </c>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33">
        <f>'VRN - Vedlejší rozpočtové...'!J30</f>
        <v>0</v>
      </c>
      <c r="AH70" s="329"/>
      <c r="AI70" s="329"/>
      <c r="AJ70" s="329"/>
      <c r="AK70" s="329"/>
      <c r="AL70" s="329"/>
      <c r="AM70" s="329"/>
      <c r="AN70" s="333">
        <f t="shared" si="0"/>
        <v>0</v>
      </c>
      <c r="AO70" s="329"/>
      <c r="AP70" s="329"/>
      <c r="AQ70" s="75" t="s">
        <v>86</v>
      </c>
      <c r="AR70" s="72"/>
      <c r="AS70" s="87">
        <v>0</v>
      </c>
      <c r="AT70" s="88">
        <f t="shared" si="1"/>
        <v>0</v>
      </c>
      <c r="AU70" s="89">
        <f>'VRN - Vedlejší rozpočtové...'!P87</f>
        <v>0</v>
      </c>
      <c r="AV70" s="88">
        <f>'VRN - Vedlejší rozpočtové...'!J33</f>
        <v>0</v>
      </c>
      <c r="AW70" s="88">
        <f>'VRN - Vedlejší rozpočtové...'!J34</f>
        <v>0</v>
      </c>
      <c r="AX70" s="88">
        <f>'VRN - Vedlejší rozpočtové...'!J35</f>
        <v>0</v>
      </c>
      <c r="AY70" s="88">
        <f>'VRN - Vedlejší rozpočtové...'!J36</f>
        <v>0</v>
      </c>
      <c r="AZ70" s="88">
        <f>'VRN - Vedlejší rozpočtové...'!F33</f>
        <v>0</v>
      </c>
      <c r="BA70" s="88">
        <f>'VRN - Vedlejší rozpočtové...'!F34</f>
        <v>0</v>
      </c>
      <c r="BB70" s="88">
        <f>'VRN - Vedlejší rozpočtové...'!F35</f>
        <v>0</v>
      </c>
      <c r="BC70" s="88">
        <f>'VRN - Vedlejší rozpočtové...'!F36</f>
        <v>0</v>
      </c>
      <c r="BD70" s="90">
        <f>'VRN - Vedlejší rozpočtové...'!F37</f>
        <v>0</v>
      </c>
      <c r="BT70" s="80" t="s">
        <v>22</v>
      </c>
      <c r="BV70" s="80" t="s">
        <v>82</v>
      </c>
      <c r="BW70" s="80" t="s">
        <v>136</v>
      </c>
      <c r="BX70" s="80" t="s">
        <v>5</v>
      </c>
      <c r="CL70" s="80" t="s">
        <v>20</v>
      </c>
      <c r="CM70" s="80" t="s">
        <v>89</v>
      </c>
    </row>
    <row r="71" spans="1:91" s="1" customFormat="1" ht="30" customHeight="1" x14ac:dyDescent="0.2">
      <c r="B71" s="33"/>
      <c r="AR71" s="33"/>
    </row>
    <row r="72" spans="1:91" s="1" customFormat="1" ht="6.9" customHeight="1" x14ac:dyDescent="0.2">
      <c r="B72" s="42"/>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33"/>
    </row>
  </sheetData>
  <sheetProtection algorithmName="SHA-512" hashValue="zPc4+kLCxm7gTzkNEsdsLL5cUyB0t+0/pBlTX/ZsIS/k31PdQnrxtQmoc1e1gbox8mzHqaf0h2+7oJyVFfC74g==" saltValue="i9YZaGMh8DWq1YR7sXwy+Pv9sBFxubNyBLQ3BVerYi8PFQeb0USbbNTCPIIvuQZLv0ImMEdtJ5sccIeZ7ygmGw==" spinCount="100000" sheet="1" objects="1" scenarios="1" formatColumns="0" formatRows="0"/>
  <mergeCells count="102">
    <mergeCell ref="AN69:AP69"/>
    <mergeCell ref="AG69:AM69"/>
    <mergeCell ref="AN70:AP70"/>
    <mergeCell ref="AG70:AM70"/>
    <mergeCell ref="AN54:AP54"/>
    <mergeCell ref="AS49:AT51"/>
    <mergeCell ref="AN65:AP65"/>
    <mergeCell ref="AG65:AM65"/>
    <mergeCell ref="AN66:AP66"/>
    <mergeCell ref="AG66:AM66"/>
    <mergeCell ref="AN67:AP67"/>
    <mergeCell ref="AG67:AM67"/>
    <mergeCell ref="AN68:AP68"/>
    <mergeCell ref="AG68:AM68"/>
    <mergeCell ref="W32:AE32"/>
    <mergeCell ref="AK32:AO32"/>
    <mergeCell ref="L33:P33"/>
    <mergeCell ref="AK33:AO33"/>
    <mergeCell ref="W33:AE33"/>
    <mergeCell ref="AK35:AO35"/>
    <mergeCell ref="X35:AB35"/>
    <mergeCell ref="AR2:BE2"/>
    <mergeCell ref="AG61:AM61"/>
    <mergeCell ref="AG52:AM52"/>
    <mergeCell ref="AG60:AM60"/>
    <mergeCell ref="AG59:AM59"/>
    <mergeCell ref="AG56:AM56"/>
    <mergeCell ref="AG57:AM57"/>
    <mergeCell ref="AG58:AM58"/>
    <mergeCell ref="AG55:AM55"/>
    <mergeCell ref="AM47:AN47"/>
    <mergeCell ref="AM49:AP49"/>
    <mergeCell ref="AM50:AP50"/>
    <mergeCell ref="AN59:AP59"/>
    <mergeCell ref="AN56:AP56"/>
    <mergeCell ref="AN52:AP52"/>
    <mergeCell ref="AN61:AP61"/>
    <mergeCell ref="AN57:AP57"/>
    <mergeCell ref="D69:H69"/>
    <mergeCell ref="J69:AF69"/>
    <mergeCell ref="D70:H70"/>
    <mergeCell ref="J70:AF70"/>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L45:AO45"/>
    <mergeCell ref="E65:I65"/>
    <mergeCell ref="K65:AF65"/>
    <mergeCell ref="E66:I66"/>
    <mergeCell ref="K66:AF66"/>
    <mergeCell ref="E67:I67"/>
    <mergeCell ref="K67:AF67"/>
    <mergeCell ref="D68:H68"/>
    <mergeCell ref="J68:AF68"/>
    <mergeCell ref="AG63:AM63"/>
    <mergeCell ref="AG62:AM62"/>
    <mergeCell ref="AG64:AM64"/>
    <mergeCell ref="AN64:AP64"/>
    <mergeCell ref="AN63:AP63"/>
    <mergeCell ref="AN60:AP60"/>
    <mergeCell ref="AN55:AP55"/>
    <mergeCell ref="AN62:AP62"/>
    <mergeCell ref="AN58:AP58"/>
    <mergeCell ref="C52:G52"/>
    <mergeCell ref="D55:H55"/>
    <mergeCell ref="E57:I57"/>
    <mergeCell ref="E64:I64"/>
    <mergeCell ref="E58:I58"/>
    <mergeCell ref="E63:I63"/>
    <mergeCell ref="E62:I62"/>
    <mergeCell ref="E61:I61"/>
    <mergeCell ref="E59:I59"/>
    <mergeCell ref="E60:I60"/>
    <mergeCell ref="E56:I56"/>
    <mergeCell ref="I52:AF52"/>
    <mergeCell ref="J55:AF55"/>
    <mergeCell ref="K56:AF56"/>
    <mergeCell ref="K64:AF64"/>
    <mergeCell ref="K60:AF60"/>
    <mergeCell ref="K57:AF57"/>
    <mergeCell ref="K61:AF61"/>
    <mergeCell ref="K62:AF62"/>
    <mergeCell ref="K63:AF63"/>
    <mergeCell ref="K59:AF59"/>
    <mergeCell ref="K58:AF58"/>
  </mergeCells>
  <hyperlinks>
    <hyperlink ref="A56" location="'01 - Bourací a demontážní...'!C2" display="/" xr:uid="{00000000-0004-0000-0000-000000000000}"/>
    <hyperlink ref="A57" location="'02 - Konstrukční část, di...'!C2" display="/" xr:uid="{00000000-0004-0000-0000-000001000000}"/>
    <hyperlink ref="A58" location="'03 - Fasádní a souvisejíc...'!C2" display="/" xr:uid="{00000000-0004-0000-0000-000002000000}"/>
    <hyperlink ref="A59" location="'04 - Sanace vlhkosti'!C2" display="/" xr:uid="{00000000-0004-0000-0000-000003000000}"/>
    <hyperlink ref="A60" location="'05 - Výrobky'!C2" display="/" xr:uid="{00000000-0004-0000-0000-000004000000}"/>
    <hyperlink ref="A61" location="'06 - Zdravotně technické ...'!C2" display="/" xr:uid="{00000000-0004-0000-0000-000005000000}"/>
    <hyperlink ref="A62" location="'07 - Vzduchotechnika'!C2" display="/" xr:uid="{00000000-0004-0000-0000-000006000000}"/>
    <hyperlink ref="A63" location="'08 - Vytápění'!C2" display="/" xr:uid="{00000000-0004-0000-0000-000007000000}"/>
    <hyperlink ref="A64" location="'09 - Elektroinstalace - s...'!C2" display="/" xr:uid="{00000000-0004-0000-0000-000008000000}"/>
    <hyperlink ref="A65" location="'10 - Elektroinstalace - s...'!C2" display="/" xr:uid="{00000000-0004-0000-0000-000009000000}"/>
    <hyperlink ref="A66" location="'11 - Měření a regulace'!C2" display="/" xr:uid="{00000000-0004-0000-0000-00000A000000}"/>
    <hyperlink ref="A67" location="'12 - Ostatní prvky spojen...'!C2" display="/" xr:uid="{00000000-0004-0000-0000-00000B000000}"/>
    <hyperlink ref="A68" location="'SO 02 - Rekonstrukce příp...'!C2" display="/" xr:uid="{00000000-0004-0000-0000-00000C000000}"/>
    <hyperlink ref="A69" location="'SO 03 - Přeložka plynovod...'!C2" display="/" xr:uid="{00000000-0004-0000-0000-00000D000000}"/>
    <hyperlink ref="A70" location="'VRN - Vedlejší rozpočtové...'!C2" display="/" xr:uid="{00000000-0004-0000-0000-00000E000000}"/>
  </hyperlinks>
  <pageMargins left="0.39374999999999999" right="0.39374999999999999" top="0.39374999999999999" bottom="0.39374999999999999" header="0" footer="0"/>
  <pageSetup paperSize="9" scale="9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945"/>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10"/>
      <c r="M2" s="310"/>
      <c r="N2" s="310"/>
      <c r="O2" s="310"/>
      <c r="P2" s="310"/>
      <c r="Q2" s="310"/>
      <c r="R2" s="310"/>
      <c r="S2" s="310"/>
      <c r="T2" s="310"/>
      <c r="U2" s="310"/>
      <c r="V2" s="310"/>
      <c r="AT2" s="18" t="s">
        <v>94</v>
      </c>
      <c r="AZ2" s="91" t="s">
        <v>137</v>
      </c>
      <c r="BA2" s="91" t="s">
        <v>20</v>
      </c>
      <c r="BB2" s="91" t="s">
        <v>20</v>
      </c>
      <c r="BC2" s="91" t="s">
        <v>138</v>
      </c>
      <c r="BD2" s="91" t="s">
        <v>89</v>
      </c>
    </row>
    <row r="3" spans="2:56" ht="6.9" customHeight="1" x14ac:dyDescent="0.2">
      <c r="B3" s="19"/>
      <c r="C3" s="20"/>
      <c r="D3" s="20"/>
      <c r="E3" s="20"/>
      <c r="F3" s="20"/>
      <c r="G3" s="20"/>
      <c r="H3" s="20"/>
      <c r="I3" s="20"/>
      <c r="J3" s="20"/>
      <c r="K3" s="20"/>
      <c r="L3" s="21"/>
      <c r="AT3" s="18" t="s">
        <v>89</v>
      </c>
      <c r="AZ3" s="91" t="s">
        <v>139</v>
      </c>
      <c r="BA3" s="91" t="s">
        <v>20</v>
      </c>
      <c r="BB3" s="91" t="s">
        <v>20</v>
      </c>
      <c r="BC3" s="91" t="s">
        <v>140</v>
      </c>
      <c r="BD3" s="91" t="s">
        <v>89</v>
      </c>
    </row>
    <row r="4" spans="2:56" ht="24.9" customHeight="1" x14ac:dyDescent="0.2">
      <c r="B4" s="21"/>
      <c r="D4" s="22" t="s">
        <v>141</v>
      </c>
      <c r="L4" s="21"/>
      <c r="M4" s="92" t="s">
        <v>10</v>
      </c>
      <c r="AT4" s="18" t="s">
        <v>4</v>
      </c>
      <c r="AZ4" s="91" t="s">
        <v>142</v>
      </c>
      <c r="BA4" s="91" t="s">
        <v>20</v>
      </c>
      <c r="BB4" s="91" t="s">
        <v>20</v>
      </c>
      <c r="BC4" s="91" t="s">
        <v>143</v>
      </c>
      <c r="BD4" s="91" t="s">
        <v>89</v>
      </c>
    </row>
    <row r="5" spans="2:56" ht="6.9" customHeight="1" x14ac:dyDescent="0.2">
      <c r="B5" s="21"/>
      <c r="L5" s="21"/>
      <c r="AZ5" s="91" t="s">
        <v>144</v>
      </c>
      <c r="BA5" s="91" t="s">
        <v>20</v>
      </c>
      <c r="BB5" s="91" t="s">
        <v>20</v>
      </c>
      <c r="BC5" s="91" t="s">
        <v>145</v>
      </c>
      <c r="BD5" s="91" t="s">
        <v>89</v>
      </c>
    </row>
    <row r="6" spans="2:56" ht="12" customHeight="1" x14ac:dyDescent="0.2">
      <c r="B6" s="21"/>
      <c r="D6" s="28" t="s">
        <v>16</v>
      </c>
      <c r="L6" s="21"/>
      <c r="AZ6" s="91" t="s">
        <v>146</v>
      </c>
      <c r="BA6" s="91" t="s">
        <v>20</v>
      </c>
      <c r="BB6" s="91" t="s">
        <v>20</v>
      </c>
      <c r="BC6" s="91" t="s">
        <v>147</v>
      </c>
      <c r="BD6" s="91" t="s">
        <v>89</v>
      </c>
    </row>
    <row r="7" spans="2:56" ht="16.5" customHeight="1" x14ac:dyDescent="0.2">
      <c r="B7" s="21"/>
      <c r="E7" s="339" t="str">
        <f>'Rekapitulace stavby'!K6</f>
        <v>STAVEBNÍ ÚPRAVY KINO VARŠAVA - ITI</v>
      </c>
      <c r="F7" s="340"/>
      <c r="G7" s="340"/>
      <c r="H7" s="340"/>
      <c r="L7" s="21"/>
      <c r="AZ7" s="91" t="s">
        <v>148</v>
      </c>
      <c r="BA7" s="91" t="s">
        <v>20</v>
      </c>
      <c r="BB7" s="91" t="s">
        <v>20</v>
      </c>
      <c r="BC7" s="91" t="s">
        <v>149</v>
      </c>
      <c r="BD7" s="91" t="s">
        <v>89</v>
      </c>
    </row>
    <row r="8" spans="2:56" ht="12" customHeight="1" x14ac:dyDescent="0.2">
      <c r="B8" s="21"/>
      <c r="D8" s="28" t="s">
        <v>150</v>
      </c>
      <c r="L8" s="21"/>
      <c r="AZ8" s="91" t="s">
        <v>151</v>
      </c>
      <c r="BA8" s="91" t="s">
        <v>20</v>
      </c>
      <c r="BB8" s="91" t="s">
        <v>20</v>
      </c>
      <c r="BC8" s="91" t="s">
        <v>152</v>
      </c>
      <c r="BD8" s="91" t="s">
        <v>89</v>
      </c>
    </row>
    <row r="9" spans="2:56" s="1" customFormat="1" ht="16.5" customHeight="1" x14ac:dyDescent="0.2">
      <c r="B9" s="33"/>
      <c r="E9" s="339" t="s">
        <v>153</v>
      </c>
      <c r="F9" s="341"/>
      <c r="G9" s="341"/>
      <c r="H9" s="341"/>
      <c r="L9" s="33"/>
      <c r="AZ9" s="91" t="s">
        <v>154</v>
      </c>
      <c r="BA9" s="91" t="s">
        <v>20</v>
      </c>
      <c r="BB9" s="91" t="s">
        <v>20</v>
      </c>
      <c r="BC9" s="91" t="s">
        <v>155</v>
      </c>
      <c r="BD9" s="91" t="s">
        <v>89</v>
      </c>
    </row>
    <row r="10" spans="2:56" s="1" customFormat="1" ht="12" customHeight="1" x14ac:dyDescent="0.2">
      <c r="B10" s="33"/>
      <c r="D10" s="28" t="s">
        <v>156</v>
      </c>
      <c r="L10" s="33"/>
    </row>
    <row r="11" spans="2:56" s="1" customFormat="1" ht="16.5" customHeight="1" x14ac:dyDescent="0.2">
      <c r="B11" s="33"/>
      <c r="E11" s="303" t="s">
        <v>157</v>
      </c>
      <c r="F11" s="341"/>
      <c r="G11" s="341"/>
      <c r="H11" s="341"/>
      <c r="L11" s="33"/>
    </row>
    <row r="12" spans="2:56" s="1" customFormat="1" ht="10.199999999999999" x14ac:dyDescent="0.2">
      <c r="B12" s="33"/>
      <c r="L12" s="33"/>
    </row>
    <row r="13" spans="2:56" s="1" customFormat="1" ht="12" customHeight="1" x14ac:dyDescent="0.2">
      <c r="B13" s="33"/>
      <c r="D13" s="28" t="s">
        <v>19</v>
      </c>
      <c r="F13" s="26" t="s">
        <v>20</v>
      </c>
      <c r="I13" s="28" t="s">
        <v>21</v>
      </c>
      <c r="J13" s="26" t="s">
        <v>20</v>
      </c>
      <c r="L13" s="33"/>
    </row>
    <row r="14" spans="2:56" s="1" customFormat="1" ht="12" customHeight="1" x14ac:dyDescent="0.2">
      <c r="B14" s="33"/>
      <c r="D14" s="28" t="s">
        <v>23</v>
      </c>
      <c r="F14" s="26" t="s">
        <v>24</v>
      </c>
      <c r="I14" s="28" t="s">
        <v>25</v>
      </c>
      <c r="J14" s="50" t="str">
        <f>'Rekapitulace stavby'!AN8</f>
        <v>24. 4. 2024</v>
      </c>
      <c r="L14" s="33"/>
    </row>
    <row r="15" spans="2:56" s="1" customFormat="1" ht="10.8" customHeight="1" x14ac:dyDescent="0.2">
      <c r="B15" s="33"/>
      <c r="L15" s="33"/>
    </row>
    <row r="16" spans="2:56" s="1" customFormat="1" ht="12" customHeight="1" x14ac:dyDescent="0.2">
      <c r="B16" s="33"/>
      <c r="D16" s="28" t="s">
        <v>29</v>
      </c>
      <c r="I16" s="28" t="s">
        <v>30</v>
      </c>
      <c r="J16" s="26" t="s">
        <v>31</v>
      </c>
      <c r="L16" s="33"/>
    </row>
    <row r="17" spans="2:12" s="1" customFormat="1" ht="18" customHeight="1" x14ac:dyDescent="0.2">
      <c r="B17" s="33"/>
      <c r="E17" s="26" t="s">
        <v>32</v>
      </c>
      <c r="I17" s="28" t="s">
        <v>33</v>
      </c>
      <c r="J17" s="26" t="s">
        <v>34</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20</v>
      </c>
      <c r="L22" s="33"/>
    </row>
    <row r="23" spans="2:12" s="1" customFormat="1" ht="18" customHeight="1" x14ac:dyDescent="0.2">
      <c r="B23" s="33"/>
      <c r="E23" s="26" t="s">
        <v>38</v>
      </c>
      <c r="I23" s="28" t="s">
        <v>33</v>
      </c>
      <c r="J23" s="26" t="s">
        <v>20</v>
      </c>
      <c r="L23" s="33"/>
    </row>
    <row r="24" spans="2:12" s="1" customFormat="1" ht="6.9" customHeight="1" x14ac:dyDescent="0.2">
      <c r="B24" s="33"/>
      <c r="L24" s="33"/>
    </row>
    <row r="25" spans="2:12" s="1" customFormat="1" ht="12" customHeight="1" x14ac:dyDescent="0.2">
      <c r="B25" s="33"/>
      <c r="D25" s="28" t="s">
        <v>40</v>
      </c>
      <c r="I25" s="28" t="s">
        <v>30</v>
      </c>
      <c r="J25" s="26" t="s">
        <v>41</v>
      </c>
      <c r="L25" s="33"/>
    </row>
    <row r="26" spans="2:12" s="1" customFormat="1" ht="18" customHeight="1" x14ac:dyDescent="0.2">
      <c r="B26" s="33"/>
      <c r="E26" s="26" t="s">
        <v>42</v>
      </c>
      <c r="I26" s="28" t="s">
        <v>33</v>
      </c>
      <c r="J26" s="26" t="s">
        <v>43</v>
      </c>
      <c r="L26" s="33"/>
    </row>
    <row r="27" spans="2:12" s="1" customFormat="1" ht="6.9" customHeight="1" x14ac:dyDescent="0.2">
      <c r="B27" s="33"/>
      <c r="L27" s="33"/>
    </row>
    <row r="28" spans="2:12" s="1" customFormat="1" ht="12" customHeight="1" x14ac:dyDescent="0.2">
      <c r="B28" s="33"/>
      <c r="D28" s="28" t="s">
        <v>44</v>
      </c>
      <c r="L28" s="33"/>
    </row>
    <row r="29" spans="2:12" s="7" customFormat="1" ht="16.5" customHeight="1" x14ac:dyDescent="0.2">
      <c r="B29" s="93"/>
      <c r="E29" s="314" t="s">
        <v>158</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ROUND(J99,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ROUND((SUM(BE99:BE944)),  2)</f>
        <v>0</v>
      </c>
      <c r="I35" s="95">
        <v>0.21</v>
      </c>
      <c r="J35" s="84">
        <f>ROUND(((SUM(BE99:BE944))*I35),  2)</f>
        <v>0</v>
      </c>
      <c r="L35" s="33"/>
    </row>
    <row r="36" spans="2:12" s="1" customFormat="1" ht="14.4" customHeight="1" x14ac:dyDescent="0.2">
      <c r="B36" s="33"/>
      <c r="E36" s="28" t="s">
        <v>52</v>
      </c>
      <c r="F36" s="84">
        <f>ROUND((SUM(BF99:BF944)),  2)</f>
        <v>0</v>
      </c>
      <c r="I36" s="95">
        <v>0.12</v>
      </c>
      <c r="J36" s="84">
        <f>ROUND(((SUM(BF99:BF944))*I36),  2)</f>
        <v>0</v>
      </c>
      <c r="L36" s="33"/>
    </row>
    <row r="37" spans="2:12" s="1" customFormat="1" ht="14.4" hidden="1" customHeight="1" x14ac:dyDescent="0.2">
      <c r="B37" s="33"/>
      <c r="E37" s="28" t="s">
        <v>53</v>
      </c>
      <c r="F37" s="84">
        <f>ROUND((SUM(BG99:BG944)),  2)</f>
        <v>0</v>
      </c>
      <c r="I37" s="95">
        <v>0.21</v>
      </c>
      <c r="J37" s="84">
        <f>0</f>
        <v>0</v>
      </c>
      <c r="L37" s="33"/>
    </row>
    <row r="38" spans="2:12" s="1" customFormat="1" ht="14.4" hidden="1" customHeight="1" x14ac:dyDescent="0.2">
      <c r="B38" s="33"/>
      <c r="E38" s="28" t="s">
        <v>54</v>
      </c>
      <c r="F38" s="84">
        <f>ROUND((SUM(BH99:BH944)),  2)</f>
        <v>0</v>
      </c>
      <c r="I38" s="95">
        <v>0.12</v>
      </c>
      <c r="J38" s="84">
        <f>0</f>
        <v>0</v>
      </c>
      <c r="L38" s="33"/>
    </row>
    <row r="39" spans="2:12" s="1" customFormat="1" ht="14.4" hidden="1" customHeight="1" x14ac:dyDescent="0.2">
      <c r="B39" s="33"/>
      <c r="E39" s="28" t="s">
        <v>55</v>
      </c>
      <c r="F39" s="84">
        <f>ROUND((SUM(BI99:BI944)),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159</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150</v>
      </c>
      <c r="L51" s="21"/>
    </row>
    <row r="52" spans="2:47" s="1" customFormat="1" ht="16.5" customHeight="1" x14ac:dyDescent="0.2">
      <c r="B52" s="33"/>
      <c r="E52" s="339" t="s">
        <v>153</v>
      </c>
      <c r="F52" s="341"/>
      <c r="G52" s="341"/>
      <c r="H52" s="341"/>
      <c r="L52" s="33"/>
    </row>
    <row r="53" spans="2:47" s="1" customFormat="1" ht="12" customHeight="1" x14ac:dyDescent="0.2">
      <c r="B53" s="33"/>
      <c r="C53" s="28" t="s">
        <v>156</v>
      </c>
      <c r="L53" s="33"/>
    </row>
    <row r="54" spans="2:47" s="1" customFormat="1" ht="16.5" customHeight="1" x14ac:dyDescent="0.2">
      <c r="B54" s="33"/>
      <c r="E54" s="303" t="str">
        <f>E11</f>
        <v>01 - Bourací a demontážní práce</v>
      </c>
      <c r="F54" s="341"/>
      <c r="G54" s="341"/>
      <c r="H54" s="341"/>
      <c r="L54" s="33"/>
    </row>
    <row r="55" spans="2:47" s="1" customFormat="1" ht="6.9" customHeight="1" x14ac:dyDescent="0.2">
      <c r="B55" s="33"/>
      <c r="L55" s="33"/>
    </row>
    <row r="56" spans="2:47" s="1" customFormat="1" ht="12" customHeight="1" x14ac:dyDescent="0.2">
      <c r="B56" s="33"/>
      <c r="C56" s="28" t="s">
        <v>23</v>
      </c>
      <c r="F56" s="26" t="str">
        <f>F14</f>
        <v>Liberec</v>
      </c>
      <c r="I56" s="28" t="s">
        <v>25</v>
      </c>
      <c r="J56" s="50" t="str">
        <f>IF(J14="","",J14)</f>
        <v>24. 4. 2024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Atelier Železná</v>
      </c>
      <c r="L58" s="33"/>
    </row>
    <row r="59" spans="2:47" s="1" customFormat="1" ht="15.15" customHeight="1" x14ac:dyDescent="0.2">
      <c r="B59" s="33"/>
      <c r="C59" s="28" t="s">
        <v>35</v>
      </c>
      <c r="F59" s="26" t="str">
        <f>IF(E20="","",E20)</f>
        <v>Vyplň údaj</v>
      </c>
      <c r="I59" s="28" t="s">
        <v>40</v>
      </c>
      <c r="J59" s="31" t="str">
        <f>E26</f>
        <v>Propos Liberec s.r.o.</v>
      </c>
      <c r="L59" s="33"/>
    </row>
    <row r="60" spans="2:47" s="1" customFormat="1" ht="10.35" customHeight="1" x14ac:dyDescent="0.2">
      <c r="B60" s="33"/>
      <c r="L60" s="33"/>
    </row>
    <row r="61" spans="2:47" s="1" customFormat="1" ht="29.25" customHeight="1" x14ac:dyDescent="0.2">
      <c r="B61" s="33"/>
      <c r="C61" s="102" t="s">
        <v>160</v>
      </c>
      <c r="D61" s="96"/>
      <c r="E61" s="96"/>
      <c r="F61" s="96"/>
      <c r="G61" s="96"/>
      <c r="H61" s="96"/>
      <c r="I61" s="96"/>
      <c r="J61" s="103" t="s">
        <v>161</v>
      </c>
      <c r="K61" s="96"/>
      <c r="L61" s="33"/>
    </row>
    <row r="62" spans="2:47" s="1" customFormat="1" ht="10.35" customHeight="1" x14ac:dyDescent="0.2">
      <c r="B62" s="33"/>
      <c r="L62" s="33"/>
    </row>
    <row r="63" spans="2:47" s="1" customFormat="1" ht="22.8" customHeight="1" x14ac:dyDescent="0.2">
      <c r="B63" s="33"/>
      <c r="C63" s="104" t="s">
        <v>78</v>
      </c>
      <c r="J63" s="64">
        <f>J99</f>
        <v>0</v>
      </c>
      <c r="L63" s="33"/>
      <c r="AU63" s="18" t="s">
        <v>162</v>
      </c>
    </row>
    <row r="64" spans="2:47" s="8" customFormat="1" ht="24.9" customHeight="1" x14ac:dyDescent="0.2">
      <c r="B64" s="105"/>
      <c r="D64" s="106" t="s">
        <v>163</v>
      </c>
      <c r="E64" s="107"/>
      <c r="F64" s="107"/>
      <c r="G64" s="107"/>
      <c r="H64" s="107"/>
      <c r="I64" s="107"/>
      <c r="J64" s="108">
        <f>J100</f>
        <v>0</v>
      </c>
      <c r="L64" s="105"/>
    </row>
    <row r="65" spans="2:12" s="9" customFormat="1" ht="19.95" customHeight="1" x14ac:dyDescent="0.2">
      <c r="B65" s="109"/>
      <c r="D65" s="110" t="s">
        <v>164</v>
      </c>
      <c r="E65" s="111"/>
      <c r="F65" s="111"/>
      <c r="G65" s="111"/>
      <c r="H65" s="111"/>
      <c r="I65" s="111"/>
      <c r="J65" s="112">
        <f>J101</f>
        <v>0</v>
      </c>
      <c r="L65" s="109"/>
    </row>
    <row r="66" spans="2:12" s="9" customFormat="1" ht="19.95" customHeight="1" x14ac:dyDescent="0.2">
      <c r="B66" s="109"/>
      <c r="D66" s="110" t="s">
        <v>165</v>
      </c>
      <c r="E66" s="111"/>
      <c r="F66" s="111"/>
      <c r="G66" s="111"/>
      <c r="H66" s="111"/>
      <c r="I66" s="111"/>
      <c r="J66" s="112">
        <f>J108</f>
        <v>0</v>
      </c>
      <c r="L66" s="109"/>
    </row>
    <row r="67" spans="2:12" s="9" customFormat="1" ht="19.95" customHeight="1" x14ac:dyDescent="0.2">
      <c r="B67" s="109"/>
      <c r="D67" s="110" t="s">
        <v>166</v>
      </c>
      <c r="E67" s="111"/>
      <c r="F67" s="111"/>
      <c r="G67" s="111"/>
      <c r="H67" s="111"/>
      <c r="I67" s="111"/>
      <c r="J67" s="112">
        <f>J683</f>
        <v>0</v>
      </c>
      <c r="L67" s="109"/>
    </row>
    <row r="68" spans="2:12" s="8" customFormat="1" ht="24.9" customHeight="1" x14ac:dyDescent="0.2">
      <c r="B68" s="105"/>
      <c r="D68" s="106" t="s">
        <v>167</v>
      </c>
      <c r="E68" s="107"/>
      <c r="F68" s="107"/>
      <c r="G68" s="107"/>
      <c r="H68" s="107"/>
      <c r="I68" s="107"/>
      <c r="J68" s="108">
        <f>J800</f>
        <v>0</v>
      </c>
      <c r="L68" s="105"/>
    </row>
    <row r="69" spans="2:12" s="9" customFormat="1" ht="19.95" customHeight="1" x14ac:dyDescent="0.2">
      <c r="B69" s="109"/>
      <c r="D69" s="110" t="s">
        <v>168</v>
      </c>
      <c r="E69" s="111"/>
      <c r="F69" s="111"/>
      <c r="G69" s="111"/>
      <c r="H69" s="111"/>
      <c r="I69" s="111"/>
      <c r="J69" s="112">
        <f>J801</f>
        <v>0</v>
      </c>
      <c r="L69" s="109"/>
    </row>
    <row r="70" spans="2:12" s="9" customFormat="1" ht="19.95" customHeight="1" x14ac:dyDescent="0.2">
      <c r="B70" s="109"/>
      <c r="D70" s="110" t="s">
        <v>169</v>
      </c>
      <c r="E70" s="111"/>
      <c r="F70" s="111"/>
      <c r="G70" s="111"/>
      <c r="H70" s="111"/>
      <c r="I70" s="111"/>
      <c r="J70" s="112">
        <f>J827</f>
        <v>0</v>
      </c>
      <c r="L70" s="109"/>
    </row>
    <row r="71" spans="2:12" s="9" customFormat="1" ht="19.95" customHeight="1" x14ac:dyDescent="0.2">
      <c r="B71" s="109"/>
      <c r="D71" s="110" t="s">
        <v>170</v>
      </c>
      <c r="E71" s="111"/>
      <c r="F71" s="111"/>
      <c r="G71" s="111"/>
      <c r="H71" s="111"/>
      <c r="I71" s="111"/>
      <c r="J71" s="112">
        <f>J860</f>
        <v>0</v>
      </c>
      <c r="L71" s="109"/>
    </row>
    <row r="72" spans="2:12" s="9" customFormat="1" ht="19.95" customHeight="1" x14ac:dyDescent="0.2">
      <c r="B72" s="109"/>
      <c r="D72" s="110" t="s">
        <v>171</v>
      </c>
      <c r="E72" s="111"/>
      <c r="F72" s="111"/>
      <c r="G72" s="111"/>
      <c r="H72" s="111"/>
      <c r="I72" s="111"/>
      <c r="J72" s="112">
        <f>J882</f>
        <v>0</v>
      </c>
      <c r="L72" s="109"/>
    </row>
    <row r="73" spans="2:12" s="9" customFormat="1" ht="19.95" customHeight="1" x14ac:dyDescent="0.2">
      <c r="B73" s="109"/>
      <c r="D73" s="110" t="s">
        <v>172</v>
      </c>
      <c r="E73" s="111"/>
      <c r="F73" s="111"/>
      <c r="G73" s="111"/>
      <c r="H73" s="111"/>
      <c r="I73" s="111"/>
      <c r="J73" s="112">
        <f>J901</f>
        <v>0</v>
      </c>
      <c r="L73" s="109"/>
    </row>
    <row r="74" spans="2:12" s="9" customFormat="1" ht="19.95" customHeight="1" x14ac:dyDescent="0.2">
      <c r="B74" s="109"/>
      <c r="D74" s="110" t="s">
        <v>173</v>
      </c>
      <c r="E74" s="111"/>
      <c r="F74" s="111"/>
      <c r="G74" s="111"/>
      <c r="H74" s="111"/>
      <c r="I74" s="111"/>
      <c r="J74" s="112">
        <f>J914</f>
        <v>0</v>
      </c>
      <c r="L74" s="109"/>
    </row>
    <row r="75" spans="2:12" s="9" customFormat="1" ht="19.95" customHeight="1" x14ac:dyDescent="0.2">
      <c r="B75" s="109"/>
      <c r="D75" s="110" t="s">
        <v>174</v>
      </c>
      <c r="E75" s="111"/>
      <c r="F75" s="111"/>
      <c r="G75" s="111"/>
      <c r="H75" s="111"/>
      <c r="I75" s="111"/>
      <c r="J75" s="112">
        <f>J919</f>
        <v>0</v>
      </c>
      <c r="L75" s="109"/>
    </row>
    <row r="76" spans="2:12" s="9" customFormat="1" ht="19.95" customHeight="1" x14ac:dyDescent="0.2">
      <c r="B76" s="109"/>
      <c r="D76" s="110" t="s">
        <v>175</v>
      </c>
      <c r="E76" s="111"/>
      <c r="F76" s="111"/>
      <c r="G76" s="111"/>
      <c r="H76" s="111"/>
      <c r="I76" s="111"/>
      <c r="J76" s="112">
        <f>J927</f>
        <v>0</v>
      </c>
      <c r="L76" s="109"/>
    </row>
    <row r="77" spans="2:12" s="8" customFormat="1" ht="24.9" customHeight="1" x14ac:dyDescent="0.2">
      <c r="B77" s="105"/>
      <c r="D77" s="106" t="s">
        <v>176</v>
      </c>
      <c r="E77" s="107"/>
      <c r="F77" s="107"/>
      <c r="G77" s="107"/>
      <c r="H77" s="107"/>
      <c r="I77" s="107"/>
      <c r="J77" s="108">
        <f>J942</f>
        <v>0</v>
      </c>
      <c r="L77" s="105"/>
    </row>
    <row r="78" spans="2:12" s="1" customFormat="1" ht="21.75" customHeight="1" x14ac:dyDescent="0.2">
      <c r="B78" s="33"/>
      <c r="L78" s="33"/>
    </row>
    <row r="79" spans="2:12" s="1" customFormat="1" ht="6.9" customHeight="1" x14ac:dyDescent="0.2">
      <c r="B79" s="42"/>
      <c r="C79" s="43"/>
      <c r="D79" s="43"/>
      <c r="E79" s="43"/>
      <c r="F79" s="43"/>
      <c r="G79" s="43"/>
      <c r="H79" s="43"/>
      <c r="I79" s="43"/>
      <c r="J79" s="43"/>
      <c r="K79" s="43"/>
      <c r="L79" s="33"/>
    </row>
    <row r="83" spans="2:12" s="1" customFormat="1" ht="6.9" customHeight="1" x14ac:dyDescent="0.2">
      <c r="B83" s="44"/>
      <c r="C83" s="45"/>
      <c r="D83" s="45"/>
      <c r="E83" s="45"/>
      <c r="F83" s="45"/>
      <c r="G83" s="45"/>
      <c r="H83" s="45"/>
      <c r="I83" s="45"/>
      <c r="J83" s="45"/>
      <c r="K83" s="45"/>
      <c r="L83" s="33"/>
    </row>
    <row r="84" spans="2:12" s="1" customFormat="1" ht="24.9" customHeight="1" x14ac:dyDescent="0.2">
      <c r="B84" s="33"/>
      <c r="C84" s="22" t="s">
        <v>177</v>
      </c>
      <c r="L84" s="33"/>
    </row>
    <row r="85" spans="2:12" s="1" customFormat="1" ht="6.9" customHeight="1" x14ac:dyDescent="0.2">
      <c r="B85" s="33"/>
      <c r="L85" s="33"/>
    </row>
    <row r="86" spans="2:12" s="1" customFormat="1" ht="12" customHeight="1" x14ac:dyDescent="0.2">
      <c r="B86" s="33"/>
      <c r="C86" s="28" t="s">
        <v>16</v>
      </c>
      <c r="L86" s="33"/>
    </row>
    <row r="87" spans="2:12" s="1" customFormat="1" ht="16.5" customHeight="1" x14ac:dyDescent="0.2">
      <c r="B87" s="33"/>
      <c r="E87" s="339" t="str">
        <f>E7</f>
        <v>STAVEBNÍ ÚPRAVY KINO VARŠAVA - ITI</v>
      </c>
      <c r="F87" s="340"/>
      <c r="G87" s="340"/>
      <c r="H87" s="340"/>
      <c r="L87" s="33"/>
    </row>
    <row r="88" spans="2:12" ht="12" customHeight="1" x14ac:dyDescent="0.2">
      <c r="B88" s="21"/>
      <c r="C88" s="28" t="s">
        <v>150</v>
      </c>
      <c r="L88" s="21"/>
    </row>
    <row r="89" spans="2:12" s="1" customFormat="1" ht="16.5" customHeight="1" x14ac:dyDescent="0.2">
      <c r="B89" s="33"/>
      <c r="E89" s="339" t="s">
        <v>153</v>
      </c>
      <c r="F89" s="341"/>
      <c r="G89" s="341"/>
      <c r="H89" s="341"/>
      <c r="L89" s="33"/>
    </row>
    <row r="90" spans="2:12" s="1" customFormat="1" ht="12" customHeight="1" x14ac:dyDescent="0.2">
      <c r="B90" s="33"/>
      <c r="C90" s="28" t="s">
        <v>156</v>
      </c>
      <c r="L90" s="33"/>
    </row>
    <row r="91" spans="2:12" s="1" customFormat="1" ht="16.5" customHeight="1" x14ac:dyDescent="0.2">
      <c r="B91" s="33"/>
      <c r="E91" s="303" t="str">
        <f>E11</f>
        <v>01 - Bourací a demontážní práce</v>
      </c>
      <c r="F91" s="341"/>
      <c r="G91" s="341"/>
      <c r="H91" s="341"/>
      <c r="L91" s="33"/>
    </row>
    <row r="92" spans="2:12" s="1" customFormat="1" ht="6.9" customHeight="1" x14ac:dyDescent="0.2">
      <c r="B92" s="33"/>
      <c r="L92" s="33"/>
    </row>
    <row r="93" spans="2:12" s="1" customFormat="1" ht="12" customHeight="1" x14ac:dyDescent="0.2">
      <c r="B93" s="33"/>
      <c r="C93" s="28" t="s">
        <v>23</v>
      </c>
      <c r="F93" s="26" t="str">
        <f>F14</f>
        <v>Liberec</v>
      </c>
      <c r="I93" s="28" t="s">
        <v>25</v>
      </c>
      <c r="J93" s="50" t="str">
        <f>IF(J14="","",J14)</f>
        <v>24. 4. 2024</v>
      </c>
      <c r="L93" s="33"/>
    </row>
    <row r="94" spans="2:12" s="1" customFormat="1" ht="6.9" customHeight="1" x14ac:dyDescent="0.2">
      <c r="B94" s="33"/>
      <c r="L94" s="33"/>
    </row>
    <row r="95" spans="2:12" s="1" customFormat="1" ht="15.15" customHeight="1" x14ac:dyDescent="0.2">
      <c r="B95" s="33"/>
      <c r="C95" s="28" t="s">
        <v>29</v>
      </c>
      <c r="F95" s="26" t="str">
        <f>E17</f>
        <v>Statutární město Liberec</v>
      </c>
      <c r="I95" s="28" t="s">
        <v>37</v>
      </c>
      <c r="J95" s="31" t="str">
        <f>E23</f>
        <v>Atelier Železná</v>
      </c>
      <c r="L95" s="33"/>
    </row>
    <row r="96" spans="2:12" s="1" customFormat="1" ht="15.15" customHeight="1" x14ac:dyDescent="0.2">
      <c r="B96" s="33"/>
      <c r="C96" s="28" t="s">
        <v>35</v>
      </c>
      <c r="F96" s="26" t="str">
        <f>IF(E20="","",E20)</f>
        <v>Vyplň údaj</v>
      </c>
      <c r="I96" s="28" t="s">
        <v>40</v>
      </c>
      <c r="J96" s="31" t="str">
        <f>E26</f>
        <v>Propos Liberec s.r.o.</v>
      </c>
      <c r="L96" s="33"/>
    </row>
    <row r="97" spans="2:65" s="1" customFormat="1" ht="10.35" customHeight="1" x14ac:dyDescent="0.2">
      <c r="B97" s="33"/>
      <c r="L97" s="33"/>
    </row>
    <row r="98" spans="2:65" s="10" customFormat="1" ht="29.25" customHeight="1" x14ac:dyDescent="0.2">
      <c r="B98" s="113"/>
      <c r="C98" s="114" t="s">
        <v>178</v>
      </c>
      <c r="D98" s="115" t="s">
        <v>65</v>
      </c>
      <c r="E98" s="115" t="s">
        <v>61</v>
      </c>
      <c r="F98" s="115" t="s">
        <v>62</v>
      </c>
      <c r="G98" s="115" t="s">
        <v>179</v>
      </c>
      <c r="H98" s="115" t="s">
        <v>180</v>
      </c>
      <c r="I98" s="115" t="s">
        <v>181</v>
      </c>
      <c r="J98" s="115" t="s">
        <v>161</v>
      </c>
      <c r="K98" s="116" t="s">
        <v>182</v>
      </c>
      <c r="L98" s="113"/>
      <c r="M98" s="57" t="s">
        <v>20</v>
      </c>
      <c r="N98" s="58" t="s">
        <v>50</v>
      </c>
      <c r="O98" s="58" t="s">
        <v>183</v>
      </c>
      <c r="P98" s="58" t="s">
        <v>184</v>
      </c>
      <c r="Q98" s="58" t="s">
        <v>185</v>
      </c>
      <c r="R98" s="58" t="s">
        <v>186</v>
      </c>
      <c r="S98" s="58" t="s">
        <v>187</v>
      </c>
      <c r="T98" s="59" t="s">
        <v>188</v>
      </c>
    </row>
    <row r="99" spans="2:65" s="1" customFormat="1" ht="22.8" customHeight="1" x14ac:dyDescent="0.3">
      <c r="B99" s="33"/>
      <c r="C99" s="62" t="s">
        <v>189</v>
      </c>
      <c r="J99" s="117">
        <f>BK99</f>
        <v>0</v>
      </c>
      <c r="L99" s="33"/>
      <c r="M99" s="60"/>
      <c r="N99" s="51"/>
      <c r="O99" s="51"/>
      <c r="P99" s="118">
        <f>P100+P800+P942</f>
        <v>0</v>
      </c>
      <c r="Q99" s="51"/>
      <c r="R99" s="118">
        <f>R100+R800+R942</f>
        <v>1.2467222</v>
      </c>
      <c r="S99" s="51"/>
      <c r="T99" s="119">
        <f>T100+T800+T942</f>
        <v>497.22587935999974</v>
      </c>
      <c r="AT99" s="18" t="s">
        <v>79</v>
      </c>
      <c r="AU99" s="18" t="s">
        <v>162</v>
      </c>
      <c r="BK99" s="120">
        <f>BK100+BK800+BK942</f>
        <v>0</v>
      </c>
    </row>
    <row r="100" spans="2:65" s="11" customFormat="1" ht="25.95" customHeight="1" x14ac:dyDescent="0.25">
      <c r="B100" s="121"/>
      <c r="D100" s="122" t="s">
        <v>79</v>
      </c>
      <c r="E100" s="123" t="s">
        <v>190</v>
      </c>
      <c r="F100" s="123" t="s">
        <v>191</v>
      </c>
      <c r="I100" s="124"/>
      <c r="J100" s="125">
        <f>BK100</f>
        <v>0</v>
      </c>
      <c r="L100" s="121"/>
      <c r="M100" s="126"/>
      <c r="P100" s="127">
        <f>P101+P108+P683</f>
        <v>0</v>
      </c>
      <c r="R100" s="127">
        <f>R101+R108+R683</f>
        <v>8.5781200000000002E-2</v>
      </c>
      <c r="T100" s="128">
        <f>T101+T108+T683</f>
        <v>482.43453199999976</v>
      </c>
      <c r="AR100" s="122" t="s">
        <v>22</v>
      </c>
      <c r="AT100" s="129" t="s">
        <v>79</v>
      </c>
      <c r="AU100" s="129" t="s">
        <v>80</v>
      </c>
      <c r="AY100" s="122" t="s">
        <v>192</v>
      </c>
      <c r="BK100" s="130">
        <f>BK101+BK108+BK683</f>
        <v>0</v>
      </c>
    </row>
    <row r="101" spans="2:65" s="11" customFormat="1" ht="22.8" customHeight="1" x14ac:dyDescent="0.25">
      <c r="B101" s="121"/>
      <c r="D101" s="122" t="s">
        <v>79</v>
      </c>
      <c r="E101" s="131" t="s">
        <v>22</v>
      </c>
      <c r="F101" s="131" t="s">
        <v>193</v>
      </c>
      <c r="I101" s="124"/>
      <c r="J101" s="132">
        <f>BK101</f>
        <v>0</v>
      </c>
      <c r="L101" s="121"/>
      <c r="M101" s="126"/>
      <c r="P101" s="127">
        <f>SUM(P102:P107)</f>
        <v>0</v>
      </c>
      <c r="R101" s="127">
        <f>SUM(R102:R107)</f>
        <v>0</v>
      </c>
      <c r="T101" s="128">
        <f>SUM(T102:T107)</f>
        <v>0.94799999999999995</v>
      </c>
      <c r="AR101" s="122" t="s">
        <v>22</v>
      </c>
      <c r="AT101" s="129" t="s">
        <v>79</v>
      </c>
      <c r="AU101" s="129" t="s">
        <v>22</v>
      </c>
      <c r="AY101" s="122" t="s">
        <v>192</v>
      </c>
      <c r="BK101" s="130">
        <f>SUM(BK102:BK107)</f>
        <v>0</v>
      </c>
    </row>
    <row r="102" spans="2:65" s="1" customFormat="1" ht="33" customHeight="1" x14ac:dyDescent="0.2">
      <c r="B102" s="33"/>
      <c r="C102" s="133" t="s">
        <v>22</v>
      </c>
      <c r="D102" s="133" t="s">
        <v>194</v>
      </c>
      <c r="E102" s="134" t="s">
        <v>195</v>
      </c>
      <c r="F102" s="135" t="s">
        <v>196</v>
      </c>
      <c r="G102" s="136" t="s">
        <v>197</v>
      </c>
      <c r="H102" s="137">
        <v>0.39500000000000002</v>
      </c>
      <c r="I102" s="138"/>
      <c r="J102" s="139">
        <f>ROUND(I102*H102,2)</f>
        <v>0</v>
      </c>
      <c r="K102" s="135" t="s">
        <v>198</v>
      </c>
      <c r="L102" s="33"/>
      <c r="M102" s="140" t="s">
        <v>20</v>
      </c>
      <c r="N102" s="141" t="s">
        <v>51</v>
      </c>
      <c r="P102" s="142">
        <f>O102*H102</f>
        <v>0</v>
      </c>
      <c r="Q102" s="142">
        <v>0</v>
      </c>
      <c r="R102" s="142">
        <f>Q102*H102</f>
        <v>0</v>
      </c>
      <c r="S102" s="142">
        <v>2.4</v>
      </c>
      <c r="T102" s="143">
        <f>S102*H102</f>
        <v>0.94799999999999995</v>
      </c>
      <c r="AR102" s="144" t="s">
        <v>199</v>
      </c>
      <c r="AT102" s="144" t="s">
        <v>194</v>
      </c>
      <c r="AU102" s="144" t="s">
        <v>89</v>
      </c>
      <c r="AY102" s="18" t="s">
        <v>192</v>
      </c>
      <c r="BE102" s="145">
        <f>IF(N102="základní",J102,0)</f>
        <v>0</v>
      </c>
      <c r="BF102" s="145">
        <f>IF(N102="snížená",J102,0)</f>
        <v>0</v>
      </c>
      <c r="BG102" s="145">
        <f>IF(N102="zákl. přenesená",J102,0)</f>
        <v>0</v>
      </c>
      <c r="BH102" s="145">
        <f>IF(N102="sníž. přenesená",J102,0)</f>
        <v>0</v>
      </c>
      <c r="BI102" s="145">
        <f>IF(N102="nulová",J102,0)</f>
        <v>0</v>
      </c>
      <c r="BJ102" s="18" t="s">
        <v>22</v>
      </c>
      <c r="BK102" s="145">
        <f>ROUND(I102*H102,2)</f>
        <v>0</v>
      </c>
      <c r="BL102" s="18" t="s">
        <v>199</v>
      </c>
      <c r="BM102" s="144" t="s">
        <v>200</v>
      </c>
    </row>
    <row r="103" spans="2:65" s="1" customFormat="1" ht="10.199999999999999" x14ac:dyDescent="0.2">
      <c r="B103" s="33"/>
      <c r="D103" s="146" t="s">
        <v>201</v>
      </c>
      <c r="F103" s="147" t="s">
        <v>202</v>
      </c>
      <c r="I103" s="148"/>
      <c r="L103" s="33"/>
      <c r="M103" s="149"/>
      <c r="T103" s="54"/>
      <c r="AT103" s="18" t="s">
        <v>201</v>
      </c>
      <c r="AU103" s="18" t="s">
        <v>89</v>
      </c>
    </row>
    <row r="104" spans="2:65" s="12" customFormat="1" ht="10.199999999999999" x14ac:dyDescent="0.2">
      <c r="B104" s="150"/>
      <c r="D104" s="151" t="s">
        <v>203</v>
      </c>
      <c r="E104" s="152" t="s">
        <v>20</v>
      </c>
      <c r="F104" s="153" t="s">
        <v>204</v>
      </c>
      <c r="H104" s="152" t="s">
        <v>20</v>
      </c>
      <c r="I104" s="154"/>
      <c r="L104" s="150"/>
      <c r="M104" s="155"/>
      <c r="T104" s="156"/>
      <c r="AT104" s="152" t="s">
        <v>203</v>
      </c>
      <c r="AU104" s="152" t="s">
        <v>89</v>
      </c>
      <c r="AV104" s="12" t="s">
        <v>22</v>
      </c>
      <c r="AW104" s="12" t="s">
        <v>39</v>
      </c>
      <c r="AX104" s="12" t="s">
        <v>80</v>
      </c>
      <c r="AY104" s="152" t="s">
        <v>192</v>
      </c>
    </row>
    <row r="105" spans="2:65" s="13" customFormat="1" ht="10.199999999999999" x14ac:dyDescent="0.2">
      <c r="B105" s="157"/>
      <c r="D105" s="151" t="s">
        <v>203</v>
      </c>
      <c r="E105" s="158" t="s">
        <v>20</v>
      </c>
      <c r="F105" s="159" t="s">
        <v>205</v>
      </c>
      <c r="H105" s="160">
        <v>0.255</v>
      </c>
      <c r="I105" s="161"/>
      <c r="L105" s="157"/>
      <c r="M105" s="162"/>
      <c r="T105" s="163"/>
      <c r="AT105" s="158" t="s">
        <v>203</v>
      </c>
      <c r="AU105" s="158" t="s">
        <v>89</v>
      </c>
      <c r="AV105" s="13" t="s">
        <v>89</v>
      </c>
      <c r="AW105" s="13" t="s">
        <v>39</v>
      </c>
      <c r="AX105" s="13" t="s">
        <v>80</v>
      </c>
      <c r="AY105" s="158" t="s">
        <v>192</v>
      </c>
    </row>
    <row r="106" spans="2:65" s="13" customFormat="1" ht="10.199999999999999" x14ac:dyDescent="0.2">
      <c r="B106" s="157"/>
      <c r="D106" s="151" t="s">
        <v>203</v>
      </c>
      <c r="E106" s="158" t="s">
        <v>20</v>
      </c>
      <c r="F106" s="159" t="s">
        <v>206</v>
      </c>
      <c r="H106" s="160">
        <v>0.14000000000000001</v>
      </c>
      <c r="I106" s="161"/>
      <c r="L106" s="157"/>
      <c r="M106" s="162"/>
      <c r="T106" s="163"/>
      <c r="AT106" s="158" t="s">
        <v>203</v>
      </c>
      <c r="AU106" s="158" t="s">
        <v>89</v>
      </c>
      <c r="AV106" s="13" t="s">
        <v>89</v>
      </c>
      <c r="AW106" s="13" t="s">
        <v>39</v>
      </c>
      <c r="AX106" s="13" t="s">
        <v>80</v>
      </c>
      <c r="AY106" s="158" t="s">
        <v>192</v>
      </c>
    </row>
    <row r="107" spans="2:65" s="14" customFormat="1" ht="10.199999999999999" x14ac:dyDescent="0.2">
      <c r="B107" s="164"/>
      <c r="D107" s="151" t="s">
        <v>203</v>
      </c>
      <c r="E107" s="165" t="s">
        <v>20</v>
      </c>
      <c r="F107" s="166" t="s">
        <v>207</v>
      </c>
      <c r="H107" s="167">
        <v>0.39500000000000002</v>
      </c>
      <c r="I107" s="168"/>
      <c r="L107" s="164"/>
      <c r="M107" s="169"/>
      <c r="T107" s="170"/>
      <c r="AT107" s="165" t="s">
        <v>203</v>
      </c>
      <c r="AU107" s="165" t="s">
        <v>89</v>
      </c>
      <c r="AV107" s="14" t="s">
        <v>199</v>
      </c>
      <c r="AW107" s="14" t="s">
        <v>39</v>
      </c>
      <c r="AX107" s="14" t="s">
        <v>22</v>
      </c>
      <c r="AY107" s="165" t="s">
        <v>192</v>
      </c>
    </row>
    <row r="108" spans="2:65" s="11" customFormat="1" ht="22.8" customHeight="1" x14ac:dyDescent="0.25">
      <c r="B108" s="121"/>
      <c r="D108" s="122" t="s">
        <v>79</v>
      </c>
      <c r="E108" s="131" t="s">
        <v>208</v>
      </c>
      <c r="F108" s="131" t="s">
        <v>209</v>
      </c>
      <c r="I108" s="124"/>
      <c r="J108" s="132">
        <f>BK108</f>
        <v>0</v>
      </c>
      <c r="L108" s="121"/>
      <c r="M108" s="126"/>
      <c r="P108" s="127">
        <f>SUM(P109:P682)</f>
        <v>0</v>
      </c>
      <c r="R108" s="127">
        <f>SUM(R109:R682)</f>
        <v>8.5781200000000002E-2</v>
      </c>
      <c r="T108" s="128">
        <f>SUM(T109:T682)</f>
        <v>481.48653199999978</v>
      </c>
      <c r="AR108" s="122" t="s">
        <v>22</v>
      </c>
      <c r="AT108" s="129" t="s">
        <v>79</v>
      </c>
      <c r="AU108" s="129" t="s">
        <v>22</v>
      </c>
      <c r="AY108" s="122" t="s">
        <v>192</v>
      </c>
      <c r="BK108" s="130">
        <f>SUM(BK109:BK682)</f>
        <v>0</v>
      </c>
    </row>
    <row r="109" spans="2:65" s="1" customFormat="1" ht="16.5" customHeight="1" x14ac:dyDescent="0.2">
      <c r="B109" s="33"/>
      <c r="C109" s="133" t="s">
        <v>89</v>
      </c>
      <c r="D109" s="133" t="s">
        <v>194</v>
      </c>
      <c r="E109" s="134" t="s">
        <v>210</v>
      </c>
      <c r="F109" s="135" t="s">
        <v>211</v>
      </c>
      <c r="G109" s="136" t="s">
        <v>197</v>
      </c>
      <c r="H109" s="137">
        <v>11.647</v>
      </c>
      <c r="I109" s="138"/>
      <c r="J109" s="139">
        <f>ROUND(I109*H109,2)</f>
        <v>0</v>
      </c>
      <c r="K109" s="135" t="s">
        <v>198</v>
      </c>
      <c r="L109" s="33"/>
      <c r="M109" s="140" t="s">
        <v>20</v>
      </c>
      <c r="N109" s="141" t="s">
        <v>51</v>
      </c>
      <c r="P109" s="142">
        <f>O109*H109</f>
        <v>0</v>
      </c>
      <c r="Q109" s="142">
        <v>0</v>
      </c>
      <c r="R109" s="142">
        <f>Q109*H109</f>
        <v>0</v>
      </c>
      <c r="S109" s="142">
        <v>2</v>
      </c>
      <c r="T109" s="143">
        <f>S109*H109</f>
        <v>23.294</v>
      </c>
      <c r="AR109" s="144" t="s">
        <v>199</v>
      </c>
      <c r="AT109" s="144" t="s">
        <v>194</v>
      </c>
      <c r="AU109" s="144" t="s">
        <v>89</v>
      </c>
      <c r="AY109" s="18" t="s">
        <v>192</v>
      </c>
      <c r="BE109" s="145">
        <f>IF(N109="základní",J109,0)</f>
        <v>0</v>
      </c>
      <c r="BF109" s="145">
        <f>IF(N109="snížená",J109,0)</f>
        <v>0</v>
      </c>
      <c r="BG109" s="145">
        <f>IF(N109="zákl. přenesená",J109,0)</f>
        <v>0</v>
      </c>
      <c r="BH109" s="145">
        <f>IF(N109="sníž. přenesená",J109,0)</f>
        <v>0</v>
      </c>
      <c r="BI109" s="145">
        <f>IF(N109="nulová",J109,0)</f>
        <v>0</v>
      </c>
      <c r="BJ109" s="18" t="s">
        <v>22</v>
      </c>
      <c r="BK109" s="145">
        <f>ROUND(I109*H109,2)</f>
        <v>0</v>
      </c>
      <c r="BL109" s="18" t="s">
        <v>199</v>
      </c>
      <c r="BM109" s="144" t="s">
        <v>212</v>
      </c>
    </row>
    <row r="110" spans="2:65" s="1" customFormat="1" ht="10.199999999999999" x14ac:dyDescent="0.2">
      <c r="B110" s="33"/>
      <c r="D110" s="146" t="s">
        <v>201</v>
      </c>
      <c r="F110" s="147" t="s">
        <v>213</v>
      </c>
      <c r="I110" s="148"/>
      <c r="L110" s="33"/>
      <c r="M110" s="149"/>
      <c r="T110" s="54"/>
      <c r="AT110" s="18" t="s">
        <v>201</v>
      </c>
      <c r="AU110" s="18" t="s">
        <v>89</v>
      </c>
    </row>
    <row r="111" spans="2:65" s="12" customFormat="1" ht="10.199999999999999" x14ac:dyDescent="0.2">
      <c r="B111" s="150"/>
      <c r="D111" s="151" t="s">
        <v>203</v>
      </c>
      <c r="E111" s="152" t="s">
        <v>20</v>
      </c>
      <c r="F111" s="153" t="s">
        <v>214</v>
      </c>
      <c r="H111" s="152" t="s">
        <v>20</v>
      </c>
      <c r="I111" s="154"/>
      <c r="L111" s="150"/>
      <c r="M111" s="155"/>
      <c r="T111" s="156"/>
      <c r="AT111" s="152" t="s">
        <v>203</v>
      </c>
      <c r="AU111" s="152" t="s">
        <v>89</v>
      </c>
      <c r="AV111" s="12" t="s">
        <v>22</v>
      </c>
      <c r="AW111" s="12" t="s">
        <v>39</v>
      </c>
      <c r="AX111" s="12" t="s">
        <v>80</v>
      </c>
      <c r="AY111" s="152" t="s">
        <v>192</v>
      </c>
    </row>
    <row r="112" spans="2:65" s="13" customFormat="1" ht="10.199999999999999" x14ac:dyDescent="0.2">
      <c r="B112" s="157"/>
      <c r="D112" s="151" t="s">
        <v>203</v>
      </c>
      <c r="E112" s="158" t="s">
        <v>20</v>
      </c>
      <c r="F112" s="159" t="s">
        <v>215</v>
      </c>
      <c r="H112" s="160">
        <v>2.64</v>
      </c>
      <c r="I112" s="161"/>
      <c r="L112" s="157"/>
      <c r="M112" s="162"/>
      <c r="T112" s="163"/>
      <c r="AT112" s="158" t="s">
        <v>203</v>
      </c>
      <c r="AU112" s="158" t="s">
        <v>89</v>
      </c>
      <c r="AV112" s="13" t="s">
        <v>89</v>
      </c>
      <c r="AW112" s="13" t="s">
        <v>39</v>
      </c>
      <c r="AX112" s="13" t="s">
        <v>80</v>
      </c>
      <c r="AY112" s="158" t="s">
        <v>192</v>
      </c>
    </row>
    <row r="113" spans="2:65" s="13" customFormat="1" ht="10.199999999999999" x14ac:dyDescent="0.2">
      <c r="B113" s="157"/>
      <c r="D113" s="151" t="s">
        <v>203</v>
      </c>
      <c r="E113" s="158" t="s">
        <v>20</v>
      </c>
      <c r="F113" s="159" t="s">
        <v>216</v>
      </c>
      <c r="H113" s="160">
        <v>1.56</v>
      </c>
      <c r="I113" s="161"/>
      <c r="L113" s="157"/>
      <c r="M113" s="162"/>
      <c r="T113" s="163"/>
      <c r="AT113" s="158" t="s">
        <v>203</v>
      </c>
      <c r="AU113" s="158" t="s">
        <v>89</v>
      </c>
      <c r="AV113" s="13" t="s">
        <v>89</v>
      </c>
      <c r="AW113" s="13" t="s">
        <v>39</v>
      </c>
      <c r="AX113" s="13" t="s">
        <v>80</v>
      </c>
      <c r="AY113" s="158" t="s">
        <v>192</v>
      </c>
    </row>
    <row r="114" spans="2:65" s="12" customFormat="1" ht="10.199999999999999" x14ac:dyDescent="0.2">
      <c r="B114" s="150"/>
      <c r="D114" s="151" t="s">
        <v>203</v>
      </c>
      <c r="E114" s="152" t="s">
        <v>20</v>
      </c>
      <c r="F114" s="153" t="s">
        <v>217</v>
      </c>
      <c r="H114" s="152" t="s">
        <v>20</v>
      </c>
      <c r="I114" s="154"/>
      <c r="L114" s="150"/>
      <c r="M114" s="155"/>
      <c r="T114" s="156"/>
      <c r="AT114" s="152" t="s">
        <v>203</v>
      </c>
      <c r="AU114" s="152" t="s">
        <v>89</v>
      </c>
      <c r="AV114" s="12" t="s">
        <v>22</v>
      </c>
      <c r="AW114" s="12" t="s">
        <v>39</v>
      </c>
      <c r="AX114" s="12" t="s">
        <v>80</v>
      </c>
      <c r="AY114" s="152" t="s">
        <v>192</v>
      </c>
    </row>
    <row r="115" spans="2:65" s="13" customFormat="1" ht="10.199999999999999" x14ac:dyDescent="0.2">
      <c r="B115" s="157"/>
      <c r="D115" s="151" t="s">
        <v>203</v>
      </c>
      <c r="E115" s="158" t="s">
        <v>20</v>
      </c>
      <c r="F115" s="159" t="s">
        <v>218</v>
      </c>
      <c r="H115" s="160">
        <v>2.4969999999999999</v>
      </c>
      <c r="I115" s="161"/>
      <c r="L115" s="157"/>
      <c r="M115" s="162"/>
      <c r="T115" s="163"/>
      <c r="AT115" s="158" t="s">
        <v>203</v>
      </c>
      <c r="AU115" s="158" t="s">
        <v>89</v>
      </c>
      <c r="AV115" s="13" t="s">
        <v>89</v>
      </c>
      <c r="AW115" s="13" t="s">
        <v>39</v>
      </c>
      <c r="AX115" s="13" t="s">
        <v>80</v>
      </c>
      <c r="AY115" s="158" t="s">
        <v>192</v>
      </c>
    </row>
    <row r="116" spans="2:65" s="12" customFormat="1" ht="10.199999999999999" x14ac:dyDescent="0.2">
      <c r="B116" s="150"/>
      <c r="D116" s="151" t="s">
        <v>203</v>
      </c>
      <c r="E116" s="152" t="s">
        <v>20</v>
      </c>
      <c r="F116" s="153" t="s">
        <v>219</v>
      </c>
      <c r="H116" s="152" t="s">
        <v>20</v>
      </c>
      <c r="I116" s="154"/>
      <c r="L116" s="150"/>
      <c r="M116" s="155"/>
      <c r="T116" s="156"/>
      <c r="AT116" s="152" t="s">
        <v>203</v>
      </c>
      <c r="AU116" s="152" t="s">
        <v>89</v>
      </c>
      <c r="AV116" s="12" t="s">
        <v>22</v>
      </c>
      <c r="AW116" s="12" t="s">
        <v>39</v>
      </c>
      <c r="AX116" s="12" t="s">
        <v>80</v>
      </c>
      <c r="AY116" s="152" t="s">
        <v>192</v>
      </c>
    </row>
    <row r="117" spans="2:65" s="13" customFormat="1" ht="10.199999999999999" x14ac:dyDescent="0.2">
      <c r="B117" s="157"/>
      <c r="D117" s="151" t="s">
        <v>203</v>
      </c>
      <c r="E117" s="158" t="s">
        <v>20</v>
      </c>
      <c r="F117" s="159" t="s">
        <v>220</v>
      </c>
      <c r="H117" s="160">
        <v>1.4</v>
      </c>
      <c r="I117" s="161"/>
      <c r="L117" s="157"/>
      <c r="M117" s="162"/>
      <c r="T117" s="163"/>
      <c r="AT117" s="158" t="s">
        <v>203</v>
      </c>
      <c r="AU117" s="158" t="s">
        <v>89</v>
      </c>
      <c r="AV117" s="13" t="s">
        <v>89</v>
      </c>
      <c r="AW117" s="13" t="s">
        <v>39</v>
      </c>
      <c r="AX117" s="13" t="s">
        <v>80</v>
      </c>
      <c r="AY117" s="158" t="s">
        <v>192</v>
      </c>
    </row>
    <row r="118" spans="2:65" s="12" customFormat="1" ht="10.199999999999999" x14ac:dyDescent="0.2">
      <c r="B118" s="150"/>
      <c r="D118" s="151" t="s">
        <v>203</v>
      </c>
      <c r="E118" s="152" t="s">
        <v>20</v>
      </c>
      <c r="F118" s="153" t="s">
        <v>221</v>
      </c>
      <c r="H118" s="152" t="s">
        <v>20</v>
      </c>
      <c r="I118" s="154"/>
      <c r="L118" s="150"/>
      <c r="M118" s="155"/>
      <c r="T118" s="156"/>
      <c r="AT118" s="152" t="s">
        <v>203</v>
      </c>
      <c r="AU118" s="152" t="s">
        <v>89</v>
      </c>
      <c r="AV118" s="12" t="s">
        <v>22</v>
      </c>
      <c r="AW118" s="12" t="s">
        <v>39</v>
      </c>
      <c r="AX118" s="12" t="s">
        <v>80</v>
      </c>
      <c r="AY118" s="152" t="s">
        <v>192</v>
      </c>
    </row>
    <row r="119" spans="2:65" s="13" customFormat="1" ht="10.199999999999999" x14ac:dyDescent="0.2">
      <c r="B119" s="157"/>
      <c r="D119" s="151" t="s">
        <v>203</v>
      </c>
      <c r="E119" s="158" t="s">
        <v>20</v>
      </c>
      <c r="F119" s="159" t="s">
        <v>222</v>
      </c>
      <c r="H119" s="160">
        <v>3.1</v>
      </c>
      <c r="I119" s="161"/>
      <c r="L119" s="157"/>
      <c r="M119" s="162"/>
      <c r="T119" s="163"/>
      <c r="AT119" s="158" t="s">
        <v>203</v>
      </c>
      <c r="AU119" s="158" t="s">
        <v>89</v>
      </c>
      <c r="AV119" s="13" t="s">
        <v>89</v>
      </c>
      <c r="AW119" s="13" t="s">
        <v>39</v>
      </c>
      <c r="AX119" s="13" t="s">
        <v>80</v>
      </c>
      <c r="AY119" s="158" t="s">
        <v>192</v>
      </c>
    </row>
    <row r="120" spans="2:65" s="12" customFormat="1" ht="10.199999999999999" x14ac:dyDescent="0.2">
      <c r="B120" s="150"/>
      <c r="D120" s="151" t="s">
        <v>203</v>
      </c>
      <c r="E120" s="152" t="s">
        <v>20</v>
      </c>
      <c r="F120" s="153" t="s">
        <v>223</v>
      </c>
      <c r="H120" s="152" t="s">
        <v>20</v>
      </c>
      <c r="I120" s="154"/>
      <c r="L120" s="150"/>
      <c r="M120" s="155"/>
      <c r="T120" s="156"/>
      <c r="AT120" s="152" t="s">
        <v>203</v>
      </c>
      <c r="AU120" s="152" t="s">
        <v>89</v>
      </c>
      <c r="AV120" s="12" t="s">
        <v>22</v>
      </c>
      <c r="AW120" s="12" t="s">
        <v>39</v>
      </c>
      <c r="AX120" s="12" t="s">
        <v>80</v>
      </c>
      <c r="AY120" s="152" t="s">
        <v>192</v>
      </c>
    </row>
    <row r="121" spans="2:65" s="13" customFormat="1" ht="10.199999999999999" x14ac:dyDescent="0.2">
      <c r="B121" s="157"/>
      <c r="D121" s="151" t="s">
        <v>203</v>
      </c>
      <c r="E121" s="158" t="s">
        <v>20</v>
      </c>
      <c r="F121" s="159" t="s">
        <v>224</v>
      </c>
      <c r="H121" s="160">
        <v>0.45</v>
      </c>
      <c r="I121" s="161"/>
      <c r="L121" s="157"/>
      <c r="M121" s="162"/>
      <c r="T121" s="163"/>
      <c r="AT121" s="158" t="s">
        <v>203</v>
      </c>
      <c r="AU121" s="158" t="s">
        <v>89</v>
      </c>
      <c r="AV121" s="13" t="s">
        <v>89</v>
      </c>
      <c r="AW121" s="13" t="s">
        <v>39</v>
      </c>
      <c r="AX121" s="13" t="s">
        <v>80</v>
      </c>
      <c r="AY121" s="158" t="s">
        <v>192</v>
      </c>
    </row>
    <row r="122" spans="2:65" s="14" customFormat="1" ht="10.199999999999999" x14ac:dyDescent="0.2">
      <c r="B122" s="164"/>
      <c r="D122" s="151" t="s">
        <v>203</v>
      </c>
      <c r="E122" s="165" t="s">
        <v>20</v>
      </c>
      <c r="F122" s="166" t="s">
        <v>207</v>
      </c>
      <c r="H122" s="167">
        <v>11.647</v>
      </c>
      <c r="I122" s="168"/>
      <c r="L122" s="164"/>
      <c r="M122" s="169"/>
      <c r="T122" s="170"/>
      <c r="AT122" s="165" t="s">
        <v>203</v>
      </c>
      <c r="AU122" s="165" t="s">
        <v>89</v>
      </c>
      <c r="AV122" s="14" t="s">
        <v>199</v>
      </c>
      <c r="AW122" s="14" t="s">
        <v>39</v>
      </c>
      <c r="AX122" s="14" t="s">
        <v>22</v>
      </c>
      <c r="AY122" s="165" t="s">
        <v>192</v>
      </c>
    </row>
    <row r="123" spans="2:65" s="1" customFormat="1" ht="16.5" customHeight="1" x14ac:dyDescent="0.2">
      <c r="B123" s="33"/>
      <c r="C123" s="133" t="s">
        <v>225</v>
      </c>
      <c r="D123" s="133" t="s">
        <v>194</v>
      </c>
      <c r="E123" s="134" t="s">
        <v>226</v>
      </c>
      <c r="F123" s="135" t="s">
        <v>227</v>
      </c>
      <c r="G123" s="136" t="s">
        <v>197</v>
      </c>
      <c r="H123" s="137">
        <v>3.75</v>
      </c>
      <c r="I123" s="138"/>
      <c r="J123" s="139">
        <f>ROUND(I123*H123,2)</f>
        <v>0</v>
      </c>
      <c r="K123" s="135" t="s">
        <v>198</v>
      </c>
      <c r="L123" s="33"/>
      <c r="M123" s="140" t="s">
        <v>20</v>
      </c>
      <c r="N123" s="141" t="s">
        <v>51</v>
      </c>
      <c r="P123" s="142">
        <f>O123*H123</f>
        <v>0</v>
      </c>
      <c r="Q123" s="142">
        <v>0</v>
      </c>
      <c r="R123" s="142">
        <f>Q123*H123</f>
        <v>0</v>
      </c>
      <c r="S123" s="142">
        <v>2.4</v>
      </c>
      <c r="T123" s="143">
        <f>S123*H123</f>
        <v>9</v>
      </c>
      <c r="AR123" s="144" t="s">
        <v>199</v>
      </c>
      <c r="AT123" s="144" t="s">
        <v>194</v>
      </c>
      <c r="AU123" s="144" t="s">
        <v>89</v>
      </c>
      <c r="AY123" s="18" t="s">
        <v>192</v>
      </c>
      <c r="BE123" s="145">
        <f>IF(N123="základní",J123,0)</f>
        <v>0</v>
      </c>
      <c r="BF123" s="145">
        <f>IF(N123="snížená",J123,0)</f>
        <v>0</v>
      </c>
      <c r="BG123" s="145">
        <f>IF(N123="zákl. přenesená",J123,0)</f>
        <v>0</v>
      </c>
      <c r="BH123" s="145">
        <f>IF(N123="sníž. přenesená",J123,0)</f>
        <v>0</v>
      </c>
      <c r="BI123" s="145">
        <f>IF(N123="nulová",J123,0)</f>
        <v>0</v>
      </c>
      <c r="BJ123" s="18" t="s">
        <v>22</v>
      </c>
      <c r="BK123" s="145">
        <f>ROUND(I123*H123,2)</f>
        <v>0</v>
      </c>
      <c r="BL123" s="18" t="s">
        <v>199</v>
      </c>
      <c r="BM123" s="144" t="s">
        <v>228</v>
      </c>
    </row>
    <row r="124" spans="2:65" s="1" customFormat="1" ht="10.199999999999999" x14ac:dyDescent="0.2">
      <c r="B124" s="33"/>
      <c r="D124" s="146" t="s">
        <v>201</v>
      </c>
      <c r="F124" s="147" t="s">
        <v>229</v>
      </c>
      <c r="I124" s="148"/>
      <c r="L124" s="33"/>
      <c r="M124" s="149"/>
      <c r="T124" s="54"/>
      <c r="AT124" s="18" t="s">
        <v>201</v>
      </c>
      <c r="AU124" s="18" t="s">
        <v>89</v>
      </c>
    </row>
    <row r="125" spans="2:65" s="12" customFormat="1" ht="10.199999999999999" x14ac:dyDescent="0.2">
      <c r="B125" s="150"/>
      <c r="D125" s="151" t="s">
        <v>203</v>
      </c>
      <c r="E125" s="152" t="s">
        <v>20</v>
      </c>
      <c r="F125" s="153" t="s">
        <v>230</v>
      </c>
      <c r="H125" s="152" t="s">
        <v>20</v>
      </c>
      <c r="I125" s="154"/>
      <c r="L125" s="150"/>
      <c r="M125" s="155"/>
      <c r="T125" s="156"/>
      <c r="AT125" s="152" t="s">
        <v>203</v>
      </c>
      <c r="AU125" s="152" t="s">
        <v>89</v>
      </c>
      <c r="AV125" s="12" t="s">
        <v>22</v>
      </c>
      <c r="AW125" s="12" t="s">
        <v>39</v>
      </c>
      <c r="AX125" s="12" t="s">
        <v>80</v>
      </c>
      <c r="AY125" s="152" t="s">
        <v>192</v>
      </c>
    </row>
    <row r="126" spans="2:65" s="13" customFormat="1" ht="10.199999999999999" x14ac:dyDescent="0.2">
      <c r="B126" s="157"/>
      <c r="D126" s="151" t="s">
        <v>203</v>
      </c>
      <c r="E126" s="158" t="s">
        <v>20</v>
      </c>
      <c r="F126" s="159" t="s">
        <v>231</v>
      </c>
      <c r="H126" s="160">
        <v>3.75</v>
      </c>
      <c r="I126" s="161"/>
      <c r="L126" s="157"/>
      <c r="M126" s="162"/>
      <c r="T126" s="163"/>
      <c r="AT126" s="158" t="s">
        <v>203</v>
      </c>
      <c r="AU126" s="158" t="s">
        <v>89</v>
      </c>
      <c r="AV126" s="13" t="s">
        <v>89</v>
      </c>
      <c r="AW126" s="13" t="s">
        <v>39</v>
      </c>
      <c r="AX126" s="13" t="s">
        <v>22</v>
      </c>
      <c r="AY126" s="158" t="s">
        <v>192</v>
      </c>
    </row>
    <row r="127" spans="2:65" s="1" customFormat="1" ht="24.15" customHeight="1" x14ac:dyDescent="0.2">
      <c r="B127" s="33"/>
      <c r="C127" s="133" t="s">
        <v>199</v>
      </c>
      <c r="D127" s="133" t="s">
        <v>194</v>
      </c>
      <c r="E127" s="134" t="s">
        <v>232</v>
      </c>
      <c r="F127" s="135" t="s">
        <v>233</v>
      </c>
      <c r="G127" s="136" t="s">
        <v>234</v>
      </c>
      <c r="H127" s="137">
        <v>111.979</v>
      </c>
      <c r="I127" s="138"/>
      <c r="J127" s="139">
        <f>ROUND(I127*H127,2)</f>
        <v>0</v>
      </c>
      <c r="K127" s="135" t="s">
        <v>198</v>
      </c>
      <c r="L127" s="33"/>
      <c r="M127" s="140" t="s">
        <v>20</v>
      </c>
      <c r="N127" s="141" t="s">
        <v>51</v>
      </c>
      <c r="P127" s="142">
        <f>O127*H127</f>
        <v>0</v>
      </c>
      <c r="Q127" s="142">
        <v>0</v>
      </c>
      <c r="R127" s="142">
        <f>Q127*H127</f>
        <v>0</v>
      </c>
      <c r="S127" s="142">
        <v>0.26100000000000001</v>
      </c>
      <c r="T127" s="143">
        <f>S127*H127</f>
        <v>29.226519</v>
      </c>
      <c r="AR127" s="144" t="s">
        <v>199</v>
      </c>
      <c r="AT127" s="144" t="s">
        <v>194</v>
      </c>
      <c r="AU127" s="144" t="s">
        <v>89</v>
      </c>
      <c r="AY127" s="18" t="s">
        <v>192</v>
      </c>
      <c r="BE127" s="145">
        <f>IF(N127="základní",J127,0)</f>
        <v>0</v>
      </c>
      <c r="BF127" s="145">
        <f>IF(N127="snížená",J127,0)</f>
        <v>0</v>
      </c>
      <c r="BG127" s="145">
        <f>IF(N127="zákl. přenesená",J127,0)</f>
        <v>0</v>
      </c>
      <c r="BH127" s="145">
        <f>IF(N127="sníž. přenesená",J127,0)</f>
        <v>0</v>
      </c>
      <c r="BI127" s="145">
        <f>IF(N127="nulová",J127,0)</f>
        <v>0</v>
      </c>
      <c r="BJ127" s="18" t="s">
        <v>22</v>
      </c>
      <c r="BK127" s="145">
        <f>ROUND(I127*H127,2)</f>
        <v>0</v>
      </c>
      <c r="BL127" s="18" t="s">
        <v>199</v>
      </c>
      <c r="BM127" s="144" t="s">
        <v>235</v>
      </c>
    </row>
    <row r="128" spans="2:65" s="1" customFormat="1" ht="10.199999999999999" x14ac:dyDescent="0.2">
      <c r="B128" s="33"/>
      <c r="D128" s="146" t="s">
        <v>201</v>
      </c>
      <c r="F128" s="147" t="s">
        <v>236</v>
      </c>
      <c r="I128" s="148"/>
      <c r="L128" s="33"/>
      <c r="M128" s="149"/>
      <c r="T128" s="54"/>
      <c r="AT128" s="18" t="s">
        <v>201</v>
      </c>
      <c r="AU128" s="18" t="s">
        <v>89</v>
      </c>
    </row>
    <row r="129" spans="2:65" s="12" customFormat="1" ht="10.199999999999999" x14ac:dyDescent="0.2">
      <c r="B129" s="150"/>
      <c r="D129" s="151" t="s">
        <v>203</v>
      </c>
      <c r="E129" s="152" t="s">
        <v>20</v>
      </c>
      <c r="F129" s="153" t="s">
        <v>214</v>
      </c>
      <c r="H129" s="152" t="s">
        <v>20</v>
      </c>
      <c r="I129" s="154"/>
      <c r="L129" s="150"/>
      <c r="M129" s="155"/>
      <c r="T129" s="156"/>
      <c r="AT129" s="152" t="s">
        <v>203</v>
      </c>
      <c r="AU129" s="152" t="s">
        <v>89</v>
      </c>
      <c r="AV129" s="12" t="s">
        <v>22</v>
      </c>
      <c r="AW129" s="12" t="s">
        <v>39</v>
      </c>
      <c r="AX129" s="12" t="s">
        <v>80</v>
      </c>
      <c r="AY129" s="152" t="s">
        <v>192</v>
      </c>
    </row>
    <row r="130" spans="2:65" s="13" customFormat="1" ht="10.199999999999999" x14ac:dyDescent="0.2">
      <c r="B130" s="157"/>
      <c r="D130" s="151" t="s">
        <v>203</v>
      </c>
      <c r="E130" s="158" t="s">
        <v>20</v>
      </c>
      <c r="F130" s="159" t="s">
        <v>237</v>
      </c>
      <c r="H130" s="160">
        <v>46.2</v>
      </c>
      <c r="I130" s="161"/>
      <c r="L130" s="157"/>
      <c r="M130" s="162"/>
      <c r="T130" s="163"/>
      <c r="AT130" s="158" t="s">
        <v>203</v>
      </c>
      <c r="AU130" s="158" t="s">
        <v>89</v>
      </c>
      <c r="AV130" s="13" t="s">
        <v>89</v>
      </c>
      <c r="AW130" s="13" t="s">
        <v>39</v>
      </c>
      <c r="AX130" s="13" t="s">
        <v>80</v>
      </c>
      <c r="AY130" s="158" t="s">
        <v>192</v>
      </c>
    </row>
    <row r="131" spans="2:65" s="13" customFormat="1" ht="10.199999999999999" x14ac:dyDescent="0.2">
      <c r="B131" s="157"/>
      <c r="D131" s="151" t="s">
        <v>203</v>
      </c>
      <c r="E131" s="158" t="s">
        <v>20</v>
      </c>
      <c r="F131" s="159" t="s">
        <v>238</v>
      </c>
      <c r="H131" s="160">
        <v>27.3</v>
      </c>
      <c r="I131" s="161"/>
      <c r="L131" s="157"/>
      <c r="M131" s="162"/>
      <c r="T131" s="163"/>
      <c r="AT131" s="158" t="s">
        <v>203</v>
      </c>
      <c r="AU131" s="158" t="s">
        <v>89</v>
      </c>
      <c r="AV131" s="13" t="s">
        <v>89</v>
      </c>
      <c r="AW131" s="13" t="s">
        <v>39</v>
      </c>
      <c r="AX131" s="13" t="s">
        <v>80</v>
      </c>
      <c r="AY131" s="158" t="s">
        <v>192</v>
      </c>
    </row>
    <row r="132" spans="2:65" s="12" customFormat="1" ht="10.199999999999999" x14ac:dyDescent="0.2">
      <c r="B132" s="150"/>
      <c r="D132" s="151" t="s">
        <v>203</v>
      </c>
      <c r="E132" s="152" t="s">
        <v>20</v>
      </c>
      <c r="F132" s="153" t="s">
        <v>217</v>
      </c>
      <c r="H132" s="152" t="s">
        <v>20</v>
      </c>
      <c r="I132" s="154"/>
      <c r="L132" s="150"/>
      <c r="M132" s="155"/>
      <c r="T132" s="156"/>
      <c r="AT132" s="152" t="s">
        <v>203</v>
      </c>
      <c r="AU132" s="152" t="s">
        <v>89</v>
      </c>
      <c r="AV132" s="12" t="s">
        <v>22</v>
      </c>
      <c r="AW132" s="12" t="s">
        <v>39</v>
      </c>
      <c r="AX132" s="12" t="s">
        <v>80</v>
      </c>
      <c r="AY132" s="152" t="s">
        <v>192</v>
      </c>
    </row>
    <row r="133" spans="2:65" s="13" customFormat="1" ht="10.199999999999999" x14ac:dyDescent="0.2">
      <c r="B133" s="157"/>
      <c r="D133" s="151" t="s">
        <v>203</v>
      </c>
      <c r="E133" s="158" t="s">
        <v>20</v>
      </c>
      <c r="F133" s="159" t="s">
        <v>239</v>
      </c>
      <c r="H133" s="160">
        <v>29.962</v>
      </c>
      <c r="I133" s="161"/>
      <c r="L133" s="157"/>
      <c r="M133" s="162"/>
      <c r="T133" s="163"/>
      <c r="AT133" s="158" t="s">
        <v>203</v>
      </c>
      <c r="AU133" s="158" t="s">
        <v>89</v>
      </c>
      <c r="AV133" s="13" t="s">
        <v>89</v>
      </c>
      <c r="AW133" s="13" t="s">
        <v>39</v>
      </c>
      <c r="AX133" s="13" t="s">
        <v>80</v>
      </c>
      <c r="AY133" s="158" t="s">
        <v>192</v>
      </c>
    </row>
    <row r="134" spans="2:65" s="13" customFormat="1" ht="10.199999999999999" x14ac:dyDescent="0.2">
      <c r="B134" s="157"/>
      <c r="D134" s="151" t="s">
        <v>203</v>
      </c>
      <c r="E134" s="158" t="s">
        <v>20</v>
      </c>
      <c r="F134" s="159" t="s">
        <v>240</v>
      </c>
      <c r="H134" s="160">
        <v>2.76</v>
      </c>
      <c r="I134" s="161"/>
      <c r="L134" s="157"/>
      <c r="M134" s="162"/>
      <c r="T134" s="163"/>
      <c r="AT134" s="158" t="s">
        <v>203</v>
      </c>
      <c r="AU134" s="158" t="s">
        <v>89</v>
      </c>
      <c r="AV134" s="13" t="s">
        <v>89</v>
      </c>
      <c r="AW134" s="13" t="s">
        <v>39</v>
      </c>
      <c r="AX134" s="13" t="s">
        <v>80</v>
      </c>
      <c r="AY134" s="158" t="s">
        <v>192</v>
      </c>
    </row>
    <row r="135" spans="2:65" s="12" customFormat="1" ht="10.199999999999999" x14ac:dyDescent="0.2">
      <c r="B135" s="150"/>
      <c r="D135" s="151" t="s">
        <v>203</v>
      </c>
      <c r="E135" s="152" t="s">
        <v>20</v>
      </c>
      <c r="F135" s="153" t="s">
        <v>241</v>
      </c>
      <c r="H135" s="152" t="s">
        <v>20</v>
      </c>
      <c r="I135" s="154"/>
      <c r="L135" s="150"/>
      <c r="M135" s="155"/>
      <c r="T135" s="156"/>
      <c r="AT135" s="152" t="s">
        <v>203</v>
      </c>
      <c r="AU135" s="152" t="s">
        <v>89</v>
      </c>
      <c r="AV135" s="12" t="s">
        <v>22</v>
      </c>
      <c r="AW135" s="12" t="s">
        <v>39</v>
      </c>
      <c r="AX135" s="12" t="s">
        <v>80</v>
      </c>
      <c r="AY135" s="152" t="s">
        <v>192</v>
      </c>
    </row>
    <row r="136" spans="2:65" s="13" customFormat="1" ht="10.199999999999999" x14ac:dyDescent="0.2">
      <c r="B136" s="157"/>
      <c r="D136" s="151" t="s">
        <v>203</v>
      </c>
      <c r="E136" s="158" t="s">
        <v>20</v>
      </c>
      <c r="F136" s="159" t="s">
        <v>242</v>
      </c>
      <c r="H136" s="160">
        <v>5.7569999999999997</v>
      </c>
      <c r="I136" s="161"/>
      <c r="L136" s="157"/>
      <c r="M136" s="162"/>
      <c r="T136" s="163"/>
      <c r="AT136" s="158" t="s">
        <v>203</v>
      </c>
      <c r="AU136" s="158" t="s">
        <v>89</v>
      </c>
      <c r="AV136" s="13" t="s">
        <v>89</v>
      </c>
      <c r="AW136" s="13" t="s">
        <v>39</v>
      </c>
      <c r="AX136" s="13" t="s">
        <v>80</v>
      </c>
      <c r="AY136" s="158" t="s">
        <v>192</v>
      </c>
    </row>
    <row r="137" spans="2:65" s="14" customFormat="1" ht="10.199999999999999" x14ac:dyDescent="0.2">
      <c r="B137" s="164"/>
      <c r="D137" s="151" t="s">
        <v>203</v>
      </c>
      <c r="E137" s="165" t="s">
        <v>20</v>
      </c>
      <c r="F137" s="166" t="s">
        <v>207</v>
      </c>
      <c r="H137" s="167">
        <v>111.979</v>
      </c>
      <c r="I137" s="168"/>
      <c r="L137" s="164"/>
      <c r="M137" s="169"/>
      <c r="T137" s="170"/>
      <c r="AT137" s="165" t="s">
        <v>203</v>
      </c>
      <c r="AU137" s="165" t="s">
        <v>89</v>
      </c>
      <c r="AV137" s="14" t="s">
        <v>199</v>
      </c>
      <c r="AW137" s="14" t="s">
        <v>39</v>
      </c>
      <c r="AX137" s="14" t="s">
        <v>22</v>
      </c>
      <c r="AY137" s="165" t="s">
        <v>192</v>
      </c>
    </row>
    <row r="138" spans="2:65" s="1" customFormat="1" ht="24.15" customHeight="1" x14ac:dyDescent="0.2">
      <c r="B138" s="33"/>
      <c r="C138" s="133" t="s">
        <v>243</v>
      </c>
      <c r="D138" s="133" t="s">
        <v>194</v>
      </c>
      <c r="E138" s="134" t="s">
        <v>244</v>
      </c>
      <c r="F138" s="135" t="s">
        <v>245</v>
      </c>
      <c r="G138" s="136" t="s">
        <v>197</v>
      </c>
      <c r="H138" s="137">
        <v>5</v>
      </c>
      <c r="I138" s="138"/>
      <c r="J138" s="139">
        <f>ROUND(I138*H138,2)</f>
        <v>0</v>
      </c>
      <c r="K138" s="135" t="s">
        <v>198</v>
      </c>
      <c r="L138" s="33"/>
      <c r="M138" s="140" t="s">
        <v>20</v>
      </c>
      <c r="N138" s="141" t="s">
        <v>51</v>
      </c>
      <c r="P138" s="142">
        <f>O138*H138</f>
        <v>0</v>
      </c>
      <c r="Q138" s="142">
        <v>0</v>
      </c>
      <c r="R138" s="142">
        <f>Q138*H138</f>
        <v>0</v>
      </c>
      <c r="S138" s="142">
        <v>1.8</v>
      </c>
      <c r="T138" s="143">
        <f>S138*H138</f>
        <v>9</v>
      </c>
      <c r="AR138" s="144" t="s">
        <v>199</v>
      </c>
      <c r="AT138" s="144" t="s">
        <v>194</v>
      </c>
      <c r="AU138" s="144" t="s">
        <v>89</v>
      </c>
      <c r="AY138" s="18" t="s">
        <v>192</v>
      </c>
      <c r="BE138" s="145">
        <f>IF(N138="základní",J138,0)</f>
        <v>0</v>
      </c>
      <c r="BF138" s="145">
        <f>IF(N138="snížená",J138,0)</f>
        <v>0</v>
      </c>
      <c r="BG138" s="145">
        <f>IF(N138="zákl. přenesená",J138,0)</f>
        <v>0</v>
      </c>
      <c r="BH138" s="145">
        <f>IF(N138="sníž. přenesená",J138,0)</f>
        <v>0</v>
      </c>
      <c r="BI138" s="145">
        <f>IF(N138="nulová",J138,0)</f>
        <v>0</v>
      </c>
      <c r="BJ138" s="18" t="s">
        <v>22</v>
      </c>
      <c r="BK138" s="145">
        <f>ROUND(I138*H138,2)</f>
        <v>0</v>
      </c>
      <c r="BL138" s="18" t="s">
        <v>199</v>
      </c>
      <c r="BM138" s="144" t="s">
        <v>246</v>
      </c>
    </row>
    <row r="139" spans="2:65" s="1" customFormat="1" ht="10.199999999999999" x14ac:dyDescent="0.2">
      <c r="B139" s="33"/>
      <c r="D139" s="146" t="s">
        <v>201</v>
      </c>
      <c r="F139" s="147" t="s">
        <v>247</v>
      </c>
      <c r="I139" s="148"/>
      <c r="L139" s="33"/>
      <c r="M139" s="149"/>
      <c r="T139" s="54"/>
      <c r="AT139" s="18" t="s">
        <v>201</v>
      </c>
      <c r="AU139" s="18" t="s">
        <v>89</v>
      </c>
    </row>
    <row r="140" spans="2:65" s="12" customFormat="1" ht="10.199999999999999" x14ac:dyDescent="0.2">
      <c r="B140" s="150"/>
      <c r="D140" s="151" t="s">
        <v>203</v>
      </c>
      <c r="E140" s="152" t="s">
        <v>20</v>
      </c>
      <c r="F140" s="153" t="s">
        <v>248</v>
      </c>
      <c r="H140" s="152" t="s">
        <v>20</v>
      </c>
      <c r="I140" s="154"/>
      <c r="L140" s="150"/>
      <c r="M140" s="155"/>
      <c r="T140" s="156"/>
      <c r="AT140" s="152" t="s">
        <v>203</v>
      </c>
      <c r="AU140" s="152" t="s">
        <v>89</v>
      </c>
      <c r="AV140" s="12" t="s">
        <v>22</v>
      </c>
      <c r="AW140" s="12" t="s">
        <v>39</v>
      </c>
      <c r="AX140" s="12" t="s">
        <v>80</v>
      </c>
      <c r="AY140" s="152" t="s">
        <v>192</v>
      </c>
    </row>
    <row r="141" spans="2:65" s="13" customFormat="1" ht="10.199999999999999" x14ac:dyDescent="0.2">
      <c r="B141" s="157"/>
      <c r="D141" s="151" t="s">
        <v>203</v>
      </c>
      <c r="E141" s="158" t="s">
        <v>20</v>
      </c>
      <c r="F141" s="159" t="s">
        <v>249</v>
      </c>
      <c r="H141" s="160">
        <v>5</v>
      </c>
      <c r="I141" s="161"/>
      <c r="L141" s="157"/>
      <c r="M141" s="162"/>
      <c r="T141" s="163"/>
      <c r="AT141" s="158" t="s">
        <v>203</v>
      </c>
      <c r="AU141" s="158" t="s">
        <v>89</v>
      </c>
      <c r="AV141" s="13" t="s">
        <v>89</v>
      </c>
      <c r="AW141" s="13" t="s">
        <v>39</v>
      </c>
      <c r="AX141" s="13" t="s">
        <v>22</v>
      </c>
      <c r="AY141" s="158" t="s">
        <v>192</v>
      </c>
    </row>
    <row r="142" spans="2:65" s="1" customFormat="1" ht="24.15" customHeight="1" x14ac:dyDescent="0.2">
      <c r="B142" s="33"/>
      <c r="C142" s="133" t="s">
        <v>250</v>
      </c>
      <c r="D142" s="133" t="s">
        <v>194</v>
      </c>
      <c r="E142" s="134" t="s">
        <v>251</v>
      </c>
      <c r="F142" s="135" t="s">
        <v>252</v>
      </c>
      <c r="G142" s="136" t="s">
        <v>197</v>
      </c>
      <c r="H142" s="137">
        <v>4.9720000000000004</v>
      </c>
      <c r="I142" s="138"/>
      <c r="J142" s="139">
        <f>ROUND(I142*H142,2)</f>
        <v>0</v>
      </c>
      <c r="K142" s="135" t="s">
        <v>198</v>
      </c>
      <c r="L142" s="33"/>
      <c r="M142" s="140" t="s">
        <v>20</v>
      </c>
      <c r="N142" s="141" t="s">
        <v>51</v>
      </c>
      <c r="P142" s="142">
        <f>O142*H142</f>
        <v>0</v>
      </c>
      <c r="Q142" s="142">
        <v>0</v>
      </c>
      <c r="R142" s="142">
        <f>Q142*H142</f>
        <v>0</v>
      </c>
      <c r="S142" s="142">
        <v>1.8</v>
      </c>
      <c r="T142" s="143">
        <f>S142*H142</f>
        <v>8.9496000000000002</v>
      </c>
      <c r="AR142" s="144" t="s">
        <v>199</v>
      </c>
      <c r="AT142" s="144" t="s">
        <v>194</v>
      </c>
      <c r="AU142" s="144" t="s">
        <v>89</v>
      </c>
      <c r="AY142" s="18" t="s">
        <v>192</v>
      </c>
      <c r="BE142" s="145">
        <f>IF(N142="základní",J142,0)</f>
        <v>0</v>
      </c>
      <c r="BF142" s="145">
        <f>IF(N142="snížená",J142,0)</f>
        <v>0</v>
      </c>
      <c r="BG142" s="145">
        <f>IF(N142="zákl. přenesená",J142,0)</f>
        <v>0</v>
      </c>
      <c r="BH142" s="145">
        <f>IF(N142="sníž. přenesená",J142,0)</f>
        <v>0</v>
      </c>
      <c r="BI142" s="145">
        <f>IF(N142="nulová",J142,0)</f>
        <v>0</v>
      </c>
      <c r="BJ142" s="18" t="s">
        <v>22</v>
      </c>
      <c r="BK142" s="145">
        <f>ROUND(I142*H142,2)</f>
        <v>0</v>
      </c>
      <c r="BL142" s="18" t="s">
        <v>199</v>
      </c>
      <c r="BM142" s="144" t="s">
        <v>253</v>
      </c>
    </row>
    <row r="143" spans="2:65" s="1" customFormat="1" ht="10.199999999999999" x14ac:dyDescent="0.2">
      <c r="B143" s="33"/>
      <c r="D143" s="146" t="s">
        <v>201</v>
      </c>
      <c r="F143" s="147" t="s">
        <v>254</v>
      </c>
      <c r="I143" s="148"/>
      <c r="L143" s="33"/>
      <c r="M143" s="149"/>
      <c r="T143" s="54"/>
      <c r="AT143" s="18" t="s">
        <v>201</v>
      </c>
      <c r="AU143" s="18" t="s">
        <v>89</v>
      </c>
    </row>
    <row r="144" spans="2:65" s="12" customFormat="1" ht="10.199999999999999" x14ac:dyDescent="0.2">
      <c r="B144" s="150"/>
      <c r="D144" s="151" t="s">
        <v>203</v>
      </c>
      <c r="E144" s="152" t="s">
        <v>20</v>
      </c>
      <c r="F144" s="153" t="s">
        <v>219</v>
      </c>
      <c r="H144" s="152" t="s">
        <v>20</v>
      </c>
      <c r="I144" s="154"/>
      <c r="L144" s="150"/>
      <c r="M144" s="155"/>
      <c r="T144" s="156"/>
      <c r="AT144" s="152" t="s">
        <v>203</v>
      </c>
      <c r="AU144" s="152" t="s">
        <v>89</v>
      </c>
      <c r="AV144" s="12" t="s">
        <v>22</v>
      </c>
      <c r="AW144" s="12" t="s">
        <v>39</v>
      </c>
      <c r="AX144" s="12" t="s">
        <v>80</v>
      </c>
      <c r="AY144" s="152" t="s">
        <v>192</v>
      </c>
    </row>
    <row r="145" spans="2:65" s="13" customFormat="1" ht="10.199999999999999" x14ac:dyDescent="0.2">
      <c r="B145" s="157"/>
      <c r="D145" s="151" t="s">
        <v>203</v>
      </c>
      <c r="E145" s="158" t="s">
        <v>20</v>
      </c>
      <c r="F145" s="159" t="s">
        <v>255</v>
      </c>
      <c r="H145" s="160">
        <v>2.625</v>
      </c>
      <c r="I145" s="161"/>
      <c r="L145" s="157"/>
      <c r="M145" s="162"/>
      <c r="T145" s="163"/>
      <c r="AT145" s="158" t="s">
        <v>203</v>
      </c>
      <c r="AU145" s="158" t="s">
        <v>89</v>
      </c>
      <c r="AV145" s="13" t="s">
        <v>89</v>
      </c>
      <c r="AW145" s="13" t="s">
        <v>39</v>
      </c>
      <c r="AX145" s="13" t="s">
        <v>80</v>
      </c>
      <c r="AY145" s="158" t="s">
        <v>192</v>
      </c>
    </row>
    <row r="146" spans="2:65" s="13" customFormat="1" ht="10.199999999999999" x14ac:dyDescent="0.2">
      <c r="B146" s="157"/>
      <c r="D146" s="151" t="s">
        <v>203</v>
      </c>
      <c r="E146" s="158" t="s">
        <v>20</v>
      </c>
      <c r="F146" s="159" t="s">
        <v>256</v>
      </c>
      <c r="H146" s="160">
        <v>-0.4</v>
      </c>
      <c r="I146" s="161"/>
      <c r="L146" s="157"/>
      <c r="M146" s="162"/>
      <c r="T146" s="163"/>
      <c r="AT146" s="158" t="s">
        <v>203</v>
      </c>
      <c r="AU146" s="158" t="s">
        <v>89</v>
      </c>
      <c r="AV146" s="13" t="s">
        <v>89</v>
      </c>
      <c r="AW146" s="13" t="s">
        <v>39</v>
      </c>
      <c r="AX146" s="13" t="s">
        <v>80</v>
      </c>
      <c r="AY146" s="158" t="s">
        <v>192</v>
      </c>
    </row>
    <row r="147" spans="2:65" s="12" customFormat="1" ht="10.199999999999999" x14ac:dyDescent="0.2">
      <c r="B147" s="150"/>
      <c r="D147" s="151" t="s">
        <v>203</v>
      </c>
      <c r="E147" s="152" t="s">
        <v>20</v>
      </c>
      <c r="F147" s="153" t="s">
        <v>257</v>
      </c>
      <c r="H147" s="152" t="s">
        <v>20</v>
      </c>
      <c r="I147" s="154"/>
      <c r="L147" s="150"/>
      <c r="M147" s="155"/>
      <c r="T147" s="156"/>
      <c r="AT147" s="152" t="s">
        <v>203</v>
      </c>
      <c r="AU147" s="152" t="s">
        <v>89</v>
      </c>
      <c r="AV147" s="12" t="s">
        <v>22</v>
      </c>
      <c r="AW147" s="12" t="s">
        <v>39</v>
      </c>
      <c r="AX147" s="12" t="s">
        <v>80</v>
      </c>
      <c r="AY147" s="152" t="s">
        <v>192</v>
      </c>
    </row>
    <row r="148" spans="2:65" s="12" customFormat="1" ht="10.199999999999999" x14ac:dyDescent="0.2">
      <c r="B148" s="150"/>
      <c r="D148" s="151" t="s">
        <v>203</v>
      </c>
      <c r="E148" s="152" t="s">
        <v>20</v>
      </c>
      <c r="F148" s="153" t="s">
        <v>258</v>
      </c>
      <c r="H148" s="152" t="s">
        <v>20</v>
      </c>
      <c r="I148" s="154"/>
      <c r="L148" s="150"/>
      <c r="M148" s="155"/>
      <c r="T148" s="156"/>
      <c r="AT148" s="152" t="s">
        <v>203</v>
      </c>
      <c r="AU148" s="152" t="s">
        <v>89</v>
      </c>
      <c r="AV148" s="12" t="s">
        <v>22</v>
      </c>
      <c r="AW148" s="12" t="s">
        <v>39</v>
      </c>
      <c r="AX148" s="12" t="s">
        <v>80</v>
      </c>
      <c r="AY148" s="152" t="s">
        <v>192</v>
      </c>
    </row>
    <row r="149" spans="2:65" s="13" customFormat="1" ht="10.199999999999999" x14ac:dyDescent="0.2">
      <c r="B149" s="157"/>
      <c r="D149" s="151" t="s">
        <v>203</v>
      </c>
      <c r="E149" s="158" t="s">
        <v>20</v>
      </c>
      <c r="F149" s="159" t="s">
        <v>259</v>
      </c>
      <c r="H149" s="160">
        <v>2.7469999999999999</v>
      </c>
      <c r="I149" s="161"/>
      <c r="L149" s="157"/>
      <c r="M149" s="162"/>
      <c r="T149" s="163"/>
      <c r="AT149" s="158" t="s">
        <v>203</v>
      </c>
      <c r="AU149" s="158" t="s">
        <v>89</v>
      </c>
      <c r="AV149" s="13" t="s">
        <v>89</v>
      </c>
      <c r="AW149" s="13" t="s">
        <v>39</v>
      </c>
      <c r="AX149" s="13" t="s">
        <v>80</v>
      </c>
      <c r="AY149" s="158" t="s">
        <v>192</v>
      </c>
    </row>
    <row r="150" spans="2:65" s="14" customFormat="1" ht="10.199999999999999" x14ac:dyDescent="0.2">
      <c r="B150" s="164"/>
      <c r="D150" s="151" t="s">
        <v>203</v>
      </c>
      <c r="E150" s="165" t="s">
        <v>20</v>
      </c>
      <c r="F150" s="166" t="s">
        <v>207</v>
      </c>
      <c r="H150" s="167">
        <v>4.9720000000000004</v>
      </c>
      <c r="I150" s="168"/>
      <c r="L150" s="164"/>
      <c r="M150" s="169"/>
      <c r="T150" s="170"/>
      <c r="AT150" s="165" t="s">
        <v>203</v>
      </c>
      <c r="AU150" s="165" t="s">
        <v>89</v>
      </c>
      <c r="AV150" s="14" t="s">
        <v>199</v>
      </c>
      <c r="AW150" s="14" t="s">
        <v>39</v>
      </c>
      <c r="AX150" s="14" t="s">
        <v>22</v>
      </c>
      <c r="AY150" s="165" t="s">
        <v>192</v>
      </c>
    </row>
    <row r="151" spans="2:65" s="1" customFormat="1" ht="16.5" customHeight="1" x14ac:dyDescent="0.2">
      <c r="B151" s="33"/>
      <c r="C151" s="133" t="s">
        <v>260</v>
      </c>
      <c r="D151" s="133" t="s">
        <v>194</v>
      </c>
      <c r="E151" s="134" t="s">
        <v>261</v>
      </c>
      <c r="F151" s="135" t="s">
        <v>262</v>
      </c>
      <c r="G151" s="136" t="s">
        <v>197</v>
      </c>
      <c r="H151" s="137">
        <v>5.8129999999999997</v>
      </c>
      <c r="I151" s="138"/>
      <c r="J151" s="139">
        <f>ROUND(I151*H151,2)</f>
        <v>0</v>
      </c>
      <c r="K151" s="135" t="s">
        <v>198</v>
      </c>
      <c r="L151" s="33"/>
      <c r="M151" s="140" t="s">
        <v>20</v>
      </c>
      <c r="N151" s="141" t="s">
        <v>51</v>
      </c>
      <c r="P151" s="142">
        <f>O151*H151</f>
        <v>0</v>
      </c>
      <c r="Q151" s="142">
        <v>0</v>
      </c>
      <c r="R151" s="142">
        <f>Q151*H151</f>
        <v>0</v>
      </c>
      <c r="S151" s="142">
        <v>2.4</v>
      </c>
      <c r="T151" s="143">
        <f>S151*H151</f>
        <v>13.951199999999998</v>
      </c>
      <c r="AR151" s="144" t="s">
        <v>199</v>
      </c>
      <c r="AT151" s="144" t="s">
        <v>194</v>
      </c>
      <c r="AU151" s="144" t="s">
        <v>89</v>
      </c>
      <c r="AY151" s="18" t="s">
        <v>192</v>
      </c>
      <c r="BE151" s="145">
        <f>IF(N151="základní",J151,0)</f>
        <v>0</v>
      </c>
      <c r="BF151" s="145">
        <f>IF(N151="snížená",J151,0)</f>
        <v>0</v>
      </c>
      <c r="BG151" s="145">
        <f>IF(N151="zákl. přenesená",J151,0)</f>
        <v>0</v>
      </c>
      <c r="BH151" s="145">
        <f>IF(N151="sníž. přenesená",J151,0)</f>
        <v>0</v>
      </c>
      <c r="BI151" s="145">
        <f>IF(N151="nulová",J151,0)</f>
        <v>0</v>
      </c>
      <c r="BJ151" s="18" t="s">
        <v>22</v>
      </c>
      <c r="BK151" s="145">
        <f>ROUND(I151*H151,2)</f>
        <v>0</v>
      </c>
      <c r="BL151" s="18" t="s">
        <v>199</v>
      </c>
      <c r="BM151" s="144" t="s">
        <v>263</v>
      </c>
    </row>
    <row r="152" spans="2:65" s="1" customFormat="1" ht="10.199999999999999" x14ac:dyDescent="0.2">
      <c r="B152" s="33"/>
      <c r="D152" s="146" t="s">
        <v>201</v>
      </c>
      <c r="F152" s="147" t="s">
        <v>264</v>
      </c>
      <c r="I152" s="148"/>
      <c r="L152" s="33"/>
      <c r="M152" s="149"/>
      <c r="T152" s="54"/>
      <c r="AT152" s="18" t="s">
        <v>201</v>
      </c>
      <c r="AU152" s="18" t="s">
        <v>89</v>
      </c>
    </row>
    <row r="153" spans="2:65" s="12" customFormat="1" ht="10.199999999999999" x14ac:dyDescent="0.2">
      <c r="B153" s="150"/>
      <c r="D153" s="151" t="s">
        <v>203</v>
      </c>
      <c r="E153" s="152" t="s">
        <v>20</v>
      </c>
      <c r="F153" s="153" t="s">
        <v>221</v>
      </c>
      <c r="H153" s="152" t="s">
        <v>20</v>
      </c>
      <c r="I153" s="154"/>
      <c r="L153" s="150"/>
      <c r="M153" s="155"/>
      <c r="T153" s="156"/>
      <c r="AT153" s="152" t="s">
        <v>203</v>
      </c>
      <c r="AU153" s="152" t="s">
        <v>89</v>
      </c>
      <c r="AV153" s="12" t="s">
        <v>22</v>
      </c>
      <c r="AW153" s="12" t="s">
        <v>39</v>
      </c>
      <c r="AX153" s="12" t="s">
        <v>80</v>
      </c>
      <c r="AY153" s="152" t="s">
        <v>192</v>
      </c>
    </row>
    <row r="154" spans="2:65" s="13" customFormat="1" ht="10.199999999999999" x14ac:dyDescent="0.2">
      <c r="B154" s="157"/>
      <c r="D154" s="151" t="s">
        <v>203</v>
      </c>
      <c r="E154" s="158" t="s">
        <v>20</v>
      </c>
      <c r="F154" s="159" t="s">
        <v>265</v>
      </c>
      <c r="H154" s="160">
        <v>5.8129999999999997</v>
      </c>
      <c r="I154" s="161"/>
      <c r="L154" s="157"/>
      <c r="M154" s="162"/>
      <c r="T154" s="163"/>
      <c r="AT154" s="158" t="s">
        <v>203</v>
      </c>
      <c r="AU154" s="158" t="s">
        <v>89</v>
      </c>
      <c r="AV154" s="13" t="s">
        <v>89</v>
      </c>
      <c r="AW154" s="13" t="s">
        <v>39</v>
      </c>
      <c r="AX154" s="13" t="s">
        <v>22</v>
      </c>
      <c r="AY154" s="158" t="s">
        <v>192</v>
      </c>
    </row>
    <row r="155" spans="2:65" s="1" customFormat="1" ht="16.5" customHeight="1" x14ac:dyDescent="0.2">
      <c r="B155" s="33"/>
      <c r="C155" s="133" t="s">
        <v>266</v>
      </c>
      <c r="D155" s="133" t="s">
        <v>194</v>
      </c>
      <c r="E155" s="134" t="s">
        <v>267</v>
      </c>
      <c r="F155" s="135" t="s">
        <v>268</v>
      </c>
      <c r="G155" s="136" t="s">
        <v>269</v>
      </c>
      <c r="H155" s="137">
        <v>3.3</v>
      </c>
      <c r="I155" s="138"/>
      <c r="J155" s="139">
        <f>ROUND(I155*H155,2)</f>
        <v>0</v>
      </c>
      <c r="K155" s="135" t="s">
        <v>198</v>
      </c>
      <c r="L155" s="33"/>
      <c r="M155" s="140" t="s">
        <v>20</v>
      </c>
      <c r="N155" s="141" t="s">
        <v>51</v>
      </c>
      <c r="P155" s="142">
        <f>O155*H155</f>
        <v>0</v>
      </c>
      <c r="Q155" s="142">
        <v>0</v>
      </c>
      <c r="R155" s="142">
        <f>Q155*H155</f>
        <v>0</v>
      </c>
      <c r="S155" s="142">
        <v>7.0000000000000007E-2</v>
      </c>
      <c r="T155" s="143">
        <f>S155*H155</f>
        <v>0.23100000000000001</v>
      </c>
      <c r="AR155" s="144" t="s">
        <v>199</v>
      </c>
      <c r="AT155" s="144" t="s">
        <v>194</v>
      </c>
      <c r="AU155" s="144" t="s">
        <v>89</v>
      </c>
      <c r="AY155" s="18" t="s">
        <v>192</v>
      </c>
      <c r="BE155" s="145">
        <f>IF(N155="základní",J155,0)</f>
        <v>0</v>
      </c>
      <c r="BF155" s="145">
        <f>IF(N155="snížená",J155,0)</f>
        <v>0</v>
      </c>
      <c r="BG155" s="145">
        <f>IF(N155="zákl. přenesená",J155,0)</f>
        <v>0</v>
      </c>
      <c r="BH155" s="145">
        <f>IF(N155="sníž. přenesená",J155,0)</f>
        <v>0</v>
      </c>
      <c r="BI155" s="145">
        <f>IF(N155="nulová",J155,0)</f>
        <v>0</v>
      </c>
      <c r="BJ155" s="18" t="s">
        <v>22</v>
      </c>
      <c r="BK155" s="145">
        <f>ROUND(I155*H155,2)</f>
        <v>0</v>
      </c>
      <c r="BL155" s="18" t="s">
        <v>199</v>
      </c>
      <c r="BM155" s="144" t="s">
        <v>270</v>
      </c>
    </row>
    <row r="156" spans="2:65" s="1" customFormat="1" ht="10.199999999999999" x14ac:dyDescent="0.2">
      <c r="B156" s="33"/>
      <c r="D156" s="146" t="s">
        <v>201</v>
      </c>
      <c r="F156" s="147" t="s">
        <v>271</v>
      </c>
      <c r="I156" s="148"/>
      <c r="L156" s="33"/>
      <c r="M156" s="149"/>
      <c r="T156" s="54"/>
      <c r="AT156" s="18" t="s">
        <v>201</v>
      </c>
      <c r="AU156" s="18" t="s">
        <v>89</v>
      </c>
    </row>
    <row r="157" spans="2:65" s="12" customFormat="1" ht="10.199999999999999" x14ac:dyDescent="0.2">
      <c r="B157" s="150"/>
      <c r="D157" s="151" t="s">
        <v>203</v>
      </c>
      <c r="E157" s="152" t="s">
        <v>20</v>
      </c>
      <c r="F157" s="153" t="s">
        <v>272</v>
      </c>
      <c r="H157" s="152" t="s">
        <v>20</v>
      </c>
      <c r="I157" s="154"/>
      <c r="L157" s="150"/>
      <c r="M157" s="155"/>
      <c r="T157" s="156"/>
      <c r="AT157" s="152" t="s">
        <v>203</v>
      </c>
      <c r="AU157" s="152" t="s">
        <v>89</v>
      </c>
      <c r="AV157" s="12" t="s">
        <v>22</v>
      </c>
      <c r="AW157" s="12" t="s">
        <v>39</v>
      </c>
      <c r="AX157" s="12" t="s">
        <v>80</v>
      </c>
      <c r="AY157" s="152" t="s">
        <v>192</v>
      </c>
    </row>
    <row r="158" spans="2:65" s="13" customFormat="1" ht="10.199999999999999" x14ac:dyDescent="0.2">
      <c r="B158" s="157"/>
      <c r="D158" s="151" t="s">
        <v>203</v>
      </c>
      <c r="E158" s="158" t="s">
        <v>20</v>
      </c>
      <c r="F158" s="159" t="s">
        <v>273</v>
      </c>
      <c r="H158" s="160">
        <v>3.3</v>
      </c>
      <c r="I158" s="161"/>
      <c r="L158" s="157"/>
      <c r="M158" s="162"/>
      <c r="T158" s="163"/>
      <c r="AT158" s="158" t="s">
        <v>203</v>
      </c>
      <c r="AU158" s="158" t="s">
        <v>89</v>
      </c>
      <c r="AV158" s="13" t="s">
        <v>89</v>
      </c>
      <c r="AW158" s="13" t="s">
        <v>39</v>
      </c>
      <c r="AX158" s="13" t="s">
        <v>22</v>
      </c>
      <c r="AY158" s="158" t="s">
        <v>192</v>
      </c>
    </row>
    <row r="159" spans="2:65" s="1" customFormat="1" ht="16.5" customHeight="1" x14ac:dyDescent="0.2">
      <c r="B159" s="33"/>
      <c r="C159" s="133" t="s">
        <v>208</v>
      </c>
      <c r="D159" s="133" t="s">
        <v>194</v>
      </c>
      <c r="E159" s="134" t="s">
        <v>274</v>
      </c>
      <c r="F159" s="135" t="s">
        <v>275</v>
      </c>
      <c r="G159" s="136" t="s">
        <v>197</v>
      </c>
      <c r="H159" s="137">
        <v>8.1649999999999991</v>
      </c>
      <c r="I159" s="138"/>
      <c r="J159" s="139">
        <f>ROUND(I159*H159,2)</f>
        <v>0</v>
      </c>
      <c r="K159" s="135" t="s">
        <v>198</v>
      </c>
      <c r="L159" s="33"/>
      <c r="M159" s="140" t="s">
        <v>20</v>
      </c>
      <c r="N159" s="141" t="s">
        <v>51</v>
      </c>
      <c r="P159" s="142">
        <f>O159*H159</f>
        <v>0</v>
      </c>
      <c r="Q159" s="142">
        <v>0</v>
      </c>
      <c r="R159" s="142">
        <f>Q159*H159</f>
        <v>0</v>
      </c>
      <c r="S159" s="142">
        <v>2.4</v>
      </c>
      <c r="T159" s="143">
        <f>S159*H159</f>
        <v>19.595999999999997</v>
      </c>
      <c r="AR159" s="144" t="s">
        <v>199</v>
      </c>
      <c r="AT159" s="144" t="s">
        <v>194</v>
      </c>
      <c r="AU159" s="144" t="s">
        <v>89</v>
      </c>
      <c r="AY159" s="18" t="s">
        <v>192</v>
      </c>
      <c r="BE159" s="145">
        <f>IF(N159="základní",J159,0)</f>
        <v>0</v>
      </c>
      <c r="BF159" s="145">
        <f>IF(N159="snížená",J159,0)</f>
        <v>0</v>
      </c>
      <c r="BG159" s="145">
        <f>IF(N159="zákl. přenesená",J159,0)</f>
        <v>0</v>
      </c>
      <c r="BH159" s="145">
        <f>IF(N159="sníž. přenesená",J159,0)</f>
        <v>0</v>
      </c>
      <c r="BI159" s="145">
        <f>IF(N159="nulová",J159,0)</f>
        <v>0</v>
      </c>
      <c r="BJ159" s="18" t="s">
        <v>22</v>
      </c>
      <c r="BK159" s="145">
        <f>ROUND(I159*H159,2)</f>
        <v>0</v>
      </c>
      <c r="BL159" s="18" t="s">
        <v>199</v>
      </c>
      <c r="BM159" s="144" t="s">
        <v>276</v>
      </c>
    </row>
    <row r="160" spans="2:65" s="1" customFormat="1" ht="10.199999999999999" x14ac:dyDescent="0.2">
      <c r="B160" s="33"/>
      <c r="D160" s="146" t="s">
        <v>201</v>
      </c>
      <c r="F160" s="147" t="s">
        <v>277</v>
      </c>
      <c r="I160" s="148"/>
      <c r="L160" s="33"/>
      <c r="M160" s="149"/>
      <c r="T160" s="54"/>
      <c r="AT160" s="18" t="s">
        <v>201</v>
      </c>
      <c r="AU160" s="18" t="s">
        <v>89</v>
      </c>
    </row>
    <row r="161" spans="2:65" s="12" customFormat="1" ht="10.199999999999999" x14ac:dyDescent="0.2">
      <c r="B161" s="150"/>
      <c r="D161" s="151" t="s">
        <v>203</v>
      </c>
      <c r="E161" s="152" t="s">
        <v>20</v>
      </c>
      <c r="F161" s="153" t="s">
        <v>278</v>
      </c>
      <c r="H161" s="152" t="s">
        <v>20</v>
      </c>
      <c r="I161" s="154"/>
      <c r="L161" s="150"/>
      <c r="M161" s="155"/>
      <c r="T161" s="156"/>
      <c r="AT161" s="152" t="s">
        <v>203</v>
      </c>
      <c r="AU161" s="152" t="s">
        <v>89</v>
      </c>
      <c r="AV161" s="12" t="s">
        <v>22</v>
      </c>
      <c r="AW161" s="12" t="s">
        <v>39</v>
      </c>
      <c r="AX161" s="12" t="s">
        <v>80</v>
      </c>
      <c r="AY161" s="152" t="s">
        <v>192</v>
      </c>
    </row>
    <row r="162" spans="2:65" s="12" customFormat="1" ht="10.199999999999999" x14ac:dyDescent="0.2">
      <c r="B162" s="150"/>
      <c r="D162" s="151" t="s">
        <v>203</v>
      </c>
      <c r="E162" s="152" t="s">
        <v>20</v>
      </c>
      <c r="F162" s="153" t="s">
        <v>279</v>
      </c>
      <c r="H162" s="152" t="s">
        <v>20</v>
      </c>
      <c r="I162" s="154"/>
      <c r="L162" s="150"/>
      <c r="M162" s="155"/>
      <c r="T162" s="156"/>
      <c r="AT162" s="152" t="s">
        <v>203</v>
      </c>
      <c r="AU162" s="152" t="s">
        <v>89</v>
      </c>
      <c r="AV162" s="12" t="s">
        <v>22</v>
      </c>
      <c r="AW162" s="12" t="s">
        <v>39</v>
      </c>
      <c r="AX162" s="12" t="s">
        <v>80</v>
      </c>
      <c r="AY162" s="152" t="s">
        <v>192</v>
      </c>
    </row>
    <row r="163" spans="2:65" s="13" customFormat="1" ht="10.199999999999999" x14ac:dyDescent="0.2">
      <c r="B163" s="157"/>
      <c r="D163" s="151" t="s">
        <v>203</v>
      </c>
      <c r="E163" s="158" t="s">
        <v>20</v>
      </c>
      <c r="F163" s="159" t="s">
        <v>280</v>
      </c>
      <c r="H163" s="160">
        <v>3.73</v>
      </c>
      <c r="I163" s="161"/>
      <c r="L163" s="157"/>
      <c r="M163" s="162"/>
      <c r="T163" s="163"/>
      <c r="AT163" s="158" t="s">
        <v>203</v>
      </c>
      <c r="AU163" s="158" t="s">
        <v>89</v>
      </c>
      <c r="AV163" s="13" t="s">
        <v>89</v>
      </c>
      <c r="AW163" s="13" t="s">
        <v>39</v>
      </c>
      <c r="AX163" s="13" t="s">
        <v>80</v>
      </c>
      <c r="AY163" s="158" t="s">
        <v>192</v>
      </c>
    </row>
    <row r="164" spans="2:65" s="12" customFormat="1" ht="10.199999999999999" x14ac:dyDescent="0.2">
      <c r="B164" s="150"/>
      <c r="D164" s="151" t="s">
        <v>203</v>
      </c>
      <c r="E164" s="152" t="s">
        <v>20</v>
      </c>
      <c r="F164" s="153" t="s">
        <v>281</v>
      </c>
      <c r="H164" s="152" t="s">
        <v>20</v>
      </c>
      <c r="I164" s="154"/>
      <c r="L164" s="150"/>
      <c r="M164" s="155"/>
      <c r="T164" s="156"/>
      <c r="AT164" s="152" t="s">
        <v>203</v>
      </c>
      <c r="AU164" s="152" t="s">
        <v>89</v>
      </c>
      <c r="AV164" s="12" t="s">
        <v>22</v>
      </c>
      <c r="AW164" s="12" t="s">
        <v>39</v>
      </c>
      <c r="AX164" s="12" t="s">
        <v>80</v>
      </c>
      <c r="AY164" s="152" t="s">
        <v>192</v>
      </c>
    </row>
    <row r="165" spans="2:65" s="12" customFormat="1" ht="10.199999999999999" x14ac:dyDescent="0.2">
      <c r="B165" s="150"/>
      <c r="D165" s="151" t="s">
        <v>203</v>
      </c>
      <c r="E165" s="152" t="s">
        <v>20</v>
      </c>
      <c r="F165" s="153" t="s">
        <v>217</v>
      </c>
      <c r="H165" s="152" t="s">
        <v>20</v>
      </c>
      <c r="I165" s="154"/>
      <c r="L165" s="150"/>
      <c r="M165" s="155"/>
      <c r="T165" s="156"/>
      <c r="AT165" s="152" t="s">
        <v>203</v>
      </c>
      <c r="AU165" s="152" t="s">
        <v>89</v>
      </c>
      <c r="AV165" s="12" t="s">
        <v>22</v>
      </c>
      <c r="AW165" s="12" t="s">
        <v>39</v>
      </c>
      <c r="AX165" s="12" t="s">
        <v>80</v>
      </c>
      <c r="AY165" s="152" t="s">
        <v>192</v>
      </c>
    </row>
    <row r="166" spans="2:65" s="13" customFormat="1" ht="10.199999999999999" x14ac:dyDescent="0.2">
      <c r="B166" s="157"/>
      <c r="D166" s="151" t="s">
        <v>203</v>
      </c>
      <c r="E166" s="158" t="s">
        <v>20</v>
      </c>
      <c r="F166" s="159" t="s">
        <v>282</v>
      </c>
      <c r="H166" s="160">
        <v>4.4349999999999996</v>
      </c>
      <c r="I166" s="161"/>
      <c r="L166" s="157"/>
      <c r="M166" s="162"/>
      <c r="T166" s="163"/>
      <c r="AT166" s="158" t="s">
        <v>203</v>
      </c>
      <c r="AU166" s="158" t="s">
        <v>89</v>
      </c>
      <c r="AV166" s="13" t="s">
        <v>89</v>
      </c>
      <c r="AW166" s="13" t="s">
        <v>39</v>
      </c>
      <c r="AX166" s="13" t="s">
        <v>80</v>
      </c>
      <c r="AY166" s="158" t="s">
        <v>192</v>
      </c>
    </row>
    <row r="167" spans="2:65" s="14" customFormat="1" ht="10.199999999999999" x14ac:dyDescent="0.2">
      <c r="B167" s="164"/>
      <c r="D167" s="151" t="s">
        <v>203</v>
      </c>
      <c r="E167" s="165" t="s">
        <v>20</v>
      </c>
      <c r="F167" s="166" t="s">
        <v>207</v>
      </c>
      <c r="H167" s="167">
        <v>8.1649999999999991</v>
      </c>
      <c r="I167" s="168"/>
      <c r="L167" s="164"/>
      <c r="M167" s="169"/>
      <c r="T167" s="170"/>
      <c r="AT167" s="165" t="s">
        <v>203</v>
      </c>
      <c r="AU167" s="165" t="s">
        <v>89</v>
      </c>
      <c r="AV167" s="14" t="s">
        <v>199</v>
      </c>
      <c r="AW167" s="14" t="s">
        <v>39</v>
      </c>
      <c r="AX167" s="14" t="s">
        <v>22</v>
      </c>
      <c r="AY167" s="165" t="s">
        <v>192</v>
      </c>
    </row>
    <row r="168" spans="2:65" s="1" customFormat="1" ht="16.5" customHeight="1" x14ac:dyDescent="0.2">
      <c r="B168" s="33"/>
      <c r="C168" s="133" t="s">
        <v>27</v>
      </c>
      <c r="D168" s="133" t="s">
        <v>194</v>
      </c>
      <c r="E168" s="134" t="s">
        <v>283</v>
      </c>
      <c r="F168" s="135" t="s">
        <v>284</v>
      </c>
      <c r="G168" s="136" t="s">
        <v>197</v>
      </c>
      <c r="H168" s="137">
        <v>20.123000000000001</v>
      </c>
      <c r="I168" s="138"/>
      <c r="J168" s="139">
        <f>ROUND(I168*H168,2)</f>
        <v>0</v>
      </c>
      <c r="K168" s="135" t="s">
        <v>198</v>
      </c>
      <c r="L168" s="33"/>
      <c r="M168" s="140" t="s">
        <v>20</v>
      </c>
      <c r="N168" s="141" t="s">
        <v>51</v>
      </c>
      <c r="P168" s="142">
        <f>O168*H168</f>
        <v>0</v>
      </c>
      <c r="Q168" s="142">
        <v>0</v>
      </c>
      <c r="R168" s="142">
        <f>Q168*H168</f>
        <v>0</v>
      </c>
      <c r="S168" s="142">
        <v>2.4</v>
      </c>
      <c r="T168" s="143">
        <f>S168*H168</f>
        <v>48.295200000000001</v>
      </c>
      <c r="AR168" s="144" t="s">
        <v>199</v>
      </c>
      <c r="AT168" s="144" t="s">
        <v>194</v>
      </c>
      <c r="AU168" s="144" t="s">
        <v>89</v>
      </c>
      <c r="AY168" s="18" t="s">
        <v>192</v>
      </c>
      <c r="BE168" s="145">
        <f>IF(N168="základní",J168,0)</f>
        <v>0</v>
      </c>
      <c r="BF168" s="145">
        <f>IF(N168="snížená",J168,0)</f>
        <v>0</v>
      </c>
      <c r="BG168" s="145">
        <f>IF(N168="zákl. přenesená",J168,0)</f>
        <v>0</v>
      </c>
      <c r="BH168" s="145">
        <f>IF(N168="sníž. přenesená",J168,0)</f>
        <v>0</v>
      </c>
      <c r="BI168" s="145">
        <f>IF(N168="nulová",J168,0)</f>
        <v>0</v>
      </c>
      <c r="BJ168" s="18" t="s">
        <v>22</v>
      </c>
      <c r="BK168" s="145">
        <f>ROUND(I168*H168,2)</f>
        <v>0</v>
      </c>
      <c r="BL168" s="18" t="s">
        <v>199</v>
      </c>
      <c r="BM168" s="144" t="s">
        <v>285</v>
      </c>
    </row>
    <row r="169" spans="2:65" s="1" customFormat="1" ht="10.199999999999999" x14ac:dyDescent="0.2">
      <c r="B169" s="33"/>
      <c r="D169" s="146" t="s">
        <v>201</v>
      </c>
      <c r="F169" s="147" t="s">
        <v>286</v>
      </c>
      <c r="I169" s="148"/>
      <c r="L169" s="33"/>
      <c r="M169" s="149"/>
      <c r="T169" s="54"/>
      <c r="AT169" s="18" t="s">
        <v>201</v>
      </c>
      <c r="AU169" s="18" t="s">
        <v>89</v>
      </c>
    </row>
    <row r="170" spans="2:65" s="12" customFormat="1" ht="10.199999999999999" x14ac:dyDescent="0.2">
      <c r="B170" s="150"/>
      <c r="D170" s="151" t="s">
        <v>203</v>
      </c>
      <c r="E170" s="152" t="s">
        <v>20</v>
      </c>
      <c r="F170" s="153" t="s">
        <v>278</v>
      </c>
      <c r="H170" s="152" t="s">
        <v>20</v>
      </c>
      <c r="I170" s="154"/>
      <c r="L170" s="150"/>
      <c r="M170" s="155"/>
      <c r="T170" s="156"/>
      <c r="AT170" s="152" t="s">
        <v>203</v>
      </c>
      <c r="AU170" s="152" t="s">
        <v>89</v>
      </c>
      <c r="AV170" s="12" t="s">
        <v>22</v>
      </c>
      <c r="AW170" s="12" t="s">
        <v>39</v>
      </c>
      <c r="AX170" s="12" t="s">
        <v>80</v>
      </c>
      <c r="AY170" s="152" t="s">
        <v>192</v>
      </c>
    </row>
    <row r="171" spans="2:65" s="12" customFormat="1" ht="10.199999999999999" x14ac:dyDescent="0.2">
      <c r="B171" s="150"/>
      <c r="D171" s="151" t="s">
        <v>203</v>
      </c>
      <c r="E171" s="152" t="s">
        <v>20</v>
      </c>
      <c r="F171" s="153" t="s">
        <v>287</v>
      </c>
      <c r="H171" s="152" t="s">
        <v>20</v>
      </c>
      <c r="I171" s="154"/>
      <c r="L171" s="150"/>
      <c r="M171" s="155"/>
      <c r="T171" s="156"/>
      <c r="AT171" s="152" t="s">
        <v>203</v>
      </c>
      <c r="AU171" s="152" t="s">
        <v>89</v>
      </c>
      <c r="AV171" s="12" t="s">
        <v>22</v>
      </c>
      <c r="AW171" s="12" t="s">
        <v>39</v>
      </c>
      <c r="AX171" s="12" t="s">
        <v>80</v>
      </c>
      <c r="AY171" s="152" t="s">
        <v>192</v>
      </c>
    </row>
    <row r="172" spans="2:65" s="12" customFormat="1" ht="10.199999999999999" x14ac:dyDescent="0.2">
      <c r="B172" s="150"/>
      <c r="D172" s="151" t="s">
        <v>203</v>
      </c>
      <c r="E172" s="152" t="s">
        <v>20</v>
      </c>
      <c r="F172" s="153" t="s">
        <v>288</v>
      </c>
      <c r="H172" s="152" t="s">
        <v>20</v>
      </c>
      <c r="I172" s="154"/>
      <c r="L172" s="150"/>
      <c r="M172" s="155"/>
      <c r="T172" s="156"/>
      <c r="AT172" s="152" t="s">
        <v>203</v>
      </c>
      <c r="AU172" s="152" t="s">
        <v>89</v>
      </c>
      <c r="AV172" s="12" t="s">
        <v>22</v>
      </c>
      <c r="AW172" s="12" t="s">
        <v>39</v>
      </c>
      <c r="AX172" s="12" t="s">
        <v>80</v>
      </c>
      <c r="AY172" s="152" t="s">
        <v>192</v>
      </c>
    </row>
    <row r="173" spans="2:65" s="13" customFormat="1" ht="10.199999999999999" x14ac:dyDescent="0.2">
      <c r="B173" s="157"/>
      <c r="D173" s="151" t="s">
        <v>203</v>
      </c>
      <c r="E173" s="158" t="s">
        <v>20</v>
      </c>
      <c r="F173" s="159" t="s">
        <v>289</v>
      </c>
      <c r="H173" s="160">
        <v>15.577999999999999</v>
      </c>
      <c r="I173" s="161"/>
      <c r="L173" s="157"/>
      <c r="M173" s="162"/>
      <c r="T173" s="163"/>
      <c r="AT173" s="158" t="s">
        <v>203</v>
      </c>
      <c r="AU173" s="158" t="s">
        <v>89</v>
      </c>
      <c r="AV173" s="13" t="s">
        <v>89</v>
      </c>
      <c r="AW173" s="13" t="s">
        <v>39</v>
      </c>
      <c r="AX173" s="13" t="s">
        <v>80</v>
      </c>
      <c r="AY173" s="158" t="s">
        <v>192</v>
      </c>
    </row>
    <row r="174" spans="2:65" s="12" customFormat="1" ht="10.199999999999999" x14ac:dyDescent="0.2">
      <c r="B174" s="150"/>
      <c r="D174" s="151" t="s">
        <v>203</v>
      </c>
      <c r="E174" s="152" t="s">
        <v>20</v>
      </c>
      <c r="F174" s="153" t="s">
        <v>290</v>
      </c>
      <c r="H174" s="152" t="s">
        <v>20</v>
      </c>
      <c r="I174" s="154"/>
      <c r="L174" s="150"/>
      <c r="M174" s="155"/>
      <c r="T174" s="156"/>
      <c r="AT174" s="152" t="s">
        <v>203</v>
      </c>
      <c r="AU174" s="152" t="s">
        <v>89</v>
      </c>
      <c r="AV174" s="12" t="s">
        <v>22</v>
      </c>
      <c r="AW174" s="12" t="s">
        <v>39</v>
      </c>
      <c r="AX174" s="12" t="s">
        <v>80</v>
      </c>
      <c r="AY174" s="152" t="s">
        <v>192</v>
      </c>
    </row>
    <row r="175" spans="2:65" s="13" customFormat="1" ht="10.199999999999999" x14ac:dyDescent="0.2">
      <c r="B175" s="157"/>
      <c r="D175" s="151" t="s">
        <v>203</v>
      </c>
      <c r="E175" s="158" t="s">
        <v>20</v>
      </c>
      <c r="F175" s="159" t="s">
        <v>291</v>
      </c>
      <c r="H175" s="160">
        <v>4.5449999999999999</v>
      </c>
      <c r="I175" s="161"/>
      <c r="L175" s="157"/>
      <c r="M175" s="162"/>
      <c r="T175" s="163"/>
      <c r="AT175" s="158" t="s">
        <v>203</v>
      </c>
      <c r="AU175" s="158" t="s">
        <v>89</v>
      </c>
      <c r="AV175" s="13" t="s">
        <v>89</v>
      </c>
      <c r="AW175" s="13" t="s">
        <v>39</v>
      </c>
      <c r="AX175" s="13" t="s">
        <v>80</v>
      </c>
      <c r="AY175" s="158" t="s">
        <v>192</v>
      </c>
    </row>
    <row r="176" spans="2:65" s="14" customFormat="1" ht="10.199999999999999" x14ac:dyDescent="0.2">
      <c r="B176" s="164"/>
      <c r="D176" s="151" t="s">
        <v>203</v>
      </c>
      <c r="E176" s="165" t="s">
        <v>20</v>
      </c>
      <c r="F176" s="166" t="s">
        <v>207</v>
      </c>
      <c r="H176" s="167">
        <v>20.123000000000001</v>
      </c>
      <c r="I176" s="168"/>
      <c r="L176" s="164"/>
      <c r="M176" s="169"/>
      <c r="T176" s="170"/>
      <c r="AT176" s="165" t="s">
        <v>203</v>
      </c>
      <c r="AU176" s="165" t="s">
        <v>89</v>
      </c>
      <c r="AV176" s="14" t="s">
        <v>199</v>
      </c>
      <c r="AW176" s="14" t="s">
        <v>39</v>
      </c>
      <c r="AX176" s="14" t="s">
        <v>22</v>
      </c>
      <c r="AY176" s="165" t="s">
        <v>192</v>
      </c>
    </row>
    <row r="177" spans="2:65" s="1" customFormat="1" ht="24.15" customHeight="1" x14ac:dyDescent="0.2">
      <c r="B177" s="33"/>
      <c r="C177" s="133" t="s">
        <v>121</v>
      </c>
      <c r="D177" s="133" t="s">
        <v>194</v>
      </c>
      <c r="E177" s="134" t="s">
        <v>292</v>
      </c>
      <c r="F177" s="135" t="s">
        <v>293</v>
      </c>
      <c r="G177" s="136" t="s">
        <v>234</v>
      </c>
      <c r="H177" s="137">
        <v>95.3</v>
      </c>
      <c r="I177" s="138"/>
      <c r="J177" s="139">
        <f>ROUND(I177*H177,2)</f>
        <v>0</v>
      </c>
      <c r="K177" s="135" t="s">
        <v>198</v>
      </c>
      <c r="L177" s="33"/>
      <c r="M177" s="140" t="s">
        <v>20</v>
      </c>
      <c r="N177" s="141" t="s">
        <v>51</v>
      </c>
      <c r="P177" s="142">
        <f>O177*H177</f>
        <v>0</v>
      </c>
      <c r="Q177" s="142">
        <v>0</v>
      </c>
      <c r="R177" s="142">
        <f>Q177*H177</f>
        <v>0</v>
      </c>
      <c r="S177" s="142">
        <v>0.192</v>
      </c>
      <c r="T177" s="143">
        <f>S177*H177</f>
        <v>18.297599999999999</v>
      </c>
      <c r="AR177" s="144" t="s">
        <v>199</v>
      </c>
      <c r="AT177" s="144" t="s">
        <v>194</v>
      </c>
      <c r="AU177" s="144" t="s">
        <v>89</v>
      </c>
      <c r="AY177" s="18" t="s">
        <v>192</v>
      </c>
      <c r="BE177" s="145">
        <f>IF(N177="základní",J177,0)</f>
        <v>0</v>
      </c>
      <c r="BF177" s="145">
        <f>IF(N177="snížená",J177,0)</f>
        <v>0</v>
      </c>
      <c r="BG177" s="145">
        <f>IF(N177="zákl. přenesená",J177,0)</f>
        <v>0</v>
      </c>
      <c r="BH177" s="145">
        <f>IF(N177="sníž. přenesená",J177,0)</f>
        <v>0</v>
      </c>
      <c r="BI177" s="145">
        <f>IF(N177="nulová",J177,0)</f>
        <v>0</v>
      </c>
      <c r="BJ177" s="18" t="s">
        <v>22</v>
      </c>
      <c r="BK177" s="145">
        <f>ROUND(I177*H177,2)</f>
        <v>0</v>
      </c>
      <c r="BL177" s="18" t="s">
        <v>199</v>
      </c>
      <c r="BM177" s="144" t="s">
        <v>294</v>
      </c>
    </row>
    <row r="178" spans="2:65" s="1" customFormat="1" ht="10.199999999999999" x14ac:dyDescent="0.2">
      <c r="B178" s="33"/>
      <c r="D178" s="146" t="s">
        <v>201</v>
      </c>
      <c r="F178" s="147" t="s">
        <v>295</v>
      </c>
      <c r="I178" s="148"/>
      <c r="L178" s="33"/>
      <c r="M178" s="149"/>
      <c r="T178" s="54"/>
      <c r="AT178" s="18" t="s">
        <v>201</v>
      </c>
      <c r="AU178" s="18" t="s">
        <v>89</v>
      </c>
    </row>
    <row r="179" spans="2:65" s="12" customFormat="1" ht="10.199999999999999" x14ac:dyDescent="0.2">
      <c r="B179" s="150"/>
      <c r="D179" s="151" t="s">
        <v>203</v>
      </c>
      <c r="E179" s="152" t="s">
        <v>20</v>
      </c>
      <c r="F179" s="153" t="s">
        <v>296</v>
      </c>
      <c r="H179" s="152" t="s">
        <v>20</v>
      </c>
      <c r="I179" s="154"/>
      <c r="L179" s="150"/>
      <c r="M179" s="155"/>
      <c r="T179" s="156"/>
      <c r="AT179" s="152" t="s">
        <v>203</v>
      </c>
      <c r="AU179" s="152" t="s">
        <v>89</v>
      </c>
      <c r="AV179" s="12" t="s">
        <v>22</v>
      </c>
      <c r="AW179" s="12" t="s">
        <v>39</v>
      </c>
      <c r="AX179" s="12" t="s">
        <v>80</v>
      </c>
      <c r="AY179" s="152" t="s">
        <v>192</v>
      </c>
    </row>
    <row r="180" spans="2:65" s="13" customFormat="1" ht="10.199999999999999" x14ac:dyDescent="0.2">
      <c r="B180" s="157"/>
      <c r="D180" s="151" t="s">
        <v>203</v>
      </c>
      <c r="E180" s="158" t="s">
        <v>20</v>
      </c>
      <c r="F180" s="159" t="s">
        <v>297</v>
      </c>
      <c r="H180" s="160">
        <v>95.3</v>
      </c>
      <c r="I180" s="161"/>
      <c r="L180" s="157"/>
      <c r="M180" s="162"/>
      <c r="T180" s="163"/>
      <c r="AT180" s="158" t="s">
        <v>203</v>
      </c>
      <c r="AU180" s="158" t="s">
        <v>89</v>
      </c>
      <c r="AV180" s="13" t="s">
        <v>89</v>
      </c>
      <c r="AW180" s="13" t="s">
        <v>39</v>
      </c>
      <c r="AX180" s="13" t="s">
        <v>22</v>
      </c>
      <c r="AY180" s="158" t="s">
        <v>192</v>
      </c>
    </row>
    <row r="181" spans="2:65" s="1" customFormat="1" ht="16.5" customHeight="1" x14ac:dyDescent="0.2">
      <c r="B181" s="33"/>
      <c r="C181" s="133" t="s">
        <v>8</v>
      </c>
      <c r="D181" s="133" t="s">
        <v>194</v>
      </c>
      <c r="E181" s="134" t="s">
        <v>298</v>
      </c>
      <c r="F181" s="135" t="s">
        <v>299</v>
      </c>
      <c r="G181" s="136" t="s">
        <v>197</v>
      </c>
      <c r="H181" s="137">
        <v>6.7030000000000003</v>
      </c>
      <c r="I181" s="138"/>
      <c r="J181" s="139">
        <f>ROUND(I181*H181,2)</f>
        <v>0</v>
      </c>
      <c r="K181" s="135" t="s">
        <v>198</v>
      </c>
      <c r="L181" s="33"/>
      <c r="M181" s="140" t="s">
        <v>20</v>
      </c>
      <c r="N181" s="141" t="s">
        <v>51</v>
      </c>
      <c r="P181" s="142">
        <f>O181*H181</f>
        <v>0</v>
      </c>
      <c r="Q181" s="142">
        <v>0</v>
      </c>
      <c r="R181" s="142">
        <f>Q181*H181</f>
        <v>0</v>
      </c>
      <c r="S181" s="142">
        <v>2.2000000000000002</v>
      </c>
      <c r="T181" s="143">
        <f>S181*H181</f>
        <v>14.746600000000003</v>
      </c>
      <c r="AR181" s="144" t="s">
        <v>199</v>
      </c>
      <c r="AT181" s="144" t="s">
        <v>194</v>
      </c>
      <c r="AU181" s="144" t="s">
        <v>89</v>
      </c>
      <c r="AY181" s="18" t="s">
        <v>192</v>
      </c>
      <c r="BE181" s="145">
        <f>IF(N181="základní",J181,0)</f>
        <v>0</v>
      </c>
      <c r="BF181" s="145">
        <f>IF(N181="snížená",J181,0)</f>
        <v>0</v>
      </c>
      <c r="BG181" s="145">
        <f>IF(N181="zákl. přenesená",J181,0)</f>
        <v>0</v>
      </c>
      <c r="BH181" s="145">
        <f>IF(N181="sníž. přenesená",J181,0)</f>
        <v>0</v>
      </c>
      <c r="BI181" s="145">
        <f>IF(N181="nulová",J181,0)</f>
        <v>0</v>
      </c>
      <c r="BJ181" s="18" t="s">
        <v>22</v>
      </c>
      <c r="BK181" s="145">
        <f>ROUND(I181*H181,2)</f>
        <v>0</v>
      </c>
      <c r="BL181" s="18" t="s">
        <v>199</v>
      </c>
      <c r="BM181" s="144" t="s">
        <v>300</v>
      </c>
    </row>
    <row r="182" spans="2:65" s="1" customFormat="1" ht="10.199999999999999" x14ac:dyDescent="0.2">
      <c r="B182" s="33"/>
      <c r="D182" s="146" t="s">
        <v>201</v>
      </c>
      <c r="F182" s="147" t="s">
        <v>301</v>
      </c>
      <c r="I182" s="148"/>
      <c r="L182" s="33"/>
      <c r="M182" s="149"/>
      <c r="T182" s="54"/>
      <c r="AT182" s="18" t="s">
        <v>201</v>
      </c>
      <c r="AU182" s="18" t="s">
        <v>89</v>
      </c>
    </row>
    <row r="183" spans="2:65" s="12" customFormat="1" ht="10.199999999999999" x14ac:dyDescent="0.2">
      <c r="B183" s="150"/>
      <c r="D183" s="151" t="s">
        <v>203</v>
      </c>
      <c r="E183" s="152" t="s">
        <v>20</v>
      </c>
      <c r="F183" s="153" t="s">
        <v>302</v>
      </c>
      <c r="H183" s="152" t="s">
        <v>20</v>
      </c>
      <c r="I183" s="154"/>
      <c r="L183" s="150"/>
      <c r="M183" s="155"/>
      <c r="T183" s="156"/>
      <c r="AT183" s="152" t="s">
        <v>203</v>
      </c>
      <c r="AU183" s="152" t="s">
        <v>89</v>
      </c>
      <c r="AV183" s="12" t="s">
        <v>22</v>
      </c>
      <c r="AW183" s="12" t="s">
        <v>39</v>
      </c>
      <c r="AX183" s="12" t="s">
        <v>80</v>
      </c>
      <c r="AY183" s="152" t="s">
        <v>192</v>
      </c>
    </row>
    <row r="184" spans="2:65" s="12" customFormat="1" ht="10.199999999999999" x14ac:dyDescent="0.2">
      <c r="B184" s="150"/>
      <c r="D184" s="151" t="s">
        <v>203</v>
      </c>
      <c r="E184" s="152" t="s">
        <v>20</v>
      </c>
      <c r="F184" s="153" t="s">
        <v>303</v>
      </c>
      <c r="H184" s="152" t="s">
        <v>20</v>
      </c>
      <c r="I184" s="154"/>
      <c r="L184" s="150"/>
      <c r="M184" s="155"/>
      <c r="T184" s="156"/>
      <c r="AT184" s="152" t="s">
        <v>203</v>
      </c>
      <c r="AU184" s="152" t="s">
        <v>89</v>
      </c>
      <c r="AV184" s="12" t="s">
        <v>22</v>
      </c>
      <c r="AW184" s="12" t="s">
        <v>39</v>
      </c>
      <c r="AX184" s="12" t="s">
        <v>80</v>
      </c>
      <c r="AY184" s="152" t="s">
        <v>192</v>
      </c>
    </row>
    <row r="185" spans="2:65" s="13" customFormat="1" ht="10.199999999999999" x14ac:dyDescent="0.2">
      <c r="B185" s="157"/>
      <c r="D185" s="151" t="s">
        <v>203</v>
      </c>
      <c r="E185" s="158" t="s">
        <v>20</v>
      </c>
      <c r="F185" s="159" t="s">
        <v>304</v>
      </c>
      <c r="H185" s="160">
        <v>0.14599999999999999</v>
      </c>
      <c r="I185" s="161"/>
      <c r="L185" s="157"/>
      <c r="M185" s="162"/>
      <c r="T185" s="163"/>
      <c r="AT185" s="158" t="s">
        <v>203</v>
      </c>
      <c r="AU185" s="158" t="s">
        <v>89</v>
      </c>
      <c r="AV185" s="13" t="s">
        <v>89</v>
      </c>
      <c r="AW185" s="13" t="s">
        <v>39</v>
      </c>
      <c r="AX185" s="13" t="s">
        <v>80</v>
      </c>
      <c r="AY185" s="158" t="s">
        <v>192</v>
      </c>
    </row>
    <row r="186" spans="2:65" s="12" customFormat="1" ht="10.199999999999999" x14ac:dyDescent="0.2">
      <c r="B186" s="150"/>
      <c r="D186" s="151" t="s">
        <v>203</v>
      </c>
      <c r="E186" s="152" t="s">
        <v>20</v>
      </c>
      <c r="F186" s="153" t="s">
        <v>305</v>
      </c>
      <c r="H186" s="152" t="s">
        <v>20</v>
      </c>
      <c r="I186" s="154"/>
      <c r="L186" s="150"/>
      <c r="M186" s="155"/>
      <c r="T186" s="156"/>
      <c r="AT186" s="152" t="s">
        <v>203</v>
      </c>
      <c r="AU186" s="152" t="s">
        <v>89</v>
      </c>
      <c r="AV186" s="12" t="s">
        <v>22</v>
      </c>
      <c r="AW186" s="12" t="s">
        <v>39</v>
      </c>
      <c r="AX186" s="12" t="s">
        <v>80</v>
      </c>
      <c r="AY186" s="152" t="s">
        <v>192</v>
      </c>
    </row>
    <row r="187" spans="2:65" s="13" customFormat="1" ht="10.199999999999999" x14ac:dyDescent="0.2">
      <c r="B187" s="157"/>
      <c r="D187" s="151" t="s">
        <v>203</v>
      </c>
      <c r="E187" s="158" t="s">
        <v>20</v>
      </c>
      <c r="F187" s="159" t="s">
        <v>306</v>
      </c>
      <c r="H187" s="160">
        <v>5.0759999999999996</v>
      </c>
      <c r="I187" s="161"/>
      <c r="L187" s="157"/>
      <c r="M187" s="162"/>
      <c r="T187" s="163"/>
      <c r="AT187" s="158" t="s">
        <v>203</v>
      </c>
      <c r="AU187" s="158" t="s">
        <v>89</v>
      </c>
      <c r="AV187" s="13" t="s">
        <v>89</v>
      </c>
      <c r="AW187" s="13" t="s">
        <v>39</v>
      </c>
      <c r="AX187" s="13" t="s">
        <v>80</v>
      </c>
      <c r="AY187" s="158" t="s">
        <v>192</v>
      </c>
    </row>
    <row r="188" spans="2:65" s="12" customFormat="1" ht="10.199999999999999" x14ac:dyDescent="0.2">
      <c r="B188" s="150"/>
      <c r="D188" s="151" t="s">
        <v>203</v>
      </c>
      <c r="E188" s="152" t="s">
        <v>20</v>
      </c>
      <c r="F188" s="153" t="s">
        <v>307</v>
      </c>
      <c r="H188" s="152" t="s">
        <v>20</v>
      </c>
      <c r="I188" s="154"/>
      <c r="L188" s="150"/>
      <c r="M188" s="155"/>
      <c r="T188" s="156"/>
      <c r="AT188" s="152" t="s">
        <v>203</v>
      </c>
      <c r="AU188" s="152" t="s">
        <v>89</v>
      </c>
      <c r="AV188" s="12" t="s">
        <v>22</v>
      </c>
      <c r="AW188" s="12" t="s">
        <v>39</v>
      </c>
      <c r="AX188" s="12" t="s">
        <v>80</v>
      </c>
      <c r="AY188" s="152" t="s">
        <v>192</v>
      </c>
    </row>
    <row r="189" spans="2:65" s="13" customFormat="1" ht="10.199999999999999" x14ac:dyDescent="0.2">
      <c r="B189" s="157"/>
      <c r="D189" s="151" t="s">
        <v>203</v>
      </c>
      <c r="E189" s="158" t="s">
        <v>20</v>
      </c>
      <c r="F189" s="159" t="s">
        <v>308</v>
      </c>
      <c r="H189" s="160">
        <v>0.76200000000000001</v>
      </c>
      <c r="I189" s="161"/>
      <c r="L189" s="157"/>
      <c r="M189" s="162"/>
      <c r="T189" s="163"/>
      <c r="AT189" s="158" t="s">
        <v>203</v>
      </c>
      <c r="AU189" s="158" t="s">
        <v>89</v>
      </c>
      <c r="AV189" s="13" t="s">
        <v>89</v>
      </c>
      <c r="AW189" s="13" t="s">
        <v>39</v>
      </c>
      <c r="AX189" s="13" t="s">
        <v>80</v>
      </c>
      <c r="AY189" s="158" t="s">
        <v>192</v>
      </c>
    </row>
    <row r="190" spans="2:65" s="12" customFormat="1" ht="10.199999999999999" x14ac:dyDescent="0.2">
      <c r="B190" s="150"/>
      <c r="D190" s="151" t="s">
        <v>203</v>
      </c>
      <c r="E190" s="152" t="s">
        <v>20</v>
      </c>
      <c r="F190" s="153" t="s">
        <v>309</v>
      </c>
      <c r="H190" s="152" t="s">
        <v>20</v>
      </c>
      <c r="I190" s="154"/>
      <c r="L190" s="150"/>
      <c r="M190" s="155"/>
      <c r="T190" s="156"/>
      <c r="AT190" s="152" t="s">
        <v>203</v>
      </c>
      <c r="AU190" s="152" t="s">
        <v>89</v>
      </c>
      <c r="AV190" s="12" t="s">
        <v>22</v>
      </c>
      <c r="AW190" s="12" t="s">
        <v>39</v>
      </c>
      <c r="AX190" s="12" t="s">
        <v>80</v>
      </c>
      <c r="AY190" s="152" t="s">
        <v>192</v>
      </c>
    </row>
    <row r="191" spans="2:65" s="13" customFormat="1" ht="10.199999999999999" x14ac:dyDescent="0.2">
      <c r="B191" s="157"/>
      <c r="D191" s="151" t="s">
        <v>203</v>
      </c>
      <c r="E191" s="158" t="s">
        <v>20</v>
      </c>
      <c r="F191" s="159" t="s">
        <v>310</v>
      </c>
      <c r="H191" s="160">
        <v>0.71899999999999997</v>
      </c>
      <c r="I191" s="161"/>
      <c r="L191" s="157"/>
      <c r="M191" s="162"/>
      <c r="T191" s="163"/>
      <c r="AT191" s="158" t="s">
        <v>203</v>
      </c>
      <c r="AU191" s="158" t="s">
        <v>89</v>
      </c>
      <c r="AV191" s="13" t="s">
        <v>89</v>
      </c>
      <c r="AW191" s="13" t="s">
        <v>39</v>
      </c>
      <c r="AX191" s="13" t="s">
        <v>80</v>
      </c>
      <c r="AY191" s="158" t="s">
        <v>192</v>
      </c>
    </row>
    <row r="192" spans="2:65" s="14" customFormat="1" ht="10.199999999999999" x14ac:dyDescent="0.2">
      <c r="B192" s="164"/>
      <c r="D192" s="151" t="s">
        <v>203</v>
      </c>
      <c r="E192" s="165" t="s">
        <v>20</v>
      </c>
      <c r="F192" s="166" t="s">
        <v>207</v>
      </c>
      <c r="H192" s="167">
        <v>6.7030000000000003</v>
      </c>
      <c r="I192" s="168"/>
      <c r="L192" s="164"/>
      <c r="M192" s="169"/>
      <c r="T192" s="170"/>
      <c r="AT192" s="165" t="s">
        <v>203</v>
      </c>
      <c r="AU192" s="165" t="s">
        <v>89</v>
      </c>
      <c r="AV192" s="14" t="s">
        <v>199</v>
      </c>
      <c r="AW192" s="14" t="s">
        <v>39</v>
      </c>
      <c r="AX192" s="14" t="s">
        <v>22</v>
      </c>
      <c r="AY192" s="165" t="s">
        <v>192</v>
      </c>
    </row>
    <row r="193" spans="2:65" s="1" customFormat="1" ht="16.5" customHeight="1" x14ac:dyDescent="0.2">
      <c r="B193" s="33"/>
      <c r="C193" s="133" t="s">
        <v>311</v>
      </c>
      <c r="D193" s="133" t="s">
        <v>194</v>
      </c>
      <c r="E193" s="134" t="s">
        <v>312</v>
      </c>
      <c r="F193" s="135" t="s">
        <v>313</v>
      </c>
      <c r="G193" s="136" t="s">
        <v>197</v>
      </c>
      <c r="H193" s="137">
        <v>9.1999999999999998E-2</v>
      </c>
      <c r="I193" s="138"/>
      <c r="J193" s="139">
        <f>ROUND(I193*H193,2)</f>
        <v>0</v>
      </c>
      <c r="K193" s="135" t="s">
        <v>198</v>
      </c>
      <c r="L193" s="33"/>
      <c r="M193" s="140" t="s">
        <v>20</v>
      </c>
      <c r="N193" s="141" t="s">
        <v>51</v>
      </c>
      <c r="P193" s="142">
        <f>O193*H193</f>
        <v>0</v>
      </c>
      <c r="Q193" s="142">
        <v>0</v>
      </c>
      <c r="R193" s="142">
        <f>Q193*H193</f>
        <v>0</v>
      </c>
      <c r="S193" s="142">
        <v>2.2000000000000002</v>
      </c>
      <c r="T193" s="143">
        <f>S193*H193</f>
        <v>0.20240000000000002</v>
      </c>
      <c r="AR193" s="144" t="s">
        <v>199</v>
      </c>
      <c r="AT193" s="144" t="s">
        <v>194</v>
      </c>
      <c r="AU193" s="144" t="s">
        <v>89</v>
      </c>
      <c r="AY193" s="18" t="s">
        <v>192</v>
      </c>
      <c r="BE193" s="145">
        <f>IF(N193="základní",J193,0)</f>
        <v>0</v>
      </c>
      <c r="BF193" s="145">
        <f>IF(N193="snížená",J193,0)</f>
        <v>0</v>
      </c>
      <c r="BG193" s="145">
        <f>IF(N193="zákl. přenesená",J193,0)</f>
        <v>0</v>
      </c>
      <c r="BH193" s="145">
        <f>IF(N193="sníž. přenesená",J193,0)</f>
        <v>0</v>
      </c>
      <c r="BI193" s="145">
        <f>IF(N193="nulová",J193,0)</f>
        <v>0</v>
      </c>
      <c r="BJ193" s="18" t="s">
        <v>22</v>
      </c>
      <c r="BK193" s="145">
        <f>ROUND(I193*H193,2)</f>
        <v>0</v>
      </c>
      <c r="BL193" s="18" t="s">
        <v>199</v>
      </c>
      <c r="BM193" s="144" t="s">
        <v>314</v>
      </c>
    </row>
    <row r="194" spans="2:65" s="1" customFormat="1" ht="10.199999999999999" x14ac:dyDescent="0.2">
      <c r="B194" s="33"/>
      <c r="D194" s="146" t="s">
        <v>201</v>
      </c>
      <c r="F194" s="147" t="s">
        <v>315</v>
      </c>
      <c r="I194" s="148"/>
      <c r="L194" s="33"/>
      <c r="M194" s="149"/>
      <c r="T194" s="54"/>
      <c r="AT194" s="18" t="s">
        <v>201</v>
      </c>
      <c r="AU194" s="18" t="s">
        <v>89</v>
      </c>
    </row>
    <row r="195" spans="2:65" s="12" customFormat="1" ht="10.199999999999999" x14ac:dyDescent="0.2">
      <c r="B195" s="150"/>
      <c r="D195" s="151" t="s">
        <v>203</v>
      </c>
      <c r="E195" s="152" t="s">
        <v>20</v>
      </c>
      <c r="F195" s="153" t="s">
        <v>302</v>
      </c>
      <c r="H195" s="152" t="s">
        <v>20</v>
      </c>
      <c r="I195" s="154"/>
      <c r="L195" s="150"/>
      <c r="M195" s="155"/>
      <c r="T195" s="156"/>
      <c r="AT195" s="152" t="s">
        <v>203</v>
      </c>
      <c r="AU195" s="152" t="s">
        <v>89</v>
      </c>
      <c r="AV195" s="12" t="s">
        <v>22</v>
      </c>
      <c r="AW195" s="12" t="s">
        <v>39</v>
      </c>
      <c r="AX195" s="12" t="s">
        <v>80</v>
      </c>
      <c r="AY195" s="152" t="s">
        <v>192</v>
      </c>
    </row>
    <row r="196" spans="2:65" s="12" customFormat="1" ht="10.199999999999999" x14ac:dyDescent="0.2">
      <c r="B196" s="150"/>
      <c r="D196" s="151" t="s">
        <v>203</v>
      </c>
      <c r="E196" s="152" t="s">
        <v>20</v>
      </c>
      <c r="F196" s="153" t="s">
        <v>303</v>
      </c>
      <c r="H196" s="152" t="s">
        <v>20</v>
      </c>
      <c r="I196" s="154"/>
      <c r="L196" s="150"/>
      <c r="M196" s="155"/>
      <c r="T196" s="156"/>
      <c r="AT196" s="152" t="s">
        <v>203</v>
      </c>
      <c r="AU196" s="152" t="s">
        <v>89</v>
      </c>
      <c r="AV196" s="12" t="s">
        <v>22</v>
      </c>
      <c r="AW196" s="12" t="s">
        <v>39</v>
      </c>
      <c r="AX196" s="12" t="s">
        <v>80</v>
      </c>
      <c r="AY196" s="152" t="s">
        <v>192</v>
      </c>
    </row>
    <row r="197" spans="2:65" s="13" customFormat="1" ht="10.199999999999999" x14ac:dyDescent="0.2">
      <c r="B197" s="157"/>
      <c r="D197" s="151" t="s">
        <v>203</v>
      </c>
      <c r="E197" s="158" t="s">
        <v>20</v>
      </c>
      <c r="F197" s="159" t="s">
        <v>316</v>
      </c>
      <c r="H197" s="160">
        <v>9.1999999999999998E-2</v>
      </c>
      <c r="I197" s="161"/>
      <c r="L197" s="157"/>
      <c r="M197" s="162"/>
      <c r="T197" s="163"/>
      <c r="AT197" s="158" t="s">
        <v>203</v>
      </c>
      <c r="AU197" s="158" t="s">
        <v>89</v>
      </c>
      <c r="AV197" s="13" t="s">
        <v>89</v>
      </c>
      <c r="AW197" s="13" t="s">
        <v>39</v>
      </c>
      <c r="AX197" s="13" t="s">
        <v>22</v>
      </c>
      <c r="AY197" s="158" t="s">
        <v>192</v>
      </c>
    </row>
    <row r="198" spans="2:65" s="1" customFormat="1" ht="16.5" customHeight="1" x14ac:dyDescent="0.2">
      <c r="B198" s="33"/>
      <c r="C198" s="133" t="s">
        <v>317</v>
      </c>
      <c r="D198" s="133" t="s">
        <v>194</v>
      </c>
      <c r="E198" s="134" t="s">
        <v>318</v>
      </c>
      <c r="F198" s="135" t="s">
        <v>319</v>
      </c>
      <c r="G198" s="136" t="s">
        <v>197</v>
      </c>
      <c r="H198" s="137">
        <v>0.59099999999999997</v>
      </c>
      <c r="I198" s="138"/>
      <c r="J198" s="139">
        <f>ROUND(I198*H198,2)</f>
        <v>0</v>
      </c>
      <c r="K198" s="135" t="s">
        <v>198</v>
      </c>
      <c r="L198" s="33"/>
      <c r="M198" s="140" t="s">
        <v>20</v>
      </c>
      <c r="N198" s="141" t="s">
        <v>51</v>
      </c>
      <c r="P198" s="142">
        <f>O198*H198</f>
        <v>0</v>
      </c>
      <c r="Q198" s="142">
        <v>0</v>
      </c>
      <c r="R198" s="142">
        <f>Q198*H198</f>
        <v>0</v>
      </c>
      <c r="S198" s="142">
        <v>2.2000000000000002</v>
      </c>
      <c r="T198" s="143">
        <f>S198*H198</f>
        <v>1.3002</v>
      </c>
      <c r="AR198" s="144" t="s">
        <v>199</v>
      </c>
      <c r="AT198" s="144" t="s">
        <v>194</v>
      </c>
      <c r="AU198" s="144" t="s">
        <v>89</v>
      </c>
      <c r="AY198" s="18" t="s">
        <v>192</v>
      </c>
      <c r="BE198" s="145">
        <f>IF(N198="základní",J198,0)</f>
        <v>0</v>
      </c>
      <c r="BF198" s="145">
        <f>IF(N198="snížená",J198,0)</f>
        <v>0</v>
      </c>
      <c r="BG198" s="145">
        <f>IF(N198="zákl. přenesená",J198,0)</f>
        <v>0</v>
      </c>
      <c r="BH198" s="145">
        <f>IF(N198="sníž. přenesená",J198,0)</f>
        <v>0</v>
      </c>
      <c r="BI198" s="145">
        <f>IF(N198="nulová",J198,0)</f>
        <v>0</v>
      </c>
      <c r="BJ198" s="18" t="s">
        <v>22</v>
      </c>
      <c r="BK198" s="145">
        <f>ROUND(I198*H198,2)</f>
        <v>0</v>
      </c>
      <c r="BL198" s="18" t="s">
        <v>199</v>
      </c>
      <c r="BM198" s="144" t="s">
        <v>320</v>
      </c>
    </row>
    <row r="199" spans="2:65" s="1" customFormat="1" ht="10.199999999999999" x14ac:dyDescent="0.2">
      <c r="B199" s="33"/>
      <c r="D199" s="146" t="s">
        <v>201</v>
      </c>
      <c r="F199" s="147" t="s">
        <v>321</v>
      </c>
      <c r="I199" s="148"/>
      <c r="L199" s="33"/>
      <c r="M199" s="149"/>
      <c r="T199" s="54"/>
      <c r="AT199" s="18" t="s">
        <v>201</v>
      </c>
      <c r="AU199" s="18" t="s">
        <v>89</v>
      </c>
    </row>
    <row r="200" spans="2:65" s="12" customFormat="1" ht="10.199999999999999" x14ac:dyDescent="0.2">
      <c r="B200" s="150"/>
      <c r="D200" s="151" t="s">
        <v>203</v>
      </c>
      <c r="E200" s="152" t="s">
        <v>20</v>
      </c>
      <c r="F200" s="153" t="s">
        <v>322</v>
      </c>
      <c r="H200" s="152" t="s">
        <v>20</v>
      </c>
      <c r="I200" s="154"/>
      <c r="L200" s="150"/>
      <c r="M200" s="155"/>
      <c r="T200" s="156"/>
      <c r="AT200" s="152" t="s">
        <v>203</v>
      </c>
      <c r="AU200" s="152" t="s">
        <v>89</v>
      </c>
      <c r="AV200" s="12" t="s">
        <v>22</v>
      </c>
      <c r="AW200" s="12" t="s">
        <v>39</v>
      </c>
      <c r="AX200" s="12" t="s">
        <v>80</v>
      </c>
      <c r="AY200" s="152" t="s">
        <v>192</v>
      </c>
    </row>
    <row r="201" spans="2:65" s="13" customFormat="1" ht="10.199999999999999" x14ac:dyDescent="0.2">
      <c r="B201" s="157"/>
      <c r="D201" s="151" t="s">
        <v>203</v>
      </c>
      <c r="E201" s="158" t="s">
        <v>20</v>
      </c>
      <c r="F201" s="159" t="s">
        <v>323</v>
      </c>
      <c r="H201" s="160">
        <v>0.59099999999999997</v>
      </c>
      <c r="I201" s="161"/>
      <c r="L201" s="157"/>
      <c r="M201" s="162"/>
      <c r="T201" s="163"/>
      <c r="AT201" s="158" t="s">
        <v>203</v>
      </c>
      <c r="AU201" s="158" t="s">
        <v>89</v>
      </c>
      <c r="AV201" s="13" t="s">
        <v>89</v>
      </c>
      <c r="AW201" s="13" t="s">
        <v>39</v>
      </c>
      <c r="AX201" s="13" t="s">
        <v>22</v>
      </c>
      <c r="AY201" s="158" t="s">
        <v>192</v>
      </c>
    </row>
    <row r="202" spans="2:65" s="1" customFormat="1" ht="16.5" customHeight="1" x14ac:dyDescent="0.2">
      <c r="B202" s="33"/>
      <c r="C202" s="133" t="s">
        <v>324</v>
      </c>
      <c r="D202" s="133" t="s">
        <v>194</v>
      </c>
      <c r="E202" s="134" t="s">
        <v>325</v>
      </c>
      <c r="F202" s="135" t="s">
        <v>326</v>
      </c>
      <c r="G202" s="136" t="s">
        <v>197</v>
      </c>
      <c r="H202" s="137">
        <v>87.671999999999997</v>
      </c>
      <c r="I202" s="138"/>
      <c r="J202" s="139">
        <f>ROUND(I202*H202,2)</f>
        <v>0</v>
      </c>
      <c r="K202" s="135" t="s">
        <v>198</v>
      </c>
      <c r="L202" s="33"/>
      <c r="M202" s="140" t="s">
        <v>20</v>
      </c>
      <c r="N202" s="141" t="s">
        <v>51</v>
      </c>
      <c r="P202" s="142">
        <f>O202*H202</f>
        <v>0</v>
      </c>
      <c r="Q202" s="142">
        <v>0</v>
      </c>
      <c r="R202" s="142">
        <f>Q202*H202</f>
        <v>0</v>
      </c>
      <c r="S202" s="142">
        <v>2.2000000000000002</v>
      </c>
      <c r="T202" s="143">
        <f>S202*H202</f>
        <v>192.8784</v>
      </c>
      <c r="AR202" s="144" t="s">
        <v>199</v>
      </c>
      <c r="AT202" s="144" t="s">
        <v>194</v>
      </c>
      <c r="AU202" s="144" t="s">
        <v>89</v>
      </c>
      <c r="AY202" s="18" t="s">
        <v>192</v>
      </c>
      <c r="BE202" s="145">
        <f>IF(N202="základní",J202,0)</f>
        <v>0</v>
      </c>
      <c r="BF202" s="145">
        <f>IF(N202="snížená",J202,0)</f>
        <v>0</v>
      </c>
      <c r="BG202" s="145">
        <f>IF(N202="zákl. přenesená",J202,0)</f>
        <v>0</v>
      </c>
      <c r="BH202" s="145">
        <f>IF(N202="sníž. přenesená",J202,0)</f>
        <v>0</v>
      </c>
      <c r="BI202" s="145">
        <f>IF(N202="nulová",J202,0)</f>
        <v>0</v>
      </c>
      <c r="BJ202" s="18" t="s">
        <v>22</v>
      </c>
      <c r="BK202" s="145">
        <f>ROUND(I202*H202,2)</f>
        <v>0</v>
      </c>
      <c r="BL202" s="18" t="s">
        <v>199</v>
      </c>
      <c r="BM202" s="144" t="s">
        <v>327</v>
      </c>
    </row>
    <row r="203" spans="2:65" s="1" customFormat="1" ht="10.199999999999999" x14ac:dyDescent="0.2">
      <c r="B203" s="33"/>
      <c r="D203" s="146" t="s">
        <v>201</v>
      </c>
      <c r="F203" s="147" t="s">
        <v>328</v>
      </c>
      <c r="I203" s="148"/>
      <c r="L203" s="33"/>
      <c r="M203" s="149"/>
      <c r="T203" s="54"/>
      <c r="AT203" s="18" t="s">
        <v>201</v>
      </c>
      <c r="AU203" s="18" t="s">
        <v>89</v>
      </c>
    </row>
    <row r="204" spans="2:65" s="12" customFormat="1" ht="10.199999999999999" x14ac:dyDescent="0.2">
      <c r="B204" s="150"/>
      <c r="D204" s="151" t="s">
        <v>203</v>
      </c>
      <c r="E204" s="152" t="s">
        <v>20</v>
      </c>
      <c r="F204" s="153" t="s">
        <v>329</v>
      </c>
      <c r="H204" s="152" t="s">
        <v>20</v>
      </c>
      <c r="I204" s="154"/>
      <c r="L204" s="150"/>
      <c r="M204" s="155"/>
      <c r="T204" s="156"/>
      <c r="AT204" s="152" t="s">
        <v>203</v>
      </c>
      <c r="AU204" s="152" t="s">
        <v>89</v>
      </c>
      <c r="AV204" s="12" t="s">
        <v>22</v>
      </c>
      <c r="AW204" s="12" t="s">
        <v>39</v>
      </c>
      <c r="AX204" s="12" t="s">
        <v>80</v>
      </c>
      <c r="AY204" s="152" t="s">
        <v>192</v>
      </c>
    </row>
    <row r="205" spans="2:65" s="13" customFormat="1" ht="10.199999999999999" x14ac:dyDescent="0.2">
      <c r="B205" s="157"/>
      <c r="D205" s="151" t="s">
        <v>203</v>
      </c>
      <c r="E205" s="158" t="s">
        <v>20</v>
      </c>
      <c r="F205" s="159" t="s">
        <v>330</v>
      </c>
      <c r="H205" s="160">
        <v>0.65700000000000003</v>
      </c>
      <c r="I205" s="161"/>
      <c r="L205" s="157"/>
      <c r="M205" s="162"/>
      <c r="T205" s="163"/>
      <c r="AT205" s="158" t="s">
        <v>203</v>
      </c>
      <c r="AU205" s="158" t="s">
        <v>89</v>
      </c>
      <c r="AV205" s="13" t="s">
        <v>89</v>
      </c>
      <c r="AW205" s="13" t="s">
        <v>39</v>
      </c>
      <c r="AX205" s="13" t="s">
        <v>80</v>
      </c>
      <c r="AY205" s="158" t="s">
        <v>192</v>
      </c>
    </row>
    <row r="206" spans="2:65" s="12" customFormat="1" ht="10.199999999999999" x14ac:dyDescent="0.2">
      <c r="B206" s="150"/>
      <c r="D206" s="151" t="s">
        <v>203</v>
      </c>
      <c r="E206" s="152" t="s">
        <v>20</v>
      </c>
      <c r="F206" s="153" t="s">
        <v>331</v>
      </c>
      <c r="H206" s="152" t="s">
        <v>20</v>
      </c>
      <c r="I206" s="154"/>
      <c r="L206" s="150"/>
      <c r="M206" s="155"/>
      <c r="T206" s="156"/>
      <c r="AT206" s="152" t="s">
        <v>203</v>
      </c>
      <c r="AU206" s="152" t="s">
        <v>89</v>
      </c>
      <c r="AV206" s="12" t="s">
        <v>22</v>
      </c>
      <c r="AW206" s="12" t="s">
        <v>39</v>
      </c>
      <c r="AX206" s="12" t="s">
        <v>80</v>
      </c>
      <c r="AY206" s="152" t="s">
        <v>192</v>
      </c>
    </row>
    <row r="207" spans="2:65" s="13" customFormat="1" ht="10.199999999999999" x14ac:dyDescent="0.2">
      <c r="B207" s="157"/>
      <c r="D207" s="151" t="s">
        <v>203</v>
      </c>
      <c r="E207" s="158" t="s">
        <v>20</v>
      </c>
      <c r="F207" s="159" t="s">
        <v>332</v>
      </c>
      <c r="H207" s="160">
        <v>1.6259999999999999</v>
      </c>
      <c r="I207" s="161"/>
      <c r="L207" s="157"/>
      <c r="M207" s="162"/>
      <c r="T207" s="163"/>
      <c r="AT207" s="158" t="s">
        <v>203</v>
      </c>
      <c r="AU207" s="158" t="s">
        <v>89</v>
      </c>
      <c r="AV207" s="13" t="s">
        <v>89</v>
      </c>
      <c r="AW207" s="13" t="s">
        <v>39</v>
      </c>
      <c r="AX207" s="13" t="s">
        <v>80</v>
      </c>
      <c r="AY207" s="158" t="s">
        <v>192</v>
      </c>
    </row>
    <row r="208" spans="2:65" s="12" customFormat="1" ht="10.199999999999999" x14ac:dyDescent="0.2">
      <c r="B208" s="150"/>
      <c r="D208" s="151" t="s">
        <v>203</v>
      </c>
      <c r="E208" s="152" t="s">
        <v>20</v>
      </c>
      <c r="F208" s="153" t="s">
        <v>333</v>
      </c>
      <c r="H208" s="152" t="s">
        <v>20</v>
      </c>
      <c r="I208" s="154"/>
      <c r="L208" s="150"/>
      <c r="M208" s="155"/>
      <c r="T208" s="156"/>
      <c r="AT208" s="152" t="s">
        <v>203</v>
      </c>
      <c r="AU208" s="152" t="s">
        <v>89</v>
      </c>
      <c r="AV208" s="12" t="s">
        <v>22</v>
      </c>
      <c r="AW208" s="12" t="s">
        <v>39</v>
      </c>
      <c r="AX208" s="12" t="s">
        <v>80</v>
      </c>
      <c r="AY208" s="152" t="s">
        <v>192</v>
      </c>
    </row>
    <row r="209" spans="2:51" s="13" customFormat="1" ht="10.199999999999999" x14ac:dyDescent="0.2">
      <c r="B209" s="157"/>
      <c r="D209" s="151" t="s">
        <v>203</v>
      </c>
      <c r="E209" s="158" t="s">
        <v>20</v>
      </c>
      <c r="F209" s="159" t="s">
        <v>334</v>
      </c>
      <c r="H209" s="160">
        <v>26.3</v>
      </c>
      <c r="I209" s="161"/>
      <c r="L209" s="157"/>
      <c r="M209" s="162"/>
      <c r="T209" s="163"/>
      <c r="AT209" s="158" t="s">
        <v>203</v>
      </c>
      <c r="AU209" s="158" t="s">
        <v>89</v>
      </c>
      <c r="AV209" s="13" t="s">
        <v>89</v>
      </c>
      <c r="AW209" s="13" t="s">
        <v>39</v>
      </c>
      <c r="AX209" s="13" t="s">
        <v>80</v>
      </c>
      <c r="AY209" s="158" t="s">
        <v>192</v>
      </c>
    </row>
    <row r="210" spans="2:51" s="15" customFormat="1" ht="10.199999999999999" x14ac:dyDescent="0.2">
      <c r="B210" s="171"/>
      <c r="D210" s="151" t="s">
        <v>203</v>
      </c>
      <c r="E210" s="172" t="s">
        <v>20</v>
      </c>
      <c r="F210" s="173" t="s">
        <v>335</v>
      </c>
      <c r="H210" s="174">
        <v>28.582999999999998</v>
      </c>
      <c r="I210" s="175"/>
      <c r="L210" s="171"/>
      <c r="M210" s="176"/>
      <c r="T210" s="177"/>
      <c r="AT210" s="172" t="s">
        <v>203</v>
      </c>
      <c r="AU210" s="172" t="s">
        <v>89</v>
      </c>
      <c r="AV210" s="15" t="s">
        <v>225</v>
      </c>
      <c r="AW210" s="15" t="s">
        <v>39</v>
      </c>
      <c r="AX210" s="15" t="s">
        <v>80</v>
      </c>
      <c r="AY210" s="172" t="s">
        <v>192</v>
      </c>
    </row>
    <row r="211" spans="2:51" s="12" customFormat="1" ht="10.199999999999999" x14ac:dyDescent="0.2">
      <c r="B211" s="150"/>
      <c r="D211" s="151" t="s">
        <v>203</v>
      </c>
      <c r="E211" s="152" t="s">
        <v>20</v>
      </c>
      <c r="F211" s="153" t="s">
        <v>336</v>
      </c>
      <c r="H211" s="152" t="s">
        <v>20</v>
      </c>
      <c r="I211" s="154"/>
      <c r="L211" s="150"/>
      <c r="M211" s="155"/>
      <c r="T211" s="156"/>
      <c r="AT211" s="152" t="s">
        <v>203</v>
      </c>
      <c r="AU211" s="152" t="s">
        <v>89</v>
      </c>
      <c r="AV211" s="12" t="s">
        <v>22</v>
      </c>
      <c r="AW211" s="12" t="s">
        <v>39</v>
      </c>
      <c r="AX211" s="12" t="s">
        <v>80</v>
      </c>
      <c r="AY211" s="152" t="s">
        <v>192</v>
      </c>
    </row>
    <row r="212" spans="2:51" s="13" customFormat="1" ht="10.199999999999999" x14ac:dyDescent="0.2">
      <c r="B212" s="157"/>
      <c r="D212" s="151" t="s">
        <v>203</v>
      </c>
      <c r="E212" s="158" t="s">
        <v>20</v>
      </c>
      <c r="F212" s="159" t="s">
        <v>337</v>
      </c>
      <c r="H212" s="160">
        <v>1.4570000000000001</v>
      </c>
      <c r="I212" s="161"/>
      <c r="L212" s="157"/>
      <c r="M212" s="162"/>
      <c r="T212" s="163"/>
      <c r="AT212" s="158" t="s">
        <v>203</v>
      </c>
      <c r="AU212" s="158" t="s">
        <v>89</v>
      </c>
      <c r="AV212" s="13" t="s">
        <v>89</v>
      </c>
      <c r="AW212" s="13" t="s">
        <v>39</v>
      </c>
      <c r="AX212" s="13" t="s">
        <v>80</v>
      </c>
      <c r="AY212" s="158" t="s">
        <v>192</v>
      </c>
    </row>
    <row r="213" spans="2:51" s="12" customFormat="1" ht="10.199999999999999" x14ac:dyDescent="0.2">
      <c r="B213" s="150"/>
      <c r="D213" s="151" t="s">
        <v>203</v>
      </c>
      <c r="E213" s="152" t="s">
        <v>20</v>
      </c>
      <c r="F213" s="153" t="s">
        <v>338</v>
      </c>
      <c r="H213" s="152" t="s">
        <v>20</v>
      </c>
      <c r="I213" s="154"/>
      <c r="L213" s="150"/>
      <c r="M213" s="155"/>
      <c r="T213" s="156"/>
      <c r="AT213" s="152" t="s">
        <v>203</v>
      </c>
      <c r="AU213" s="152" t="s">
        <v>89</v>
      </c>
      <c r="AV213" s="12" t="s">
        <v>22</v>
      </c>
      <c r="AW213" s="12" t="s">
        <v>39</v>
      </c>
      <c r="AX213" s="12" t="s">
        <v>80</v>
      </c>
      <c r="AY213" s="152" t="s">
        <v>192</v>
      </c>
    </row>
    <row r="214" spans="2:51" s="13" customFormat="1" ht="10.199999999999999" x14ac:dyDescent="0.2">
      <c r="B214" s="157"/>
      <c r="D214" s="151" t="s">
        <v>203</v>
      </c>
      <c r="E214" s="158" t="s">
        <v>20</v>
      </c>
      <c r="F214" s="159" t="s">
        <v>339</v>
      </c>
      <c r="H214" s="160">
        <v>0.24</v>
      </c>
      <c r="I214" s="161"/>
      <c r="L214" s="157"/>
      <c r="M214" s="162"/>
      <c r="T214" s="163"/>
      <c r="AT214" s="158" t="s">
        <v>203</v>
      </c>
      <c r="AU214" s="158" t="s">
        <v>89</v>
      </c>
      <c r="AV214" s="13" t="s">
        <v>89</v>
      </c>
      <c r="AW214" s="13" t="s">
        <v>39</v>
      </c>
      <c r="AX214" s="13" t="s">
        <v>80</v>
      </c>
      <c r="AY214" s="158" t="s">
        <v>192</v>
      </c>
    </row>
    <row r="215" spans="2:51" s="12" customFormat="1" ht="10.199999999999999" x14ac:dyDescent="0.2">
      <c r="B215" s="150"/>
      <c r="D215" s="151" t="s">
        <v>203</v>
      </c>
      <c r="E215" s="152" t="s">
        <v>20</v>
      </c>
      <c r="F215" s="153" t="s">
        <v>296</v>
      </c>
      <c r="H215" s="152" t="s">
        <v>20</v>
      </c>
      <c r="I215" s="154"/>
      <c r="L215" s="150"/>
      <c r="M215" s="155"/>
      <c r="T215" s="156"/>
      <c r="AT215" s="152" t="s">
        <v>203</v>
      </c>
      <c r="AU215" s="152" t="s">
        <v>89</v>
      </c>
      <c r="AV215" s="12" t="s">
        <v>22</v>
      </c>
      <c r="AW215" s="12" t="s">
        <v>39</v>
      </c>
      <c r="AX215" s="12" t="s">
        <v>80</v>
      </c>
      <c r="AY215" s="152" t="s">
        <v>192</v>
      </c>
    </row>
    <row r="216" spans="2:51" s="13" customFormat="1" ht="10.199999999999999" x14ac:dyDescent="0.2">
      <c r="B216" s="157"/>
      <c r="D216" s="151" t="s">
        <v>203</v>
      </c>
      <c r="E216" s="158" t="s">
        <v>20</v>
      </c>
      <c r="F216" s="159" t="s">
        <v>340</v>
      </c>
      <c r="H216" s="160">
        <v>14.295</v>
      </c>
      <c r="I216" s="161"/>
      <c r="L216" s="157"/>
      <c r="M216" s="162"/>
      <c r="T216" s="163"/>
      <c r="AT216" s="158" t="s">
        <v>203</v>
      </c>
      <c r="AU216" s="158" t="s">
        <v>89</v>
      </c>
      <c r="AV216" s="13" t="s">
        <v>89</v>
      </c>
      <c r="AW216" s="13" t="s">
        <v>39</v>
      </c>
      <c r="AX216" s="13" t="s">
        <v>80</v>
      </c>
      <c r="AY216" s="158" t="s">
        <v>192</v>
      </c>
    </row>
    <row r="217" spans="2:51" s="12" customFormat="1" ht="10.199999999999999" x14ac:dyDescent="0.2">
      <c r="B217" s="150"/>
      <c r="D217" s="151" t="s">
        <v>203</v>
      </c>
      <c r="E217" s="152" t="s">
        <v>20</v>
      </c>
      <c r="F217" s="153" t="s">
        <v>257</v>
      </c>
      <c r="H217" s="152" t="s">
        <v>20</v>
      </c>
      <c r="I217" s="154"/>
      <c r="L217" s="150"/>
      <c r="M217" s="155"/>
      <c r="T217" s="156"/>
      <c r="AT217" s="152" t="s">
        <v>203</v>
      </c>
      <c r="AU217" s="152" t="s">
        <v>89</v>
      </c>
      <c r="AV217" s="12" t="s">
        <v>22</v>
      </c>
      <c r="AW217" s="12" t="s">
        <v>39</v>
      </c>
      <c r="AX217" s="12" t="s">
        <v>80</v>
      </c>
      <c r="AY217" s="152" t="s">
        <v>192</v>
      </c>
    </row>
    <row r="218" spans="2:51" s="13" customFormat="1" ht="10.199999999999999" x14ac:dyDescent="0.2">
      <c r="B218" s="157"/>
      <c r="D218" s="151" t="s">
        <v>203</v>
      </c>
      <c r="E218" s="158" t="s">
        <v>20</v>
      </c>
      <c r="F218" s="159" t="s">
        <v>341</v>
      </c>
      <c r="H218" s="160">
        <v>2.5529999999999999</v>
      </c>
      <c r="I218" s="161"/>
      <c r="L218" s="157"/>
      <c r="M218" s="162"/>
      <c r="T218" s="163"/>
      <c r="AT218" s="158" t="s">
        <v>203</v>
      </c>
      <c r="AU218" s="158" t="s">
        <v>89</v>
      </c>
      <c r="AV218" s="13" t="s">
        <v>89</v>
      </c>
      <c r="AW218" s="13" t="s">
        <v>39</v>
      </c>
      <c r="AX218" s="13" t="s">
        <v>80</v>
      </c>
      <c r="AY218" s="158" t="s">
        <v>192</v>
      </c>
    </row>
    <row r="219" spans="2:51" s="12" customFormat="1" ht="10.199999999999999" x14ac:dyDescent="0.2">
      <c r="B219" s="150"/>
      <c r="D219" s="151" t="s">
        <v>203</v>
      </c>
      <c r="E219" s="152" t="s">
        <v>20</v>
      </c>
      <c r="F219" s="153" t="s">
        <v>221</v>
      </c>
      <c r="H219" s="152" t="s">
        <v>20</v>
      </c>
      <c r="I219" s="154"/>
      <c r="L219" s="150"/>
      <c r="M219" s="155"/>
      <c r="T219" s="156"/>
      <c r="AT219" s="152" t="s">
        <v>203</v>
      </c>
      <c r="AU219" s="152" t="s">
        <v>89</v>
      </c>
      <c r="AV219" s="12" t="s">
        <v>22</v>
      </c>
      <c r="AW219" s="12" t="s">
        <v>39</v>
      </c>
      <c r="AX219" s="12" t="s">
        <v>80</v>
      </c>
      <c r="AY219" s="152" t="s">
        <v>192</v>
      </c>
    </row>
    <row r="220" spans="2:51" s="13" customFormat="1" ht="10.199999999999999" x14ac:dyDescent="0.2">
      <c r="B220" s="157"/>
      <c r="D220" s="151" t="s">
        <v>203</v>
      </c>
      <c r="E220" s="158" t="s">
        <v>20</v>
      </c>
      <c r="F220" s="159" t="s">
        <v>342</v>
      </c>
      <c r="H220" s="160">
        <v>2.2559999999999998</v>
      </c>
      <c r="I220" s="161"/>
      <c r="L220" s="157"/>
      <c r="M220" s="162"/>
      <c r="T220" s="163"/>
      <c r="AT220" s="158" t="s">
        <v>203</v>
      </c>
      <c r="AU220" s="158" t="s">
        <v>89</v>
      </c>
      <c r="AV220" s="13" t="s">
        <v>89</v>
      </c>
      <c r="AW220" s="13" t="s">
        <v>39</v>
      </c>
      <c r="AX220" s="13" t="s">
        <v>80</v>
      </c>
      <c r="AY220" s="158" t="s">
        <v>192</v>
      </c>
    </row>
    <row r="221" spans="2:51" s="12" customFormat="1" ht="10.199999999999999" x14ac:dyDescent="0.2">
      <c r="B221" s="150"/>
      <c r="D221" s="151" t="s">
        <v>203</v>
      </c>
      <c r="E221" s="152" t="s">
        <v>20</v>
      </c>
      <c r="F221" s="153" t="s">
        <v>343</v>
      </c>
      <c r="H221" s="152" t="s">
        <v>20</v>
      </c>
      <c r="I221" s="154"/>
      <c r="L221" s="150"/>
      <c r="M221" s="155"/>
      <c r="T221" s="156"/>
      <c r="AT221" s="152" t="s">
        <v>203</v>
      </c>
      <c r="AU221" s="152" t="s">
        <v>89</v>
      </c>
      <c r="AV221" s="12" t="s">
        <v>22</v>
      </c>
      <c r="AW221" s="12" t="s">
        <v>39</v>
      </c>
      <c r="AX221" s="12" t="s">
        <v>80</v>
      </c>
      <c r="AY221" s="152" t="s">
        <v>192</v>
      </c>
    </row>
    <row r="222" spans="2:51" s="13" customFormat="1" ht="10.199999999999999" x14ac:dyDescent="0.2">
      <c r="B222" s="157"/>
      <c r="D222" s="151" t="s">
        <v>203</v>
      </c>
      <c r="E222" s="158" t="s">
        <v>20</v>
      </c>
      <c r="F222" s="159" t="s">
        <v>344</v>
      </c>
      <c r="H222" s="160">
        <v>33.21</v>
      </c>
      <c r="I222" s="161"/>
      <c r="L222" s="157"/>
      <c r="M222" s="162"/>
      <c r="T222" s="163"/>
      <c r="AT222" s="158" t="s">
        <v>203</v>
      </c>
      <c r="AU222" s="158" t="s">
        <v>89</v>
      </c>
      <c r="AV222" s="13" t="s">
        <v>89</v>
      </c>
      <c r="AW222" s="13" t="s">
        <v>39</v>
      </c>
      <c r="AX222" s="13" t="s">
        <v>80</v>
      </c>
      <c r="AY222" s="158" t="s">
        <v>192</v>
      </c>
    </row>
    <row r="223" spans="2:51" s="12" customFormat="1" ht="10.199999999999999" x14ac:dyDescent="0.2">
      <c r="B223" s="150"/>
      <c r="D223" s="151" t="s">
        <v>203</v>
      </c>
      <c r="E223" s="152" t="s">
        <v>20</v>
      </c>
      <c r="F223" s="153" t="s">
        <v>217</v>
      </c>
      <c r="H223" s="152" t="s">
        <v>20</v>
      </c>
      <c r="I223" s="154"/>
      <c r="L223" s="150"/>
      <c r="M223" s="155"/>
      <c r="T223" s="156"/>
      <c r="AT223" s="152" t="s">
        <v>203</v>
      </c>
      <c r="AU223" s="152" t="s">
        <v>89</v>
      </c>
      <c r="AV223" s="12" t="s">
        <v>22</v>
      </c>
      <c r="AW223" s="12" t="s">
        <v>39</v>
      </c>
      <c r="AX223" s="12" t="s">
        <v>80</v>
      </c>
      <c r="AY223" s="152" t="s">
        <v>192</v>
      </c>
    </row>
    <row r="224" spans="2:51" s="13" customFormat="1" ht="10.199999999999999" x14ac:dyDescent="0.2">
      <c r="B224" s="157"/>
      <c r="D224" s="151" t="s">
        <v>203</v>
      </c>
      <c r="E224" s="158" t="s">
        <v>20</v>
      </c>
      <c r="F224" s="159" t="s">
        <v>345</v>
      </c>
      <c r="H224" s="160">
        <v>3.1280000000000001</v>
      </c>
      <c r="I224" s="161"/>
      <c r="L224" s="157"/>
      <c r="M224" s="162"/>
      <c r="T224" s="163"/>
      <c r="AT224" s="158" t="s">
        <v>203</v>
      </c>
      <c r="AU224" s="158" t="s">
        <v>89</v>
      </c>
      <c r="AV224" s="13" t="s">
        <v>89</v>
      </c>
      <c r="AW224" s="13" t="s">
        <v>39</v>
      </c>
      <c r="AX224" s="13" t="s">
        <v>80</v>
      </c>
      <c r="AY224" s="158" t="s">
        <v>192</v>
      </c>
    </row>
    <row r="225" spans="2:65" s="15" customFormat="1" ht="10.199999999999999" x14ac:dyDescent="0.2">
      <c r="B225" s="171"/>
      <c r="D225" s="151" t="s">
        <v>203</v>
      </c>
      <c r="E225" s="172" t="s">
        <v>346</v>
      </c>
      <c r="F225" s="173" t="s">
        <v>335</v>
      </c>
      <c r="H225" s="174">
        <v>57.139000000000003</v>
      </c>
      <c r="I225" s="175"/>
      <c r="L225" s="171"/>
      <c r="M225" s="176"/>
      <c r="T225" s="177"/>
      <c r="AT225" s="172" t="s">
        <v>203</v>
      </c>
      <c r="AU225" s="172" t="s">
        <v>89</v>
      </c>
      <c r="AV225" s="15" t="s">
        <v>225</v>
      </c>
      <c r="AW225" s="15" t="s">
        <v>39</v>
      </c>
      <c r="AX225" s="15" t="s">
        <v>80</v>
      </c>
      <c r="AY225" s="172" t="s">
        <v>192</v>
      </c>
    </row>
    <row r="226" spans="2:65" s="12" customFormat="1" ht="10.199999999999999" x14ac:dyDescent="0.2">
      <c r="B226" s="150"/>
      <c r="D226" s="151" t="s">
        <v>203</v>
      </c>
      <c r="E226" s="152" t="s">
        <v>20</v>
      </c>
      <c r="F226" s="153" t="s">
        <v>347</v>
      </c>
      <c r="H226" s="152" t="s">
        <v>20</v>
      </c>
      <c r="I226" s="154"/>
      <c r="L226" s="150"/>
      <c r="M226" s="155"/>
      <c r="T226" s="156"/>
      <c r="AT226" s="152" t="s">
        <v>203</v>
      </c>
      <c r="AU226" s="152" t="s">
        <v>89</v>
      </c>
      <c r="AV226" s="12" t="s">
        <v>22</v>
      </c>
      <c r="AW226" s="12" t="s">
        <v>39</v>
      </c>
      <c r="AX226" s="12" t="s">
        <v>80</v>
      </c>
      <c r="AY226" s="152" t="s">
        <v>192</v>
      </c>
    </row>
    <row r="227" spans="2:65" s="13" customFormat="1" ht="10.199999999999999" x14ac:dyDescent="0.2">
      <c r="B227" s="157"/>
      <c r="D227" s="151" t="s">
        <v>203</v>
      </c>
      <c r="E227" s="158" t="s">
        <v>20</v>
      </c>
      <c r="F227" s="159" t="s">
        <v>348</v>
      </c>
      <c r="H227" s="160">
        <v>1.05</v>
      </c>
      <c r="I227" s="161"/>
      <c r="L227" s="157"/>
      <c r="M227" s="162"/>
      <c r="T227" s="163"/>
      <c r="AT227" s="158" t="s">
        <v>203</v>
      </c>
      <c r="AU227" s="158" t="s">
        <v>89</v>
      </c>
      <c r="AV227" s="13" t="s">
        <v>89</v>
      </c>
      <c r="AW227" s="13" t="s">
        <v>39</v>
      </c>
      <c r="AX227" s="13" t="s">
        <v>80</v>
      </c>
      <c r="AY227" s="158" t="s">
        <v>192</v>
      </c>
    </row>
    <row r="228" spans="2:65" s="13" customFormat="1" ht="10.199999999999999" x14ac:dyDescent="0.2">
      <c r="B228" s="157"/>
      <c r="D228" s="151" t="s">
        <v>203</v>
      </c>
      <c r="E228" s="158" t="s">
        <v>20</v>
      </c>
      <c r="F228" s="159" t="s">
        <v>349</v>
      </c>
      <c r="H228" s="160">
        <v>0.9</v>
      </c>
      <c r="I228" s="161"/>
      <c r="L228" s="157"/>
      <c r="M228" s="162"/>
      <c r="T228" s="163"/>
      <c r="AT228" s="158" t="s">
        <v>203</v>
      </c>
      <c r="AU228" s="158" t="s">
        <v>89</v>
      </c>
      <c r="AV228" s="13" t="s">
        <v>89</v>
      </c>
      <c r="AW228" s="13" t="s">
        <v>39</v>
      </c>
      <c r="AX228" s="13" t="s">
        <v>80</v>
      </c>
      <c r="AY228" s="158" t="s">
        <v>192</v>
      </c>
    </row>
    <row r="229" spans="2:65" s="14" customFormat="1" ht="10.199999999999999" x14ac:dyDescent="0.2">
      <c r="B229" s="164"/>
      <c r="D229" s="151" t="s">
        <v>203</v>
      </c>
      <c r="E229" s="165" t="s">
        <v>20</v>
      </c>
      <c r="F229" s="166" t="s">
        <v>207</v>
      </c>
      <c r="H229" s="167">
        <v>87.671999999999997</v>
      </c>
      <c r="I229" s="168"/>
      <c r="L229" s="164"/>
      <c r="M229" s="169"/>
      <c r="T229" s="170"/>
      <c r="AT229" s="165" t="s">
        <v>203</v>
      </c>
      <c r="AU229" s="165" t="s">
        <v>89</v>
      </c>
      <c r="AV229" s="14" t="s">
        <v>199</v>
      </c>
      <c r="AW229" s="14" t="s">
        <v>39</v>
      </c>
      <c r="AX229" s="14" t="s">
        <v>22</v>
      </c>
      <c r="AY229" s="165" t="s">
        <v>192</v>
      </c>
    </row>
    <row r="230" spans="2:65" s="1" customFormat="1" ht="16.5" customHeight="1" x14ac:dyDescent="0.2">
      <c r="B230" s="33"/>
      <c r="C230" s="133" t="s">
        <v>350</v>
      </c>
      <c r="D230" s="133" t="s">
        <v>194</v>
      </c>
      <c r="E230" s="134" t="s">
        <v>351</v>
      </c>
      <c r="F230" s="135" t="s">
        <v>352</v>
      </c>
      <c r="G230" s="136" t="s">
        <v>234</v>
      </c>
      <c r="H230" s="137">
        <v>169.27</v>
      </c>
      <c r="I230" s="138"/>
      <c r="J230" s="139">
        <f>ROUND(I230*H230,2)</f>
        <v>0</v>
      </c>
      <c r="K230" s="135" t="s">
        <v>198</v>
      </c>
      <c r="L230" s="33"/>
      <c r="M230" s="140" t="s">
        <v>20</v>
      </c>
      <c r="N230" s="141" t="s">
        <v>51</v>
      </c>
      <c r="P230" s="142">
        <f>O230*H230</f>
        <v>0</v>
      </c>
      <c r="Q230" s="142">
        <v>0</v>
      </c>
      <c r="R230" s="142">
        <f>Q230*H230</f>
        <v>0</v>
      </c>
      <c r="S230" s="142">
        <v>0</v>
      </c>
      <c r="T230" s="143">
        <f>S230*H230</f>
        <v>0</v>
      </c>
      <c r="AR230" s="144" t="s">
        <v>199</v>
      </c>
      <c r="AT230" s="144" t="s">
        <v>194</v>
      </c>
      <c r="AU230" s="144" t="s">
        <v>89</v>
      </c>
      <c r="AY230" s="18" t="s">
        <v>192</v>
      </c>
      <c r="BE230" s="145">
        <f>IF(N230="základní",J230,0)</f>
        <v>0</v>
      </c>
      <c r="BF230" s="145">
        <f>IF(N230="snížená",J230,0)</f>
        <v>0</v>
      </c>
      <c r="BG230" s="145">
        <f>IF(N230="zákl. přenesená",J230,0)</f>
        <v>0</v>
      </c>
      <c r="BH230" s="145">
        <f>IF(N230="sníž. přenesená",J230,0)</f>
        <v>0</v>
      </c>
      <c r="BI230" s="145">
        <f>IF(N230="nulová",J230,0)</f>
        <v>0</v>
      </c>
      <c r="BJ230" s="18" t="s">
        <v>22</v>
      </c>
      <c r="BK230" s="145">
        <f>ROUND(I230*H230,2)</f>
        <v>0</v>
      </c>
      <c r="BL230" s="18" t="s">
        <v>199</v>
      </c>
      <c r="BM230" s="144" t="s">
        <v>353</v>
      </c>
    </row>
    <row r="231" spans="2:65" s="1" customFormat="1" ht="10.199999999999999" x14ac:dyDescent="0.2">
      <c r="B231" s="33"/>
      <c r="D231" s="146" t="s">
        <v>201</v>
      </c>
      <c r="F231" s="147" t="s">
        <v>354</v>
      </c>
      <c r="I231" s="148"/>
      <c r="L231" s="33"/>
      <c r="M231" s="149"/>
      <c r="T231" s="54"/>
      <c r="AT231" s="18" t="s">
        <v>201</v>
      </c>
      <c r="AU231" s="18" t="s">
        <v>89</v>
      </c>
    </row>
    <row r="232" spans="2:65" s="12" customFormat="1" ht="10.199999999999999" x14ac:dyDescent="0.2">
      <c r="B232" s="150"/>
      <c r="D232" s="151" t="s">
        <v>203</v>
      </c>
      <c r="E232" s="152" t="s">
        <v>20</v>
      </c>
      <c r="F232" s="153" t="s">
        <v>355</v>
      </c>
      <c r="H232" s="152" t="s">
        <v>20</v>
      </c>
      <c r="I232" s="154"/>
      <c r="L232" s="150"/>
      <c r="M232" s="155"/>
      <c r="T232" s="156"/>
      <c r="AT232" s="152" t="s">
        <v>203</v>
      </c>
      <c r="AU232" s="152" t="s">
        <v>89</v>
      </c>
      <c r="AV232" s="12" t="s">
        <v>22</v>
      </c>
      <c r="AW232" s="12" t="s">
        <v>39</v>
      </c>
      <c r="AX232" s="12" t="s">
        <v>80</v>
      </c>
      <c r="AY232" s="152" t="s">
        <v>192</v>
      </c>
    </row>
    <row r="233" spans="2:65" s="12" customFormat="1" ht="10.199999999999999" x14ac:dyDescent="0.2">
      <c r="B233" s="150"/>
      <c r="D233" s="151" t="s">
        <v>203</v>
      </c>
      <c r="E233" s="152" t="s">
        <v>20</v>
      </c>
      <c r="F233" s="153" t="s">
        <v>241</v>
      </c>
      <c r="H233" s="152" t="s">
        <v>20</v>
      </c>
      <c r="I233" s="154"/>
      <c r="L233" s="150"/>
      <c r="M233" s="155"/>
      <c r="T233" s="156"/>
      <c r="AT233" s="152" t="s">
        <v>203</v>
      </c>
      <c r="AU233" s="152" t="s">
        <v>89</v>
      </c>
      <c r="AV233" s="12" t="s">
        <v>22</v>
      </c>
      <c r="AW233" s="12" t="s">
        <v>39</v>
      </c>
      <c r="AX233" s="12" t="s">
        <v>80</v>
      </c>
      <c r="AY233" s="152" t="s">
        <v>192</v>
      </c>
    </row>
    <row r="234" spans="2:65" s="13" customFormat="1" ht="10.199999999999999" x14ac:dyDescent="0.2">
      <c r="B234" s="157"/>
      <c r="D234" s="151" t="s">
        <v>203</v>
      </c>
      <c r="E234" s="158" t="s">
        <v>20</v>
      </c>
      <c r="F234" s="159" t="s">
        <v>356</v>
      </c>
      <c r="H234" s="160">
        <v>4.9400000000000004</v>
      </c>
      <c r="I234" s="161"/>
      <c r="L234" s="157"/>
      <c r="M234" s="162"/>
      <c r="T234" s="163"/>
      <c r="AT234" s="158" t="s">
        <v>203</v>
      </c>
      <c r="AU234" s="158" t="s">
        <v>89</v>
      </c>
      <c r="AV234" s="13" t="s">
        <v>89</v>
      </c>
      <c r="AW234" s="13" t="s">
        <v>39</v>
      </c>
      <c r="AX234" s="13" t="s">
        <v>80</v>
      </c>
      <c r="AY234" s="158" t="s">
        <v>192</v>
      </c>
    </row>
    <row r="235" spans="2:65" s="12" customFormat="1" ht="10.199999999999999" x14ac:dyDescent="0.2">
      <c r="B235" s="150"/>
      <c r="D235" s="151" t="s">
        <v>203</v>
      </c>
      <c r="E235" s="152" t="s">
        <v>20</v>
      </c>
      <c r="F235" s="153" t="s">
        <v>357</v>
      </c>
      <c r="H235" s="152" t="s">
        <v>20</v>
      </c>
      <c r="I235" s="154"/>
      <c r="L235" s="150"/>
      <c r="M235" s="155"/>
      <c r="T235" s="156"/>
      <c r="AT235" s="152" t="s">
        <v>203</v>
      </c>
      <c r="AU235" s="152" t="s">
        <v>89</v>
      </c>
      <c r="AV235" s="12" t="s">
        <v>22</v>
      </c>
      <c r="AW235" s="12" t="s">
        <v>39</v>
      </c>
      <c r="AX235" s="12" t="s">
        <v>80</v>
      </c>
      <c r="AY235" s="152" t="s">
        <v>192</v>
      </c>
    </row>
    <row r="236" spans="2:65" s="13" customFormat="1" ht="10.199999999999999" x14ac:dyDescent="0.2">
      <c r="B236" s="157"/>
      <c r="D236" s="151" t="s">
        <v>203</v>
      </c>
      <c r="E236" s="158" t="s">
        <v>20</v>
      </c>
      <c r="F236" s="159" t="s">
        <v>358</v>
      </c>
      <c r="H236" s="160">
        <v>80.53</v>
      </c>
      <c r="I236" s="161"/>
      <c r="L236" s="157"/>
      <c r="M236" s="162"/>
      <c r="T236" s="163"/>
      <c r="AT236" s="158" t="s">
        <v>203</v>
      </c>
      <c r="AU236" s="158" t="s">
        <v>89</v>
      </c>
      <c r="AV236" s="13" t="s">
        <v>89</v>
      </c>
      <c r="AW236" s="13" t="s">
        <v>39</v>
      </c>
      <c r="AX236" s="13" t="s">
        <v>80</v>
      </c>
      <c r="AY236" s="158" t="s">
        <v>192</v>
      </c>
    </row>
    <row r="237" spans="2:65" s="15" customFormat="1" ht="10.199999999999999" x14ac:dyDescent="0.2">
      <c r="B237" s="171"/>
      <c r="D237" s="151" t="s">
        <v>203</v>
      </c>
      <c r="E237" s="172" t="s">
        <v>151</v>
      </c>
      <c r="F237" s="173" t="s">
        <v>335</v>
      </c>
      <c r="H237" s="174">
        <v>85.47</v>
      </c>
      <c r="I237" s="175"/>
      <c r="L237" s="171"/>
      <c r="M237" s="176"/>
      <c r="T237" s="177"/>
      <c r="AT237" s="172" t="s">
        <v>203</v>
      </c>
      <c r="AU237" s="172" t="s">
        <v>89</v>
      </c>
      <c r="AV237" s="15" t="s">
        <v>225</v>
      </c>
      <c r="AW237" s="15" t="s">
        <v>39</v>
      </c>
      <c r="AX237" s="15" t="s">
        <v>80</v>
      </c>
      <c r="AY237" s="172" t="s">
        <v>192</v>
      </c>
    </row>
    <row r="238" spans="2:65" s="12" customFormat="1" ht="10.199999999999999" x14ac:dyDescent="0.2">
      <c r="B238" s="150"/>
      <c r="D238" s="151" t="s">
        <v>203</v>
      </c>
      <c r="E238" s="152" t="s">
        <v>20</v>
      </c>
      <c r="F238" s="153" t="s">
        <v>359</v>
      </c>
      <c r="H238" s="152" t="s">
        <v>20</v>
      </c>
      <c r="I238" s="154"/>
      <c r="L238" s="150"/>
      <c r="M238" s="155"/>
      <c r="T238" s="156"/>
      <c r="AT238" s="152" t="s">
        <v>203</v>
      </c>
      <c r="AU238" s="152" t="s">
        <v>89</v>
      </c>
      <c r="AV238" s="12" t="s">
        <v>22</v>
      </c>
      <c r="AW238" s="12" t="s">
        <v>39</v>
      </c>
      <c r="AX238" s="12" t="s">
        <v>80</v>
      </c>
      <c r="AY238" s="152" t="s">
        <v>192</v>
      </c>
    </row>
    <row r="239" spans="2:65" s="12" customFormat="1" ht="10.199999999999999" x14ac:dyDescent="0.2">
      <c r="B239" s="150"/>
      <c r="D239" s="151" t="s">
        <v>203</v>
      </c>
      <c r="E239" s="152" t="s">
        <v>20</v>
      </c>
      <c r="F239" s="153" t="s">
        <v>303</v>
      </c>
      <c r="H239" s="152" t="s">
        <v>20</v>
      </c>
      <c r="I239" s="154"/>
      <c r="L239" s="150"/>
      <c r="M239" s="155"/>
      <c r="T239" s="156"/>
      <c r="AT239" s="152" t="s">
        <v>203</v>
      </c>
      <c r="AU239" s="152" t="s">
        <v>89</v>
      </c>
      <c r="AV239" s="12" t="s">
        <v>22</v>
      </c>
      <c r="AW239" s="12" t="s">
        <v>39</v>
      </c>
      <c r="AX239" s="12" t="s">
        <v>80</v>
      </c>
      <c r="AY239" s="152" t="s">
        <v>192</v>
      </c>
    </row>
    <row r="240" spans="2:65" s="13" customFormat="1" ht="10.199999999999999" x14ac:dyDescent="0.2">
      <c r="B240" s="157"/>
      <c r="D240" s="151" t="s">
        <v>203</v>
      </c>
      <c r="E240" s="158" t="s">
        <v>20</v>
      </c>
      <c r="F240" s="159" t="s">
        <v>360</v>
      </c>
      <c r="H240" s="160">
        <v>1.83</v>
      </c>
      <c r="I240" s="161"/>
      <c r="L240" s="157"/>
      <c r="M240" s="162"/>
      <c r="T240" s="163"/>
      <c r="AT240" s="158" t="s">
        <v>203</v>
      </c>
      <c r="AU240" s="158" t="s">
        <v>89</v>
      </c>
      <c r="AV240" s="13" t="s">
        <v>89</v>
      </c>
      <c r="AW240" s="13" t="s">
        <v>39</v>
      </c>
      <c r="AX240" s="13" t="s">
        <v>80</v>
      </c>
      <c r="AY240" s="158" t="s">
        <v>192</v>
      </c>
    </row>
    <row r="241" spans="2:65" s="12" customFormat="1" ht="10.199999999999999" x14ac:dyDescent="0.2">
      <c r="B241" s="150"/>
      <c r="D241" s="151" t="s">
        <v>203</v>
      </c>
      <c r="E241" s="152" t="s">
        <v>20</v>
      </c>
      <c r="F241" s="153" t="s">
        <v>305</v>
      </c>
      <c r="H241" s="152" t="s">
        <v>20</v>
      </c>
      <c r="I241" s="154"/>
      <c r="L241" s="150"/>
      <c r="M241" s="155"/>
      <c r="T241" s="156"/>
      <c r="AT241" s="152" t="s">
        <v>203</v>
      </c>
      <c r="AU241" s="152" t="s">
        <v>89</v>
      </c>
      <c r="AV241" s="12" t="s">
        <v>22</v>
      </c>
      <c r="AW241" s="12" t="s">
        <v>39</v>
      </c>
      <c r="AX241" s="12" t="s">
        <v>80</v>
      </c>
      <c r="AY241" s="152" t="s">
        <v>192</v>
      </c>
    </row>
    <row r="242" spans="2:65" s="13" customFormat="1" ht="10.199999999999999" x14ac:dyDescent="0.2">
      <c r="B242" s="157"/>
      <c r="D242" s="151" t="s">
        <v>203</v>
      </c>
      <c r="E242" s="158" t="s">
        <v>20</v>
      </c>
      <c r="F242" s="159" t="s">
        <v>361</v>
      </c>
      <c r="H242" s="160">
        <v>63.45</v>
      </c>
      <c r="I242" s="161"/>
      <c r="L242" s="157"/>
      <c r="M242" s="162"/>
      <c r="T242" s="163"/>
      <c r="AT242" s="158" t="s">
        <v>203</v>
      </c>
      <c r="AU242" s="158" t="s">
        <v>89</v>
      </c>
      <c r="AV242" s="13" t="s">
        <v>89</v>
      </c>
      <c r="AW242" s="13" t="s">
        <v>39</v>
      </c>
      <c r="AX242" s="13" t="s">
        <v>80</v>
      </c>
      <c r="AY242" s="158" t="s">
        <v>192</v>
      </c>
    </row>
    <row r="243" spans="2:65" s="12" customFormat="1" ht="10.199999999999999" x14ac:dyDescent="0.2">
      <c r="B243" s="150"/>
      <c r="D243" s="151" t="s">
        <v>203</v>
      </c>
      <c r="E243" s="152" t="s">
        <v>20</v>
      </c>
      <c r="F243" s="153" t="s">
        <v>307</v>
      </c>
      <c r="H243" s="152" t="s">
        <v>20</v>
      </c>
      <c r="I243" s="154"/>
      <c r="L243" s="150"/>
      <c r="M243" s="155"/>
      <c r="T243" s="156"/>
      <c r="AT243" s="152" t="s">
        <v>203</v>
      </c>
      <c r="AU243" s="152" t="s">
        <v>89</v>
      </c>
      <c r="AV243" s="12" t="s">
        <v>22</v>
      </c>
      <c r="AW243" s="12" t="s">
        <v>39</v>
      </c>
      <c r="AX243" s="12" t="s">
        <v>80</v>
      </c>
      <c r="AY243" s="152" t="s">
        <v>192</v>
      </c>
    </row>
    <row r="244" spans="2:65" s="13" customFormat="1" ht="10.199999999999999" x14ac:dyDescent="0.2">
      <c r="B244" s="157"/>
      <c r="D244" s="151" t="s">
        <v>203</v>
      </c>
      <c r="E244" s="158" t="s">
        <v>20</v>
      </c>
      <c r="F244" s="159" t="s">
        <v>362</v>
      </c>
      <c r="H244" s="160">
        <v>9.5299999999999994</v>
      </c>
      <c r="I244" s="161"/>
      <c r="L244" s="157"/>
      <c r="M244" s="162"/>
      <c r="T244" s="163"/>
      <c r="AT244" s="158" t="s">
        <v>203</v>
      </c>
      <c r="AU244" s="158" t="s">
        <v>89</v>
      </c>
      <c r="AV244" s="13" t="s">
        <v>89</v>
      </c>
      <c r="AW244" s="13" t="s">
        <v>39</v>
      </c>
      <c r="AX244" s="13" t="s">
        <v>80</v>
      </c>
      <c r="AY244" s="158" t="s">
        <v>192</v>
      </c>
    </row>
    <row r="245" spans="2:65" s="12" customFormat="1" ht="10.199999999999999" x14ac:dyDescent="0.2">
      <c r="B245" s="150"/>
      <c r="D245" s="151" t="s">
        <v>203</v>
      </c>
      <c r="E245" s="152" t="s">
        <v>20</v>
      </c>
      <c r="F245" s="153" t="s">
        <v>309</v>
      </c>
      <c r="H245" s="152" t="s">
        <v>20</v>
      </c>
      <c r="I245" s="154"/>
      <c r="L245" s="150"/>
      <c r="M245" s="155"/>
      <c r="T245" s="156"/>
      <c r="AT245" s="152" t="s">
        <v>203</v>
      </c>
      <c r="AU245" s="152" t="s">
        <v>89</v>
      </c>
      <c r="AV245" s="12" t="s">
        <v>22</v>
      </c>
      <c r="AW245" s="12" t="s">
        <v>39</v>
      </c>
      <c r="AX245" s="12" t="s">
        <v>80</v>
      </c>
      <c r="AY245" s="152" t="s">
        <v>192</v>
      </c>
    </row>
    <row r="246" spans="2:65" s="13" customFormat="1" ht="10.199999999999999" x14ac:dyDescent="0.2">
      <c r="B246" s="157"/>
      <c r="D246" s="151" t="s">
        <v>203</v>
      </c>
      <c r="E246" s="158" t="s">
        <v>20</v>
      </c>
      <c r="F246" s="159" t="s">
        <v>363</v>
      </c>
      <c r="H246" s="160">
        <v>8.99</v>
      </c>
      <c r="I246" s="161"/>
      <c r="L246" s="157"/>
      <c r="M246" s="162"/>
      <c r="T246" s="163"/>
      <c r="AT246" s="158" t="s">
        <v>203</v>
      </c>
      <c r="AU246" s="158" t="s">
        <v>89</v>
      </c>
      <c r="AV246" s="13" t="s">
        <v>89</v>
      </c>
      <c r="AW246" s="13" t="s">
        <v>39</v>
      </c>
      <c r="AX246" s="13" t="s">
        <v>80</v>
      </c>
      <c r="AY246" s="158" t="s">
        <v>192</v>
      </c>
    </row>
    <row r="247" spans="2:65" s="14" customFormat="1" ht="10.199999999999999" x14ac:dyDescent="0.2">
      <c r="B247" s="164"/>
      <c r="D247" s="151" t="s">
        <v>203</v>
      </c>
      <c r="E247" s="165" t="s">
        <v>20</v>
      </c>
      <c r="F247" s="166" t="s">
        <v>207</v>
      </c>
      <c r="H247" s="167">
        <v>169.27</v>
      </c>
      <c r="I247" s="168"/>
      <c r="L247" s="164"/>
      <c r="M247" s="169"/>
      <c r="T247" s="170"/>
      <c r="AT247" s="165" t="s">
        <v>203</v>
      </c>
      <c r="AU247" s="165" t="s">
        <v>89</v>
      </c>
      <c r="AV247" s="14" t="s">
        <v>199</v>
      </c>
      <c r="AW247" s="14" t="s">
        <v>39</v>
      </c>
      <c r="AX247" s="14" t="s">
        <v>22</v>
      </c>
      <c r="AY247" s="165" t="s">
        <v>192</v>
      </c>
    </row>
    <row r="248" spans="2:65" s="1" customFormat="1" ht="16.5" customHeight="1" x14ac:dyDescent="0.2">
      <c r="B248" s="33"/>
      <c r="C248" s="133" t="s">
        <v>364</v>
      </c>
      <c r="D248" s="133" t="s">
        <v>194</v>
      </c>
      <c r="E248" s="134" t="s">
        <v>365</v>
      </c>
      <c r="F248" s="135" t="s">
        <v>366</v>
      </c>
      <c r="G248" s="136" t="s">
        <v>234</v>
      </c>
      <c r="H248" s="137">
        <v>2307.69</v>
      </c>
      <c r="I248" s="138"/>
      <c r="J248" s="139">
        <f>ROUND(I248*H248,2)</f>
        <v>0</v>
      </c>
      <c r="K248" s="135" t="s">
        <v>198</v>
      </c>
      <c r="L248" s="33"/>
      <c r="M248" s="140" t="s">
        <v>20</v>
      </c>
      <c r="N248" s="141" t="s">
        <v>51</v>
      </c>
      <c r="P248" s="142">
        <f>O248*H248</f>
        <v>0</v>
      </c>
      <c r="Q248" s="142">
        <v>0</v>
      </c>
      <c r="R248" s="142">
        <f>Q248*H248</f>
        <v>0</v>
      </c>
      <c r="S248" s="142">
        <v>0</v>
      </c>
      <c r="T248" s="143">
        <f>S248*H248</f>
        <v>0</v>
      </c>
      <c r="AR248" s="144" t="s">
        <v>199</v>
      </c>
      <c r="AT248" s="144" t="s">
        <v>194</v>
      </c>
      <c r="AU248" s="144" t="s">
        <v>89</v>
      </c>
      <c r="AY248" s="18" t="s">
        <v>192</v>
      </c>
      <c r="BE248" s="145">
        <f>IF(N248="základní",J248,0)</f>
        <v>0</v>
      </c>
      <c r="BF248" s="145">
        <f>IF(N248="snížená",J248,0)</f>
        <v>0</v>
      </c>
      <c r="BG248" s="145">
        <f>IF(N248="zákl. přenesená",J248,0)</f>
        <v>0</v>
      </c>
      <c r="BH248" s="145">
        <f>IF(N248="sníž. přenesená",J248,0)</f>
        <v>0</v>
      </c>
      <c r="BI248" s="145">
        <f>IF(N248="nulová",J248,0)</f>
        <v>0</v>
      </c>
      <c r="BJ248" s="18" t="s">
        <v>22</v>
      </c>
      <c r="BK248" s="145">
        <f>ROUND(I248*H248,2)</f>
        <v>0</v>
      </c>
      <c r="BL248" s="18" t="s">
        <v>199</v>
      </c>
      <c r="BM248" s="144" t="s">
        <v>367</v>
      </c>
    </row>
    <row r="249" spans="2:65" s="1" customFormat="1" ht="10.199999999999999" x14ac:dyDescent="0.2">
      <c r="B249" s="33"/>
      <c r="D249" s="146" t="s">
        <v>201</v>
      </c>
      <c r="F249" s="147" t="s">
        <v>368</v>
      </c>
      <c r="I249" s="148"/>
      <c r="L249" s="33"/>
      <c r="M249" s="149"/>
      <c r="T249" s="54"/>
      <c r="AT249" s="18" t="s">
        <v>201</v>
      </c>
      <c r="AU249" s="18" t="s">
        <v>89</v>
      </c>
    </row>
    <row r="250" spans="2:65" s="12" customFormat="1" ht="10.199999999999999" x14ac:dyDescent="0.2">
      <c r="B250" s="150"/>
      <c r="D250" s="151" t="s">
        <v>203</v>
      </c>
      <c r="E250" s="152" t="s">
        <v>20</v>
      </c>
      <c r="F250" s="153" t="s">
        <v>355</v>
      </c>
      <c r="H250" s="152" t="s">
        <v>20</v>
      </c>
      <c r="I250" s="154"/>
      <c r="L250" s="150"/>
      <c r="M250" s="155"/>
      <c r="T250" s="156"/>
      <c r="AT250" s="152" t="s">
        <v>203</v>
      </c>
      <c r="AU250" s="152" t="s">
        <v>89</v>
      </c>
      <c r="AV250" s="12" t="s">
        <v>22</v>
      </c>
      <c r="AW250" s="12" t="s">
        <v>39</v>
      </c>
      <c r="AX250" s="12" t="s">
        <v>80</v>
      </c>
      <c r="AY250" s="152" t="s">
        <v>192</v>
      </c>
    </row>
    <row r="251" spans="2:65" s="13" customFormat="1" ht="10.199999999999999" x14ac:dyDescent="0.2">
      <c r="B251" s="157"/>
      <c r="D251" s="151" t="s">
        <v>203</v>
      </c>
      <c r="E251" s="158" t="s">
        <v>20</v>
      </c>
      <c r="F251" s="159" t="s">
        <v>369</v>
      </c>
      <c r="H251" s="160">
        <v>2307.69</v>
      </c>
      <c r="I251" s="161"/>
      <c r="L251" s="157"/>
      <c r="M251" s="162"/>
      <c r="T251" s="163"/>
      <c r="AT251" s="158" t="s">
        <v>203</v>
      </c>
      <c r="AU251" s="158" t="s">
        <v>89</v>
      </c>
      <c r="AV251" s="13" t="s">
        <v>89</v>
      </c>
      <c r="AW251" s="13" t="s">
        <v>39</v>
      </c>
      <c r="AX251" s="13" t="s">
        <v>22</v>
      </c>
      <c r="AY251" s="158" t="s">
        <v>192</v>
      </c>
    </row>
    <row r="252" spans="2:65" s="1" customFormat="1" ht="21.75" customHeight="1" x14ac:dyDescent="0.2">
      <c r="B252" s="33"/>
      <c r="C252" s="133" t="s">
        <v>370</v>
      </c>
      <c r="D252" s="133" t="s">
        <v>194</v>
      </c>
      <c r="E252" s="134" t="s">
        <v>371</v>
      </c>
      <c r="F252" s="135" t="s">
        <v>372</v>
      </c>
      <c r="G252" s="136" t="s">
        <v>197</v>
      </c>
      <c r="H252" s="137">
        <v>6.7949999999999999</v>
      </c>
      <c r="I252" s="138"/>
      <c r="J252" s="139">
        <f>ROUND(I252*H252,2)</f>
        <v>0</v>
      </c>
      <c r="K252" s="135" t="s">
        <v>198</v>
      </c>
      <c r="L252" s="33"/>
      <c r="M252" s="140" t="s">
        <v>20</v>
      </c>
      <c r="N252" s="141" t="s">
        <v>51</v>
      </c>
      <c r="P252" s="142">
        <f>O252*H252</f>
        <v>0</v>
      </c>
      <c r="Q252" s="142">
        <v>0</v>
      </c>
      <c r="R252" s="142">
        <f>Q252*H252</f>
        <v>0</v>
      </c>
      <c r="S252" s="142">
        <v>4.3999999999999997E-2</v>
      </c>
      <c r="T252" s="143">
        <f>S252*H252</f>
        <v>0.29897999999999997</v>
      </c>
      <c r="AR252" s="144" t="s">
        <v>199</v>
      </c>
      <c r="AT252" s="144" t="s">
        <v>194</v>
      </c>
      <c r="AU252" s="144" t="s">
        <v>89</v>
      </c>
      <c r="AY252" s="18" t="s">
        <v>192</v>
      </c>
      <c r="BE252" s="145">
        <f>IF(N252="základní",J252,0)</f>
        <v>0</v>
      </c>
      <c r="BF252" s="145">
        <f>IF(N252="snížená",J252,0)</f>
        <v>0</v>
      </c>
      <c r="BG252" s="145">
        <f>IF(N252="zákl. přenesená",J252,0)</f>
        <v>0</v>
      </c>
      <c r="BH252" s="145">
        <f>IF(N252="sníž. přenesená",J252,0)</f>
        <v>0</v>
      </c>
      <c r="BI252" s="145">
        <f>IF(N252="nulová",J252,0)</f>
        <v>0</v>
      </c>
      <c r="BJ252" s="18" t="s">
        <v>22</v>
      </c>
      <c r="BK252" s="145">
        <f>ROUND(I252*H252,2)</f>
        <v>0</v>
      </c>
      <c r="BL252" s="18" t="s">
        <v>199</v>
      </c>
      <c r="BM252" s="144" t="s">
        <v>373</v>
      </c>
    </row>
    <row r="253" spans="2:65" s="1" customFormat="1" ht="10.199999999999999" x14ac:dyDescent="0.2">
      <c r="B253" s="33"/>
      <c r="D253" s="146" t="s">
        <v>201</v>
      </c>
      <c r="F253" s="147" t="s">
        <v>374</v>
      </c>
      <c r="I253" s="148"/>
      <c r="L253" s="33"/>
      <c r="M253" s="149"/>
      <c r="T253" s="54"/>
      <c r="AT253" s="18" t="s">
        <v>201</v>
      </c>
      <c r="AU253" s="18" t="s">
        <v>89</v>
      </c>
    </row>
    <row r="254" spans="2:65" s="1" customFormat="1" ht="21.75" customHeight="1" x14ac:dyDescent="0.2">
      <c r="B254" s="33"/>
      <c r="C254" s="133" t="s">
        <v>375</v>
      </c>
      <c r="D254" s="133" t="s">
        <v>194</v>
      </c>
      <c r="E254" s="134" t="s">
        <v>376</v>
      </c>
      <c r="F254" s="135" t="s">
        <v>377</v>
      </c>
      <c r="G254" s="136" t="s">
        <v>197</v>
      </c>
      <c r="H254" s="137">
        <v>88.263000000000005</v>
      </c>
      <c r="I254" s="138"/>
      <c r="J254" s="139">
        <f>ROUND(I254*H254,2)</f>
        <v>0</v>
      </c>
      <c r="K254" s="135" t="s">
        <v>198</v>
      </c>
      <c r="L254" s="33"/>
      <c r="M254" s="140" t="s">
        <v>20</v>
      </c>
      <c r="N254" s="141" t="s">
        <v>51</v>
      </c>
      <c r="P254" s="142">
        <f>O254*H254</f>
        <v>0</v>
      </c>
      <c r="Q254" s="142">
        <v>0</v>
      </c>
      <c r="R254" s="142">
        <f>Q254*H254</f>
        <v>0</v>
      </c>
      <c r="S254" s="142">
        <v>2.9000000000000001E-2</v>
      </c>
      <c r="T254" s="143">
        <f>S254*H254</f>
        <v>2.5596270000000003</v>
      </c>
      <c r="AR254" s="144" t="s">
        <v>199</v>
      </c>
      <c r="AT254" s="144" t="s">
        <v>194</v>
      </c>
      <c r="AU254" s="144" t="s">
        <v>89</v>
      </c>
      <c r="AY254" s="18" t="s">
        <v>192</v>
      </c>
      <c r="BE254" s="145">
        <f>IF(N254="základní",J254,0)</f>
        <v>0</v>
      </c>
      <c r="BF254" s="145">
        <f>IF(N254="snížená",J254,0)</f>
        <v>0</v>
      </c>
      <c r="BG254" s="145">
        <f>IF(N254="zákl. přenesená",J254,0)</f>
        <v>0</v>
      </c>
      <c r="BH254" s="145">
        <f>IF(N254="sníž. přenesená",J254,0)</f>
        <v>0</v>
      </c>
      <c r="BI254" s="145">
        <f>IF(N254="nulová",J254,0)</f>
        <v>0</v>
      </c>
      <c r="BJ254" s="18" t="s">
        <v>22</v>
      </c>
      <c r="BK254" s="145">
        <f>ROUND(I254*H254,2)</f>
        <v>0</v>
      </c>
      <c r="BL254" s="18" t="s">
        <v>199</v>
      </c>
      <c r="BM254" s="144" t="s">
        <v>378</v>
      </c>
    </row>
    <row r="255" spans="2:65" s="1" customFormat="1" ht="10.199999999999999" x14ac:dyDescent="0.2">
      <c r="B255" s="33"/>
      <c r="D255" s="146" t="s">
        <v>201</v>
      </c>
      <c r="F255" s="147" t="s">
        <v>379</v>
      </c>
      <c r="I255" s="148"/>
      <c r="L255" s="33"/>
      <c r="M255" s="149"/>
      <c r="T255" s="54"/>
      <c r="AT255" s="18" t="s">
        <v>201</v>
      </c>
      <c r="AU255" s="18" t="s">
        <v>89</v>
      </c>
    </row>
    <row r="256" spans="2:65" s="1" customFormat="1" ht="24.15" customHeight="1" x14ac:dyDescent="0.2">
      <c r="B256" s="33"/>
      <c r="C256" s="133" t="s">
        <v>380</v>
      </c>
      <c r="D256" s="133" t="s">
        <v>194</v>
      </c>
      <c r="E256" s="134" t="s">
        <v>381</v>
      </c>
      <c r="F256" s="135" t="s">
        <v>382</v>
      </c>
      <c r="G256" s="136" t="s">
        <v>234</v>
      </c>
      <c r="H256" s="137">
        <v>89.06</v>
      </c>
      <c r="I256" s="138"/>
      <c r="J256" s="139">
        <f>ROUND(I256*H256,2)</f>
        <v>0</v>
      </c>
      <c r="K256" s="135" t="s">
        <v>198</v>
      </c>
      <c r="L256" s="33"/>
      <c r="M256" s="140" t="s">
        <v>20</v>
      </c>
      <c r="N256" s="141" t="s">
        <v>51</v>
      </c>
      <c r="P256" s="142">
        <f>O256*H256</f>
        <v>0</v>
      </c>
      <c r="Q256" s="142">
        <v>0</v>
      </c>
      <c r="R256" s="142">
        <f>Q256*H256</f>
        <v>0</v>
      </c>
      <c r="S256" s="142">
        <v>5.7000000000000002E-2</v>
      </c>
      <c r="T256" s="143">
        <f>S256*H256</f>
        <v>5.0764200000000006</v>
      </c>
      <c r="AR256" s="144" t="s">
        <v>199</v>
      </c>
      <c r="AT256" s="144" t="s">
        <v>194</v>
      </c>
      <c r="AU256" s="144" t="s">
        <v>89</v>
      </c>
      <c r="AY256" s="18" t="s">
        <v>192</v>
      </c>
      <c r="BE256" s="145">
        <f>IF(N256="základní",J256,0)</f>
        <v>0</v>
      </c>
      <c r="BF256" s="145">
        <f>IF(N256="snížená",J256,0)</f>
        <v>0</v>
      </c>
      <c r="BG256" s="145">
        <f>IF(N256="zákl. přenesená",J256,0)</f>
        <v>0</v>
      </c>
      <c r="BH256" s="145">
        <f>IF(N256="sníž. přenesená",J256,0)</f>
        <v>0</v>
      </c>
      <c r="BI256" s="145">
        <f>IF(N256="nulová",J256,0)</f>
        <v>0</v>
      </c>
      <c r="BJ256" s="18" t="s">
        <v>22</v>
      </c>
      <c r="BK256" s="145">
        <f>ROUND(I256*H256,2)</f>
        <v>0</v>
      </c>
      <c r="BL256" s="18" t="s">
        <v>199</v>
      </c>
      <c r="BM256" s="144" t="s">
        <v>383</v>
      </c>
    </row>
    <row r="257" spans="2:65" s="1" customFormat="1" ht="10.199999999999999" x14ac:dyDescent="0.2">
      <c r="B257" s="33"/>
      <c r="D257" s="146" t="s">
        <v>201</v>
      </c>
      <c r="F257" s="147" t="s">
        <v>384</v>
      </c>
      <c r="I257" s="148"/>
      <c r="L257" s="33"/>
      <c r="M257" s="149"/>
      <c r="T257" s="54"/>
      <c r="AT257" s="18" t="s">
        <v>201</v>
      </c>
      <c r="AU257" s="18" t="s">
        <v>89</v>
      </c>
    </row>
    <row r="258" spans="2:65" s="12" customFormat="1" ht="10.199999999999999" x14ac:dyDescent="0.2">
      <c r="B258" s="150"/>
      <c r="D258" s="151" t="s">
        <v>203</v>
      </c>
      <c r="E258" s="152" t="s">
        <v>20</v>
      </c>
      <c r="F258" s="153" t="s">
        <v>385</v>
      </c>
      <c r="H258" s="152" t="s">
        <v>20</v>
      </c>
      <c r="I258" s="154"/>
      <c r="L258" s="150"/>
      <c r="M258" s="155"/>
      <c r="T258" s="156"/>
      <c r="AT258" s="152" t="s">
        <v>203</v>
      </c>
      <c r="AU258" s="152" t="s">
        <v>89</v>
      </c>
      <c r="AV258" s="12" t="s">
        <v>22</v>
      </c>
      <c r="AW258" s="12" t="s">
        <v>39</v>
      </c>
      <c r="AX258" s="12" t="s">
        <v>80</v>
      </c>
      <c r="AY258" s="152" t="s">
        <v>192</v>
      </c>
    </row>
    <row r="259" spans="2:65" s="13" customFormat="1" ht="10.199999999999999" x14ac:dyDescent="0.2">
      <c r="B259" s="157"/>
      <c r="D259" s="151" t="s">
        <v>203</v>
      </c>
      <c r="E259" s="158" t="s">
        <v>20</v>
      </c>
      <c r="F259" s="159" t="s">
        <v>386</v>
      </c>
      <c r="H259" s="160">
        <v>1.84</v>
      </c>
      <c r="I259" s="161"/>
      <c r="L259" s="157"/>
      <c r="M259" s="162"/>
      <c r="T259" s="163"/>
      <c r="AT259" s="158" t="s">
        <v>203</v>
      </c>
      <c r="AU259" s="158" t="s">
        <v>89</v>
      </c>
      <c r="AV259" s="13" t="s">
        <v>89</v>
      </c>
      <c r="AW259" s="13" t="s">
        <v>39</v>
      </c>
      <c r="AX259" s="13" t="s">
        <v>80</v>
      </c>
      <c r="AY259" s="158" t="s">
        <v>192</v>
      </c>
    </row>
    <row r="260" spans="2:65" s="12" customFormat="1" ht="10.199999999999999" x14ac:dyDescent="0.2">
      <c r="B260" s="150"/>
      <c r="D260" s="151" t="s">
        <v>203</v>
      </c>
      <c r="E260" s="152" t="s">
        <v>20</v>
      </c>
      <c r="F260" s="153" t="s">
        <v>387</v>
      </c>
      <c r="H260" s="152" t="s">
        <v>20</v>
      </c>
      <c r="I260" s="154"/>
      <c r="L260" s="150"/>
      <c r="M260" s="155"/>
      <c r="T260" s="156"/>
      <c r="AT260" s="152" t="s">
        <v>203</v>
      </c>
      <c r="AU260" s="152" t="s">
        <v>89</v>
      </c>
      <c r="AV260" s="12" t="s">
        <v>22</v>
      </c>
      <c r="AW260" s="12" t="s">
        <v>39</v>
      </c>
      <c r="AX260" s="12" t="s">
        <v>80</v>
      </c>
      <c r="AY260" s="152" t="s">
        <v>192</v>
      </c>
    </row>
    <row r="261" spans="2:65" s="13" customFormat="1" ht="10.199999999999999" x14ac:dyDescent="0.2">
      <c r="B261" s="157"/>
      <c r="D261" s="151" t="s">
        <v>203</v>
      </c>
      <c r="E261" s="158" t="s">
        <v>20</v>
      </c>
      <c r="F261" s="159" t="s">
        <v>388</v>
      </c>
      <c r="H261" s="160">
        <v>3.42</v>
      </c>
      <c r="I261" s="161"/>
      <c r="L261" s="157"/>
      <c r="M261" s="162"/>
      <c r="T261" s="163"/>
      <c r="AT261" s="158" t="s">
        <v>203</v>
      </c>
      <c r="AU261" s="158" t="s">
        <v>89</v>
      </c>
      <c r="AV261" s="13" t="s">
        <v>89</v>
      </c>
      <c r="AW261" s="13" t="s">
        <v>39</v>
      </c>
      <c r="AX261" s="13" t="s">
        <v>80</v>
      </c>
      <c r="AY261" s="158" t="s">
        <v>192</v>
      </c>
    </row>
    <row r="262" spans="2:65" s="12" customFormat="1" ht="10.199999999999999" x14ac:dyDescent="0.2">
      <c r="B262" s="150"/>
      <c r="D262" s="151" t="s">
        <v>203</v>
      </c>
      <c r="E262" s="152" t="s">
        <v>20</v>
      </c>
      <c r="F262" s="153" t="s">
        <v>303</v>
      </c>
      <c r="H262" s="152" t="s">
        <v>20</v>
      </c>
      <c r="I262" s="154"/>
      <c r="L262" s="150"/>
      <c r="M262" s="155"/>
      <c r="T262" s="156"/>
      <c r="AT262" s="152" t="s">
        <v>203</v>
      </c>
      <c r="AU262" s="152" t="s">
        <v>89</v>
      </c>
      <c r="AV262" s="12" t="s">
        <v>22</v>
      </c>
      <c r="AW262" s="12" t="s">
        <v>39</v>
      </c>
      <c r="AX262" s="12" t="s">
        <v>80</v>
      </c>
      <c r="AY262" s="152" t="s">
        <v>192</v>
      </c>
    </row>
    <row r="263" spans="2:65" s="13" customFormat="1" ht="10.199999999999999" x14ac:dyDescent="0.2">
      <c r="B263" s="157"/>
      <c r="D263" s="151" t="s">
        <v>203</v>
      </c>
      <c r="E263" s="158" t="s">
        <v>20</v>
      </c>
      <c r="F263" s="159" t="s">
        <v>360</v>
      </c>
      <c r="H263" s="160">
        <v>1.83</v>
      </c>
      <c r="I263" s="161"/>
      <c r="L263" s="157"/>
      <c r="M263" s="162"/>
      <c r="T263" s="163"/>
      <c r="AT263" s="158" t="s">
        <v>203</v>
      </c>
      <c r="AU263" s="158" t="s">
        <v>89</v>
      </c>
      <c r="AV263" s="13" t="s">
        <v>89</v>
      </c>
      <c r="AW263" s="13" t="s">
        <v>39</v>
      </c>
      <c r="AX263" s="13" t="s">
        <v>80</v>
      </c>
      <c r="AY263" s="158" t="s">
        <v>192</v>
      </c>
    </row>
    <row r="264" spans="2:65" s="12" customFormat="1" ht="10.199999999999999" x14ac:dyDescent="0.2">
      <c r="B264" s="150"/>
      <c r="D264" s="151" t="s">
        <v>203</v>
      </c>
      <c r="E264" s="152" t="s">
        <v>20</v>
      </c>
      <c r="F264" s="153" t="s">
        <v>305</v>
      </c>
      <c r="H264" s="152" t="s">
        <v>20</v>
      </c>
      <c r="I264" s="154"/>
      <c r="L264" s="150"/>
      <c r="M264" s="155"/>
      <c r="T264" s="156"/>
      <c r="AT264" s="152" t="s">
        <v>203</v>
      </c>
      <c r="AU264" s="152" t="s">
        <v>89</v>
      </c>
      <c r="AV264" s="12" t="s">
        <v>22</v>
      </c>
      <c r="AW264" s="12" t="s">
        <v>39</v>
      </c>
      <c r="AX264" s="12" t="s">
        <v>80</v>
      </c>
      <c r="AY264" s="152" t="s">
        <v>192</v>
      </c>
    </row>
    <row r="265" spans="2:65" s="13" customFormat="1" ht="10.199999999999999" x14ac:dyDescent="0.2">
      <c r="B265" s="157"/>
      <c r="D265" s="151" t="s">
        <v>203</v>
      </c>
      <c r="E265" s="158" t="s">
        <v>20</v>
      </c>
      <c r="F265" s="159" t="s">
        <v>361</v>
      </c>
      <c r="H265" s="160">
        <v>63.45</v>
      </c>
      <c r="I265" s="161"/>
      <c r="L265" s="157"/>
      <c r="M265" s="162"/>
      <c r="T265" s="163"/>
      <c r="AT265" s="158" t="s">
        <v>203</v>
      </c>
      <c r="AU265" s="158" t="s">
        <v>89</v>
      </c>
      <c r="AV265" s="13" t="s">
        <v>89</v>
      </c>
      <c r="AW265" s="13" t="s">
        <v>39</v>
      </c>
      <c r="AX265" s="13" t="s">
        <v>80</v>
      </c>
      <c r="AY265" s="158" t="s">
        <v>192</v>
      </c>
    </row>
    <row r="266" spans="2:65" s="12" customFormat="1" ht="10.199999999999999" x14ac:dyDescent="0.2">
      <c r="B266" s="150"/>
      <c r="D266" s="151" t="s">
        <v>203</v>
      </c>
      <c r="E266" s="152" t="s">
        <v>20</v>
      </c>
      <c r="F266" s="153" t="s">
        <v>307</v>
      </c>
      <c r="H266" s="152" t="s">
        <v>20</v>
      </c>
      <c r="I266" s="154"/>
      <c r="L266" s="150"/>
      <c r="M266" s="155"/>
      <c r="T266" s="156"/>
      <c r="AT266" s="152" t="s">
        <v>203</v>
      </c>
      <c r="AU266" s="152" t="s">
        <v>89</v>
      </c>
      <c r="AV266" s="12" t="s">
        <v>22</v>
      </c>
      <c r="AW266" s="12" t="s">
        <v>39</v>
      </c>
      <c r="AX266" s="12" t="s">
        <v>80</v>
      </c>
      <c r="AY266" s="152" t="s">
        <v>192</v>
      </c>
    </row>
    <row r="267" spans="2:65" s="13" customFormat="1" ht="10.199999999999999" x14ac:dyDescent="0.2">
      <c r="B267" s="157"/>
      <c r="D267" s="151" t="s">
        <v>203</v>
      </c>
      <c r="E267" s="158" t="s">
        <v>20</v>
      </c>
      <c r="F267" s="159" t="s">
        <v>362</v>
      </c>
      <c r="H267" s="160">
        <v>9.5299999999999994</v>
      </c>
      <c r="I267" s="161"/>
      <c r="L267" s="157"/>
      <c r="M267" s="162"/>
      <c r="T267" s="163"/>
      <c r="AT267" s="158" t="s">
        <v>203</v>
      </c>
      <c r="AU267" s="158" t="s">
        <v>89</v>
      </c>
      <c r="AV267" s="13" t="s">
        <v>89</v>
      </c>
      <c r="AW267" s="13" t="s">
        <v>39</v>
      </c>
      <c r="AX267" s="13" t="s">
        <v>80</v>
      </c>
      <c r="AY267" s="158" t="s">
        <v>192</v>
      </c>
    </row>
    <row r="268" spans="2:65" s="12" customFormat="1" ht="10.199999999999999" x14ac:dyDescent="0.2">
      <c r="B268" s="150"/>
      <c r="D268" s="151" t="s">
        <v>203</v>
      </c>
      <c r="E268" s="152" t="s">
        <v>20</v>
      </c>
      <c r="F268" s="153" t="s">
        <v>309</v>
      </c>
      <c r="H268" s="152" t="s">
        <v>20</v>
      </c>
      <c r="I268" s="154"/>
      <c r="L268" s="150"/>
      <c r="M268" s="155"/>
      <c r="T268" s="156"/>
      <c r="AT268" s="152" t="s">
        <v>203</v>
      </c>
      <c r="AU268" s="152" t="s">
        <v>89</v>
      </c>
      <c r="AV268" s="12" t="s">
        <v>22</v>
      </c>
      <c r="AW268" s="12" t="s">
        <v>39</v>
      </c>
      <c r="AX268" s="12" t="s">
        <v>80</v>
      </c>
      <c r="AY268" s="152" t="s">
        <v>192</v>
      </c>
    </row>
    <row r="269" spans="2:65" s="13" customFormat="1" ht="10.199999999999999" x14ac:dyDescent="0.2">
      <c r="B269" s="157"/>
      <c r="D269" s="151" t="s">
        <v>203</v>
      </c>
      <c r="E269" s="158" t="s">
        <v>20</v>
      </c>
      <c r="F269" s="159" t="s">
        <v>363</v>
      </c>
      <c r="H269" s="160">
        <v>8.99</v>
      </c>
      <c r="I269" s="161"/>
      <c r="L269" s="157"/>
      <c r="M269" s="162"/>
      <c r="T269" s="163"/>
      <c r="AT269" s="158" t="s">
        <v>203</v>
      </c>
      <c r="AU269" s="158" t="s">
        <v>89</v>
      </c>
      <c r="AV269" s="13" t="s">
        <v>89</v>
      </c>
      <c r="AW269" s="13" t="s">
        <v>39</v>
      </c>
      <c r="AX269" s="13" t="s">
        <v>80</v>
      </c>
      <c r="AY269" s="158" t="s">
        <v>192</v>
      </c>
    </row>
    <row r="270" spans="2:65" s="14" customFormat="1" ht="10.199999999999999" x14ac:dyDescent="0.2">
      <c r="B270" s="164"/>
      <c r="D270" s="151" t="s">
        <v>203</v>
      </c>
      <c r="E270" s="165" t="s">
        <v>20</v>
      </c>
      <c r="F270" s="166" t="s">
        <v>207</v>
      </c>
      <c r="H270" s="167">
        <v>89.06</v>
      </c>
      <c r="I270" s="168"/>
      <c r="L270" s="164"/>
      <c r="M270" s="169"/>
      <c r="T270" s="170"/>
      <c r="AT270" s="165" t="s">
        <v>203</v>
      </c>
      <c r="AU270" s="165" t="s">
        <v>89</v>
      </c>
      <c r="AV270" s="14" t="s">
        <v>199</v>
      </c>
      <c r="AW270" s="14" t="s">
        <v>39</v>
      </c>
      <c r="AX270" s="14" t="s">
        <v>22</v>
      </c>
      <c r="AY270" s="165" t="s">
        <v>192</v>
      </c>
    </row>
    <row r="271" spans="2:65" s="1" customFormat="1" ht="21.75" customHeight="1" x14ac:dyDescent="0.2">
      <c r="B271" s="33"/>
      <c r="C271" s="133" t="s">
        <v>7</v>
      </c>
      <c r="D271" s="133" t="s">
        <v>194</v>
      </c>
      <c r="E271" s="134" t="s">
        <v>389</v>
      </c>
      <c r="F271" s="135" t="s">
        <v>390</v>
      </c>
      <c r="G271" s="136" t="s">
        <v>197</v>
      </c>
      <c r="H271" s="137">
        <v>6.6639999999999997</v>
      </c>
      <c r="I271" s="138"/>
      <c r="J271" s="139">
        <f>ROUND(I271*H271,2)</f>
        <v>0</v>
      </c>
      <c r="K271" s="135" t="s">
        <v>198</v>
      </c>
      <c r="L271" s="33"/>
      <c r="M271" s="140" t="s">
        <v>20</v>
      </c>
      <c r="N271" s="141" t="s">
        <v>51</v>
      </c>
      <c r="P271" s="142">
        <f>O271*H271</f>
        <v>0</v>
      </c>
      <c r="Q271" s="142">
        <v>0</v>
      </c>
      <c r="R271" s="142">
        <f>Q271*H271</f>
        <v>0</v>
      </c>
      <c r="S271" s="142">
        <v>1.4</v>
      </c>
      <c r="T271" s="143">
        <f>S271*H271</f>
        <v>9.3295999999999992</v>
      </c>
      <c r="AR271" s="144" t="s">
        <v>199</v>
      </c>
      <c r="AT271" s="144" t="s">
        <v>194</v>
      </c>
      <c r="AU271" s="144" t="s">
        <v>89</v>
      </c>
      <c r="AY271" s="18" t="s">
        <v>192</v>
      </c>
      <c r="BE271" s="145">
        <f>IF(N271="základní",J271,0)</f>
        <v>0</v>
      </c>
      <c r="BF271" s="145">
        <f>IF(N271="snížená",J271,0)</f>
        <v>0</v>
      </c>
      <c r="BG271" s="145">
        <f>IF(N271="zákl. přenesená",J271,0)</f>
        <v>0</v>
      </c>
      <c r="BH271" s="145">
        <f>IF(N271="sníž. přenesená",J271,0)</f>
        <v>0</v>
      </c>
      <c r="BI271" s="145">
        <f>IF(N271="nulová",J271,0)</f>
        <v>0</v>
      </c>
      <c r="BJ271" s="18" t="s">
        <v>22</v>
      </c>
      <c r="BK271" s="145">
        <f>ROUND(I271*H271,2)</f>
        <v>0</v>
      </c>
      <c r="BL271" s="18" t="s">
        <v>199</v>
      </c>
      <c r="BM271" s="144" t="s">
        <v>391</v>
      </c>
    </row>
    <row r="272" spans="2:65" s="1" customFormat="1" ht="10.199999999999999" x14ac:dyDescent="0.2">
      <c r="B272" s="33"/>
      <c r="D272" s="146" t="s">
        <v>201</v>
      </c>
      <c r="F272" s="147" t="s">
        <v>392</v>
      </c>
      <c r="I272" s="148"/>
      <c r="L272" s="33"/>
      <c r="M272" s="149"/>
      <c r="T272" s="54"/>
      <c r="AT272" s="18" t="s">
        <v>201</v>
      </c>
      <c r="AU272" s="18" t="s">
        <v>89</v>
      </c>
    </row>
    <row r="273" spans="2:65" s="12" customFormat="1" ht="10.199999999999999" x14ac:dyDescent="0.2">
      <c r="B273" s="150"/>
      <c r="D273" s="151" t="s">
        <v>203</v>
      </c>
      <c r="E273" s="152" t="s">
        <v>20</v>
      </c>
      <c r="F273" s="153" t="s">
        <v>393</v>
      </c>
      <c r="H273" s="152" t="s">
        <v>20</v>
      </c>
      <c r="I273" s="154"/>
      <c r="L273" s="150"/>
      <c r="M273" s="155"/>
      <c r="T273" s="156"/>
      <c r="AT273" s="152" t="s">
        <v>203</v>
      </c>
      <c r="AU273" s="152" t="s">
        <v>89</v>
      </c>
      <c r="AV273" s="12" t="s">
        <v>22</v>
      </c>
      <c r="AW273" s="12" t="s">
        <v>39</v>
      </c>
      <c r="AX273" s="12" t="s">
        <v>80</v>
      </c>
      <c r="AY273" s="152" t="s">
        <v>192</v>
      </c>
    </row>
    <row r="274" spans="2:65" s="13" customFormat="1" ht="10.199999999999999" x14ac:dyDescent="0.2">
      <c r="B274" s="157"/>
      <c r="D274" s="151" t="s">
        <v>203</v>
      </c>
      <c r="E274" s="158" t="s">
        <v>20</v>
      </c>
      <c r="F274" s="159" t="s">
        <v>394</v>
      </c>
      <c r="H274" s="160">
        <v>6.6639999999999997</v>
      </c>
      <c r="I274" s="161"/>
      <c r="L274" s="157"/>
      <c r="M274" s="162"/>
      <c r="T274" s="163"/>
      <c r="AT274" s="158" t="s">
        <v>203</v>
      </c>
      <c r="AU274" s="158" t="s">
        <v>89</v>
      </c>
      <c r="AV274" s="13" t="s">
        <v>89</v>
      </c>
      <c r="AW274" s="13" t="s">
        <v>39</v>
      </c>
      <c r="AX274" s="13" t="s">
        <v>22</v>
      </c>
      <c r="AY274" s="158" t="s">
        <v>192</v>
      </c>
    </row>
    <row r="275" spans="2:65" s="1" customFormat="1" ht="21.75" customHeight="1" x14ac:dyDescent="0.2">
      <c r="B275" s="33"/>
      <c r="C275" s="133" t="s">
        <v>395</v>
      </c>
      <c r="D275" s="133" t="s">
        <v>194</v>
      </c>
      <c r="E275" s="134" t="s">
        <v>396</v>
      </c>
      <c r="F275" s="135" t="s">
        <v>397</v>
      </c>
      <c r="G275" s="136" t="s">
        <v>197</v>
      </c>
      <c r="H275" s="137">
        <v>5.0609999999999999</v>
      </c>
      <c r="I275" s="138"/>
      <c r="J275" s="139">
        <f>ROUND(I275*H275,2)</f>
        <v>0</v>
      </c>
      <c r="K275" s="135" t="s">
        <v>198</v>
      </c>
      <c r="L275" s="33"/>
      <c r="M275" s="140" t="s">
        <v>20</v>
      </c>
      <c r="N275" s="141" t="s">
        <v>51</v>
      </c>
      <c r="P275" s="142">
        <f>O275*H275</f>
        <v>0</v>
      </c>
      <c r="Q275" s="142">
        <v>0</v>
      </c>
      <c r="R275" s="142">
        <f>Q275*H275</f>
        <v>0</v>
      </c>
      <c r="S275" s="142">
        <v>1.4</v>
      </c>
      <c r="T275" s="143">
        <f>S275*H275</f>
        <v>7.085399999999999</v>
      </c>
      <c r="AR275" s="144" t="s">
        <v>199</v>
      </c>
      <c r="AT275" s="144" t="s">
        <v>194</v>
      </c>
      <c r="AU275" s="144" t="s">
        <v>89</v>
      </c>
      <c r="AY275" s="18" t="s">
        <v>192</v>
      </c>
      <c r="BE275" s="145">
        <f>IF(N275="základní",J275,0)</f>
        <v>0</v>
      </c>
      <c r="BF275" s="145">
        <f>IF(N275="snížená",J275,0)</f>
        <v>0</v>
      </c>
      <c r="BG275" s="145">
        <f>IF(N275="zákl. přenesená",J275,0)</f>
        <v>0</v>
      </c>
      <c r="BH275" s="145">
        <f>IF(N275="sníž. přenesená",J275,0)</f>
        <v>0</v>
      </c>
      <c r="BI275" s="145">
        <f>IF(N275="nulová",J275,0)</f>
        <v>0</v>
      </c>
      <c r="BJ275" s="18" t="s">
        <v>22</v>
      </c>
      <c r="BK275" s="145">
        <f>ROUND(I275*H275,2)</f>
        <v>0</v>
      </c>
      <c r="BL275" s="18" t="s">
        <v>199</v>
      </c>
      <c r="BM275" s="144" t="s">
        <v>398</v>
      </c>
    </row>
    <row r="276" spans="2:65" s="1" customFormat="1" ht="10.199999999999999" x14ac:dyDescent="0.2">
      <c r="B276" s="33"/>
      <c r="D276" s="146" t="s">
        <v>201</v>
      </c>
      <c r="F276" s="147" t="s">
        <v>399</v>
      </c>
      <c r="I276" s="148"/>
      <c r="L276" s="33"/>
      <c r="M276" s="149"/>
      <c r="T276" s="54"/>
      <c r="AT276" s="18" t="s">
        <v>201</v>
      </c>
      <c r="AU276" s="18" t="s">
        <v>89</v>
      </c>
    </row>
    <row r="277" spans="2:65" s="12" customFormat="1" ht="10.199999999999999" x14ac:dyDescent="0.2">
      <c r="B277" s="150"/>
      <c r="D277" s="151" t="s">
        <v>203</v>
      </c>
      <c r="E277" s="152" t="s">
        <v>20</v>
      </c>
      <c r="F277" s="153" t="s">
        <v>400</v>
      </c>
      <c r="H277" s="152" t="s">
        <v>20</v>
      </c>
      <c r="I277" s="154"/>
      <c r="L277" s="150"/>
      <c r="M277" s="155"/>
      <c r="T277" s="156"/>
      <c r="AT277" s="152" t="s">
        <v>203</v>
      </c>
      <c r="AU277" s="152" t="s">
        <v>89</v>
      </c>
      <c r="AV277" s="12" t="s">
        <v>22</v>
      </c>
      <c r="AW277" s="12" t="s">
        <v>39</v>
      </c>
      <c r="AX277" s="12" t="s">
        <v>80</v>
      </c>
      <c r="AY277" s="152" t="s">
        <v>192</v>
      </c>
    </row>
    <row r="278" spans="2:65" s="12" customFormat="1" ht="10.199999999999999" x14ac:dyDescent="0.2">
      <c r="B278" s="150"/>
      <c r="D278" s="151" t="s">
        <v>203</v>
      </c>
      <c r="E278" s="152" t="s">
        <v>20</v>
      </c>
      <c r="F278" s="153" t="s">
        <v>401</v>
      </c>
      <c r="H278" s="152" t="s">
        <v>20</v>
      </c>
      <c r="I278" s="154"/>
      <c r="L278" s="150"/>
      <c r="M278" s="155"/>
      <c r="T278" s="156"/>
      <c r="AT278" s="152" t="s">
        <v>203</v>
      </c>
      <c r="AU278" s="152" t="s">
        <v>89</v>
      </c>
      <c r="AV278" s="12" t="s">
        <v>22</v>
      </c>
      <c r="AW278" s="12" t="s">
        <v>39</v>
      </c>
      <c r="AX278" s="12" t="s">
        <v>80</v>
      </c>
      <c r="AY278" s="152" t="s">
        <v>192</v>
      </c>
    </row>
    <row r="279" spans="2:65" s="13" customFormat="1" ht="10.199999999999999" x14ac:dyDescent="0.2">
      <c r="B279" s="157"/>
      <c r="D279" s="151" t="s">
        <v>203</v>
      </c>
      <c r="E279" s="158" t="s">
        <v>20</v>
      </c>
      <c r="F279" s="159" t="s">
        <v>402</v>
      </c>
      <c r="H279" s="160">
        <v>5.0609999999999999</v>
      </c>
      <c r="I279" s="161"/>
      <c r="L279" s="157"/>
      <c r="M279" s="162"/>
      <c r="T279" s="163"/>
      <c r="AT279" s="158" t="s">
        <v>203</v>
      </c>
      <c r="AU279" s="158" t="s">
        <v>89</v>
      </c>
      <c r="AV279" s="13" t="s">
        <v>89</v>
      </c>
      <c r="AW279" s="13" t="s">
        <v>39</v>
      </c>
      <c r="AX279" s="13" t="s">
        <v>22</v>
      </c>
      <c r="AY279" s="158" t="s">
        <v>192</v>
      </c>
    </row>
    <row r="280" spans="2:65" s="1" customFormat="1" ht="24.15" customHeight="1" x14ac:dyDescent="0.2">
      <c r="B280" s="33"/>
      <c r="C280" s="133" t="s">
        <v>403</v>
      </c>
      <c r="D280" s="133" t="s">
        <v>194</v>
      </c>
      <c r="E280" s="134" t="s">
        <v>404</v>
      </c>
      <c r="F280" s="135" t="s">
        <v>405</v>
      </c>
      <c r="G280" s="136" t="s">
        <v>234</v>
      </c>
      <c r="H280" s="137">
        <v>29.594000000000001</v>
      </c>
      <c r="I280" s="138"/>
      <c r="J280" s="139">
        <f>ROUND(I280*H280,2)</f>
        <v>0</v>
      </c>
      <c r="K280" s="135" t="s">
        <v>198</v>
      </c>
      <c r="L280" s="33"/>
      <c r="M280" s="140" t="s">
        <v>20</v>
      </c>
      <c r="N280" s="141" t="s">
        <v>51</v>
      </c>
      <c r="P280" s="142">
        <f>O280*H280</f>
        <v>0</v>
      </c>
      <c r="Q280" s="142">
        <v>0</v>
      </c>
      <c r="R280" s="142">
        <f>Q280*H280</f>
        <v>0</v>
      </c>
      <c r="S280" s="142">
        <v>7.4999999999999997E-2</v>
      </c>
      <c r="T280" s="143">
        <f>S280*H280</f>
        <v>2.2195499999999999</v>
      </c>
      <c r="AR280" s="144" t="s">
        <v>199</v>
      </c>
      <c r="AT280" s="144" t="s">
        <v>194</v>
      </c>
      <c r="AU280" s="144" t="s">
        <v>89</v>
      </c>
      <c r="AY280" s="18" t="s">
        <v>192</v>
      </c>
      <c r="BE280" s="145">
        <f>IF(N280="základní",J280,0)</f>
        <v>0</v>
      </c>
      <c r="BF280" s="145">
        <f>IF(N280="snížená",J280,0)</f>
        <v>0</v>
      </c>
      <c r="BG280" s="145">
        <f>IF(N280="zákl. přenesená",J280,0)</f>
        <v>0</v>
      </c>
      <c r="BH280" s="145">
        <f>IF(N280="sníž. přenesená",J280,0)</f>
        <v>0</v>
      </c>
      <c r="BI280" s="145">
        <f>IF(N280="nulová",J280,0)</f>
        <v>0</v>
      </c>
      <c r="BJ280" s="18" t="s">
        <v>22</v>
      </c>
      <c r="BK280" s="145">
        <f>ROUND(I280*H280,2)</f>
        <v>0</v>
      </c>
      <c r="BL280" s="18" t="s">
        <v>199</v>
      </c>
      <c r="BM280" s="144" t="s">
        <v>406</v>
      </c>
    </row>
    <row r="281" spans="2:65" s="1" customFormat="1" ht="10.199999999999999" x14ac:dyDescent="0.2">
      <c r="B281" s="33"/>
      <c r="D281" s="146" t="s">
        <v>201</v>
      </c>
      <c r="F281" s="147" t="s">
        <v>407</v>
      </c>
      <c r="I281" s="148"/>
      <c r="L281" s="33"/>
      <c r="M281" s="149"/>
      <c r="T281" s="54"/>
      <c r="AT281" s="18" t="s">
        <v>201</v>
      </c>
      <c r="AU281" s="18" t="s">
        <v>89</v>
      </c>
    </row>
    <row r="282" spans="2:65" s="12" customFormat="1" ht="10.199999999999999" x14ac:dyDescent="0.2">
      <c r="B282" s="150"/>
      <c r="D282" s="151" t="s">
        <v>203</v>
      </c>
      <c r="E282" s="152" t="s">
        <v>20</v>
      </c>
      <c r="F282" s="153" t="s">
        <v>408</v>
      </c>
      <c r="H282" s="152" t="s">
        <v>20</v>
      </c>
      <c r="I282" s="154"/>
      <c r="L282" s="150"/>
      <c r="M282" s="155"/>
      <c r="T282" s="156"/>
      <c r="AT282" s="152" t="s">
        <v>203</v>
      </c>
      <c r="AU282" s="152" t="s">
        <v>89</v>
      </c>
      <c r="AV282" s="12" t="s">
        <v>22</v>
      </c>
      <c r="AW282" s="12" t="s">
        <v>39</v>
      </c>
      <c r="AX282" s="12" t="s">
        <v>80</v>
      </c>
      <c r="AY282" s="152" t="s">
        <v>192</v>
      </c>
    </row>
    <row r="283" spans="2:65" s="13" customFormat="1" ht="10.199999999999999" x14ac:dyDescent="0.2">
      <c r="B283" s="157"/>
      <c r="D283" s="151" t="s">
        <v>203</v>
      </c>
      <c r="E283" s="158" t="s">
        <v>20</v>
      </c>
      <c r="F283" s="159" t="s">
        <v>409</v>
      </c>
      <c r="H283" s="160">
        <v>2.2549999999999999</v>
      </c>
      <c r="I283" s="161"/>
      <c r="L283" s="157"/>
      <c r="M283" s="162"/>
      <c r="T283" s="163"/>
      <c r="AT283" s="158" t="s">
        <v>203</v>
      </c>
      <c r="AU283" s="158" t="s">
        <v>89</v>
      </c>
      <c r="AV283" s="13" t="s">
        <v>89</v>
      </c>
      <c r="AW283" s="13" t="s">
        <v>39</v>
      </c>
      <c r="AX283" s="13" t="s">
        <v>80</v>
      </c>
      <c r="AY283" s="158" t="s">
        <v>192</v>
      </c>
    </row>
    <row r="284" spans="2:65" s="13" customFormat="1" ht="10.199999999999999" x14ac:dyDescent="0.2">
      <c r="B284" s="157"/>
      <c r="D284" s="151" t="s">
        <v>203</v>
      </c>
      <c r="E284" s="158" t="s">
        <v>20</v>
      </c>
      <c r="F284" s="159" t="s">
        <v>410</v>
      </c>
      <c r="H284" s="160">
        <v>1.2649999999999999</v>
      </c>
      <c r="I284" s="161"/>
      <c r="L284" s="157"/>
      <c r="M284" s="162"/>
      <c r="T284" s="163"/>
      <c r="AT284" s="158" t="s">
        <v>203</v>
      </c>
      <c r="AU284" s="158" t="s">
        <v>89</v>
      </c>
      <c r="AV284" s="13" t="s">
        <v>89</v>
      </c>
      <c r="AW284" s="13" t="s">
        <v>39</v>
      </c>
      <c r="AX284" s="13" t="s">
        <v>80</v>
      </c>
      <c r="AY284" s="158" t="s">
        <v>192</v>
      </c>
    </row>
    <row r="285" spans="2:65" s="12" customFormat="1" ht="10.199999999999999" x14ac:dyDescent="0.2">
      <c r="B285" s="150"/>
      <c r="D285" s="151" t="s">
        <v>203</v>
      </c>
      <c r="E285" s="152" t="s">
        <v>20</v>
      </c>
      <c r="F285" s="153" t="s">
        <v>411</v>
      </c>
      <c r="H285" s="152" t="s">
        <v>20</v>
      </c>
      <c r="I285" s="154"/>
      <c r="L285" s="150"/>
      <c r="M285" s="155"/>
      <c r="T285" s="156"/>
      <c r="AT285" s="152" t="s">
        <v>203</v>
      </c>
      <c r="AU285" s="152" t="s">
        <v>89</v>
      </c>
      <c r="AV285" s="12" t="s">
        <v>22</v>
      </c>
      <c r="AW285" s="12" t="s">
        <v>39</v>
      </c>
      <c r="AX285" s="12" t="s">
        <v>80</v>
      </c>
      <c r="AY285" s="152" t="s">
        <v>192</v>
      </c>
    </row>
    <row r="286" spans="2:65" s="13" customFormat="1" ht="10.199999999999999" x14ac:dyDescent="0.2">
      <c r="B286" s="157"/>
      <c r="D286" s="151" t="s">
        <v>203</v>
      </c>
      <c r="E286" s="158" t="s">
        <v>20</v>
      </c>
      <c r="F286" s="159" t="s">
        <v>412</v>
      </c>
      <c r="H286" s="160">
        <v>1.155</v>
      </c>
      <c r="I286" s="161"/>
      <c r="L286" s="157"/>
      <c r="M286" s="162"/>
      <c r="T286" s="163"/>
      <c r="AT286" s="158" t="s">
        <v>203</v>
      </c>
      <c r="AU286" s="158" t="s">
        <v>89</v>
      </c>
      <c r="AV286" s="13" t="s">
        <v>89</v>
      </c>
      <c r="AW286" s="13" t="s">
        <v>39</v>
      </c>
      <c r="AX286" s="13" t="s">
        <v>80</v>
      </c>
      <c r="AY286" s="158" t="s">
        <v>192</v>
      </c>
    </row>
    <row r="287" spans="2:65" s="12" customFormat="1" ht="10.199999999999999" x14ac:dyDescent="0.2">
      <c r="B287" s="150"/>
      <c r="D287" s="151" t="s">
        <v>203</v>
      </c>
      <c r="E287" s="152" t="s">
        <v>20</v>
      </c>
      <c r="F287" s="153" t="s">
        <v>296</v>
      </c>
      <c r="H287" s="152" t="s">
        <v>20</v>
      </c>
      <c r="I287" s="154"/>
      <c r="L287" s="150"/>
      <c r="M287" s="155"/>
      <c r="T287" s="156"/>
      <c r="AT287" s="152" t="s">
        <v>203</v>
      </c>
      <c r="AU287" s="152" t="s">
        <v>89</v>
      </c>
      <c r="AV287" s="12" t="s">
        <v>22</v>
      </c>
      <c r="AW287" s="12" t="s">
        <v>39</v>
      </c>
      <c r="AX287" s="12" t="s">
        <v>80</v>
      </c>
      <c r="AY287" s="152" t="s">
        <v>192</v>
      </c>
    </row>
    <row r="288" spans="2:65" s="13" customFormat="1" ht="10.199999999999999" x14ac:dyDescent="0.2">
      <c r="B288" s="157"/>
      <c r="D288" s="151" t="s">
        <v>203</v>
      </c>
      <c r="E288" s="158" t="s">
        <v>20</v>
      </c>
      <c r="F288" s="159" t="s">
        <v>413</v>
      </c>
      <c r="H288" s="160">
        <v>1.3540000000000001</v>
      </c>
      <c r="I288" s="161"/>
      <c r="L288" s="157"/>
      <c r="M288" s="162"/>
      <c r="T288" s="163"/>
      <c r="AT288" s="158" t="s">
        <v>203</v>
      </c>
      <c r="AU288" s="158" t="s">
        <v>89</v>
      </c>
      <c r="AV288" s="13" t="s">
        <v>89</v>
      </c>
      <c r="AW288" s="13" t="s">
        <v>39</v>
      </c>
      <c r="AX288" s="13" t="s">
        <v>80</v>
      </c>
      <c r="AY288" s="158" t="s">
        <v>192</v>
      </c>
    </row>
    <row r="289" spans="2:65" s="12" customFormat="1" ht="10.199999999999999" x14ac:dyDescent="0.2">
      <c r="B289" s="150"/>
      <c r="D289" s="151" t="s">
        <v>203</v>
      </c>
      <c r="E289" s="152" t="s">
        <v>20</v>
      </c>
      <c r="F289" s="153" t="s">
        <v>414</v>
      </c>
      <c r="H289" s="152" t="s">
        <v>20</v>
      </c>
      <c r="I289" s="154"/>
      <c r="L289" s="150"/>
      <c r="M289" s="155"/>
      <c r="T289" s="156"/>
      <c r="AT289" s="152" t="s">
        <v>203</v>
      </c>
      <c r="AU289" s="152" t="s">
        <v>89</v>
      </c>
      <c r="AV289" s="12" t="s">
        <v>22</v>
      </c>
      <c r="AW289" s="12" t="s">
        <v>39</v>
      </c>
      <c r="AX289" s="12" t="s">
        <v>80</v>
      </c>
      <c r="AY289" s="152" t="s">
        <v>192</v>
      </c>
    </row>
    <row r="290" spans="2:65" s="13" customFormat="1" ht="10.199999999999999" x14ac:dyDescent="0.2">
      <c r="B290" s="157"/>
      <c r="D290" s="151" t="s">
        <v>203</v>
      </c>
      <c r="E290" s="158" t="s">
        <v>20</v>
      </c>
      <c r="F290" s="159" t="s">
        <v>415</v>
      </c>
      <c r="H290" s="160">
        <v>1.4</v>
      </c>
      <c r="I290" s="161"/>
      <c r="L290" s="157"/>
      <c r="M290" s="162"/>
      <c r="T290" s="163"/>
      <c r="AT290" s="158" t="s">
        <v>203</v>
      </c>
      <c r="AU290" s="158" t="s">
        <v>89</v>
      </c>
      <c r="AV290" s="13" t="s">
        <v>89</v>
      </c>
      <c r="AW290" s="13" t="s">
        <v>39</v>
      </c>
      <c r="AX290" s="13" t="s">
        <v>80</v>
      </c>
      <c r="AY290" s="158" t="s">
        <v>192</v>
      </c>
    </row>
    <row r="291" spans="2:65" s="12" customFormat="1" ht="10.199999999999999" x14ac:dyDescent="0.2">
      <c r="B291" s="150"/>
      <c r="D291" s="151" t="s">
        <v>203</v>
      </c>
      <c r="E291" s="152" t="s">
        <v>20</v>
      </c>
      <c r="F291" s="153" t="s">
        <v>416</v>
      </c>
      <c r="H291" s="152" t="s">
        <v>20</v>
      </c>
      <c r="I291" s="154"/>
      <c r="L291" s="150"/>
      <c r="M291" s="155"/>
      <c r="T291" s="156"/>
      <c r="AT291" s="152" t="s">
        <v>203</v>
      </c>
      <c r="AU291" s="152" t="s">
        <v>89</v>
      </c>
      <c r="AV291" s="12" t="s">
        <v>22</v>
      </c>
      <c r="AW291" s="12" t="s">
        <v>39</v>
      </c>
      <c r="AX291" s="12" t="s">
        <v>80</v>
      </c>
      <c r="AY291" s="152" t="s">
        <v>192</v>
      </c>
    </row>
    <row r="292" spans="2:65" s="12" customFormat="1" ht="10.199999999999999" x14ac:dyDescent="0.2">
      <c r="B292" s="150"/>
      <c r="D292" s="151" t="s">
        <v>203</v>
      </c>
      <c r="E292" s="152" t="s">
        <v>20</v>
      </c>
      <c r="F292" s="153" t="s">
        <v>417</v>
      </c>
      <c r="H292" s="152" t="s">
        <v>20</v>
      </c>
      <c r="I292" s="154"/>
      <c r="L292" s="150"/>
      <c r="M292" s="155"/>
      <c r="T292" s="156"/>
      <c r="AT292" s="152" t="s">
        <v>203</v>
      </c>
      <c r="AU292" s="152" t="s">
        <v>89</v>
      </c>
      <c r="AV292" s="12" t="s">
        <v>22</v>
      </c>
      <c r="AW292" s="12" t="s">
        <v>39</v>
      </c>
      <c r="AX292" s="12" t="s">
        <v>80</v>
      </c>
      <c r="AY292" s="152" t="s">
        <v>192</v>
      </c>
    </row>
    <row r="293" spans="2:65" s="13" customFormat="1" ht="10.199999999999999" x14ac:dyDescent="0.2">
      <c r="B293" s="157"/>
      <c r="D293" s="151" t="s">
        <v>203</v>
      </c>
      <c r="E293" s="158" t="s">
        <v>20</v>
      </c>
      <c r="F293" s="159" t="s">
        <v>418</v>
      </c>
      <c r="H293" s="160">
        <v>2.1</v>
      </c>
      <c r="I293" s="161"/>
      <c r="L293" s="157"/>
      <c r="M293" s="162"/>
      <c r="T293" s="163"/>
      <c r="AT293" s="158" t="s">
        <v>203</v>
      </c>
      <c r="AU293" s="158" t="s">
        <v>89</v>
      </c>
      <c r="AV293" s="13" t="s">
        <v>89</v>
      </c>
      <c r="AW293" s="13" t="s">
        <v>39</v>
      </c>
      <c r="AX293" s="13" t="s">
        <v>80</v>
      </c>
      <c r="AY293" s="158" t="s">
        <v>192</v>
      </c>
    </row>
    <row r="294" spans="2:65" s="12" customFormat="1" ht="10.199999999999999" x14ac:dyDescent="0.2">
      <c r="B294" s="150"/>
      <c r="D294" s="151" t="s">
        <v>203</v>
      </c>
      <c r="E294" s="152" t="s">
        <v>20</v>
      </c>
      <c r="F294" s="153" t="s">
        <v>419</v>
      </c>
      <c r="H294" s="152" t="s">
        <v>20</v>
      </c>
      <c r="I294" s="154"/>
      <c r="L294" s="150"/>
      <c r="M294" s="155"/>
      <c r="T294" s="156"/>
      <c r="AT294" s="152" t="s">
        <v>203</v>
      </c>
      <c r="AU294" s="152" t="s">
        <v>89</v>
      </c>
      <c r="AV294" s="12" t="s">
        <v>22</v>
      </c>
      <c r="AW294" s="12" t="s">
        <v>39</v>
      </c>
      <c r="AX294" s="12" t="s">
        <v>80</v>
      </c>
      <c r="AY294" s="152" t="s">
        <v>192</v>
      </c>
    </row>
    <row r="295" spans="2:65" s="13" customFormat="1" ht="10.199999999999999" x14ac:dyDescent="0.2">
      <c r="B295" s="157"/>
      <c r="D295" s="151" t="s">
        <v>203</v>
      </c>
      <c r="E295" s="158" t="s">
        <v>20</v>
      </c>
      <c r="F295" s="159" t="s">
        <v>420</v>
      </c>
      <c r="H295" s="160">
        <v>12.807</v>
      </c>
      <c r="I295" s="161"/>
      <c r="L295" s="157"/>
      <c r="M295" s="162"/>
      <c r="T295" s="163"/>
      <c r="AT295" s="158" t="s">
        <v>203</v>
      </c>
      <c r="AU295" s="158" t="s">
        <v>89</v>
      </c>
      <c r="AV295" s="13" t="s">
        <v>89</v>
      </c>
      <c r="AW295" s="13" t="s">
        <v>39</v>
      </c>
      <c r="AX295" s="13" t="s">
        <v>80</v>
      </c>
      <c r="AY295" s="158" t="s">
        <v>192</v>
      </c>
    </row>
    <row r="296" spans="2:65" s="13" customFormat="1" ht="10.199999999999999" x14ac:dyDescent="0.2">
      <c r="B296" s="157"/>
      <c r="D296" s="151" t="s">
        <v>203</v>
      </c>
      <c r="E296" s="158" t="s">
        <v>20</v>
      </c>
      <c r="F296" s="159" t="s">
        <v>421</v>
      </c>
      <c r="H296" s="160">
        <v>7.258</v>
      </c>
      <c r="I296" s="161"/>
      <c r="L296" s="157"/>
      <c r="M296" s="162"/>
      <c r="T296" s="163"/>
      <c r="AT296" s="158" t="s">
        <v>203</v>
      </c>
      <c r="AU296" s="158" t="s">
        <v>89</v>
      </c>
      <c r="AV296" s="13" t="s">
        <v>89</v>
      </c>
      <c r="AW296" s="13" t="s">
        <v>39</v>
      </c>
      <c r="AX296" s="13" t="s">
        <v>80</v>
      </c>
      <c r="AY296" s="158" t="s">
        <v>192</v>
      </c>
    </row>
    <row r="297" spans="2:65" s="14" customFormat="1" ht="10.199999999999999" x14ac:dyDescent="0.2">
      <c r="B297" s="164"/>
      <c r="D297" s="151" t="s">
        <v>203</v>
      </c>
      <c r="E297" s="165" t="s">
        <v>20</v>
      </c>
      <c r="F297" s="166" t="s">
        <v>207</v>
      </c>
      <c r="H297" s="167">
        <v>29.594000000000001</v>
      </c>
      <c r="I297" s="168"/>
      <c r="L297" s="164"/>
      <c r="M297" s="169"/>
      <c r="T297" s="170"/>
      <c r="AT297" s="165" t="s">
        <v>203</v>
      </c>
      <c r="AU297" s="165" t="s">
        <v>89</v>
      </c>
      <c r="AV297" s="14" t="s">
        <v>199</v>
      </c>
      <c r="AW297" s="14" t="s">
        <v>39</v>
      </c>
      <c r="AX297" s="14" t="s">
        <v>22</v>
      </c>
      <c r="AY297" s="165" t="s">
        <v>192</v>
      </c>
    </row>
    <row r="298" spans="2:65" s="1" customFormat="1" ht="24.15" customHeight="1" x14ac:dyDescent="0.2">
      <c r="B298" s="33"/>
      <c r="C298" s="133" t="s">
        <v>422</v>
      </c>
      <c r="D298" s="133" t="s">
        <v>194</v>
      </c>
      <c r="E298" s="134" t="s">
        <v>423</v>
      </c>
      <c r="F298" s="135" t="s">
        <v>424</v>
      </c>
      <c r="G298" s="136" t="s">
        <v>234</v>
      </c>
      <c r="H298" s="137">
        <v>7.21</v>
      </c>
      <c r="I298" s="138"/>
      <c r="J298" s="139">
        <f>ROUND(I298*H298,2)</f>
        <v>0</v>
      </c>
      <c r="K298" s="135" t="s">
        <v>198</v>
      </c>
      <c r="L298" s="33"/>
      <c r="M298" s="140" t="s">
        <v>20</v>
      </c>
      <c r="N298" s="141" t="s">
        <v>51</v>
      </c>
      <c r="P298" s="142">
        <f>O298*H298</f>
        <v>0</v>
      </c>
      <c r="Q298" s="142">
        <v>0</v>
      </c>
      <c r="R298" s="142">
        <f>Q298*H298</f>
        <v>0</v>
      </c>
      <c r="S298" s="142">
        <v>5.5E-2</v>
      </c>
      <c r="T298" s="143">
        <f>S298*H298</f>
        <v>0.39655000000000001</v>
      </c>
      <c r="AR298" s="144" t="s">
        <v>199</v>
      </c>
      <c r="AT298" s="144" t="s">
        <v>194</v>
      </c>
      <c r="AU298" s="144" t="s">
        <v>89</v>
      </c>
      <c r="AY298" s="18" t="s">
        <v>192</v>
      </c>
      <c r="BE298" s="145">
        <f>IF(N298="základní",J298,0)</f>
        <v>0</v>
      </c>
      <c r="BF298" s="145">
        <f>IF(N298="snížená",J298,0)</f>
        <v>0</v>
      </c>
      <c r="BG298" s="145">
        <f>IF(N298="zákl. přenesená",J298,0)</f>
        <v>0</v>
      </c>
      <c r="BH298" s="145">
        <f>IF(N298="sníž. přenesená",J298,0)</f>
        <v>0</v>
      </c>
      <c r="BI298" s="145">
        <f>IF(N298="nulová",J298,0)</f>
        <v>0</v>
      </c>
      <c r="BJ298" s="18" t="s">
        <v>22</v>
      </c>
      <c r="BK298" s="145">
        <f>ROUND(I298*H298,2)</f>
        <v>0</v>
      </c>
      <c r="BL298" s="18" t="s">
        <v>199</v>
      </c>
      <c r="BM298" s="144" t="s">
        <v>425</v>
      </c>
    </row>
    <row r="299" spans="2:65" s="1" customFormat="1" ht="10.199999999999999" x14ac:dyDescent="0.2">
      <c r="B299" s="33"/>
      <c r="D299" s="146" t="s">
        <v>201</v>
      </c>
      <c r="F299" s="147" t="s">
        <v>426</v>
      </c>
      <c r="I299" s="148"/>
      <c r="L299" s="33"/>
      <c r="M299" s="149"/>
      <c r="T299" s="54"/>
      <c r="AT299" s="18" t="s">
        <v>201</v>
      </c>
      <c r="AU299" s="18" t="s">
        <v>89</v>
      </c>
    </row>
    <row r="300" spans="2:65" s="12" customFormat="1" ht="10.199999999999999" x14ac:dyDescent="0.2">
      <c r="B300" s="150"/>
      <c r="D300" s="151" t="s">
        <v>203</v>
      </c>
      <c r="E300" s="152" t="s">
        <v>20</v>
      </c>
      <c r="F300" s="153" t="s">
        <v>427</v>
      </c>
      <c r="H300" s="152" t="s">
        <v>20</v>
      </c>
      <c r="I300" s="154"/>
      <c r="L300" s="150"/>
      <c r="M300" s="155"/>
      <c r="T300" s="156"/>
      <c r="AT300" s="152" t="s">
        <v>203</v>
      </c>
      <c r="AU300" s="152" t="s">
        <v>89</v>
      </c>
      <c r="AV300" s="12" t="s">
        <v>22</v>
      </c>
      <c r="AW300" s="12" t="s">
        <v>39</v>
      </c>
      <c r="AX300" s="12" t="s">
        <v>80</v>
      </c>
      <c r="AY300" s="152" t="s">
        <v>192</v>
      </c>
    </row>
    <row r="301" spans="2:65" s="13" customFormat="1" ht="10.199999999999999" x14ac:dyDescent="0.2">
      <c r="B301" s="157"/>
      <c r="D301" s="151" t="s">
        <v>203</v>
      </c>
      <c r="E301" s="158" t="s">
        <v>20</v>
      </c>
      <c r="F301" s="159" t="s">
        <v>428</v>
      </c>
      <c r="H301" s="160">
        <v>0.36</v>
      </c>
      <c r="I301" s="161"/>
      <c r="L301" s="157"/>
      <c r="M301" s="162"/>
      <c r="T301" s="163"/>
      <c r="AT301" s="158" t="s">
        <v>203</v>
      </c>
      <c r="AU301" s="158" t="s">
        <v>89</v>
      </c>
      <c r="AV301" s="13" t="s">
        <v>89</v>
      </c>
      <c r="AW301" s="13" t="s">
        <v>39</v>
      </c>
      <c r="AX301" s="13" t="s">
        <v>80</v>
      </c>
      <c r="AY301" s="158" t="s">
        <v>192</v>
      </c>
    </row>
    <row r="302" spans="2:65" s="12" customFormat="1" ht="10.199999999999999" x14ac:dyDescent="0.2">
      <c r="B302" s="150"/>
      <c r="D302" s="151" t="s">
        <v>203</v>
      </c>
      <c r="E302" s="152" t="s">
        <v>20</v>
      </c>
      <c r="F302" s="153" t="s">
        <v>429</v>
      </c>
      <c r="H302" s="152" t="s">
        <v>20</v>
      </c>
      <c r="I302" s="154"/>
      <c r="L302" s="150"/>
      <c r="M302" s="155"/>
      <c r="T302" s="156"/>
      <c r="AT302" s="152" t="s">
        <v>203</v>
      </c>
      <c r="AU302" s="152" t="s">
        <v>89</v>
      </c>
      <c r="AV302" s="12" t="s">
        <v>22</v>
      </c>
      <c r="AW302" s="12" t="s">
        <v>39</v>
      </c>
      <c r="AX302" s="12" t="s">
        <v>80</v>
      </c>
      <c r="AY302" s="152" t="s">
        <v>192</v>
      </c>
    </row>
    <row r="303" spans="2:65" s="12" customFormat="1" ht="10.199999999999999" x14ac:dyDescent="0.2">
      <c r="B303" s="150"/>
      <c r="D303" s="151" t="s">
        <v>203</v>
      </c>
      <c r="E303" s="152" t="s">
        <v>20</v>
      </c>
      <c r="F303" s="153" t="s">
        <v>430</v>
      </c>
      <c r="H303" s="152" t="s">
        <v>20</v>
      </c>
      <c r="I303" s="154"/>
      <c r="L303" s="150"/>
      <c r="M303" s="155"/>
      <c r="T303" s="156"/>
      <c r="AT303" s="152" t="s">
        <v>203</v>
      </c>
      <c r="AU303" s="152" t="s">
        <v>89</v>
      </c>
      <c r="AV303" s="12" t="s">
        <v>22</v>
      </c>
      <c r="AW303" s="12" t="s">
        <v>39</v>
      </c>
      <c r="AX303" s="12" t="s">
        <v>80</v>
      </c>
      <c r="AY303" s="152" t="s">
        <v>192</v>
      </c>
    </row>
    <row r="304" spans="2:65" s="13" customFormat="1" ht="10.199999999999999" x14ac:dyDescent="0.2">
      <c r="B304" s="157"/>
      <c r="D304" s="151" t="s">
        <v>203</v>
      </c>
      <c r="E304" s="158" t="s">
        <v>20</v>
      </c>
      <c r="F304" s="159" t="s">
        <v>431</v>
      </c>
      <c r="H304" s="160">
        <v>2.65</v>
      </c>
      <c r="I304" s="161"/>
      <c r="L304" s="157"/>
      <c r="M304" s="162"/>
      <c r="T304" s="163"/>
      <c r="AT304" s="158" t="s">
        <v>203</v>
      </c>
      <c r="AU304" s="158" t="s">
        <v>89</v>
      </c>
      <c r="AV304" s="13" t="s">
        <v>89</v>
      </c>
      <c r="AW304" s="13" t="s">
        <v>39</v>
      </c>
      <c r="AX304" s="13" t="s">
        <v>80</v>
      </c>
      <c r="AY304" s="158" t="s">
        <v>192</v>
      </c>
    </row>
    <row r="305" spans="2:65" s="12" customFormat="1" ht="10.199999999999999" x14ac:dyDescent="0.2">
      <c r="B305" s="150"/>
      <c r="D305" s="151" t="s">
        <v>203</v>
      </c>
      <c r="E305" s="152" t="s">
        <v>20</v>
      </c>
      <c r="F305" s="153" t="s">
        <v>432</v>
      </c>
      <c r="H305" s="152" t="s">
        <v>20</v>
      </c>
      <c r="I305" s="154"/>
      <c r="L305" s="150"/>
      <c r="M305" s="155"/>
      <c r="T305" s="156"/>
      <c r="AT305" s="152" t="s">
        <v>203</v>
      </c>
      <c r="AU305" s="152" t="s">
        <v>89</v>
      </c>
      <c r="AV305" s="12" t="s">
        <v>22</v>
      </c>
      <c r="AW305" s="12" t="s">
        <v>39</v>
      </c>
      <c r="AX305" s="12" t="s">
        <v>80</v>
      </c>
      <c r="AY305" s="152" t="s">
        <v>192</v>
      </c>
    </row>
    <row r="306" spans="2:65" s="12" customFormat="1" ht="10.199999999999999" x14ac:dyDescent="0.2">
      <c r="B306" s="150"/>
      <c r="D306" s="151" t="s">
        <v>203</v>
      </c>
      <c r="E306" s="152" t="s">
        <v>20</v>
      </c>
      <c r="F306" s="153" t="s">
        <v>433</v>
      </c>
      <c r="H306" s="152" t="s">
        <v>20</v>
      </c>
      <c r="I306" s="154"/>
      <c r="L306" s="150"/>
      <c r="M306" s="155"/>
      <c r="T306" s="156"/>
      <c r="AT306" s="152" t="s">
        <v>203</v>
      </c>
      <c r="AU306" s="152" t="s">
        <v>89</v>
      </c>
      <c r="AV306" s="12" t="s">
        <v>22</v>
      </c>
      <c r="AW306" s="12" t="s">
        <v>39</v>
      </c>
      <c r="AX306" s="12" t="s">
        <v>80</v>
      </c>
      <c r="AY306" s="152" t="s">
        <v>192</v>
      </c>
    </row>
    <row r="307" spans="2:65" s="13" customFormat="1" ht="10.199999999999999" x14ac:dyDescent="0.2">
      <c r="B307" s="157"/>
      <c r="D307" s="151" t="s">
        <v>203</v>
      </c>
      <c r="E307" s="158" t="s">
        <v>20</v>
      </c>
      <c r="F307" s="159" t="s">
        <v>434</v>
      </c>
      <c r="H307" s="160">
        <v>1.8</v>
      </c>
      <c r="I307" s="161"/>
      <c r="L307" s="157"/>
      <c r="M307" s="162"/>
      <c r="T307" s="163"/>
      <c r="AT307" s="158" t="s">
        <v>203</v>
      </c>
      <c r="AU307" s="158" t="s">
        <v>89</v>
      </c>
      <c r="AV307" s="13" t="s">
        <v>89</v>
      </c>
      <c r="AW307" s="13" t="s">
        <v>39</v>
      </c>
      <c r="AX307" s="13" t="s">
        <v>80</v>
      </c>
      <c r="AY307" s="158" t="s">
        <v>192</v>
      </c>
    </row>
    <row r="308" spans="2:65" s="12" customFormat="1" ht="10.199999999999999" x14ac:dyDescent="0.2">
      <c r="B308" s="150"/>
      <c r="D308" s="151" t="s">
        <v>203</v>
      </c>
      <c r="E308" s="152" t="s">
        <v>20</v>
      </c>
      <c r="F308" s="153" t="s">
        <v>435</v>
      </c>
      <c r="H308" s="152" t="s">
        <v>20</v>
      </c>
      <c r="I308" s="154"/>
      <c r="L308" s="150"/>
      <c r="M308" s="155"/>
      <c r="T308" s="156"/>
      <c r="AT308" s="152" t="s">
        <v>203</v>
      </c>
      <c r="AU308" s="152" t="s">
        <v>89</v>
      </c>
      <c r="AV308" s="12" t="s">
        <v>22</v>
      </c>
      <c r="AW308" s="12" t="s">
        <v>39</v>
      </c>
      <c r="AX308" s="12" t="s">
        <v>80</v>
      </c>
      <c r="AY308" s="152" t="s">
        <v>192</v>
      </c>
    </row>
    <row r="309" spans="2:65" s="13" customFormat="1" ht="10.199999999999999" x14ac:dyDescent="0.2">
      <c r="B309" s="157"/>
      <c r="D309" s="151" t="s">
        <v>203</v>
      </c>
      <c r="E309" s="158" t="s">
        <v>20</v>
      </c>
      <c r="F309" s="159" t="s">
        <v>436</v>
      </c>
      <c r="H309" s="160">
        <v>2.4</v>
      </c>
      <c r="I309" s="161"/>
      <c r="L309" s="157"/>
      <c r="M309" s="162"/>
      <c r="T309" s="163"/>
      <c r="AT309" s="158" t="s">
        <v>203</v>
      </c>
      <c r="AU309" s="158" t="s">
        <v>89</v>
      </c>
      <c r="AV309" s="13" t="s">
        <v>89</v>
      </c>
      <c r="AW309" s="13" t="s">
        <v>39</v>
      </c>
      <c r="AX309" s="13" t="s">
        <v>80</v>
      </c>
      <c r="AY309" s="158" t="s">
        <v>192</v>
      </c>
    </row>
    <row r="310" spans="2:65" s="14" customFormat="1" ht="10.199999999999999" x14ac:dyDescent="0.2">
      <c r="B310" s="164"/>
      <c r="D310" s="151" t="s">
        <v>203</v>
      </c>
      <c r="E310" s="165" t="s">
        <v>20</v>
      </c>
      <c r="F310" s="166" t="s">
        <v>207</v>
      </c>
      <c r="H310" s="167">
        <v>7.21</v>
      </c>
      <c r="I310" s="168"/>
      <c r="L310" s="164"/>
      <c r="M310" s="169"/>
      <c r="T310" s="170"/>
      <c r="AT310" s="165" t="s">
        <v>203</v>
      </c>
      <c r="AU310" s="165" t="s">
        <v>89</v>
      </c>
      <c r="AV310" s="14" t="s">
        <v>199</v>
      </c>
      <c r="AW310" s="14" t="s">
        <v>39</v>
      </c>
      <c r="AX310" s="14" t="s">
        <v>22</v>
      </c>
      <c r="AY310" s="165" t="s">
        <v>192</v>
      </c>
    </row>
    <row r="311" spans="2:65" s="1" customFormat="1" ht="33" customHeight="1" x14ac:dyDescent="0.2">
      <c r="B311" s="33"/>
      <c r="C311" s="133" t="s">
        <v>437</v>
      </c>
      <c r="D311" s="133" t="s">
        <v>194</v>
      </c>
      <c r="E311" s="134" t="s">
        <v>438</v>
      </c>
      <c r="F311" s="135" t="s">
        <v>439</v>
      </c>
      <c r="G311" s="136" t="s">
        <v>234</v>
      </c>
      <c r="H311" s="137">
        <v>8.06</v>
      </c>
      <c r="I311" s="138"/>
      <c r="J311" s="139">
        <f>ROUND(I311*H311,2)</f>
        <v>0</v>
      </c>
      <c r="K311" s="135" t="s">
        <v>198</v>
      </c>
      <c r="L311" s="33"/>
      <c r="M311" s="140" t="s">
        <v>20</v>
      </c>
      <c r="N311" s="141" t="s">
        <v>51</v>
      </c>
      <c r="P311" s="142">
        <f>O311*H311</f>
        <v>0</v>
      </c>
      <c r="Q311" s="142">
        <v>0</v>
      </c>
      <c r="R311" s="142">
        <f>Q311*H311</f>
        <v>0</v>
      </c>
      <c r="S311" s="142">
        <v>0.27500000000000002</v>
      </c>
      <c r="T311" s="143">
        <f>S311*H311</f>
        <v>2.2165000000000004</v>
      </c>
      <c r="AR311" s="144" t="s">
        <v>199</v>
      </c>
      <c r="AT311" s="144" t="s">
        <v>194</v>
      </c>
      <c r="AU311" s="144" t="s">
        <v>89</v>
      </c>
      <c r="AY311" s="18" t="s">
        <v>192</v>
      </c>
      <c r="BE311" s="145">
        <f>IF(N311="základní",J311,0)</f>
        <v>0</v>
      </c>
      <c r="BF311" s="145">
        <f>IF(N311="snížená",J311,0)</f>
        <v>0</v>
      </c>
      <c r="BG311" s="145">
        <f>IF(N311="zákl. přenesená",J311,0)</f>
        <v>0</v>
      </c>
      <c r="BH311" s="145">
        <f>IF(N311="sníž. přenesená",J311,0)</f>
        <v>0</v>
      </c>
      <c r="BI311" s="145">
        <f>IF(N311="nulová",J311,0)</f>
        <v>0</v>
      </c>
      <c r="BJ311" s="18" t="s">
        <v>22</v>
      </c>
      <c r="BK311" s="145">
        <f>ROUND(I311*H311,2)</f>
        <v>0</v>
      </c>
      <c r="BL311" s="18" t="s">
        <v>199</v>
      </c>
      <c r="BM311" s="144" t="s">
        <v>440</v>
      </c>
    </row>
    <row r="312" spans="2:65" s="1" customFormat="1" ht="10.199999999999999" x14ac:dyDescent="0.2">
      <c r="B312" s="33"/>
      <c r="D312" s="146" t="s">
        <v>201</v>
      </c>
      <c r="F312" s="147" t="s">
        <v>441</v>
      </c>
      <c r="I312" s="148"/>
      <c r="L312" s="33"/>
      <c r="M312" s="149"/>
      <c r="T312" s="54"/>
      <c r="AT312" s="18" t="s">
        <v>201</v>
      </c>
      <c r="AU312" s="18" t="s">
        <v>89</v>
      </c>
    </row>
    <row r="313" spans="2:65" s="12" customFormat="1" ht="10.199999999999999" x14ac:dyDescent="0.2">
      <c r="B313" s="150"/>
      <c r="D313" s="151" t="s">
        <v>203</v>
      </c>
      <c r="E313" s="152" t="s">
        <v>20</v>
      </c>
      <c r="F313" s="153" t="s">
        <v>442</v>
      </c>
      <c r="H313" s="152" t="s">
        <v>20</v>
      </c>
      <c r="I313" s="154"/>
      <c r="L313" s="150"/>
      <c r="M313" s="155"/>
      <c r="T313" s="156"/>
      <c r="AT313" s="152" t="s">
        <v>203</v>
      </c>
      <c r="AU313" s="152" t="s">
        <v>89</v>
      </c>
      <c r="AV313" s="12" t="s">
        <v>22</v>
      </c>
      <c r="AW313" s="12" t="s">
        <v>39</v>
      </c>
      <c r="AX313" s="12" t="s">
        <v>80</v>
      </c>
      <c r="AY313" s="152" t="s">
        <v>192</v>
      </c>
    </row>
    <row r="314" spans="2:65" s="13" customFormat="1" ht="10.199999999999999" x14ac:dyDescent="0.2">
      <c r="B314" s="157"/>
      <c r="D314" s="151" t="s">
        <v>203</v>
      </c>
      <c r="E314" s="158" t="s">
        <v>20</v>
      </c>
      <c r="F314" s="159" t="s">
        <v>443</v>
      </c>
      <c r="H314" s="160">
        <v>8.06</v>
      </c>
      <c r="I314" s="161"/>
      <c r="L314" s="157"/>
      <c r="M314" s="162"/>
      <c r="T314" s="163"/>
      <c r="AT314" s="158" t="s">
        <v>203</v>
      </c>
      <c r="AU314" s="158" t="s">
        <v>89</v>
      </c>
      <c r="AV314" s="13" t="s">
        <v>89</v>
      </c>
      <c r="AW314" s="13" t="s">
        <v>39</v>
      </c>
      <c r="AX314" s="13" t="s">
        <v>22</v>
      </c>
      <c r="AY314" s="158" t="s">
        <v>192</v>
      </c>
    </row>
    <row r="315" spans="2:65" s="1" customFormat="1" ht="33" customHeight="1" x14ac:dyDescent="0.2">
      <c r="B315" s="33"/>
      <c r="C315" s="133" t="s">
        <v>444</v>
      </c>
      <c r="D315" s="133" t="s">
        <v>194</v>
      </c>
      <c r="E315" s="134" t="s">
        <v>445</v>
      </c>
      <c r="F315" s="135" t="s">
        <v>446</v>
      </c>
      <c r="G315" s="136" t="s">
        <v>234</v>
      </c>
      <c r="H315" s="137">
        <v>1.8620000000000001</v>
      </c>
      <c r="I315" s="138"/>
      <c r="J315" s="139">
        <f>ROUND(I315*H315,2)</f>
        <v>0</v>
      </c>
      <c r="K315" s="135" t="s">
        <v>198</v>
      </c>
      <c r="L315" s="33"/>
      <c r="M315" s="140" t="s">
        <v>20</v>
      </c>
      <c r="N315" s="141" t="s">
        <v>51</v>
      </c>
      <c r="P315" s="142">
        <f>O315*H315</f>
        <v>0</v>
      </c>
      <c r="Q315" s="142">
        <v>0</v>
      </c>
      <c r="R315" s="142">
        <f>Q315*H315</f>
        <v>0</v>
      </c>
      <c r="S315" s="142">
        <v>0.54500000000000004</v>
      </c>
      <c r="T315" s="143">
        <f>S315*H315</f>
        <v>1.0147900000000001</v>
      </c>
      <c r="AR315" s="144" t="s">
        <v>199</v>
      </c>
      <c r="AT315" s="144" t="s">
        <v>194</v>
      </c>
      <c r="AU315" s="144" t="s">
        <v>89</v>
      </c>
      <c r="AY315" s="18" t="s">
        <v>192</v>
      </c>
      <c r="BE315" s="145">
        <f>IF(N315="základní",J315,0)</f>
        <v>0</v>
      </c>
      <c r="BF315" s="145">
        <f>IF(N315="snížená",J315,0)</f>
        <v>0</v>
      </c>
      <c r="BG315" s="145">
        <f>IF(N315="zákl. přenesená",J315,0)</f>
        <v>0</v>
      </c>
      <c r="BH315" s="145">
        <f>IF(N315="sníž. přenesená",J315,0)</f>
        <v>0</v>
      </c>
      <c r="BI315" s="145">
        <f>IF(N315="nulová",J315,0)</f>
        <v>0</v>
      </c>
      <c r="BJ315" s="18" t="s">
        <v>22</v>
      </c>
      <c r="BK315" s="145">
        <f>ROUND(I315*H315,2)</f>
        <v>0</v>
      </c>
      <c r="BL315" s="18" t="s">
        <v>199</v>
      </c>
      <c r="BM315" s="144" t="s">
        <v>447</v>
      </c>
    </row>
    <row r="316" spans="2:65" s="1" customFormat="1" ht="10.199999999999999" x14ac:dyDescent="0.2">
      <c r="B316" s="33"/>
      <c r="D316" s="146" t="s">
        <v>201</v>
      </c>
      <c r="F316" s="147" t="s">
        <v>448</v>
      </c>
      <c r="I316" s="148"/>
      <c r="L316" s="33"/>
      <c r="M316" s="149"/>
      <c r="T316" s="54"/>
      <c r="AT316" s="18" t="s">
        <v>201</v>
      </c>
      <c r="AU316" s="18" t="s">
        <v>89</v>
      </c>
    </row>
    <row r="317" spans="2:65" s="12" customFormat="1" ht="10.199999999999999" x14ac:dyDescent="0.2">
      <c r="B317" s="150"/>
      <c r="D317" s="151" t="s">
        <v>203</v>
      </c>
      <c r="E317" s="152" t="s">
        <v>20</v>
      </c>
      <c r="F317" s="153" t="s">
        <v>449</v>
      </c>
      <c r="H317" s="152" t="s">
        <v>20</v>
      </c>
      <c r="I317" s="154"/>
      <c r="L317" s="150"/>
      <c r="M317" s="155"/>
      <c r="T317" s="156"/>
      <c r="AT317" s="152" t="s">
        <v>203</v>
      </c>
      <c r="AU317" s="152" t="s">
        <v>89</v>
      </c>
      <c r="AV317" s="12" t="s">
        <v>22</v>
      </c>
      <c r="AW317" s="12" t="s">
        <v>39</v>
      </c>
      <c r="AX317" s="12" t="s">
        <v>80</v>
      </c>
      <c r="AY317" s="152" t="s">
        <v>192</v>
      </c>
    </row>
    <row r="318" spans="2:65" s="13" customFormat="1" ht="10.199999999999999" x14ac:dyDescent="0.2">
      <c r="B318" s="157"/>
      <c r="D318" s="151" t="s">
        <v>203</v>
      </c>
      <c r="E318" s="158" t="s">
        <v>20</v>
      </c>
      <c r="F318" s="159" t="s">
        <v>450</v>
      </c>
      <c r="H318" s="160">
        <v>0.60199999999999998</v>
      </c>
      <c r="I318" s="161"/>
      <c r="L318" s="157"/>
      <c r="M318" s="162"/>
      <c r="T318" s="163"/>
      <c r="AT318" s="158" t="s">
        <v>203</v>
      </c>
      <c r="AU318" s="158" t="s">
        <v>89</v>
      </c>
      <c r="AV318" s="13" t="s">
        <v>89</v>
      </c>
      <c r="AW318" s="13" t="s">
        <v>39</v>
      </c>
      <c r="AX318" s="13" t="s">
        <v>80</v>
      </c>
      <c r="AY318" s="158" t="s">
        <v>192</v>
      </c>
    </row>
    <row r="319" spans="2:65" s="12" customFormat="1" ht="10.199999999999999" x14ac:dyDescent="0.2">
      <c r="B319" s="150"/>
      <c r="D319" s="151" t="s">
        <v>203</v>
      </c>
      <c r="E319" s="152" t="s">
        <v>20</v>
      </c>
      <c r="F319" s="153" t="s">
        <v>451</v>
      </c>
      <c r="H319" s="152" t="s">
        <v>20</v>
      </c>
      <c r="I319" s="154"/>
      <c r="L319" s="150"/>
      <c r="M319" s="155"/>
      <c r="T319" s="156"/>
      <c r="AT319" s="152" t="s">
        <v>203</v>
      </c>
      <c r="AU319" s="152" t="s">
        <v>89</v>
      </c>
      <c r="AV319" s="12" t="s">
        <v>22</v>
      </c>
      <c r="AW319" s="12" t="s">
        <v>39</v>
      </c>
      <c r="AX319" s="12" t="s">
        <v>80</v>
      </c>
      <c r="AY319" s="152" t="s">
        <v>192</v>
      </c>
    </row>
    <row r="320" spans="2:65" s="13" customFormat="1" ht="10.199999999999999" x14ac:dyDescent="0.2">
      <c r="B320" s="157"/>
      <c r="D320" s="151" t="s">
        <v>203</v>
      </c>
      <c r="E320" s="158" t="s">
        <v>20</v>
      </c>
      <c r="F320" s="159" t="s">
        <v>452</v>
      </c>
      <c r="H320" s="160">
        <v>1.26</v>
      </c>
      <c r="I320" s="161"/>
      <c r="L320" s="157"/>
      <c r="M320" s="162"/>
      <c r="T320" s="163"/>
      <c r="AT320" s="158" t="s">
        <v>203</v>
      </c>
      <c r="AU320" s="158" t="s">
        <v>89</v>
      </c>
      <c r="AV320" s="13" t="s">
        <v>89</v>
      </c>
      <c r="AW320" s="13" t="s">
        <v>39</v>
      </c>
      <c r="AX320" s="13" t="s">
        <v>80</v>
      </c>
      <c r="AY320" s="158" t="s">
        <v>192</v>
      </c>
    </row>
    <row r="321" spans="2:65" s="14" customFormat="1" ht="10.199999999999999" x14ac:dyDescent="0.2">
      <c r="B321" s="164"/>
      <c r="D321" s="151" t="s">
        <v>203</v>
      </c>
      <c r="E321" s="165" t="s">
        <v>20</v>
      </c>
      <c r="F321" s="166" t="s">
        <v>207</v>
      </c>
      <c r="H321" s="167">
        <v>1.8620000000000001</v>
      </c>
      <c r="I321" s="168"/>
      <c r="L321" s="164"/>
      <c r="M321" s="169"/>
      <c r="T321" s="170"/>
      <c r="AT321" s="165" t="s">
        <v>203</v>
      </c>
      <c r="AU321" s="165" t="s">
        <v>89</v>
      </c>
      <c r="AV321" s="14" t="s">
        <v>199</v>
      </c>
      <c r="AW321" s="14" t="s">
        <v>39</v>
      </c>
      <c r="AX321" s="14" t="s">
        <v>22</v>
      </c>
      <c r="AY321" s="165" t="s">
        <v>192</v>
      </c>
    </row>
    <row r="322" spans="2:65" s="1" customFormat="1" ht="24.15" customHeight="1" x14ac:dyDescent="0.2">
      <c r="B322" s="33"/>
      <c r="C322" s="133" t="s">
        <v>453</v>
      </c>
      <c r="D322" s="133" t="s">
        <v>194</v>
      </c>
      <c r="E322" s="134" t="s">
        <v>454</v>
      </c>
      <c r="F322" s="135" t="s">
        <v>455</v>
      </c>
      <c r="G322" s="136" t="s">
        <v>234</v>
      </c>
      <c r="H322" s="137">
        <v>0.72</v>
      </c>
      <c r="I322" s="138"/>
      <c r="J322" s="139">
        <f>ROUND(I322*H322,2)</f>
        <v>0</v>
      </c>
      <c r="K322" s="135" t="s">
        <v>198</v>
      </c>
      <c r="L322" s="33"/>
      <c r="M322" s="140" t="s">
        <v>20</v>
      </c>
      <c r="N322" s="141" t="s">
        <v>51</v>
      </c>
      <c r="P322" s="142">
        <f>O322*H322</f>
        <v>0</v>
      </c>
      <c r="Q322" s="142">
        <v>0</v>
      </c>
      <c r="R322" s="142">
        <f>Q322*H322</f>
        <v>0</v>
      </c>
      <c r="S322" s="142">
        <v>4.1000000000000002E-2</v>
      </c>
      <c r="T322" s="143">
        <f>S322*H322</f>
        <v>2.9520000000000001E-2</v>
      </c>
      <c r="AR322" s="144" t="s">
        <v>199</v>
      </c>
      <c r="AT322" s="144" t="s">
        <v>194</v>
      </c>
      <c r="AU322" s="144" t="s">
        <v>89</v>
      </c>
      <c r="AY322" s="18" t="s">
        <v>192</v>
      </c>
      <c r="BE322" s="145">
        <f>IF(N322="základní",J322,0)</f>
        <v>0</v>
      </c>
      <c r="BF322" s="145">
        <f>IF(N322="snížená",J322,0)</f>
        <v>0</v>
      </c>
      <c r="BG322" s="145">
        <f>IF(N322="zákl. přenesená",J322,0)</f>
        <v>0</v>
      </c>
      <c r="BH322" s="145">
        <f>IF(N322="sníž. přenesená",J322,0)</f>
        <v>0</v>
      </c>
      <c r="BI322" s="145">
        <f>IF(N322="nulová",J322,0)</f>
        <v>0</v>
      </c>
      <c r="BJ322" s="18" t="s">
        <v>22</v>
      </c>
      <c r="BK322" s="145">
        <f>ROUND(I322*H322,2)</f>
        <v>0</v>
      </c>
      <c r="BL322" s="18" t="s">
        <v>199</v>
      </c>
      <c r="BM322" s="144" t="s">
        <v>456</v>
      </c>
    </row>
    <row r="323" spans="2:65" s="1" customFormat="1" ht="10.199999999999999" x14ac:dyDescent="0.2">
      <c r="B323" s="33"/>
      <c r="D323" s="146" t="s">
        <v>201</v>
      </c>
      <c r="F323" s="147" t="s">
        <v>457</v>
      </c>
      <c r="I323" s="148"/>
      <c r="L323" s="33"/>
      <c r="M323" s="149"/>
      <c r="T323" s="54"/>
      <c r="AT323" s="18" t="s">
        <v>201</v>
      </c>
      <c r="AU323" s="18" t="s">
        <v>89</v>
      </c>
    </row>
    <row r="324" spans="2:65" s="12" customFormat="1" ht="10.199999999999999" x14ac:dyDescent="0.2">
      <c r="B324" s="150"/>
      <c r="D324" s="151" t="s">
        <v>203</v>
      </c>
      <c r="E324" s="152" t="s">
        <v>20</v>
      </c>
      <c r="F324" s="153" t="s">
        <v>432</v>
      </c>
      <c r="H324" s="152" t="s">
        <v>20</v>
      </c>
      <c r="I324" s="154"/>
      <c r="L324" s="150"/>
      <c r="M324" s="155"/>
      <c r="T324" s="156"/>
      <c r="AT324" s="152" t="s">
        <v>203</v>
      </c>
      <c r="AU324" s="152" t="s">
        <v>89</v>
      </c>
      <c r="AV324" s="12" t="s">
        <v>22</v>
      </c>
      <c r="AW324" s="12" t="s">
        <v>39</v>
      </c>
      <c r="AX324" s="12" t="s">
        <v>80</v>
      </c>
      <c r="AY324" s="152" t="s">
        <v>192</v>
      </c>
    </row>
    <row r="325" spans="2:65" s="13" customFormat="1" ht="10.199999999999999" x14ac:dyDescent="0.2">
      <c r="B325" s="157"/>
      <c r="D325" s="151" t="s">
        <v>203</v>
      </c>
      <c r="E325" s="158" t="s">
        <v>20</v>
      </c>
      <c r="F325" s="159" t="s">
        <v>458</v>
      </c>
      <c r="H325" s="160">
        <v>0.72</v>
      </c>
      <c r="I325" s="161"/>
      <c r="L325" s="157"/>
      <c r="M325" s="162"/>
      <c r="T325" s="163"/>
      <c r="AT325" s="158" t="s">
        <v>203</v>
      </c>
      <c r="AU325" s="158" t="s">
        <v>89</v>
      </c>
      <c r="AV325" s="13" t="s">
        <v>89</v>
      </c>
      <c r="AW325" s="13" t="s">
        <v>39</v>
      </c>
      <c r="AX325" s="13" t="s">
        <v>22</v>
      </c>
      <c r="AY325" s="158" t="s">
        <v>192</v>
      </c>
    </row>
    <row r="326" spans="2:65" s="1" customFormat="1" ht="24.15" customHeight="1" x14ac:dyDescent="0.2">
      <c r="B326" s="33"/>
      <c r="C326" s="133" t="s">
        <v>459</v>
      </c>
      <c r="D326" s="133" t="s">
        <v>194</v>
      </c>
      <c r="E326" s="134" t="s">
        <v>460</v>
      </c>
      <c r="F326" s="135" t="s">
        <v>461</v>
      </c>
      <c r="G326" s="136" t="s">
        <v>234</v>
      </c>
      <c r="H326" s="137">
        <v>14.808</v>
      </c>
      <c r="I326" s="138"/>
      <c r="J326" s="139">
        <f>ROUND(I326*H326,2)</f>
        <v>0</v>
      </c>
      <c r="K326" s="135" t="s">
        <v>198</v>
      </c>
      <c r="L326" s="33"/>
      <c r="M326" s="140" t="s">
        <v>20</v>
      </c>
      <c r="N326" s="141" t="s">
        <v>51</v>
      </c>
      <c r="P326" s="142">
        <f>O326*H326</f>
        <v>0</v>
      </c>
      <c r="Q326" s="142">
        <v>0</v>
      </c>
      <c r="R326" s="142">
        <f>Q326*H326</f>
        <v>0</v>
      </c>
      <c r="S326" s="142">
        <v>8.7999999999999995E-2</v>
      </c>
      <c r="T326" s="143">
        <f>S326*H326</f>
        <v>1.3031039999999998</v>
      </c>
      <c r="AR326" s="144" t="s">
        <v>199</v>
      </c>
      <c r="AT326" s="144" t="s">
        <v>194</v>
      </c>
      <c r="AU326" s="144" t="s">
        <v>89</v>
      </c>
      <c r="AY326" s="18" t="s">
        <v>192</v>
      </c>
      <c r="BE326" s="145">
        <f>IF(N326="základní",J326,0)</f>
        <v>0</v>
      </c>
      <c r="BF326" s="145">
        <f>IF(N326="snížená",J326,0)</f>
        <v>0</v>
      </c>
      <c r="BG326" s="145">
        <f>IF(N326="zákl. přenesená",J326,0)</f>
        <v>0</v>
      </c>
      <c r="BH326" s="145">
        <f>IF(N326="sníž. přenesená",J326,0)</f>
        <v>0</v>
      </c>
      <c r="BI326" s="145">
        <f>IF(N326="nulová",J326,0)</f>
        <v>0</v>
      </c>
      <c r="BJ326" s="18" t="s">
        <v>22</v>
      </c>
      <c r="BK326" s="145">
        <f>ROUND(I326*H326,2)</f>
        <v>0</v>
      </c>
      <c r="BL326" s="18" t="s">
        <v>199</v>
      </c>
      <c r="BM326" s="144" t="s">
        <v>462</v>
      </c>
    </row>
    <row r="327" spans="2:65" s="1" customFormat="1" ht="10.199999999999999" x14ac:dyDescent="0.2">
      <c r="B327" s="33"/>
      <c r="D327" s="146" t="s">
        <v>201</v>
      </c>
      <c r="F327" s="147" t="s">
        <v>463</v>
      </c>
      <c r="I327" s="148"/>
      <c r="L327" s="33"/>
      <c r="M327" s="149"/>
      <c r="T327" s="54"/>
      <c r="AT327" s="18" t="s">
        <v>201</v>
      </c>
      <c r="AU327" s="18" t="s">
        <v>89</v>
      </c>
    </row>
    <row r="328" spans="2:65" s="12" customFormat="1" ht="10.199999999999999" x14ac:dyDescent="0.2">
      <c r="B328" s="150"/>
      <c r="D328" s="151" t="s">
        <v>203</v>
      </c>
      <c r="E328" s="152" t="s">
        <v>20</v>
      </c>
      <c r="F328" s="153" t="s">
        <v>400</v>
      </c>
      <c r="H328" s="152" t="s">
        <v>20</v>
      </c>
      <c r="I328" s="154"/>
      <c r="L328" s="150"/>
      <c r="M328" s="155"/>
      <c r="T328" s="156"/>
      <c r="AT328" s="152" t="s">
        <v>203</v>
      </c>
      <c r="AU328" s="152" t="s">
        <v>89</v>
      </c>
      <c r="AV328" s="12" t="s">
        <v>22</v>
      </c>
      <c r="AW328" s="12" t="s">
        <v>39</v>
      </c>
      <c r="AX328" s="12" t="s">
        <v>80</v>
      </c>
      <c r="AY328" s="152" t="s">
        <v>192</v>
      </c>
    </row>
    <row r="329" spans="2:65" s="13" customFormat="1" ht="10.199999999999999" x14ac:dyDescent="0.2">
      <c r="B329" s="157"/>
      <c r="D329" s="151" t="s">
        <v>203</v>
      </c>
      <c r="E329" s="158" t="s">
        <v>20</v>
      </c>
      <c r="F329" s="159" t="s">
        <v>464</v>
      </c>
      <c r="H329" s="160">
        <v>10.08</v>
      </c>
      <c r="I329" s="161"/>
      <c r="L329" s="157"/>
      <c r="M329" s="162"/>
      <c r="T329" s="163"/>
      <c r="AT329" s="158" t="s">
        <v>203</v>
      </c>
      <c r="AU329" s="158" t="s">
        <v>89</v>
      </c>
      <c r="AV329" s="13" t="s">
        <v>89</v>
      </c>
      <c r="AW329" s="13" t="s">
        <v>39</v>
      </c>
      <c r="AX329" s="13" t="s">
        <v>80</v>
      </c>
      <c r="AY329" s="158" t="s">
        <v>192</v>
      </c>
    </row>
    <row r="330" spans="2:65" s="12" customFormat="1" ht="10.199999999999999" x14ac:dyDescent="0.2">
      <c r="B330" s="150"/>
      <c r="D330" s="151" t="s">
        <v>203</v>
      </c>
      <c r="E330" s="152" t="s">
        <v>20</v>
      </c>
      <c r="F330" s="153" t="s">
        <v>432</v>
      </c>
      <c r="H330" s="152" t="s">
        <v>20</v>
      </c>
      <c r="I330" s="154"/>
      <c r="L330" s="150"/>
      <c r="M330" s="155"/>
      <c r="T330" s="156"/>
      <c r="AT330" s="152" t="s">
        <v>203</v>
      </c>
      <c r="AU330" s="152" t="s">
        <v>89</v>
      </c>
      <c r="AV330" s="12" t="s">
        <v>22</v>
      </c>
      <c r="AW330" s="12" t="s">
        <v>39</v>
      </c>
      <c r="AX330" s="12" t="s">
        <v>80</v>
      </c>
      <c r="AY330" s="152" t="s">
        <v>192</v>
      </c>
    </row>
    <row r="331" spans="2:65" s="13" customFormat="1" ht="10.199999999999999" x14ac:dyDescent="0.2">
      <c r="B331" s="157"/>
      <c r="D331" s="151" t="s">
        <v>203</v>
      </c>
      <c r="E331" s="158" t="s">
        <v>20</v>
      </c>
      <c r="F331" s="159" t="s">
        <v>465</v>
      </c>
      <c r="H331" s="160">
        <v>4.7279999999999998</v>
      </c>
      <c r="I331" s="161"/>
      <c r="L331" s="157"/>
      <c r="M331" s="162"/>
      <c r="T331" s="163"/>
      <c r="AT331" s="158" t="s">
        <v>203</v>
      </c>
      <c r="AU331" s="158" t="s">
        <v>89</v>
      </c>
      <c r="AV331" s="13" t="s">
        <v>89</v>
      </c>
      <c r="AW331" s="13" t="s">
        <v>39</v>
      </c>
      <c r="AX331" s="13" t="s">
        <v>80</v>
      </c>
      <c r="AY331" s="158" t="s">
        <v>192</v>
      </c>
    </row>
    <row r="332" spans="2:65" s="14" customFormat="1" ht="10.199999999999999" x14ac:dyDescent="0.2">
      <c r="B332" s="164"/>
      <c r="D332" s="151" t="s">
        <v>203</v>
      </c>
      <c r="E332" s="165" t="s">
        <v>20</v>
      </c>
      <c r="F332" s="166" t="s">
        <v>207</v>
      </c>
      <c r="H332" s="167">
        <v>14.808</v>
      </c>
      <c r="I332" s="168"/>
      <c r="L332" s="164"/>
      <c r="M332" s="169"/>
      <c r="T332" s="170"/>
      <c r="AT332" s="165" t="s">
        <v>203</v>
      </c>
      <c r="AU332" s="165" t="s">
        <v>89</v>
      </c>
      <c r="AV332" s="14" t="s">
        <v>199</v>
      </c>
      <c r="AW332" s="14" t="s">
        <v>39</v>
      </c>
      <c r="AX332" s="14" t="s">
        <v>22</v>
      </c>
      <c r="AY332" s="165" t="s">
        <v>192</v>
      </c>
    </row>
    <row r="333" spans="2:65" s="1" customFormat="1" ht="24.15" customHeight="1" x14ac:dyDescent="0.2">
      <c r="B333" s="33"/>
      <c r="C333" s="133" t="s">
        <v>466</v>
      </c>
      <c r="D333" s="133" t="s">
        <v>194</v>
      </c>
      <c r="E333" s="134" t="s">
        <v>467</v>
      </c>
      <c r="F333" s="135" t="s">
        <v>468</v>
      </c>
      <c r="G333" s="136" t="s">
        <v>234</v>
      </c>
      <c r="H333" s="137">
        <v>20.88</v>
      </c>
      <c r="I333" s="138"/>
      <c r="J333" s="139">
        <f>ROUND(I333*H333,2)</f>
        <v>0</v>
      </c>
      <c r="K333" s="135" t="s">
        <v>198</v>
      </c>
      <c r="L333" s="33"/>
      <c r="M333" s="140" t="s">
        <v>20</v>
      </c>
      <c r="N333" s="141" t="s">
        <v>51</v>
      </c>
      <c r="P333" s="142">
        <f>O333*H333</f>
        <v>0</v>
      </c>
      <c r="Q333" s="142">
        <v>0</v>
      </c>
      <c r="R333" s="142">
        <f>Q333*H333</f>
        <v>0</v>
      </c>
      <c r="S333" s="142">
        <v>6.7000000000000004E-2</v>
      </c>
      <c r="T333" s="143">
        <f>S333*H333</f>
        <v>1.39896</v>
      </c>
      <c r="AR333" s="144" t="s">
        <v>199</v>
      </c>
      <c r="AT333" s="144" t="s">
        <v>194</v>
      </c>
      <c r="AU333" s="144" t="s">
        <v>89</v>
      </c>
      <c r="AY333" s="18" t="s">
        <v>192</v>
      </c>
      <c r="BE333" s="145">
        <f>IF(N333="základní",J333,0)</f>
        <v>0</v>
      </c>
      <c r="BF333" s="145">
        <f>IF(N333="snížená",J333,0)</f>
        <v>0</v>
      </c>
      <c r="BG333" s="145">
        <f>IF(N333="zákl. přenesená",J333,0)</f>
        <v>0</v>
      </c>
      <c r="BH333" s="145">
        <f>IF(N333="sníž. přenesená",J333,0)</f>
        <v>0</v>
      </c>
      <c r="BI333" s="145">
        <f>IF(N333="nulová",J333,0)</f>
        <v>0</v>
      </c>
      <c r="BJ333" s="18" t="s">
        <v>22</v>
      </c>
      <c r="BK333" s="145">
        <f>ROUND(I333*H333,2)</f>
        <v>0</v>
      </c>
      <c r="BL333" s="18" t="s">
        <v>199</v>
      </c>
      <c r="BM333" s="144" t="s">
        <v>469</v>
      </c>
    </row>
    <row r="334" spans="2:65" s="1" customFormat="1" ht="10.199999999999999" x14ac:dyDescent="0.2">
      <c r="B334" s="33"/>
      <c r="D334" s="146" t="s">
        <v>201</v>
      </c>
      <c r="F334" s="147" t="s">
        <v>470</v>
      </c>
      <c r="I334" s="148"/>
      <c r="L334" s="33"/>
      <c r="M334" s="149"/>
      <c r="T334" s="54"/>
      <c r="AT334" s="18" t="s">
        <v>201</v>
      </c>
      <c r="AU334" s="18" t="s">
        <v>89</v>
      </c>
    </row>
    <row r="335" spans="2:65" s="12" customFormat="1" ht="10.199999999999999" x14ac:dyDescent="0.2">
      <c r="B335" s="150"/>
      <c r="D335" s="151" t="s">
        <v>203</v>
      </c>
      <c r="E335" s="152" t="s">
        <v>20</v>
      </c>
      <c r="F335" s="153" t="s">
        <v>400</v>
      </c>
      <c r="H335" s="152" t="s">
        <v>20</v>
      </c>
      <c r="I335" s="154"/>
      <c r="L335" s="150"/>
      <c r="M335" s="155"/>
      <c r="T335" s="156"/>
      <c r="AT335" s="152" t="s">
        <v>203</v>
      </c>
      <c r="AU335" s="152" t="s">
        <v>89</v>
      </c>
      <c r="AV335" s="12" t="s">
        <v>22</v>
      </c>
      <c r="AW335" s="12" t="s">
        <v>39</v>
      </c>
      <c r="AX335" s="12" t="s">
        <v>80</v>
      </c>
      <c r="AY335" s="152" t="s">
        <v>192</v>
      </c>
    </row>
    <row r="336" spans="2:65" s="13" customFormat="1" ht="10.199999999999999" x14ac:dyDescent="0.2">
      <c r="B336" s="157"/>
      <c r="D336" s="151" t="s">
        <v>203</v>
      </c>
      <c r="E336" s="158" t="s">
        <v>20</v>
      </c>
      <c r="F336" s="159" t="s">
        <v>471</v>
      </c>
      <c r="H336" s="160">
        <v>4.5</v>
      </c>
      <c r="I336" s="161"/>
      <c r="L336" s="157"/>
      <c r="M336" s="162"/>
      <c r="T336" s="163"/>
      <c r="AT336" s="158" t="s">
        <v>203</v>
      </c>
      <c r="AU336" s="158" t="s">
        <v>89</v>
      </c>
      <c r="AV336" s="13" t="s">
        <v>89</v>
      </c>
      <c r="AW336" s="13" t="s">
        <v>39</v>
      </c>
      <c r="AX336" s="13" t="s">
        <v>80</v>
      </c>
      <c r="AY336" s="158" t="s">
        <v>192</v>
      </c>
    </row>
    <row r="337" spans="2:65" s="12" customFormat="1" ht="10.199999999999999" x14ac:dyDescent="0.2">
      <c r="B337" s="150"/>
      <c r="D337" s="151" t="s">
        <v>203</v>
      </c>
      <c r="E337" s="152" t="s">
        <v>20</v>
      </c>
      <c r="F337" s="153" t="s">
        <v>432</v>
      </c>
      <c r="H337" s="152" t="s">
        <v>20</v>
      </c>
      <c r="I337" s="154"/>
      <c r="L337" s="150"/>
      <c r="M337" s="155"/>
      <c r="T337" s="156"/>
      <c r="AT337" s="152" t="s">
        <v>203</v>
      </c>
      <c r="AU337" s="152" t="s">
        <v>89</v>
      </c>
      <c r="AV337" s="12" t="s">
        <v>22</v>
      </c>
      <c r="AW337" s="12" t="s">
        <v>39</v>
      </c>
      <c r="AX337" s="12" t="s">
        <v>80</v>
      </c>
      <c r="AY337" s="152" t="s">
        <v>192</v>
      </c>
    </row>
    <row r="338" spans="2:65" s="13" customFormat="1" ht="10.199999999999999" x14ac:dyDescent="0.2">
      <c r="B338" s="157"/>
      <c r="D338" s="151" t="s">
        <v>203</v>
      </c>
      <c r="E338" s="158" t="s">
        <v>20</v>
      </c>
      <c r="F338" s="159" t="s">
        <v>472</v>
      </c>
      <c r="H338" s="160">
        <v>6.72</v>
      </c>
      <c r="I338" s="161"/>
      <c r="L338" s="157"/>
      <c r="M338" s="162"/>
      <c r="T338" s="163"/>
      <c r="AT338" s="158" t="s">
        <v>203</v>
      </c>
      <c r="AU338" s="158" t="s">
        <v>89</v>
      </c>
      <c r="AV338" s="13" t="s">
        <v>89</v>
      </c>
      <c r="AW338" s="13" t="s">
        <v>39</v>
      </c>
      <c r="AX338" s="13" t="s">
        <v>80</v>
      </c>
      <c r="AY338" s="158" t="s">
        <v>192</v>
      </c>
    </row>
    <row r="339" spans="2:65" s="13" customFormat="1" ht="10.199999999999999" x14ac:dyDescent="0.2">
      <c r="B339" s="157"/>
      <c r="D339" s="151" t="s">
        <v>203</v>
      </c>
      <c r="E339" s="158" t="s">
        <v>20</v>
      </c>
      <c r="F339" s="159" t="s">
        <v>473</v>
      </c>
      <c r="H339" s="160">
        <v>6.3</v>
      </c>
      <c r="I339" s="161"/>
      <c r="L339" s="157"/>
      <c r="M339" s="162"/>
      <c r="T339" s="163"/>
      <c r="AT339" s="158" t="s">
        <v>203</v>
      </c>
      <c r="AU339" s="158" t="s">
        <v>89</v>
      </c>
      <c r="AV339" s="13" t="s">
        <v>89</v>
      </c>
      <c r="AW339" s="13" t="s">
        <v>39</v>
      </c>
      <c r="AX339" s="13" t="s">
        <v>80</v>
      </c>
      <c r="AY339" s="158" t="s">
        <v>192</v>
      </c>
    </row>
    <row r="340" spans="2:65" s="13" customFormat="1" ht="10.199999999999999" x14ac:dyDescent="0.2">
      <c r="B340" s="157"/>
      <c r="D340" s="151" t="s">
        <v>203</v>
      </c>
      <c r="E340" s="158" t="s">
        <v>20</v>
      </c>
      <c r="F340" s="159" t="s">
        <v>474</v>
      </c>
      <c r="H340" s="160">
        <v>3.36</v>
      </c>
      <c r="I340" s="161"/>
      <c r="L340" s="157"/>
      <c r="M340" s="162"/>
      <c r="T340" s="163"/>
      <c r="AT340" s="158" t="s">
        <v>203</v>
      </c>
      <c r="AU340" s="158" t="s">
        <v>89</v>
      </c>
      <c r="AV340" s="13" t="s">
        <v>89</v>
      </c>
      <c r="AW340" s="13" t="s">
        <v>39</v>
      </c>
      <c r="AX340" s="13" t="s">
        <v>80</v>
      </c>
      <c r="AY340" s="158" t="s">
        <v>192</v>
      </c>
    </row>
    <row r="341" spans="2:65" s="14" customFormat="1" ht="10.199999999999999" x14ac:dyDescent="0.2">
      <c r="B341" s="164"/>
      <c r="D341" s="151" t="s">
        <v>203</v>
      </c>
      <c r="E341" s="165" t="s">
        <v>20</v>
      </c>
      <c r="F341" s="166" t="s">
        <v>207</v>
      </c>
      <c r="H341" s="167">
        <v>20.88</v>
      </c>
      <c r="I341" s="168"/>
      <c r="L341" s="164"/>
      <c r="M341" s="169"/>
      <c r="T341" s="170"/>
      <c r="AT341" s="165" t="s">
        <v>203</v>
      </c>
      <c r="AU341" s="165" t="s">
        <v>89</v>
      </c>
      <c r="AV341" s="14" t="s">
        <v>199</v>
      </c>
      <c r="AW341" s="14" t="s">
        <v>39</v>
      </c>
      <c r="AX341" s="14" t="s">
        <v>22</v>
      </c>
      <c r="AY341" s="165" t="s">
        <v>192</v>
      </c>
    </row>
    <row r="342" spans="2:65" s="1" customFormat="1" ht="24.15" customHeight="1" x14ac:dyDescent="0.2">
      <c r="B342" s="33"/>
      <c r="C342" s="133" t="s">
        <v>475</v>
      </c>
      <c r="D342" s="133" t="s">
        <v>194</v>
      </c>
      <c r="E342" s="134" t="s">
        <v>476</v>
      </c>
      <c r="F342" s="135" t="s">
        <v>477</v>
      </c>
      <c r="G342" s="136" t="s">
        <v>234</v>
      </c>
      <c r="H342" s="137">
        <v>28.56</v>
      </c>
      <c r="I342" s="138"/>
      <c r="J342" s="139">
        <f>ROUND(I342*H342,2)</f>
        <v>0</v>
      </c>
      <c r="K342" s="135" t="s">
        <v>198</v>
      </c>
      <c r="L342" s="33"/>
      <c r="M342" s="140" t="s">
        <v>20</v>
      </c>
      <c r="N342" s="141" t="s">
        <v>51</v>
      </c>
      <c r="P342" s="142">
        <f>O342*H342</f>
        <v>0</v>
      </c>
      <c r="Q342" s="142">
        <v>0</v>
      </c>
      <c r="R342" s="142">
        <f>Q342*H342</f>
        <v>0</v>
      </c>
      <c r="S342" s="142">
        <v>7.5999999999999998E-2</v>
      </c>
      <c r="T342" s="143">
        <f>S342*H342</f>
        <v>2.17056</v>
      </c>
      <c r="AR342" s="144" t="s">
        <v>199</v>
      </c>
      <c r="AT342" s="144" t="s">
        <v>194</v>
      </c>
      <c r="AU342" s="144" t="s">
        <v>89</v>
      </c>
      <c r="AY342" s="18" t="s">
        <v>192</v>
      </c>
      <c r="BE342" s="145">
        <f>IF(N342="základní",J342,0)</f>
        <v>0</v>
      </c>
      <c r="BF342" s="145">
        <f>IF(N342="snížená",J342,0)</f>
        <v>0</v>
      </c>
      <c r="BG342" s="145">
        <f>IF(N342="zákl. přenesená",J342,0)</f>
        <v>0</v>
      </c>
      <c r="BH342" s="145">
        <f>IF(N342="sníž. přenesená",J342,0)</f>
        <v>0</v>
      </c>
      <c r="BI342" s="145">
        <f>IF(N342="nulová",J342,0)</f>
        <v>0</v>
      </c>
      <c r="BJ342" s="18" t="s">
        <v>22</v>
      </c>
      <c r="BK342" s="145">
        <f>ROUND(I342*H342,2)</f>
        <v>0</v>
      </c>
      <c r="BL342" s="18" t="s">
        <v>199</v>
      </c>
      <c r="BM342" s="144" t="s">
        <v>478</v>
      </c>
    </row>
    <row r="343" spans="2:65" s="1" customFormat="1" ht="10.199999999999999" x14ac:dyDescent="0.2">
      <c r="B343" s="33"/>
      <c r="D343" s="146" t="s">
        <v>201</v>
      </c>
      <c r="F343" s="147" t="s">
        <v>479</v>
      </c>
      <c r="I343" s="148"/>
      <c r="L343" s="33"/>
      <c r="M343" s="149"/>
      <c r="T343" s="54"/>
      <c r="AT343" s="18" t="s">
        <v>201</v>
      </c>
      <c r="AU343" s="18" t="s">
        <v>89</v>
      </c>
    </row>
    <row r="344" spans="2:65" s="12" customFormat="1" ht="10.199999999999999" x14ac:dyDescent="0.2">
      <c r="B344" s="150"/>
      <c r="D344" s="151" t="s">
        <v>203</v>
      </c>
      <c r="E344" s="152" t="s">
        <v>20</v>
      </c>
      <c r="F344" s="153" t="s">
        <v>429</v>
      </c>
      <c r="H344" s="152" t="s">
        <v>20</v>
      </c>
      <c r="I344" s="154"/>
      <c r="L344" s="150"/>
      <c r="M344" s="155"/>
      <c r="T344" s="156"/>
      <c r="AT344" s="152" t="s">
        <v>203</v>
      </c>
      <c r="AU344" s="152" t="s">
        <v>89</v>
      </c>
      <c r="AV344" s="12" t="s">
        <v>22</v>
      </c>
      <c r="AW344" s="12" t="s">
        <v>39</v>
      </c>
      <c r="AX344" s="12" t="s">
        <v>80</v>
      </c>
      <c r="AY344" s="152" t="s">
        <v>192</v>
      </c>
    </row>
    <row r="345" spans="2:65" s="13" customFormat="1" ht="10.199999999999999" x14ac:dyDescent="0.2">
      <c r="B345" s="157"/>
      <c r="D345" s="151" t="s">
        <v>203</v>
      </c>
      <c r="E345" s="158" t="s">
        <v>20</v>
      </c>
      <c r="F345" s="159" t="s">
        <v>480</v>
      </c>
      <c r="H345" s="160">
        <v>5.04</v>
      </c>
      <c r="I345" s="161"/>
      <c r="L345" s="157"/>
      <c r="M345" s="162"/>
      <c r="T345" s="163"/>
      <c r="AT345" s="158" t="s">
        <v>203</v>
      </c>
      <c r="AU345" s="158" t="s">
        <v>89</v>
      </c>
      <c r="AV345" s="13" t="s">
        <v>89</v>
      </c>
      <c r="AW345" s="13" t="s">
        <v>39</v>
      </c>
      <c r="AX345" s="13" t="s">
        <v>80</v>
      </c>
      <c r="AY345" s="158" t="s">
        <v>192</v>
      </c>
    </row>
    <row r="346" spans="2:65" s="13" customFormat="1" ht="10.199999999999999" x14ac:dyDescent="0.2">
      <c r="B346" s="157"/>
      <c r="D346" s="151" t="s">
        <v>203</v>
      </c>
      <c r="E346" s="158" t="s">
        <v>20</v>
      </c>
      <c r="F346" s="159" t="s">
        <v>481</v>
      </c>
      <c r="H346" s="160">
        <v>5.04</v>
      </c>
      <c r="I346" s="161"/>
      <c r="L346" s="157"/>
      <c r="M346" s="162"/>
      <c r="T346" s="163"/>
      <c r="AT346" s="158" t="s">
        <v>203</v>
      </c>
      <c r="AU346" s="158" t="s">
        <v>89</v>
      </c>
      <c r="AV346" s="13" t="s">
        <v>89</v>
      </c>
      <c r="AW346" s="13" t="s">
        <v>39</v>
      </c>
      <c r="AX346" s="13" t="s">
        <v>80</v>
      </c>
      <c r="AY346" s="158" t="s">
        <v>192</v>
      </c>
    </row>
    <row r="347" spans="2:65" s="12" customFormat="1" ht="10.199999999999999" x14ac:dyDescent="0.2">
      <c r="B347" s="150"/>
      <c r="D347" s="151" t="s">
        <v>203</v>
      </c>
      <c r="E347" s="152" t="s">
        <v>20</v>
      </c>
      <c r="F347" s="153" t="s">
        <v>400</v>
      </c>
      <c r="H347" s="152" t="s">
        <v>20</v>
      </c>
      <c r="I347" s="154"/>
      <c r="L347" s="150"/>
      <c r="M347" s="155"/>
      <c r="T347" s="156"/>
      <c r="AT347" s="152" t="s">
        <v>203</v>
      </c>
      <c r="AU347" s="152" t="s">
        <v>89</v>
      </c>
      <c r="AV347" s="12" t="s">
        <v>22</v>
      </c>
      <c r="AW347" s="12" t="s">
        <v>39</v>
      </c>
      <c r="AX347" s="12" t="s">
        <v>80</v>
      </c>
      <c r="AY347" s="152" t="s">
        <v>192</v>
      </c>
    </row>
    <row r="348" spans="2:65" s="13" customFormat="1" ht="10.199999999999999" x14ac:dyDescent="0.2">
      <c r="B348" s="157"/>
      <c r="D348" s="151" t="s">
        <v>203</v>
      </c>
      <c r="E348" s="158" t="s">
        <v>20</v>
      </c>
      <c r="F348" s="159" t="s">
        <v>482</v>
      </c>
      <c r="H348" s="160">
        <v>3.36</v>
      </c>
      <c r="I348" s="161"/>
      <c r="L348" s="157"/>
      <c r="M348" s="162"/>
      <c r="T348" s="163"/>
      <c r="AT348" s="158" t="s">
        <v>203</v>
      </c>
      <c r="AU348" s="158" t="s">
        <v>89</v>
      </c>
      <c r="AV348" s="13" t="s">
        <v>89</v>
      </c>
      <c r="AW348" s="13" t="s">
        <v>39</v>
      </c>
      <c r="AX348" s="13" t="s">
        <v>80</v>
      </c>
      <c r="AY348" s="158" t="s">
        <v>192</v>
      </c>
    </row>
    <row r="349" spans="2:65" s="12" customFormat="1" ht="10.199999999999999" x14ac:dyDescent="0.2">
      <c r="B349" s="150"/>
      <c r="D349" s="151" t="s">
        <v>203</v>
      </c>
      <c r="E349" s="152" t="s">
        <v>20</v>
      </c>
      <c r="F349" s="153" t="s">
        <v>432</v>
      </c>
      <c r="H349" s="152" t="s">
        <v>20</v>
      </c>
      <c r="I349" s="154"/>
      <c r="L349" s="150"/>
      <c r="M349" s="155"/>
      <c r="T349" s="156"/>
      <c r="AT349" s="152" t="s">
        <v>203</v>
      </c>
      <c r="AU349" s="152" t="s">
        <v>89</v>
      </c>
      <c r="AV349" s="12" t="s">
        <v>22</v>
      </c>
      <c r="AW349" s="12" t="s">
        <v>39</v>
      </c>
      <c r="AX349" s="12" t="s">
        <v>80</v>
      </c>
      <c r="AY349" s="152" t="s">
        <v>192</v>
      </c>
    </row>
    <row r="350" spans="2:65" s="13" customFormat="1" ht="10.199999999999999" x14ac:dyDescent="0.2">
      <c r="B350" s="157"/>
      <c r="D350" s="151" t="s">
        <v>203</v>
      </c>
      <c r="E350" s="158" t="s">
        <v>20</v>
      </c>
      <c r="F350" s="159" t="s">
        <v>483</v>
      </c>
      <c r="H350" s="160">
        <v>15.12</v>
      </c>
      <c r="I350" s="161"/>
      <c r="L350" s="157"/>
      <c r="M350" s="162"/>
      <c r="T350" s="163"/>
      <c r="AT350" s="158" t="s">
        <v>203</v>
      </c>
      <c r="AU350" s="158" t="s">
        <v>89</v>
      </c>
      <c r="AV350" s="13" t="s">
        <v>89</v>
      </c>
      <c r="AW350" s="13" t="s">
        <v>39</v>
      </c>
      <c r="AX350" s="13" t="s">
        <v>80</v>
      </c>
      <c r="AY350" s="158" t="s">
        <v>192</v>
      </c>
    </row>
    <row r="351" spans="2:65" s="14" customFormat="1" ht="10.199999999999999" x14ac:dyDescent="0.2">
      <c r="B351" s="164"/>
      <c r="D351" s="151" t="s">
        <v>203</v>
      </c>
      <c r="E351" s="165" t="s">
        <v>20</v>
      </c>
      <c r="F351" s="166" t="s">
        <v>207</v>
      </c>
      <c r="H351" s="167">
        <v>28.56</v>
      </c>
      <c r="I351" s="168"/>
      <c r="L351" s="164"/>
      <c r="M351" s="169"/>
      <c r="T351" s="170"/>
      <c r="AT351" s="165" t="s">
        <v>203</v>
      </c>
      <c r="AU351" s="165" t="s">
        <v>89</v>
      </c>
      <c r="AV351" s="14" t="s">
        <v>199</v>
      </c>
      <c r="AW351" s="14" t="s">
        <v>39</v>
      </c>
      <c r="AX351" s="14" t="s">
        <v>22</v>
      </c>
      <c r="AY351" s="165" t="s">
        <v>192</v>
      </c>
    </row>
    <row r="352" spans="2:65" s="1" customFormat="1" ht="16.5" customHeight="1" x14ac:dyDescent="0.2">
      <c r="B352" s="33"/>
      <c r="C352" s="133" t="s">
        <v>484</v>
      </c>
      <c r="D352" s="133" t="s">
        <v>194</v>
      </c>
      <c r="E352" s="134" t="s">
        <v>485</v>
      </c>
      <c r="F352" s="135" t="s">
        <v>486</v>
      </c>
      <c r="G352" s="136" t="s">
        <v>487</v>
      </c>
      <c r="H352" s="137">
        <v>2</v>
      </c>
      <c r="I352" s="138"/>
      <c r="J352" s="139">
        <f>ROUND(I352*H352,2)</f>
        <v>0</v>
      </c>
      <c r="K352" s="135" t="s">
        <v>20</v>
      </c>
      <c r="L352" s="33"/>
      <c r="M352" s="140" t="s">
        <v>20</v>
      </c>
      <c r="N352" s="141" t="s">
        <v>51</v>
      </c>
      <c r="P352" s="142">
        <f>O352*H352</f>
        <v>0</v>
      </c>
      <c r="Q352" s="142">
        <v>0</v>
      </c>
      <c r="R352" s="142">
        <f>Q352*H352</f>
        <v>0</v>
      </c>
      <c r="S352" s="142">
        <v>6.3E-2</v>
      </c>
      <c r="T352" s="143">
        <f>S352*H352</f>
        <v>0.126</v>
      </c>
      <c r="AR352" s="144" t="s">
        <v>199</v>
      </c>
      <c r="AT352" s="144" t="s">
        <v>194</v>
      </c>
      <c r="AU352" s="144" t="s">
        <v>89</v>
      </c>
      <c r="AY352" s="18" t="s">
        <v>192</v>
      </c>
      <c r="BE352" s="145">
        <f>IF(N352="základní",J352,0)</f>
        <v>0</v>
      </c>
      <c r="BF352" s="145">
        <f>IF(N352="snížená",J352,0)</f>
        <v>0</v>
      </c>
      <c r="BG352" s="145">
        <f>IF(N352="zákl. přenesená",J352,0)</f>
        <v>0</v>
      </c>
      <c r="BH352" s="145">
        <f>IF(N352="sníž. přenesená",J352,0)</f>
        <v>0</v>
      </c>
      <c r="BI352" s="145">
        <f>IF(N352="nulová",J352,0)</f>
        <v>0</v>
      </c>
      <c r="BJ352" s="18" t="s">
        <v>22</v>
      </c>
      <c r="BK352" s="145">
        <f>ROUND(I352*H352,2)</f>
        <v>0</v>
      </c>
      <c r="BL352" s="18" t="s">
        <v>199</v>
      </c>
      <c r="BM352" s="144" t="s">
        <v>488</v>
      </c>
    </row>
    <row r="353" spans="2:65" s="12" customFormat="1" ht="10.199999999999999" x14ac:dyDescent="0.2">
      <c r="B353" s="150"/>
      <c r="D353" s="151" t="s">
        <v>203</v>
      </c>
      <c r="E353" s="152" t="s">
        <v>20</v>
      </c>
      <c r="F353" s="153" t="s">
        <v>489</v>
      </c>
      <c r="H353" s="152" t="s">
        <v>20</v>
      </c>
      <c r="I353" s="154"/>
      <c r="L353" s="150"/>
      <c r="M353" s="155"/>
      <c r="T353" s="156"/>
      <c r="AT353" s="152" t="s">
        <v>203</v>
      </c>
      <c r="AU353" s="152" t="s">
        <v>89</v>
      </c>
      <c r="AV353" s="12" t="s">
        <v>22</v>
      </c>
      <c r="AW353" s="12" t="s">
        <v>39</v>
      </c>
      <c r="AX353" s="12" t="s">
        <v>80</v>
      </c>
      <c r="AY353" s="152" t="s">
        <v>192</v>
      </c>
    </row>
    <row r="354" spans="2:65" s="13" customFormat="1" ht="10.199999999999999" x14ac:dyDescent="0.2">
      <c r="B354" s="157"/>
      <c r="D354" s="151" t="s">
        <v>203</v>
      </c>
      <c r="E354" s="158" t="s">
        <v>20</v>
      </c>
      <c r="F354" s="159" t="s">
        <v>89</v>
      </c>
      <c r="H354" s="160">
        <v>2</v>
      </c>
      <c r="I354" s="161"/>
      <c r="L354" s="157"/>
      <c r="M354" s="162"/>
      <c r="T354" s="163"/>
      <c r="AT354" s="158" t="s">
        <v>203</v>
      </c>
      <c r="AU354" s="158" t="s">
        <v>89</v>
      </c>
      <c r="AV354" s="13" t="s">
        <v>89</v>
      </c>
      <c r="AW354" s="13" t="s">
        <v>39</v>
      </c>
      <c r="AX354" s="13" t="s">
        <v>22</v>
      </c>
      <c r="AY354" s="158" t="s">
        <v>192</v>
      </c>
    </row>
    <row r="355" spans="2:65" s="1" customFormat="1" ht="24.15" customHeight="1" x14ac:dyDescent="0.2">
      <c r="B355" s="33"/>
      <c r="C355" s="133" t="s">
        <v>490</v>
      </c>
      <c r="D355" s="133" t="s">
        <v>194</v>
      </c>
      <c r="E355" s="134" t="s">
        <v>491</v>
      </c>
      <c r="F355" s="135" t="s">
        <v>492</v>
      </c>
      <c r="G355" s="136" t="s">
        <v>197</v>
      </c>
      <c r="H355" s="137">
        <v>1.331</v>
      </c>
      <c r="I355" s="138"/>
      <c r="J355" s="139">
        <f>ROUND(I355*H355,2)</f>
        <v>0</v>
      </c>
      <c r="K355" s="135" t="s">
        <v>198</v>
      </c>
      <c r="L355" s="33"/>
      <c r="M355" s="140" t="s">
        <v>20</v>
      </c>
      <c r="N355" s="141" t="s">
        <v>51</v>
      </c>
      <c r="P355" s="142">
        <f>O355*H355</f>
        <v>0</v>
      </c>
      <c r="Q355" s="142">
        <v>0</v>
      </c>
      <c r="R355" s="142">
        <f>Q355*H355</f>
        <v>0</v>
      </c>
      <c r="S355" s="142">
        <v>2.5</v>
      </c>
      <c r="T355" s="143">
        <f>S355*H355</f>
        <v>3.3274999999999997</v>
      </c>
      <c r="AR355" s="144" t="s">
        <v>199</v>
      </c>
      <c r="AT355" s="144" t="s">
        <v>194</v>
      </c>
      <c r="AU355" s="144" t="s">
        <v>89</v>
      </c>
      <c r="AY355" s="18" t="s">
        <v>192</v>
      </c>
      <c r="BE355" s="145">
        <f>IF(N355="základní",J355,0)</f>
        <v>0</v>
      </c>
      <c r="BF355" s="145">
        <f>IF(N355="snížená",J355,0)</f>
        <v>0</v>
      </c>
      <c r="BG355" s="145">
        <f>IF(N355="zákl. přenesená",J355,0)</f>
        <v>0</v>
      </c>
      <c r="BH355" s="145">
        <f>IF(N355="sníž. přenesená",J355,0)</f>
        <v>0</v>
      </c>
      <c r="BI355" s="145">
        <f>IF(N355="nulová",J355,0)</f>
        <v>0</v>
      </c>
      <c r="BJ355" s="18" t="s">
        <v>22</v>
      </c>
      <c r="BK355" s="145">
        <f>ROUND(I355*H355,2)</f>
        <v>0</v>
      </c>
      <c r="BL355" s="18" t="s">
        <v>199</v>
      </c>
      <c r="BM355" s="144" t="s">
        <v>493</v>
      </c>
    </row>
    <row r="356" spans="2:65" s="1" customFormat="1" ht="10.199999999999999" x14ac:dyDescent="0.2">
      <c r="B356" s="33"/>
      <c r="D356" s="146" t="s">
        <v>201</v>
      </c>
      <c r="F356" s="147" t="s">
        <v>494</v>
      </c>
      <c r="I356" s="148"/>
      <c r="L356" s="33"/>
      <c r="M356" s="149"/>
      <c r="T356" s="54"/>
      <c r="AT356" s="18" t="s">
        <v>201</v>
      </c>
      <c r="AU356" s="18" t="s">
        <v>89</v>
      </c>
    </row>
    <row r="357" spans="2:65" s="12" customFormat="1" ht="10.199999999999999" x14ac:dyDescent="0.2">
      <c r="B357" s="150"/>
      <c r="D357" s="151" t="s">
        <v>203</v>
      </c>
      <c r="E357" s="152" t="s">
        <v>20</v>
      </c>
      <c r="F357" s="153" t="s">
        <v>408</v>
      </c>
      <c r="H357" s="152" t="s">
        <v>20</v>
      </c>
      <c r="I357" s="154"/>
      <c r="L357" s="150"/>
      <c r="M357" s="155"/>
      <c r="T357" s="156"/>
      <c r="AT357" s="152" t="s">
        <v>203</v>
      </c>
      <c r="AU357" s="152" t="s">
        <v>89</v>
      </c>
      <c r="AV357" s="12" t="s">
        <v>22</v>
      </c>
      <c r="AW357" s="12" t="s">
        <v>39</v>
      </c>
      <c r="AX357" s="12" t="s">
        <v>80</v>
      </c>
      <c r="AY357" s="152" t="s">
        <v>192</v>
      </c>
    </row>
    <row r="358" spans="2:65" s="13" customFormat="1" ht="10.199999999999999" x14ac:dyDescent="0.2">
      <c r="B358" s="157"/>
      <c r="D358" s="151" t="s">
        <v>203</v>
      </c>
      <c r="E358" s="158" t="s">
        <v>20</v>
      </c>
      <c r="F358" s="159" t="s">
        <v>495</v>
      </c>
      <c r="H358" s="160">
        <v>0.501</v>
      </c>
      <c r="I358" s="161"/>
      <c r="L358" s="157"/>
      <c r="M358" s="162"/>
      <c r="T358" s="163"/>
      <c r="AT358" s="158" t="s">
        <v>203</v>
      </c>
      <c r="AU358" s="158" t="s">
        <v>89</v>
      </c>
      <c r="AV358" s="13" t="s">
        <v>89</v>
      </c>
      <c r="AW358" s="13" t="s">
        <v>39</v>
      </c>
      <c r="AX358" s="13" t="s">
        <v>80</v>
      </c>
      <c r="AY358" s="158" t="s">
        <v>192</v>
      </c>
    </row>
    <row r="359" spans="2:65" s="13" customFormat="1" ht="10.199999999999999" x14ac:dyDescent="0.2">
      <c r="B359" s="157"/>
      <c r="D359" s="151" t="s">
        <v>203</v>
      </c>
      <c r="E359" s="158" t="s">
        <v>20</v>
      </c>
      <c r="F359" s="159" t="s">
        <v>496</v>
      </c>
      <c r="H359" s="160">
        <v>0.182</v>
      </c>
      <c r="I359" s="161"/>
      <c r="L359" s="157"/>
      <c r="M359" s="162"/>
      <c r="T359" s="163"/>
      <c r="AT359" s="158" t="s">
        <v>203</v>
      </c>
      <c r="AU359" s="158" t="s">
        <v>89</v>
      </c>
      <c r="AV359" s="13" t="s">
        <v>89</v>
      </c>
      <c r="AW359" s="13" t="s">
        <v>39</v>
      </c>
      <c r="AX359" s="13" t="s">
        <v>80</v>
      </c>
      <c r="AY359" s="158" t="s">
        <v>192</v>
      </c>
    </row>
    <row r="360" spans="2:65" s="12" customFormat="1" ht="10.199999999999999" x14ac:dyDescent="0.2">
      <c r="B360" s="150"/>
      <c r="D360" s="151" t="s">
        <v>203</v>
      </c>
      <c r="E360" s="152" t="s">
        <v>20</v>
      </c>
      <c r="F360" s="153" t="s">
        <v>411</v>
      </c>
      <c r="H360" s="152" t="s">
        <v>20</v>
      </c>
      <c r="I360" s="154"/>
      <c r="L360" s="150"/>
      <c r="M360" s="155"/>
      <c r="T360" s="156"/>
      <c r="AT360" s="152" t="s">
        <v>203</v>
      </c>
      <c r="AU360" s="152" t="s">
        <v>89</v>
      </c>
      <c r="AV360" s="12" t="s">
        <v>22</v>
      </c>
      <c r="AW360" s="12" t="s">
        <v>39</v>
      </c>
      <c r="AX360" s="12" t="s">
        <v>80</v>
      </c>
      <c r="AY360" s="152" t="s">
        <v>192</v>
      </c>
    </row>
    <row r="361" spans="2:65" s="13" customFormat="1" ht="10.199999999999999" x14ac:dyDescent="0.2">
      <c r="B361" s="157"/>
      <c r="D361" s="151" t="s">
        <v>203</v>
      </c>
      <c r="E361" s="158" t="s">
        <v>20</v>
      </c>
      <c r="F361" s="159" t="s">
        <v>497</v>
      </c>
      <c r="H361" s="160">
        <v>0.14899999999999999</v>
      </c>
      <c r="I361" s="161"/>
      <c r="L361" s="157"/>
      <c r="M361" s="162"/>
      <c r="T361" s="163"/>
      <c r="AT361" s="158" t="s">
        <v>203</v>
      </c>
      <c r="AU361" s="158" t="s">
        <v>89</v>
      </c>
      <c r="AV361" s="13" t="s">
        <v>89</v>
      </c>
      <c r="AW361" s="13" t="s">
        <v>39</v>
      </c>
      <c r="AX361" s="13" t="s">
        <v>80</v>
      </c>
      <c r="AY361" s="158" t="s">
        <v>192</v>
      </c>
    </row>
    <row r="362" spans="2:65" s="12" customFormat="1" ht="10.199999999999999" x14ac:dyDescent="0.2">
      <c r="B362" s="150"/>
      <c r="D362" s="151" t="s">
        <v>203</v>
      </c>
      <c r="E362" s="152" t="s">
        <v>20</v>
      </c>
      <c r="F362" s="153" t="s">
        <v>296</v>
      </c>
      <c r="H362" s="152" t="s">
        <v>20</v>
      </c>
      <c r="I362" s="154"/>
      <c r="L362" s="150"/>
      <c r="M362" s="155"/>
      <c r="T362" s="156"/>
      <c r="AT362" s="152" t="s">
        <v>203</v>
      </c>
      <c r="AU362" s="152" t="s">
        <v>89</v>
      </c>
      <c r="AV362" s="12" t="s">
        <v>22</v>
      </c>
      <c r="AW362" s="12" t="s">
        <v>39</v>
      </c>
      <c r="AX362" s="12" t="s">
        <v>80</v>
      </c>
      <c r="AY362" s="152" t="s">
        <v>192</v>
      </c>
    </row>
    <row r="363" spans="2:65" s="13" customFormat="1" ht="10.199999999999999" x14ac:dyDescent="0.2">
      <c r="B363" s="157"/>
      <c r="D363" s="151" t="s">
        <v>203</v>
      </c>
      <c r="E363" s="158" t="s">
        <v>20</v>
      </c>
      <c r="F363" s="159" t="s">
        <v>498</v>
      </c>
      <c r="H363" s="160">
        <v>0.14899999999999999</v>
      </c>
      <c r="I363" s="161"/>
      <c r="L363" s="157"/>
      <c r="M363" s="162"/>
      <c r="T363" s="163"/>
      <c r="AT363" s="158" t="s">
        <v>203</v>
      </c>
      <c r="AU363" s="158" t="s">
        <v>89</v>
      </c>
      <c r="AV363" s="13" t="s">
        <v>89</v>
      </c>
      <c r="AW363" s="13" t="s">
        <v>39</v>
      </c>
      <c r="AX363" s="13" t="s">
        <v>80</v>
      </c>
      <c r="AY363" s="158" t="s">
        <v>192</v>
      </c>
    </row>
    <row r="364" spans="2:65" s="12" customFormat="1" ht="10.199999999999999" x14ac:dyDescent="0.2">
      <c r="B364" s="150"/>
      <c r="D364" s="151" t="s">
        <v>203</v>
      </c>
      <c r="E364" s="152" t="s">
        <v>20</v>
      </c>
      <c r="F364" s="153" t="s">
        <v>414</v>
      </c>
      <c r="H364" s="152" t="s">
        <v>20</v>
      </c>
      <c r="I364" s="154"/>
      <c r="L364" s="150"/>
      <c r="M364" s="155"/>
      <c r="T364" s="156"/>
      <c r="AT364" s="152" t="s">
        <v>203</v>
      </c>
      <c r="AU364" s="152" t="s">
        <v>89</v>
      </c>
      <c r="AV364" s="12" t="s">
        <v>22</v>
      </c>
      <c r="AW364" s="12" t="s">
        <v>39</v>
      </c>
      <c r="AX364" s="12" t="s">
        <v>80</v>
      </c>
      <c r="AY364" s="152" t="s">
        <v>192</v>
      </c>
    </row>
    <row r="365" spans="2:65" s="13" customFormat="1" ht="10.199999999999999" x14ac:dyDescent="0.2">
      <c r="B365" s="157"/>
      <c r="D365" s="151" t="s">
        <v>203</v>
      </c>
      <c r="E365" s="158" t="s">
        <v>20</v>
      </c>
      <c r="F365" s="159" t="s">
        <v>499</v>
      </c>
      <c r="H365" s="160">
        <v>0.35</v>
      </c>
      <c r="I365" s="161"/>
      <c r="L365" s="157"/>
      <c r="M365" s="162"/>
      <c r="T365" s="163"/>
      <c r="AT365" s="158" t="s">
        <v>203</v>
      </c>
      <c r="AU365" s="158" t="s">
        <v>89</v>
      </c>
      <c r="AV365" s="13" t="s">
        <v>89</v>
      </c>
      <c r="AW365" s="13" t="s">
        <v>39</v>
      </c>
      <c r="AX365" s="13" t="s">
        <v>80</v>
      </c>
      <c r="AY365" s="158" t="s">
        <v>192</v>
      </c>
    </row>
    <row r="366" spans="2:65" s="14" customFormat="1" ht="10.199999999999999" x14ac:dyDescent="0.2">
      <c r="B366" s="164"/>
      <c r="D366" s="151" t="s">
        <v>203</v>
      </c>
      <c r="E366" s="165" t="s">
        <v>20</v>
      </c>
      <c r="F366" s="166" t="s">
        <v>207</v>
      </c>
      <c r="H366" s="167">
        <v>1.331</v>
      </c>
      <c r="I366" s="168"/>
      <c r="L366" s="164"/>
      <c r="M366" s="169"/>
      <c r="T366" s="170"/>
      <c r="AT366" s="165" t="s">
        <v>203</v>
      </c>
      <c r="AU366" s="165" t="s">
        <v>89</v>
      </c>
      <c r="AV366" s="14" t="s">
        <v>199</v>
      </c>
      <c r="AW366" s="14" t="s">
        <v>39</v>
      </c>
      <c r="AX366" s="14" t="s">
        <v>22</v>
      </c>
      <c r="AY366" s="165" t="s">
        <v>192</v>
      </c>
    </row>
    <row r="367" spans="2:65" s="1" customFormat="1" ht="24.15" customHeight="1" x14ac:dyDescent="0.2">
      <c r="B367" s="33"/>
      <c r="C367" s="133" t="s">
        <v>500</v>
      </c>
      <c r="D367" s="133" t="s">
        <v>194</v>
      </c>
      <c r="E367" s="134" t="s">
        <v>501</v>
      </c>
      <c r="F367" s="135" t="s">
        <v>502</v>
      </c>
      <c r="G367" s="136" t="s">
        <v>197</v>
      </c>
      <c r="H367" s="137">
        <v>0.36799999999999999</v>
      </c>
      <c r="I367" s="138"/>
      <c r="J367" s="139">
        <f>ROUND(I367*H367,2)</f>
        <v>0</v>
      </c>
      <c r="K367" s="135" t="s">
        <v>198</v>
      </c>
      <c r="L367" s="33"/>
      <c r="M367" s="140" t="s">
        <v>20</v>
      </c>
      <c r="N367" s="141" t="s">
        <v>51</v>
      </c>
      <c r="P367" s="142">
        <f>O367*H367</f>
        <v>0</v>
      </c>
      <c r="Q367" s="142">
        <v>0</v>
      </c>
      <c r="R367" s="142">
        <f>Q367*H367</f>
        <v>0</v>
      </c>
      <c r="S367" s="142">
        <v>2.5</v>
      </c>
      <c r="T367" s="143">
        <f>S367*H367</f>
        <v>0.91999999999999993</v>
      </c>
      <c r="AR367" s="144" t="s">
        <v>199</v>
      </c>
      <c r="AT367" s="144" t="s">
        <v>194</v>
      </c>
      <c r="AU367" s="144" t="s">
        <v>89</v>
      </c>
      <c r="AY367" s="18" t="s">
        <v>192</v>
      </c>
      <c r="BE367" s="145">
        <f>IF(N367="základní",J367,0)</f>
        <v>0</v>
      </c>
      <c r="BF367" s="145">
        <f>IF(N367="snížená",J367,0)</f>
        <v>0</v>
      </c>
      <c r="BG367" s="145">
        <f>IF(N367="zákl. přenesená",J367,0)</f>
        <v>0</v>
      </c>
      <c r="BH367" s="145">
        <f>IF(N367="sníž. přenesená",J367,0)</f>
        <v>0</v>
      </c>
      <c r="BI367" s="145">
        <f>IF(N367="nulová",J367,0)</f>
        <v>0</v>
      </c>
      <c r="BJ367" s="18" t="s">
        <v>22</v>
      </c>
      <c r="BK367" s="145">
        <f>ROUND(I367*H367,2)</f>
        <v>0</v>
      </c>
      <c r="BL367" s="18" t="s">
        <v>199</v>
      </c>
      <c r="BM367" s="144" t="s">
        <v>503</v>
      </c>
    </row>
    <row r="368" spans="2:65" s="1" customFormat="1" ht="10.199999999999999" x14ac:dyDescent="0.2">
      <c r="B368" s="33"/>
      <c r="D368" s="146" t="s">
        <v>201</v>
      </c>
      <c r="F368" s="147" t="s">
        <v>504</v>
      </c>
      <c r="I368" s="148"/>
      <c r="L368" s="33"/>
      <c r="M368" s="149"/>
      <c r="T368" s="54"/>
      <c r="AT368" s="18" t="s">
        <v>201</v>
      </c>
      <c r="AU368" s="18" t="s">
        <v>89</v>
      </c>
    </row>
    <row r="369" spans="2:65" s="12" customFormat="1" ht="10.199999999999999" x14ac:dyDescent="0.2">
      <c r="B369" s="150"/>
      <c r="D369" s="151" t="s">
        <v>203</v>
      </c>
      <c r="E369" s="152" t="s">
        <v>20</v>
      </c>
      <c r="F369" s="153" t="s">
        <v>416</v>
      </c>
      <c r="H369" s="152" t="s">
        <v>20</v>
      </c>
      <c r="I369" s="154"/>
      <c r="L369" s="150"/>
      <c r="M369" s="155"/>
      <c r="T369" s="156"/>
      <c r="AT369" s="152" t="s">
        <v>203</v>
      </c>
      <c r="AU369" s="152" t="s">
        <v>89</v>
      </c>
      <c r="AV369" s="12" t="s">
        <v>22</v>
      </c>
      <c r="AW369" s="12" t="s">
        <v>39</v>
      </c>
      <c r="AX369" s="12" t="s">
        <v>80</v>
      </c>
      <c r="AY369" s="152" t="s">
        <v>192</v>
      </c>
    </row>
    <row r="370" spans="2:65" s="12" customFormat="1" ht="10.199999999999999" x14ac:dyDescent="0.2">
      <c r="B370" s="150"/>
      <c r="D370" s="151" t="s">
        <v>203</v>
      </c>
      <c r="E370" s="152" t="s">
        <v>20</v>
      </c>
      <c r="F370" s="153" t="s">
        <v>417</v>
      </c>
      <c r="H370" s="152" t="s">
        <v>20</v>
      </c>
      <c r="I370" s="154"/>
      <c r="L370" s="150"/>
      <c r="M370" s="155"/>
      <c r="T370" s="156"/>
      <c r="AT370" s="152" t="s">
        <v>203</v>
      </c>
      <c r="AU370" s="152" t="s">
        <v>89</v>
      </c>
      <c r="AV370" s="12" t="s">
        <v>22</v>
      </c>
      <c r="AW370" s="12" t="s">
        <v>39</v>
      </c>
      <c r="AX370" s="12" t="s">
        <v>80</v>
      </c>
      <c r="AY370" s="152" t="s">
        <v>192</v>
      </c>
    </row>
    <row r="371" spans="2:65" s="13" customFormat="1" ht="10.199999999999999" x14ac:dyDescent="0.2">
      <c r="B371" s="157"/>
      <c r="D371" s="151" t="s">
        <v>203</v>
      </c>
      <c r="E371" s="158" t="s">
        <v>20</v>
      </c>
      <c r="F371" s="159" t="s">
        <v>505</v>
      </c>
      <c r="H371" s="160">
        <v>0.36799999999999999</v>
      </c>
      <c r="I371" s="161"/>
      <c r="L371" s="157"/>
      <c r="M371" s="162"/>
      <c r="T371" s="163"/>
      <c r="AT371" s="158" t="s">
        <v>203</v>
      </c>
      <c r="AU371" s="158" t="s">
        <v>89</v>
      </c>
      <c r="AV371" s="13" t="s">
        <v>89</v>
      </c>
      <c r="AW371" s="13" t="s">
        <v>39</v>
      </c>
      <c r="AX371" s="13" t="s">
        <v>22</v>
      </c>
      <c r="AY371" s="158" t="s">
        <v>192</v>
      </c>
    </row>
    <row r="372" spans="2:65" s="1" customFormat="1" ht="24.15" customHeight="1" x14ac:dyDescent="0.2">
      <c r="B372" s="33"/>
      <c r="C372" s="133" t="s">
        <v>506</v>
      </c>
      <c r="D372" s="133" t="s">
        <v>194</v>
      </c>
      <c r="E372" s="134" t="s">
        <v>507</v>
      </c>
      <c r="F372" s="135" t="s">
        <v>508</v>
      </c>
      <c r="G372" s="136" t="s">
        <v>197</v>
      </c>
      <c r="H372" s="137">
        <v>2.78</v>
      </c>
      <c r="I372" s="138"/>
      <c r="J372" s="139">
        <f>ROUND(I372*H372,2)</f>
        <v>0</v>
      </c>
      <c r="K372" s="135" t="s">
        <v>198</v>
      </c>
      <c r="L372" s="33"/>
      <c r="M372" s="140" t="s">
        <v>20</v>
      </c>
      <c r="N372" s="141" t="s">
        <v>51</v>
      </c>
      <c r="P372" s="142">
        <f>O372*H372</f>
        <v>0</v>
      </c>
      <c r="Q372" s="142">
        <v>0</v>
      </c>
      <c r="R372" s="142">
        <f>Q372*H372</f>
        <v>0</v>
      </c>
      <c r="S372" s="142">
        <v>2.5</v>
      </c>
      <c r="T372" s="143">
        <f>S372*H372</f>
        <v>6.9499999999999993</v>
      </c>
      <c r="AR372" s="144" t="s">
        <v>199</v>
      </c>
      <c r="AT372" s="144" t="s">
        <v>194</v>
      </c>
      <c r="AU372" s="144" t="s">
        <v>89</v>
      </c>
      <c r="AY372" s="18" t="s">
        <v>192</v>
      </c>
      <c r="BE372" s="145">
        <f>IF(N372="základní",J372,0)</f>
        <v>0</v>
      </c>
      <c r="BF372" s="145">
        <f>IF(N372="snížená",J372,0)</f>
        <v>0</v>
      </c>
      <c r="BG372" s="145">
        <f>IF(N372="zákl. přenesená",J372,0)</f>
        <v>0</v>
      </c>
      <c r="BH372" s="145">
        <f>IF(N372="sníž. přenesená",J372,0)</f>
        <v>0</v>
      </c>
      <c r="BI372" s="145">
        <f>IF(N372="nulová",J372,0)</f>
        <v>0</v>
      </c>
      <c r="BJ372" s="18" t="s">
        <v>22</v>
      </c>
      <c r="BK372" s="145">
        <f>ROUND(I372*H372,2)</f>
        <v>0</v>
      </c>
      <c r="BL372" s="18" t="s">
        <v>199</v>
      </c>
      <c r="BM372" s="144" t="s">
        <v>509</v>
      </c>
    </row>
    <row r="373" spans="2:65" s="1" customFormat="1" ht="10.199999999999999" x14ac:dyDescent="0.2">
      <c r="B373" s="33"/>
      <c r="D373" s="146" t="s">
        <v>201</v>
      </c>
      <c r="F373" s="147" t="s">
        <v>510</v>
      </c>
      <c r="I373" s="148"/>
      <c r="L373" s="33"/>
      <c r="M373" s="149"/>
      <c r="T373" s="54"/>
      <c r="AT373" s="18" t="s">
        <v>201</v>
      </c>
      <c r="AU373" s="18" t="s">
        <v>89</v>
      </c>
    </row>
    <row r="374" spans="2:65" s="12" customFormat="1" ht="10.199999999999999" x14ac:dyDescent="0.2">
      <c r="B374" s="150"/>
      <c r="D374" s="151" t="s">
        <v>203</v>
      </c>
      <c r="E374" s="152" t="s">
        <v>20</v>
      </c>
      <c r="F374" s="153" t="s">
        <v>429</v>
      </c>
      <c r="H374" s="152" t="s">
        <v>20</v>
      </c>
      <c r="I374" s="154"/>
      <c r="L374" s="150"/>
      <c r="M374" s="155"/>
      <c r="T374" s="156"/>
      <c r="AT374" s="152" t="s">
        <v>203</v>
      </c>
      <c r="AU374" s="152" t="s">
        <v>89</v>
      </c>
      <c r="AV374" s="12" t="s">
        <v>22</v>
      </c>
      <c r="AW374" s="12" t="s">
        <v>39</v>
      </c>
      <c r="AX374" s="12" t="s">
        <v>80</v>
      </c>
      <c r="AY374" s="152" t="s">
        <v>192</v>
      </c>
    </row>
    <row r="375" spans="2:65" s="12" customFormat="1" ht="10.199999999999999" x14ac:dyDescent="0.2">
      <c r="B375" s="150"/>
      <c r="D375" s="151" t="s">
        <v>203</v>
      </c>
      <c r="E375" s="152" t="s">
        <v>20</v>
      </c>
      <c r="F375" s="153" t="s">
        <v>419</v>
      </c>
      <c r="H375" s="152" t="s">
        <v>20</v>
      </c>
      <c r="I375" s="154"/>
      <c r="L375" s="150"/>
      <c r="M375" s="155"/>
      <c r="T375" s="156"/>
      <c r="AT375" s="152" t="s">
        <v>203</v>
      </c>
      <c r="AU375" s="152" t="s">
        <v>89</v>
      </c>
      <c r="AV375" s="12" t="s">
        <v>22</v>
      </c>
      <c r="AW375" s="12" t="s">
        <v>39</v>
      </c>
      <c r="AX375" s="12" t="s">
        <v>80</v>
      </c>
      <c r="AY375" s="152" t="s">
        <v>192</v>
      </c>
    </row>
    <row r="376" spans="2:65" s="13" customFormat="1" ht="10.199999999999999" x14ac:dyDescent="0.2">
      <c r="B376" s="157"/>
      <c r="D376" s="151" t="s">
        <v>203</v>
      </c>
      <c r="E376" s="158" t="s">
        <v>20</v>
      </c>
      <c r="F376" s="159" t="s">
        <v>511</v>
      </c>
      <c r="H376" s="160">
        <v>1.6970000000000001</v>
      </c>
      <c r="I376" s="161"/>
      <c r="L376" s="157"/>
      <c r="M376" s="162"/>
      <c r="T376" s="163"/>
      <c r="AT376" s="158" t="s">
        <v>203</v>
      </c>
      <c r="AU376" s="158" t="s">
        <v>89</v>
      </c>
      <c r="AV376" s="13" t="s">
        <v>89</v>
      </c>
      <c r="AW376" s="13" t="s">
        <v>39</v>
      </c>
      <c r="AX376" s="13" t="s">
        <v>80</v>
      </c>
      <c r="AY376" s="158" t="s">
        <v>192</v>
      </c>
    </row>
    <row r="377" spans="2:65" s="13" customFormat="1" ht="10.199999999999999" x14ac:dyDescent="0.2">
      <c r="B377" s="157"/>
      <c r="D377" s="151" t="s">
        <v>203</v>
      </c>
      <c r="E377" s="158" t="s">
        <v>20</v>
      </c>
      <c r="F377" s="159" t="s">
        <v>512</v>
      </c>
      <c r="H377" s="160">
        <v>1.083</v>
      </c>
      <c r="I377" s="161"/>
      <c r="L377" s="157"/>
      <c r="M377" s="162"/>
      <c r="T377" s="163"/>
      <c r="AT377" s="158" t="s">
        <v>203</v>
      </c>
      <c r="AU377" s="158" t="s">
        <v>89</v>
      </c>
      <c r="AV377" s="13" t="s">
        <v>89</v>
      </c>
      <c r="AW377" s="13" t="s">
        <v>39</v>
      </c>
      <c r="AX377" s="13" t="s">
        <v>80</v>
      </c>
      <c r="AY377" s="158" t="s">
        <v>192</v>
      </c>
    </row>
    <row r="378" spans="2:65" s="14" customFormat="1" ht="10.199999999999999" x14ac:dyDescent="0.2">
      <c r="B378" s="164"/>
      <c r="D378" s="151" t="s">
        <v>203</v>
      </c>
      <c r="E378" s="165" t="s">
        <v>20</v>
      </c>
      <c r="F378" s="166" t="s">
        <v>207</v>
      </c>
      <c r="H378" s="167">
        <v>2.78</v>
      </c>
      <c r="I378" s="168"/>
      <c r="L378" s="164"/>
      <c r="M378" s="169"/>
      <c r="T378" s="170"/>
      <c r="AT378" s="165" t="s">
        <v>203</v>
      </c>
      <c r="AU378" s="165" t="s">
        <v>89</v>
      </c>
      <c r="AV378" s="14" t="s">
        <v>199</v>
      </c>
      <c r="AW378" s="14" t="s">
        <v>39</v>
      </c>
      <c r="AX378" s="14" t="s">
        <v>22</v>
      </c>
      <c r="AY378" s="165" t="s">
        <v>192</v>
      </c>
    </row>
    <row r="379" spans="2:65" s="1" customFormat="1" ht="24.15" customHeight="1" x14ac:dyDescent="0.2">
      <c r="B379" s="33"/>
      <c r="C379" s="133" t="s">
        <v>513</v>
      </c>
      <c r="D379" s="133" t="s">
        <v>194</v>
      </c>
      <c r="E379" s="134" t="s">
        <v>514</v>
      </c>
      <c r="F379" s="135" t="s">
        <v>515</v>
      </c>
      <c r="G379" s="136" t="s">
        <v>487</v>
      </c>
      <c r="H379" s="137">
        <v>5</v>
      </c>
      <c r="I379" s="138"/>
      <c r="J379" s="139">
        <f>ROUND(I379*H379,2)</f>
        <v>0</v>
      </c>
      <c r="K379" s="135" t="s">
        <v>198</v>
      </c>
      <c r="L379" s="33"/>
      <c r="M379" s="140" t="s">
        <v>20</v>
      </c>
      <c r="N379" s="141" t="s">
        <v>51</v>
      </c>
      <c r="P379" s="142">
        <f>O379*H379</f>
        <v>0</v>
      </c>
      <c r="Q379" s="142">
        <v>0</v>
      </c>
      <c r="R379" s="142">
        <f>Q379*H379</f>
        <v>0</v>
      </c>
      <c r="S379" s="142">
        <v>7.3999999999999996E-2</v>
      </c>
      <c r="T379" s="143">
        <f>S379*H379</f>
        <v>0.37</v>
      </c>
      <c r="AR379" s="144" t="s">
        <v>199</v>
      </c>
      <c r="AT379" s="144" t="s">
        <v>194</v>
      </c>
      <c r="AU379" s="144" t="s">
        <v>89</v>
      </c>
      <c r="AY379" s="18" t="s">
        <v>192</v>
      </c>
      <c r="BE379" s="145">
        <f>IF(N379="základní",J379,0)</f>
        <v>0</v>
      </c>
      <c r="BF379" s="145">
        <f>IF(N379="snížená",J379,0)</f>
        <v>0</v>
      </c>
      <c r="BG379" s="145">
        <f>IF(N379="zákl. přenesená",J379,0)</f>
        <v>0</v>
      </c>
      <c r="BH379" s="145">
        <f>IF(N379="sníž. přenesená",J379,0)</f>
        <v>0</v>
      </c>
      <c r="BI379" s="145">
        <f>IF(N379="nulová",J379,0)</f>
        <v>0</v>
      </c>
      <c r="BJ379" s="18" t="s">
        <v>22</v>
      </c>
      <c r="BK379" s="145">
        <f>ROUND(I379*H379,2)</f>
        <v>0</v>
      </c>
      <c r="BL379" s="18" t="s">
        <v>199</v>
      </c>
      <c r="BM379" s="144" t="s">
        <v>516</v>
      </c>
    </row>
    <row r="380" spans="2:65" s="1" customFormat="1" ht="10.199999999999999" x14ac:dyDescent="0.2">
      <c r="B380" s="33"/>
      <c r="D380" s="146" t="s">
        <v>201</v>
      </c>
      <c r="F380" s="147" t="s">
        <v>517</v>
      </c>
      <c r="I380" s="148"/>
      <c r="L380" s="33"/>
      <c r="M380" s="149"/>
      <c r="T380" s="54"/>
      <c r="AT380" s="18" t="s">
        <v>201</v>
      </c>
      <c r="AU380" s="18" t="s">
        <v>89</v>
      </c>
    </row>
    <row r="381" spans="2:65" s="12" customFormat="1" ht="10.199999999999999" x14ac:dyDescent="0.2">
      <c r="B381" s="150"/>
      <c r="D381" s="151" t="s">
        <v>203</v>
      </c>
      <c r="E381" s="152" t="s">
        <v>20</v>
      </c>
      <c r="F381" s="153" t="s">
        <v>518</v>
      </c>
      <c r="H381" s="152" t="s">
        <v>20</v>
      </c>
      <c r="I381" s="154"/>
      <c r="L381" s="150"/>
      <c r="M381" s="155"/>
      <c r="T381" s="156"/>
      <c r="AT381" s="152" t="s">
        <v>203</v>
      </c>
      <c r="AU381" s="152" t="s">
        <v>89</v>
      </c>
      <c r="AV381" s="12" t="s">
        <v>22</v>
      </c>
      <c r="AW381" s="12" t="s">
        <v>39</v>
      </c>
      <c r="AX381" s="12" t="s">
        <v>80</v>
      </c>
      <c r="AY381" s="152" t="s">
        <v>192</v>
      </c>
    </row>
    <row r="382" spans="2:65" s="12" customFormat="1" ht="10.199999999999999" x14ac:dyDescent="0.2">
      <c r="B382" s="150"/>
      <c r="D382" s="151" t="s">
        <v>203</v>
      </c>
      <c r="E382" s="152" t="s">
        <v>20</v>
      </c>
      <c r="F382" s="153" t="s">
        <v>519</v>
      </c>
      <c r="H382" s="152" t="s">
        <v>20</v>
      </c>
      <c r="I382" s="154"/>
      <c r="L382" s="150"/>
      <c r="M382" s="155"/>
      <c r="T382" s="156"/>
      <c r="AT382" s="152" t="s">
        <v>203</v>
      </c>
      <c r="AU382" s="152" t="s">
        <v>89</v>
      </c>
      <c r="AV382" s="12" t="s">
        <v>22</v>
      </c>
      <c r="AW382" s="12" t="s">
        <v>39</v>
      </c>
      <c r="AX382" s="12" t="s">
        <v>80</v>
      </c>
      <c r="AY382" s="152" t="s">
        <v>192</v>
      </c>
    </row>
    <row r="383" spans="2:65" s="13" customFormat="1" ht="10.199999999999999" x14ac:dyDescent="0.2">
      <c r="B383" s="157"/>
      <c r="D383" s="151" t="s">
        <v>203</v>
      </c>
      <c r="E383" s="158" t="s">
        <v>20</v>
      </c>
      <c r="F383" s="159" t="s">
        <v>243</v>
      </c>
      <c r="H383" s="160">
        <v>5</v>
      </c>
      <c r="I383" s="161"/>
      <c r="L383" s="157"/>
      <c r="M383" s="162"/>
      <c r="T383" s="163"/>
      <c r="AT383" s="158" t="s">
        <v>203</v>
      </c>
      <c r="AU383" s="158" t="s">
        <v>89</v>
      </c>
      <c r="AV383" s="13" t="s">
        <v>89</v>
      </c>
      <c r="AW383" s="13" t="s">
        <v>39</v>
      </c>
      <c r="AX383" s="13" t="s">
        <v>22</v>
      </c>
      <c r="AY383" s="158" t="s">
        <v>192</v>
      </c>
    </row>
    <row r="384" spans="2:65" s="1" customFormat="1" ht="24.15" customHeight="1" x14ac:dyDescent="0.2">
      <c r="B384" s="33"/>
      <c r="C384" s="133" t="s">
        <v>520</v>
      </c>
      <c r="D384" s="133" t="s">
        <v>194</v>
      </c>
      <c r="E384" s="134" t="s">
        <v>521</v>
      </c>
      <c r="F384" s="135" t="s">
        <v>522</v>
      </c>
      <c r="G384" s="136" t="s">
        <v>487</v>
      </c>
      <c r="H384" s="137">
        <v>24</v>
      </c>
      <c r="I384" s="138"/>
      <c r="J384" s="139">
        <f>ROUND(I384*H384,2)</f>
        <v>0</v>
      </c>
      <c r="K384" s="135" t="s">
        <v>198</v>
      </c>
      <c r="L384" s="33"/>
      <c r="M384" s="140" t="s">
        <v>20</v>
      </c>
      <c r="N384" s="141" t="s">
        <v>51</v>
      </c>
      <c r="P384" s="142">
        <f>O384*H384</f>
        <v>0</v>
      </c>
      <c r="Q384" s="142">
        <v>0</v>
      </c>
      <c r="R384" s="142">
        <f>Q384*H384</f>
        <v>0</v>
      </c>
      <c r="S384" s="142">
        <v>9.9000000000000005E-2</v>
      </c>
      <c r="T384" s="143">
        <f>S384*H384</f>
        <v>2.3760000000000003</v>
      </c>
      <c r="AR384" s="144" t="s">
        <v>199</v>
      </c>
      <c r="AT384" s="144" t="s">
        <v>194</v>
      </c>
      <c r="AU384" s="144" t="s">
        <v>89</v>
      </c>
      <c r="AY384" s="18" t="s">
        <v>192</v>
      </c>
      <c r="BE384" s="145">
        <f>IF(N384="základní",J384,0)</f>
        <v>0</v>
      </c>
      <c r="BF384" s="145">
        <f>IF(N384="snížená",J384,0)</f>
        <v>0</v>
      </c>
      <c r="BG384" s="145">
        <f>IF(N384="zákl. přenesená",J384,0)</f>
        <v>0</v>
      </c>
      <c r="BH384" s="145">
        <f>IF(N384="sníž. přenesená",J384,0)</f>
        <v>0</v>
      </c>
      <c r="BI384" s="145">
        <f>IF(N384="nulová",J384,0)</f>
        <v>0</v>
      </c>
      <c r="BJ384" s="18" t="s">
        <v>22</v>
      </c>
      <c r="BK384" s="145">
        <f>ROUND(I384*H384,2)</f>
        <v>0</v>
      </c>
      <c r="BL384" s="18" t="s">
        <v>199</v>
      </c>
      <c r="BM384" s="144" t="s">
        <v>523</v>
      </c>
    </row>
    <row r="385" spans="2:65" s="1" customFormat="1" ht="10.199999999999999" x14ac:dyDescent="0.2">
      <c r="B385" s="33"/>
      <c r="D385" s="146" t="s">
        <v>201</v>
      </c>
      <c r="F385" s="147" t="s">
        <v>524</v>
      </c>
      <c r="I385" s="148"/>
      <c r="L385" s="33"/>
      <c r="M385" s="149"/>
      <c r="T385" s="54"/>
      <c r="AT385" s="18" t="s">
        <v>201</v>
      </c>
      <c r="AU385" s="18" t="s">
        <v>89</v>
      </c>
    </row>
    <row r="386" spans="2:65" s="12" customFormat="1" ht="10.199999999999999" x14ac:dyDescent="0.2">
      <c r="B386" s="150"/>
      <c r="D386" s="151" t="s">
        <v>203</v>
      </c>
      <c r="E386" s="152" t="s">
        <v>20</v>
      </c>
      <c r="F386" s="153" t="s">
        <v>525</v>
      </c>
      <c r="H386" s="152" t="s">
        <v>20</v>
      </c>
      <c r="I386" s="154"/>
      <c r="L386" s="150"/>
      <c r="M386" s="155"/>
      <c r="T386" s="156"/>
      <c r="AT386" s="152" t="s">
        <v>203</v>
      </c>
      <c r="AU386" s="152" t="s">
        <v>89</v>
      </c>
      <c r="AV386" s="12" t="s">
        <v>22</v>
      </c>
      <c r="AW386" s="12" t="s">
        <v>39</v>
      </c>
      <c r="AX386" s="12" t="s">
        <v>80</v>
      </c>
      <c r="AY386" s="152" t="s">
        <v>192</v>
      </c>
    </row>
    <row r="387" spans="2:65" s="13" customFormat="1" ht="10.199999999999999" x14ac:dyDescent="0.2">
      <c r="B387" s="157"/>
      <c r="D387" s="151" t="s">
        <v>203</v>
      </c>
      <c r="E387" s="158" t="s">
        <v>20</v>
      </c>
      <c r="F387" s="159" t="s">
        <v>317</v>
      </c>
      <c r="H387" s="160">
        <v>14</v>
      </c>
      <c r="I387" s="161"/>
      <c r="L387" s="157"/>
      <c r="M387" s="162"/>
      <c r="T387" s="163"/>
      <c r="AT387" s="158" t="s">
        <v>203</v>
      </c>
      <c r="AU387" s="158" t="s">
        <v>89</v>
      </c>
      <c r="AV387" s="13" t="s">
        <v>89</v>
      </c>
      <c r="AW387" s="13" t="s">
        <v>39</v>
      </c>
      <c r="AX387" s="13" t="s">
        <v>80</v>
      </c>
      <c r="AY387" s="158" t="s">
        <v>192</v>
      </c>
    </row>
    <row r="388" spans="2:65" s="12" customFormat="1" ht="10.199999999999999" x14ac:dyDescent="0.2">
      <c r="B388" s="150"/>
      <c r="D388" s="151" t="s">
        <v>203</v>
      </c>
      <c r="E388" s="152" t="s">
        <v>20</v>
      </c>
      <c r="F388" s="153" t="s">
        <v>526</v>
      </c>
      <c r="H388" s="152" t="s">
        <v>20</v>
      </c>
      <c r="I388" s="154"/>
      <c r="L388" s="150"/>
      <c r="M388" s="155"/>
      <c r="T388" s="156"/>
      <c r="AT388" s="152" t="s">
        <v>203</v>
      </c>
      <c r="AU388" s="152" t="s">
        <v>89</v>
      </c>
      <c r="AV388" s="12" t="s">
        <v>22</v>
      </c>
      <c r="AW388" s="12" t="s">
        <v>39</v>
      </c>
      <c r="AX388" s="12" t="s">
        <v>80</v>
      </c>
      <c r="AY388" s="152" t="s">
        <v>192</v>
      </c>
    </row>
    <row r="389" spans="2:65" s="13" customFormat="1" ht="10.199999999999999" x14ac:dyDescent="0.2">
      <c r="B389" s="157"/>
      <c r="D389" s="151" t="s">
        <v>203</v>
      </c>
      <c r="E389" s="158" t="s">
        <v>20</v>
      </c>
      <c r="F389" s="159" t="s">
        <v>27</v>
      </c>
      <c r="H389" s="160">
        <v>10</v>
      </c>
      <c r="I389" s="161"/>
      <c r="L389" s="157"/>
      <c r="M389" s="162"/>
      <c r="T389" s="163"/>
      <c r="AT389" s="158" t="s">
        <v>203</v>
      </c>
      <c r="AU389" s="158" t="s">
        <v>89</v>
      </c>
      <c r="AV389" s="13" t="s">
        <v>89</v>
      </c>
      <c r="AW389" s="13" t="s">
        <v>39</v>
      </c>
      <c r="AX389" s="13" t="s">
        <v>80</v>
      </c>
      <c r="AY389" s="158" t="s">
        <v>192</v>
      </c>
    </row>
    <row r="390" spans="2:65" s="14" customFormat="1" ht="10.199999999999999" x14ac:dyDescent="0.2">
      <c r="B390" s="164"/>
      <c r="D390" s="151" t="s">
        <v>203</v>
      </c>
      <c r="E390" s="165" t="s">
        <v>20</v>
      </c>
      <c r="F390" s="166" t="s">
        <v>207</v>
      </c>
      <c r="H390" s="167">
        <v>24</v>
      </c>
      <c r="I390" s="168"/>
      <c r="L390" s="164"/>
      <c r="M390" s="169"/>
      <c r="T390" s="170"/>
      <c r="AT390" s="165" t="s">
        <v>203</v>
      </c>
      <c r="AU390" s="165" t="s">
        <v>89</v>
      </c>
      <c r="AV390" s="14" t="s">
        <v>199</v>
      </c>
      <c r="AW390" s="14" t="s">
        <v>39</v>
      </c>
      <c r="AX390" s="14" t="s">
        <v>22</v>
      </c>
      <c r="AY390" s="165" t="s">
        <v>192</v>
      </c>
    </row>
    <row r="391" spans="2:65" s="1" customFormat="1" ht="24.15" customHeight="1" x14ac:dyDescent="0.2">
      <c r="B391" s="33"/>
      <c r="C391" s="133" t="s">
        <v>527</v>
      </c>
      <c r="D391" s="133" t="s">
        <v>194</v>
      </c>
      <c r="E391" s="134" t="s">
        <v>528</v>
      </c>
      <c r="F391" s="135" t="s">
        <v>529</v>
      </c>
      <c r="G391" s="136" t="s">
        <v>487</v>
      </c>
      <c r="H391" s="137">
        <v>2</v>
      </c>
      <c r="I391" s="138"/>
      <c r="J391" s="139">
        <f>ROUND(I391*H391,2)</f>
        <v>0</v>
      </c>
      <c r="K391" s="135" t="s">
        <v>198</v>
      </c>
      <c r="L391" s="33"/>
      <c r="M391" s="140" t="s">
        <v>20</v>
      </c>
      <c r="N391" s="141" t="s">
        <v>51</v>
      </c>
      <c r="P391" s="142">
        <f>O391*H391</f>
        <v>0</v>
      </c>
      <c r="Q391" s="142">
        <v>0</v>
      </c>
      <c r="R391" s="142">
        <f>Q391*H391</f>
        <v>0</v>
      </c>
      <c r="S391" s="142">
        <v>0.34399999999999997</v>
      </c>
      <c r="T391" s="143">
        <f>S391*H391</f>
        <v>0.68799999999999994</v>
      </c>
      <c r="AR391" s="144" t="s">
        <v>199</v>
      </c>
      <c r="AT391" s="144" t="s">
        <v>194</v>
      </c>
      <c r="AU391" s="144" t="s">
        <v>89</v>
      </c>
      <c r="AY391" s="18" t="s">
        <v>192</v>
      </c>
      <c r="BE391" s="145">
        <f>IF(N391="základní",J391,0)</f>
        <v>0</v>
      </c>
      <c r="BF391" s="145">
        <f>IF(N391="snížená",J391,0)</f>
        <v>0</v>
      </c>
      <c r="BG391" s="145">
        <f>IF(N391="zákl. přenesená",J391,0)</f>
        <v>0</v>
      </c>
      <c r="BH391" s="145">
        <f>IF(N391="sníž. přenesená",J391,0)</f>
        <v>0</v>
      </c>
      <c r="BI391" s="145">
        <f>IF(N391="nulová",J391,0)</f>
        <v>0</v>
      </c>
      <c r="BJ391" s="18" t="s">
        <v>22</v>
      </c>
      <c r="BK391" s="145">
        <f>ROUND(I391*H391,2)</f>
        <v>0</v>
      </c>
      <c r="BL391" s="18" t="s">
        <v>199</v>
      </c>
      <c r="BM391" s="144" t="s">
        <v>530</v>
      </c>
    </row>
    <row r="392" spans="2:65" s="1" customFormat="1" ht="10.199999999999999" x14ac:dyDescent="0.2">
      <c r="B392" s="33"/>
      <c r="D392" s="146" t="s">
        <v>201</v>
      </c>
      <c r="F392" s="147" t="s">
        <v>531</v>
      </c>
      <c r="I392" s="148"/>
      <c r="L392" s="33"/>
      <c r="M392" s="149"/>
      <c r="T392" s="54"/>
      <c r="AT392" s="18" t="s">
        <v>201</v>
      </c>
      <c r="AU392" s="18" t="s">
        <v>89</v>
      </c>
    </row>
    <row r="393" spans="2:65" s="12" customFormat="1" ht="10.199999999999999" x14ac:dyDescent="0.2">
      <c r="B393" s="150"/>
      <c r="D393" s="151" t="s">
        <v>203</v>
      </c>
      <c r="E393" s="152" t="s">
        <v>20</v>
      </c>
      <c r="F393" s="153" t="s">
        <v>532</v>
      </c>
      <c r="H393" s="152" t="s">
        <v>20</v>
      </c>
      <c r="I393" s="154"/>
      <c r="L393" s="150"/>
      <c r="M393" s="155"/>
      <c r="T393" s="156"/>
      <c r="AT393" s="152" t="s">
        <v>203</v>
      </c>
      <c r="AU393" s="152" t="s">
        <v>89</v>
      </c>
      <c r="AV393" s="12" t="s">
        <v>22</v>
      </c>
      <c r="AW393" s="12" t="s">
        <v>39</v>
      </c>
      <c r="AX393" s="12" t="s">
        <v>80</v>
      </c>
      <c r="AY393" s="152" t="s">
        <v>192</v>
      </c>
    </row>
    <row r="394" spans="2:65" s="13" customFormat="1" ht="10.199999999999999" x14ac:dyDescent="0.2">
      <c r="B394" s="157"/>
      <c r="D394" s="151" t="s">
        <v>203</v>
      </c>
      <c r="E394" s="158" t="s">
        <v>20</v>
      </c>
      <c r="F394" s="159" t="s">
        <v>89</v>
      </c>
      <c r="H394" s="160">
        <v>2</v>
      </c>
      <c r="I394" s="161"/>
      <c r="L394" s="157"/>
      <c r="M394" s="162"/>
      <c r="T394" s="163"/>
      <c r="AT394" s="158" t="s">
        <v>203</v>
      </c>
      <c r="AU394" s="158" t="s">
        <v>89</v>
      </c>
      <c r="AV394" s="13" t="s">
        <v>89</v>
      </c>
      <c r="AW394" s="13" t="s">
        <v>39</v>
      </c>
      <c r="AX394" s="13" t="s">
        <v>22</v>
      </c>
      <c r="AY394" s="158" t="s">
        <v>192</v>
      </c>
    </row>
    <row r="395" spans="2:65" s="1" customFormat="1" ht="24.15" customHeight="1" x14ac:dyDescent="0.2">
      <c r="B395" s="33"/>
      <c r="C395" s="133" t="s">
        <v>533</v>
      </c>
      <c r="D395" s="133" t="s">
        <v>194</v>
      </c>
      <c r="E395" s="134" t="s">
        <v>534</v>
      </c>
      <c r="F395" s="135" t="s">
        <v>535</v>
      </c>
      <c r="G395" s="136" t="s">
        <v>487</v>
      </c>
      <c r="H395" s="137">
        <v>2</v>
      </c>
      <c r="I395" s="138"/>
      <c r="J395" s="139">
        <f>ROUND(I395*H395,2)</f>
        <v>0</v>
      </c>
      <c r="K395" s="135" t="s">
        <v>198</v>
      </c>
      <c r="L395" s="33"/>
      <c r="M395" s="140" t="s">
        <v>20</v>
      </c>
      <c r="N395" s="141" t="s">
        <v>51</v>
      </c>
      <c r="P395" s="142">
        <f>O395*H395</f>
        <v>0</v>
      </c>
      <c r="Q395" s="142">
        <v>0</v>
      </c>
      <c r="R395" s="142">
        <f>Q395*H395</f>
        <v>0</v>
      </c>
      <c r="S395" s="142">
        <v>0.41299999999999998</v>
      </c>
      <c r="T395" s="143">
        <f>S395*H395</f>
        <v>0.82599999999999996</v>
      </c>
      <c r="AR395" s="144" t="s">
        <v>199</v>
      </c>
      <c r="AT395" s="144" t="s">
        <v>194</v>
      </c>
      <c r="AU395" s="144" t="s">
        <v>89</v>
      </c>
      <c r="AY395" s="18" t="s">
        <v>192</v>
      </c>
      <c r="BE395" s="145">
        <f>IF(N395="základní",J395,0)</f>
        <v>0</v>
      </c>
      <c r="BF395" s="145">
        <f>IF(N395="snížená",J395,0)</f>
        <v>0</v>
      </c>
      <c r="BG395" s="145">
        <f>IF(N395="zákl. přenesená",J395,0)</f>
        <v>0</v>
      </c>
      <c r="BH395" s="145">
        <f>IF(N395="sníž. přenesená",J395,0)</f>
        <v>0</v>
      </c>
      <c r="BI395" s="145">
        <f>IF(N395="nulová",J395,0)</f>
        <v>0</v>
      </c>
      <c r="BJ395" s="18" t="s">
        <v>22</v>
      </c>
      <c r="BK395" s="145">
        <f>ROUND(I395*H395,2)</f>
        <v>0</v>
      </c>
      <c r="BL395" s="18" t="s">
        <v>199</v>
      </c>
      <c r="BM395" s="144" t="s">
        <v>536</v>
      </c>
    </row>
    <row r="396" spans="2:65" s="1" customFormat="1" ht="10.199999999999999" x14ac:dyDescent="0.2">
      <c r="B396" s="33"/>
      <c r="D396" s="146" t="s">
        <v>201</v>
      </c>
      <c r="F396" s="147" t="s">
        <v>537</v>
      </c>
      <c r="I396" s="148"/>
      <c r="L396" s="33"/>
      <c r="M396" s="149"/>
      <c r="T396" s="54"/>
      <c r="AT396" s="18" t="s">
        <v>201</v>
      </c>
      <c r="AU396" s="18" t="s">
        <v>89</v>
      </c>
    </row>
    <row r="397" spans="2:65" s="12" customFormat="1" ht="10.199999999999999" x14ac:dyDescent="0.2">
      <c r="B397" s="150"/>
      <c r="D397" s="151" t="s">
        <v>203</v>
      </c>
      <c r="E397" s="152" t="s">
        <v>20</v>
      </c>
      <c r="F397" s="153" t="s">
        <v>343</v>
      </c>
      <c r="H397" s="152" t="s">
        <v>20</v>
      </c>
      <c r="I397" s="154"/>
      <c r="L397" s="150"/>
      <c r="M397" s="155"/>
      <c r="T397" s="156"/>
      <c r="AT397" s="152" t="s">
        <v>203</v>
      </c>
      <c r="AU397" s="152" t="s">
        <v>89</v>
      </c>
      <c r="AV397" s="12" t="s">
        <v>22</v>
      </c>
      <c r="AW397" s="12" t="s">
        <v>39</v>
      </c>
      <c r="AX397" s="12" t="s">
        <v>80</v>
      </c>
      <c r="AY397" s="152" t="s">
        <v>192</v>
      </c>
    </row>
    <row r="398" spans="2:65" s="12" customFormat="1" ht="10.199999999999999" x14ac:dyDescent="0.2">
      <c r="B398" s="150"/>
      <c r="D398" s="151" t="s">
        <v>203</v>
      </c>
      <c r="E398" s="152" t="s">
        <v>20</v>
      </c>
      <c r="F398" s="153" t="s">
        <v>538</v>
      </c>
      <c r="H398" s="152" t="s">
        <v>20</v>
      </c>
      <c r="I398" s="154"/>
      <c r="L398" s="150"/>
      <c r="M398" s="155"/>
      <c r="T398" s="156"/>
      <c r="AT398" s="152" t="s">
        <v>203</v>
      </c>
      <c r="AU398" s="152" t="s">
        <v>89</v>
      </c>
      <c r="AV398" s="12" t="s">
        <v>22</v>
      </c>
      <c r="AW398" s="12" t="s">
        <v>39</v>
      </c>
      <c r="AX398" s="12" t="s">
        <v>80</v>
      </c>
      <c r="AY398" s="152" t="s">
        <v>192</v>
      </c>
    </row>
    <row r="399" spans="2:65" s="13" customFormat="1" ht="10.199999999999999" x14ac:dyDescent="0.2">
      <c r="B399" s="157"/>
      <c r="D399" s="151" t="s">
        <v>203</v>
      </c>
      <c r="E399" s="158" t="s">
        <v>20</v>
      </c>
      <c r="F399" s="159" t="s">
        <v>89</v>
      </c>
      <c r="H399" s="160">
        <v>2</v>
      </c>
      <c r="I399" s="161"/>
      <c r="L399" s="157"/>
      <c r="M399" s="162"/>
      <c r="T399" s="163"/>
      <c r="AT399" s="158" t="s">
        <v>203</v>
      </c>
      <c r="AU399" s="158" t="s">
        <v>89</v>
      </c>
      <c r="AV399" s="13" t="s">
        <v>89</v>
      </c>
      <c r="AW399" s="13" t="s">
        <v>39</v>
      </c>
      <c r="AX399" s="13" t="s">
        <v>22</v>
      </c>
      <c r="AY399" s="158" t="s">
        <v>192</v>
      </c>
    </row>
    <row r="400" spans="2:65" s="1" customFormat="1" ht="24.15" customHeight="1" x14ac:dyDescent="0.2">
      <c r="B400" s="33"/>
      <c r="C400" s="133" t="s">
        <v>539</v>
      </c>
      <c r="D400" s="133" t="s">
        <v>194</v>
      </c>
      <c r="E400" s="134" t="s">
        <v>540</v>
      </c>
      <c r="F400" s="135" t="s">
        <v>541</v>
      </c>
      <c r="G400" s="136" t="s">
        <v>234</v>
      </c>
      <c r="H400" s="137">
        <v>0.8</v>
      </c>
      <c r="I400" s="138"/>
      <c r="J400" s="139">
        <f>ROUND(I400*H400,2)</f>
        <v>0</v>
      </c>
      <c r="K400" s="135" t="s">
        <v>198</v>
      </c>
      <c r="L400" s="33"/>
      <c r="M400" s="140" t="s">
        <v>20</v>
      </c>
      <c r="N400" s="141" t="s">
        <v>51</v>
      </c>
      <c r="P400" s="142">
        <f>O400*H400</f>
        <v>0</v>
      </c>
      <c r="Q400" s="142">
        <v>0</v>
      </c>
      <c r="R400" s="142">
        <f>Q400*H400</f>
        <v>0</v>
      </c>
      <c r="S400" s="142">
        <v>0.187</v>
      </c>
      <c r="T400" s="143">
        <f>S400*H400</f>
        <v>0.14960000000000001</v>
      </c>
      <c r="AR400" s="144" t="s">
        <v>199</v>
      </c>
      <c r="AT400" s="144" t="s">
        <v>194</v>
      </c>
      <c r="AU400" s="144" t="s">
        <v>89</v>
      </c>
      <c r="AY400" s="18" t="s">
        <v>192</v>
      </c>
      <c r="BE400" s="145">
        <f>IF(N400="základní",J400,0)</f>
        <v>0</v>
      </c>
      <c r="BF400" s="145">
        <f>IF(N400="snížená",J400,0)</f>
        <v>0</v>
      </c>
      <c r="BG400" s="145">
        <f>IF(N400="zákl. přenesená",J400,0)</f>
        <v>0</v>
      </c>
      <c r="BH400" s="145">
        <f>IF(N400="sníž. přenesená",J400,0)</f>
        <v>0</v>
      </c>
      <c r="BI400" s="145">
        <f>IF(N400="nulová",J400,0)</f>
        <v>0</v>
      </c>
      <c r="BJ400" s="18" t="s">
        <v>22</v>
      </c>
      <c r="BK400" s="145">
        <f>ROUND(I400*H400,2)</f>
        <v>0</v>
      </c>
      <c r="BL400" s="18" t="s">
        <v>199</v>
      </c>
      <c r="BM400" s="144" t="s">
        <v>542</v>
      </c>
    </row>
    <row r="401" spans="2:65" s="1" customFormat="1" ht="10.199999999999999" x14ac:dyDescent="0.2">
      <c r="B401" s="33"/>
      <c r="D401" s="146" t="s">
        <v>201</v>
      </c>
      <c r="F401" s="147" t="s">
        <v>543</v>
      </c>
      <c r="I401" s="148"/>
      <c r="L401" s="33"/>
      <c r="M401" s="149"/>
      <c r="T401" s="54"/>
      <c r="AT401" s="18" t="s">
        <v>201</v>
      </c>
      <c r="AU401" s="18" t="s">
        <v>89</v>
      </c>
    </row>
    <row r="402" spans="2:65" s="12" customFormat="1" ht="10.199999999999999" x14ac:dyDescent="0.2">
      <c r="B402" s="150"/>
      <c r="D402" s="151" t="s">
        <v>203</v>
      </c>
      <c r="E402" s="152" t="s">
        <v>20</v>
      </c>
      <c r="F402" s="153" t="s">
        <v>427</v>
      </c>
      <c r="H402" s="152" t="s">
        <v>20</v>
      </c>
      <c r="I402" s="154"/>
      <c r="L402" s="150"/>
      <c r="M402" s="155"/>
      <c r="T402" s="156"/>
      <c r="AT402" s="152" t="s">
        <v>203</v>
      </c>
      <c r="AU402" s="152" t="s">
        <v>89</v>
      </c>
      <c r="AV402" s="12" t="s">
        <v>22</v>
      </c>
      <c r="AW402" s="12" t="s">
        <v>39</v>
      </c>
      <c r="AX402" s="12" t="s">
        <v>80</v>
      </c>
      <c r="AY402" s="152" t="s">
        <v>192</v>
      </c>
    </row>
    <row r="403" spans="2:65" s="13" customFormat="1" ht="10.199999999999999" x14ac:dyDescent="0.2">
      <c r="B403" s="157"/>
      <c r="D403" s="151" t="s">
        <v>203</v>
      </c>
      <c r="E403" s="158" t="s">
        <v>20</v>
      </c>
      <c r="F403" s="159" t="s">
        <v>544</v>
      </c>
      <c r="H403" s="160">
        <v>0.8</v>
      </c>
      <c r="I403" s="161"/>
      <c r="L403" s="157"/>
      <c r="M403" s="162"/>
      <c r="T403" s="163"/>
      <c r="AT403" s="158" t="s">
        <v>203</v>
      </c>
      <c r="AU403" s="158" t="s">
        <v>89</v>
      </c>
      <c r="AV403" s="13" t="s">
        <v>89</v>
      </c>
      <c r="AW403" s="13" t="s">
        <v>39</v>
      </c>
      <c r="AX403" s="13" t="s">
        <v>22</v>
      </c>
      <c r="AY403" s="158" t="s">
        <v>192</v>
      </c>
    </row>
    <row r="404" spans="2:65" s="1" customFormat="1" ht="24.15" customHeight="1" x14ac:dyDescent="0.2">
      <c r="B404" s="33"/>
      <c r="C404" s="133" t="s">
        <v>545</v>
      </c>
      <c r="D404" s="133" t="s">
        <v>194</v>
      </c>
      <c r="E404" s="134" t="s">
        <v>546</v>
      </c>
      <c r="F404" s="135" t="s">
        <v>547</v>
      </c>
      <c r="G404" s="136" t="s">
        <v>197</v>
      </c>
      <c r="H404" s="137">
        <v>3.11</v>
      </c>
      <c r="I404" s="138"/>
      <c r="J404" s="139">
        <f>ROUND(I404*H404,2)</f>
        <v>0</v>
      </c>
      <c r="K404" s="135" t="s">
        <v>198</v>
      </c>
      <c r="L404" s="33"/>
      <c r="M404" s="140" t="s">
        <v>20</v>
      </c>
      <c r="N404" s="141" t="s">
        <v>51</v>
      </c>
      <c r="P404" s="142">
        <f>O404*H404</f>
        <v>0</v>
      </c>
      <c r="Q404" s="142">
        <v>0</v>
      </c>
      <c r="R404" s="142">
        <f>Q404*H404</f>
        <v>0</v>
      </c>
      <c r="S404" s="142">
        <v>1.8</v>
      </c>
      <c r="T404" s="143">
        <f>S404*H404</f>
        <v>5.5979999999999999</v>
      </c>
      <c r="AR404" s="144" t="s">
        <v>199</v>
      </c>
      <c r="AT404" s="144" t="s">
        <v>194</v>
      </c>
      <c r="AU404" s="144" t="s">
        <v>89</v>
      </c>
      <c r="AY404" s="18" t="s">
        <v>192</v>
      </c>
      <c r="BE404" s="145">
        <f>IF(N404="základní",J404,0)</f>
        <v>0</v>
      </c>
      <c r="BF404" s="145">
        <f>IF(N404="snížená",J404,0)</f>
        <v>0</v>
      </c>
      <c r="BG404" s="145">
        <f>IF(N404="zákl. přenesená",J404,0)</f>
        <v>0</v>
      </c>
      <c r="BH404" s="145">
        <f>IF(N404="sníž. přenesená",J404,0)</f>
        <v>0</v>
      </c>
      <c r="BI404" s="145">
        <f>IF(N404="nulová",J404,0)</f>
        <v>0</v>
      </c>
      <c r="BJ404" s="18" t="s">
        <v>22</v>
      </c>
      <c r="BK404" s="145">
        <f>ROUND(I404*H404,2)</f>
        <v>0</v>
      </c>
      <c r="BL404" s="18" t="s">
        <v>199</v>
      </c>
      <c r="BM404" s="144" t="s">
        <v>548</v>
      </c>
    </row>
    <row r="405" spans="2:65" s="1" customFormat="1" ht="10.199999999999999" x14ac:dyDescent="0.2">
      <c r="B405" s="33"/>
      <c r="D405" s="146" t="s">
        <v>201</v>
      </c>
      <c r="F405" s="147" t="s">
        <v>549</v>
      </c>
      <c r="I405" s="148"/>
      <c r="L405" s="33"/>
      <c r="M405" s="149"/>
      <c r="T405" s="54"/>
      <c r="AT405" s="18" t="s">
        <v>201</v>
      </c>
      <c r="AU405" s="18" t="s">
        <v>89</v>
      </c>
    </row>
    <row r="406" spans="2:65" s="12" customFormat="1" ht="10.199999999999999" x14ac:dyDescent="0.2">
      <c r="B406" s="150"/>
      <c r="D406" s="151" t="s">
        <v>203</v>
      </c>
      <c r="E406" s="152" t="s">
        <v>20</v>
      </c>
      <c r="F406" s="153" t="s">
        <v>429</v>
      </c>
      <c r="H406" s="152" t="s">
        <v>20</v>
      </c>
      <c r="I406" s="154"/>
      <c r="L406" s="150"/>
      <c r="M406" s="155"/>
      <c r="T406" s="156"/>
      <c r="AT406" s="152" t="s">
        <v>203</v>
      </c>
      <c r="AU406" s="152" t="s">
        <v>89</v>
      </c>
      <c r="AV406" s="12" t="s">
        <v>22</v>
      </c>
      <c r="AW406" s="12" t="s">
        <v>39</v>
      </c>
      <c r="AX406" s="12" t="s">
        <v>80</v>
      </c>
      <c r="AY406" s="152" t="s">
        <v>192</v>
      </c>
    </row>
    <row r="407" spans="2:65" s="12" customFormat="1" ht="10.199999999999999" x14ac:dyDescent="0.2">
      <c r="B407" s="150"/>
      <c r="D407" s="151" t="s">
        <v>203</v>
      </c>
      <c r="E407" s="152" t="s">
        <v>20</v>
      </c>
      <c r="F407" s="153" t="s">
        <v>430</v>
      </c>
      <c r="H407" s="152" t="s">
        <v>20</v>
      </c>
      <c r="I407" s="154"/>
      <c r="L407" s="150"/>
      <c r="M407" s="155"/>
      <c r="T407" s="156"/>
      <c r="AT407" s="152" t="s">
        <v>203</v>
      </c>
      <c r="AU407" s="152" t="s">
        <v>89</v>
      </c>
      <c r="AV407" s="12" t="s">
        <v>22</v>
      </c>
      <c r="AW407" s="12" t="s">
        <v>39</v>
      </c>
      <c r="AX407" s="12" t="s">
        <v>80</v>
      </c>
      <c r="AY407" s="152" t="s">
        <v>192</v>
      </c>
    </row>
    <row r="408" spans="2:65" s="13" customFormat="1" ht="10.199999999999999" x14ac:dyDescent="0.2">
      <c r="B408" s="157"/>
      <c r="D408" s="151" t="s">
        <v>203</v>
      </c>
      <c r="E408" s="158" t="s">
        <v>20</v>
      </c>
      <c r="F408" s="159" t="s">
        <v>550</v>
      </c>
      <c r="H408" s="160">
        <v>1.32</v>
      </c>
      <c r="I408" s="161"/>
      <c r="L408" s="157"/>
      <c r="M408" s="162"/>
      <c r="T408" s="163"/>
      <c r="AT408" s="158" t="s">
        <v>203</v>
      </c>
      <c r="AU408" s="158" t="s">
        <v>89</v>
      </c>
      <c r="AV408" s="13" t="s">
        <v>89</v>
      </c>
      <c r="AW408" s="13" t="s">
        <v>39</v>
      </c>
      <c r="AX408" s="13" t="s">
        <v>80</v>
      </c>
      <c r="AY408" s="158" t="s">
        <v>192</v>
      </c>
    </row>
    <row r="409" spans="2:65" s="12" customFormat="1" ht="10.199999999999999" x14ac:dyDescent="0.2">
      <c r="B409" s="150"/>
      <c r="D409" s="151" t="s">
        <v>203</v>
      </c>
      <c r="E409" s="152" t="s">
        <v>20</v>
      </c>
      <c r="F409" s="153" t="s">
        <v>551</v>
      </c>
      <c r="H409" s="152" t="s">
        <v>20</v>
      </c>
      <c r="I409" s="154"/>
      <c r="L409" s="150"/>
      <c r="M409" s="155"/>
      <c r="T409" s="156"/>
      <c r="AT409" s="152" t="s">
        <v>203</v>
      </c>
      <c r="AU409" s="152" t="s">
        <v>89</v>
      </c>
      <c r="AV409" s="12" t="s">
        <v>22</v>
      </c>
      <c r="AW409" s="12" t="s">
        <v>39</v>
      </c>
      <c r="AX409" s="12" t="s">
        <v>80</v>
      </c>
      <c r="AY409" s="152" t="s">
        <v>192</v>
      </c>
    </row>
    <row r="410" spans="2:65" s="13" customFormat="1" ht="10.199999999999999" x14ac:dyDescent="0.2">
      <c r="B410" s="157"/>
      <c r="D410" s="151" t="s">
        <v>203</v>
      </c>
      <c r="E410" s="158" t="s">
        <v>20</v>
      </c>
      <c r="F410" s="159" t="s">
        <v>552</v>
      </c>
      <c r="H410" s="160">
        <v>1.29</v>
      </c>
      <c r="I410" s="161"/>
      <c r="L410" s="157"/>
      <c r="M410" s="162"/>
      <c r="T410" s="163"/>
      <c r="AT410" s="158" t="s">
        <v>203</v>
      </c>
      <c r="AU410" s="158" t="s">
        <v>89</v>
      </c>
      <c r="AV410" s="13" t="s">
        <v>89</v>
      </c>
      <c r="AW410" s="13" t="s">
        <v>39</v>
      </c>
      <c r="AX410" s="13" t="s">
        <v>80</v>
      </c>
      <c r="AY410" s="158" t="s">
        <v>192</v>
      </c>
    </row>
    <row r="411" spans="2:65" s="12" customFormat="1" ht="10.199999999999999" x14ac:dyDescent="0.2">
      <c r="B411" s="150"/>
      <c r="D411" s="151" t="s">
        <v>203</v>
      </c>
      <c r="E411" s="152" t="s">
        <v>20</v>
      </c>
      <c r="F411" s="153" t="s">
        <v>526</v>
      </c>
      <c r="H411" s="152" t="s">
        <v>20</v>
      </c>
      <c r="I411" s="154"/>
      <c r="L411" s="150"/>
      <c r="M411" s="155"/>
      <c r="T411" s="156"/>
      <c r="AT411" s="152" t="s">
        <v>203</v>
      </c>
      <c r="AU411" s="152" t="s">
        <v>89</v>
      </c>
      <c r="AV411" s="12" t="s">
        <v>22</v>
      </c>
      <c r="AW411" s="12" t="s">
        <v>39</v>
      </c>
      <c r="AX411" s="12" t="s">
        <v>80</v>
      </c>
      <c r="AY411" s="152" t="s">
        <v>192</v>
      </c>
    </row>
    <row r="412" spans="2:65" s="13" customFormat="1" ht="10.199999999999999" x14ac:dyDescent="0.2">
      <c r="B412" s="157"/>
      <c r="D412" s="151" t="s">
        <v>203</v>
      </c>
      <c r="E412" s="158" t="s">
        <v>20</v>
      </c>
      <c r="F412" s="159" t="s">
        <v>553</v>
      </c>
      <c r="H412" s="160">
        <v>0.5</v>
      </c>
      <c r="I412" s="161"/>
      <c r="L412" s="157"/>
      <c r="M412" s="162"/>
      <c r="T412" s="163"/>
      <c r="AT412" s="158" t="s">
        <v>203</v>
      </c>
      <c r="AU412" s="158" t="s">
        <v>89</v>
      </c>
      <c r="AV412" s="13" t="s">
        <v>89</v>
      </c>
      <c r="AW412" s="13" t="s">
        <v>39</v>
      </c>
      <c r="AX412" s="13" t="s">
        <v>80</v>
      </c>
      <c r="AY412" s="158" t="s">
        <v>192</v>
      </c>
    </row>
    <row r="413" spans="2:65" s="14" customFormat="1" ht="10.199999999999999" x14ac:dyDescent="0.2">
      <c r="B413" s="164"/>
      <c r="D413" s="151" t="s">
        <v>203</v>
      </c>
      <c r="E413" s="165" t="s">
        <v>20</v>
      </c>
      <c r="F413" s="166" t="s">
        <v>207</v>
      </c>
      <c r="H413" s="167">
        <v>3.11</v>
      </c>
      <c r="I413" s="168"/>
      <c r="L413" s="164"/>
      <c r="M413" s="169"/>
      <c r="T413" s="170"/>
      <c r="AT413" s="165" t="s">
        <v>203</v>
      </c>
      <c r="AU413" s="165" t="s">
        <v>89</v>
      </c>
      <c r="AV413" s="14" t="s">
        <v>199</v>
      </c>
      <c r="AW413" s="14" t="s">
        <v>39</v>
      </c>
      <c r="AX413" s="14" t="s">
        <v>22</v>
      </c>
      <c r="AY413" s="165" t="s">
        <v>192</v>
      </c>
    </row>
    <row r="414" spans="2:65" s="1" customFormat="1" ht="24.15" customHeight="1" x14ac:dyDescent="0.2">
      <c r="B414" s="33"/>
      <c r="C414" s="133" t="s">
        <v>554</v>
      </c>
      <c r="D414" s="133" t="s">
        <v>194</v>
      </c>
      <c r="E414" s="134" t="s">
        <v>555</v>
      </c>
      <c r="F414" s="135" t="s">
        <v>556</v>
      </c>
      <c r="G414" s="136" t="s">
        <v>197</v>
      </c>
      <c r="H414" s="137">
        <v>0.56699999999999995</v>
      </c>
      <c r="I414" s="138"/>
      <c r="J414" s="139">
        <f>ROUND(I414*H414,2)</f>
        <v>0</v>
      </c>
      <c r="K414" s="135" t="s">
        <v>198</v>
      </c>
      <c r="L414" s="33"/>
      <c r="M414" s="140" t="s">
        <v>20</v>
      </c>
      <c r="N414" s="141" t="s">
        <v>51</v>
      </c>
      <c r="P414" s="142">
        <f>O414*H414</f>
        <v>0</v>
      </c>
      <c r="Q414" s="142">
        <v>0</v>
      </c>
      <c r="R414" s="142">
        <f>Q414*H414</f>
        <v>0</v>
      </c>
      <c r="S414" s="142">
        <v>1.8</v>
      </c>
      <c r="T414" s="143">
        <f>S414*H414</f>
        <v>1.0206</v>
      </c>
      <c r="AR414" s="144" t="s">
        <v>199</v>
      </c>
      <c r="AT414" s="144" t="s">
        <v>194</v>
      </c>
      <c r="AU414" s="144" t="s">
        <v>89</v>
      </c>
      <c r="AY414" s="18" t="s">
        <v>192</v>
      </c>
      <c r="BE414" s="145">
        <f>IF(N414="základní",J414,0)</f>
        <v>0</v>
      </c>
      <c r="BF414" s="145">
        <f>IF(N414="snížená",J414,0)</f>
        <v>0</v>
      </c>
      <c r="BG414" s="145">
        <f>IF(N414="zákl. přenesená",J414,0)</f>
        <v>0</v>
      </c>
      <c r="BH414" s="145">
        <f>IF(N414="sníž. přenesená",J414,0)</f>
        <v>0</v>
      </c>
      <c r="BI414" s="145">
        <f>IF(N414="nulová",J414,0)</f>
        <v>0</v>
      </c>
      <c r="BJ414" s="18" t="s">
        <v>22</v>
      </c>
      <c r="BK414" s="145">
        <f>ROUND(I414*H414,2)</f>
        <v>0</v>
      </c>
      <c r="BL414" s="18" t="s">
        <v>199</v>
      </c>
      <c r="BM414" s="144" t="s">
        <v>557</v>
      </c>
    </row>
    <row r="415" spans="2:65" s="1" customFormat="1" ht="10.199999999999999" x14ac:dyDescent="0.2">
      <c r="B415" s="33"/>
      <c r="D415" s="146" t="s">
        <v>201</v>
      </c>
      <c r="F415" s="147" t="s">
        <v>558</v>
      </c>
      <c r="I415" s="148"/>
      <c r="L415" s="33"/>
      <c r="M415" s="149"/>
      <c r="T415" s="54"/>
      <c r="AT415" s="18" t="s">
        <v>201</v>
      </c>
      <c r="AU415" s="18" t="s">
        <v>89</v>
      </c>
    </row>
    <row r="416" spans="2:65" s="12" customFormat="1" ht="10.199999999999999" x14ac:dyDescent="0.2">
      <c r="B416" s="150"/>
      <c r="D416" s="151" t="s">
        <v>203</v>
      </c>
      <c r="E416" s="152" t="s">
        <v>20</v>
      </c>
      <c r="F416" s="153" t="s">
        <v>433</v>
      </c>
      <c r="H416" s="152" t="s">
        <v>20</v>
      </c>
      <c r="I416" s="154"/>
      <c r="L416" s="150"/>
      <c r="M416" s="155"/>
      <c r="T416" s="156"/>
      <c r="AT416" s="152" t="s">
        <v>203</v>
      </c>
      <c r="AU416" s="152" t="s">
        <v>89</v>
      </c>
      <c r="AV416" s="12" t="s">
        <v>22</v>
      </c>
      <c r="AW416" s="12" t="s">
        <v>39</v>
      </c>
      <c r="AX416" s="12" t="s">
        <v>80</v>
      </c>
      <c r="AY416" s="152" t="s">
        <v>192</v>
      </c>
    </row>
    <row r="417" spans="2:65" s="13" customFormat="1" ht="10.199999999999999" x14ac:dyDescent="0.2">
      <c r="B417" s="157"/>
      <c r="D417" s="151" t="s">
        <v>203</v>
      </c>
      <c r="E417" s="158" t="s">
        <v>20</v>
      </c>
      <c r="F417" s="159" t="s">
        <v>559</v>
      </c>
      <c r="H417" s="160">
        <v>0.56699999999999995</v>
      </c>
      <c r="I417" s="161"/>
      <c r="L417" s="157"/>
      <c r="M417" s="162"/>
      <c r="T417" s="163"/>
      <c r="AT417" s="158" t="s">
        <v>203</v>
      </c>
      <c r="AU417" s="158" t="s">
        <v>89</v>
      </c>
      <c r="AV417" s="13" t="s">
        <v>89</v>
      </c>
      <c r="AW417" s="13" t="s">
        <v>39</v>
      </c>
      <c r="AX417" s="13" t="s">
        <v>22</v>
      </c>
      <c r="AY417" s="158" t="s">
        <v>192</v>
      </c>
    </row>
    <row r="418" spans="2:65" s="1" customFormat="1" ht="24.15" customHeight="1" x14ac:dyDescent="0.2">
      <c r="B418" s="33"/>
      <c r="C418" s="133" t="s">
        <v>560</v>
      </c>
      <c r="D418" s="133" t="s">
        <v>194</v>
      </c>
      <c r="E418" s="134" t="s">
        <v>561</v>
      </c>
      <c r="F418" s="135" t="s">
        <v>562</v>
      </c>
      <c r="G418" s="136" t="s">
        <v>197</v>
      </c>
      <c r="H418" s="137">
        <v>0.75600000000000001</v>
      </c>
      <c r="I418" s="138"/>
      <c r="J418" s="139">
        <f>ROUND(I418*H418,2)</f>
        <v>0</v>
      </c>
      <c r="K418" s="135" t="s">
        <v>198</v>
      </c>
      <c r="L418" s="33"/>
      <c r="M418" s="140" t="s">
        <v>20</v>
      </c>
      <c r="N418" s="141" t="s">
        <v>51</v>
      </c>
      <c r="P418" s="142">
        <f>O418*H418</f>
        <v>0</v>
      </c>
      <c r="Q418" s="142">
        <v>0</v>
      </c>
      <c r="R418" s="142">
        <f>Q418*H418</f>
        <v>0</v>
      </c>
      <c r="S418" s="142">
        <v>1.8</v>
      </c>
      <c r="T418" s="143">
        <f>S418*H418</f>
        <v>1.3608</v>
      </c>
      <c r="AR418" s="144" t="s">
        <v>199</v>
      </c>
      <c r="AT418" s="144" t="s">
        <v>194</v>
      </c>
      <c r="AU418" s="144" t="s">
        <v>89</v>
      </c>
      <c r="AY418" s="18" t="s">
        <v>192</v>
      </c>
      <c r="BE418" s="145">
        <f>IF(N418="základní",J418,0)</f>
        <v>0</v>
      </c>
      <c r="BF418" s="145">
        <f>IF(N418="snížená",J418,0)</f>
        <v>0</v>
      </c>
      <c r="BG418" s="145">
        <f>IF(N418="zákl. přenesená",J418,0)</f>
        <v>0</v>
      </c>
      <c r="BH418" s="145">
        <f>IF(N418="sníž. přenesená",J418,0)</f>
        <v>0</v>
      </c>
      <c r="BI418" s="145">
        <f>IF(N418="nulová",J418,0)</f>
        <v>0</v>
      </c>
      <c r="BJ418" s="18" t="s">
        <v>22</v>
      </c>
      <c r="BK418" s="145">
        <f>ROUND(I418*H418,2)</f>
        <v>0</v>
      </c>
      <c r="BL418" s="18" t="s">
        <v>199</v>
      </c>
      <c r="BM418" s="144" t="s">
        <v>563</v>
      </c>
    </row>
    <row r="419" spans="2:65" s="1" customFormat="1" ht="10.199999999999999" x14ac:dyDescent="0.2">
      <c r="B419" s="33"/>
      <c r="D419" s="146" t="s">
        <v>201</v>
      </c>
      <c r="F419" s="147" t="s">
        <v>564</v>
      </c>
      <c r="I419" s="148"/>
      <c r="L419" s="33"/>
      <c r="M419" s="149"/>
      <c r="T419" s="54"/>
      <c r="AT419" s="18" t="s">
        <v>201</v>
      </c>
      <c r="AU419" s="18" t="s">
        <v>89</v>
      </c>
    </row>
    <row r="420" spans="2:65" s="12" customFormat="1" ht="10.199999999999999" x14ac:dyDescent="0.2">
      <c r="B420" s="150"/>
      <c r="D420" s="151" t="s">
        <v>203</v>
      </c>
      <c r="E420" s="152" t="s">
        <v>20</v>
      </c>
      <c r="F420" s="153" t="s">
        <v>435</v>
      </c>
      <c r="H420" s="152" t="s">
        <v>20</v>
      </c>
      <c r="I420" s="154"/>
      <c r="L420" s="150"/>
      <c r="M420" s="155"/>
      <c r="T420" s="156"/>
      <c r="AT420" s="152" t="s">
        <v>203</v>
      </c>
      <c r="AU420" s="152" t="s">
        <v>89</v>
      </c>
      <c r="AV420" s="12" t="s">
        <v>22</v>
      </c>
      <c r="AW420" s="12" t="s">
        <v>39</v>
      </c>
      <c r="AX420" s="12" t="s">
        <v>80</v>
      </c>
      <c r="AY420" s="152" t="s">
        <v>192</v>
      </c>
    </row>
    <row r="421" spans="2:65" s="13" customFormat="1" ht="10.199999999999999" x14ac:dyDescent="0.2">
      <c r="B421" s="157"/>
      <c r="D421" s="151" t="s">
        <v>203</v>
      </c>
      <c r="E421" s="158" t="s">
        <v>20</v>
      </c>
      <c r="F421" s="159" t="s">
        <v>565</v>
      </c>
      <c r="H421" s="160">
        <v>0.75600000000000001</v>
      </c>
      <c r="I421" s="161"/>
      <c r="L421" s="157"/>
      <c r="M421" s="162"/>
      <c r="T421" s="163"/>
      <c r="AT421" s="158" t="s">
        <v>203</v>
      </c>
      <c r="AU421" s="158" t="s">
        <v>89</v>
      </c>
      <c r="AV421" s="13" t="s">
        <v>89</v>
      </c>
      <c r="AW421" s="13" t="s">
        <v>39</v>
      </c>
      <c r="AX421" s="13" t="s">
        <v>22</v>
      </c>
      <c r="AY421" s="158" t="s">
        <v>192</v>
      </c>
    </row>
    <row r="422" spans="2:65" s="1" customFormat="1" ht="24.15" customHeight="1" x14ac:dyDescent="0.2">
      <c r="B422" s="33"/>
      <c r="C422" s="133" t="s">
        <v>566</v>
      </c>
      <c r="D422" s="133" t="s">
        <v>194</v>
      </c>
      <c r="E422" s="134" t="s">
        <v>567</v>
      </c>
      <c r="F422" s="135" t="s">
        <v>568</v>
      </c>
      <c r="G422" s="136" t="s">
        <v>197</v>
      </c>
      <c r="H422" s="137">
        <v>1.8919999999999999</v>
      </c>
      <c r="I422" s="138"/>
      <c r="J422" s="139">
        <f>ROUND(I422*H422,2)</f>
        <v>0</v>
      </c>
      <c r="K422" s="135" t="s">
        <v>198</v>
      </c>
      <c r="L422" s="33"/>
      <c r="M422" s="140" t="s">
        <v>20</v>
      </c>
      <c r="N422" s="141" t="s">
        <v>51</v>
      </c>
      <c r="P422" s="142">
        <f>O422*H422</f>
        <v>0</v>
      </c>
      <c r="Q422" s="142">
        <v>0</v>
      </c>
      <c r="R422" s="142">
        <f>Q422*H422</f>
        <v>0</v>
      </c>
      <c r="S422" s="142">
        <v>2.4</v>
      </c>
      <c r="T422" s="143">
        <f>S422*H422</f>
        <v>4.5407999999999999</v>
      </c>
      <c r="AR422" s="144" t="s">
        <v>199</v>
      </c>
      <c r="AT422" s="144" t="s">
        <v>194</v>
      </c>
      <c r="AU422" s="144" t="s">
        <v>89</v>
      </c>
      <c r="AY422" s="18" t="s">
        <v>192</v>
      </c>
      <c r="BE422" s="145">
        <f>IF(N422="základní",J422,0)</f>
        <v>0</v>
      </c>
      <c r="BF422" s="145">
        <f>IF(N422="snížená",J422,0)</f>
        <v>0</v>
      </c>
      <c r="BG422" s="145">
        <f>IF(N422="zákl. přenesená",J422,0)</f>
        <v>0</v>
      </c>
      <c r="BH422" s="145">
        <f>IF(N422="sníž. přenesená",J422,0)</f>
        <v>0</v>
      </c>
      <c r="BI422" s="145">
        <f>IF(N422="nulová",J422,0)</f>
        <v>0</v>
      </c>
      <c r="BJ422" s="18" t="s">
        <v>22</v>
      </c>
      <c r="BK422" s="145">
        <f>ROUND(I422*H422,2)</f>
        <v>0</v>
      </c>
      <c r="BL422" s="18" t="s">
        <v>199</v>
      </c>
      <c r="BM422" s="144" t="s">
        <v>569</v>
      </c>
    </row>
    <row r="423" spans="2:65" s="1" customFormat="1" ht="10.199999999999999" x14ac:dyDescent="0.2">
      <c r="B423" s="33"/>
      <c r="D423" s="146" t="s">
        <v>201</v>
      </c>
      <c r="F423" s="147" t="s">
        <v>570</v>
      </c>
      <c r="I423" s="148"/>
      <c r="L423" s="33"/>
      <c r="M423" s="149"/>
      <c r="T423" s="54"/>
      <c r="AT423" s="18" t="s">
        <v>201</v>
      </c>
      <c r="AU423" s="18" t="s">
        <v>89</v>
      </c>
    </row>
    <row r="424" spans="2:65" s="12" customFormat="1" ht="10.199999999999999" x14ac:dyDescent="0.2">
      <c r="B424" s="150"/>
      <c r="D424" s="151" t="s">
        <v>203</v>
      </c>
      <c r="E424" s="152" t="s">
        <v>20</v>
      </c>
      <c r="F424" s="153" t="s">
        <v>571</v>
      </c>
      <c r="H424" s="152" t="s">
        <v>20</v>
      </c>
      <c r="I424" s="154"/>
      <c r="L424" s="150"/>
      <c r="M424" s="155"/>
      <c r="T424" s="156"/>
      <c r="AT424" s="152" t="s">
        <v>203</v>
      </c>
      <c r="AU424" s="152" t="s">
        <v>89</v>
      </c>
      <c r="AV424" s="12" t="s">
        <v>22</v>
      </c>
      <c r="AW424" s="12" t="s">
        <v>39</v>
      </c>
      <c r="AX424" s="12" t="s">
        <v>80</v>
      </c>
      <c r="AY424" s="152" t="s">
        <v>192</v>
      </c>
    </row>
    <row r="425" spans="2:65" s="13" customFormat="1" ht="10.199999999999999" x14ac:dyDescent="0.2">
      <c r="B425" s="157"/>
      <c r="D425" s="151" t="s">
        <v>203</v>
      </c>
      <c r="E425" s="158" t="s">
        <v>20</v>
      </c>
      <c r="F425" s="159" t="s">
        <v>572</v>
      </c>
      <c r="H425" s="160">
        <v>1.8919999999999999</v>
      </c>
      <c r="I425" s="161"/>
      <c r="L425" s="157"/>
      <c r="M425" s="162"/>
      <c r="T425" s="163"/>
      <c r="AT425" s="158" t="s">
        <v>203</v>
      </c>
      <c r="AU425" s="158" t="s">
        <v>89</v>
      </c>
      <c r="AV425" s="13" t="s">
        <v>89</v>
      </c>
      <c r="AW425" s="13" t="s">
        <v>39</v>
      </c>
      <c r="AX425" s="13" t="s">
        <v>22</v>
      </c>
      <c r="AY425" s="158" t="s">
        <v>192</v>
      </c>
    </row>
    <row r="426" spans="2:65" s="1" customFormat="1" ht="24.15" customHeight="1" x14ac:dyDescent="0.2">
      <c r="B426" s="33"/>
      <c r="C426" s="133" t="s">
        <v>573</v>
      </c>
      <c r="D426" s="133" t="s">
        <v>194</v>
      </c>
      <c r="E426" s="134" t="s">
        <v>574</v>
      </c>
      <c r="F426" s="135" t="s">
        <v>575</v>
      </c>
      <c r="G426" s="136" t="s">
        <v>197</v>
      </c>
      <c r="H426" s="137">
        <v>0.40899999999999997</v>
      </c>
      <c r="I426" s="138"/>
      <c r="J426" s="139">
        <f>ROUND(I426*H426,2)</f>
        <v>0</v>
      </c>
      <c r="K426" s="135" t="s">
        <v>198</v>
      </c>
      <c r="L426" s="33"/>
      <c r="M426" s="140" t="s">
        <v>20</v>
      </c>
      <c r="N426" s="141" t="s">
        <v>51</v>
      </c>
      <c r="P426" s="142">
        <f>O426*H426</f>
        <v>0</v>
      </c>
      <c r="Q426" s="142">
        <v>0</v>
      </c>
      <c r="R426" s="142">
        <f>Q426*H426</f>
        <v>0</v>
      </c>
      <c r="S426" s="142">
        <v>2.4</v>
      </c>
      <c r="T426" s="143">
        <f>S426*H426</f>
        <v>0.98159999999999992</v>
      </c>
      <c r="AR426" s="144" t="s">
        <v>199</v>
      </c>
      <c r="AT426" s="144" t="s">
        <v>194</v>
      </c>
      <c r="AU426" s="144" t="s">
        <v>89</v>
      </c>
      <c r="AY426" s="18" t="s">
        <v>192</v>
      </c>
      <c r="BE426" s="145">
        <f>IF(N426="základní",J426,0)</f>
        <v>0</v>
      </c>
      <c r="BF426" s="145">
        <f>IF(N426="snížená",J426,0)</f>
        <v>0</v>
      </c>
      <c r="BG426" s="145">
        <f>IF(N426="zákl. přenesená",J426,0)</f>
        <v>0</v>
      </c>
      <c r="BH426" s="145">
        <f>IF(N426="sníž. přenesená",J426,0)</f>
        <v>0</v>
      </c>
      <c r="BI426" s="145">
        <f>IF(N426="nulová",J426,0)</f>
        <v>0</v>
      </c>
      <c r="BJ426" s="18" t="s">
        <v>22</v>
      </c>
      <c r="BK426" s="145">
        <f>ROUND(I426*H426,2)</f>
        <v>0</v>
      </c>
      <c r="BL426" s="18" t="s">
        <v>199</v>
      </c>
      <c r="BM426" s="144" t="s">
        <v>576</v>
      </c>
    </row>
    <row r="427" spans="2:65" s="1" customFormat="1" ht="10.199999999999999" x14ac:dyDescent="0.2">
      <c r="B427" s="33"/>
      <c r="D427" s="146" t="s">
        <v>201</v>
      </c>
      <c r="F427" s="147" t="s">
        <v>577</v>
      </c>
      <c r="I427" s="148"/>
      <c r="L427" s="33"/>
      <c r="M427" s="149"/>
      <c r="T427" s="54"/>
      <c r="AT427" s="18" t="s">
        <v>201</v>
      </c>
      <c r="AU427" s="18" t="s">
        <v>89</v>
      </c>
    </row>
    <row r="428" spans="2:65" s="12" customFormat="1" ht="10.199999999999999" x14ac:dyDescent="0.2">
      <c r="B428" s="150"/>
      <c r="D428" s="151" t="s">
        <v>203</v>
      </c>
      <c r="E428" s="152" t="s">
        <v>20</v>
      </c>
      <c r="F428" s="153" t="s">
        <v>578</v>
      </c>
      <c r="H428" s="152" t="s">
        <v>20</v>
      </c>
      <c r="I428" s="154"/>
      <c r="L428" s="150"/>
      <c r="M428" s="155"/>
      <c r="T428" s="156"/>
      <c r="AT428" s="152" t="s">
        <v>203</v>
      </c>
      <c r="AU428" s="152" t="s">
        <v>89</v>
      </c>
      <c r="AV428" s="12" t="s">
        <v>22</v>
      </c>
      <c r="AW428" s="12" t="s">
        <v>39</v>
      </c>
      <c r="AX428" s="12" t="s">
        <v>80</v>
      </c>
      <c r="AY428" s="152" t="s">
        <v>192</v>
      </c>
    </row>
    <row r="429" spans="2:65" s="13" customFormat="1" ht="10.199999999999999" x14ac:dyDescent="0.2">
      <c r="B429" s="157"/>
      <c r="D429" s="151" t="s">
        <v>203</v>
      </c>
      <c r="E429" s="158" t="s">
        <v>20</v>
      </c>
      <c r="F429" s="159" t="s">
        <v>579</v>
      </c>
      <c r="H429" s="160">
        <v>0.40899999999999997</v>
      </c>
      <c r="I429" s="161"/>
      <c r="L429" s="157"/>
      <c r="M429" s="162"/>
      <c r="T429" s="163"/>
      <c r="AT429" s="158" t="s">
        <v>203</v>
      </c>
      <c r="AU429" s="158" t="s">
        <v>89</v>
      </c>
      <c r="AV429" s="13" t="s">
        <v>89</v>
      </c>
      <c r="AW429" s="13" t="s">
        <v>39</v>
      </c>
      <c r="AX429" s="13" t="s">
        <v>22</v>
      </c>
      <c r="AY429" s="158" t="s">
        <v>192</v>
      </c>
    </row>
    <row r="430" spans="2:65" s="1" customFormat="1" ht="21.75" customHeight="1" x14ac:dyDescent="0.2">
      <c r="B430" s="33"/>
      <c r="C430" s="133" t="s">
        <v>580</v>
      </c>
      <c r="D430" s="133" t="s">
        <v>194</v>
      </c>
      <c r="E430" s="134" t="s">
        <v>581</v>
      </c>
      <c r="F430" s="135" t="s">
        <v>582</v>
      </c>
      <c r="G430" s="136" t="s">
        <v>269</v>
      </c>
      <c r="H430" s="137">
        <v>9.1999999999999993</v>
      </c>
      <c r="I430" s="138"/>
      <c r="J430" s="139">
        <f>ROUND(I430*H430,2)</f>
        <v>0</v>
      </c>
      <c r="K430" s="135" t="s">
        <v>198</v>
      </c>
      <c r="L430" s="33"/>
      <c r="M430" s="140" t="s">
        <v>20</v>
      </c>
      <c r="N430" s="141" t="s">
        <v>51</v>
      </c>
      <c r="P430" s="142">
        <f>O430*H430</f>
        <v>0</v>
      </c>
      <c r="Q430" s="142">
        <v>0</v>
      </c>
      <c r="R430" s="142">
        <f>Q430*H430</f>
        <v>0</v>
      </c>
      <c r="S430" s="142">
        <v>1.0999999999999999E-2</v>
      </c>
      <c r="T430" s="143">
        <f>S430*H430</f>
        <v>0.10119999999999998</v>
      </c>
      <c r="AR430" s="144" t="s">
        <v>199</v>
      </c>
      <c r="AT430" s="144" t="s">
        <v>194</v>
      </c>
      <c r="AU430" s="144" t="s">
        <v>89</v>
      </c>
      <c r="AY430" s="18" t="s">
        <v>192</v>
      </c>
      <c r="BE430" s="145">
        <f>IF(N430="základní",J430,0)</f>
        <v>0</v>
      </c>
      <c r="BF430" s="145">
        <f>IF(N430="snížená",J430,0)</f>
        <v>0</v>
      </c>
      <c r="BG430" s="145">
        <f>IF(N430="zákl. přenesená",J430,0)</f>
        <v>0</v>
      </c>
      <c r="BH430" s="145">
        <f>IF(N430="sníž. přenesená",J430,0)</f>
        <v>0</v>
      </c>
      <c r="BI430" s="145">
        <f>IF(N430="nulová",J430,0)</f>
        <v>0</v>
      </c>
      <c r="BJ430" s="18" t="s">
        <v>22</v>
      </c>
      <c r="BK430" s="145">
        <f>ROUND(I430*H430,2)</f>
        <v>0</v>
      </c>
      <c r="BL430" s="18" t="s">
        <v>199</v>
      </c>
      <c r="BM430" s="144" t="s">
        <v>583</v>
      </c>
    </row>
    <row r="431" spans="2:65" s="1" customFormat="1" ht="10.199999999999999" x14ac:dyDescent="0.2">
      <c r="B431" s="33"/>
      <c r="D431" s="146" t="s">
        <v>201</v>
      </c>
      <c r="F431" s="147" t="s">
        <v>584</v>
      </c>
      <c r="I431" s="148"/>
      <c r="L431" s="33"/>
      <c r="M431" s="149"/>
      <c r="T431" s="54"/>
      <c r="AT431" s="18" t="s">
        <v>201</v>
      </c>
      <c r="AU431" s="18" t="s">
        <v>89</v>
      </c>
    </row>
    <row r="432" spans="2:65" s="12" customFormat="1" ht="10.199999999999999" x14ac:dyDescent="0.2">
      <c r="B432" s="150"/>
      <c r="D432" s="151" t="s">
        <v>203</v>
      </c>
      <c r="E432" s="152" t="s">
        <v>20</v>
      </c>
      <c r="F432" s="153" t="s">
        <v>331</v>
      </c>
      <c r="H432" s="152" t="s">
        <v>20</v>
      </c>
      <c r="I432" s="154"/>
      <c r="L432" s="150"/>
      <c r="M432" s="155"/>
      <c r="T432" s="156"/>
      <c r="AT432" s="152" t="s">
        <v>203</v>
      </c>
      <c r="AU432" s="152" t="s">
        <v>89</v>
      </c>
      <c r="AV432" s="12" t="s">
        <v>22</v>
      </c>
      <c r="AW432" s="12" t="s">
        <v>39</v>
      </c>
      <c r="AX432" s="12" t="s">
        <v>80</v>
      </c>
      <c r="AY432" s="152" t="s">
        <v>192</v>
      </c>
    </row>
    <row r="433" spans="2:65" s="13" customFormat="1" ht="10.199999999999999" x14ac:dyDescent="0.2">
      <c r="B433" s="157"/>
      <c r="D433" s="151" t="s">
        <v>203</v>
      </c>
      <c r="E433" s="158" t="s">
        <v>20</v>
      </c>
      <c r="F433" s="159" t="s">
        <v>585</v>
      </c>
      <c r="H433" s="160">
        <v>4.5999999999999996</v>
      </c>
      <c r="I433" s="161"/>
      <c r="L433" s="157"/>
      <c r="M433" s="162"/>
      <c r="T433" s="163"/>
      <c r="AT433" s="158" t="s">
        <v>203</v>
      </c>
      <c r="AU433" s="158" t="s">
        <v>89</v>
      </c>
      <c r="AV433" s="13" t="s">
        <v>89</v>
      </c>
      <c r="AW433" s="13" t="s">
        <v>39</v>
      </c>
      <c r="AX433" s="13" t="s">
        <v>80</v>
      </c>
      <c r="AY433" s="158" t="s">
        <v>192</v>
      </c>
    </row>
    <row r="434" spans="2:65" s="12" customFormat="1" ht="10.199999999999999" x14ac:dyDescent="0.2">
      <c r="B434" s="150"/>
      <c r="D434" s="151" t="s">
        <v>203</v>
      </c>
      <c r="E434" s="152" t="s">
        <v>20</v>
      </c>
      <c r="F434" s="153" t="s">
        <v>408</v>
      </c>
      <c r="H434" s="152" t="s">
        <v>20</v>
      </c>
      <c r="I434" s="154"/>
      <c r="L434" s="150"/>
      <c r="M434" s="155"/>
      <c r="T434" s="156"/>
      <c r="AT434" s="152" t="s">
        <v>203</v>
      </c>
      <c r="AU434" s="152" t="s">
        <v>89</v>
      </c>
      <c r="AV434" s="12" t="s">
        <v>22</v>
      </c>
      <c r="AW434" s="12" t="s">
        <v>39</v>
      </c>
      <c r="AX434" s="12" t="s">
        <v>80</v>
      </c>
      <c r="AY434" s="152" t="s">
        <v>192</v>
      </c>
    </row>
    <row r="435" spans="2:65" s="13" customFormat="1" ht="10.199999999999999" x14ac:dyDescent="0.2">
      <c r="B435" s="157"/>
      <c r="D435" s="151" t="s">
        <v>203</v>
      </c>
      <c r="E435" s="158" t="s">
        <v>20</v>
      </c>
      <c r="F435" s="159" t="s">
        <v>585</v>
      </c>
      <c r="H435" s="160">
        <v>4.5999999999999996</v>
      </c>
      <c r="I435" s="161"/>
      <c r="L435" s="157"/>
      <c r="M435" s="162"/>
      <c r="T435" s="163"/>
      <c r="AT435" s="158" t="s">
        <v>203</v>
      </c>
      <c r="AU435" s="158" t="s">
        <v>89</v>
      </c>
      <c r="AV435" s="13" t="s">
        <v>89</v>
      </c>
      <c r="AW435" s="13" t="s">
        <v>39</v>
      </c>
      <c r="AX435" s="13" t="s">
        <v>80</v>
      </c>
      <c r="AY435" s="158" t="s">
        <v>192</v>
      </c>
    </row>
    <row r="436" spans="2:65" s="14" customFormat="1" ht="10.199999999999999" x14ac:dyDescent="0.2">
      <c r="B436" s="164"/>
      <c r="D436" s="151" t="s">
        <v>203</v>
      </c>
      <c r="E436" s="165" t="s">
        <v>20</v>
      </c>
      <c r="F436" s="166" t="s">
        <v>207</v>
      </c>
      <c r="H436" s="167">
        <v>9.1999999999999993</v>
      </c>
      <c r="I436" s="168"/>
      <c r="L436" s="164"/>
      <c r="M436" s="169"/>
      <c r="T436" s="170"/>
      <c r="AT436" s="165" t="s">
        <v>203</v>
      </c>
      <c r="AU436" s="165" t="s">
        <v>89</v>
      </c>
      <c r="AV436" s="14" t="s">
        <v>199</v>
      </c>
      <c r="AW436" s="14" t="s">
        <v>39</v>
      </c>
      <c r="AX436" s="14" t="s">
        <v>22</v>
      </c>
      <c r="AY436" s="165" t="s">
        <v>192</v>
      </c>
    </row>
    <row r="437" spans="2:65" s="1" customFormat="1" ht="21.75" customHeight="1" x14ac:dyDescent="0.2">
      <c r="B437" s="33"/>
      <c r="C437" s="133" t="s">
        <v>586</v>
      </c>
      <c r="D437" s="133" t="s">
        <v>194</v>
      </c>
      <c r="E437" s="134" t="s">
        <v>587</v>
      </c>
      <c r="F437" s="135" t="s">
        <v>588</v>
      </c>
      <c r="G437" s="136" t="s">
        <v>269</v>
      </c>
      <c r="H437" s="137">
        <v>5.4</v>
      </c>
      <c r="I437" s="138"/>
      <c r="J437" s="139">
        <f>ROUND(I437*H437,2)</f>
        <v>0</v>
      </c>
      <c r="K437" s="135" t="s">
        <v>198</v>
      </c>
      <c r="L437" s="33"/>
      <c r="M437" s="140" t="s">
        <v>20</v>
      </c>
      <c r="N437" s="141" t="s">
        <v>51</v>
      </c>
      <c r="P437" s="142">
        <f>O437*H437</f>
        <v>0</v>
      </c>
      <c r="Q437" s="142">
        <v>0</v>
      </c>
      <c r="R437" s="142">
        <f>Q437*H437</f>
        <v>0</v>
      </c>
      <c r="S437" s="142">
        <v>1.2999999999999999E-2</v>
      </c>
      <c r="T437" s="143">
        <f>S437*H437</f>
        <v>7.0199999999999999E-2</v>
      </c>
      <c r="AR437" s="144" t="s">
        <v>199</v>
      </c>
      <c r="AT437" s="144" t="s">
        <v>194</v>
      </c>
      <c r="AU437" s="144" t="s">
        <v>89</v>
      </c>
      <c r="AY437" s="18" t="s">
        <v>192</v>
      </c>
      <c r="BE437" s="145">
        <f>IF(N437="základní",J437,0)</f>
        <v>0</v>
      </c>
      <c r="BF437" s="145">
        <f>IF(N437="snížená",J437,0)</f>
        <v>0</v>
      </c>
      <c r="BG437" s="145">
        <f>IF(N437="zákl. přenesená",J437,0)</f>
        <v>0</v>
      </c>
      <c r="BH437" s="145">
        <f>IF(N437="sníž. přenesená",J437,0)</f>
        <v>0</v>
      </c>
      <c r="BI437" s="145">
        <f>IF(N437="nulová",J437,0)</f>
        <v>0</v>
      </c>
      <c r="BJ437" s="18" t="s">
        <v>22</v>
      </c>
      <c r="BK437" s="145">
        <f>ROUND(I437*H437,2)</f>
        <v>0</v>
      </c>
      <c r="BL437" s="18" t="s">
        <v>199</v>
      </c>
      <c r="BM437" s="144" t="s">
        <v>589</v>
      </c>
    </row>
    <row r="438" spans="2:65" s="1" customFormat="1" ht="10.199999999999999" x14ac:dyDescent="0.2">
      <c r="B438" s="33"/>
      <c r="D438" s="146" t="s">
        <v>201</v>
      </c>
      <c r="F438" s="147" t="s">
        <v>590</v>
      </c>
      <c r="I438" s="148"/>
      <c r="L438" s="33"/>
      <c r="M438" s="149"/>
      <c r="T438" s="54"/>
      <c r="AT438" s="18" t="s">
        <v>201</v>
      </c>
      <c r="AU438" s="18" t="s">
        <v>89</v>
      </c>
    </row>
    <row r="439" spans="2:65" s="12" customFormat="1" ht="10.199999999999999" x14ac:dyDescent="0.2">
      <c r="B439" s="150"/>
      <c r="D439" s="151" t="s">
        <v>203</v>
      </c>
      <c r="E439" s="152" t="s">
        <v>20</v>
      </c>
      <c r="F439" s="153" t="s">
        <v>408</v>
      </c>
      <c r="H439" s="152" t="s">
        <v>20</v>
      </c>
      <c r="I439" s="154"/>
      <c r="L439" s="150"/>
      <c r="M439" s="155"/>
      <c r="T439" s="156"/>
      <c r="AT439" s="152" t="s">
        <v>203</v>
      </c>
      <c r="AU439" s="152" t="s">
        <v>89</v>
      </c>
      <c r="AV439" s="12" t="s">
        <v>22</v>
      </c>
      <c r="AW439" s="12" t="s">
        <v>39</v>
      </c>
      <c r="AX439" s="12" t="s">
        <v>80</v>
      </c>
      <c r="AY439" s="152" t="s">
        <v>192</v>
      </c>
    </row>
    <row r="440" spans="2:65" s="13" customFormat="1" ht="10.199999999999999" x14ac:dyDescent="0.2">
      <c r="B440" s="157"/>
      <c r="D440" s="151" t="s">
        <v>203</v>
      </c>
      <c r="E440" s="158" t="s">
        <v>20</v>
      </c>
      <c r="F440" s="159" t="s">
        <v>591</v>
      </c>
      <c r="H440" s="160">
        <v>5.4</v>
      </c>
      <c r="I440" s="161"/>
      <c r="L440" s="157"/>
      <c r="M440" s="162"/>
      <c r="T440" s="163"/>
      <c r="AT440" s="158" t="s">
        <v>203</v>
      </c>
      <c r="AU440" s="158" t="s">
        <v>89</v>
      </c>
      <c r="AV440" s="13" t="s">
        <v>89</v>
      </c>
      <c r="AW440" s="13" t="s">
        <v>39</v>
      </c>
      <c r="AX440" s="13" t="s">
        <v>22</v>
      </c>
      <c r="AY440" s="158" t="s">
        <v>192</v>
      </c>
    </row>
    <row r="441" spans="2:65" s="1" customFormat="1" ht="24.15" customHeight="1" x14ac:dyDescent="0.2">
      <c r="B441" s="33"/>
      <c r="C441" s="133" t="s">
        <v>592</v>
      </c>
      <c r="D441" s="133" t="s">
        <v>194</v>
      </c>
      <c r="E441" s="134" t="s">
        <v>593</v>
      </c>
      <c r="F441" s="135" t="s">
        <v>594</v>
      </c>
      <c r="G441" s="136" t="s">
        <v>487</v>
      </c>
      <c r="H441" s="137">
        <v>16</v>
      </c>
      <c r="I441" s="138"/>
      <c r="J441" s="139">
        <f>ROUND(I441*H441,2)</f>
        <v>0</v>
      </c>
      <c r="K441" s="135" t="s">
        <v>198</v>
      </c>
      <c r="L441" s="33"/>
      <c r="M441" s="140" t="s">
        <v>20</v>
      </c>
      <c r="N441" s="141" t="s">
        <v>51</v>
      </c>
      <c r="P441" s="142">
        <f>O441*H441</f>
        <v>0</v>
      </c>
      <c r="Q441" s="142">
        <v>0</v>
      </c>
      <c r="R441" s="142">
        <f>Q441*H441</f>
        <v>0</v>
      </c>
      <c r="S441" s="142">
        <v>3.1E-2</v>
      </c>
      <c r="T441" s="143">
        <f>S441*H441</f>
        <v>0.496</v>
      </c>
      <c r="AR441" s="144" t="s">
        <v>199</v>
      </c>
      <c r="AT441" s="144" t="s">
        <v>194</v>
      </c>
      <c r="AU441" s="144" t="s">
        <v>89</v>
      </c>
      <c r="AY441" s="18" t="s">
        <v>192</v>
      </c>
      <c r="BE441" s="145">
        <f>IF(N441="základní",J441,0)</f>
        <v>0</v>
      </c>
      <c r="BF441" s="145">
        <f>IF(N441="snížená",J441,0)</f>
        <v>0</v>
      </c>
      <c r="BG441" s="145">
        <f>IF(N441="zákl. přenesená",J441,0)</f>
        <v>0</v>
      </c>
      <c r="BH441" s="145">
        <f>IF(N441="sníž. přenesená",J441,0)</f>
        <v>0</v>
      </c>
      <c r="BI441" s="145">
        <f>IF(N441="nulová",J441,0)</f>
        <v>0</v>
      </c>
      <c r="BJ441" s="18" t="s">
        <v>22</v>
      </c>
      <c r="BK441" s="145">
        <f>ROUND(I441*H441,2)</f>
        <v>0</v>
      </c>
      <c r="BL441" s="18" t="s">
        <v>199</v>
      </c>
      <c r="BM441" s="144" t="s">
        <v>595</v>
      </c>
    </row>
    <row r="442" spans="2:65" s="1" customFormat="1" ht="10.199999999999999" x14ac:dyDescent="0.2">
      <c r="B442" s="33"/>
      <c r="D442" s="146" t="s">
        <v>201</v>
      </c>
      <c r="F442" s="147" t="s">
        <v>596</v>
      </c>
      <c r="I442" s="148"/>
      <c r="L442" s="33"/>
      <c r="M442" s="149"/>
      <c r="T442" s="54"/>
      <c r="AT442" s="18" t="s">
        <v>201</v>
      </c>
      <c r="AU442" s="18" t="s">
        <v>89</v>
      </c>
    </row>
    <row r="443" spans="2:65" s="12" customFormat="1" ht="10.199999999999999" x14ac:dyDescent="0.2">
      <c r="B443" s="150"/>
      <c r="D443" s="151" t="s">
        <v>203</v>
      </c>
      <c r="E443" s="152" t="s">
        <v>20</v>
      </c>
      <c r="F443" s="153" t="s">
        <v>597</v>
      </c>
      <c r="H443" s="152" t="s">
        <v>20</v>
      </c>
      <c r="I443" s="154"/>
      <c r="L443" s="150"/>
      <c r="M443" s="155"/>
      <c r="T443" s="156"/>
      <c r="AT443" s="152" t="s">
        <v>203</v>
      </c>
      <c r="AU443" s="152" t="s">
        <v>89</v>
      </c>
      <c r="AV443" s="12" t="s">
        <v>22</v>
      </c>
      <c r="AW443" s="12" t="s">
        <v>39</v>
      </c>
      <c r="AX443" s="12" t="s">
        <v>80</v>
      </c>
      <c r="AY443" s="152" t="s">
        <v>192</v>
      </c>
    </row>
    <row r="444" spans="2:65" s="13" customFormat="1" ht="10.199999999999999" x14ac:dyDescent="0.2">
      <c r="B444" s="157"/>
      <c r="D444" s="151" t="s">
        <v>203</v>
      </c>
      <c r="E444" s="158" t="s">
        <v>20</v>
      </c>
      <c r="F444" s="159" t="s">
        <v>250</v>
      </c>
      <c r="H444" s="160">
        <v>6</v>
      </c>
      <c r="I444" s="161"/>
      <c r="L444" s="157"/>
      <c r="M444" s="162"/>
      <c r="T444" s="163"/>
      <c r="AT444" s="158" t="s">
        <v>203</v>
      </c>
      <c r="AU444" s="158" t="s">
        <v>89</v>
      </c>
      <c r="AV444" s="13" t="s">
        <v>89</v>
      </c>
      <c r="AW444" s="13" t="s">
        <v>39</v>
      </c>
      <c r="AX444" s="13" t="s">
        <v>80</v>
      </c>
      <c r="AY444" s="158" t="s">
        <v>192</v>
      </c>
    </row>
    <row r="445" spans="2:65" s="12" customFormat="1" ht="10.199999999999999" x14ac:dyDescent="0.2">
      <c r="B445" s="150"/>
      <c r="D445" s="151" t="s">
        <v>203</v>
      </c>
      <c r="E445" s="152" t="s">
        <v>20</v>
      </c>
      <c r="F445" s="153" t="s">
        <v>526</v>
      </c>
      <c r="H445" s="152" t="s">
        <v>20</v>
      </c>
      <c r="I445" s="154"/>
      <c r="L445" s="150"/>
      <c r="M445" s="155"/>
      <c r="T445" s="156"/>
      <c r="AT445" s="152" t="s">
        <v>203</v>
      </c>
      <c r="AU445" s="152" t="s">
        <v>89</v>
      </c>
      <c r="AV445" s="12" t="s">
        <v>22</v>
      </c>
      <c r="AW445" s="12" t="s">
        <v>39</v>
      </c>
      <c r="AX445" s="12" t="s">
        <v>80</v>
      </c>
      <c r="AY445" s="152" t="s">
        <v>192</v>
      </c>
    </row>
    <row r="446" spans="2:65" s="13" customFormat="1" ht="10.199999999999999" x14ac:dyDescent="0.2">
      <c r="B446" s="157"/>
      <c r="D446" s="151" t="s">
        <v>203</v>
      </c>
      <c r="E446" s="158" t="s">
        <v>20</v>
      </c>
      <c r="F446" s="159" t="s">
        <v>27</v>
      </c>
      <c r="H446" s="160">
        <v>10</v>
      </c>
      <c r="I446" s="161"/>
      <c r="L446" s="157"/>
      <c r="M446" s="162"/>
      <c r="T446" s="163"/>
      <c r="AT446" s="158" t="s">
        <v>203</v>
      </c>
      <c r="AU446" s="158" t="s">
        <v>89</v>
      </c>
      <c r="AV446" s="13" t="s">
        <v>89</v>
      </c>
      <c r="AW446" s="13" t="s">
        <v>39</v>
      </c>
      <c r="AX446" s="13" t="s">
        <v>80</v>
      </c>
      <c r="AY446" s="158" t="s">
        <v>192</v>
      </c>
    </row>
    <row r="447" spans="2:65" s="14" customFormat="1" ht="10.199999999999999" x14ac:dyDescent="0.2">
      <c r="B447" s="164"/>
      <c r="D447" s="151" t="s">
        <v>203</v>
      </c>
      <c r="E447" s="165" t="s">
        <v>20</v>
      </c>
      <c r="F447" s="166" t="s">
        <v>207</v>
      </c>
      <c r="H447" s="167">
        <v>16</v>
      </c>
      <c r="I447" s="168"/>
      <c r="L447" s="164"/>
      <c r="M447" s="169"/>
      <c r="T447" s="170"/>
      <c r="AT447" s="165" t="s">
        <v>203</v>
      </c>
      <c r="AU447" s="165" t="s">
        <v>89</v>
      </c>
      <c r="AV447" s="14" t="s">
        <v>199</v>
      </c>
      <c r="AW447" s="14" t="s">
        <v>39</v>
      </c>
      <c r="AX447" s="14" t="s">
        <v>22</v>
      </c>
      <c r="AY447" s="165" t="s">
        <v>192</v>
      </c>
    </row>
    <row r="448" spans="2:65" s="1" customFormat="1" ht="24.15" customHeight="1" x14ac:dyDescent="0.2">
      <c r="B448" s="33"/>
      <c r="C448" s="133" t="s">
        <v>598</v>
      </c>
      <c r="D448" s="133" t="s">
        <v>194</v>
      </c>
      <c r="E448" s="134" t="s">
        <v>599</v>
      </c>
      <c r="F448" s="135" t="s">
        <v>600</v>
      </c>
      <c r="G448" s="136" t="s">
        <v>269</v>
      </c>
      <c r="H448" s="137">
        <v>53</v>
      </c>
      <c r="I448" s="138"/>
      <c r="J448" s="139">
        <f>ROUND(I448*H448,2)</f>
        <v>0</v>
      </c>
      <c r="K448" s="135" t="s">
        <v>198</v>
      </c>
      <c r="L448" s="33"/>
      <c r="M448" s="140" t="s">
        <v>20</v>
      </c>
      <c r="N448" s="141" t="s">
        <v>51</v>
      </c>
      <c r="P448" s="142">
        <f>O448*H448</f>
        <v>0</v>
      </c>
      <c r="Q448" s="142">
        <v>0</v>
      </c>
      <c r="R448" s="142">
        <f>Q448*H448</f>
        <v>0</v>
      </c>
      <c r="S448" s="142">
        <v>8.9999999999999993E-3</v>
      </c>
      <c r="T448" s="143">
        <f>S448*H448</f>
        <v>0.47699999999999998</v>
      </c>
      <c r="AR448" s="144" t="s">
        <v>199</v>
      </c>
      <c r="AT448" s="144" t="s">
        <v>194</v>
      </c>
      <c r="AU448" s="144" t="s">
        <v>89</v>
      </c>
      <c r="AY448" s="18" t="s">
        <v>192</v>
      </c>
      <c r="BE448" s="145">
        <f>IF(N448="základní",J448,0)</f>
        <v>0</v>
      </c>
      <c r="BF448" s="145">
        <f>IF(N448="snížená",J448,0)</f>
        <v>0</v>
      </c>
      <c r="BG448" s="145">
        <f>IF(N448="zákl. přenesená",J448,0)</f>
        <v>0</v>
      </c>
      <c r="BH448" s="145">
        <f>IF(N448="sníž. přenesená",J448,0)</f>
        <v>0</v>
      </c>
      <c r="BI448" s="145">
        <f>IF(N448="nulová",J448,0)</f>
        <v>0</v>
      </c>
      <c r="BJ448" s="18" t="s">
        <v>22</v>
      </c>
      <c r="BK448" s="145">
        <f>ROUND(I448*H448,2)</f>
        <v>0</v>
      </c>
      <c r="BL448" s="18" t="s">
        <v>199</v>
      </c>
      <c r="BM448" s="144" t="s">
        <v>601</v>
      </c>
    </row>
    <row r="449" spans="2:65" s="1" customFormat="1" ht="10.199999999999999" x14ac:dyDescent="0.2">
      <c r="B449" s="33"/>
      <c r="D449" s="146" t="s">
        <v>201</v>
      </c>
      <c r="F449" s="147" t="s">
        <v>602</v>
      </c>
      <c r="I449" s="148"/>
      <c r="L449" s="33"/>
      <c r="M449" s="149"/>
      <c r="T449" s="54"/>
      <c r="AT449" s="18" t="s">
        <v>201</v>
      </c>
      <c r="AU449" s="18" t="s">
        <v>89</v>
      </c>
    </row>
    <row r="450" spans="2:65" s="12" customFormat="1" ht="10.199999999999999" x14ac:dyDescent="0.2">
      <c r="B450" s="150"/>
      <c r="D450" s="151" t="s">
        <v>203</v>
      </c>
      <c r="E450" s="152" t="s">
        <v>20</v>
      </c>
      <c r="F450" s="153" t="s">
        <v>603</v>
      </c>
      <c r="H450" s="152" t="s">
        <v>20</v>
      </c>
      <c r="I450" s="154"/>
      <c r="L450" s="150"/>
      <c r="M450" s="155"/>
      <c r="T450" s="156"/>
      <c r="AT450" s="152" t="s">
        <v>203</v>
      </c>
      <c r="AU450" s="152" t="s">
        <v>89</v>
      </c>
      <c r="AV450" s="12" t="s">
        <v>22</v>
      </c>
      <c r="AW450" s="12" t="s">
        <v>39</v>
      </c>
      <c r="AX450" s="12" t="s">
        <v>80</v>
      </c>
      <c r="AY450" s="152" t="s">
        <v>192</v>
      </c>
    </row>
    <row r="451" spans="2:65" s="13" customFormat="1" ht="10.199999999999999" x14ac:dyDescent="0.2">
      <c r="B451" s="157"/>
      <c r="D451" s="151" t="s">
        <v>203</v>
      </c>
      <c r="E451" s="158" t="s">
        <v>20</v>
      </c>
      <c r="F451" s="159" t="s">
        <v>604</v>
      </c>
      <c r="H451" s="160">
        <v>6.8</v>
      </c>
      <c r="I451" s="161"/>
      <c r="L451" s="157"/>
      <c r="M451" s="162"/>
      <c r="T451" s="163"/>
      <c r="AT451" s="158" t="s">
        <v>203</v>
      </c>
      <c r="AU451" s="158" t="s">
        <v>89</v>
      </c>
      <c r="AV451" s="13" t="s">
        <v>89</v>
      </c>
      <c r="AW451" s="13" t="s">
        <v>39</v>
      </c>
      <c r="AX451" s="13" t="s">
        <v>80</v>
      </c>
      <c r="AY451" s="158" t="s">
        <v>192</v>
      </c>
    </row>
    <row r="452" spans="2:65" s="12" customFormat="1" ht="10.199999999999999" x14ac:dyDescent="0.2">
      <c r="B452" s="150"/>
      <c r="D452" s="151" t="s">
        <v>203</v>
      </c>
      <c r="E452" s="152" t="s">
        <v>20</v>
      </c>
      <c r="F452" s="153" t="s">
        <v>605</v>
      </c>
      <c r="H452" s="152" t="s">
        <v>20</v>
      </c>
      <c r="I452" s="154"/>
      <c r="L452" s="150"/>
      <c r="M452" s="155"/>
      <c r="T452" s="156"/>
      <c r="AT452" s="152" t="s">
        <v>203</v>
      </c>
      <c r="AU452" s="152" t="s">
        <v>89</v>
      </c>
      <c r="AV452" s="12" t="s">
        <v>22</v>
      </c>
      <c r="AW452" s="12" t="s">
        <v>39</v>
      </c>
      <c r="AX452" s="12" t="s">
        <v>80</v>
      </c>
      <c r="AY452" s="152" t="s">
        <v>192</v>
      </c>
    </row>
    <row r="453" spans="2:65" s="13" customFormat="1" ht="10.199999999999999" x14ac:dyDescent="0.2">
      <c r="B453" s="157"/>
      <c r="D453" s="151" t="s">
        <v>203</v>
      </c>
      <c r="E453" s="158" t="s">
        <v>20</v>
      </c>
      <c r="F453" s="159" t="s">
        <v>606</v>
      </c>
      <c r="H453" s="160">
        <v>12</v>
      </c>
      <c r="I453" s="161"/>
      <c r="L453" s="157"/>
      <c r="M453" s="162"/>
      <c r="T453" s="163"/>
      <c r="AT453" s="158" t="s">
        <v>203</v>
      </c>
      <c r="AU453" s="158" t="s">
        <v>89</v>
      </c>
      <c r="AV453" s="13" t="s">
        <v>89</v>
      </c>
      <c r="AW453" s="13" t="s">
        <v>39</v>
      </c>
      <c r="AX453" s="13" t="s">
        <v>80</v>
      </c>
      <c r="AY453" s="158" t="s">
        <v>192</v>
      </c>
    </row>
    <row r="454" spans="2:65" s="12" customFormat="1" ht="10.199999999999999" x14ac:dyDescent="0.2">
      <c r="B454" s="150"/>
      <c r="D454" s="151" t="s">
        <v>203</v>
      </c>
      <c r="E454" s="152" t="s">
        <v>20</v>
      </c>
      <c r="F454" s="153" t="s">
        <v>607</v>
      </c>
      <c r="H454" s="152" t="s">
        <v>20</v>
      </c>
      <c r="I454" s="154"/>
      <c r="L454" s="150"/>
      <c r="M454" s="155"/>
      <c r="T454" s="156"/>
      <c r="AT454" s="152" t="s">
        <v>203</v>
      </c>
      <c r="AU454" s="152" t="s">
        <v>89</v>
      </c>
      <c r="AV454" s="12" t="s">
        <v>22</v>
      </c>
      <c r="AW454" s="12" t="s">
        <v>39</v>
      </c>
      <c r="AX454" s="12" t="s">
        <v>80</v>
      </c>
      <c r="AY454" s="152" t="s">
        <v>192</v>
      </c>
    </row>
    <row r="455" spans="2:65" s="13" customFormat="1" ht="10.199999999999999" x14ac:dyDescent="0.2">
      <c r="B455" s="157"/>
      <c r="D455" s="151" t="s">
        <v>203</v>
      </c>
      <c r="E455" s="158" t="s">
        <v>20</v>
      </c>
      <c r="F455" s="159" t="s">
        <v>608</v>
      </c>
      <c r="H455" s="160">
        <v>9</v>
      </c>
      <c r="I455" s="161"/>
      <c r="L455" s="157"/>
      <c r="M455" s="162"/>
      <c r="T455" s="163"/>
      <c r="AT455" s="158" t="s">
        <v>203</v>
      </c>
      <c r="AU455" s="158" t="s">
        <v>89</v>
      </c>
      <c r="AV455" s="13" t="s">
        <v>89</v>
      </c>
      <c r="AW455" s="13" t="s">
        <v>39</v>
      </c>
      <c r="AX455" s="13" t="s">
        <v>80</v>
      </c>
      <c r="AY455" s="158" t="s">
        <v>192</v>
      </c>
    </row>
    <row r="456" spans="2:65" s="12" customFormat="1" ht="10.199999999999999" x14ac:dyDescent="0.2">
      <c r="B456" s="150"/>
      <c r="D456" s="151" t="s">
        <v>203</v>
      </c>
      <c r="E456" s="152" t="s">
        <v>20</v>
      </c>
      <c r="F456" s="153" t="s">
        <v>609</v>
      </c>
      <c r="H456" s="152" t="s">
        <v>20</v>
      </c>
      <c r="I456" s="154"/>
      <c r="L456" s="150"/>
      <c r="M456" s="155"/>
      <c r="T456" s="156"/>
      <c r="AT456" s="152" t="s">
        <v>203</v>
      </c>
      <c r="AU456" s="152" t="s">
        <v>89</v>
      </c>
      <c r="AV456" s="12" t="s">
        <v>22</v>
      </c>
      <c r="AW456" s="12" t="s">
        <v>39</v>
      </c>
      <c r="AX456" s="12" t="s">
        <v>80</v>
      </c>
      <c r="AY456" s="152" t="s">
        <v>192</v>
      </c>
    </row>
    <row r="457" spans="2:65" s="13" customFormat="1" ht="10.199999999999999" x14ac:dyDescent="0.2">
      <c r="B457" s="157"/>
      <c r="D457" s="151" t="s">
        <v>203</v>
      </c>
      <c r="E457" s="158" t="s">
        <v>20</v>
      </c>
      <c r="F457" s="159" t="s">
        <v>610</v>
      </c>
      <c r="H457" s="160">
        <v>6</v>
      </c>
      <c r="I457" s="161"/>
      <c r="L457" s="157"/>
      <c r="M457" s="162"/>
      <c r="T457" s="163"/>
      <c r="AT457" s="158" t="s">
        <v>203</v>
      </c>
      <c r="AU457" s="158" t="s">
        <v>89</v>
      </c>
      <c r="AV457" s="13" t="s">
        <v>89</v>
      </c>
      <c r="AW457" s="13" t="s">
        <v>39</v>
      </c>
      <c r="AX457" s="13" t="s">
        <v>80</v>
      </c>
      <c r="AY457" s="158" t="s">
        <v>192</v>
      </c>
    </row>
    <row r="458" spans="2:65" s="12" customFormat="1" ht="10.199999999999999" x14ac:dyDescent="0.2">
      <c r="B458" s="150"/>
      <c r="D458" s="151" t="s">
        <v>203</v>
      </c>
      <c r="E458" s="152" t="s">
        <v>20</v>
      </c>
      <c r="F458" s="153" t="s">
        <v>611</v>
      </c>
      <c r="H458" s="152" t="s">
        <v>20</v>
      </c>
      <c r="I458" s="154"/>
      <c r="L458" s="150"/>
      <c r="M458" s="155"/>
      <c r="T458" s="156"/>
      <c r="AT458" s="152" t="s">
        <v>203</v>
      </c>
      <c r="AU458" s="152" t="s">
        <v>89</v>
      </c>
      <c r="AV458" s="12" t="s">
        <v>22</v>
      </c>
      <c r="AW458" s="12" t="s">
        <v>39</v>
      </c>
      <c r="AX458" s="12" t="s">
        <v>80</v>
      </c>
      <c r="AY458" s="152" t="s">
        <v>192</v>
      </c>
    </row>
    <row r="459" spans="2:65" s="13" customFormat="1" ht="10.199999999999999" x14ac:dyDescent="0.2">
      <c r="B459" s="157"/>
      <c r="D459" s="151" t="s">
        <v>203</v>
      </c>
      <c r="E459" s="158" t="s">
        <v>20</v>
      </c>
      <c r="F459" s="159" t="s">
        <v>612</v>
      </c>
      <c r="H459" s="160">
        <v>12.8</v>
      </c>
      <c r="I459" s="161"/>
      <c r="L459" s="157"/>
      <c r="M459" s="162"/>
      <c r="T459" s="163"/>
      <c r="AT459" s="158" t="s">
        <v>203</v>
      </c>
      <c r="AU459" s="158" t="s">
        <v>89</v>
      </c>
      <c r="AV459" s="13" t="s">
        <v>89</v>
      </c>
      <c r="AW459" s="13" t="s">
        <v>39</v>
      </c>
      <c r="AX459" s="13" t="s">
        <v>80</v>
      </c>
      <c r="AY459" s="158" t="s">
        <v>192</v>
      </c>
    </row>
    <row r="460" spans="2:65" s="12" customFormat="1" ht="10.199999999999999" x14ac:dyDescent="0.2">
      <c r="B460" s="150"/>
      <c r="D460" s="151" t="s">
        <v>203</v>
      </c>
      <c r="E460" s="152" t="s">
        <v>20</v>
      </c>
      <c r="F460" s="153" t="s">
        <v>613</v>
      </c>
      <c r="H460" s="152" t="s">
        <v>20</v>
      </c>
      <c r="I460" s="154"/>
      <c r="L460" s="150"/>
      <c r="M460" s="155"/>
      <c r="T460" s="156"/>
      <c r="AT460" s="152" t="s">
        <v>203</v>
      </c>
      <c r="AU460" s="152" t="s">
        <v>89</v>
      </c>
      <c r="AV460" s="12" t="s">
        <v>22</v>
      </c>
      <c r="AW460" s="12" t="s">
        <v>39</v>
      </c>
      <c r="AX460" s="12" t="s">
        <v>80</v>
      </c>
      <c r="AY460" s="152" t="s">
        <v>192</v>
      </c>
    </row>
    <row r="461" spans="2:65" s="13" customFormat="1" ht="10.199999999999999" x14ac:dyDescent="0.2">
      <c r="B461" s="157"/>
      <c r="D461" s="151" t="s">
        <v>203</v>
      </c>
      <c r="E461" s="158" t="s">
        <v>20</v>
      </c>
      <c r="F461" s="159" t="s">
        <v>614</v>
      </c>
      <c r="H461" s="160">
        <v>6.4</v>
      </c>
      <c r="I461" s="161"/>
      <c r="L461" s="157"/>
      <c r="M461" s="162"/>
      <c r="T461" s="163"/>
      <c r="AT461" s="158" t="s">
        <v>203</v>
      </c>
      <c r="AU461" s="158" t="s">
        <v>89</v>
      </c>
      <c r="AV461" s="13" t="s">
        <v>89</v>
      </c>
      <c r="AW461" s="13" t="s">
        <v>39</v>
      </c>
      <c r="AX461" s="13" t="s">
        <v>80</v>
      </c>
      <c r="AY461" s="158" t="s">
        <v>192</v>
      </c>
    </row>
    <row r="462" spans="2:65" s="14" customFormat="1" ht="10.199999999999999" x14ac:dyDescent="0.2">
      <c r="B462" s="164"/>
      <c r="D462" s="151" t="s">
        <v>203</v>
      </c>
      <c r="E462" s="165" t="s">
        <v>20</v>
      </c>
      <c r="F462" s="166" t="s">
        <v>207</v>
      </c>
      <c r="H462" s="167">
        <v>53</v>
      </c>
      <c r="I462" s="168"/>
      <c r="L462" s="164"/>
      <c r="M462" s="169"/>
      <c r="T462" s="170"/>
      <c r="AT462" s="165" t="s">
        <v>203</v>
      </c>
      <c r="AU462" s="165" t="s">
        <v>89</v>
      </c>
      <c r="AV462" s="14" t="s">
        <v>199</v>
      </c>
      <c r="AW462" s="14" t="s">
        <v>39</v>
      </c>
      <c r="AX462" s="14" t="s">
        <v>22</v>
      </c>
      <c r="AY462" s="165" t="s">
        <v>192</v>
      </c>
    </row>
    <row r="463" spans="2:65" s="1" customFormat="1" ht="24.15" customHeight="1" x14ac:dyDescent="0.2">
      <c r="B463" s="33"/>
      <c r="C463" s="133" t="s">
        <v>615</v>
      </c>
      <c r="D463" s="133" t="s">
        <v>194</v>
      </c>
      <c r="E463" s="134" t="s">
        <v>616</v>
      </c>
      <c r="F463" s="135" t="s">
        <v>617</v>
      </c>
      <c r="G463" s="136" t="s">
        <v>269</v>
      </c>
      <c r="H463" s="137">
        <v>18.600000000000001</v>
      </c>
      <c r="I463" s="138"/>
      <c r="J463" s="139">
        <f>ROUND(I463*H463,2)</f>
        <v>0</v>
      </c>
      <c r="K463" s="135" t="s">
        <v>198</v>
      </c>
      <c r="L463" s="33"/>
      <c r="M463" s="140" t="s">
        <v>20</v>
      </c>
      <c r="N463" s="141" t="s">
        <v>51</v>
      </c>
      <c r="P463" s="142">
        <f>O463*H463</f>
        <v>0</v>
      </c>
      <c r="Q463" s="142">
        <v>0</v>
      </c>
      <c r="R463" s="142">
        <f>Q463*H463</f>
        <v>0</v>
      </c>
      <c r="S463" s="142">
        <v>8.9999999999999993E-3</v>
      </c>
      <c r="T463" s="143">
        <f>S463*H463</f>
        <v>0.16739999999999999</v>
      </c>
      <c r="AR463" s="144" t="s">
        <v>199</v>
      </c>
      <c r="AT463" s="144" t="s">
        <v>194</v>
      </c>
      <c r="AU463" s="144" t="s">
        <v>89</v>
      </c>
      <c r="AY463" s="18" t="s">
        <v>192</v>
      </c>
      <c r="BE463" s="145">
        <f>IF(N463="základní",J463,0)</f>
        <v>0</v>
      </c>
      <c r="BF463" s="145">
        <f>IF(N463="snížená",J463,0)</f>
        <v>0</v>
      </c>
      <c r="BG463" s="145">
        <f>IF(N463="zákl. přenesená",J463,0)</f>
        <v>0</v>
      </c>
      <c r="BH463" s="145">
        <f>IF(N463="sníž. přenesená",J463,0)</f>
        <v>0</v>
      </c>
      <c r="BI463" s="145">
        <f>IF(N463="nulová",J463,0)</f>
        <v>0</v>
      </c>
      <c r="BJ463" s="18" t="s">
        <v>22</v>
      </c>
      <c r="BK463" s="145">
        <f>ROUND(I463*H463,2)</f>
        <v>0</v>
      </c>
      <c r="BL463" s="18" t="s">
        <v>199</v>
      </c>
      <c r="BM463" s="144" t="s">
        <v>618</v>
      </c>
    </row>
    <row r="464" spans="2:65" s="1" customFormat="1" ht="10.199999999999999" x14ac:dyDescent="0.2">
      <c r="B464" s="33"/>
      <c r="D464" s="146" t="s">
        <v>201</v>
      </c>
      <c r="F464" s="147" t="s">
        <v>619</v>
      </c>
      <c r="I464" s="148"/>
      <c r="L464" s="33"/>
      <c r="M464" s="149"/>
      <c r="T464" s="54"/>
      <c r="AT464" s="18" t="s">
        <v>201</v>
      </c>
      <c r="AU464" s="18" t="s">
        <v>89</v>
      </c>
    </row>
    <row r="465" spans="2:65" s="12" customFormat="1" ht="10.199999999999999" x14ac:dyDescent="0.2">
      <c r="B465" s="150"/>
      <c r="D465" s="151" t="s">
        <v>203</v>
      </c>
      <c r="E465" s="152" t="s">
        <v>20</v>
      </c>
      <c r="F465" s="153" t="s">
        <v>603</v>
      </c>
      <c r="H465" s="152" t="s">
        <v>20</v>
      </c>
      <c r="I465" s="154"/>
      <c r="L465" s="150"/>
      <c r="M465" s="155"/>
      <c r="T465" s="156"/>
      <c r="AT465" s="152" t="s">
        <v>203</v>
      </c>
      <c r="AU465" s="152" t="s">
        <v>89</v>
      </c>
      <c r="AV465" s="12" t="s">
        <v>22</v>
      </c>
      <c r="AW465" s="12" t="s">
        <v>39</v>
      </c>
      <c r="AX465" s="12" t="s">
        <v>80</v>
      </c>
      <c r="AY465" s="152" t="s">
        <v>192</v>
      </c>
    </row>
    <row r="466" spans="2:65" s="13" customFormat="1" ht="10.199999999999999" x14ac:dyDescent="0.2">
      <c r="B466" s="157"/>
      <c r="D466" s="151" t="s">
        <v>203</v>
      </c>
      <c r="E466" s="158" t="s">
        <v>20</v>
      </c>
      <c r="F466" s="159" t="s">
        <v>620</v>
      </c>
      <c r="H466" s="160">
        <v>7.2</v>
      </c>
      <c r="I466" s="161"/>
      <c r="L466" s="157"/>
      <c r="M466" s="162"/>
      <c r="T466" s="163"/>
      <c r="AT466" s="158" t="s">
        <v>203</v>
      </c>
      <c r="AU466" s="158" t="s">
        <v>89</v>
      </c>
      <c r="AV466" s="13" t="s">
        <v>89</v>
      </c>
      <c r="AW466" s="13" t="s">
        <v>39</v>
      </c>
      <c r="AX466" s="13" t="s">
        <v>80</v>
      </c>
      <c r="AY466" s="158" t="s">
        <v>192</v>
      </c>
    </row>
    <row r="467" spans="2:65" s="12" customFormat="1" ht="10.199999999999999" x14ac:dyDescent="0.2">
      <c r="B467" s="150"/>
      <c r="D467" s="151" t="s">
        <v>203</v>
      </c>
      <c r="E467" s="152" t="s">
        <v>20</v>
      </c>
      <c r="F467" s="153" t="s">
        <v>621</v>
      </c>
      <c r="H467" s="152" t="s">
        <v>20</v>
      </c>
      <c r="I467" s="154"/>
      <c r="L467" s="150"/>
      <c r="M467" s="155"/>
      <c r="T467" s="156"/>
      <c r="AT467" s="152" t="s">
        <v>203</v>
      </c>
      <c r="AU467" s="152" t="s">
        <v>89</v>
      </c>
      <c r="AV467" s="12" t="s">
        <v>22</v>
      </c>
      <c r="AW467" s="12" t="s">
        <v>39</v>
      </c>
      <c r="AX467" s="12" t="s">
        <v>80</v>
      </c>
      <c r="AY467" s="152" t="s">
        <v>192</v>
      </c>
    </row>
    <row r="468" spans="2:65" s="13" customFormat="1" ht="10.199999999999999" x14ac:dyDescent="0.2">
      <c r="B468" s="157"/>
      <c r="D468" s="151" t="s">
        <v>203</v>
      </c>
      <c r="E468" s="158" t="s">
        <v>20</v>
      </c>
      <c r="F468" s="159" t="s">
        <v>591</v>
      </c>
      <c r="H468" s="160">
        <v>5.4</v>
      </c>
      <c r="I468" s="161"/>
      <c r="L468" s="157"/>
      <c r="M468" s="162"/>
      <c r="T468" s="163"/>
      <c r="AT468" s="158" t="s">
        <v>203</v>
      </c>
      <c r="AU468" s="158" t="s">
        <v>89</v>
      </c>
      <c r="AV468" s="13" t="s">
        <v>89</v>
      </c>
      <c r="AW468" s="13" t="s">
        <v>39</v>
      </c>
      <c r="AX468" s="13" t="s">
        <v>80</v>
      </c>
      <c r="AY468" s="158" t="s">
        <v>192</v>
      </c>
    </row>
    <row r="469" spans="2:65" s="12" customFormat="1" ht="10.199999999999999" x14ac:dyDescent="0.2">
      <c r="B469" s="150"/>
      <c r="D469" s="151" t="s">
        <v>203</v>
      </c>
      <c r="E469" s="152" t="s">
        <v>20</v>
      </c>
      <c r="F469" s="153" t="s">
        <v>607</v>
      </c>
      <c r="H469" s="152" t="s">
        <v>20</v>
      </c>
      <c r="I469" s="154"/>
      <c r="L469" s="150"/>
      <c r="M469" s="155"/>
      <c r="T469" s="156"/>
      <c r="AT469" s="152" t="s">
        <v>203</v>
      </c>
      <c r="AU469" s="152" t="s">
        <v>89</v>
      </c>
      <c r="AV469" s="12" t="s">
        <v>22</v>
      </c>
      <c r="AW469" s="12" t="s">
        <v>39</v>
      </c>
      <c r="AX469" s="12" t="s">
        <v>80</v>
      </c>
      <c r="AY469" s="152" t="s">
        <v>192</v>
      </c>
    </row>
    <row r="470" spans="2:65" s="13" customFormat="1" ht="10.199999999999999" x14ac:dyDescent="0.2">
      <c r="B470" s="157"/>
      <c r="D470" s="151" t="s">
        <v>203</v>
      </c>
      <c r="E470" s="158" t="s">
        <v>20</v>
      </c>
      <c r="F470" s="159" t="s">
        <v>610</v>
      </c>
      <c r="H470" s="160">
        <v>6</v>
      </c>
      <c r="I470" s="161"/>
      <c r="L470" s="157"/>
      <c r="M470" s="162"/>
      <c r="T470" s="163"/>
      <c r="AT470" s="158" t="s">
        <v>203</v>
      </c>
      <c r="AU470" s="158" t="s">
        <v>89</v>
      </c>
      <c r="AV470" s="13" t="s">
        <v>89</v>
      </c>
      <c r="AW470" s="13" t="s">
        <v>39</v>
      </c>
      <c r="AX470" s="13" t="s">
        <v>80</v>
      </c>
      <c r="AY470" s="158" t="s">
        <v>192</v>
      </c>
    </row>
    <row r="471" spans="2:65" s="14" customFormat="1" ht="10.199999999999999" x14ac:dyDescent="0.2">
      <c r="B471" s="164"/>
      <c r="D471" s="151" t="s">
        <v>203</v>
      </c>
      <c r="E471" s="165" t="s">
        <v>20</v>
      </c>
      <c r="F471" s="166" t="s">
        <v>207</v>
      </c>
      <c r="H471" s="167">
        <v>18.600000000000001</v>
      </c>
      <c r="I471" s="168"/>
      <c r="L471" s="164"/>
      <c r="M471" s="169"/>
      <c r="T471" s="170"/>
      <c r="AT471" s="165" t="s">
        <v>203</v>
      </c>
      <c r="AU471" s="165" t="s">
        <v>89</v>
      </c>
      <c r="AV471" s="14" t="s">
        <v>199</v>
      </c>
      <c r="AW471" s="14" t="s">
        <v>39</v>
      </c>
      <c r="AX471" s="14" t="s">
        <v>22</v>
      </c>
      <c r="AY471" s="165" t="s">
        <v>192</v>
      </c>
    </row>
    <row r="472" spans="2:65" s="1" customFormat="1" ht="16.5" customHeight="1" x14ac:dyDescent="0.2">
      <c r="B472" s="33"/>
      <c r="C472" s="133" t="s">
        <v>622</v>
      </c>
      <c r="D472" s="133" t="s">
        <v>194</v>
      </c>
      <c r="E472" s="134" t="s">
        <v>623</v>
      </c>
      <c r="F472" s="135" t="s">
        <v>624</v>
      </c>
      <c r="G472" s="136" t="s">
        <v>269</v>
      </c>
      <c r="H472" s="137">
        <v>16.399999999999999</v>
      </c>
      <c r="I472" s="138"/>
      <c r="J472" s="139">
        <f>ROUND(I472*H472,2)</f>
        <v>0</v>
      </c>
      <c r="K472" s="135" t="s">
        <v>198</v>
      </c>
      <c r="L472" s="33"/>
      <c r="M472" s="140" t="s">
        <v>20</v>
      </c>
      <c r="N472" s="141" t="s">
        <v>51</v>
      </c>
      <c r="P472" s="142">
        <f>O472*H472</f>
        <v>0</v>
      </c>
      <c r="Q472" s="142">
        <v>0</v>
      </c>
      <c r="R472" s="142">
        <f>Q472*H472</f>
        <v>0</v>
      </c>
      <c r="S472" s="142">
        <v>5.1999999999999998E-2</v>
      </c>
      <c r="T472" s="143">
        <f>S472*H472</f>
        <v>0.85279999999999989</v>
      </c>
      <c r="AR472" s="144" t="s">
        <v>199</v>
      </c>
      <c r="AT472" s="144" t="s">
        <v>194</v>
      </c>
      <c r="AU472" s="144" t="s">
        <v>89</v>
      </c>
      <c r="AY472" s="18" t="s">
        <v>192</v>
      </c>
      <c r="BE472" s="145">
        <f>IF(N472="základní",J472,0)</f>
        <v>0</v>
      </c>
      <c r="BF472" s="145">
        <f>IF(N472="snížená",J472,0)</f>
        <v>0</v>
      </c>
      <c r="BG472" s="145">
        <f>IF(N472="zákl. přenesená",J472,0)</f>
        <v>0</v>
      </c>
      <c r="BH472" s="145">
        <f>IF(N472="sníž. přenesená",J472,0)</f>
        <v>0</v>
      </c>
      <c r="BI472" s="145">
        <f>IF(N472="nulová",J472,0)</f>
        <v>0</v>
      </c>
      <c r="BJ472" s="18" t="s">
        <v>22</v>
      </c>
      <c r="BK472" s="145">
        <f>ROUND(I472*H472,2)</f>
        <v>0</v>
      </c>
      <c r="BL472" s="18" t="s">
        <v>199</v>
      </c>
      <c r="BM472" s="144" t="s">
        <v>625</v>
      </c>
    </row>
    <row r="473" spans="2:65" s="1" customFormat="1" ht="10.199999999999999" x14ac:dyDescent="0.2">
      <c r="B473" s="33"/>
      <c r="D473" s="146" t="s">
        <v>201</v>
      </c>
      <c r="F473" s="147" t="s">
        <v>626</v>
      </c>
      <c r="I473" s="148"/>
      <c r="L473" s="33"/>
      <c r="M473" s="149"/>
      <c r="T473" s="54"/>
      <c r="AT473" s="18" t="s">
        <v>201</v>
      </c>
      <c r="AU473" s="18" t="s">
        <v>89</v>
      </c>
    </row>
    <row r="474" spans="2:65" s="12" customFormat="1" ht="10.199999999999999" x14ac:dyDescent="0.2">
      <c r="B474" s="150"/>
      <c r="D474" s="151" t="s">
        <v>203</v>
      </c>
      <c r="E474" s="152" t="s">
        <v>20</v>
      </c>
      <c r="F474" s="153" t="s">
        <v>627</v>
      </c>
      <c r="H474" s="152" t="s">
        <v>20</v>
      </c>
      <c r="I474" s="154"/>
      <c r="L474" s="150"/>
      <c r="M474" s="155"/>
      <c r="T474" s="156"/>
      <c r="AT474" s="152" t="s">
        <v>203</v>
      </c>
      <c r="AU474" s="152" t="s">
        <v>89</v>
      </c>
      <c r="AV474" s="12" t="s">
        <v>22</v>
      </c>
      <c r="AW474" s="12" t="s">
        <v>39</v>
      </c>
      <c r="AX474" s="12" t="s">
        <v>80</v>
      </c>
      <c r="AY474" s="152" t="s">
        <v>192</v>
      </c>
    </row>
    <row r="475" spans="2:65" s="12" customFormat="1" ht="10.199999999999999" x14ac:dyDescent="0.2">
      <c r="B475" s="150"/>
      <c r="D475" s="151" t="s">
        <v>203</v>
      </c>
      <c r="E475" s="152" t="s">
        <v>20</v>
      </c>
      <c r="F475" s="153" t="s">
        <v>628</v>
      </c>
      <c r="H475" s="152" t="s">
        <v>20</v>
      </c>
      <c r="I475" s="154"/>
      <c r="L475" s="150"/>
      <c r="M475" s="155"/>
      <c r="T475" s="156"/>
      <c r="AT475" s="152" t="s">
        <v>203</v>
      </c>
      <c r="AU475" s="152" t="s">
        <v>89</v>
      </c>
      <c r="AV475" s="12" t="s">
        <v>22</v>
      </c>
      <c r="AW475" s="12" t="s">
        <v>39</v>
      </c>
      <c r="AX475" s="12" t="s">
        <v>80</v>
      </c>
      <c r="AY475" s="152" t="s">
        <v>192</v>
      </c>
    </row>
    <row r="476" spans="2:65" s="13" customFormat="1" ht="10.199999999999999" x14ac:dyDescent="0.2">
      <c r="B476" s="157"/>
      <c r="D476" s="151" t="s">
        <v>203</v>
      </c>
      <c r="E476" s="158" t="s">
        <v>20</v>
      </c>
      <c r="F476" s="159" t="s">
        <v>608</v>
      </c>
      <c r="H476" s="160">
        <v>9</v>
      </c>
      <c r="I476" s="161"/>
      <c r="L476" s="157"/>
      <c r="M476" s="162"/>
      <c r="T476" s="163"/>
      <c r="AT476" s="158" t="s">
        <v>203</v>
      </c>
      <c r="AU476" s="158" t="s">
        <v>89</v>
      </c>
      <c r="AV476" s="13" t="s">
        <v>89</v>
      </c>
      <c r="AW476" s="13" t="s">
        <v>39</v>
      </c>
      <c r="AX476" s="13" t="s">
        <v>80</v>
      </c>
      <c r="AY476" s="158" t="s">
        <v>192</v>
      </c>
    </row>
    <row r="477" spans="2:65" s="12" customFormat="1" ht="10.199999999999999" x14ac:dyDescent="0.2">
      <c r="B477" s="150"/>
      <c r="D477" s="151" t="s">
        <v>203</v>
      </c>
      <c r="E477" s="152" t="s">
        <v>20</v>
      </c>
      <c r="F477" s="153" t="s">
        <v>629</v>
      </c>
      <c r="H477" s="152" t="s">
        <v>20</v>
      </c>
      <c r="I477" s="154"/>
      <c r="L477" s="150"/>
      <c r="M477" s="155"/>
      <c r="T477" s="156"/>
      <c r="AT477" s="152" t="s">
        <v>203</v>
      </c>
      <c r="AU477" s="152" t="s">
        <v>89</v>
      </c>
      <c r="AV477" s="12" t="s">
        <v>22</v>
      </c>
      <c r="AW477" s="12" t="s">
        <v>39</v>
      </c>
      <c r="AX477" s="12" t="s">
        <v>80</v>
      </c>
      <c r="AY477" s="152" t="s">
        <v>192</v>
      </c>
    </row>
    <row r="478" spans="2:65" s="12" customFormat="1" ht="10.199999999999999" x14ac:dyDescent="0.2">
      <c r="B478" s="150"/>
      <c r="D478" s="151" t="s">
        <v>203</v>
      </c>
      <c r="E478" s="152" t="s">
        <v>20</v>
      </c>
      <c r="F478" s="153" t="s">
        <v>630</v>
      </c>
      <c r="H478" s="152" t="s">
        <v>20</v>
      </c>
      <c r="I478" s="154"/>
      <c r="L478" s="150"/>
      <c r="M478" s="155"/>
      <c r="T478" s="156"/>
      <c r="AT478" s="152" t="s">
        <v>203</v>
      </c>
      <c r="AU478" s="152" t="s">
        <v>89</v>
      </c>
      <c r="AV478" s="12" t="s">
        <v>22</v>
      </c>
      <c r="AW478" s="12" t="s">
        <v>39</v>
      </c>
      <c r="AX478" s="12" t="s">
        <v>80</v>
      </c>
      <c r="AY478" s="152" t="s">
        <v>192</v>
      </c>
    </row>
    <row r="479" spans="2:65" s="13" customFormat="1" ht="10.199999999999999" x14ac:dyDescent="0.2">
      <c r="B479" s="157"/>
      <c r="D479" s="151" t="s">
        <v>203</v>
      </c>
      <c r="E479" s="158" t="s">
        <v>20</v>
      </c>
      <c r="F479" s="159" t="s">
        <v>631</v>
      </c>
      <c r="H479" s="160">
        <v>7.4</v>
      </c>
      <c r="I479" s="161"/>
      <c r="L479" s="157"/>
      <c r="M479" s="162"/>
      <c r="T479" s="163"/>
      <c r="AT479" s="158" t="s">
        <v>203</v>
      </c>
      <c r="AU479" s="158" t="s">
        <v>89</v>
      </c>
      <c r="AV479" s="13" t="s">
        <v>89</v>
      </c>
      <c r="AW479" s="13" t="s">
        <v>39</v>
      </c>
      <c r="AX479" s="13" t="s">
        <v>80</v>
      </c>
      <c r="AY479" s="158" t="s">
        <v>192</v>
      </c>
    </row>
    <row r="480" spans="2:65" s="14" customFormat="1" ht="10.199999999999999" x14ac:dyDescent="0.2">
      <c r="B480" s="164"/>
      <c r="D480" s="151" t="s">
        <v>203</v>
      </c>
      <c r="E480" s="165" t="s">
        <v>20</v>
      </c>
      <c r="F480" s="166" t="s">
        <v>207</v>
      </c>
      <c r="H480" s="167">
        <v>16.399999999999999</v>
      </c>
      <c r="I480" s="168"/>
      <c r="L480" s="164"/>
      <c r="M480" s="169"/>
      <c r="T480" s="170"/>
      <c r="AT480" s="165" t="s">
        <v>203</v>
      </c>
      <c r="AU480" s="165" t="s">
        <v>89</v>
      </c>
      <c r="AV480" s="14" t="s">
        <v>199</v>
      </c>
      <c r="AW480" s="14" t="s">
        <v>39</v>
      </c>
      <c r="AX480" s="14" t="s">
        <v>22</v>
      </c>
      <c r="AY480" s="165" t="s">
        <v>192</v>
      </c>
    </row>
    <row r="481" spans="2:65" s="1" customFormat="1" ht="16.5" customHeight="1" x14ac:dyDescent="0.2">
      <c r="B481" s="33"/>
      <c r="C481" s="133" t="s">
        <v>632</v>
      </c>
      <c r="D481" s="133" t="s">
        <v>194</v>
      </c>
      <c r="E481" s="134" t="s">
        <v>633</v>
      </c>
      <c r="F481" s="135" t="s">
        <v>634</v>
      </c>
      <c r="G481" s="136" t="s">
        <v>269</v>
      </c>
      <c r="H481" s="137">
        <v>26.7</v>
      </c>
      <c r="I481" s="138"/>
      <c r="J481" s="139">
        <f>ROUND(I481*H481,2)</f>
        <v>0</v>
      </c>
      <c r="K481" s="135" t="s">
        <v>198</v>
      </c>
      <c r="L481" s="33"/>
      <c r="M481" s="140" t="s">
        <v>20</v>
      </c>
      <c r="N481" s="141" t="s">
        <v>51</v>
      </c>
      <c r="P481" s="142">
        <f>O481*H481</f>
        <v>0</v>
      </c>
      <c r="Q481" s="142">
        <v>0</v>
      </c>
      <c r="R481" s="142">
        <f>Q481*H481</f>
        <v>0</v>
      </c>
      <c r="S481" s="142">
        <v>0.105</v>
      </c>
      <c r="T481" s="143">
        <f>S481*H481</f>
        <v>2.8034999999999997</v>
      </c>
      <c r="AR481" s="144" t="s">
        <v>199</v>
      </c>
      <c r="AT481" s="144" t="s">
        <v>194</v>
      </c>
      <c r="AU481" s="144" t="s">
        <v>89</v>
      </c>
      <c r="AY481" s="18" t="s">
        <v>192</v>
      </c>
      <c r="BE481" s="145">
        <f>IF(N481="základní",J481,0)</f>
        <v>0</v>
      </c>
      <c r="BF481" s="145">
        <f>IF(N481="snížená",J481,0)</f>
        <v>0</v>
      </c>
      <c r="BG481" s="145">
        <f>IF(N481="zákl. přenesená",J481,0)</f>
        <v>0</v>
      </c>
      <c r="BH481" s="145">
        <f>IF(N481="sníž. přenesená",J481,0)</f>
        <v>0</v>
      </c>
      <c r="BI481" s="145">
        <f>IF(N481="nulová",J481,0)</f>
        <v>0</v>
      </c>
      <c r="BJ481" s="18" t="s">
        <v>22</v>
      </c>
      <c r="BK481" s="145">
        <f>ROUND(I481*H481,2)</f>
        <v>0</v>
      </c>
      <c r="BL481" s="18" t="s">
        <v>199</v>
      </c>
      <c r="BM481" s="144" t="s">
        <v>635</v>
      </c>
    </row>
    <row r="482" spans="2:65" s="1" customFormat="1" ht="10.199999999999999" x14ac:dyDescent="0.2">
      <c r="B482" s="33"/>
      <c r="D482" s="146" t="s">
        <v>201</v>
      </c>
      <c r="F482" s="147" t="s">
        <v>636</v>
      </c>
      <c r="I482" s="148"/>
      <c r="L482" s="33"/>
      <c r="M482" s="149"/>
      <c r="T482" s="54"/>
      <c r="AT482" s="18" t="s">
        <v>201</v>
      </c>
      <c r="AU482" s="18" t="s">
        <v>89</v>
      </c>
    </row>
    <row r="483" spans="2:65" s="12" customFormat="1" ht="10.199999999999999" x14ac:dyDescent="0.2">
      <c r="B483" s="150"/>
      <c r="D483" s="151" t="s">
        <v>203</v>
      </c>
      <c r="E483" s="152" t="s">
        <v>20</v>
      </c>
      <c r="F483" s="153" t="s">
        <v>627</v>
      </c>
      <c r="H483" s="152" t="s">
        <v>20</v>
      </c>
      <c r="I483" s="154"/>
      <c r="L483" s="150"/>
      <c r="M483" s="155"/>
      <c r="T483" s="156"/>
      <c r="AT483" s="152" t="s">
        <v>203</v>
      </c>
      <c r="AU483" s="152" t="s">
        <v>89</v>
      </c>
      <c r="AV483" s="12" t="s">
        <v>22</v>
      </c>
      <c r="AW483" s="12" t="s">
        <v>39</v>
      </c>
      <c r="AX483" s="12" t="s">
        <v>80</v>
      </c>
      <c r="AY483" s="152" t="s">
        <v>192</v>
      </c>
    </row>
    <row r="484" spans="2:65" s="12" customFormat="1" ht="10.199999999999999" x14ac:dyDescent="0.2">
      <c r="B484" s="150"/>
      <c r="D484" s="151" t="s">
        <v>203</v>
      </c>
      <c r="E484" s="152" t="s">
        <v>20</v>
      </c>
      <c r="F484" s="153" t="s">
        <v>637</v>
      </c>
      <c r="H484" s="152" t="s">
        <v>20</v>
      </c>
      <c r="I484" s="154"/>
      <c r="L484" s="150"/>
      <c r="M484" s="155"/>
      <c r="T484" s="156"/>
      <c r="AT484" s="152" t="s">
        <v>203</v>
      </c>
      <c r="AU484" s="152" t="s">
        <v>89</v>
      </c>
      <c r="AV484" s="12" t="s">
        <v>22</v>
      </c>
      <c r="AW484" s="12" t="s">
        <v>39</v>
      </c>
      <c r="AX484" s="12" t="s">
        <v>80</v>
      </c>
      <c r="AY484" s="152" t="s">
        <v>192</v>
      </c>
    </row>
    <row r="485" spans="2:65" s="13" customFormat="1" ht="10.199999999999999" x14ac:dyDescent="0.2">
      <c r="B485" s="157"/>
      <c r="D485" s="151" t="s">
        <v>203</v>
      </c>
      <c r="E485" s="158" t="s">
        <v>20</v>
      </c>
      <c r="F485" s="159" t="s">
        <v>638</v>
      </c>
      <c r="H485" s="160">
        <v>18</v>
      </c>
      <c r="I485" s="161"/>
      <c r="L485" s="157"/>
      <c r="M485" s="162"/>
      <c r="T485" s="163"/>
      <c r="AT485" s="158" t="s">
        <v>203</v>
      </c>
      <c r="AU485" s="158" t="s">
        <v>89</v>
      </c>
      <c r="AV485" s="13" t="s">
        <v>89</v>
      </c>
      <c r="AW485" s="13" t="s">
        <v>39</v>
      </c>
      <c r="AX485" s="13" t="s">
        <v>80</v>
      </c>
      <c r="AY485" s="158" t="s">
        <v>192</v>
      </c>
    </row>
    <row r="486" spans="2:65" s="12" customFormat="1" ht="10.199999999999999" x14ac:dyDescent="0.2">
      <c r="B486" s="150"/>
      <c r="D486" s="151" t="s">
        <v>203</v>
      </c>
      <c r="E486" s="152" t="s">
        <v>20</v>
      </c>
      <c r="F486" s="153" t="s">
        <v>629</v>
      </c>
      <c r="H486" s="152" t="s">
        <v>20</v>
      </c>
      <c r="I486" s="154"/>
      <c r="L486" s="150"/>
      <c r="M486" s="155"/>
      <c r="T486" s="156"/>
      <c r="AT486" s="152" t="s">
        <v>203</v>
      </c>
      <c r="AU486" s="152" t="s">
        <v>89</v>
      </c>
      <c r="AV486" s="12" t="s">
        <v>22</v>
      </c>
      <c r="AW486" s="12" t="s">
        <v>39</v>
      </c>
      <c r="AX486" s="12" t="s">
        <v>80</v>
      </c>
      <c r="AY486" s="152" t="s">
        <v>192</v>
      </c>
    </row>
    <row r="487" spans="2:65" s="12" customFormat="1" ht="10.199999999999999" x14ac:dyDescent="0.2">
      <c r="B487" s="150"/>
      <c r="D487" s="151" t="s">
        <v>203</v>
      </c>
      <c r="E487" s="152" t="s">
        <v>20</v>
      </c>
      <c r="F487" s="153" t="s">
        <v>637</v>
      </c>
      <c r="H487" s="152" t="s">
        <v>20</v>
      </c>
      <c r="I487" s="154"/>
      <c r="L487" s="150"/>
      <c r="M487" s="155"/>
      <c r="T487" s="156"/>
      <c r="AT487" s="152" t="s">
        <v>203</v>
      </c>
      <c r="AU487" s="152" t="s">
        <v>89</v>
      </c>
      <c r="AV487" s="12" t="s">
        <v>22</v>
      </c>
      <c r="AW487" s="12" t="s">
        <v>39</v>
      </c>
      <c r="AX487" s="12" t="s">
        <v>80</v>
      </c>
      <c r="AY487" s="152" t="s">
        <v>192</v>
      </c>
    </row>
    <row r="488" spans="2:65" s="13" customFormat="1" ht="10.199999999999999" x14ac:dyDescent="0.2">
      <c r="B488" s="157"/>
      <c r="D488" s="151" t="s">
        <v>203</v>
      </c>
      <c r="E488" s="158" t="s">
        <v>20</v>
      </c>
      <c r="F488" s="159" t="s">
        <v>639</v>
      </c>
      <c r="H488" s="160">
        <v>3.7</v>
      </c>
      <c r="I488" s="161"/>
      <c r="L488" s="157"/>
      <c r="M488" s="162"/>
      <c r="T488" s="163"/>
      <c r="AT488" s="158" t="s">
        <v>203</v>
      </c>
      <c r="AU488" s="158" t="s">
        <v>89</v>
      </c>
      <c r="AV488" s="13" t="s">
        <v>89</v>
      </c>
      <c r="AW488" s="13" t="s">
        <v>39</v>
      </c>
      <c r="AX488" s="13" t="s">
        <v>80</v>
      </c>
      <c r="AY488" s="158" t="s">
        <v>192</v>
      </c>
    </row>
    <row r="489" spans="2:65" s="12" customFormat="1" ht="10.199999999999999" x14ac:dyDescent="0.2">
      <c r="B489" s="150"/>
      <c r="D489" s="151" t="s">
        <v>203</v>
      </c>
      <c r="E489" s="152" t="s">
        <v>20</v>
      </c>
      <c r="F489" s="153" t="s">
        <v>526</v>
      </c>
      <c r="H489" s="152" t="s">
        <v>20</v>
      </c>
      <c r="I489" s="154"/>
      <c r="L489" s="150"/>
      <c r="M489" s="155"/>
      <c r="T489" s="156"/>
      <c r="AT489" s="152" t="s">
        <v>203</v>
      </c>
      <c r="AU489" s="152" t="s">
        <v>89</v>
      </c>
      <c r="AV489" s="12" t="s">
        <v>22</v>
      </c>
      <c r="AW489" s="12" t="s">
        <v>39</v>
      </c>
      <c r="AX489" s="12" t="s">
        <v>80</v>
      </c>
      <c r="AY489" s="152" t="s">
        <v>192</v>
      </c>
    </row>
    <row r="490" spans="2:65" s="13" customFormat="1" ht="10.199999999999999" x14ac:dyDescent="0.2">
      <c r="B490" s="157"/>
      <c r="D490" s="151" t="s">
        <v>203</v>
      </c>
      <c r="E490" s="158" t="s">
        <v>20</v>
      </c>
      <c r="F490" s="159" t="s">
        <v>640</v>
      </c>
      <c r="H490" s="160">
        <v>5</v>
      </c>
      <c r="I490" s="161"/>
      <c r="L490" s="157"/>
      <c r="M490" s="162"/>
      <c r="T490" s="163"/>
      <c r="AT490" s="158" t="s">
        <v>203</v>
      </c>
      <c r="AU490" s="158" t="s">
        <v>89</v>
      </c>
      <c r="AV490" s="13" t="s">
        <v>89</v>
      </c>
      <c r="AW490" s="13" t="s">
        <v>39</v>
      </c>
      <c r="AX490" s="13" t="s">
        <v>80</v>
      </c>
      <c r="AY490" s="158" t="s">
        <v>192</v>
      </c>
    </row>
    <row r="491" spans="2:65" s="14" customFormat="1" ht="10.199999999999999" x14ac:dyDescent="0.2">
      <c r="B491" s="164"/>
      <c r="D491" s="151" t="s">
        <v>203</v>
      </c>
      <c r="E491" s="165" t="s">
        <v>20</v>
      </c>
      <c r="F491" s="166" t="s">
        <v>207</v>
      </c>
      <c r="H491" s="167">
        <v>26.7</v>
      </c>
      <c r="I491" s="168"/>
      <c r="L491" s="164"/>
      <c r="M491" s="169"/>
      <c r="T491" s="170"/>
      <c r="AT491" s="165" t="s">
        <v>203</v>
      </c>
      <c r="AU491" s="165" t="s">
        <v>89</v>
      </c>
      <c r="AV491" s="14" t="s">
        <v>199</v>
      </c>
      <c r="AW491" s="14" t="s">
        <v>39</v>
      </c>
      <c r="AX491" s="14" t="s">
        <v>22</v>
      </c>
      <c r="AY491" s="165" t="s">
        <v>192</v>
      </c>
    </row>
    <row r="492" spans="2:65" s="1" customFormat="1" ht="24.15" customHeight="1" x14ac:dyDescent="0.2">
      <c r="B492" s="33"/>
      <c r="C492" s="133" t="s">
        <v>641</v>
      </c>
      <c r="D492" s="133" t="s">
        <v>194</v>
      </c>
      <c r="E492" s="134" t="s">
        <v>642</v>
      </c>
      <c r="F492" s="135" t="s">
        <v>643</v>
      </c>
      <c r="G492" s="136" t="s">
        <v>269</v>
      </c>
      <c r="H492" s="137">
        <v>40</v>
      </c>
      <c r="I492" s="138"/>
      <c r="J492" s="139">
        <f>ROUND(I492*H492,2)</f>
        <v>0</v>
      </c>
      <c r="K492" s="135" t="s">
        <v>198</v>
      </c>
      <c r="L492" s="33"/>
      <c r="M492" s="140" t="s">
        <v>20</v>
      </c>
      <c r="N492" s="141" t="s">
        <v>51</v>
      </c>
      <c r="P492" s="142">
        <f>O492*H492</f>
        <v>0</v>
      </c>
      <c r="Q492" s="142">
        <v>0</v>
      </c>
      <c r="R492" s="142">
        <f>Q492*H492</f>
        <v>0</v>
      </c>
      <c r="S492" s="142">
        <v>3.7999999999999999E-2</v>
      </c>
      <c r="T492" s="143">
        <f>S492*H492</f>
        <v>1.52</v>
      </c>
      <c r="AR492" s="144" t="s">
        <v>199</v>
      </c>
      <c r="AT492" s="144" t="s">
        <v>194</v>
      </c>
      <c r="AU492" s="144" t="s">
        <v>89</v>
      </c>
      <c r="AY492" s="18" t="s">
        <v>192</v>
      </c>
      <c r="BE492" s="145">
        <f>IF(N492="základní",J492,0)</f>
        <v>0</v>
      </c>
      <c r="BF492" s="145">
        <f>IF(N492="snížená",J492,0)</f>
        <v>0</v>
      </c>
      <c r="BG492" s="145">
        <f>IF(N492="zákl. přenesená",J492,0)</f>
        <v>0</v>
      </c>
      <c r="BH492" s="145">
        <f>IF(N492="sníž. přenesená",J492,0)</f>
        <v>0</v>
      </c>
      <c r="BI492" s="145">
        <f>IF(N492="nulová",J492,0)</f>
        <v>0</v>
      </c>
      <c r="BJ492" s="18" t="s">
        <v>22</v>
      </c>
      <c r="BK492" s="145">
        <f>ROUND(I492*H492,2)</f>
        <v>0</v>
      </c>
      <c r="BL492" s="18" t="s">
        <v>199</v>
      </c>
      <c r="BM492" s="144" t="s">
        <v>644</v>
      </c>
    </row>
    <row r="493" spans="2:65" s="1" customFormat="1" ht="10.199999999999999" x14ac:dyDescent="0.2">
      <c r="B493" s="33"/>
      <c r="D493" s="146" t="s">
        <v>201</v>
      </c>
      <c r="F493" s="147" t="s">
        <v>645</v>
      </c>
      <c r="I493" s="148"/>
      <c r="L493" s="33"/>
      <c r="M493" s="149"/>
      <c r="T493" s="54"/>
      <c r="AT493" s="18" t="s">
        <v>201</v>
      </c>
      <c r="AU493" s="18" t="s">
        <v>89</v>
      </c>
    </row>
    <row r="494" spans="2:65" s="12" customFormat="1" ht="10.199999999999999" x14ac:dyDescent="0.2">
      <c r="B494" s="150"/>
      <c r="D494" s="151" t="s">
        <v>203</v>
      </c>
      <c r="E494" s="152" t="s">
        <v>20</v>
      </c>
      <c r="F494" s="153" t="s">
        <v>646</v>
      </c>
      <c r="H494" s="152" t="s">
        <v>20</v>
      </c>
      <c r="I494" s="154"/>
      <c r="L494" s="150"/>
      <c r="M494" s="155"/>
      <c r="T494" s="156"/>
      <c r="AT494" s="152" t="s">
        <v>203</v>
      </c>
      <c r="AU494" s="152" t="s">
        <v>89</v>
      </c>
      <c r="AV494" s="12" t="s">
        <v>22</v>
      </c>
      <c r="AW494" s="12" t="s">
        <v>39</v>
      </c>
      <c r="AX494" s="12" t="s">
        <v>80</v>
      </c>
      <c r="AY494" s="152" t="s">
        <v>192</v>
      </c>
    </row>
    <row r="495" spans="2:65" s="13" customFormat="1" ht="10.199999999999999" x14ac:dyDescent="0.2">
      <c r="B495" s="157"/>
      <c r="D495" s="151" t="s">
        <v>203</v>
      </c>
      <c r="E495" s="158" t="s">
        <v>20</v>
      </c>
      <c r="F495" s="159" t="s">
        <v>647</v>
      </c>
      <c r="H495" s="160">
        <v>40</v>
      </c>
      <c r="I495" s="161"/>
      <c r="L495" s="157"/>
      <c r="M495" s="162"/>
      <c r="T495" s="163"/>
      <c r="AT495" s="158" t="s">
        <v>203</v>
      </c>
      <c r="AU495" s="158" t="s">
        <v>89</v>
      </c>
      <c r="AV495" s="13" t="s">
        <v>89</v>
      </c>
      <c r="AW495" s="13" t="s">
        <v>39</v>
      </c>
      <c r="AX495" s="13" t="s">
        <v>22</v>
      </c>
      <c r="AY495" s="158" t="s">
        <v>192</v>
      </c>
    </row>
    <row r="496" spans="2:65" s="1" customFormat="1" ht="24.15" customHeight="1" x14ac:dyDescent="0.2">
      <c r="B496" s="33"/>
      <c r="C496" s="133" t="s">
        <v>648</v>
      </c>
      <c r="D496" s="133" t="s">
        <v>194</v>
      </c>
      <c r="E496" s="134" t="s">
        <v>649</v>
      </c>
      <c r="F496" s="135" t="s">
        <v>650</v>
      </c>
      <c r="G496" s="136" t="s">
        <v>269</v>
      </c>
      <c r="H496" s="137">
        <v>100</v>
      </c>
      <c r="I496" s="138"/>
      <c r="J496" s="139">
        <f>ROUND(I496*H496,2)</f>
        <v>0</v>
      </c>
      <c r="K496" s="135" t="s">
        <v>198</v>
      </c>
      <c r="L496" s="33"/>
      <c r="M496" s="140" t="s">
        <v>20</v>
      </c>
      <c r="N496" s="141" t="s">
        <v>51</v>
      </c>
      <c r="P496" s="142">
        <f>O496*H496</f>
        <v>0</v>
      </c>
      <c r="Q496" s="142">
        <v>0</v>
      </c>
      <c r="R496" s="142">
        <f>Q496*H496</f>
        <v>0</v>
      </c>
      <c r="S496" s="142">
        <v>0.04</v>
      </c>
      <c r="T496" s="143">
        <f>S496*H496</f>
        <v>4</v>
      </c>
      <c r="AR496" s="144" t="s">
        <v>199</v>
      </c>
      <c r="AT496" s="144" t="s">
        <v>194</v>
      </c>
      <c r="AU496" s="144" t="s">
        <v>89</v>
      </c>
      <c r="AY496" s="18" t="s">
        <v>192</v>
      </c>
      <c r="BE496" s="145">
        <f>IF(N496="základní",J496,0)</f>
        <v>0</v>
      </c>
      <c r="BF496" s="145">
        <f>IF(N496="snížená",J496,0)</f>
        <v>0</v>
      </c>
      <c r="BG496" s="145">
        <f>IF(N496="zákl. přenesená",J496,0)</f>
        <v>0</v>
      </c>
      <c r="BH496" s="145">
        <f>IF(N496="sníž. přenesená",J496,0)</f>
        <v>0</v>
      </c>
      <c r="BI496" s="145">
        <f>IF(N496="nulová",J496,0)</f>
        <v>0</v>
      </c>
      <c r="BJ496" s="18" t="s">
        <v>22</v>
      </c>
      <c r="BK496" s="145">
        <f>ROUND(I496*H496,2)</f>
        <v>0</v>
      </c>
      <c r="BL496" s="18" t="s">
        <v>199</v>
      </c>
      <c r="BM496" s="144" t="s">
        <v>651</v>
      </c>
    </row>
    <row r="497" spans="2:65" s="1" customFormat="1" ht="10.199999999999999" x14ac:dyDescent="0.2">
      <c r="B497" s="33"/>
      <c r="D497" s="146" t="s">
        <v>201</v>
      </c>
      <c r="F497" s="147" t="s">
        <v>652</v>
      </c>
      <c r="I497" s="148"/>
      <c r="L497" s="33"/>
      <c r="M497" s="149"/>
      <c r="T497" s="54"/>
      <c r="AT497" s="18" t="s">
        <v>201</v>
      </c>
      <c r="AU497" s="18" t="s">
        <v>89</v>
      </c>
    </row>
    <row r="498" spans="2:65" s="12" customFormat="1" ht="10.199999999999999" x14ac:dyDescent="0.2">
      <c r="B498" s="150"/>
      <c r="D498" s="151" t="s">
        <v>203</v>
      </c>
      <c r="E498" s="152" t="s">
        <v>20</v>
      </c>
      <c r="F498" s="153" t="s">
        <v>653</v>
      </c>
      <c r="H498" s="152" t="s">
        <v>20</v>
      </c>
      <c r="I498" s="154"/>
      <c r="L498" s="150"/>
      <c r="M498" s="155"/>
      <c r="T498" s="156"/>
      <c r="AT498" s="152" t="s">
        <v>203</v>
      </c>
      <c r="AU498" s="152" t="s">
        <v>89</v>
      </c>
      <c r="AV498" s="12" t="s">
        <v>22</v>
      </c>
      <c r="AW498" s="12" t="s">
        <v>39</v>
      </c>
      <c r="AX498" s="12" t="s">
        <v>80</v>
      </c>
      <c r="AY498" s="152" t="s">
        <v>192</v>
      </c>
    </row>
    <row r="499" spans="2:65" s="13" customFormat="1" ht="10.199999999999999" x14ac:dyDescent="0.2">
      <c r="B499" s="157"/>
      <c r="D499" s="151" t="s">
        <v>203</v>
      </c>
      <c r="E499" s="158" t="s">
        <v>20</v>
      </c>
      <c r="F499" s="159" t="s">
        <v>654</v>
      </c>
      <c r="H499" s="160">
        <v>100</v>
      </c>
      <c r="I499" s="161"/>
      <c r="L499" s="157"/>
      <c r="M499" s="162"/>
      <c r="T499" s="163"/>
      <c r="AT499" s="158" t="s">
        <v>203</v>
      </c>
      <c r="AU499" s="158" t="s">
        <v>89</v>
      </c>
      <c r="AV499" s="13" t="s">
        <v>89</v>
      </c>
      <c r="AW499" s="13" t="s">
        <v>39</v>
      </c>
      <c r="AX499" s="13" t="s">
        <v>22</v>
      </c>
      <c r="AY499" s="158" t="s">
        <v>192</v>
      </c>
    </row>
    <row r="500" spans="2:65" s="1" customFormat="1" ht="24.15" customHeight="1" x14ac:dyDescent="0.2">
      <c r="B500" s="33"/>
      <c r="C500" s="133" t="s">
        <v>655</v>
      </c>
      <c r="D500" s="133" t="s">
        <v>194</v>
      </c>
      <c r="E500" s="134" t="s">
        <v>656</v>
      </c>
      <c r="F500" s="135" t="s">
        <v>657</v>
      </c>
      <c r="G500" s="136" t="s">
        <v>269</v>
      </c>
      <c r="H500" s="137">
        <v>28.5</v>
      </c>
      <c r="I500" s="138"/>
      <c r="J500" s="139">
        <f>ROUND(I500*H500,2)</f>
        <v>0</v>
      </c>
      <c r="K500" s="135" t="s">
        <v>198</v>
      </c>
      <c r="L500" s="33"/>
      <c r="M500" s="140" t="s">
        <v>20</v>
      </c>
      <c r="N500" s="141" t="s">
        <v>51</v>
      </c>
      <c r="P500" s="142">
        <f>O500*H500</f>
        <v>0</v>
      </c>
      <c r="Q500" s="142">
        <v>0</v>
      </c>
      <c r="R500" s="142">
        <f>Q500*H500</f>
        <v>0</v>
      </c>
      <c r="S500" s="142">
        <v>8.1000000000000003E-2</v>
      </c>
      <c r="T500" s="143">
        <f>S500*H500</f>
        <v>2.3085</v>
      </c>
      <c r="AR500" s="144" t="s">
        <v>199</v>
      </c>
      <c r="AT500" s="144" t="s">
        <v>194</v>
      </c>
      <c r="AU500" s="144" t="s">
        <v>89</v>
      </c>
      <c r="AY500" s="18" t="s">
        <v>192</v>
      </c>
      <c r="BE500" s="145">
        <f>IF(N500="základní",J500,0)</f>
        <v>0</v>
      </c>
      <c r="BF500" s="145">
        <f>IF(N500="snížená",J500,0)</f>
        <v>0</v>
      </c>
      <c r="BG500" s="145">
        <f>IF(N500="zákl. přenesená",J500,0)</f>
        <v>0</v>
      </c>
      <c r="BH500" s="145">
        <f>IF(N500="sníž. přenesená",J500,0)</f>
        <v>0</v>
      </c>
      <c r="BI500" s="145">
        <f>IF(N500="nulová",J500,0)</f>
        <v>0</v>
      </c>
      <c r="BJ500" s="18" t="s">
        <v>22</v>
      </c>
      <c r="BK500" s="145">
        <f>ROUND(I500*H500,2)</f>
        <v>0</v>
      </c>
      <c r="BL500" s="18" t="s">
        <v>199</v>
      </c>
      <c r="BM500" s="144" t="s">
        <v>658</v>
      </c>
    </row>
    <row r="501" spans="2:65" s="1" customFormat="1" ht="10.199999999999999" x14ac:dyDescent="0.2">
      <c r="B501" s="33"/>
      <c r="D501" s="146" t="s">
        <v>201</v>
      </c>
      <c r="F501" s="147" t="s">
        <v>659</v>
      </c>
      <c r="I501" s="148"/>
      <c r="L501" s="33"/>
      <c r="M501" s="149"/>
      <c r="T501" s="54"/>
      <c r="AT501" s="18" t="s">
        <v>201</v>
      </c>
      <c r="AU501" s="18" t="s">
        <v>89</v>
      </c>
    </row>
    <row r="502" spans="2:65" s="12" customFormat="1" ht="10.199999999999999" x14ac:dyDescent="0.2">
      <c r="B502" s="150"/>
      <c r="D502" s="151" t="s">
        <v>203</v>
      </c>
      <c r="E502" s="152" t="s">
        <v>20</v>
      </c>
      <c r="F502" s="153" t="s">
        <v>338</v>
      </c>
      <c r="H502" s="152" t="s">
        <v>20</v>
      </c>
      <c r="I502" s="154"/>
      <c r="L502" s="150"/>
      <c r="M502" s="155"/>
      <c r="T502" s="156"/>
      <c r="AT502" s="152" t="s">
        <v>203</v>
      </c>
      <c r="AU502" s="152" t="s">
        <v>89</v>
      </c>
      <c r="AV502" s="12" t="s">
        <v>22</v>
      </c>
      <c r="AW502" s="12" t="s">
        <v>39</v>
      </c>
      <c r="AX502" s="12" t="s">
        <v>80</v>
      </c>
      <c r="AY502" s="152" t="s">
        <v>192</v>
      </c>
    </row>
    <row r="503" spans="2:65" s="13" customFormat="1" ht="10.199999999999999" x14ac:dyDescent="0.2">
      <c r="B503" s="157"/>
      <c r="D503" s="151" t="s">
        <v>203</v>
      </c>
      <c r="E503" s="158" t="s">
        <v>20</v>
      </c>
      <c r="F503" s="159" t="s">
        <v>660</v>
      </c>
      <c r="H503" s="160">
        <v>3.3</v>
      </c>
      <c r="I503" s="161"/>
      <c r="L503" s="157"/>
      <c r="M503" s="162"/>
      <c r="T503" s="163"/>
      <c r="AT503" s="158" t="s">
        <v>203</v>
      </c>
      <c r="AU503" s="158" t="s">
        <v>89</v>
      </c>
      <c r="AV503" s="13" t="s">
        <v>89</v>
      </c>
      <c r="AW503" s="13" t="s">
        <v>39</v>
      </c>
      <c r="AX503" s="13" t="s">
        <v>80</v>
      </c>
      <c r="AY503" s="158" t="s">
        <v>192</v>
      </c>
    </row>
    <row r="504" spans="2:65" s="12" customFormat="1" ht="10.199999999999999" x14ac:dyDescent="0.2">
      <c r="B504" s="150"/>
      <c r="D504" s="151" t="s">
        <v>203</v>
      </c>
      <c r="E504" s="152" t="s">
        <v>20</v>
      </c>
      <c r="F504" s="153" t="s">
        <v>296</v>
      </c>
      <c r="H504" s="152" t="s">
        <v>20</v>
      </c>
      <c r="I504" s="154"/>
      <c r="L504" s="150"/>
      <c r="M504" s="155"/>
      <c r="T504" s="156"/>
      <c r="AT504" s="152" t="s">
        <v>203</v>
      </c>
      <c r="AU504" s="152" t="s">
        <v>89</v>
      </c>
      <c r="AV504" s="12" t="s">
        <v>22</v>
      </c>
      <c r="AW504" s="12" t="s">
        <v>39</v>
      </c>
      <c r="AX504" s="12" t="s">
        <v>80</v>
      </c>
      <c r="AY504" s="152" t="s">
        <v>192</v>
      </c>
    </row>
    <row r="505" spans="2:65" s="13" customFormat="1" ht="10.199999999999999" x14ac:dyDescent="0.2">
      <c r="B505" s="157"/>
      <c r="D505" s="151" t="s">
        <v>203</v>
      </c>
      <c r="E505" s="158" t="s">
        <v>20</v>
      </c>
      <c r="F505" s="159" t="s">
        <v>661</v>
      </c>
      <c r="H505" s="160">
        <v>3.3</v>
      </c>
      <c r="I505" s="161"/>
      <c r="L505" s="157"/>
      <c r="M505" s="162"/>
      <c r="T505" s="163"/>
      <c r="AT505" s="158" t="s">
        <v>203</v>
      </c>
      <c r="AU505" s="158" t="s">
        <v>89</v>
      </c>
      <c r="AV505" s="13" t="s">
        <v>89</v>
      </c>
      <c r="AW505" s="13" t="s">
        <v>39</v>
      </c>
      <c r="AX505" s="13" t="s">
        <v>80</v>
      </c>
      <c r="AY505" s="158" t="s">
        <v>192</v>
      </c>
    </row>
    <row r="506" spans="2:65" s="12" customFormat="1" ht="10.199999999999999" x14ac:dyDescent="0.2">
      <c r="B506" s="150"/>
      <c r="D506" s="151" t="s">
        <v>203</v>
      </c>
      <c r="E506" s="152" t="s">
        <v>20</v>
      </c>
      <c r="F506" s="153" t="s">
        <v>322</v>
      </c>
      <c r="H506" s="152" t="s">
        <v>20</v>
      </c>
      <c r="I506" s="154"/>
      <c r="L506" s="150"/>
      <c r="M506" s="155"/>
      <c r="T506" s="156"/>
      <c r="AT506" s="152" t="s">
        <v>203</v>
      </c>
      <c r="AU506" s="152" t="s">
        <v>89</v>
      </c>
      <c r="AV506" s="12" t="s">
        <v>22</v>
      </c>
      <c r="AW506" s="12" t="s">
        <v>39</v>
      </c>
      <c r="AX506" s="12" t="s">
        <v>80</v>
      </c>
      <c r="AY506" s="152" t="s">
        <v>192</v>
      </c>
    </row>
    <row r="507" spans="2:65" s="13" customFormat="1" ht="10.199999999999999" x14ac:dyDescent="0.2">
      <c r="B507" s="157"/>
      <c r="D507" s="151" t="s">
        <v>203</v>
      </c>
      <c r="E507" s="158" t="s">
        <v>20</v>
      </c>
      <c r="F507" s="159" t="s">
        <v>661</v>
      </c>
      <c r="H507" s="160">
        <v>3.3</v>
      </c>
      <c r="I507" s="161"/>
      <c r="L507" s="157"/>
      <c r="M507" s="162"/>
      <c r="T507" s="163"/>
      <c r="AT507" s="158" t="s">
        <v>203</v>
      </c>
      <c r="AU507" s="158" t="s">
        <v>89</v>
      </c>
      <c r="AV507" s="13" t="s">
        <v>89</v>
      </c>
      <c r="AW507" s="13" t="s">
        <v>39</v>
      </c>
      <c r="AX507" s="13" t="s">
        <v>80</v>
      </c>
      <c r="AY507" s="158" t="s">
        <v>192</v>
      </c>
    </row>
    <row r="508" spans="2:65" s="13" customFormat="1" ht="10.199999999999999" x14ac:dyDescent="0.2">
      <c r="B508" s="157"/>
      <c r="D508" s="151" t="s">
        <v>203</v>
      </c>
      <c r="E508" s="158" t="s">
        <v>20</v>
      </c>
      <c r="F508" s="159" t="s">
        <v>660</v>
      </c>
      <c r="H508" s="160">
        <v>3.3</v>
      </c>
      <c r="I508" s="161"/>
      <c r="L508" s="157"/>
      <c r="M508" s="162"/>
      <c r="T508" s="163"/>
      <c r="AT508" s="158" t="s">
        <v>203</v>
      </c>
      <c r="AU508" s="158" t="s">
        <v>89</v>
      </c>
      <c r="AV508" s="13" t="s">
        <v>89</v>
      </c>
      <c r="AW508" s="13" t="s">
        <v>39</v>
      </c>
      <c r="AX508" s="13" t="s">
        <v>80</v>
      </c>
      <c r="AY508" s="158" t="s">
        <v>192</v>
      </c>
    </row>
    <row r="509" spans="2:65" s="12" customFormat="1" ht="10.199999999999999" x14ac:dyDescent="0.2">
      <c r="B509" s="150"/>
      <c r="D509" s="151" t="s">
        <v>203</v>
      </c>
      <c r="E509" s="152" t="s">
        <v>20</v>
      </c>
      <c r="F509" s="153" t="s">
        <v>387</v>
      </c>
      <c r="H509" s="152" t="s">
        <v>20</v>
      </c>
      <c r="I509" s="154"/>
      <c r="L509" s="150"/>
      <c r="M509" s="155"/>
      <c r="T509" s="156"/>
      <c r="AT509" s="152" t="s">
        <v>203</v>
      </c>
      <c r="AU509" s="152" t="s">
        <v>89</v>
      </c>
      <c r="AV509" s="12" t="s">
        <v>22</v>
      </c>
      <c r="AW509" s="12" t="s">
        <v>39</v>
      </c>
      <c r="AX509" s="12" t="s">
        <v>80</v>
      </c>
      <c r="AY509" s="152" t="s">
        <v>192</v>
      </c>
    </row>
    <row r="510" spans="2:65" s="13" customFormat="1" ht="10.199999999999999" x14ac:dyDescent="0.2">
      <c r="B510" s="157"/>
      <c r="D510" s="151" t="s">
        <v>203</v>
      </c>
      <c r="E510" s="158" t="s">
        <v>20</v>
      </c>
      <c r="F510" s="159" t="s">
        <v>661</v>
      </c>
      <c r="H510" s="160">
        <v>3.3</v>
      </c>
      <c r="I510" s="161"/>
      <c r="L510" s="157"/>
      <c r="M510" s="162"/>
      <c r="T510" s="163"/>
      <c r="AT510" s="158" t="s">
        <v>203</v>
      </c>
      <c r="AU510" s="158" t="s">
        <v>89</v>
      </c>
      <c r="AV510" s="13" t="s">
        <v>89</v>
      </c>
      <c r="AW510" s="13" t="s">
        <v>39</v>
      </c>
      <c r="AX510" s="13" t="s">
        <v>80</v>
      </c>
      <c r="AY510" s="158" t="s">
        <v>192</v>
      </c>
    </row>
    <row r="511" spans="2:65" s="12" customFormat="1" ht="10.199999999999999" x14ac:dyDescent="0.2">
      <c r="B511" s="150"/>
      <c r="D511" s="151" t="s">
        <v>203</v>
      </c>
      <c r="E511" s="152" t="s">
        <v>20</v>
      </c>
      <c r="F511" s="153" t="s">
        <v>662</v>
      </c>
      <c r="H511" s="152" t="s">
        <v>20</v>
      </c>
      <c r="I511" s="154"/>
      <c r="L511" s="150"/>
      <c r="M511" s="155"/>
      <c r="T511" s="156"/>
      <c r="AT511" s="152" t="s">
        <v>203</v>
      </c>
      <c r="AU511" s="152" t="s">
        <v>89</v>
      </c>
      <c r="AV511" s="12" t="s">
        <v>22</v>
      </c>
      <c r="AW511" s="12" t="s">
        <v>39</v>
      </c>
      <c r="AX511" s="12" t="s">
        <v>80</v>
      </c>
      <c r="AY511" s="152" t="s">
        <v>192</v>
      </c>
    </row>
    <row r="512" spans="2:65" s="13" customFormat="1" ht="10.199999999999999" x14ac:dyDescent="0.2">
      <c r="B512" s="157"/>
      <c r="D512" s="151" t="s">
        <v>203</v>
      </c>
      <c r="E512" s="158" t="s">
        <v>20</v>
      </c>
      <c r="F512" s="159" t="s">
        <v>663</v>
      </c>
      <c r="H512" s="160">
        <v>7</v>
      </c>
      <c r="I512" s="161"/>
      <c r="L512" s="157"/>
      <c r="M512" s="162"/>
      <c r="T512" s="163"/>
      <c r="AT512" s="158" t="s">
        <v>203</v>
      </c>
      <c r="AU512" s="158" t="s">
        <v>89</v>
      </c>
      <c r="AV512" s="13" t="s">
        <v>89</v>
      </c>
      <c r="AW512" s="13" t="s">
        <v>39</v>
      </c>
      <c r="AX512" s="13" t="s">
        <v>80</v>
      </c>
      <c r="AY512" s="158" t="s">
        <v>192</v>
      </c>
    </row>
    <row r="513" spans="2:65" s="12" customFormat="1" ht="10.199999999999999" x14ac:dyDescent="0.2">
      <c r="B513" s="150"/>
      <c r="D513" s="151" t="s">
        <v>203</v>
      </c>
      <c r="E513" s="152" t="s">
        <v>20</v>
      </c>
      <c r="F513" s="153" t="s">
        <v>526</v>
      </c>
      <c r="H513" s="152" t="s">
        <v>20</v>
      </c>
      <c r="I513" s="154"/>
      <c r="L513" s="150"/>
      <c r="M513" s="155"/>
      <c r="T513" s="156"/>
      <c r="AT513" s="152" t="s">
        <v>203</v>
      </c>
      <c r="AU513" s="152" t="s">
        <v>89</v>
      </c>
      <c r="AV513" s="12" t="s">
        <v>22</v>
      </c>
      <c r="AW513" s="12" t="s">
        <v>39</v>
      </c>
      <c r="AX513" s="12" t="s">
        <v>80</v>
      </c>
      <c r="AY513" s="152" t="s">
        <v>192</v>
      </c>
    </row>
    <row r="514" spans="2:65" s="13" customFormat="1" ht="10.199999999999999" x14ac:dyDescent="0.2">
      <c r="B514" s="157"/>
      <c r="D514" s="151" t="s">
        <v>203</v>
      </c>
      <c r="E514" s="158" t="s">
        <v>20</v>
      </c>
      <c r="F514" s="159" t="s">
        <v>640</v>
      </c>
      <c r="H514" s="160">
        <v>5</v>
      </c>
      <c r="I514" s="161"/>
      <c r="L514" s="157"/>
      <c r="M514" s="162"/>
      <c r="T514" s="163"/>
      <c r="AT514" s="158" t="s">
        <v>203</v>
      </c>
      <c r="AU514" s="158" t="s">
        <v>89</v>
      </c>
      <c r="AV514" s="13" t="s">
        <v>89</v>
      </c>
      <c r="AW514" s="13" t="s">
        <v>39</v>
      </c>
      <c r="AX514" s="13" t="s">
        <v>80</v>
      </c>
      <c r="AY514" s="158" t="s">
        <v>192</v>
      </c>
    </row>
    <row r="515" spans="2:65" s="14" customFormat="1" ht="10.199999999999999" x14ac:dyDescent="0.2">
      <c r="B515" s="164"/>
      <c r="D515" s="151" t="s">
        <v>203</v>
      </c>
      <c r="E515" s="165" t="s">
        <v>20</v>
      </c>
      <c r="F515" s="166" t="s">
        <v>207</v>
      </c>
      <c r="H515" s="167">
        <v>28.5</v>
      </c>
      <c r="I515" s="168"/>
      <c r="L515" s="164"/>
      <c r="M515" s="169"/>
      <c r="T515" s="170"/>
      <c r="AT515" s="165" t="s">
        <v>203</v>
      </c>
      <c r="AU515" s="165" t="s">
        <v>89</v>
      </c>
      <c r="AV515" s="14" t="s">
        <v>199</v>
      </c>
      <c r="AW515" s="14" t="s">
        <v>39</v>
      </c>
      <c r="AX515" s="14" t="s">
        <v>22</v>
      </c>
      <c r="AY515" s="165" t="s">
        <v>192</v>
      </c>
    </row>
    <row r="516" spans="2:65" s="1" customFormat="1" ht="24.15" customHeight="1" x14ac:dyDescent="0.2">
      <c r="B516" s="33"/>
      <c r="C516" s="133" t="s">
        <v>664</v>
      </c>
      <c r="D516" s="133" t="s">
        <v>194</v>
      </c>
      <c r="E516" s="134" t="s">
        <v>665</v>
      </c>
      <c r="F516" s="135" t="s">
        <v>666</v>
      </c>
      <c r="G516" s="136" t="s">
        <v>269</v>
      </c>
      <c r="H516" s="137">
        <v>29.7</v>
      </c>
      <c r="I516" s="138"/>
      <c r="J516" s="139">
        <f>ROUND(I516*H516,2)</f>
        <v>0</v>
      </c>
      <c r="K516" s="135" t="s">
        <v>198</v>
      </c>
      <c r="L516" s="33"/>
      <c r="M516" s="140" t="s">
        <v>20</v>
      </c>
      <c r="N516" s="141" t="s">
        <v>51</v>
      </c>
      <c r="P516" s="142">
        <f>O516*H516</f>
        <v>0</v>
      </c>
      <c r="Q516" s="142">
        <v>0</v>
      </c>
      <c r="R516" s="142">
        <f>Q516*H516</f>
        <v>0</v>
      </c>
      <c r="S516" s="142">
        <v>0.04</v>
      </c>
      <c r="T516" s="143">
        <f>S516*H516</f>
        <v>1.1879999999999999</v>
      </c>
      <c r="AR516" s="144" t="s">
        <v>199</v>
      </c>
      <c r="AT516" s="144" t="s">
        <v>194</v>
      </c>
      <c r="AU516" s="144" t="s">
        <v>89</v>
      </c>
      <c r="AY516" s="18" t="s">
        <v>192</v>
      </c>
      <c r="BE516" s="145">
        <f>IF(N516="základní",J516,0)</f>
        <v>0</v>
      </c>
      <c r="BF516" s="145">
        <f>IF(N516="snížená",J516,0)</f>
        <v>0</v>
      </c>
      <c r="BG516" s="145">
        <f>IF(N516="zákl. přenesená",J516,0)</f>
        <v>0</v>
      </c>
      <c r="BH516" s="145">
        <f>IF(N516="sníž. přenesená",J516,0)</f>
        <v>0</v>
      </c>
      <c r="BI516" s="145">
        <f>IF(N516="nulová",J516,0)</f>
        <v>0</v>
      </c>
      <c r="BJ516" s="18" t="s">
        <v>22</v>
      </c>
      <c r="BK516" s="145">
        <f>ROUND(I516*H516,2)</f>
        <v>0</v>
      </c>
      <c r="BL516" s="18" t="s">
        <v>199</v>
      </c>
      <c r="BM516" s="144" t="s">
        <v>667</v>
      </c>
    </row>
    <row r="517" spans="2:65" s="1" customFormat="1" ht="10.199999999999999" x14ac:dyDescent="0.2">
      <c r="B517" s="33"/>
      <c r="D517" s="146" t="s">
        <v>201</v>
      </c>
      <c r="F517" s="147" t="s">
        <v>668</v>
      </c>
      <c r="I517" s="148"/>
      <c r="L517" s="33"/>
      <c r="M517" s="149"/>
      <c r="T517" s="54"/>
      <c r="AT517" s="18" t="s">
        <v>201</v>
      </c>
      <c r="AU517" s="18" t="s">
        <v>89</v>
      </c>
    </row>
    <row r="518" spans="2:65" s="12" customFormat="1" ht="10.199999999999999" x14ac:dyDescent="0.2">
      <c r="B518" s="150"/>
      <c r="D518" s="151" t="s">
        <v>203</v>
      </c>
      <c r="E518" s="152" t="s">
        <v>20</v>
      </c>
      <c r="F518" s="153" t="s">
        <v>338</v>
      </c>
      <c r="H518" s="152" t="s">
        <v>20</v>
      </c>
      <c r="I518" s="154"/>
      <c r="L518" s="150"/>
      <c r="M518" s="155"/>
      <c r="T518" s="156"/>
      <c r="AT518" s="152" t="s">
        <v>203</v>
      </c>
      <c r="AU518" s="152" t="s">
        <v>89</v>
      </c>
      <c r="AV518" s="12" t="s">
        <v>22</v>
      </c>
      <c r="AW518" s="12" t="s">
        <v>39</v>
      </c>
      <c r="AX518" s="12" t="s">
        <v>80</v>
      </c>
      <c r="AY518" s="152" t="s">
        <v>192</v>
      </c>
    </row>
    <row r="519" spans="2:65" s="13" customFormat="1" ht="10.199999999999999" x14ac:dyDescent="0.2">
      <c r="B519" s="157"/>
      <c r="D519" s="151" t="s">
        <v>203</v>
      </c>
      <c r="E519" s="158" t="s">
        <v>20</v>
      </c>
      <c r="F519" s="159" t="s">
        <v>669</v>
      </c>
      <c r="H519" s="160">
        <v>9.9</v>
      </c>
      <c r="I519" s="161"/>
      <c r="L519" s="157"/>
      <c r="M519" s="162"/>
      <c r="T519" s="163"/>
      <c r="AT519" s="158" t="s">
        <v>203</v>
      </c>
      <c r="AU519" s="158" t="s">
        <v>89</v>
      </c>
      <c r="AV519" s="13" t="s">
        <v>89</v>
      </c>
      <c r="AW519" s="13" t="s">
        <v>39</v>
      </c>
      <c r="AX519" s="13" t="s">
        <v>80</v>
      </c>
      <c r="AY519" s="158" t="s">
        <v>192</v>
      </c>
    </row>
    <row r="520" spans="2:65" s="12" customFormat="1" ht="10.199999999999999" x14ac:dyDescent="0.2">
      <c r="B520" s="150"/>
      <c r="D520" s="151" t="s">
        <v>203</v>
      </c>
      <c r="E520" s="152" t="s">
        <v>20</v>
      </c>
      <c r="F520" s="153" t="s">
        <v>322</v>
      </c>
      <c r="H520" s="152" t="s">
        <v>20</v>
      </c>
      <c r="I520" s="154"/>
      <c r="L520" s="150"/>
      <c r="M520" s="155"/>
      <c r="T520" s="156"/>
      <c r="AT520" s="152" t="s">
        <v>203</v>
      </c>
      <c r="AU520" s="152" t="s">
        <v>89</v>
      </c>
      <c r="AV520" s="12" t="s">
        <v>22</v>
      </c>
      <c r="AW520" s="12" t="s">
        <v>39</v>
      </c>
      <c r="AX520" s="12" t="s">
        <v>80</v>
      </c>
      <c r="AY520" s="152" t="s">
        <v>192</v>
      </c>
    </row>
    <row r="521" spans="2:65" s="13" customFormat="1" ht="10.199999999999999" x14ac:dyDescent="0.2">
      <c r="B521" s="157"/>
      <c r="D521" s="151" t="s">
        <v>203</v>
      </c>
      <c r="E521" s="158" t="s">
        <v>20</v>
      </c>
      <c r="F521" s="159" t="s">
        <v>670</v>
      </c>
      <c r="H521" s="160">
        <v>19.8</v>
      </c>
      <c r="I521" s="161"/>
      <c r="L521" s="157"/>
      <c r="M521" s="162"/>
      <c r="T521" s="163"/>
      <c r="AT521" s="158" t="s">
        <v>203</v>
      </c>
      <c r="AU521" s="158" t="s">
        <v>89</v>
      </c>
      <c r="AV521" s="13" t="s">
        <v>89</v>
      </c>
      <c r="AW521" s="13" t="s">
        <v>39</v>
      </c>
      <c r="AX521" s="13" t="s">
        <v>80</v>
      </c>
      <c r="AY521" s="158" t="s">
        <v>192</v>
      </c>
    </row>
    <row r="522" spans="2:65" s="14" customFormat="1" ht="10.199999999999999" x14ac:dyDescent="0.2">
      <c r="B522" s="164"/>
      <c r="D522" s="151" t="s">
        <v>203</v>
      </c>
      <c r="E522" s="165" t="s">
        <v>20</v>
      </c>
      <c r="F522" s="166" t="s">
        <v>207</v>
      </c>
      <c r="H522" s="167">
        <v>29.7</v>
      </c>
      <c r="I522" s="168"/>
      <c r="L522" s="164"/>
      <c r="M522" s="169"/>
      <c r="T522" s="170"/>
      <c r="AT522" s="165" t="s">
        <v>203</v>
      </c>
      <c r="AU522" s="165" t="s">
        <v>89</v>
      </c>
      <c r="AV522" s="14" t="s">
        <v>199</v>
      </c>
      <c r="AW522" s="14" t="s">
        <v>39</v>
      </c>
      <c r="AX522" s="14" t="s">
        <v>22</v>
      </c>
      <c r="AY522" s="165" t="s">
        <v>192</v>
      </c>
    </row>
    <row r="523" spans="2:65" s="1" customFormat="1" ht="24.15" customHeight="1" x14ac:dyDescent="0.2">
      <c r="B523" s="33"/>
      <c r="C523" s="133" t="s">
        <v>671</v>
      </c>
      <c r="D523" s="133" t="s">
        <v>194</v>
      </c>
      <c r="E523" s="134" t="s">
        <v>672</v>
      </c>
      <c r="F523" s="135" t="s">
        <v>673</v>
      </c>
      <c r="G523" s="136" t="s">
        <v>269</v>
      </c>
      <c r="H523" s="137">
        <v>26.2</v>
      </c>
      <c r="I523" s="138"/>
      <c r="J523" s="139">
        <f>ROUND(I523*H523,2)</f>
        <v>0</v>
      </c>
      <c r="K523" s="135" t="s">
        <v>198</v>
      </c>
      <c r="L523" s="33"/>
      <c r="M523" s="140" t="s">
        <v>20</v>
      </c>
      <c r="N523" s="141" t="s">
        <v>51</v>
      </c>
      <c r="P523" s="142">
        <f>O523*H523</f>
        <v>0</v>
      </c>
      <c r="Q523" s="142">
        <v>0</v>
      </c>
      <c r="R523" s="142">
        <f>Q523*H523</f>
        <v>0</v>
      </c>
      <c r="S523" s="142">
        <v>5.3999999999999999E-2</v>
      </c>
      <c r="T523" s="143">
        <f>S523*H523</f>
        <v>1.4147999999999998</v>
      </c>
      <c r="AR523" s="144" t="s">
        <v>199</v>
      </c>
      <c r="AT523" s="144" t="s">
        <v>194</v>
      </c>
      <c r="AU523" s="144" t="s">
        <v>89</v>
      </c>
      <c r="AY523" s="18" t="s">
        <v>192</v>
      </c>
      <c r="BE523" s="145">
        <f>IF(N523="základní",J523,0)</f>
        <v>0</v>
      </c>
      <c r="BF523" s="145">
        <f>IF(N523="snížená",J523,0)</f>
        <v>0</v>
      </c>
      <c r="BG523" s="145">
        <f>IF(N523="zákl. přenesená",J523,0)</f>
        <v>0</v>
      </c>
      <c r="BH523" s="145">
        <f>IF(N523="sníž. přenesená",J523,0)</f>
        <v>0</v>
      </c>
      <c r="BI523" s="145">
        <f>IF(N523="nulová",J523,0)</f>
        <v>0</v>
      </c>
      <c r="BJ523" s="18" t="s">
        <v>22</v>
      </c>
      <c r="BK523" s="145">
        <f>ROUND(I523*H523,2)</f>
        <v>0</v>
      </c>
      <c r="BL523" s="18" t="s">
        <v>199</v>
      </c>
      <c r="BM523" s="144" t="s">
        <v>674</v>
      </c>
    </row>
    <row r="524" spans="2:65" s="1" customFormat="1" ht="10.199999999999999" x14ac:dyDescent="0.2">
      <c r="B524" s="33"/>
      <c r="D524" s="146" t="s">
        <v>201</v>
      </c>
      <c r="F524" s="147" t="s">
        <v>675</v>
      </c>
      <c r="I524" s="148"/>
      <c r="L524" s="33"/>
      <c r="M524" s="149"/>
      <c r="T524" s="54"/>
      <c r="AT524" s="18" t="s">
        <v>201</v>
      </c>
      <c r="AU524" s="18" t="s">
        <v>89</v>
      </c>
    </row>
    <row r="525" spans="2:65" s="12" customFormat="1" ht="10.199999999999999" x14ac:dyDescent="0.2">
      <c r="B525" s="150"/>
      <c r="D525" s="151" t="s">
        <v>203</v>
      </c>
      <c r="E525" s="152" t="s">
        <v>20</v>
      </c>
      <c r="F525" s="153" t="s">
        <v>676</v>
      </c>
      <c r="H525" s="152" t="s">
        <v>20</v>
      </c>
      <c r="I525" s="154"/>
      <c r="L525" s="150"/>
      <c r="M525" s="155"/>
      <c r="T525" s="156"/>
      <c r="AT525" s="152" t="s">
        <v>203</v>
      </c>
      <c r="AU525" s="152" t="s">
        <v>89</v>
      </c>
      <c r="AV525" s="12" t="s">
        <v>22</v>
      </c>
      <c r="AW525" s="12" t="s">
        <v>39</v>
      </c>
      <c r="AX525" s="12" t="s">
        <v>80</v>
      </c>
      <c r="AY525" s="152" t="s">
        <v>192</v>
      </c>
    </row>
    <row r="526" spans="2:65" s="13" customFormat="1" ht="10.199999999999999" x14ac:dyDescent="0.2">
      <c r="B526" s="157"/>
      <c r="D526" s="151" t="s">
        <v>203</v>
      </c>
      <c r="E526" s="158" t="s">
        <v>20</v>
      </c>
      <c r="F526" s="159" t="s">
        <v>677</v>
      </c>
      <c r="H526" s="160">
        <v>26.2</v>
      </c>
      <c r="I526" s="161"/>
      <c r="L526" s="157"/>
      <c r="M526" s="162"/>
      <c r="T526" s="163"/>
      <c r="AT526" s="158" t="s">
        <v>203</v>
      </c>
      <c r="AU526" s="158" t="s">
        <v>89</v>
      </c>
      <c r="AV526" s="13" t="s">
        <v>89</v>
      </c>
      <c r="AW526" s="13" t="s">
        <v>39</v>
      </c>
      <c r="AX526" s="13" t="s">
        <v>22</v>
      </c>
      <c r="AY526" s="158" t="s">
        <v>192</v>
      </c>
    </row>
    <row r="527" spans="2:65" s="1" customFormat="1" ht="33" customHeight="1" x14ac:dyDescent="0.2">
      <c r="B527" s="33"/>
      <c r="C527" s="133" t="s">
        <v>678</v>
      </c>
      <c r="D527" s="133" t="s">
        <v>194</v>
      </c>
      <c r="E527" s="134" t="s">
        <v>679</v>
      </c>
      <c r="F527" s="135" t="s">
        <v>680</v>
      </c>
      <c r="G527" s="136" t="s">
        <v>269</v>
      </c>
      <c r="H527" s="137">
        <v>26.2</v>
      </c>
      <c r="I527" s="138"/>
      <c r="J527" s="139">
        <f>ROUND(I527*H527,2)</f>
        <v>0</v>
      </c>
      <c r="K527" s="135" t="s">
        <v>198</v>
      </c>
      <c r="L527" s="33"/>
      <c r="M527" s="140" t="s">
        <v>20</v>
      </c>
      <c r="N527" s="141" t="s">
        <v>51</v>
      </c>
      <c r="P527" s="142">
        <f>O527*H527</f>
        <v>0</v>
      </c>
      <c r="Q527" s="142">
        <v>0</v>
      </c>
      <c r="R527" s="142">
        <f>Q527*H527</f>
        <v>0</v>
      </c>
      <c r="S527" s="142">
        <v>2.7E-2</v>
      </c>
      <c r="T527" s="143">
        <f>S527*H527</f>
        <v>0.70739999999999992</v>
      </c>
      <c r="AR527" s="144" t="s">
        <v>199</v>
      </c>
      <c r="AT527" s="144" t="s">
        <v>194</v>
      </c>
      <c r="AU527" s="144" t="s">
        <v>89</v>
      </c>
      <c r="AY527" s="18" t="s">
        <v>192</v>
      </c>
      <c r="BE527" s="145">
        <f>IF(N527="základní",J527,0)</f>
        <v>0</v>
      </c>
      <c r="BF527" s="145">
        <f>IF(N527="snížená",J527,0)</f>
        <v>0</v>
      </c>
      <c r="BG527" s="145">
        <f>IF(N527="zákl. přenesená",J527,0)</f>
        <v>0</v>
      </c>
      <c r="BH527" s="145">
        <f>IF(N527="sníž. přenesená",J527,0)</f>
        <v>0</v>
      </c>
      <c r="BI527" s="145">
        <f>IF(N527="nulová",J527,0)</f>
        <v>0</v>
      </c>
      <c r="BJ527" s="18" t="s">
        <v>22</v>
      </c>
      <c r="BK527" s="145">
        <f>ROUND(I527*H527,2)</f>
        <v>0</v>
      </c>
      <c r="BL527" s="18" t="s">
        <v>199</v>
      </c>
      <c r="BM527" s="144" t="s">
        <v>681</v>
      </c>
    </row>
    <row r="528" spans="2:65" s="1" customFormat="1" ht="10.199999999999999" x14ac:dyDescent="0.2">
      <c r="B528" s="33"/>
      <c r="D528" s="146" t="s">
        <v>201</v>
      </c>
      <c r="F528" s="147" t="s">
        <v>682</v>
      </c>
      <c r="I528" s="148"/>
      <c r="L528" s="33"/>
      <c r="M528" s="149"/>
      <c r="T528" s="54"/>
      <c r="AT528" s="18" t="s">
        <v>201</v>
      </c>
      <c r="AU528" s="18" t="s">
        <v>89</v>
      </c>
    </row>
    <row r="529" spans="2:65" s="1" customFormat="1" ht="24.15" customHeight="1" x14ac:dyDescent="0.2">
      <c r="B529" s="33"/>
      <c r="C529" s="133" t="s">
        <v>683</v>
      </c>
      <c r="D529" s="133" t="s">
        <v>194</v>
      </c>
      <c r="E529" s="134" t="s">
        <v>684</v>
      </c>
      <c r="F529" s="135" t="s">
        <v>685</v>
      </c>
      <c r="G529" s="136" t="s">
        <v>269</v>
      </c>
      <c r="H529" s="137">
        <v>10</v>
      </c>
      <c r="I529" s="138"/>
      <c r="J529" s="139">
        <f>ROUND(I529*H529,2)</f>
        <v>0</v>
      </c>
      <c r="K529" s="135" t="s">
        <v>198</v>
      </c>
      <c r="L529" s="33"/>
      <c r="M529" s="140" t="s">
        <v>20</v>
      </c>
      <c r="N529" s="141" t="s">
        <v>51</v>
      </c>
      <c r="P529" s="142">
        <f>O529*H529</f>
        <v>0</v>
      </c>
      <c r="Q529" s="142">
        <v>0</v>
      </c>
      <c r="R529" s="142">
        <f>Q529*H529</f>
        <v>0</v>
      </c>
      <c r="S529" s="142">
        <v>9.9000000000000005E-2</v>
      </c>
      <c r="T529" s="143">
        <f>S529*H529</f>
        <v>0.99</v>
      </c>
      <c r="AR529" s="144" t="s">
        <v>199</v>
      </c>
      <c r="AT529" s="144" t="s">
        <v>194</v>
      </c>
      <c r="AU529" s="144" t="s">
        <v>89</v>
      </c>
      <c r="AY529" s="18" t="s">
        <v>192</v>
      </c>
      <c r="BE529" s="145">
        <f>IF(N529="základní",J529,0)</f>
        <v>0</v>
      </c>
      <c r="BF529" s="145">
        <f>IF(N529="snížená",J529,0)</f>
        <v>0</v>
      </c>
      <c r="BG529" s="145">
        <f>IF(N529="zákl. přenesená",J529,0)</f>
        <v>0</v>
      </c>
      <c r="BH529" s="145">
        <f>IF(N529="sníž. přenesená",J529,0)</f>
        <v>0</v>
      </c>
      <c r="BI529" s="145">
        <f>IF(N529="nulová",J529,0)</f>
        <v>0</v>
      </c>
      <c r="BJ529" s="18" t="s">
        <v>22</v>
      </c>
      <c r="BK529" s="145">
        <f>ROUND(I529*H529,2)</f>
        <v>0</v>
      </c>
      <c r="BL529" s="18" t="s">
        <v>199</v>
      </c>
      <c r="BM529" s="144" t="s">
        <v>686</v>
      </c>
    </row>
    <row r="530" spans="2:65" s="1" customFormat="1" ht="10.199999999999999" x14ac:dyDescent="0.2">
      <c r="B530" s="33"/>
      <c r="D530" s="146" t="s">
        <v>201</v>
      </c>
      <c r="F530" s="147" t="s">
        <v>687</v>
      </c>
      <c r="I530" s="148"/>
      <c r="L530" s="33"/>
      <c r="M530" s="149"/>
      <c r="T530" s="54"/>
      <c r="AT530" s="18" t="s">
        <v>201</v>
      </c>
      <c r="AU530" s="18" t="s">
        <v>89</v>
      </c>
    </row>
    <row r="531" spans="2:65" s="12" customFormat="1" ht="10.199999999999999" x14ac:dyDescent="0.2">
      <c r="B531" s="150"/>
      <c r="D531" s="151" t="s">
        <v>203</v>
      </c>
      <c r="E531" s="152" t="s">
        <v>20</v>
      </c>
      <c r="F531" s="153" t="s">
        <v>688</v>
      </c>
      <c r="H531" s="152" t="s">
        <v>20</v>
      </c>
      <c r="I531" s="154"/>
      <c r="L531" s="150"/>
      <c r="M531" s="155"/>
      <c r="T531" s="156"/>
      <c r="AT531" s="152" t="s">
        <v>203</v>
      </c>
      <c r="AU531" s="152" t="s">
        <v>89</v>
      </c>
      <c r="AV531" s="12" t="s">
        <v>22</v>
      </c>
      <c r="AW531" s="12" t="s">
        <v>39</v>
      </c>
      <c r="AX531" s="12" t="s">
        <v>80</v>
      </c>
      <c r="AY531" s="152" t="s">
        <v>192</v>
      </c>
    </row>
    <row r="532" spans="2:65" s="13" customFormat="1" ht="10.199999999999999" x14ac:dyDescent="0.2">
      <c r="B532" s="157"/>
      <c r="D532" s="151" t="s">
        <v>203</v>
      </c>
      <c r="E532" s="158" t="s">
        <v>20</v>
      </c>
      <c r="F532" s="159" t="s">
        <v>689</v>
      </c>
      <c r="H532" s="160">
        <v>10</v>
      </c>
      <c r="I532" s="161"/>
      <c r="L532" s="157"/>
      <c r="M532" s="162"/>
      <c r="T532" s="163"/>
      <c r="AT532" s="158" t="s">
        <v>203</v>
      </c>
      <c r="AU532" s="158" t="s">
        <v>89</v>
      </c>
      <c r="AV532" s="13" t="s">
        <v>89</v>
      </c>
      <c r="AW532" s="13" t="s">
        <v>39</v>
      </c>
      <c r="AX532" s="13" t="s">
        <v>22</v>
      </c>
      <c r="AY532" s="158" t="s">
        <v>192</v>
      </c>
    </row>
    <row r="533" spans="2:65" s="1" customFormat="1" ht="24.15" customHeight="1" x14ac:dyDescent="0.2">
      <c r="B533" s="33"/>
      <c r="C533" s="133" t="s">
        <v>690</v>
      </c>
      <c r="D533" s="133" t="s">
        <v>194</v>
      </c>
      <c r="E533" s="134" t="s">
        <v>691</v>
      </c>
      <c r="F533" s="135" t="s">
        <v>692</v>
      </c>
      <c r="G533" s="136" t="s">
        <v>234</v>
      </c>
      <c r="H533" s="137">
        <v>150</v>
      </c>
      <c r="I533" s="138"/>
      <c r="J533" s="139">
        <f>ROUND(I533*H533,2)</f>
        <v>0</v>
      </c>
      <c r="K533" s="135" t="s">
        <v>198</v>
      </c>
      <c r="L533" s="33"/>
      <c r="M533" s="140" t="s">
        <v>20</v>
      </c>
      <c r="N533" s="141" t="s">
        <v>51</v>
      </c>
      <c r="P533" s="142">
        <f>O533*H533</f>
        <v>0</v>
      </c>
      <c r="Q533" s="142">
        <v>0</v>
      </c>
      <c r="R533" s="142">
        <f>Q533*H533</f>
        <v>0</v>
      </c>
      <c r="S533" s="142">
        <v>0</v>
      </c>
      <c r="T533" s="143">
        <f>S533*H533</f>
        <v>0</v>
      </c>
      <c r="AR533" s="144" t="s">
        <v>199</v>
      </c>
      <c r="AT533" s="144" t="s">
        <v>194</v>
      </c>
      <c r="AU533" s="144" t="s">
        <v>89</v>
      </c>
      <c r="AY533" s="18" t="s">
        <v>192</v>
      </c>
      <c r="BE533" s="145">
        <f>IF(N533="základní",J533,0)</f>
        <v>0</v>
      </c>
      <c r="BF533" s="145">
        <f>IF(N533="snížená",J533,0)</f>
        <v>0</v>
      </c>
      <c r="BG533" s="145">
        <f>IF(N533="zákl. přenesená",J533,0)</f>
        <v>0</v>
      </c>
      <c r="BH533" s="145">
        <f>IF(N533="sníž. přenesená",J533,0)</f>
        <v>0</v>
      </c>
      <c r="BI533" s="145">
        <f>IF(N533="nulová",J533,0)</f>
        <v>0</v>
      </c>
      <c r="BJ533" s="18" t="s">
        <v>22</v>
      </c>
      <c r="BK533" s="145">
        <f>ROUND(I533*H533,2)</f>
        <v>0</v>
      </c>
      <c r="BL533" s="18" t="s">
        <v>199</v>
      </c>
      <c r="BM533" s="144" t="s">
        <v>693</v>
      </c>
    </row>
    <row r="534" spans="2:65" s="1" customFormat="1" ht="10.199999999999999" x14ac:dyDescent="0.2">
      <c r="B534" s="33"/>
      <c r="D534" s="146" t="s">
        <v>201</v>
      </c>
      <c r="F534" s="147" t="s">
        <v>694</v>
      </c>
      <c r="I534" s="148"/>
      <c r="L534" s="33"/>
      <c r="M534" s="149"/>
      <c r="T534" s="54"/>
      <c r="AT534" s="18" t="s">
        <v>201</v>
      </c>
      <c r="AU534" s="18" t="s">
        <v>89</v>
      </c>
    </row>
    <row r="535" spans="2:65" s="12" customFormat="1" ht="10.199999999999999" x14ac:dyDescent="0.2">
      <c r="B535" s="150"/>
      <c r="D535" s="151" t="s">
        <v>203</v>
      </c>
      <c r="E535" s="152" t="s">
        <v>20</v>
      </c>
      <c r="F535" s="153" t="s">
        <v>695</v>
      </c>
      <c r="H535" s="152" t="s">
        <v>20</v>
      </c>
      <c r="I535" s="154"/>
      <c r="L535" s="150"/>
      <c r="M535" s="155"/>
      <c r="T535" s="156"/>
      <c r="AT535" s="152" t="s">
        <v>203</v>
      </c>
      <c r="AU535" s="152" t="s">
        <v>89</v>
      </c>
      <c r="AV535" s="12" t="s">
        <v>22</v>
      </c>
      <c r="AW535" s="12" t="s">
        <v>39</v>
      </c>
      <c r="AX535" s="12" t="s">
        <v>80</v>
      </c>
      <c r="AY535" s="152" t="s">
        <v>192</v>
      </c>
    </row>
    <row r="536" spans="2:65" s="13" customFormat="1" ht="10.199999999999999" x14ac:dyDescent="0.2">
      <c r="B536" s="157"/>
      <c r="D536" s="151" t="s">
        <v>203</v>
      </c>
      <c r="E536" s="158" t="s">
        <v>20</v>
      </c>
      <c r="F536" s="159" t="s">
        <v>696</v>
      </c>
      <c r="H536" s="160">
        <v>150</v>
      </c>
      <c r="I536" s="161"/>
      <c r="L536" s="157"/>
      <c r="M536" s="162"/>
      <c r="T536" s="163"/>
      <c r="AT536" s="158" t="s">
        <v>203</v>
      </c>
      <c r="AU536" s="158" t="s">
        <v>89</v>
      </c>
      <c r="AV536" s="13" t="s">
        <v>89</v>
      </c>
      <c r="AW536" s="13" t="s">
        <v>39</v>
      </c>
      <c r="AX536" s="13" t="s">
        <v>22</v>
      </c>
      <c r="AY536" s="158" t="s">
        <v>192</v>
      </c>
    </row>
    <row r="537" spans="2:65" s="1" customFormat="1" ht="24.15" customHeight="1" x14ac:dyDescent="0.2">
      <c r="B537" s="33"/>
      <c r="C537" s="133" t="s">
        <v>697</v>
      </c>
      <c r="D537" s="133" t="s">
        <v>194</v>
      </c>
      <c r="E537" s="134" t="s">
        <v>698</v>
      </c>
      <c r="F537" s="135" t="s">
        <v>699</v>
      </c>
      <c r="G537" s="136" t="s">
        <v>234</v>
      </c>
      <c r="H537" s="137">
        <v>13500</v>
      </c>
      <c r="I537" s="138"/>
      <c r="J537" s="139">
        <f>ROUND(I537*H537,2)</f>
        <v>0</v>
      </c>
      <c r="K537" s="135" t="s">
        <v>198</v>
      </c>
      <c r="L537" s="33"/>
      <c r="M537" s="140" t="s">
        <v>20</v>
      </c>
      <c r="N537" s="141" t="s">
        <v>51</v>
      </c>
      <c r="P537" s="142">
        <f>O537*H537</f>
        <v>0</v>
      </c>
      <c r="Q537" s="142">
        <v>0</v>
      </c>
      <c r="R537" s="142">
        <f>Q537*H537</f>
        <v>0</v>
      </c>
      <c r="S537" s="142">
        <v>0</v>
      </c>
      <c r="T537" s="143">
        <f>S537*H537</f>
        <v>0</v>
      </c>
      <c r="AR537" s="144" t="s">
        <v>199</v>
      </c>
      <c r="AT537" s="144" t="s">
        <v>194</v>
      </c>
      <c r="AU537" s="144" t="s">
        <v>89</v>
      </c>
      <c r="AY537" s="18" t="s">
        <v>192</v>
      </c>
      <c r="BE537" s="145">
        <f>IF(N537="základní",J537,0)</f>
        <v>0</v>
      </c>
      <c r="BF537" s="145">
        <f>IF(N537="snížená",J537,0)</f>
        <v>0</v>
      </c>
      <c r="BG537" s="145">
        <f>IF(N537="zákl. přenesená",J537,0)</f>
        <v>0</v>
      </c>
      <c r="BH537" s="145">
        <f>IF(N537="sníž. přenesená",J537,0)</f>
        <v>0</v>
      </c>
      <c r="BI537" s="145">
        <f>IF(N537="nulová",J537,0)</f>
        <v>0</v>
      </c>
      <c r="BJ537" s="18" t="s">
        <v>22</v>
      </c>
      <c r="BK537" s="145">
        <f>ROUND(I537*H537,2)</f>
        <v>0</v>
      </c>
      <c r="BL537" s="18" t="s">
        <v>199</v>
      </c>
      <c r="BM537" s="144" t="s">
        <v>700</v>
      </c>
    </row>
    <row r="538" spans="2:65" s="1" customFormat="1" ht="10.199999999999999" x14ac:dyDescent="0.2">
      <c r="B538" s="33"/>
      <c r="D538" s="146" t="s">
        <v>201</v>
      </c>
      <c r="F538" s="147" t="s">
        <v>701</v>
      </c>
      <c r="I538" s="148"/>
      <c r="L538" s="33"/>
      <c r="M538" s="149"/>
      <c r="T538" s="54"/>
      <c r="AT538" s="18" t="s">
        <v>201</v>
      </c>
      <c r="AU538" s="18" t="s">
        <v>89</v>
      </c>
    </row>
    <row r="539" spans="2:65" s="13" customFormat="1" ht="10.199999999999999" x14ac:dyDescent="0.2">
      <c r="B539" s="157"/>
      <c r="D539" s="151" t="s">
        <v>203</v>
      </c>
      <c r="F539" s="159" t="s">
        <v>702</v>
      </c>
      <c r="H539" s="160">
        <v>13500</v>
      </c>
      <c r="I539" s="161"/>
      <c r="L539" s="157"/>
      <c r="M539" s="162"/>
      <c r="T539" s="163"/>
      <c r="AT539" s="158" t="s">
        <v>203</v>
      </c>
      <c r="AU539" s="158" t="s">
        <v>89</v>
      </c>
      <c r="AV539" s="13" t="s">
        <v>89</v>
      </c>
      <c r="AW539" s="13" t="s">
        <v>4</v>
      </c>
      <c r="AX539" s="13" t="s">
        <v>22</v>
      </c>
      <c r="AY539" s="158" t="s">
        <v>192</v>
      </c>
    </row>
    <row r="540" spans="2:65" s="1" customFormat="1" ht="24.15" customHeight="1" x14ac:dyDescent="0.2">
      <c r="B540" s="33"/>
      <c r="C540" s="133" t="s">
        <v>703</v>
      </c>
      <c r="D540" s="133" t="s">
        <v>194</v>
      </c>
      <c r="E540" s="134" t="s">
        <v>704</v>
      </c>
      <c r="F540" s="135" t="s">
        <v>705</v>
      </c>
      <c r="G540" s="136" t="s">
        <v>234</v>
      </c>
      <c r="H540" s="137">
        <v>150</v>
      </c>
      <c r="I540" s="138"/>
      <c r="J540" s="139">
        <f>ROUND(I540*H540,2)</f>
        <v>0</v>
      </c>
      <c r="K540" s="135" t="s">
        <v>198</v>
      </c>
      <c r="L540" s="33"/>
      <c r="M540" s="140" t="s">
        <v>20</v>
      </c>
      <c r="N540" s="141" t="s">
        <v>51</v>
      </c>
      <c r="P540" s="142">
        <f>O540*H540</f>
        <v>0</v>
      </c>
      <c r="Q540" s="142">
        <v>0</v>
      </c>
      <c r="R540" s="142">
        <f>Q540*H540</f>
        <v>0</v>
      </c>
      <c r="S540" s="142">
        <v>0</v>
      </c>
      <c r="T540" s="143">
        <f>S540*H540</f>
        <v>0</v>
      </c>
      <c r="AR540" s="144" t="s">
        <v>199</v>
      </c>
      <c r="AT540" s="144" t="s">
        <v>194</v>
      </c>
      <c r="AU540" s="144" t="s">
        <v>89</v>
      </c>
      <c r="AY540" s="18" t="s">
        <v>192</v>
      </c>
      <c r="BE540" s="145">
        <f>IF(N540="základní",J540,0)</f>
        <v>0</v>
      </c>
      <c r="BF540" s="145">
        <f>IF(N540="snížená",J540,0)</f>
        <v>0</v>
      </c>
      <c r="BG540" s="145">
        <f>IF(N540="zákl. přenesená",J540,0)</f>
        <v>0</v>
      </c>
      <c r="BH540" s="145">
        <f>IF(N540="sníž. přenesená",J540,0)</f>
        <v>0</v>
      </c>
      <c r="BI540" s="145">
        <f>IF(N540="nulová",J540,0)</f>
        <v>0</v>
      </c>
      <c r="BJ540" s="18" t="s">
        <v>22</v>
      </c>
      <c r="BK540" s="145">
        <f>ROUND(I540*H540,2)</f>
        <v>0</v>
      </c>
      <c r="BL540" s="18" t="s">
        <v>199</v>
      </c>
      <c r="BM540" s="144" t="s">
        <v>706</v>
      </c>
    </row>
    <row r="541" spans="2:65" s="1" customFormat="1" ht="10.199999999999999" x14ac:dyDescent="0.2">
      <c r="B541" s="33"/>
      <c r="D541" s="146" t="s">
        <v>201</v>
      </c>
      <c r="F541" s="147" t="s">
        <v>707</v>
      </c>
      <c r="I541" s="148"/>
      <c r="L541" s="33"/>
      <c r="M541" s="149"/>
      <c r="T541" s="54"/>
      <c r="AT541" s="18" t="s">
        <v>201</v>
      </c>
      <c r="AU541" s="18" t="s">
        <v>89</v>
      </c>
    </row>
    <row r="542" spans="2:65" s="1" customFormat="1" ht="24.15" customHeight="1" x14ac:dyDescent="0.2">
      <c r="B542" s="33"/>
      <c r="C542" s="133" t="s">
        <v>708</v>
      </c>
      <c r="D542" s="133" t="s">
        <v>194</v>
      </c>
      <c r="E542" s="134" t="s">
        <v>709</v>
      </c>
      <c r="F542" s="135" t="s">
        <v>710</v>
      </c>
      <c r="G542" s="136" t="s">
        <v>269</v>
      </c>
      <c r="H542" s="137">
        <v>5</v>
      </c>
      <c r="I542" s="138"/>
      <c r="J542" s="139">
        <f>ROUND(I542*H542,2)</f>
        <v>0</v>
      </c>
      <c r="K542" s="135" t="s">
        <v>198</v>
      </c>
      <c r="L542" s="33"/>
      <c r="M542" s="140" t="s">
        <v>20</v>
      </c>
      <c r="N542" s="141" t="s">
        <v>51</v>
      </c>
      <c r="P542" s="142">
        <f>O542*H542</f>
        <v>0</v>
      </c>
      <c r="Q542" s="142">
        <v>1.2199999999999999E-3</v>
      </c>
      <c r="R542" s="142">
        <f>Q542*H542</f>
        <v>6.0999999999999995E-3</v>
      </c>
      <c r="S542" s="142">
        <v>7.0000000000000007E-2</v>
      </c>
      <c r="T542" s="143">
        <f>S542*H542</f>
        <v>0.35000000000000003</v>
      </c>
      <c r="AR542" s="144" t="s">
        <v>199</v>
      </c>
      <c r="AT542" s="144" t="s">
        <v>194</v>
      </c>
      <c r="AU542" s="144" t="s">
        <v>89</v>
      </c>
      <c r="AY542" s="18" t="s">
        <v>192</v>
      </c>
      <c r="BE542" s="145">
        <f>IF(N542="základní",J542,0)</f>
        <v>0</v>
      </c>
      <c r="BF542" s="145">
        <f>IF(N542="snížená",J542,0)</f>
        <v>0</v>
      </c>
      <c r="BG542" s="145">
        <f>IF(N542="zákl. přenesená",J542,0)</f>
        <v>0</v>
      </c>
      <c r="BH542" s="145">
        <f>IF(N542="sníž. přenesená",J542,0)</f>
        <v>0</v>
      </c>
      <c r="BI542" s="145">
        <f>IF(N542="nulová",J542,0)</f>
        <v>0</v>
      </c>
      <c r="BJ542" s="18" t="s">
        <v>22</v>
      </c>
      <c r="BK542" s="145">
        <f>ROUND(I542*H542,2)</f>
        <v>0</v>
      </c>
      <c r="BL542" s="18" t="s">
        <v>199</v>
      </c>
      <c r="BM542" s="144" t="s">
        <v>711</v>
      </c>
    </row>
    <row r="543" spans="2:65" s="1" customFormat="1" ht="10.199999999999999" x14ac:dyDescent="0.2">
      <c r="B543" s="33"/>
      <c r="D543" s="146" t="s">
        <v>201</v>
      </c>
      <c r="F543" s="147" t="s">
        <v>712</v>
      </c>
      <c r="I543" s="148"/>
      <c r="L543" s="33"/>
      <c r="M543" s="149"/>
      <c r="T543" s="54"/>
      <c r="AT543" s="18" t="s">
        <v>201</v>
      </c>
      <c r="AU543" s="18" t="s">
        <v>89</v>
      </c>
    </row>
    <row r="544" spans="2:65" s="1" customFormat="1" ht="24.15" customHeight="1" x14ac:dyDescent="0.2">
      <c r="B544" s="33"/>
      <c r="C544" s="133" t="s">
        <v>713</v>
      </c>
      <c r="D544" s="133" t="s">
        <v>194</v>
      </c>
      <c r="E544" s="134" t="s">
        <v>714</v>
      </c>
      <c r="F544" s="135" t="s">
        <v>715</v>
      </c>
      <c r="G544" s="136" t="s">
        <v>269</v>
      </c>
      <c r="H544" s="137">
        <v>2</v>
      </c>
      <c r="I544" s="138"/>
      <c r="J544" s="139">
        <f>ROUND(I544*H544,2)</f>
        <v>0</v>
      </c>
      <c r="K544" s="135" t="s">
        <v>198</v>
      </c>
      <c r="L544" s="33"/>
      <c r="M544" s="140" t="s">
        <v>20</v>
      </c>
      <c r="N544" s="141" t="s">
        <v>51</v>
      </c>
      <c r="P544" s="142">
        <f>O544*H544</f>
        <v>0</v>
      </c>
      <c r="Q544" s="142">
        <v>3.0899999999999999E-3</v>
      </c>
      <c r="R544" s="142">
        <f>Q544*H544</f>
        <v>6.1799999999999997E-3</v>
      </c>
      <c r="S544" s="142">
        <v>0.126</v>
      </c>
      <c r="T544" s="143">
        <f>S544*H544</f>
        <v>0.252</v>
      </c>
      <c r="AR544" s="144" t="s">
        <v>199</v>
      </c>
      <c r="AT544" s="144" t="s">
        <v>194</v>
      </c>
      <c r="AU544" s="144" t="s">
        <v>89</v>
      </c>
      <c r="AY544" s="18" t="s">
        <v>192</v>
      </c>
      <c r="BE544" s="145">
        <f>IF(N544="základní",J544,0)</f>
        <v>0</v>
      </c>
      <c r="BF544" s="145">
        <f>IF(N544="snížená",J544,0)</f>
        <v>0</v>
      </c>
      <c r="BG544" s="145">
        <f>IF(N544="zákl. přenesená",J544,0)</f>
        <v>0</v>
      </c>
      <c r="BH544" s="145">
        <f>IF(N544="sníž. přenesená",J544,0)</f>
        <v>0</v>
      </c>
      <c r="BI544" s="145">
        <f>IF(N544="nulová",J544,0)</f>
        <v>0</v>
      </c>
      <c r="BJ544" s="18" t="s">
        <v>22</v>
      </c>
      <c r="BK544" s="145">
        <f>ROUND(I544*H544,2)</f>
        <v>0</v>
      </c>
      <c r="BL544" s="18" t="s">
        <v>199</v>
      </c>
      <c r="BM544" s="144" t="s">
        <v>716</v>
      </c>
    </row>
    <row r="545" spans="2:65" s="1" customFormat="1" ht="10.199999999999999" x14ac:dyDescent="0.2">
      <c r="B545" s="33"/>
      <c r="D545" s="146" t="s">
        <v>201</v>
      </c>
      <c r="F545" s="147" t="s">
        <v>717</v>
      </c>
      <c r="I545" s="148"/>
      <c r="L545" s="33"/>
      <c r="M545" s="149"/>
      <c r="T545" s="54"/>
      <c r="AT545" s="18" t="s">
        <v>201</v>
      </c>
      <c r="AU545" s="18" t="s">
        <v>89</v>
      </c>
    </row>
    <row r="546" spans="2:65" s="1" customFormat="1" ht="24.15" customHeight="1" x14ac:dyDescent="0.2">
      <c r="B546" s="33"/>
      <c r="C546" s="133" t="s">
        <v>718</v>
      </c>
      <c r="D546" s="133" t="s">
        <v>194</v>
      </c>
      <c r="E546" s="134" t="s">
        <v>719</v>
      </c>
      <c r="F546" s="135" t="s">
        <v>720</v>
      </c>
      <c r="G546" s="136" t="s">
        <v>269</v>
      </c>
      <c r="H546" s="137">
        <v>4.4000000000000004</v>
      </c>
      <c r="I546" s="138"/>
      <c r="J546" s="139">
        <f>ROUND(I546*H546,2)</f>
        <v>0</v>
      </c>
      <c r="K546" s="135" t="s">
        <v>198</v>
      </c>
      <c r="L546" s="33"/>
      <c r="M546" s="140" t="s">
        <v>20</v>
      </c>
      <c r="N546" s="141" t="s">
        <v>51</v>
      </c>
      <c r="P546" s="142">
        <f>O546*H546</f>
        <v>0</v>
      </c>
      <c r="Q546" s="142">
        <v>3.63E-3</v>
      </c>
      <c r="R546" s="142">
        <f>Q546*H546</f>
        <v>1.5972E-2</v>
      </c>
      <c r="S546" s="142">
        <v>0.19600000000000001</v>
      </c>
      <c r="T546" s="143">
        <f>S546*H546</f>
        <v>0.86240000000000006</v>
      </c>
      <c r="AR546" s="144" t="s">
        <v>199</v>
      </c>
      <c r="AT546" s="144" t="s">
        <v>194</v>
      </c>
      <c r="AU546" s="144" t="s">
        <v>89</v>
      </c>
      <c r="AY546" s="18" t="s">
        <v>192</v>
      </c>
      <c r="BE546" s="145">
        <f>IF(N546="základní",J546,0)</f>
        <v>0</v>
      </c>
      <c r="BF546" s="145">
        <f>IF(N546="snížená",J546,0)</f>
        <v>0</v>
      </c>
      <c r="BG546" s="145">
        <f>IF(N546="zákl. přenesená",J546,0)</f>
        <v>0</v>
      </c>
      <c r="BH546" s="145">
        <f>IF(N546="sníž. přenesená",J546,0)</f>
        <v>0</v>
      </c>
      <c r="BI546" s="145">
        <f>IF(N546="nulová",J546,0)</f>
        <v>0</v>
      </c>
      <c r="BJ546" s="18" t="s">
        <v>22</v>
      </c>
      <c r="BK546" s="145">
        <f>ROUND(I546*H546,2)</f>
        <v>0</v>
      </c>
      <c r="BL546" s="18" t="s">
        <v>199</v>
      </c>
      <c r="BM546" s="144" t="s">
        <v>721</v>
      </c>
    </row>
    <row r="547" spans="2:65" s="1" customFormat="1" ht="10.199999999999999" x14ac:dyDescent="0.2">
      <c r="B547" s="33"/>
      <c r="D547" s="146" t="s">
        <v>201</v>
      </c>
      <c r="F547" s="147" t="s">
        <v>722</v>
      </c>
      <c r="I547" s="148"/>
      <c r="L547" s="33"/>
      <c r="M547" s="149"/>
      <c r="T547" s="54"/>
      <c r="AT547" s="18" t="s">
        <v>201</v>
      </c>
      <c r="AU547" s="18" t="s">
        <v>89</v>
      </c>
    </row>
    <row r="548" spans="2:65" s="12" customFormat="1" ht="10.199999999999999" x14ac:dyDescent="0.2">
      <c r="B548" s="150"/>
      <c r="D548" s="151" t="s">
        <v>203</v>
      </c>
      <c r="E548" s="152" t="s">
        <v>20</v>
      </c>
      <c r="F548" s="153" t="s">
        <v>429</v>
      </c>
      <c r="H548" s="152" t="s">
        <v>20</v>
      </c>
      <c r="I548" s="154"/>
      <c r="L548" s="150"/>
      <c r="M548" s="155"/>
      <c r="T548" s="156"/>
      <c r="AT548" s="152" t="s">
        <v>203</v>
      </c>
      <c r="AU548" s="152" t="s">
        <v>89</v>
      </c>
      <c r="AV548" s="12" t="s">
        <v>22</v>
      </c>
      <c r="AW548" s="12" t="s">
        <v>39</v>
      </c>
      <c r="AX548" s="12" t="s">
        <v>80</v>
      </c>
      <c r="AY548" s="152" t="s">
        <v>192</v>
      </c>
    </row>
    <row r="549" spans="2:65" s="12" customFormat="1" ht="10.199999999999999" x14ac:dyDescent="0.2">
      <c r="B549" s="150"/>
      <c r="D549" s="151" t="s">
        <v>203</v>
      </c>
      <c r="E549" s="152" t="s">
        <v>20</v>
      </c>
      <c r="F549" s="153" t="s">
        <v>723</v>
      </c>
      <c r="H549" s="152" t="s">
        <v>20</v>
      </c>
      <c r="I549" s="154"/>
      <c r="L549" s="150"/>
      <c r="M549" s="155"/>
      <c r="T549" s="156"/>
      <c r="AT549" s="152" t="s">
        <v>203</v>
      </c>
      <c r="AU549" s="152" t="s">
        <v>89</v>
      </c>
      <c r="AV549" s="12" t="s">
        <v>22</v>
      </c>
      <c r="AW549" s="12" t="s">
        <v>39</v>
      </c>
      <c r="AX549" s="12" t="s">
        <v>80</v>
      </c>
      <c r="AY549" s="152" t="s">
        <v>192</v>
      </c>
    </row>
    <row r="550" spans="2:65" s="13" customFormat="1" ht="10.199999999999999" x14ac:dyDescent="0.2">
      <c r="B550" s="157"/>
      <c r="D550" s="151" t="s">
        <v>203</v>
      </c>
      <c r="E550" s="158" t="s">
        <v>20</v>
      </c>
      <c r="F550" s="159" t="s">
        <v>724</v>
      </c>
      <c r="H550" s="160">
        <v>4.4000000000000004</v>
      </c>
      <c r="I550" s="161"/>
      <c r="L550" s="157"/>
      <c r="M550" s="162"/>
      <c r="T550" s="163"/>
      <c r="AT550" s="158" t="s">
        <v>203</v>
      </c>
      <c r="AU550" s="158" t="s">
        <v>89</v>
      </c>
      <c r="AV550" s="13" t="s">
        <v>89</v>
      </c>
      <c r="AW550" s="13" t="s">
        <v>39</v>
      </c>
      <c r="AX550" s="13" t="s">
        <v>22</v>
      </c>
      <c r="AY550" s="158" t="s">
        <v>192</v>
      </c>
    </row>
    <row r="551" spans="2:65" s="1" customFormat="1" ht="24.15" customHeight="1" x14ac:dyDescent="0.2">
      <c r="B551" s="33"/>
      <c r="C551" s="133" t="s">
        <v>725</v>
      </c>
      <c r="D551" s="133" t="s">
        <v>194</v>
      </c>
      <c r="E551" s="134" t="s">
        <v>726</v>
      </c>
      <c r="F551" s="135" t="s">
        <v>727</v>
      </c>
      <c r="G551" s="136" t="s">
        <v>269</v>
      </c>
      <c r="H551" s="137">
        <v>0.9</v>
      </c>
      <c r="I551" s="138"/>
      <c r="J551" s="139">
        <f>ROUND(I551*H551,2)</f>
        <v>0</v>
      </c>
      <c r="K551" s="135" t="s">
        <v>198</v>
      </c>
      <c r="L551" s="33"/>
      <c r="M551" s="140" t="s">
        <v>20</v>
      </c>
      <c r="N551" s="141" t="s">
        <v>51</v>
      </c>
      <c r="P551" s="142">
        <f>O551*H551</f>
        <v>0</v>
      </c>
      <c r="Q551" s="142">
        <v>3.9500000000000004E-3</v>
      </c>
      <c r="R551" s="142">
        <f>Q551*H551</f>
        <v>3.5550000000000004E-3</v>
      </c>
      <c r="S551" s="142">
        <v>0.16</v>
      </c>
      <c r="T551" s="143">
        <f>S551*H551</f>
        <v>0.14400000000000002</v>
      </c>
      <c r="AR551" s="144" t="s">
        <v>199</v>
      </c>
      <c r="AT551" s="144" t="s">
        <v>194</v>
      </c>
      <c r="AU551" s="144" t="s">
        <v>89</v>
      </c>
      <c r="AY551" s="18" t="s">
        <v>192</v>
      </c>
      <c r="BE551" s="145">
        <f>IF(N551="základní",J551,0)</f>
        <v>0</v>
      </c>
      <c r="BF551" s="145">
        <f>IF(N551="snížená",J551,0)</f>
        <v>0</v>
      </c>
      <c r="BG551" s="145">
        <f>IF(N551="zákl. přenesená",J551,0)</f>
        <v>0</v>
      </c>
      <c r="BH551" s="145">
        <f>IF(N551="sníž. přenesená",J551,0)</f>
        <v>0</v>
      </c>
      <c r="BI551" s="145">
        <f>IF(N551="nulová",J551,0)</f>
        <v>0</v>
      </c>
      <c r="BJ551" s="18" t="s">
        <v>22</v>
      </c>
      <c r="BK551" s="145">
        <f>ROUND(I551*H551,2)</f>
        <v>0</v>
      </c>
      <c r="BL551" s="18" t="s">
        <v>199</v>
      </c>
      <c r="BM551" s="144" t="s">
        <v>728</v>
      </c>
    </row>
    <row r="552" spans="2:65" s="1" customFormat="1" ht="10.199999999999999" x14ac:dyDescent="0.2">
      <c r="B552" s="33"/>
      <c r="D552" s="146" t="s">
        <v>201</v>
      </c>
      <c r="F552" s="147" t="s">
        <v>729</v>
      </c>
      <c r="I552" s="148"/>
      <c r="L552" s="33"/>
      <c r="M552" s="149"/>
      <c r="T552" s="54"/>
      <c r="AT552" s="18" t="s">
        <v>201</v>
      </c>
      <c r="AU552" s="18" t="s">
        <v>89</v>
      </c>
    </row>
    <row r="553" spans="2:65" s="12" customFormat="1" ht="10.199999999999999" x14ac:dyDescent="0.2">
      <c r="B553" s="150"/>
      <c r="D553" s="151" t="s">
        <v>203</v>
      </c>
      <c r="E553" s="152" t="s">
        <v>20</v>
      </c>
      <c r="F553" s="153" t="s">
        <v>400</v>
      </c>
      <c r="H553" s="152" t="s">
        <v>20</v>
      </c>
      <c r="I553" s="154"/>
      <c r="L553" s="150"/>
      <c r="M553" s="155"/>
      <c r="T553" s="156"/>
      <c r="AT553" s="152" t="s">
        <v>203</v>
      </c>
      <c r="AU553" s="152" t="s">
        <v>89</v>
      </c>
      <c r="AV553" s="12" t="s">
        <v>22</v>
      </c>
      <c r="AW553" s="12" t="s">
        <v>39</v>
      </c>
      <c r="AX553" s="12" t="s">
        <v>80</v>
      </c>
      <c r="AY553" s="152" t="s">
        <v>192</v>
      </c>
    </row>
    <row r="554" spans="2:65" s="13" customFormat="1" ht="10.199999999999999" x14ac:dyDescent="0.2">
      <c r="B554" s="157"/>
      <c r="D554" s="151" t="s">
        <v>203</v>
      </c>
      <c r="E554" s="158" t="s">
        <v>20</v>
      </c>
      <c r="F554" s="159" t="s">
        <v>730</v>
      </c>
      <c r="H554" s="160">
        <v>0.9</v>
      </c>
      <c r="I554" s="161"/>
      <c r="L554" s="157"/>
      <c r="M554" s="162"/>
      <c r="T554" s="163"/>
      <c r="AT554" s="158" t="s">
        <v>203</v>
      </c>
      <c r="AU554" s="158" t="s">
        <v>89</v>
      </c>
      <c r="AV554" s="13" t="s">
        <v>89</v>
      </c>
      <c r="AW554" s="13" t="s">
        <v>39</v>
      </c>
      <c r="AX554" s="13" t="s">
        <v>22</v>
      </c>
      <c r="AY554" s="158" t="s">
        <v>192</v>
      </c>
    </row>
    <row r="555" spans="2:65" s="1" customFormat="1" ht="24.15" customHeight="1" x14ac:dyDescent="0.2">
      <c r="B555" s="33"/>
      <c r="C555" s="133" t="s">
        <v>731</v>
      </c>
      <c r="D555" s="133" t="s">
        <v>194</v>
      </c>
      <c r="E555" s="134" t="s">
        <v>732</v>
      </c>
      <c r="F555" s="135" t="s">
        <v>733</v>
      </c>
      <c r="G555" s="136" t="s">
        <v>269</v>
      </c>
      <c r="H555" s="137">
        <v>1.6</v>
      </c>
      <c r="I555" s="138"/>
      <c r="J555" s="139">
        <f>ROUND(I555*H555,2)</f>
        <v>0</v>
      </c>
      <c r="K555" s="135" t="s">
        <v>198</v>
      </c>
      <c r="L555" s="33"/>
      <c r="M555" s="140" t="s">
        <v>20</v>
      </c>
      <c r="N555" s="141" t="s">
        <v>51</v>
      </c>
      <c r="P555" s="142">
        <f>O555*H555</f>
        <v>0</v>
      </c>
      <c r="Q555" s="142">
        <v>6.1999999999999998E-3</v>
      </c>
      <c r="R555" s="142">
        <f>Q555*H555</f>
        <v>9.92E-3</v>
      </c>
      <c r="S555" s="142">
        <v>0.35</v>
      </c>
      <c r="T555" s="143">
        <f>S555*H555</f>
        <v>0.55999999999999994</v>
      </c>
      <c r="AR555" s="144" t="s">
        <v>199</v>
      </c>
      <c r="AT555" s="144" t="s">
        <v>194</v>
      </c>
      <c r="AU555" s="144" t="s">
        <v>89</v>
      </c>
      <c r="AY555" s="18" t="s">
        <v>192</v>
      </c>
      <c r="BE555" s="145">
        <f>IF(N555="základní",J555,0)</f>
        <v>0</v>
      </c>
      <c r="BF555" s="145">
        <f>IF(N555="snížená",J555,0)</f>
        <v>0</v>
      </c>
      <c r="BG555" s="145">
        <f>IF(N555="zákl. přenesená",J555,0)</f>
        <v>0</v>
      </c>
      <c r="BH555" s="145">
        <f>IF(N555="sníž. přenesená",J555,0)</f>
        <v>0</v>
      </c>
      <c r="BI555" s="145">
        <f>IF(N555="nulová",J555,0)</f>
        <v>0</v>
      </c>
      <c r="BJ555" s="18" t="s">
        <v>22</v>
      </c>
      <c r="BK555" s="145">
        <f>ROUND(I555*H555,2)</f>
        <v>0</v>
      </c>
      <c r="BL555" s="18" t="s">
        <v>199</v>
      </c>
      <c r="BM555" s="144" t="s">
        <v>734</v>
      </c>
    </row>
    <row r="556" spans="2:65" s="1" customFormat="1" ht="10.199999999999999" x14ac:dyDescent="0.2">
      <c r="B556" s="33"/>
      <c r="D556" s="146" t="s">
        <v>201</v>
      </c>
      <c r="F556" s="147" t="s">
        <v>735</v>
      </c>
      <c r="I556" s="148"/>
      <c r="L556" s="33"/>
      <c r="M556" s="149"/>
      <c r="T556" s="54"/>
      <c r="AT556" s="18" t="s">
        <v>201</v>
      </c>
      <c r="AU556" s="18" t="s">
        <v>89</v>
      </c>
    </row>
    <row r="557" spans="2:65" s="12" customFormat="1" ht="10.199999999999999" x14ac:dyDescent="0.2">
      <c r="B557" s="150"/>
      <c r="D557" s="151" t="s">
        <v>203</v>
      </c>
      <c r="E557" s="152" t="s">
        <v>20</v>
      </c>
      <c r="F557" s="153" t="s">
        <v>400</v>
      </c>
      <c r="H557" s="152" t="s">
        <v>20</v>
      </c>
      <c r="I557" s="154"/>
      <c r="L557" s="150"/>
      <c r="M557" s="155"/>
      <c r="T557" s="156"/>
      <c r="AT557" s="152" t="s">
        <v>203</v>
      </c>
      <c r="AU557" s="152" t="s">
        <v>89</v>
      </c>
      <c r="AV557" s="12" t="s">
        <v>22</v>
      </c>
      <c r="AW557" s="12" t="s">
        <v>39</v>
      </c>
      <c r="AX557" s="12" t="s">
        <v>80</v>
      </c>
      <c r="AY557" s="152" t="s">
        <v>192</v>
      </c>
    </row>
    <row r="558" spans="2:65" s="13" customFormat="1" ht="10.199999999999999" x14ac:dyDescent="0.2">
      <c r="B558" s="157"/>
      <c r="D558" s="151" t="s">
        <v>203</v>
      </c>
      <c r="E558" s="158" t="s">
        <v>20</v>
      </c>
      <c r="F558" s="159" t="s">
        <v>736</v>
      </c>
      <c r="H558" s="160">
        <v>1.6</v>
      </c>
      <c r="I558" s="161"/>
      <c r="L558" s="157"/>
      <c r="M558" s="162"/>
      <c r="T558" s="163"/>
      <c r="AT558" s="158" t="s">
        <v>203</v>
      </c>
      <c r="AU558" s="158" t="s">
        <v>89</v>
      </c>
      <c r="AV558" s="13" t="s">
        <v>89</v>
      </c>
      <c r="AW558" s="13" t="s">
        <v>39</v>
      </c>
      <c r="AX558" s="13" t="s">
        <v>22</v>
      </c>
      <c r="AY558" s="158" t="s">
        <v>192</v>
      </c>
    </row>
    <row r="559" spans="2:65" s="1" customFormat="1" ht="24.15" customHeight="1" x14ac:dyDescent="0.2">
      <c r="B559" s="33"/>
      <c r="C559" s="133" t="s">
        <v>737</v>
      </c>
      <c r="D559" s="133" t="s">
        <v>194</v>
      </c>
      <c r="E559" s="134" t="s">
        <v>738</v>
      </c>
      <c r="F559" s="135" t="s">
        <v>739</v>
      </c>
      <c r="G559" s="136" t="s">
        <v>269</v>
      </c>
      <c r="H559" s="137">
        <v>3</v>
      </c>
      <c r="I559" s="138"/>
      <c r="J559" s="139">
        <f>ROUND(I559*H559,2)</f>
        <v>0</v>
      </c>
      <c r="K559" s="135" t="s">
        <v>198</v>
      </c>
      <c r="L559" s="33"/>
      <c r="M559" s="140" t="s">
        <v>20</v>
      </c>
      <c r="N559" s="141" t="s">
        <v>51</v>
      </c>
      <c r="P559" s="142">
        <f>O559*H559</f>
        <v>0</v>
      </c>
      <c r="Q559" s="142">
        <v>1.4499999999999999E-3</v>
      </c>
      <c r="R559" s="142">
        <f>Q559*H559</f>
        <v>4.3499999999999997E-3</v>
      </c>
      <c r="S559" s="142">
        <v>1.7000000000000001E-2</v>
      </c>
      <c r="T559" s="143">
        <f>S559*H559</f>
        <v>5.1000000000000004E-2</v>
      </c>
      <c r="AR559" s="144" t="s">
        <v>199</v>
      </c>
      <c r="AT559" s="144" t="s">
        <v>194</v>
      </c>
      <c r="AU559" s="144" t="s">
        <v>89</v>
      </c>
      <c r="AY559" s="18" t="s">
        <v>192</v>
      </c>
      <c r="BE559" s="145">
        <f>IF(N559="základní",J559,0)</f>
        <v>0</v>
      </c>
      <c r="BF559" s="145">
        <f>IF(N559="snížená",J559,0)</f>
        <v>0</v>
      </c>
      <c r="BG559" s="145">
        <f>IF(N559="zákl. přenesená",J559,0)</f>
        <v>0</v>
      </c>
      <c r="BH559" s="145">
        <f>IF(N559="sníž. přenesená",J559,0)</f>
        <v>0</v>
      </c>
      <c r="BI559" s="145">
        <f>IF(N559="nulová",J559,0)</f>
        <v>0</v>
      </c>
      <c r="BJ559" s="18" t="s">
        <v>22</v>
      </c>
      <c r="BK559" s="145">
        <f>ROUND(I559*H559,2)</f>
        <v>0</v>
      </c>
      <c r="BL559" s="18" t="s">
        <v>199</v>
      </c>
      <c r="BM559" s="144" t="s">
        <v>740</v>
      </c>
    </row>
    <row r="560" spans="2:65" s="1" customFormat="1" ht="10.199999999999999" x14ac:dyDescent="0.2">
      <c r="B560" s="33"/>
      <c r="D560" s="146" t="s">
        <v>201</v>
      </c>
      <c r="F560" s="147" t="s">
        <v>741</v>
      </c>
      <c r="I560" s="148"/>
      <c r="L560" s="33"/>
      <c r="M560" s="149"/>
      <c r="T560" s="54"/>
      <c r="AT560" s="18" t="s">
        <v>201</v>
      </c>
      <c r="AU560" s="18" t="s">
        <v>89</v>
      </c>
    </row>
    <row r="561" spans="2:65" s="12" customFormat="1" ht="10.199999999999999" x14ac:dyDescent="0.2">
      <c r="B561" s="150"/>
      <c r="D561" s="151" t="s">
        <v>203</v>
      </c>
      <c r="E561" s="152" t="s">
        <v>20</v>
      </c>
      <c r="F561" s="153" t="s">
        <v>742</v>
      </c>
      <c r="H561" s="152" t="s">
        <v>20</v>
      </c>
      <c r="I561" s="154"/>
      <c r="L561" s="150"/>
      <c r="M561" s="155"/>
      <c r="T561" s="156"/>
      <c r="AT561" s="152" t="s">
        <v>203</v>
      </c>
      <c r="AU561" s="152" t="s">
        <v>89</v>
      </c>
      <c r="AV561" s="12" t="s">
        <v>22</v>
      </c>
      <c r="AW561" s="12" t="s">
        <v>39</v>
      </c>
      <c r="AX561" s="12" t="s">
        <v>80</v>
      </c>
      <c r="AY561" s="152" t="s">
        <v>192</v>
      </c>
    </row>
    <row r="562" spans="2:65" s="13" customFormat="1" ht="10.199999999999999" x14ac:dyDescent="0.2">
      <c r="B562" s="157"/>
      <c r="D562" s="151" t="s">
        <v>203</v>
      </c>
      <c r="E562" s="158" t="s">
        <v>20</v>
      </c>
      <c r="F562" s="159" t="s">
        <v>743</v>
      </c>
      <c r="H562" s="160">
        <v>2</v>
      </c>
      <c r="I562" s="161"/>
      <c r="L562" s="157"/>
      <c r="M562" s="162"/>
      <c r="T562" s="163"/>
      <c r="AT562" s="158" t="s">
        <v>203</v>
      </c>
      <c r="AU562" s="158" t="s">
        <v>89</v>
      </c>
      <c r="AV562" s="13" t="s">
        <v>89</v>
      </c>
      <c r="AW562" s="13" t="s">
        <v>39</v>
      </c>
      <c r="AX562" s="13" t="s">
        <v>80</v>
      </c>
      <c r="AY562" s="158" t="s">
        <v>192</v>
      </c>
    </row>
    <row r="563" spans="2:65" s="12" customFormat="1" ht="10.199999999999999" x14ac:dyDescent="0.2">
      <c r="B563" s="150"/>
      <c r="D563" s="151" t="s">
        <v>203</v>
      </c>
      <c r="E563" s="152" t="s">
        <v>20</v>
      </c>
      <c r="F563" s="153" t="s">
        <v>526</v>
      </c>
      <c r="H563" s="152" t="s">
        <v>20</v>
      </c>
      <c r="I563" s="154"/>
      <c r="L563" s="150"/>
      <c r="M563" s="155"/>
      <c r="T563" s="156"/>
      <c r="AT563" s="152" t="s">
        <v>203</v>
      </c>
      <c r="AU563" s="152" t="s">
        <v>89</v>
      </c>
      <c r="AV563" s="12" t="s">
        <v>22</v>
      </c>
      <c r="AW563" s="12" t="s">
        <v>39</v>
      </c>
      <c r="AX563" s="12" t="s">
        <v>80</v>
      </c>
      <c r="AY563" s="152" t="s">
        <v>192</v>
      </c>
    </row>
    <row r="564" spans="2:65" s="13" customFormat="1" ht="10.199999999999999" x14ac:dyDescent="0.2">
      <c r="B564" s="157"/>
      <c r="D564" s="151" t="s">
        <v>203</v>
      </c>
      <c r="E564" s="158" t="s">
        <v>20</v>
      </c>
      <c r="F564" s="159" t="s">
        <v>744</v>
      </c>
      <c r="H564" s="160">
        <v>1</v>
      </c>
      <c r="I564" s="161"/>
      <c r="L564" s="157"/>
      <c r="M564" s="162"/>
      <c r="T564" s="163"/>
      <c r="AT564" s="158" t="s">
        <v>203</v>
      </c>
      <c r="AU564" s="158" t="s">
        <v>89</v>
      </c>
      <c r="AV564" s="13" t="s">
        <v>89</v>
      </c>
      <c r="AW564" s="13" t="s">
        <v>39</v>
      </c>
      <c r="AX564" s="13" t="s">
        <v>80</v>
      </c>
      <c r="AY564" s="158" t="s">
        <v>192</v>
      </c>
    </row>
    <row r="565" spans="2:65" s="14" customFormat="1" ht="10.199999999999999" x14ac:dyDescent="0.2">
      <c r="B565" s="164"/>
      <c r="D565" s="151" t="s">
        <v>203</v>
      </c>
      <c r="E565" s="165" t="s">
        <v>20</v>
      </c>
      <c r="F565" s="166" t="s">
        <v>207</v>
      </c>
      <c r="H565" s="167">
        <v>3</v>
      </c>
      <c r="I565" s="168"/>
      <c r="L565" s="164"/>
      <c r="M565" s="169"/>
      <c r="T565" s="170"/>
      <c r="AT565" s="165" t="s">
        <v>203</v>
      </c>
      <c r="AU565" s="165" t="s">
        <v>89</v>
      </c>
      <c r="AV565" s="14" t="s">
        <v>199</v>
      </c>
      <c r="AW565" s="14" t="s">
        <v>39</v>
      </c>
      <c r="AX565" s="14" t="s">
        <v>22</v>
      </c>
      <c r="AY565" s="165" t="s">
        <v>192</v>
      </c>
    </row>
    <row r="566" spans="2:65" s="1" customFormat="1" ht="24.15" customHeight="1" x14ac:dyDescent="0.2">
      <c r="B566" s="33"/>
      <c r="C566" s="133" t="s">
        <v>745</v>
      </c>
      <c r="D566" s="133" t="s">
        <v>194</v>
      </c>
      <c r="E566" s="134" t="s">
        <v>746</v>
      </c>
      <c r="F566" s="135" t="s">
        <v>747</v>
      </c>
      <c r="G566" s="136" t="s">
        <v>269</v>
      </c>
      <c r="H566" s="137">
        <v>6.4</v>
      </c>
      <c r="I566" s="138"/>
      <c r="J566" s="139">
        <f>ROUND(I566*H566,2)</f>
        <v>0</v>
      </c>
      <c r="K566" s="135" t="s">
        <v>198</v>
      </c>
      <c r="L566" s="33"/>
      <c r="M566" s="140" t="s">
        <v>20</v>
      </c>
      <c r="N566" s="141" t="s">
        <v>51</v>
      </c>
      <c r="P566" s="142">
        <f>O566*H566</f>
        <v>0</v>
      </c>
      <c r="Q566" s="142">
        <v>1.73E-3</v>
      </c>
      <c r="R566" s="142">
        <f>Q566*H566</f>
        <v>1.1072E-2</v>
      </c>
      <c r="S566" s="142">
        <v>3.9E-2</v>
      </c>
      <c r="T566" s="143">
        <f>S566*H566</f>
        <v>0.24960000000000002</v>
      </c>
      <c r="AR566" s="144" t="s">
        <v>199</v>
      </c>
      <c r="AT566" s="144" t="s">
        <v>194</v>
      </c>
      <c r="AU566" s="144" t="s">
        <v>89</v>
      </c>
      <c r="AY566" s="18" t="s">
        <v>192</v>
      </c>
      <c r="BE566" s="145">
        <f>IF(N566="základní",J566,0)</f>
        <v>0</v>
      </c>
      <c r="BF566" s="145">
        <f>IF(N566="snížená",J566,0)</f>
        <v>0</v>
      </c>
      <c r="BG566" s="145">
        <f>IF(N566="zákl. přenesená",J566,0)</f>
        <v>0</v>
      </c>
      <c r="BH566" s="145">
        <f>IF(N566="sníž. přenesená",J566,0)</f>
        <v>0</v>
      </c>
      <c r="BI566" s="145">
        <f>IF(N566="nulová",J566,0)</f>
        <v>0</v>
      </c>
      <c r="BJ566" s="18" t="s">
        <v>22</v>
      </c>
      <c r="BK566" s="145">
        <f>ROUND(I566*H566,2)</f>
        <v>0</v>
      </c>
      <c r="BL566" s="18" t="s">
        <v>199</v>
      </c>
      <c r="BM566" s="144" t="s">
        <v>748</v>
      </c>
    </row>
    <row r="567" spans="2:65" s="1" customFormat="1" ht="10.199999999999999" x14ac:dyDescent="0.2">
      <c r="B567" s="33"/>
      <c r="D567" s="146" t="s">
        <v>201</v>
      </c>
      <c r="F567" s="147" t="s">
        <v>749</v>
      </c>
      <c r="I567" s="148"/>
      <c r="L567" s="33"/>
      <c r="M567" s="149"/>
      <c r="T567" s="54"/>
      <c r="AT567" s="18" t="s">
        <v>201</v>
      </c>
      <c r="AU567" s="18" t="s">
        <v>89</v>
      </c>
    </row>
    <row r="568" spans="2:65" s="12" customFormat="1" ht="10.199999999999999" x14ac:dyDescent="0.2">
      <c r="B568" s="150"/>
      <c r="D568" s="151" t="s">
        <v>203</v>
      </c>
      <c r="E568" s="152" t="s">
        <v>20</v>
      </c>
      <c r="F568" s="153" t="s">
        <v>750</v>
      </c>
      <c r="H568" s="152" t="s">
        <v>20</v>
      </c>
      <c r="I568" s="154"/>
      <c r="L568" s="150"/>
      <c r="M568" s="155"/>
      <c r="T568" s="156"/>
      <c r="AT568" s="152" t="s">
        <v>203</v>
      </c>
      <c r="AU568" s="152" t="s">
        <v>89</v>
      </c>
      <c r="AV568" s="12" t="s">
        <v>22</v>
      </c>
      <c r="AW568" s="12" t="s">
        <v>39</v>
      </c>
      <c r="AX568" s="12" t="s">
        <v>80</v>
      </c>
      <c r="AY568" s="152" t="s">
        <v>192</v>
      </c>
    </row>
    <row r="569" spans="2:65" s="12" customFormat="1" ht="10.199999999999999" x14ac:dyDescent="0.2">
      <c r="B569" s="150"/>
      <c r="D569" s="151" t="s">
        <v>203</v>
      </c>
      <c r="E569" s="152" t="s">
        <v>20</v>
      </c>
      <c r="F569" s="153" t="s">
        <v>429</v>
      </c>
      <c r="H569" s="152" t="s">
        <v>20</v>
      </c>
      <c r="I569" s="154"/>
      <c r="L569" s="150"/>
      <c r="M569" s="155"/>
      <c r="T569" s="156"/>
      <c r="AT569" s="152" t="s">
        <v>203</v>
      </c>
      <c r="AU569" s="152" t="s">
        <v>89</v>
      </c>
      <c r="AV569" s="12" t="s">
        <v>22</v>
      </c>
      <c r="AW569" s="12" t="s">
        <v>39</v>
      </c>
      <c r="AX569" s="12" t="s">
        <v>80</v>
      </c>
      <c r="AY569" s="152" t="s">
        <v>192</v>
      </c>
    </row>
    <row r="570" spans="2:65" s="13" customFormat="1" ht="10.199999999999999" x14ac:dyDescent="0.2">
      <c r="B570" s="157"/>
      <c r="D570" s="151" t="s">
        <v>203</v>
      </c>
      <c r="E570" s="158" t="s">
        <v>20</v>
      </c>
      <c r="F570" s="159" t="s">
        <v>751</v>
      </c>
      <c r="H570" s="160">
        <v>0.6</v>
      </c>
      <c r="I570" s="161"/>
      <c r="L570" s="157"/>
      <c r="M570" s="162"/>
      <c r="T570" s="163"/>
      <c r="AT570" s="158" t="s">
        <v>203</v>
      </c>
      <c r="AU570" s="158" t="s">
        <v>89</v>
      </c>
      <c r="AV570" s="13" t="s">
        <v>89</v>
      </c>
      <c r="AW570" s="13" t="s">
        <v>39</v>
      </c>
      <c r="AX570" s="13" t="s">
        <v>80</v>
      </c>
      <c r="AY570" s="158" t="s">
        <v>192</v>
      </c>
    </row>
    <row r="571" spans="2:65" s="12" customFormat="1" ht="10.199999999999999" x14ac:dyDescent="0.2">
      <c r="B571" s="150"/>
      <c r="D571" s="151" t="s">
        <v>203</v>
      </c>
      <c r="E571" s="152" t="s">
        <v>20</v>
      </c>
      <c r="F571" s="153" t="s">
        <v>400</v>
      </c>
      <c r="H571" s="152" t="s">
        <v>20</v>
      </c>
      <c r="I571" s="154"/>
      <c r="L571" s="150"/>
      <c r="M571" s="155"/>
      <c r="T571" s="156"/>
      <c r="AT571" s="152" t="s">
        <v>203</v>
      </c>
      <c r="AU571" s="152" t="s">
        <v>89</v>
      </c>
      <c r="AV571" s="12" t="s">
        <v>22</v>
      </c>
      <c r="AW571" s="12" t="s">
        <v>39</v>
      </c>
      <c r="AX571" s="12" t="s">
        <v>80</v>
      </c>
      <c r="AY571" s="152" t="s">
        <v>192</v>
      </c>
    </row>
    <row r="572" spans="2:65" s="13" customFormat="1" ht="10.199999999999999" x14ac:dyDescent="0.2">
      <c r="B572" s="157"/>
      <c r="D572" s="151" t="s">
        <v>203</v>
      </c>
      <c r="E572" s="158" t="s">
        <v>20</v>
      </c>
      <c r="F572" s="159" t="s">
        <v>751</v>
      </c>
      <c r="H572" s="160">
        <v>0.6</v>
      </c>
      <c r="I572" s="161"/>
      <c r="L572" s="157"/>
      <c r="M572" s="162"/>
      <c r="T572" s="163"/>
      <c r="AT572" s="158" t="s">
        <v>203</v>
      </c>
      <c r="AU572" s="158" t="s">
        <v>89</v>
      </c>
      <c r="AV572" s="13" t="s">
        <v>89</v>
      </c>
      <c r="AW572" s="13" t="s">
        <v>39</v>
      </c>
      <c r="AX572" s="13" t="s">
        <v>80</v>
      </c>
      <c r="AY572" s="158" t="s">
        <v>192</v>
      </c>
    </row>
    <row r="573" spans="2:65" s="12" customFormat="1" ht="10.199999999999999" x14ac:dyDescent="0.2">
      <c r="B573" s="150"/>
      <c r="D573" s="151" t="s">
        <v>203</v>
      </c>
      <c r="E573" s="152" t="s">
        <v>20</v>
      </c>
      <c r="F573" s="153" t="s">
        <v>752</v>
      </c>
      <c r="H573" s="152" t="s">
        <v>20</v>
      </c>
      <c r="I573" s="154"/>
      <c r="L573" s="150"/>
      <c r="M573" s="155"/>
      <c r="T573" s="156"/>
      <c r="AT573" s="152" t="s">
        <v>203</v>
      </c>
      <c r="AU573" s="152" t="s">
        <v>89</v>
      </c>
      <c r="AV573" s="12" t="s">
        <v>22</v>
      </c>
      <c r="AW573" s="12" t="s">
        <v>39</v>
      </c>
      <c r="AX573" s="12" t="s">
        <v>80</v>
      </c>
      <c r="AY573" s="152" t="s">
        <v>192</v>
      </c>
    </row>
    <row r="574" spans="2:65" s="13" customFormat="1" ht="10.199999999999999" x14ac:dyDescent="0.2">
      <c r="B574" s="157"/>
      <c r="D574" s="151" t="s">
        <v>203</v>
      </c>
      <c r="E574" s="158" t="s">
        <v>20</v>
      </c>
      <c r="F574" s="159" t="s">
        <v>753</v>
      </c>
      <c r="H574" s="160">
        <v>5.2</v>
      </c>
      <c r="I574" s="161"/>
      <c r="L574" s="157"/>
      <c r="M574" s="162"/>
      <c r="T574" s="163"/>
      <c r="AT574" s="158" t="s">
        <v>203</v>
      </c>
      <c r="AU574" s="158" t="s">
        <v>89</v>
      </c>
      <c r="AV574" s="13" t="s">
        <v>89</v>
      </c>
      <c r="AW574" s="13" t="s">
        <v>39</v>
      </c>
      <c r="AX574" s="13" t="s">
        <v>80</v>
      </c>
      <c r="AY574" s="158" t="s">
        <v>192</v>
      </c>
    </row>
    <row r="575" spans="2:65" s="14" customFormat="1" ht="10.199999999999999" x14ac:dyDescent="0.2">
      <c r="B575" s="164"/>
      <c r="D575" s="151" t="s">
        <v>203</v>
      </c>
      <c r="E575" s="165" t="s">
        <v>20</v>
      </c>
      <c r="F575" s="166" t="s">
        <v>207</v>
      </c>
      <c r="H575" s="167">
        <v>6.4</v>
      </c>
      <c r="I575" s="168"/>
      <c r="L575" s="164"/>
      <c r="M575" s="169"/>
      <c r="T575" s="170"/>
      <c r="AT575" s="165" t="s">
        <v>203</v>
      </c>
      <c r="AU575" s="165" t="s">
        <v>89</v>
      </c>
      <c r="AV575" s="14" t="s">
        <v>199</v>
      </c>
      <c r="AW575" s="14" t="s">
        <v>39</v>
      </c>
      <c r="AX575" s="14" t="s">
        <v>22</v>
      </c>
      <c r="AY575" s="165" t="s">
        <v>192</v>
      </c>
    </row>
    <row r="576" spans="2:65" s="1" customFormat="1" ht="24.15" customHeight="1" x14ac:dyDescent="0.2">
      <c r="B576" s="33"/>
      <c r="C576" s="133" t="s">
        <v>754</v>
      </c>
      <c r="D576" s="133" t="s">
        <v>194</v>
      </c>
      <c r="E576" s="134" t="s">
        <v>755</v>
      </c>
      <c r="F576" s="135" t="s">
        <v>756</v>
      </c>
      <c r="G576" s="136" t="s">
        <v>269</v>
      </c>
      <c r="H576" s="137">
        <v>2.2000000000000002</v>
      </c>
      <c r="I576" s="138"/>
      <c r="J576" s="139">
        <f>ROUND(I576*H576,2)</f>
        <v>0</v>
      </c>
      <c r="K576" s="135" t="s">
        <v>198</v>
      </c>
      <c r="L576" s="33"/>
      <c r="M576" s="140" t="s">
        <v>20</v>
      </c>
      <c r="N576" s="141" t="s">
        <v>51</v>
      </c>
      <c r="P576" s="142">
        <f>O576*H576</f>
        <v>0</v>
      </c>
      <c r="Q576" s="142">
        <v>3.5500000000000002E-3</v>
      </c>
      <c r="R576" s="142">
        <f>Q576*H576</f>
        <v>7.810000000000001E-3</v>
      </c>
      <c r="S576" s="142">
        <v>6.9000000000000006E-2</v>
      </c>
      <c r="T576" s="143">
        <f>S576*H576</f>
        <v>0.15180000000000002</v>
      </c>
      <c r="AR576" s="144" t="s">
        <v>199</v>
      </c>
      <c r="AT576" s="144" t="s">
        <v>194</v>
      </c>
      <c r="AU576" s="144" t="s">
        <v>89</v>
      </c>
      <c r="AY576" s="18" t="s">
        <v>192</v>
      </c>
      <c r="BE576" s="145">
        <f>IF(N576="základní",J576,0)</f>
        <v>0</v>
      </c>
      <c r="BF576" s="145">
        <f>IF(N576="snížená",J576,0)</f>
        <v>0</v>
      </c>
      <c r="BG576" s="145">
        <f>IF(N576="zákl. přenesená",J576,0)</f>
        <v>0</v>
      </c>
      <c r="BH576" s="145">
        <f>IF(N576="sníž. přenesená",J576,0)</f>
        <v>0</v>
      </c>
      <c r="BI576" s="145">
        <f>IF(N576="nulová",J576,0)</f>
        <v>0</v>
      </c>
      <c r="BJ576" s="18" t="s">
        <v>22</v>
      </c>
      <c r="BK576" s="145">
        <f>ROUND(I576*H576,2)</f>
        <v>0</v>
      </c>
      <c r="BL576" s="18" t="s">
        <v>199</v>
      </c>
      <c r="BM576" s="144" t="s">
        <v>757</v>
      </c>
    </row>
    <row r="577" spans="2:65" s="1" customFormat="1" ht="10.199999999999999" x14ac:dyDescent="0.2">
      <c r="B577" s="33"/>
      <c r="D577" s="146" t="s">
        <v>201</v>
      </c>
      <c r="F577" s="147" t="s">
        <v>758</v>
      </c>
      <c r="I577" s="148"/>
      <c r="L577" s="33"/>
      <c r="M577" s="149"/>
      <c r="T577" s="54"/>
      <c r="AT577" s="18" t="s">
        <v>201</v>
      </c>
      <c r="AU577" s="18" t="s">
        <v>89</v>
      </c>
    </row>
    <row r="578" spans="2:65" s="12" customFormat="1" ht="10.199999999999999" x14ac:dyDescent="0.2">
      <c r="B578" s="150"/>
      <c r="D578" s="151" t="s">
        <v>203</v>
      </c>
      <c r="E578" s="152" t="s">
        <v>20</v>
      </c>
      <c r="F578" s="153" t="s">
        <v>759</v>
      </c>
      <c r="H578" s="152" t="s">
        <v>20</v>
      </c>
      <c r="I578" s="154"/>
      <c r="L578" s="150"/>
      <c r="M578" s="155"/>
      <c r="T578" s="156"/>
      <c r="AT578" s="152" t="s">
        <v>203</v>
      </c>
      <c r="AU578" s="152" t="s">
        <v>89</v>
      </c>
      <c r="AV578" s="12" t="s">
        <v>22</v>
      </c>
      <c r="AW578" s="12" t="s">
        <v>39</v>
      </c>
      <c r="AX578" s="12" t="s">
        <v>80</v>
      </c>
      <c r="AY578" s="152" t="s">
        <v>192</v>
      </c>
    </row>
    <row r="579" spans="2:65" s="12" customFormat="1" ht="10.199999999999999" x14ac:dyDescent="0.2">
      <c r="B579" s="150"/>
      <c r="D579" s="151" t="s">
        <v>203</v>
      </c>
      <c r="E579" s="152" t="s">
        <v>20</v>
      </c>
      <c r="F579" s="153" t="s">
        <v>429</v>
      </c>
      <c r="H579" s="152" t="s">
        <v>20</v>
      </c>
      <c r="I579" s="154"/>
      <c r="L579" s="150"/>
      <c r="M579" s="155"/>
      <c r="T579" s="156"/>
      <c r="AT579" s="152" t="s">
        <v>203</v>
      </c>
      <c r="AU579" s="152" t="s">
        <v>89</v>
      </c>
      <c r="AV579" s="12" t="s">
        <v>22</v>
      </c>
      <c r="AW579" s="12" t="s">
        <v>39</v>
      </c>
      <c r="AX579" s="12" t="s">
        <v>80</v>
      </c>
      <c r="AY579" s="152" t="s">
        <v>192</v>
      </c>
    </row>
    <row r="580" spans="2:65" s="13" customFormat="1" ht="10.199999999999999" x14ac:dyDescent="0.2">
      <c r="B580" s="157"/>
      <c r="D580" s="151" t="s">
        <v>203</v>
      </c>
      <c r="E580" s="158" t="s">
        <v>20</v>
      </c>
      <c r="F580" s="159" t="s">
        <v>760</v>
      </c>
      <c r="H580" s="160">
        <v>1.2</v>
      </c>
      <c r="I580" s="161"/>
      <c r="L580" s="157"/>
      <c r="M580" s="162"/>
      <c r="T580" s="163"/>
      <c r="AT580" s="158" t="s">
        <v>203</v>
      </c>
      <c r="AU580" s="158" t="s">
        <v>89</v>
      </c>
      <c r="AV580" s="13" t="s">
        <v>89</v>
      </c>
      <c r="AW580" s="13" t="s">
        <v>39</v>
      </c>
      <c r="AX580" s="13" t="s">
        <v>80</v>
      </c>
      <c r="AY580" s="158" t="s">
        <v>192</v>
      </c>
    </row>
    <row r="581" spans="2:65" s="12" customFormat="1" ht="10.199999999999999" x14ac:dyDescent="0.2">
      <c r="B581" s="150"/>
      <c r="D581" s="151" t="s">
        <v>203</v>
      </c>
      <c r="E581" s="152" t="s">
        <v>20</v>
      </c>
      <c r="F581" s="153" t="s">
        <v>400</v>
      </c>
      <c r="H581" s="152" t="s">
        <v>20</v>
      </c>
      <c r="I581" s="154"/>
      <c r="L581" s="150"/>
      <c r="M581" s="155"/>
      <c r="T581" s="156"/>
      <c r="AT581" s="152" t="s">
        <v>203</v>
      </c>
      <c r="AU581" s="152" t="s">
        <v>89</v>
      </c>
      <c r="AV581" s="12" t="s">
        <v>22</v>
      </c>
      <c r="AW581" s="12" t="s">
        <v>39</v>
      </c>
      <c r="AX581" s="12" t="s">
        <v>80</v>
      </c>
      <c r="AY581" s="152" t="s">
        <v>192</v>
      </c>
    </row>
    <row r="582" spans="2:65" s="13" customFormat="1" ht="10.199999999999999" x14ac:dyDescent="0.2">
      <c r="B582" s="157"/>
      <c r="D582" s="151" t="s">
        <v>203</v>
      </c>
      <c r="E582" s="158" t="s">
        <v>20</v>
      </c>
      <c r="F582" s="159" t="s">
        <v>761</v>
      </c>
      <c r="H582" s="160">
        <v>0.2</v>
      </c>
      <c r="I582" s="161"/>
      <c r="L582" s="157"/>
      <c r="M582" s="162"/>
      <c r="T582" s="163"/>
      <c r="AT582" s="158" t="s">
        <v>203</v>
      </c>
      <c r="AU582" s="158" t="s">
        <v>89</v>
      </c>
      <c r="AV582" s="13" t="s">
        <v>89</v>
      </c>
      <c r="AW582" s="13" t="s">
        <v>39</v>
      </c>
      <c r="AX582" s="13" t="s">
        <v>80</v>
      </c>
      <c r="AY582" s="158" t="s">
        <v>192</v>
      </c>
    </row>
    <row r="583" spans="2:65" s="12" customFormat="1" ht="10.199999999999999" x14ac:dyDescent="0.2">
      <c r="B583" s="150"/>
      <c r="D583" s="151" t="s">
        <v>203</v>
      </c>
      <c r="E583" s="152" t="s">
        <v>20</v>
      </c>
      <c r="F583" s="153" t="s">
        <v>762</v>
      </c>
      <c r="H583" s="152" t="s">
        <v>20</v>
      </c>
      <c r="I583" s="154"/>
      <c r="L583" s="150"/>
      <c r="M583" s="155"/>
      <c r="T583" s="156"/>
      <c r="AT583" s="152" t="s">
        <v>203</v>
      </c>
      <c r="AU583" s="152" t="s">
        <v>89</v>
      </c>
      <c r="AV583" s="12" t="s">
        <v>22</v>
      </c>
      <c r="AW583" s="12" t="s">
        <v>39</v>
      </c>
      <c r="AX583" s="12" t="s">
        <v>80</v>
      </c>
      <c r="AY583" s="152" t="s">
        <v>192</v>
      </c>
    </row>
    <row r="584" spans="2:65" s="13" customFormat="1" ht="10.199999999999999" x14ac:dyDescent="0.2">
      <c r="B584" s="157"/>
      <c r="D584" s="151" t="s">
        <v>203</v>
      </c>
      <c r="E584" s="158" t="s">
        <v>20</v>
      </c>
      <c r="F584" s="159" t="s">
        <v>763</v>
      </c>
      <c r="H584" s="160">
        <v>0.8</v>
      </c>
      <c r="I584" s="161"/>
      <c r="L584" s="157"/>
      <c r="M584" s="162"/>
      <c r="T584" s="163"/>
      <c r="AT584" s="158" t="s">
        <v>203</v>
      </c>
      <c r="AU584" s="158" t="s">
        <v>89</v>
      </c>
      <c r="AV584" s="13" t="s">
        <v>89</v>
      </c>
      <c r="AW584" s="13" t="s">
        <v>39</v>
      </c>
      <c r="AX584" s="13" t="s">
        <v>80</v>
      </c>
      <c r="AY584" s="158" t="s">
        <v>192</v>
      </c>
    </row>
    <row r="585" spans="2:65" s="14" customFormat="1" ht="10.199999999999999" x14ac:dyDescent="0.2">
      <c r="B585" s="164"/>
      <c r="D585" s="151" t="s">
        <v>203</v>
      </c>
      <c r="E585" s="165" t="s">
        <v>20</v>
      </c>
      <c r="F585" s="166" t="s">
        <v>207</v>
      </c>
      <c r="H585" s="167">
        <v>2.2000000000000002</v>
      </c>
      <c r="I585" s="168"/>
      <c r="L585" s="164"/>
      <c r="M585" s="169"/>
      <c r="T585" s="170"/>
      <c r="AT585" s="165" t="s">
        <v>203</v>
      </c>
      <c r="AU585" s="165" t="s">
        <v>89</v>
      </c>
      <c r="AV585" s="14" t="s">
        <v>199</v>
      </c>
      <c r="AW585" s="14" t="s">
        <v>39</v>
      </c>
      <c r="AX585" s="14" t="s">
        <v>22</v>
      </c>
      <c r="AY585" s="165" t="s">
        <v>192</v>
      </c>
    </row>
    <row r="586" spans="2:65" s="1" customFormat="1" ht="24.15" customHeight="1" x14ac:dyDescent="0.2">
      <c r="B586" s="33"/>
      <c r="C586" s="133" t="s">
        <v>764</v>
      </c>
      <c r="D586" s="133" t="s">
        <v>194</v>
      </c>
      <c r="E586" s="134" t="s">
        <v>765</v>
      </c>
      <c r="F586" s="135" t="s">
        <v>766</v>
      </c>
      <c r="G586" s="136" t="s">
        <v>269</v>
      </c>
      <c r="H586" s="137">
        <v>37.14</v>
      </c>
      <c r="I586" s="138"/>
      <c r="J586" s="139">
        <f>ROUND(I586*H586,2)</f>
        <v>0</v>
      </c>
      <c r="K586" s="135" t="s">
        <v>198</v>
      </c>
      <c r="L586" s="33"/>
      <c r="M586" s="140" t="s">
        <v>20</v>
      </c>
      <c r="N586" s="141" t="s">
        <v>51</v>
      </c>
      <c r="P586" s="142">
        <f>O586*H586</f>
        <v>0</v>
      </c>
      <c r="Q586" s="142">
        <v>8.0000000000000007E-5</v>
      </c>
      <c r="R586" s="142">
        <f>Q586*H586</f>
        <v>2.9712000000000002E-3</v>
      </c>
      <c r="S586" s="142">
        <v>0</v>
      </c>
      <c r="T586" s="143">
        <f>S586*H586</f>
        <v>0</v>
      </c>
      <c r="AR586" s="144" t="s">
        <v>199</v>
      </c>
      <c r="AT586" s="144" t="s">
        <v>194</v>
      </c>
      <c r="AU586" s="144" t="s">
        <v>89</v>
      </c>
      <c r="AY586" s="18" t="s">
        <v>192</v>
      </c>
      <c r="BE586" s="145">
        <f>IF(N586="základní",J586,0)</f>
        <v>0</v>
      </c>
      <c r="BF586" s="145">
        <f>IF(N586="snížená",J586,0)</f>
        <v>0</v>
      </c>
      <c r="BG586" s="145">
        <f>IF(N586="zákl. přenesená",J586,0)</f>
        <v>0</v>
      </c>
      <c r="BH586" s="145">
        <f>IF(N586="sníž. přenesená",J586,0)</f>
        <v>0</v>
      </c>
      <c r="BI586" s="145">
        <f>IF(N586="nulová",J586,0)</f>
        <v>0</v>
      </c>
      <c r="BJ586" s="18" t="s">
        <v>22</v>
      </c>
      <c r="BK586" s="145">
        <f>ROUND(I586*H586,2)</f>
        <v>0</v>
      </c>
      <c r="BL586" s="18" t="s">
        <v>199</v>
      </c>
      <c r="BM586" s="144" t="s">
        <v>767</v>
      </c>
    </row>
    <row r="587" spans="2:65" s="1" customFormat="1" ht="10.199999999999999" x14ac:dyDescent="0.2">
      <c r="B587" s="33"/>
      <c r="D587" s="146" t="s">
        <v>201</v>
      </c>
      <c r="F587" s="147" t="s">
        <v>768</v>
      </c>
      <c r="I587" s="148"/>
      <c r="L587" s="33"/>
      <c r="M587" s="149"/>
      <c r="T587" s="54"/>
      <c r="AT587" s="18" t="s">
        <v>201</v>
      </c>
      <c r="AU587" s="18" t="s">
        <v>89</v>
      </c>
    </row>
    <row r="588" spans="2:65" s="12" customFormat="1" ht="10.199999999999999" x14ac:dyDescent="0.2">
      <c r="B588" s="150"/>
      <c r="D588" s="151" t="s">
        <v>203</v>
      </c>
      <c r="E588" s="152" t="s">
        <v>20</v>
      </c>
      <c r="F588" s="153" t="s">
        <v>769</v>
      </c>
      <c r="H588" s="152" t="s">
        <v>20</v>
      </c>
      <c r="I588" s="154"/>
      <c r="L588" s="150"/>
      <c r="M588" s="155"/>
      <c r="T588" s="156"/>
      <c r="AT588" s="152" t="s">
        <v>203</v>
      </c>
      <c r="AU588" s="152" t="s">
        <v>89</v>
      </c>
      <c r="AV588" s="12" t="s">
        <v>22</v>
      </c>
      <c r="AW588" s="12" t="s">
        <v>39</v>
      </c>
      <c r="AX588" s="12" t="s">
        <v>80</v>
      </c>
      <c r="AY588" s="152" t="s">
        <v>192</v>
      </c>
    </row>
    <row r="589" spans="2:65" s="13" customFormat="1" ht="10.199999999999999" x14ac:dyDescent="0.2">
      <c r="B589" s="157"/>
      <c r="D589" s="151" t="s">
        <v>203</v>
      </c>
      <c r="E589" s="158" t="s">
        <v>20</v>
      </c>
      <c r="F589" s="159" t="s">
        <v>770</v>
      </c>
      <c r="H589" s="160">
        <v>32</v>
      </c>
      <c r="I589" s="161"/>
      <c r="L589" s="157"/>
      <c r="M589" s="162"/>
      <c r="T589" s="163"/>
      <c r="AT589" s="158" t="s">
        <v>203</v>
      </c>
      <c r="AU589" s="158" t="s">
        <v>89</v>
      </c>
      <c r="AV589" s="13" t="s">
        <v>89</v>
      </c>
      <c r="AW589" s="13" t="s">
        <v>39</v>
      </c>
      <c r="AX589" s="13" t="s">
        <v>80</v>
      </c>
      <c r="AY589" s="158" t="s">
        <v>192</v>
      </c>
    </row>
    <row r="590" spans="2:65" s="12" customFormat="1" ht="10.199999999999999" x14ac:dyDescent="0.2">
      <c r="B590" s="150"/>
      <c r="D590" s="151" t="s">
        <v>203</v>
      </c>
      <c r="E590" s="152" t="s">
        <v>20</v>
      </c>
      <c r="F590" s="153" t="s">
        <v>578</v>
      </c>
      <c r="H590" s="152" t="s">
        <v>20</v>
      </c>
      <c r="I590" s="154"/>
      <c r="L590" s="150"/>
      <c r="M590" s="155"/>
      <c r="T590" s="156"/>
      <c r="AT590" s="152" t="s">
        <v>203</v>
      </c>
      <c r="AU590" s="152" t="s">
        <v>89</v>
      </c>
      <c r="AV590" s="12" t="s">
        <v>22</v>
      </c>
      <c r="AW590" s="12" t="s">
        <v>39</v>
      </c>
      <c r="AX590" s="12" t="s">
        <v>80</v>
      </c>
      <c r="AY590" s="152" t="s">
        <v>192</v>
      </c>
    </row>
    <row r="591" spans="2:65" s="13" customFormat="1" ht="10.199999999999999" x14ac:dyDescent="0.2">
      <c r="B591" s="157"/>
      <c r="D591" s="151" t="s">
        <v>203</v>
      </c>
      <c r="E591" s="158" t="s">
        <v>20</v>
      </c>
      <c r="F591" s="159" t="s">
        <v>771</v>
      </c>
      <c r="H591" s="160">
        <v>5.14</v>
      </c>
      <c r="I591" s="161"/>
      <c r="L591" s="157"/>
      <c r="M591" s="162"/>
      <c r="T591" s="163"/>
      <c r="AT591" s="158" t="s">
        <v>203</v>
      </c>
      <c r="AU591" s="158" t="s">
        <v>89</v>
      </c>
      <c r="AV591" s="13" t="s">
        <v>89</v>
      </c>
      <c r="AW591" s="13" t="s">
        <v>39</v>
      </c>
      <c r="AX591" s="13" t="s">
        <v>80</v>
      </c>
      <c r="AY591" s="158" t="s">
        <v>192</v>
      </c>
    </row>
    <row r="592" spans="2:65" s="14" customFormat="1" ht="10.199999999999999" x14ac:dyDescent="0.2">
      <c r="B592" s="164"/>
      <c r="D592" s="151" t="s">
        <v>203</v>
      </c>
      <c r="E592" s="165" t="s">
        <v>20</v>
      </c>
      <c r="F592" s="166" t="s">
        <v>207</v>
      </c>
      <c r="H592" s="167">
        <v>37.14</v>
      </c>
      <c r="I592" s="168"/>
      <c r="L592" s="164"/>
      <c r="M592" s="169"/>
      <c r="T592" s="170"/>
      <c r="AT592" s="165" t="s">
        <v>203</v>
      </c>
      <c r="AU592" s="165" t="s">
        <v>89</v>
      </c>
      <c r="AV592" s="14" t="s">
        <v>199</v>
      </c>
      <c r="AW592" s="14" t="s">
        <v>39</v>
      </c>
      <c r="AX592" s="14" t="s">
        <v>22</v>
      </c>
      <c r="AY592" s="165" t="s">
        <v>192</v>
      </c>
    </row>
    <row r="593" spans="2:65" s="1" customFormat="1" ht="24.15" customHeight="1" x14ac:dyDescent="0.2">
      <c r="B593" s="33"/>
      <c r="C593" s="133" t="s">
        <v>772</v>
      </c>
      <c r="D593" s="133" t="s">
        <v>194</v>
      </c>
      <c r="E593" s="134" t="s">
        <v>773</v>
      </c>
      <c r="F593" s="135" t="s">
        <v>774</v>
      </c>
      <c r="G593" s="136" t="s">
        <v>269</v>
      </c>
      <c r="H593" s="137">
        <v>19.600000000000001</v>
      </c>
      <c r="I593" s="138"/>
      <c r="J593" s="139">
        <f>ROUND(I593*H593,2)</f>
        <v>0</v>
      </c>
      <c r="K593" s="135" t="s">
        <v>198</v>
      </c>
      <c r="L593" s="33"/>
      <c r="M593" s="140" t="s">
        <v>20</v>
      </c>
      <c r="N593" s="141" t="s">
        <v>51</v>
      </c>
      <c r="P593" s="142">
        <f>O593*H593</f>
        <v>0</v>
      </c>
      <c r="Q593" s="142">
        <v>2.0000000000000001E-4</v>
      </c>
      <c r="R593" s="142">
        <f>Q593*H593</f>
        <v>3.9200000000000007E-3</v>
      </c>
      <c r="S593" s="142">
        <v>0</v>
      </c>
      <c r="T593" s="143">
        <f>S593*H593</f>
        <v>0</v>
      </c>
      <c r="AR593" s="144" t="s">
        <v>199</v>
      </c>
      <c r="AT593" s="144" t="s">
        <v>194</v>
      </c>
      <c r="AU593" s="144" t="s">
        <v>89</v>
      </c>
      <c r="AY593" s="18" t="s">
        <v>192</v>
      </c>
      <c r="BE593" s="145">
        <f>IF(N593="základní",J593,0)</f>
        <v>0</v>
      </c>
      <c r="BF593" s="145">
        <f>IF(N593="snížená",J593,0)</f>
        <v>0</v>
      </c>
      <c r="BG593" s="145">
        <f>IF(N593="zákl. přenesená",J593,0)</f>
        <v>0</v>
      </c>
      <c r="BH593" s="145">
        <f>IF(N593="sníž. přenesená",J593,0)</f>
        <v>0</v>
      </c>
      <c r="BI593" s="145">
        <f>IF(N593="nulová",J593,0)</f>
        <v>0</v>
      </c>
      <c r="BJ593" s="18" t="s">
        <v>22</v>
      </c>
      <c r="BK593" s="145">
        <f>ROUND(I593*H593,2)</f>
        <v>0</v>
      </c>
      <c r="BL593" s="18" t="s">
        <v>199</v>
      </c>
      <c r="BM593" s="144" t="s">
        <v>775</v>
      </c>
    </row>
    <row r="594" spans="2:65" s="1" customFormat="1" ht="10.199999999999999" x14ac:dyDescent="0.2">
      <c r="B594" s="33"/>
      <c r="D594" s="146" t="s">
        <v>201</v>
      </c>
      <c r="F594" s="147" t="s">
        <v>776</v>
      </c>
      <c r="I594" s="148"/>
      <c r="L594" s="33"/>
      <c r="M594" s="149"/>
      <c r="T594" s="54"/>
      <c r="AT594" s="18" t="s">
        <v>201</v>
      </c>
      <c r="AU594" s="18" t="s">
        <v>89</v>
      </c>
    </row>
    <row r="595" spans="2:65" s="12" customFormat="1" ht="10.199999999999999" x14ac:dyDescent="0.2">
      <c r="B595" s="150"/>
      <c r="D595" s="151" t="s">
        <v>203</v>
      </c>
      <c r="E595" s="152" t="s">
        <v>20</v>
      </c>
      <c r="F595" s="153" t="s">
        <v>777</v>
      </c>
      <c r="H595" s="152" t="s">
        <v>20</v>
      </c>
      <c r="I595" s="154"/>
      <c r="L595" s="150"/>
      <c r="M595" s="155"/>
      <c r="T595" s="156"/>
      <c r="AT595" s="152" t="s">
        <v>203</v>
      </c>
      <c r="AU595" s="152" t="s">
        <v>89</v>
      </c>
      <c r="AV595" s="12" t="s">
        <v>22</v>
      </c>
      <c r="AW595" s="12" t="s">
        <v>39</v>
      </c>
      <c r="AX595" s="12" t="s">
        <v>80</v>
      </c>
      <c r="AY595" s="152" t="s">
        <v>192</v>
      </c>
    </row>
    <row r="596" spans="2:65" s="12" customFormat="1" ht="10.199999999999999" x14ac:dyDescent="0.2">
      <c r="B596" s="150"/>
      <c r="D596" s="151" t="s">
        <v>203</v>
      </c>
      <c r="E596" s="152" t="s">
        <v>20</v>
      </c>
      <c r="F596" s="153" t="s">
        <v>778</v>
      </c>
      <c r="H596" s="152" t="s">
        <v>20</v>
      </c>
      <c r="I596" s="154"/>
      <c r="L596" s="150"/>
      <c r="M596" s="155"/>
      <c r="T596" s="156"/>
      <c r="AT596" s="152" t="s">
        <v>203</v>
      </c>
      <c r="AU596" s="152" t="s">
        <v>89</v>
      </c>
      <c r="AV596" s="12" t="s">
        <v>22</v>
      </c>
      <c r="AW596" s="12" t="s">
        <v>39</v>
      </c>
      <c r="AX596" s="12" t="s">
        <v>80</v>
      </c>
      <c r="AY596" s="152" t="s">
        <v>192</v>
      </c>
    </row>
    <row r="597" spans="2:65" s="13" customFormat="1" ht="10.199999999999999" x14ac:dyDescent="0.2">
      <c r="B597" s="157"/>
      <c r="D597" s="151" t="s">
        <v>203</v>
      </c>
      <c r="E597" s="158" t="s">
        <v>20</v>
      </c>
      <c r="F597" s="159" t="s">
        <v>779</v>
      </c>
      <c r="H597" s="160">
        <v>19.600000000000001</v>
      </c>
      <c r="I597" s="161"/>
      <c r="L597" s="157"/>
      <c r="M597" s="162"/>
      <c r="T597" s="163"/>
      <c r="AT597" s="158" t="s">
        <v>203</v>
      </c>
      <c r="AU597" s="158" t="s">
        <v>89</v>
      </c>
      <c r="AV597" s="13" t="s">
        <v>89</v>
      </c>
      <c r="AW597" s="13" t="s">
        <v>39</v>
      </c>
      <c r="AX597" s="13" t="s">
        <v>22</v>
      </c>
      <c r="AY597" s="158" t="s">
        <v>192</v>
      </c>
    </row>
    <row r="598" spans="2:65" s="1" customFormat="1" ht="24.15" customHeight="1" x14ac:dyDescent="0.2">
      <c r="B598" s="33"/>
      <c r="C598" s="133" t="s">
        <v>780</v>
      </c>
      <c r="D598" s="133" t="s">
        <v>194</v>
      </c>
      <c r="E598" s="134" t="s">
        <v>781</v>
      </c>
      <c r="F598" s="135" t="s">
        <v>782</v>
      </c>
      <c r="G598" s="136" t="s">
        <v>269</v>
      </c>
      <c r="H598" s="137">
        <v>14.1</v>
      </c>
      <c r="I598" s="138"/>
      <c r="J598" s="139">
        <f>ROUND(I598*H598,2)</f>
        <v>0</v>
      </c>
      <c r="K598" s="135" t="s">
        <v>198</v>
      </c>
      <c r="L598" s="33"/>
      <c r="M598" s="140" t="s">
        <v>20</v>
      </c>
      <c r="N598" s="141" t="s">
        <v>51</v>
      </c>
      <c r="P598" s="142">
        <f>O598*H598</f>
        <v>0</v>
      </c>
      <c r="Q598" s="142">
        <v>7.1000000000000002E-4</v>
      </c>
      <c r="R598" s="142">
        <f>Q598*H598</f>
        <v>1.0011000000000001E-2</v>
      </c>
      <c r="S598" s="142">
        <v>0</v>
      </c>
      <c r="T598" s="143">
        <f>S598*H598</f>
        <v>0</v>
      </c>
      <c r="AR598" s="144" t="s">
        <v>199</v>
      </c>
      <c r="AT598" s="144" t="s">
        <v>194</v>
      </c>
      <c r="AU598" s="144" t="s">
        <v>89</v>
      </c>
      <c r="AY598" s="18" t="s">
        <v>192</v>
      </c>
      <c r="BE598" s="145">
        <f>IF(N598="základní",J598,0)</f>
        <v>0</v>
      </c>
      <c r="BF598" s="145">
        <f>IF(N598="snížená",J598,0)</f>
        <v>0</v>
      </c>
      <c r="BG598" s="145">
        <f>IF(N598="zákl. přenesená",J598,0)</f>
        <v>0</v>
      </c>
      <c r="BH598" s="145">
        <f>IF(N598="sníž. přenesená",J598,0)</f>
        <v>0</v>
      </c>
      <c r="BI598" s="145">
        <f>IF(N598="nulová",J598,0)</f>
        <v>0</v>
      </c>
      <c r="BJ598" s="18" t="s">
        <v>22</v>
      </c>
      <c r="BK598" s="145">
        <f>ROUND(I598*H598,2)</f>
        <v>0</v>
      </c>
      <c r="BL598" s="18" t="s">
        <v>199</v>
      </c>
      <c r="BM598" s="144" t="s">
        <v>783</v>
      </c>
    </row>
    <row r="599" spans="2:65" s="1" customFormat="1" ht="10.199999999999999" x14ac:dyDescent="0.2">
      <c r="B599" s="33"/>
      <c r="D599" s="146" t="s">
        <v>201</v>
      </c>
      <c r="F599" s="147" t="s">
        <v>784</v>
      </c>
      <c r="I599" s="148"/>
      <c r="L599" s="33"/>
      <c r="M599" s="149"/>
      <c r="T599" s="54"/>
      <c r="AT599" s="18" t="s">
        <v>201</v>
      </c>
      <c r="AU599" s="18" t="s">
        <v>89</v>
      </c>
    </row>
    <row r="600" spans="2:65" s="12" customFormat="1" ht="10.199999999999999" x14ac:dyDescent="0.2">
      <c r="B600" s="150"/>
      <c r="D600" s="151" t="s">
        <v>203</v>
      </c>
      <c r="E600" s="152" t="s">
        <v>20</v>
      </c>
      <c r="F600" s="153" t="s">
        <v>785</v>
      </c>
      <c r="H600" s="152" t="s">
        <v>20</v>
      </c>
      <c r="I600" s="154"/>
      <c r="L600" s="150"/>
      <c r="M600" s="155"/>
      <c r="T600" s="156"/>
      <c r="AT600" s="152" t="s">
        <v>203</v>
      </c>
      <c r="AU600" s="152" t="s">
        <v>89</v>
      </c>
      <c r="AV600" s="12" t="s">
        <v>22</v>
      </c>
      <c r="AW600" s="12" t="s">
        <v>39</v>
      </c>
      <c r="AX600" s="12" t="s">
        <v>80</v>
      </c>
      <c r="AY600" s="152" t="s">
        <v>192</v>
      </c>
    </row>
    <row r="601" spans="2:65" s="12" customFormat="1" ht="10.199999999999999" x14ac:dyDescent="0.2">
      <c r="B601" s="150"/>
      <c r="D601" s="151" t="s">
        <v>203</v>
      </c>
      <c r="E601" s="152" t="s">
        <v>20</v>
      </c>
      <c r="F601" s="153" t="s">
        <v>786</v>
      </c>
      <c r="H601" s="152" t="s">
        <v>20</v>
      </c>
      <c r="I601" s="154"/>
      <c r="L601" s="150"/>
      <c r="M601" s="155"/>
      <c r="T601" s="156"/>
      <c r="AT601" s="152" t="s">
        <v>203</v>
      </c>
      <c r="AU601" s="152" t="s">
        <v>89</v>
      </c>
      <c r="AV601" s="12" t="s">
        <v>22</v>
      </c>
      <c r="AW601" s="12" t="s">
        <v>39</v>
      </c>
      <c r="AX601" s="12" t="s">
        <v>80</v>
      </c>
      <c r="AY601" s="152" t="s">
        <v>192</v>
      </c>
    </row>
    <row r="602" spans="2:65" s="13" customFormat="1" ht="10.199999999999999" x14ac:dyDescent="0.2">
      <c r="B602" s="157"/>
      <c r="D602" s="151" t="s">
        <v>203</v>
      </c>
      <c r="E602" s="158" t="s">
        <v>20</v>
      </c>
      <c r="F602" s="159" t="s">
        <v>787</v>
      </c>
      <c r="H602" s="160">
        <v>6.5</v>
      </c>
      <c r="I602" s="161"/>
      <c r="L602" s="157"/>
      <c r="M602" s="162"/>
      <c r="T602" s="163"/>
      <c r="AT602" s="158" t="s">
        <v>203</v>
      </c>
      <c r="AU602" s="158" t="s">
        <v>89</v>
      </c>
      <c r="AV602" s="13" t="s">
        <v>89</v>
      </c>
      <c r="AW602" s="13" t="s">
        <v>39</v>
      </c>
      <c r="AX602" s="13" t="s">
        <v>80</v>
      </c>
      <c r="AY602" s="158" t="s">
        <v>192</v>
      </c>
    </row>
    <row r="603" spans="2:65" s="12" customFormat="1" ht="10.199999999999999" x14ac:dyDescent="0.2">
      <c r="B603" s="150"/>
      <c r="D603" s="151" t="s">
        <v>203</v>
      </c>
      <c r="E603" s="152" t="s">
        <v>20</v>
      </c>
      <c r="F603" s="153" t="s">
        <v>788</v>
      </c>
      <c r="H603" s="152" t="s">
        <v>20</v>
      </c>
      <c r="I603" s="154"/>
      <c r="L603" s="150"/>
      <c r="M603" s="155"/>
      <c r="T603" s="156"/>
      <c r="AT603" s="152" t="s">
        <v>203</v>
      </c>
      <c r="AU603" s="152" t="s">
        <v>89</v>
      </c>
      <c r="AV603" s="12" t="s">
        <v>22</v>
      </c>
      <c r="AW603" s="12" t="s">
        <v>39</v>
      </c>
      <c r="AX603" s="12" t="s">
        <v>80</v>
      </c>
      <c r="AY603" s="152" t="s">
        <v>192</v>
      </c>
    </row>
    <row r="604" spans="2:65" s="13" customFormat="1" ht="10.199999999999999" x14ac:dyDescent="0.2">
      <c r="B604" s="157"/>
      <c r="D604" s="151" t="s">
        <v>203</v>
      </c>
      <c r="E604" s="158" t="s">
        <v>20</v>
      </c>
      <c r="F604" s="159" t="s">
        <v>789</v>
      </c>
      <c r="H604" s="160">
        <v>7.6</v>
      </c>
      <c r="I604" s="161"/>
      <c r="L604" s="157"/>
      <c r="M604" s="162"/>
      <c r="T604" s="163"/>
      <c r="AT604" s="158" t="s">
        <v>203</v>
      </c>
      <c r="AU604" s="158" t="s">
        <v>89</v>
      </c>
      <c r="AV604" s="13" t="s">
        <v>89</v>
      </c>
      <c r="AW604" s="13" t="s">
        <v>39</v>
      </c>
      <c r="AX604" s="13" t="s">
        <v>80</v>
      </c>
      <c r="AY604" s="158" t="s">
        <v>192</v>
      </c>
    </row>
    <row r="605" spans="2:65" s="14" customFormat="1" ht="10.199999999999999" x14ac:dyDescent="0.2">
      <c r="B605" s="164"/>
      <c r="D605" s="151" t="s">
        <v>203</v>
      </c>
      <c r="E605" s="165" t="s">
        <v>20</v>
      </c>
      <c r="F605" s="166" t="s">
        <v>207</v>
      </c>
      <c r="H605" s="167">
        <v>14.1</v>
      </c>
      <c r="I605" s="168"/>
      <c r="L605" s="164"/>
      <c r="M605" s="169"/>
      <c r="T605" s="170"/>
      <c r="AT605" s="165" t="s">
        <v>203</v>
      </c>
      <c r="AU605" s="165" t="s">
        <v>89</v>
      </c>
      <c r="AV605" s="14" t="s">
        <v>199</v>
      </c>
      <c r="AW605" s="14" t="s">
        <v>39</v>
      </c>
      <c r="AX605" s="14" t="s">
        <v>22</v>
      </c>
      <c r="AY605" s="165" t="s">
        <v>192</v>
      </c>
    </row>
    <row r="606" spans="2:65" s="1" customFormat="1" ht="16.5" customHeight="1" x14ac:dyDescent="0.2">
      <c r="B606" s="33"/>
      <c r="C606" s="133" t="s">
        <v>790</v>
      </c>
      <c r="D606" s="133" t="s">
        <v>194</v>
      </c>
      <c r="E606" s="134" t="s">
        <v>791</v>
      </c>
      <c r="F606" s="135" t="s">
        <v>792</v>
      </c>
      <c r="G606" s="136" t="s">
        <v>269</v>
      </c>
      <c r="H606" s="137">
        <v>5.6</v>
      </c>
      <c r="I606" s="138"/>
      <c r="J606" s="139">
        <f>ROUND(I606*H606,2)</f>
        <v>0</v>
      </c>
      <c r="K606" s="135" t="s">
        <v>198</v>
      </c>
      <c r="L606" s="33"/>
      <c r="M606" s="140" t="s">
        <v>20</v>
      </c>
      <c r="N606" s="141" t="s">
        <v>51</v>
      </c>
      <c r="P606" s="142">
        <f>O606*H606</f>
        <v>0</v>
      </c>
      <c r="Q606" s="142">
        <v>2.3000000000000001E-4</v>
      </c>
      <c r="R606" s="142">
        <f>Q606*H606</f>
        <v>1.2879999999999999E-3</v>
      </c>
      <c r="S606" s="142">
        <v>0</v>
      </c>
      <c r="T606" s="143">
        <f>S606*H606</f>
        <v>0</v>
      </c>
      <c r="AR606" s="144" t="s">
        <v>199</v>
      </c>
      <c r="AT606" s="144" t="s">
        <v>194</v>
      </c>
      <c r="AU606" s="144" t="s">
        <v>89</v>
      </c>
      <c r="AY606" s="18" t="s">
        <v>192</v>
      </c>
      <c r="BE606" s="145">
        <f>IF(N606="základní",J606,0)</f>
        <v>0</v>
      </c>
      <c r="BF606" s="145">
        <f>IF(N606="snížená",J606,0)</f>
        <v>0</v>
      </c>
      <c r="BG606" s="145">
        <f>IF(N606="zákl. přenesená",J606,0)</f>
        <v>0</v>
      </c>
      <c r="BH606" s="145">
        <f>IF(N606="sníž. přenesená",J606,0)</f>
        <v>0</v>
      </c>
      <c r="BI606" s="145">
        <f>IF(N606="nulová",J606,0)</f>
        <v>0</v>
      </c>
      <c r="BJ606" s="18" t="s">
        <v>22</v>
      </c>
      <c r="BK606" s="145">
        <f>ROUND(I606*H606,2)</f>
        <v>0</v>
      </c>
      <c r="BL606" s="18" t="s">
        <v>199</v>
      </c>
      <c r="BM606" s="144" t="s">
        <v>793</v>
      </c>
    </row>
    <row r="607" spans="2:65" s="1" customFormat="1" ht="10.199999999999999" x14ac:dyDescent="0.2">
      <c r="B607" s="33"/>
      <c r="D607" s="146" t="s">
        <v>201</v>
      </c>
      <c r="F607" s="147" t="s">
        <v>794</v>
      </c>
      <c r="I607" s="148"/>
      <c r="L607" s="33"/>
      <c r="M607" s="149"/>
      <c r="T607" s="54"/>
      <c r="AT607" s="18" t="s">
        <v>201</v>
      </c>
      <c r="AU607" s="18" t="s">
        <v>89</v>
      </c>
    </row>
    <row r="608" spans="2:65" s="12" customFormat="1" ht="10.199999999999999" x14ac:dyDescent="0.2">
      <c r="B608" s="150"/>
      <c r="D608" s="151" t="s">
        <v>203</v>
      </c>
      <c r="E608" s="152" t="s">
        <v>20</v>
      </c>
      <c r="F608" s="153" t="s">
        <v>416</v>
      </c>
      <c r="H608" s="152" t="s">
        <v>20</v>
      </c>
      <c r="I608" s="154"/>
      <c r="L608" s="150"/>
      <c r="M608" s="155"/>
      <c r="T608" s="156"/>
      <c r="AT608" s="152" t="s">
        <v>203</v>
      </c>
      <c r="AU608" s="152" t="s">
        <v>89</v>
      </c>
      <c r="AV608" s="12" t="s">
        <v>22</v>
      </c>
      <c r="AW608" s="12" t="s">
        <v>39</v>
      </c>
      <c r="AX608" s="12" t="s">
        <v>80</v>
      </c>
      <c r="AY608" s="152" t="s">
        <v>192</v>
      </c>
    </row>
    <row r="609" spans="2:65" s="12" customFormat="1" ht="10.199999999999999" x14ac:dyDescent="0.2">
      <c r="B609" s="150"/>
      <c r="D609" s="151" t="s">
        <v>203</v>
      </c>
      <c r="E609" s="152" t="s">
        <v>20</v>
      </c>
      <c r="F609" s="153" t="s">
        <v>795</v>
      </c>
      <c r="H609" s="152" t="s">
        <v>20</v>
      </c>
      <c r="I609" s="154"/>
      <c r="L609" s="150"/>
      <c r="M609" s="155"/>
      <c r="T609" s="156"/>
      <c r="AT609" s="152" t="s">
        <v>203</v>
      </c>
      <c r="AU609" s="152" t="s">
        <v>89</v>
      </c>
      <c r="AV609" s="12" t="s">
        <v>22</v>
      </c>
      <c r="AW609" s="12" t="s">
        <v>39</v>
      </c>
      <c r="AX609" s="12" t="s">
        <v>80</v>
      </c>
      <c r="AY609" s="152" t="s">
        <v>192</v>
      </c>
    </row>
    <row r="610" spans="2:65" s="13" customFormat="1" ht="10.199999999999999" x14ac:dyDescent="0.2">
      <c r="B610" s="157"/>
      <c r="D610" s="151" t="s">
        <v>203</v>
      </c>
      <c r="E610" s="158" t="s">
        <v>20</v>
      </c>
      <c r="F610" s="159" t="s">
        <v>796</v>
      </c>
      <c r="H610" s="160">
        <v>5.6</v>
      </c>
      <c r="I610" s="161"/>
      <c r="L610" s="157"/>
      <c r="M610" s="162"/>
      <c r="T610" s="163"/>
      <c r="AT610" s="158" t="s">
        <v>203</v>
      </c>
      <c r="AU610" s="158" t="s">
        <v>89</v>
      </c>
      <c r="AV610" s="13" t="s">
        <v>89</v>
      </c>
      <c r="AW610" s="13" t="s">
        <v>39</v>
      </c>
      <c r="AX610" s="13" t="s">
        <v>22</v>
      </c>
      <c r="AY610" s="158" t="s">
        <v>192</v>
      </c>
    </row>
    <row r="611" spans="2:65" s="1" customFormat="1" ht="16.5" customHeight="1" x14ac:dyDescent="0.2">
      <c r="B611" s="33"/>
      <c r="C611" s="133" t="s">
        <v>797</v>
      </c>
      <c r="D611" s="133" t="s">
        <v>194</v>
      </c>
      <c r="E611" s="134" t="s">
        <v>798</v>
      </c>
      <c r="F611" s="135" t="s">
        <v>799</v>
      </c>
      <c r="G611" s="136" t="s">
        <v>269</v>
      </c>
      <c r="H611" s="137">
        <v>5.6</v>
      </c>
      <c r="I611" s="138"/>
      <c r="J611" s="139">
        <f>ROUND(I611*H611,2)</f>
        <v>0</v>
      </c>
      <c r="K611" s="135" t="s">
        <v>198</v>
      </c>
      <c r="L611" s="33"/>
      <c r="M611" s="140" t="s">
        <v>20</v>
      </c>
      <c r="N611" s="141" t="s">
        <v>51</v>
      </c>
      <c r="P611" s="142">
        <f>O611*H611</f>
        <v>0</v>
      </c>
      <c r="Q611" s="142">
        <v>4.6999999999999999E-4</v>
      </c>
      <c r="R611" s="142">
        <f>Q611*H611</f>
        <v>2.6319999999999998E-3</v>
      </c>
      <c r="S611" s="142">
        <v>0</v>
      </c>
      <c r="T611" s="143">
        <f>S611*H611</f>
        <v>0</v>
      </c>
      <c r="AR611" s="144" t="s">
        <v>199</v>
      </c>
      <c r="AT611" s="144" t="s">
        <v>194</v>
      </c>
      <c r="AU611" s="144" t="s">
        <v>89</v>
      </c>
      <c r="AY611" s="18" t="s">
        <v>192</v>
      </c>
      <c r="BE611" s="145">
        <f>IF(N611="základní",J611,0)</f>
        <v>0</v>
      </c>
      <c r="BF611" s="145">
        <f>IF(N611="snížená",J611,0)</f>
        <v>0</v>
      </c>
      <c r="BG611" s="145">
        <f>IF(N611="zákl. přenesená",J611,0)</f>
        <v>0</v>
      </c>
      <c r="BH611" s="145">
        <f>IF(N611="sníž. přenesená",J611,0)</f>
        <v>0</v>
      </c>
      <c r="BI611" s="145">
        <f>IF(N611="nulová",J611,0)</f>
        <v>0</v>
      </c>
      <c r="BJ611" s="18" t="s">
        <v>22</v>
      </c>
      <c r="BK611" s="145">
        <f>ROUND(I611*H611,2)</f>
        <v>0</v>
      </c>
      <c r="BL611" s="18" t="s">
        <v>199</v>
      </c>
      <c r="BM611" s="144" t="s">
        <v>800</v>
      </c>
    </row>
    <row r="612" spans="2:65" s="1" customFormat="1" ht="10.199999999999999" x14ac:dyDescent="0.2">
      <c r="B612" s="33"/>
      <c r="D612" s="146" t="s">
        <v>201</v>
      </c>
      <c r="F612" s="147" t="s">
        <v>801</v>
      </c>
      <c r="I612" s="148"/>
      <c r="L612" s="33"/>
      <c r="M612" s="149"/>
      <c r="T612" s="54"/>
      <c r="AT612" s="18" t="s">
        <v>201</v>
      </c>
      <c r="AU612" s="18" t="s">
        <v>89</v>
      </c>
    </row>
    <row r="613" spans="2:65" s="12" customFormat="1" ht="10.199999999999999" x14ac:dyDescent="0.2">
      <c r="B613" s="150"/>
      <c r="D613" s="151" t="s">
        <v>203</v>
      </c>
      <c r="E613" s="152" t="s">
        <v>20</v>
      </c>
      <c r="F613" s="153" t="s">
        <v>429</v>
      </c>
      <c r="H613" s="152" t="s">
        <v>20</v>
      </c>
      <c r="I613" s="154"/>
      <c r="L613" s="150"/>
      <c r="M613" s="155"/>
      <c r="T613" s="156"/>
      <c r="AT613" s="152" t="s">
        <v>203</v>
      </c>
      <c r="AU613" s="152" t="s">
        <v>89</v>
      </c>
      <c r="AV613" s="12" t="s">
        <v>22</v>
      </c>
      <c r="AW613" s="12" t="s">
        <v>39</v>
      </c>
      <c r="AX613" s="12" t="s">
        <v>80</v>
      </c>
      <c r="AY613" s="152" t="s">
        <v>192</v>
      </c>
    </row>
    <row r="614" spans="2:65" s="12" customFormat="1" ht="10.199999999999999" x14ac:dyDescent="0.2">
      <c r="B614" s="150"/>
      <c r="D614" s="151" t="s">
        <v>203</v>
      </c>
      <c r="E614" s="152" t="s">
        <v>20</v>
      </c>
      <c r="F614" s="153" t="s">
        <v>795</v>
      </c>
      <c r="H614" s="152" t="s">
        <v>20</v>
      </c>
      <c r="I614" s="154"/>
      <c r="L614" s="150"/>
      <c r="M614" s="155"/>
      <c r="T614" s="156"/>
      <c r="AT614" s="152" t="s">
        <v>203</v>
      </c>
      <c r="AU614" s="152" t="s">
        <v>89</v>
      </c>
      <c r="AV614" s="12" t="s">
        <v>22</v>
      </c>
      <c r="AW614" s="12" t="s">
        <v>39</v>
      </c>
      <c r="AX614" s="12" t="s">
        <v>80</v>
      </c>
      <c r="AY614" s="152" t="s">
        <v>192</v>
      </c>
    </row>
    <row r="615" spans="2:65" s="13" customFormat="1" ht="10.199999999999999" x14ac:dyDescent="0.2">
      <c r="B615" s="157"/>
      <c r="D615" s="151" t="s">
        <v>203</v>
      </c>
      <c r="E615" s="158" t="s">
        <v>20</v>
      </c>
      <c r="F615" s="159" t="s">
        <v>796</v>
      </c>
      <c r="H615" s="160">
        <v>5.6</v>
      </c>
      <c r="I615" s="161"/>
      <c r="L615" s="157"/>
      <c r="M615" s="162"/>
      <c r="T615" s="163"/>
      <c r="AT615" s="158" t="s">
        <v>203</v>
      </c>
      <c r="AU615" s="158" t="s">
        <v>89</v>
      </c>
      <c r="AV615" s="13" t="s">
        <v>89</v>
      </c>
      <c r="AW615" s="13" t="s">
        <v>39</v>
      </c>
      <c r="AX615" s="13" t="s">
        <v>22</v>
      </c>
      <c r="AY615" s="158" t="s">
        <v>192</v>
      </c>
    </row>
    <row r="616" spans="2:65" s="1" customFormat="1" ht="16.5" customHeight="1" x14ac:dyDescent="0.2">
      <c r="B616" s="33"/>
      <c r="C616" s="133" t="s">
        <v>802</v>
      </c>
      <c r="D616" s="133" t="s">
        <v>194</v>
      </c>
      <c r="E616" s="134" t="s">
        <v>803</v>
      </c>
      <c r="F616" s="135" t="s">
        <v>804</v>
      </c>
      <c r="G616" s="136" t="s">
        <v>269</v>
      </c>
      <c r="H616" s="137">
        <v>20</v>
      </c>
      <c r="I616" s="138"/>
      <c r="J616" s="139">
        <f>ROUND(I616*H616,2)</f>
        <v>0</v>
      </c>
      <c r="K616" s="135" t="s">
        <v>198</v>
      </c>
      <c r="L616" s="33"/>
      <c r="M616" s="140" t="s">
        <v>20</v>
      </c>
      <c r="N616" s="141" t="s">
        <v>51</v>
      </c>
      <c r="P616" s="142">
        <f>O616*H616</f>
        <v>0</v>
      </c>
      <c r="Q616" s="142">
        <v>0</v>
      </c>
      <c r="R616" s="142">
        <f>Q616*H616</f>
        <v>0</v>
      </c>
      <c r="S616" s="142">
        <v>0</v>
      </c>
      <c r="T616" s="143">
        <f>S616*H616</f>
        <v>0</v>
      </c>
      <c r="AR616" s="144" t="s">
        <v>199</v>
      </c>
      <c r="AT616" s="144" t="s">
        <v>194</v>
      </c>
      <c r="AU616" s="144" t="s">
        <v>89</v>
      </c>
      <c r="AY616" s="18" t="s">
        <v>192</v>
      </c>
      <c r="BE616" s="145">
        <f>IF(N616="základní",J616,0)</f>
        <v>0</v>
      </c>
      <c r="BF616" s="145">
        <f>IF(N616="snížená",J616,0)</f>
        <v>0</v>
      </c>
      <c r="BG616" s="145">
        <f>IF(N616="zákl. přenesená",J616,0)</f>
        <v>0</v>
      </c>
      <c r="BH616" s="145">
        <f>IF(N616="sníž. přenesená",J616,0)</f>
        <v>0</v>
      </c>
      <c r="BI616" s="145">
        <f>IF(N616="nulová",J616,0)</f>
        <v>0</v>
      </c>
      <c r="BJ616" s="18" t="s">
        <v>22</v>
      </c>
      <c r="BK616" s="145">
        <f>ROUND(I616*H616,2)</f>
        <v>0</v>
      </c>
      <c r="BL616" s="18" t="s">
        <v>199</v>
      </c>
      <c r="BM616" s="144" t="s">
        <v>805</v>
      </c>
    </row>
    <row r="617" spans="2:65" s="1" customFormat="1" ht="10.199999999999999" x14ac:dyDescent="0.2">
      <c r="B617" s="33"/>
      <c r="D617" s="146" t="s">
        <v>201</v>
      </c>
      <c r="F617" s="147" t="s">
        <v>806</v>
      </c>
      <c r="I617" s="148"/>
      <c r="L617" s="33"/>
      <c r="M617" s="149"/>
      <c r="T617" s="54"/>
      <c r="AT617" s="18" t="s">
        <v>201</v>
      </c>
      <c r="AU617" s="18" t="s">
        <v>89</v>
      </c>
    </row>
    <row r="618" spans="2:65" s="12" customFormat="1" ht="10.199999999999999" x14ac:dyDescent="0.2">
      <c r="B618" s="150"/>
      <c r="D618" s="151" t="s">
        <v>203</v>
      </c>
      <c r="E618" s="152" t="s">
        <v>20</v>
      </c>
      <c r="F618" s="153" t="s">
        <v>688</v>
      </c>
      <c r="H618" s="152" t="s">
        <v>20</v>
      </c>
      <c r="I618" s="154"/>
      <c r="L618" s="150"/>
      <c r="M618" s="155"/>
      <c r="T618" s="156"/>
      <c r="AT618" s="152" t="s">
        <v>203</v>
      </c>
      <c r="AU618" s="152" t="s">
        <v>89</v>
      </c>
      <c r="AV618" s="12" t="s">
        <v>22</v>
      </c>
      <c r="AW618" s="12" t="s">
        <v>39</v>
      </c>
      <c r="AX618" s="12" t="s">
        <v>80</v>
      </c>
      <c r="AY618" s="152" t="s">
        <v>192</v>
      </c>
    </row>
    <row r="619" spans="2:65" s="13" customFormat="1" ht="10.199999999999999" x14ac:dyDescent="0.2">
      <c r="B619" s="157"/>
      <c r="D619" s="151" t="s">
        <v>203</v>
      </c>
      <c r="E619" s="158" t="s">
        <v>20</v>
      </c>
      <c r="F619" s="159" t="s">
        <v>807</v>
      </c>
      <c r="H619" s="160">
        <v>20</v>
      </c>
      <c r="I619" s="161"/>
      <c r="L619" s="157"/>
      <c r="M619" s="162"/>
      <c r="T619" s="163"/>
      <c r="AT619" s="158" t="s">
        <v>203</v>
      </c>
      <c r="AU619" s="158" t="s">
        <v>89</v>
      </c>
      <c r="AV619" s="13" t="s">
        <v>89</v>
      </c>
      <c r="AW619" s="13" t="s">
        <v>39</v>
      </c>
      <c r="AX619" s="13" t="s">
        <v>22</v>
      </c>
      <c r="AY619" s="158" t="s">
        <v>192</v>
      </c>
    </row>
    <row r="620" spans="2:65" s="1" customFormat="1" ht="16.5" customHeight="1" x14ac:dyDescent="0.2">
      <c r="B620" s="33"/>
      <c r="C620" s="133" t="s">
        <v>808</v>
      </c>
      <c r="D620" s="133" t="s">
        <v>194</v>
      </c>
      <c r="E620" s="134" t="s">
        <v>809</v>
      </c>
      <c r="F620" s="135" t="s">
        <v>810</v>
      </c>
      <c r="G620" s="136" t="s">
        <v>234</v>
      </c>
      <c r="H620" s="137">
        <v>186.74</v>
      </c>
      <c r="I620" s="138"/>
      <c r="J620" s="139">
        <f>ROUND(I620*H620,2)</f>
        <v>0</v>
      </c>
      <c r="K620" s="135" t="s">
        <v>198</v>
      </c>
      <c r="L620" s="33"/>
      <c r="M620" s="140" t="s">
        <v>20</v>
      </c>
      <c r="N620" s="141" t="s">
        <v>51</v>
      </c>
      <c r="P620" s="142">
        <f>O620*H620</f>
        <v>0</v>
      </c>
      <c r="Q620" s="142">
        <v>0</v>
      </c>
      <c r="R620" s="142">
        <f>Q620*H620</f>
        <v>0</v>
      </c>
      <c r="S620" s="142">
        <v>2E-3</v>
      </c>
      <c r="T620" s="143">
        <f>S620*H620</f>
        <v>0.37348000000000003</v>
      </c>
      <c r="AR620" s="144" t="s">
        <v>199</v>
      </c>
      <c r="AT620" s="144" t="s">
        <v>194</v>
      </c>
      <c r="AU620" s="144" t="s">
        <v>89</v>
      </c>
      <c r="AY620" s="18" t="s">
        <v>192</v>
      </c>
      <c r="BE620" s="145">
        <f>IF(N620="základní",J620,0)</f>
        <v>0</v>
      </c>
      <c r="BF620" s="145">
        <f>IF(N620="snížená",J620,0)</f>
        <v>0</v>
      </c>
      <c r="BG620" s="145">
        <f>IF(N620="zákl. přenesená",J620,0)</f>
        <v>0</v>
      </c>
      <c r="BH620" s="145">
        <f>IF(N620="sníž. přenesená",J620,0)</f>
        <v>0</v>
      </c>
      <c r="BI620" s="145">
        <f>IF(N620="nulová",J620,0)</f>
        <v>0</v>
      </c>
      <c r="BJ620" s="18" t="s">
        <v>22</v>
      </c>
      <c r="BK620" s="145">
        <f>ROUND(I620*H620,2)</f>
        <v>0</v>
      </c>
      <c r="BL620" s="18" t="s">
        <v>199</v>
      </c>
      <c r="BM620" s="144" t="s">
        <v>811</v>
      </c>
    </row>
    <row r="621" spans="2:65" s="1" customFormat="1" ht="10.199999999999999" x14ac:dyDescent="0.2">
      <c r="B621" s="33"/>
      <c r="D621" s="146" t="s">
        <v>201</v>
      </c>
      <c r="F621" s="147" t="s">
        <v>812</v>
      </c>
      <c r="I621" s="148"/>
      <c r="L621" s="33"/>
      <c r="M621" s="149"/>
      <c r="T621" s="54"/>
      <c r="AT621" s="18" t="s">
        <v>201</v>
      </c>
      <c r="AU621" s="18" t="s">
        <v>89</v>
      </c>
    </row>
    <row r="622" spans="2:65" s="12" customFormat="1" ht="10.199999999999999" x14ac:dyDescent="0.2">
      <c r="B622" s="150"/>
      <c r="D622" s="151" t="s">
        <v>203</v>
      </c>
      <c r="E622" s="152" t="s">
        <v>20</v>
      </c>
      <c r="F622" s="153" t="s">
        <v>813</v>
      </c>
      <c r="H622" s="152" t="s">
        <v>20</v>
      </c>
      <c r="I622" s="154"/>
      <c r="L622" s="150"/>
      <c r="M622" s="155"/>
      <c r="T622" s="156"/>
      <c r="AT622" s="152" t="s">
        <v>203</v>
      </c>
      <c r="AU622" s="152" t="s">
        <v>89</v>
      </c>
      <c r="AV622" s="12" t="s">
        <v>22</v>
      </c>
      <c r="AW622" s="12" t="s">
        <v>39</v>
      </c>
      <c r="AX622" s="12" t="s">
        <v>80</v>
      </c>
      <c r="AY622" s="152" t="s">
        <v>192</v>
      </c>
    </row>
    <row r="623" spans="2:65" s="12" customFormat="1" ht="10.199999999999999" x14ac:dyDescent="0.2">
      <c r="B623" s="150"/>
      <c r="D623" s="151" t="s">
        <v>203</v>
      </c>
      <c r="E623" s="152" t="s">
        <v>20</v>
      </c>
      <c r="F623" s="153" t="s">
        <v>814</v>
      </c>
      <c r="H623" s="152" t="s">
        <v>20</v>
      </c>
      <c r="I623" s="154"/>
      <c r="L623" s="150"/>
      <c r="M623" s="155"/>
      <c r="T623" s="156"/>
      <c r="AT623" s="152" t="s">
        <v>203</v>
      </c>
      <c r="AU623" s="152" t="s">
        <v>89</v>
      </c>
      <c r="AV623" s="12" t="s">
        <v>22</v>
      </c>
      <c r="AW623" s="12" t="s">
        <v>39</v>
      </c>
      <c r="AX623" s="12" t="s">
        <v>80</v>
      </c>
      <c r="AY623" s="152" t="s">
        <v>192</v>
      </c>
    </row>
    <row r="624" spans="2:65" s="12" customFormat="1" ht="10.199999999999999" x14ac:dyDescent="0.2">
      <c r="B624" s="150"/>
      <c r="D624" s="151" t="s">
        <v>203</v>
      </c>
      <c r="E624" s="152" t="s">
        <v>20</v>
      </c>
      <c r="F624" s="153" t="s">
        <v>815</v>
      </c>
      <c r="H624" s="152" t="s">
        <v>20</v>
      </c>
      <c r="I624" s="154"/>
      <c r="L624" s="150"/>
      <c r="M624" s="155"/>
      <c r="T624" s="156"/>
      <c r="AT624" s="152" t="s">
        <v>203</v>
      </c>
      <c r="AU624" s="152" t="s">
        <v>89</v>
      </c>
      <c r="AV624" s="12" t="s">
        <v>22</v>
      </c>
      <c r="AW624" s="12" t="s">
        <v>39</v>
      </c>
      <c r="AX624" s="12" t="s">
        <v>80</v>
      </c>
      <c r="AY624" s="152" t="s">
        <v>192</v>
      </c>
    </row>
    <row r="625" spans="2:51" s="13" customFormat="1" ht="10.199999999999999" x14ac:dyDescent="0.2">
      <c r="B625" s="157"/>
      <c r="D625" s="151" t="s">
        <v>203</v>
      </c>
      <c r="E625" s="158" t="s">
        <v>20</v>
      </c>
      <c r="F625" s="159" t="s">
        <v>816</v>
      </c>
      <c r="H625" s="160">
        <v>106.58</v>
      </c>
      <c r="I625" s="161"/>
      <c r="L625" s="157"/>
      <c r="M625" s="162"/>
      <c r="T625" s="163"/>
      <c r="AT625" s="158" t="s">
        <v>203</v>
      </c>
      <c r="AU625" s="158" t="s">
        <v>89</v>
      </c>
      <c r="AV625" s="13" t="s">
        <v>89</v>
      </c>
      <c r="AW625" s="13" t="s">
        <v>39</v>
      </c>
      <c r="AX625" s="13" t="s">
        <v>80</v>
      </c>
      <c r="AY625" s="158" t="s">
        <v>192</v>
      </c>
    </row>
    <row r="626" spans="2:51" s="12" customFormat="1" ht="10.199999999999999" x14ac:dyDescent="0.2">
      <c r="B626" s="150"/>
      <c r="D626" s="151" t="s">
        <v>203</v>
      </c>
      <c r="E626" s="152" t="s">
        <v>20</v>
      </c>
      <c r="F626" s="153" t="s">
        <v>817</v>
      </c>
      <c r="H626" s="152" t="s">
        <v>20</v>
      </c>
      <c r="I626" s="154"/>
      <c r="L626" s="150"/>
      <c r="M626" s="155"/>
      <c r="T626" s="156"/>
      <c r="AT626" s="152" t="s">
        <v>203</v>
      </c>
      <c r="AU626" s="152" t="s">
        <v>89</v>
      </c>
      <c r="AV626" s="12" t="s">
        <v>22</v>
      </c>
      <c r="AW626" s="12" t="s">
        <v>39</v>
      </c>
      <c r="AX626" s="12" t="s">
        <v>80</v>
      </c>
      <c r="AY626" s="152" t="s">
        <v>192</v>
      </c>
    </row>
    <row r="627" spans="2:51" s="13" customFormat="1" ht="10.199999999999999" x14ac:dyDescent="0.2">
      <c r="B627" s="157"/>
      <c r="D627" s="151" t="s">
        <v>203</v>
      </c>
      <c r="E627" s="158" t="s">
        <v>20</v>
      </c>
      <c r="F627" s="159" t="s">
        <v>818</v>
      </c>
      <c r="H627" s="160">
        <v>1.6</v>
      </c>
      <c r="I627" s="161"/>
      <c r="L627" s="157"/>
      <c r="M627" s="162"/>
      <c r="T627" s="163"/>
      <c r="AT627" s="158" t="s">
        <v>203</v>
      </c>
      <c r="AU627" s="158" t="s">
        <v>89</v>
      </c>
      <c r="AV627" s="13" t="s">
        <v>89</v>
      </c>
      <c r="AW627" s="13" t="s">
        <v>39</v>
      </c>
      <c r="AX627" s="13" t="s">
        <v>80</v>
      </c>
      <c r="AY627" s="158" t="s">
        <v>192</v>
      </c>
    </row>
    <row r="628" spans="2:51" s="12" customFormat="1" ht="10.199999999999999" x14ac:dyDescent="0.2">
      <c r="B628" s="150"/>
      <c r="D628" s="151" t="s">
        <v>203</v>
      </c>
      <c r="E628" s="152" t="s">
        <v>20</v>
      </c>
      <c r="F628" s="153" t="s">
        <v>819</v>
      </c>
      <c r="H628" s="152" t="s">
        <v>20</v>
      </c>
      <c r="I628" s="154"/>
      <c r="L628" s="150"/>
      <c r="M628" s="155"/>
      <c r="T628" s="156"/>
      <c r="AT628" s="152" t="s">
        <v>203</v>
      </c>
      <c r="AU628" s="152" t="s">
        <v>89</v>
      </c>
      <c r="AV628" s="12" t="s">
        <v>22</v>
      </c>
      <c r="AW628" s="12" t="s">
        <v>39</v>
      </c>
      <c r="AX628" s="12" t="s">
        <v>80</v>
      </c>
      <c r="AY628" s="152" t="s">
        <v>192</v>
      </c>
    </row>
    <row r="629" spans="2:51" s="13" customFormat="1" ht="10.199999999999999" x14ac:dyDescent="0.2">
      <c r="B629" s="157"/>
      <c r="D629" s="151" t="s">
        <v>203</v>
      </c>
      <c r="E629" s="158" t="s">
        <v>20</v>
      </c>
      <c r="F629" s="159" t="s">
        <v>820</v>
      </c>
      <c r="H629" s="160">
        <v>17.920000000000002</v>
      </c>
      <c r="I629" s="161"/>
      <c r="L629" s="157"/>
      <c r="M629" s="162"/>
      <c r="T629" s="163"/>
      <c r="AT629" s="158" t="s">
        <v>203</v>
      </c>
      <c r="AU629" s="158" t="s">
        <v>89</v>
      </c>
      <c r="AV629" s="13" t="s">
        <v>89</v>
      </c>
      <c r="AW629" s="13" t="s">
        <v>39</v>
      </c>
      <c r="AX629" s="13" t="s">
        <v>80</v>
      </c>
      <c r="AY629" s="158" t="s">
        <v>192</v>
      </c>
    </row>
    <row r="630" spans="2:51" s="12" customFormat="1" ht="10.199999999999999" x14ac:dyDescent="0.2">
      <c r="B630" s="150"/>
      <c r="D630" s="151" t="s">
        <v>203</v>
      </c>
      <c r="E630" s="152" t="s">
        <v>20</v>
      </c>
      <c r="F630" s="153" t="s">
        <v>821</v>
      </c>
      <c r="H630" s="152" t="s">
        <v>20</v>
      </c>
      <c r="I630" s="154"/>
      <c r="L630" s="150"/>
      <c r="M630" s="155"/>
      <c r="T630" s="156"/>
      <c r="AT630" s="152" t="s">
        <v>203</v>
      </c>
      <c r="AU630" s="152" t="s">
        <v>89</v>
      </c>
      <c r="AV630" s="12" t="s">
        <v>22</v>
      </c>
      <c r="AW630" s="12" t="s">
        <v>39</v>
      </c>
      <c r="AX630" s="12" t="s">
        <v>80</v>
      </c>
      <c r="AY630" s="152" t="s">
        <v>192</v>
      </c>
    </row>
    <row r="631" spans="2:51" s="13" customFormat="1" ht="10.199999999999999" x14ac:dyDescent="0.2">
      <c r="B631" s="157"/>
      <c r="D631" s="151" t="s">
        <v>203</v>
      </c>
      <c r="E631" s="158" t="s">
        <v>20</v>
      </c>
      <c r="F631" s="159" t="s">
        <v>822</v>
      </c>
      <c r="H631" s="160">
        <v>1.84</v>
      </c>
      <c r="I631" s="161"/>
      <c r="L631" s="157"/>
      <c r="M631" s="162"/>
      <c r="T631" s="163"/>
      <c r="AT631" s="158" t="s">
        <v>203</v>
      </c>
      <c r="AU631" s="158" t="s">
        <v>89</v>
      </c>
      <c r="AV631" s="13" t="s">
        <v>89</v>
      </c>
      <c r="AW631" s="13" t="s">
        <v>39</v>
      </c>
      <c r="AX631" s="13" t="s">
        <v>80</v>
      </c>
      <c r="AY631" s="158" t="s">
        <v>192</v>
      </c>
    </row>
    <row r="632" spans="2:51" s="12" customFormat="1" ht="10.199999999999999" x14ac:dyDescent="0.2">
      <c r="B632" s="150"/>
      <c r="D632" s="151" t="s">
        <v>203</v>
      </c>
      <c r="E632" s="152" t="s">
        <v>20</v>
      </c>
      <c r="F632" s="153" t="s">
        <v>823</v>
      </c>
      <c r="H632" s="152" t="s">
        <v>20</v>
      </c>
      <c r="I632" s="154"/>
      <c r="L632" s="150"/>
      <c r="M632" s="155"/>
      <c r="T632" s="156"/>
      <c r="AT632" s="152" t="s">
        <v>203</v>
      </c>
      <c r="AU632" s="152" t="s">
        <v>89</v>
      </c>
      <c r="AV632" s="12" t="s">
        <v>22</v>
      </c>
      <c r="AW632" s="12" t="s">
        <v>39</v>
      </c>
      <c r="AX632" s="12" t="s">
        <v>80</v>
      </c>
      <c r="AY632" s="152" t="s">
        <v>192</v>
      </c>
    </row>
    <row r="633" spans="2:51" s="13" customFormat="1" ht="10.199999999999999" x14ac:dyDescent="0.2">
      <c r="B633" s="157"/>
      <c r="D633" s="151" t="s">
        <v>203</v>
      </c>
      <c r="E633" s="158" t="s">
        <v>20</v>
      </c>
      <c r="F633" s="159" t="s">
        <v>824</v>
      </c>
      <c r="H633" s="160">
        <v>3.42</v>
      </c>
      <c r="I633" s="161"/>
      <c r="L633" s="157"/>
      <c r="M633" s="162"/>
      <c r="T633" s="163"/>
      <c r="AT633" s="158" t="s">
        <v>203</v>
      </c>
      <c r="AU633" s="158" t="s">
        <v>89</v>
      </c>
      <c r="AV633" s="13" t="s">
        <v>89</v>
      </c>
      <c r="AW633" s="13" t="s">
        <v>39</v>
      </c>
      <c r="AX633" s="13" t="s">
        <v>80</v>
      </c>
      <c r="AY633" s="158" t="s">
        <v>192</v>
      </c>
    </row>
    <row r="634" spans="2:51" s="12" customFormat="1" ht="10.199999999999999" x14ac:dyDescent="0.2">
      <c r="B634" s="150"/>
      <c r="D634" s="151" t="s">
        <v>203</v>
      </c>
      <c r="E634" s="152" t="s">
        <v>20</v>
      </c>
      <c r="F634" s="153" t="s">
        <v>825</v>
      </c>
      <c r="H634" s="152" t="s">
        <v>20</v>
      </c>
      <c r="I634" s="154"/>
      <c r="L634" s="150"/>
      <c r="M634" s="155"/>
      <c r="T634" s="156"/>
      <c r="AT634" s="152" t="s">
        <v>203</v>
      </c>
      <c r="AU634" s="152" t="s">
        <v>89</v>
      </c>
      <c r="AV634" s="12" t="s">
        <v>22</v>
      </c>
      <c r="AW634" s="12" t="s">
        <v>39</v>
      </c>
      <c r="AX634" s="12" t="s">
        <v>80</v>
      </c>
      <c r="AY634" s="152" t="s">
        <v>192</v>
      </c>
    </row>
    <row r="635" spans="2:51" s="13" customFormat="1" ht="10.199999999999999" x14ac:dyDescent="0.2">
      <c r="B635" s="157"/>
      <c r="D635" s="151" t="s">
        <v>203</v>
      </c>
      <c r="E635" s="158" t="s">
        <v>20</v>
      </c>
      <c r="F635" s="159" t="s">
        <v>826</v>
      </c>
      <c r="H635" s="160">
        <v>4.16</v>
      </c>
      <c r="I635" s="161"/>
      <c r="L635" s="157"/>
      <c r="M635" s="162"/>
      <c r="T635" s="163"/>
      <c r="AT635" s="158" t="s">
        <v>203</v>
      </c>
      <c r="AU635" s="158" t="s">
        <v>89</v>
      </c>
      <c r="AV635" s="13" t="s">
        <v>89</v>
      </c>
      <c r="AW635" s="13" t="s">
        <v>39</v>
      </c>
      <c r="AX635" s="13" t="s">
        <v>80</v>
      </c>
      <c r="AY635" s="158" t="s">
        <v>192</v>
      </c>
    </row>
    <row r="636" spans="2:51" s="12" customFormat="1" ht="10.199999999999999" x14ac:dyDescent="0.2">
      <c r="B636" s="150"/>
      <c r="D636" s="151" t="s">
        <v>203</v>
      </c>
      <c r="E636" s="152" t="s">
        <v>20</v>
      </c>
      <c r="F636" s="153" t="s">
        <v>827</v>
      </c>
      <c r="H636" s="152" t="s">
        <v>20</v>
      </c>
      <c r="I636" s="154"/>
      <c r="L636" s="150"/>
      <c r="M636" s="155"/>
      <c r="T636" s="156"/>
      <c r="AT636" s="152" t="s">
        <v>203</v>
      </c>
      <c r="AU636" s="152" t="s">
        <v>89</v>
      </c>
      <c r="AV636" s="12" t="s">
        <v>22</v>
      </c>
      <c r="AW636" s="12" t="s">
        <v>39</v>
      </c>
      <c r="AX636" s="12" t="s">
        <v>80</v>
      </c>
      <c r="AY636" s="152" t="s">
        <v>192</v>
      </c>
    </row>
    <row r="637" spans="2:51" s="13" customFormat="1" ht="10.199999999999999" x14ac:dyDescent="0.2">
      <c r="B637" s="157"/>
      <c r="D637" s="151" t="s">
        <v>203</v>
      </c>
      <c r="E637" s="158" t="s">
        <v>20</v>
      </c>
      <c r="F637" s="159" t="s">
        <v>828</v>
      </c>
      <c r="H637" s="160">
        <v>15.33</v>
      </c>
      <c r="I637" s="161"/>
      <c r="L637" s="157"/>
      <c r="M637" s="162"/>
      <c r="T637" s="163"/>
      <c r="AT637" s="158" t="s">
        <v>203</v>
      </c>
      <c r="AU637" s="158" t="s">
        <v>89</v>
      </c>
      <c r="AV637" s="13" t="s">
        <v>89</v>
      </c>
      <c r="AW637" s="13" t="s">
        <v>39</v>
      </c>
      <c r="AX637" s="13" t="s">
        <v>80</v>
      </c>
      <c r="AY637" s="158" t="s">
        <v>192</v>
      </c>
    </row>
    <row r="638" spans="2:51" s="12" customFormat="1" ht="10.199999999999999" x14ac:dyDescent="0.2">
      <c r="B638" s="150"/>
      <c r="D638" s="151" t="s">
        <v>203</v>
      </c>
      <c r="E638" s="152" t="s">
        <v>20</v>
      </c>
      <c r="F638" s="153" t="s">
        <v>829</v>
      </c>
      <c r="H638" s="152" t="s">
        <v>20</v>
      </c>
      <c r="I638" s="154"/>
      <c r="L638" s="150"/>
      <c r="M638" s="155"/>
      <c r="T638" s="156"/>
      <c r="AT638" s="152" t="s">
        <v>203</v>
      </c>
      <c r="AU638" s="152" t="s">
        <v>89</v>
      </c>
      <c r="AV638" s="12" t="s">
        <v>22</v>
      </c>
      <c r="AW638" s="12" t="s">
        <v>39</v>
      </c>
      <c r="AX638" s="12" t="s">
        <v>80</v>
      </c>
      <c r="AY638" s="152" t="s">
        <v>192</v>
      </c>
    </row>
    <row r="639" spans="2:51" s="13" customFormat="1" ht="10.199999999999999" x14ac:dyDescent="0.2">
      <c r="B639" s="157"/>
      <c r="D639" s="151" t="s">
        <v>203</v>
      </c>
      <c r="E639" s="158" t="s">
        <v>20</v>
      </c>
      <c r="F639" s="159" t="s">
        <v>830</v>
      </c>
      <c r="H639" s="160">
        <v>4.2</v>
      </c>
      <c r="I639" s="161"/>
      <c r="L639" s="157"/>
      <c r="M639" s="162"/>
      <c r="T639" s="163"/>
      <c r="AT639" s="158" t="s">
        <v>203</v>
      </c>
      <c r="AU639" s="158" t="s">
        <v>89</v>
      </c>
      <c r="AV639" s="13" t="s">
        <v>89</v>
      </c>
      <c r="AW639" s="13" t="s">
        <v>39</v>
      </c>
      <c r="AX639" s="13" t="s">
        <v>80</v>
      </c>
      <c r="AY639" s="158" t="s">
        <v>192</v>
      </c>
    </row>
    <row r="640" spans="2:51" s="12" customFormat="1" ht="10.199999999999999" x14ac:dyDescent="0.2">
      <c r="B640" s="150"/>
      <c r="D640" s="151" t="s">
        <v>203</v>
      </c>
      <c r="E640" s="152" t="s">
        <v>20</v>
      </c>
      <c r="F640" s="153" t="s">
        <v>831</v>
      </c>
      <c r="H640" s="152" t="s">
        <v>20</v>
      </c>
      <c r="I640" s="154"/>
      <c r="L640" s="150"/>
      <c r="M640" s="155"/>
      <c r="T640" s="156"/>
      <c r="AT640" s="152" t="s">
        <v>203</v>
      </c>
      <c r="AU640" s="152" t="s">
        <v>89</v>
      </c>
      <c r="AV640" s="12" t="s">
        <v>22</v>
      </c>
      <c r="AW640" s="12" t="s">
        <v>39</v>
      </c>
      <c r="AX640" s="12" t="s">
        <v>80</v>
      </c>
      <c r="AY640" s="152" t="s">
        <v>192</v>
      </c>
    </row>
    <row r="641" spans="2:65" s="13" customFormat="1" ht="10.199999999999999" x14ac:dyDescent="0.2">
      <c r="B641" s="157"/>
      <c r="D641" s="151" t="s">
        <v>203</v>
      </c>
      <c r="E641" s="158" t="s">
        <v>20</v>
      </c>
      <c r="F641" s="159" t="s">
        <v>832</v>
      </c>
      <c r="H641" s="160">
        <v>1.82</v>
      </c>
      <c r="I641" s="161"/>
      <c r="L641" s="157"/>
      <c r="M641" s="162"/>
      <c r="T641" s="163"/>
      <c r="AT641" s="158" t="s">
        <v>203</v>
      </c>
      <c r="AU641" s="158" t="s">
        <v>89</v>
      </c>
      <c r="AV641" s="13" t="s">
        <v>89</v>
      </c>
      <c r="AW641" s="13" t="s">
        <v>39</v>
      </c>
      <c r="AX641" s="13" t="s">
        <v>80</v>
      </c>
      <c r="AY641" s="158" t="s">
        <v>192</v>
      </c>
    </row>
    <row r="642" spans="2:65" s="12" customFormat="1" ht="10.199999999999999" x14ac:dyDescent="0.2">
      <c r="B642" s="150"/>
      <c r="D642" s="151" t="s">
        <v>203</v>
      </c>
      <c r="E642" s="152" t="s">
        <v>20</v>
      </c>
      <c r="F642" s="153" t="s">
        <v>833</v>
      </c>
      <c r="H642" s="152" t="s">
        <v>20</v>
      </c>
      <c r="I642" s="154"/>
      <c r="L642" s="150"/>
      <c r="M642" s="155"/>
      <c r="T642" s="156"/>
      <c r="AT642" s="152" t="s">
        <v>203</v>
      </c>
      <c r="AU642" s="152" t="s">
        <v>89</v>
      </c>
      <c r="AV642" s="12" t="s">
        <v>22</v>
      </c>
      <c r="AW642" s="12" t="s">
        <v>39</v>
      </c>
      <c r="AX642" s="12" t="s">
        <v>80</v>
      </c>
      <c r="AY642" s="152" t="s">
        <v>192</v>
      </c>
    </row>
    <row r="643" spans="2:65" s="13" customFormat="1" ht="10.199999999999999" x14ac:dyDescent="0.2">
      <c r="B643" s="157"/>
      <c r="D643" s="151" t="s">
        <v>203</v>
      </c>
      <c r="E643" s="158" t="s">
        <v>20</v>
      </c>
      <c r="F643" s="159" t="s">
        <v>834</v>
      </c>
      <c r="H643" s="160">
        <v>5.91</v>
      </c>
      <c r="I643" s="161"/>
      <c r="L643" s="157"/>
      <c r="M643" s="162"/>
      <c r="T643" s="163"/>
      <c r="AT643" s="158" t="s">
        <v>203</v>
      </c>
      <c r="AU643" s="158" t="s">
        <v>89</v>
      </c>
      <c r="AV643" s="13" t="s">
        <v>89</v>
      </c>
      <c r="AW643" s="13" t="s">
        <v>39</v>
      </c>
      <c r="AX643" s="13" t="s">
        <v>80</v>
      </c>
      <c r="AY643" s="158" t="s">
        <v>192</v>
      </c>
    </row>
    <row r="644" spans="2:65" s="12" customFormat="1" ht="10.199999999999999" x14ac:dyDescent="0.2">
      <c r="B644" s="150"/>
      <c r="D644" s="151" t="s">
        <v>203</v>
      </c>
      <c r="E644" s="152" t="s">
        <v>20</v>
      </c>
      <c r="F644" s="153" t="s">
        <v>835</v>
      </c>
      <c r="H644" s="152" t="s">
        <v>20</v>
      </c>
      <c r="I644" s="154"/>
      <c r="L644" s="150"/>
      <c r="M644" s="155"/>
      <c r="T644" s="156"/>
      <c r="AT644" s="152" t="s">
        <v>203</v>
      </c>
      <c r="AU644" s="152" t="s">
        <v>89</v>
      </c>
      <c r="AV644" s="12" t="s">
        <v>22</v>
      </c>
      <c r="AW644" s="12" t="s">
        <v>39</v>
      </c>
      <c r="AX644" s="12" t="s">
        <v>80</v>
      </c>
      <c r="AY644" s="152" t="s">
        <v>192</v>
      </c>
    </row>
    <row r="645" spans="2:65" s="13" customFormat="1" ht="10.199999999999999" x14ac:dyDescent="0.2">
      <c r="B645" s="157"/>
      <c r="D645" s="151" t="s">
        <v>203</v>
      </c>
      <c r="E645" s="158" t="s">
        <v>20</v>
      </c>
      <c r="F645" s="159" t="s">
        <v>836</v>
      </c>
      <c r="H645" s="160">
        <v>3.34</v>
      </c>
      <c r="I645" s="161"/>
      <c r="L645" s="157"/>
      <c r="M645" s="162"/>
      <c r="T645" s="163"/>
      <c r="AT645" s="158" t="s">
        <v>203</v>
      </c>
      <c r="AU645" s="158" t="s">
        <v>89</v>
      </c>
      <c r="AV645" s="13" t="s">
        <v>89</v>
      </c>
      <c r="AW645" s="13" t="s">
        <v>39</v>
      </c>
      <c r="AX645" s="13" t="s">
        <v>80</v>
      </c>
      <c r="AY645" s="158" t="s">
        <v>192</v>
      </c>
    </row>
    <row r="646" spans="2:65" s="12" customFormat="1" ht="10.199999999999999" x14ac:dyDescent="0.2">
      <c r="B646" s="150"/>
      <c r="D646" s="151" t="s">
        <v>203</v>
      </c>
      <c r="E646" s="152" t="s">
        <v>20</v>
      </c>
      <c r="F646" s="153" t="s">
        <v>837</v>
      </c>
      <c r="H646" s="152" t="s">
        <v>20</v>
      </c>
      <c r="I646" s="154"/>
      <c r="L646" s="150"/>
      <c r="M646" s="155"/>
      <c r="T646" s="156"/>
      <c r="AT646" s="152" t="s">
        <v>203</v>
      </c>
      <c r="AU646" s="152" t="s">
        <v>89</v>
      </c>
      <c r="AV646" s="12" t="s">
        <v>22</v>
      </c>
      <c r="AW646" s="12" t="s">
        <v>39</v>
      </c>
      <c r="AX646" s="12" t="s">
        <v>80</v>
      </c>
      <c r="AY646" s="152" t="s">
        <v>192</v>
      </c>
    </row>
    <row r="647" spans="2:65" s="13" customFormat="1" ht="10.199999999999999" x14ac:dyDescent="0.2">
      <c r="B647" s="157"/>
      <c r="D647" s="151" t="s">
        <v>203</v>
      </c>
      <c r="E647" s="158" t="s">
        <v>20</v>
      </c>
      <c r="F647" s="159" t="s">
        <v>838</v>
      </c>
      <c r="H647" s="160">
        <v>9.24</v>
      </c>
      <c r="I647" s="161"/>
      <c r="L647" s="157"/>
      <c r="M647" s="162"/>
      <c r="T647" s="163"/>
      <c r="AT647" s="158" t="s">
        <v>203</v>
      </c>
      <c r="AU647" s="158" t="s">
        <v>89</v>
      </c>
      <c r="AV647" s="13" t="s">
        <v>89</v>
      </c>
      <c r="AW647" s="13" t="s">
        <v>39</v>
      </c>
      <c r="AX647" s="13" t="s">
        <v>80</v>
      </c>
      <c r="AY647" s="158" t="s">
        <v>192</v>
      </c>
    </row>
    <row r="648" spans="2:65" s="12" customFormat="1" ht="10.199999999999999" x14ac:dyDescent="0.2">
      <c r="B648" s="150"/>
      <c r="D648" s="151" t="s">
        <v>203</v>
      </c>
      <c r="E648" s="152" t="s">
        <v>20</v>
      </c>
      <c r="F648" s="153" t="s">
        <v>839</v>
      </c>
      <c r="H648" s="152" t="s">
        <v>20</v>
      </c>
      <c r="I648" s="154"/>
      <c r="L648" s="150"/>
      <c r="M648" s="155"/>
      <c r="T648" s="156"/>
      <c r="AT648" s="152" t="s">
        <v>203</v>
      </c>
      <c r="AU648" s="152" t="s">
        <v>89</v>
      </c>
      <c r="AV648" s="12" t="s">
        <v>22</v>
      </c>
      <c r="AW648" s="12" t="s">
        <v>39</v>
      </c>
      <c r="AX648" s="12" t="s">
        <v>80</v>
      </c>
      <c r="AY648" s="152" t="s">
        <v>192</v>
      </c>
    </row>
    <row r="649" spans="2:65" s="13" customFormat="1" ht="10.199999999999999" x14ac:dyDescent="0.2">
      <c r="B649" s="157"/>
      <c r="D649" s="151" t="s">
        <v>203</v>
      </c>
      <c r="E649" s="158" t="s">
        <v>20</v>
      </c>
      <c r="F649" s="159" t="s">
        <v>840</v>
      </c>
      <c r="H649" s="160">
        <v>11.38</v>
      </c>
      <c r="I649" s="161"/>
      <c r="L649" s="157"/>
      <c r="M649" s="162"/>
      <c r="T649" s="163"/>
      <c r="AT649" s="158" t="s">
        <v>203</v>
      </c>
      <c r="AU649" s="158" t="s">
        <v>89</v>
      </c>
      <c r="AV649" s="13" t="s">
        <v>89</v>
      </c>
      <c r="AW649" s="13" t="s">
        <v>39</v>
      </c>
      <c r="AX649" s="13" t="s">
        <v>80</v>
      </c>
      <c r="AY649" s="158" t="s">
        <v>192</v>
      </c>
    </row>
    <row r="650" spans="2:65" s="14" customFormat="1" ht="10.199999999999999" x14ac:dyDescent="0.2">
      <c r="B650" s="164"/>
      <c r="D650" s="151" t="s">
        <v>203</v>
      </c>
      <c r="E650" s="165" t="s">
        <v>20</v>
      </c>
      <c r="F650" s="166" t="s">
        <v>207</v>
      </c>
      <c r="H650" s="167">
        <v>186.74</v>
      </c>
      <c r="I650" s="168"/>
      <c r="L650" s="164"/>
      <c r="M650" s="169"/>
      <c r="T650" s="170"/>
      <c r="AT650" s="165" t="s">
        <v>203</v>
      </c>
      <c r="AU650" s="165" t="s">
        <v>89</v>
      </c>
      <c r="AV650" s="14" t="s">
        <v>199</v>
      </c>
      <c r="AW650" s="14" t="s">
        <v>39</v>
      </c>
      <c r="AX650" s="14" t="s">
        <v>22</v>
      </c>
      <c r="AY650" s="165" t="s">
        <v>192</v>
      </c>
    </row>
    <row r="651" spans="2:65" s="1" customFormat="1" ht="24.15" customHeight="1" x14ac:dyDescent="0.2">
      <c r="B651" s="33"/>
      <c r="C651" s="133" t="s">
        <v>841</v>
      </c>
      <c r="D651" s="133" t="s">
        <v>194</v>
      </c>
      <c r="E651" s="134" t="s">
        <v>842</v>
      </c>
      <c r="F651" s="135" t="s">
        <v>843</v>
      </c>
      <c r="G651" s="136" t="s">
        <v>234</v>
      </c>
      <c r="H651" s="137">
        <v>380.59100000000001</v>
      </c>
      <c r="I651" s="138"/>
      <c r="J651" s="139">
        <f>ROUND(I651*H651,2)</f>
        <v>0</v>
      </c>
      <c r="K651" s="135" t="s">
        <v>198</v>
      </c>
      <c r="L651" s="33"/>
      <c r="M651" s="140" t="s">
        <v>20</v>
      </c>
      <c r="N651" s="141" t="s">
        <v>51</v>
      </c>
      <c r="P651" s="142">
        <f>O651*H651</f>
        <v>0</v>
      </c>
      <c r="Q651" s="142">
        <v>0</v>
      </c>
      <c r="R651" s="142">
        <f>Q651*H651</f>
        <v>0</v>
      </c>
      <c r="S651" s="142">
        <v>4.0000000000000001E-3</v>
      </c>
      <c r="T651" s="143">
        <f>S651*H651</f>
        <v>1.5223640000000001</v>
      </c>
      <c r="AR651" s="144" t="s">
        <v>199</v>
      </c>
      <c r="AT651" s="144" t="s">
        <v>194</v>
      </c>
      <c r="AU651" s="144" t="s">
        <v>89</v>
      </c>
      <c r="AY651" s="18" t="s">
        <v>192</v>
      </c>
      <c r="BE651" s="145">
        <f>IF(N651="základní",J651,0)</f>
        <v>0</v>
      </c>
      <c r="BF651" s="145">
        <f>IF(N651="snížená",J651,0)</f>
        <v>0</v>
      </c>
      <c r="BG651" s="145">
        <f>IF(N651="zákl. přenesená",J651,0)</f>
        <v>0</v>
      </c>
      <c r="BH651" s="145">
        <f>IF(N651="sníž. přenesená",J651,0)</f>
        <v>0</v>
      </c>
      <c r="BI651" s="145">
        <f>IF(N651="nulová",J651,0)</f>
        <v>0</v>
      </c>
      <c r="BJ651" s="18" t="s">
        <v>22</v>
      </c>
      <c r="BK651" s="145">
        <f>ROUND(I651*H651,2)</f>
        <v>0</v>
      </c>
      <c r="BL651" s="18" t="s">
        <v>199</v>
      </c>
      <c r="BM651" s="144" t="s">
        <v>844</v>
      </c>
    </row>
    <row r="652" spans="2:65" s="1" customFormat="1" ht="10.199999999999999" x14ac:dyDescent="0.2">
      <c r="B652" s="33"/>
      <c r="D652" s="146" t="s">
        <v>201</v>
      </c>
      <c r="F652" s="147" t="s">
        <v>845</v>
      </c>
      <c r="I652" s="148"/>
      <c r="L652" s="33"/>
      <c r="M652" s="149"/>
      <c r="T652" s="54"/>
      <c r="AT652" s="18" t="s">
        <v>201</v>
      </c>
      <c r="AU652" s="18" t="s">
        <v>89</v>
      </c>
    </row>
    <row r="653" spans="2:65" s="12" customFormat="1" ht="10.199999999999999" x14ac:dyDescent="0.2">
      <c r="B653" s="150"/>
      <c r="D653" s="151" t="s">
        <v>203</v>
      </c>
      <c r="E653" s="152" t="s">
        <v>20</v>
      </c>
      <c r="F653" s="153" t="s">
        <v>813</v>
      </c>
      <c r="H653" s="152" t="s">
        <v>20</v>
      </c>
      <c r="I653" s="154"/>
      <c r="L653" s="150"/>
      <c r="M653" s="155"/>
      <c r="T653" s="156"/>
      <c r="AT653" s="152" t="s">
        <v>203</v>
      </c>
      <c r="AU653" s="152" t="s">
        <v>89</v>
      </c>
      <c r="AV653" s="12" t="s">
        <v>22</v>
      </c>
      <c r="AW653" s="12" t="s">
        <v>39</v>
      </c>
      <c r="AX653" s="12" t="s">
        <v>80</v>
      </c>
      <c r="AY653" s="152" t="s">
        <v>192</v>
      </c>
    </row>
    <row r="654" spans="2:65" s="12" customFormat="1" ht="10.199999999999999" x14ac:dyDescent="0.2">
      <c r="B654" s="150"/>
      <c r="D654" s="151" t="s">
        <v>203</v>
      </c>
      <c r="E654" s="152" t="s">
        <v>20</v>
      </c>
      <c r="F654" s="153" t="s">
        <v>846</v>
      </c>
      <c r="H654" s="152" t="s">
        <v>20</v>
      </c>
      <c r="I654" s="154"/>
      <c r="L654" s="150"/>
      <c r="M654" s="155"/>
      <c r="T654" s="156"/>
      <c r="AT654" s="152" t="s">
        <v>203</v>
      </c>
      <c r="AU654" s="152" t="s">
        <v>89</v>
      </c>
      <c r="AV654" s="12" t="s">
        <v>22</v>
      </c>
      <c r="AW654" s="12" t="s">
        <v>39</v>
      </c>
      <c r="AX654" s="12" t="s">
        <v>80</v>
      </c>
      <c r="AY654" s="152" t="s">
        <v>192</v>
      </c>
    </row>
    <row r="655" spans="2:65" s="13" customFormat="1" ht="10.199999999999999" x14ac:dyDescent="0.2">
      <c r="B655" s="157"/>
      <c r="D655" s="151" t="s">
        <v>203</v>
      </c>
      <c r="E655" s="158" t="s">
        <v>20</v>
      </c>
      <c r="F655" s="159" t="s">
        <v>847</v>
      </c>
      <c r="H655" s="160">
        <v>380.59100000000001</v>
      </c>
      <c r="I655" s="161"/>
      <c r="L655" s="157"/>
      <c r="M655" s="162"/>
      <c r="T655" s="163"/>
      <c r="AT655" s="158" t="s">
        <v>203</v>
      </c>
      <c r="AU655" s="158" t="s">
        <v>89</v>
      </c>
      <c r="AV655" s="13" t="s">
        <v>89</v>
      </c>
      <c r="AW655" s="13" t="s">
        <v>39</v>
      </c>
      <c r="AX655" s="13" t="s">
        <v>22</v>
      </c>
      <c r="AY655" s="158" t="s">
        <v>192</v>
      </c>
    </row>
    <row r="656" spans="2:65" s="1" customFormat="1" ht="24.15" customHeight="1" x14ac:dyDescent="0.2">
      <c r="B656" s="33"/>
      <c r="C656" s="133" t="s">
        <v>848</v>
      </c>
      <c r="D656" s="133" t="s">
        <v>194</v>
      </c>
      <c r="E656" s="134" t="s">
        <v>849</v>
      </c>
      <c r="F656" s="135" t="s">
        <v>850</v>
      </c>
      <c r="G656" s="136" t="s">
        <v>234</v>
      </c>
      <c r="H656" s="137">
        <v>38.381</v>
      </c>
      <c r="I656" s="138"/>
      <c r="J656" s="139">
        <f>ROUND(I656*H656,2)</f>
        <v>0</v>
      </c>
      <c r="K656" s="135" t="s">
        <v>198</v>
      </c>
      <c r="L656" s="33"/>
      <c r="M656" s="140" t="s">
        <v>20</v>
      </c>
      <c r="N656" s="141" t="s">
        <v>51</v>
      </c>
      <c r="P656" s="142">
        <f>O656*H656</f>
        <v>0</v>
      </c>
      <c r="Q656" s="142">
        <v>0</v>
      </c>
      <c r="R656" s="142">
        <f>Q656*H656</f>
        <v>0</v>
      </c>
      <c r="S656" s="142">
        <v>6.8000000000000005E-2</v>
      </c>
      <c r="T656" s="143">
        <f>S656*H656</f>
        <v>2.6099080000000003</v>
      </c>
      <c r="AR656" s="144" t="s">
        <v>199</v>
      </c>
      <c r="AT656" s="144" t="s">
        <v>194</v>
      </c>
      <c r="AU656" s="144" t="s">
        <v>89</v>
      </c>
      <c r="AY656" s="18" t="s">
        <v>192</v>
      </c>
      <c r="BE656" s="145">
        <f>IF(N656="základní",J656,0)</f>
        <v>0</v>
      </c>
      <c r="BF656" s="145">
        <f>IF(N656="snížená",J656,0)</f>
        <v>0</v>
      </c>
      <c r="BG656" s="145">
        <f>IF(N656="zákl. přenesená",J656,0)</f>
        <v>0</v>
      </c>
      <c r="BH656" s="145">
        <f>IF(N656="sníž. přenesená",J656,0)</f>
        <v>0</v>
      </c>
      <c r="BI656" s="145">
        <f>IF(N656="nulová",J656,0)</f>
        <v>0</v>
      </c>
      <c r="BJ656" s="18" t="s">
        <v>22</v>
      </c>
      <c r="BK656" s="145">
        <f>ROUND(I656*H656,2)</f>
        <v>0</v>
      </c>
      <c r="BL656" s="18" t="s">
        <v>199</v>
      </c>
      <c r="BM656" s="144" t="s">
        <v>851</v>
      </c>
    </row>
    <row r="657" spans="2:51" s="1" customFormat="1" ht="10.199999999999999" x14ac:dyDescent="0.2">
      <c r="B657" s="33"/>
      <c r="D657" s="146" t="s">
        <v>201</v>
      </c>
      <c r="F657" s="147" t="s">
        <v>852</v>
      </c>
      <c r="I657" s="148"/>
      <c r="L657" s="33"/>
      <c r="M657" s="149"/>
      <c r="T657" s="54"/>
      <c r="AT657" s="18" t="s">
        <v>201</v>
      </c>
      <c r="AU657" s="18" t="s">
        <v>89</v>
      </c>
    </row>
    <row r="658" spans="2:51" s="12" customFormat="1" ht="10.199999999999999" x14ac:dyDescent="0.2">
      <c r="B658" s="150"/>
      <c r="D658" s="151" t="s">
        <v>203</v>
      </c>
      <c r="E658" s="152" t="s">
        <v>20</v>
      </c>
      <c r="F658" s="153" t="s">
        <v>385</v>
      </c>
      <c r="H658" s="152" t="s">
        <v>20</v>
      </c>
      <c r="I658" s="154"/>
      <c r="L658" s="150"/>
      <c r="M658" s="155"/>
      <c r="T658" s="156"/>
      <c r="AT658" s="152" t="s">
        <v>203</v>
      </c>
      <c r="AU658" s="152" t="s">
        <v>89</v>
      </c>
      <c r="AV658" s="12" t="s">
        <v>22</v>
      </c>
      <c r="AW658" s="12" t="s">
        <v>39</v>
      </c>
      <c r="AX658" s="12" t="s">
        <v>80</v>
      </c>
      <c r="AY658" s="152" t="s">
        <v>192</v>
      </c>
    </row>
    <row r="659" spans="2:51" s="13" customFormat="1" ht="10.199999999999999" x14ac:dyDescent="0.2">
      <c r="B659" s="157"/>
      <c r="D659" s="151" t="s">
        <v>203</v>
      </c>
      <c r="E659" s="158" t="s">
        <v>20</v>
      </c>
      <c r="F659" s="159" t="s">
        <v>853</v>
      </c>
      <c r="H659" s="160">
        <v>9.1199999999999992</v>
      </c>
      <c r="I659" s="161"/>
      <c r="L659" s="157"/>
      <c r="M659" s="162"/>
      <c r="T659" s="163"/>
      <c r="AT659" s="158" t="s">
        <v>203</v>
      </c>
      <c r="AU659" s="158" t="s">
        <v>89</v>
      </c>
      <c r="AV659" s="13" t="s">
        <v>89</v>
      </c>
      <c r="AW659" s="13" t="s">
        <v>39</v>
      </c>
      <c r="AX659" s="13" t="s">
        <v>80</v>
      </c>
      <c r="AY659" s="158" t="s">
        <v>192</v>
      </c>
    </row>
    <row r="660" spans="2:51" s="13" customFormat="1" ht="10.199999999999999" x14ac:dyDescent="0.2">
      <c r="B660" s="157"/>
      <c r="D660" s="151" t="s">
        <v>203</v>
      </c>
      <c r="E660" s="158" t="s">
        <v>20</v>
      </c>
      <c r="F660" s="159" t="s">
        <v>854</v>
      </c>
      <c r="H660" s="160">
        <v>-0.84</v>
      </c>
      <c r="I660" s="161"/>
      <c r="L660" s="157"/>
      <c r="M660" s="162"/>
      <c r="T660" s="163"/>
      <c r="AT660" s="158" t="s">
        <v>203</v>
      </c>
      <c r="AU660" s="158" t="s">
        <v>89</v>
      </c>
      <c r="AV660" s="13" t="s">
        <v>89</v>
      </c>
      <c r="AW660" s="13" t="s">
        <v>39</v>
      </c>
      <c r="AX660" s="13" t="s">
        <v>80</v>
      </c>
      <c r="AY660" s="158" t="s">
        <v>192</v>
      </c>
    </row>
    <row r="661" spans="2:51" s="12" customFormat="1" ht="10.199999999999999" x14ac:dyDescent="0.2">
      <c r="B661" s="150"/>
      <c r="D661" s="151" t="s">
        <v>203</v>
      </c>
      <c r="E661" s="152" t="s">
        <v>20</v>
      </c>
      <c r="F661" s="153" t="s">
        <v>257</v>
      </c>
      <c r="H661" s="152" t="s">
        <v>20</v>
      </c>
      <c r="I661" s="154"/>
      <c r="L661" s="150"/>
      <c r="M661" s="155"/>
      <c r="T661" s="156"/>
      <c r="AT661" s="152" t="s">
        <v>203</v>
      </c>
      <c r="AU661" s="152" t="s">
        <v>89</v>
      </c>
      <c r="AV661" s="12" t="s">
        <v>22</v>
      </c>
      <c r="AW661" s="12" t="s">
        <v>39</v>
      </c>
      <c r="AX661" s="12" t="s">
        <v>80</v>
      </c>
      <c r="AY661" s="152" t="s">
        <v>192</v>
      </c>
    </row>
    <row r="662" spans="2:51" s="13" customFormat="1" ht="10.199999999999999" x14ac:dyDescent="0.2">
      <c r="B662" s="157"/>
      <c r="D662" s="151" t="s">
        <v>203</v>
      </c>
      <c r="E662" s="158" t="s">
        <v>20</v>
      </c>
      <c r="F662" s="159" t="s">
        <v>855</v>
      </c>
      <c r="H662" s="160">
        <v>10.77</v>
      </c>
      <c r="I662" s="161"/>
      <c r="L662" s="157"/>
      <c r="M662" s="162"/>
      <c r="T662" s="163"/>
      <c r="AT662" s="158" t="s">
        <v>203</v>
      </c>
      <c r="AU662" s="158" t="s">
        <v>89</v>
      </c>
      <c r="AV662" s="13" t="s">
        <v>89</v>
      </c>
      <c r="AW662" s="13" t="s">
        <v>39</v>
      </c>
      <c r="AX662" s="13" t="s">
        <v>80</v>
      </c>
      <c r="AY662" s="158" t="s">
        <v>192</v>
      </c>
    </row>
    <row r="663" spans="2:51" s="12" customFormat="1" ht="10.199999999999999" x14ac:dyDescent="0.2">
      <c r="B663" s="150"/>
      <c r="D663" s="151" t="s">
        <v>203</v>
      </c>
      <c r="E663" s="152" t="s">
        <v>20</v>
      </c>
      <c r="F663" s="153" t="s">
        <v>307</v>
      </c>
      <c r="H663" s="152" t="s">
        <v>20</v>
      </c>
      <c r="I663" s="154"/>
      <c r="L663" s="150"/>
      <c r="M663" s="155"/>
      <c r="T663" s="156"/>
      <c r="AT663" s="152" t="s">
        <v>203</v>
      </c>
      <c r="AU663" s="152" t="s">
        <v>89</v>
      </c>
      <c r="AV663" s="12" t="s">
        <v>22</v>
      </c>
      <c r="AW663" s="12" t="s">
        <v>39</v>
      </c>
      <c r="AX663" s="12" t="s">
        <v>80</v>
      </c>
      <c r="AY663" s="152" t="s">
        <v>192</v>
      </c>
    </row>
    <row r="664" spans="2:51" s="13" customFormat="1" ht="10.199999999999999" x14ac:dyDescent="0.2">
      <c r="B664" s="157"/>
      <c r="D664" s="151" t="s">
        <v>203</v>
      </c>
      <c r="E664" s="158" t="s">
        <v>20</v>
      </c>
      <c r="F664" s="159" t="s">
        <v>856</v>
      </c>
      <c r="H664" s="160">
        <v>5.0170000000000003</v>
      </c>
      <c r="I664" s="161"/>
      <c r="L664" s="157"/>
      <c r="M664" s="162"/>
      <c r="T664" s="163"/>
      <c r="AT664" s="158" t="s">
        <v>203</v>
      </c>
      <c r="AU664" s="158" t="s">
        <v>89</v>
      </c>
      <c r="AV664" s="13" t="s">
        <v>89</v>
      </c>
      <c r="AW664" s="13" t="s">
        <v>39</v>
      </c>
      <c r="AX664" s="13" t="s">
        <v>80</v>
      </c>
      <c r="AY664" s="158" t="s">
        <v>192</v>
      </c>
    </row>
    <row r="665" spans="2:51" s="13" customFormat="1" ht="10.199999999999999" x14ac:dyDescent="0.2">
      <c r="B665" s="157"/>
      <c r="D665" s="151" t="s">
        <v>203</v>
      </c>
      <c r="E665" s="158" t="s">
        <v>20</v>
      </c>
      <c r="F665" s="159" t="s">
        <v>857</v>
      </c>
      <c r="H665" s="160">
        <v>1.7929999999999999</v>
      </c>
      <c r="I665" s="161"/>
      <c r="L665" s="157"/>
      <c r="M665" s="162"/>
      <c r="T665" s="163"/>
      <c r="AT665" s="158" t="s">
        <v>203</v>
      </c>
      <c r="AU665" s="158" t="s">
        <v>89</v>
      </c>
      <c r="AV665" s="13" t="s">
        <v>89</v>
      </c>
      <c r="AW665" s="13" t="s">
        <v>39</v>
      </c>
      <c r="AX665" s="13" t="s">
        <v>80</v>
      </c>
      <c r="AY665" s="158" t="s">
        <v>192</v>
      </c>
    </row>
    <row r="666" spans="2:51" s="13" customFormat="1" ht="10.199999999999999" x14ac:dyDescent="0.2">
      <c r="B666" s="157"/>
      <c r="D666" s="151" t="s">
        <v>203</v>
      </c>
      <c r="E666" s="158" t="s">
        <v>20</v>
      </c>
      <c r="F666" s="159" t="s">
        <v>858</v>
      </c>
      <c r="H666" s="160">
        <v>2.4</v>
      </c>
      <c r="I666" s="161"/>
      <c r="L666" s="157"/>
      <c r="M666" s="162"/>
      <c r="T666" s="163"/>
      <c r="AT666" s="158" t="s">
        <v>203</v>
      </c>
      <c r="AU666" s="158" t="s">
        <v>89</v>
      </c>
      <c r="AV666" s="13" t="s">
        <v>89</v>
      </c>
      <c r="AW666" s="13" t="s">
        <v>39</v>
      </c>
      <c r="AX666" s="13" t="s">
        <v>80</v>
      </c>
      <c r="AY666" s="158" t="s">
        <v>192</v>
      </c>
    </row>
    <row r="667" spans="2:51" s="12" customFormat="1" ht="10.199999999999999" x14ac:dyDescent="0.2">
      <c r="B667" s="150"/>
      <c r="D667" s="151" t="s">
        <v>203</v>
      </c>
      <c r="E667" s="152" t="s">
        <v>20</v>
      </c>
      <c r="F667" s="153" t="s">
        <v>309</v>
      </c>
      <c r="H667" s="152" t="s">
        <v>20</v>
      </c>
      <c r="I667" s="154"/>
      <c r="L667" s="150"/>
      <c r="M667" s="155"/>
      <c r="T667" s="156"/>
      <c r="AT667" s="152" t="s">
        <v>203</v>
      </c>
      <c r="AU667" s="152" t="s">
        <v>89</v>
      </c>
      <c r="AV667" s="12" t="s">
        <v>22</v>
      </c>
      <c r="AW667" s="12" t="s">
        <v>39</v>
      </c>
      <c r="AX667" s="12" t="s">
        <v>80</v>
      </c>
      <c r="AY667" s="152" t="s">
        <v>192</v>
      </c>
    </row>
    <row r="668" spans="2:51" s="13" customFormat="1" ht="10.199999999999999" x14ac:dyDescent="0.2">
      <c r="B668" s="157"/>
      <c r="D668" s="151" t="s">
        <v>203</v>
      </c>
      <c r="E668" s="158" t="s">
        <v>20</v>
      </c>
      <c r="F668" s="159" t="s">
        <v>859</v>
      </c>
      <c r="H668" s="160">
        <v>3.3279999999999998</v>
      </c>
      <c r="I668" s="161"/>
      <c r="L668" s="157"/>
      <c r="M668" s="162"/>
      <c r="T668" s="163"/>
      <c r="AT668" s="158" t="s">
        <v>203</v>
      </c>
      <c r="AU668" s="158" t="s">
        <v>89</v>
      </c>
      <c r="AV668" s="13" t="s">
        <v>89</v>
      </c>
      <c r="AW668" s="13" t="s">
        <v>39</v>
      </c>
      <c r="AX668" s="13" t="s">
        <v>80</v>
      </c>
      <c r="AY668" s="158" t="s">
        <v>192</v>
      </c>
    </row>
    <row r="669" spans="2:51" s="13" customFormat="1" ht="10.199999999999999" x14ac:dyDescent="0.2">
      <c r="B669" s="157"/>
      <c r="D669" s="151" t="s">
        <v>203</v>
      </c>
      <c r="E669" s="158" t="s">
        <v>20</v>
      </c>
      <c r="F669" s="159" t="s">
        <v>857</v>
      </c>
      <c r="H669" s="160">
        <v>1.7929999999999999</v>
      </c>
      <c r="I669" s="161"/>
      <c r="L669" s="157"/>
      <c r="M669" s="162"/>
      <c r="T669" s="163"/>
      <c r="AT669" s="158" t="s">
        <v>203</v>
      </c>
      <c r="AU669" s="158" t="s">
        <v>89</v>
      </c>
      <c r="AV669" s="13" t="s">
        <v>89</v>
      </c>
      <c r="AW669" s="13" t="s">
        <v>39</v>
      </c>
      <c r="AX669" s="13" t="s">
        <v>80</v>
      </c>
      <c r="AY669" s="158" t="s">
        <v>192</v>
      </c>
    </row>
    <row r="670" spans="2:51" s="12" customFormat="1" ht="10.199999999999999" x14ac:dyDescent="0.2">
      <c r="B670" s="150"/>
      <c r="D670" s="151" t="s">
        <v>203</v>
      </c>
      <c r="E670" s="152" t="s">
        <v>20</v>
      </c>
      <c r="F670" s="153" t="s">
        <v>860</v>
      </c>
      <c r="H670" s="152" t="s">
        <v>20</v>
      </c>
      <c r="I670" s="154"/>
      <c r="L670" s="150"/>
      <c r="M670" s="155"/>
      <c r="T670" s="156"/>
      <c r="AT670" s="152" t="s">
        <v>203</v>
      </c>
      <c r="AU670" s="152" t="s">
        <v>89</v>
      </c>
      <c r="AV670" s="12" t="s">
        <v>22</v>
      </c>
      <c r="AW670" s="12" t="s">
        <v>39</v>
      </c>
      <c r="AX670" s="12" t="s">
        <v>80</v>
      </c>
      <c r="AY670" s="152" t="s">
        <v>192</v>
      </c>
    </row>
    <row r="671" spans="2:51" s="13" customFormat="1" ht="10.199999999999999" x14ac:dyDescent="0.2">
      <c r="B671" s="157"/>
      <c r="D671" s="151" t="s">
        <v>203</v>
      </c>
      <c r="E671" s="158" t="s">
        <v>20</v>
      </c>
      <c r="F671" s="159" t="s">
        <v>640</v>
      </c>
      <c r="H671" s="160">
        <v>5</v>
      </c>
      <c r="I671" s="161"/>
      <c r="L671" s="157"/>
      <c r="M671" s="162"/>
      <c r="T671" s="163"/>
      <c r="AT671" s="158" t="s">
        <v>203</v>
      </c>
      <c r="AU671" s="158" t="s">
        <v>89</v>
      </c>
      <c r="AV671" s="13" t="s">
        <v>89</v>
      </c>
      <c r="AW671" s="13" t="s">
        <v>39</v>
      </c>
      <c r="AX671" s="13" t="s">
        <v>80</v>
      </c>
      <c r="AY671" s="158" t="s">
        <v>192</v>
      </c>
    </row>
    <row r="672" spans="2:51" s="14" customFormat="1" ht="10.199999999999999" x14ac:dyDescent="0.2">
      <c r="B672" s="164"/>
      <c r="D672" s="151" t="s">
        <v>203</v>
      </c>
      <c r="E672" s="165" t="s">
        <v>20</v>
      </c>
      <c r="F672" s="166" t="s">
        <v>207</v>
      </c>
      <c r="H672" s="167">
        <v>38.381</v>
      </c>
      <c r="I672" s="168"/>
      <c r="L672" s="164"/>
      <c r="M672" s="169"/>
      <c r="T672" s="170"/>
      <c r="AT672" s="165" t="s">
        <v>203</v>
      </c>
      <c r="AU672" s="165" t="s">
        <v>89</v>
      </c>
      <c r="AV672" s="14" t="s">
        <v>199</v>
      </c>
      <c r="AW672" s="14" t="s">
        <v>39</v>
      </c>
      <c r="AX672" s="14" t="s">
        <v>22</v>
      </c>
      <c r="AY672" s="165" t="s">
        <v>192</v>
      </c>
    </row>
    <row r="673" spans="2:65" s="1" customFormat="1" ht="24.15" customHeight="1" x14ac:dyDescent="0.2">
      <c r="B673" s="33"/>
      <c r="C673" s="133" t="s">
        <v>861</v>
      </c>
      <c r="D673" s="133" t="s">
        <v>194</v>
      </c>
      <c r="E673" s="134" t="s">
        <v>862</v>
      </c>
      <c r="F673" s="135" t="s">
        <v>863</v>
      </c>
      <c r="G673" s="136" t="s">
        <v>234</v>
      </c>
      <c r="H673" s="137">
        <v>150</v>
      </c>
      <c r="I673" s="138"/>
      <c r="J673" s="139">
        <f>ROUND(I673*H673,2)</f>
        <v>0</v>
      </c>
      <c r="K673" s="135" t="s">
        <v>198</v>
      </c>
      <c r="L673" s="33"/>
      <c r="M673" s="140" t="s">
        <v>20</v>
      </c>
      <c r="N673" s="141" t="s">
        <v>51</v>
      </c>
      <c r="P673" s="142">
        <f>O673*H673</f>
        <v>0</v>
      </c>
      <c r="Q673" s="142">
        <v>0</v>
      </c>
      <c r="R673" s="142">
        <f>Q673*H673</f>
        <v>0</v>
      </c>
      <c r="S673" s="142">
        <v>0</v>
      </c>
      <c r="T673" s="143">
        <f>S673*H673</f>
        <v>0</v>
      </c>
      <c r="AR673" s="144" t="s">
        <v>199</v>
      </c>
      <c r="AT673" s="144" t="s">
        <v>194</v>
      </c>
      <c r="AU673" s="144" t="s">
        <v>89</v>
      </c>
      <c r="AY673" s="18" t="s">
        <v>192</v>
      </c>
      <c r="BE673" s="145">
        <f>IF(N673="základní",J673,0)</f>
        <v>0</v>
      </c>
      <c r="BF673" s="145">
        <f>IF(N673="snížená",J673,0)</f>
        <v>0</v>
      </c>
      <c r="BG673" s="145">
        <f>IF(N673="zákl. přenesená",J673,0)</f>
        <v>0</v>
      </c>
      <c r="BH673" s="145">
        <f>IF(N673="sníž. přenesená",J673,0)</f>
        <v>0</v>
      </c>
      <c r="BI673" s="145">
        <f>IF(N673="nulová",J673,0)</f>
        <v>0</v>
      </c>
      <c r="BJ673" s="18" t="s">
        <v>22</v>
      </c>
      <c r="BK673" s="145">
        <f>ROUND(I673*H673,2)</f>
        <v>0</v>
      </c>
      <c r="BL673" s="18" t="s">
        <v>199</v>
      </c>
      <c r="BM673" s="144" t="s">
        <v>864</v>
      </c>
    </row>
    <row r="674" spans="2:65" s="1" customFormat="1" ht="10.199999999999999" x14ac:dyDescent="0.2">
      <c r="B674" s="33"/>
      <c r="D674" s="146" t="s">
        <v>201</v>
      </c>
      <c r="F674" s="147" t="s">
        <v>865</v>
      </c>
      <c r="I674" s="148"/>
      <c r="L674" s="33"/>
      <c r="M674" s="149"/>
      <c r="T674" s="54"/>
      <c r="AT674" s="18" t="s">
        <v>201</v>
      </c>
      <c r="AU674" s="18" t="s">
        <v>89</v>
      </c>
    </row>
    <row r="675" spans="2:65" s="1" customFormat="1" ht="16.5" customHeight="1" x14ac:dyDescent="0.2">
      <c r="B675" s="33"/>
      <c r="C675" s="133" t="s">
        <v>866</v>
      </c>
      <c r="D675" s="133" t="s">
        <v>194</v>
      </c>
      <c r="E675" s="134" t="s">
        <v>867</v>
      </c>
      <c r="F675" s="135" t="s">
        <v>868</v>
      </c>
      <c r="G675" s="136" t="s">
        <v>869</v>
      </c>
      <c r="H675" s="137">
        <v>1</v>
      </c>
      <c r="I675" s="138"/>
      <c r="J675" s="139">
        <f>ROUND(I675*H675,2)</f>
        <v>0</v>
      </c>
      <c r="K675" s="135" t="s">
        <v>20</v>
      </c>
      <c r="L675" s="33"/>
      <c r="M675" s="140" t="s">
        <v>20</v>
      </c>
      <c r="N675" s="141" t="s">
        <v>51</v>
      </c>
      <c r="P675" s="142">
        <f>O675*H675</f>
        <v>0</v>
      </c>
      <c r="Q675" s="142">
        <v>0</v>
      </c>
      <c r="R675" s="142">
        <f>Q675*H675</f>
        <v>0</v>
      </c>
      <c r="S675" s="142">
        <v>0</v>
      </c>
      <c r="T675" s="143">
        <f>S675*H675</f>
        <v>0</v>
      </c>
      <c r="AR675" s="144" t="s">
        <v>199</v>
      </c>
      <c r="AT675" s="144" t="s">
        <v>194</v>
      </c>
      <c r="AU675" s="144" t="s">
        <v>89</v>
      </c>
      <c r="AY675" s="18" t="s">
        <v>192</v>
      </c>
      <c r="BE675" s="145">
        <f>IF(N675="základní",J675,0)</f>
        <v>0</v>
      </c>
      <c r="BF675" s="145">
        <f>IF(N675="snížená",J675,0)</f>
        <v>0</v>
      </c>
      <c r="BG675" s="145">
        <f>IF(N675="zákl. přenesená",J675,0)</f>
        <v>0</v>
      </c>
      <c r="BH675" s="145">
        <f>IF(N675="sníž. přenesená",J675,0)</f>
        <v>0</v>
      </c>
      <c r="BI675" s="145">
        <f>IF(N675="nulová",J675,0)</f>
        <v>0</v>
      </c>
      <c r="BJ675" s="18" t="s">
        <v>22</v>
      </c>
      <c r="BK675" s="145">
        <f>ROUND(I675*H675,2)</f>
        <v>0</v>
      </c>
      <c r="BL675" s="18" t="s">
        <v>199</v>
      </c>
      <c r="BM675" s="144" t="s">
        <v>870</v>
      </c>
    </row>
    <row r="676" spans="2:65" s="1" customFormat="1" ht="16.5" customHeight="1" x14ac:dyDescent="0.2">
      <c r="B676" s="33"/>
      <c r="C676" s="133" t="s">
        <v>871</v>
      </c>
      <c r="D676" s="133" t="s">
        <v>194</v>
      </c>
      <c r="E676" s="134" t="s">
        <v>872</v>
      </c>
      <c r="F676" s="135" t="s">
        <v>873</v>
      </c>
      <c r="G676" s="136" t="s">
        <v>869</v>
      </c>
      <c r="H676" s="137">
        <v>1</v>
      </c>
      <c r="I676" s="138"/>
      <c r="J676" s="139">
        <f>ROUND(I676*H676,2)</f>
        <v>0</v>
      </c>
      <c r="K676" s="135" t="s">
        <v>20</v>
      </c>
      <c r="L676" s="33"/>
      <c r="M676" s="140" t="s">
        <v>20</v>
      </c>
      <c r="N676" s="141" t="s">
        <v>51</v>
      </c>
      <c r="P676" s="142">
        <f>O676*H676</f>
        <v>0</v>
      </c>
      <c r="Q676" s="142">
        <v>0</v>
      </c>
      <c r="R676" s="142">
        <f>Q676*H676</f>
        <v>0</v>
      </c>
      <c r="S676" s="142">
        <v>0.3</v>
      </c>
      <c r="T676" s="143">
        <f>S676*H676</f>
        <v>0.3</v>
      </c>
      <c r="AR676" s="144" t="s">
        <v>199</v>
      </c>
      <c r="AT676" s="144" t="s">
        <v>194</v>
      </c>
      <c r="AU676" s="144" t="s">
        <v>89</v>
      </c>
      <c r="AY676" s="18" t="s">
        <v>192</v>
      </c>
      <c r="BE676" s="145">
        <f>IF(N676="základní",J676,0)</f>
        <v>0</v>
      </c>
      <c r="BF676" s="145">
        <f>IF(N676="snížená",J676,0)</f>
        <v>0</v>
      </c>
      <c r="BG676" s="145">
        <f>IF(N676="zákl. přenesená",J676,0)</f>
        <v>0</v>
      </c>
      <c r="BH676" s="145">
        <f>IF(N676="sníž. přenesená",J676,0)</f>
        <v>0</v>
      </c>
      <c r="BI676" s="145">
        <f>IF(N676="nulová",J676,0)</f>
        <v>0</v>
      </c>
      <c r="BJ676" s="18" t="s">
        <v>22</v>
      </c>
      <c r="BK676" s="145">
        <f>ROUND(I676*H676,2)</f>
        <v>0</v>
      </c>
      <c r="BL676" s="18" t="s">
        <v>199</v>
      </c>
      <c r="BM676" s="144" t="s">
        <v>874</v>
      </c>
    </row>
    <row r="677" spans="2:65" s="1" customFormat="1" ht="16.5" customHeight="1" x14ac:dyDescent="0.2">
      <c r="B677" s="33"/>
      <c r="C677" s="133" t="s">
        <v>875</v>
      </c>
      <c r="D677" s="133" t="s">
        <v>194</v>
      </c>
      <c r="E677" s="134" t="s">
        <v>876</v>
      </c>
      <c r="F677" s="135" t="s">
        <v>877</v>
      </c>
      <c r="G677" s="136" t="s">
        <v>869</v>
      </c>
      <c r="H677" s="137">
        <v>2</v>
      </c>
      <c r="I677" s="138"/>
      <c r="J677" s="139">
        <f>ROUND(I677*H677,2)</f>
        <v>0</v>
      </c>
      <c r="K677" s="135" t="s">
        <v>20</v>
      </c>
      <c r="L677" s="33"/>
      <c r="M677" s="140" t="s">
        <v>20</v>
      </c>
      <c r="N677" s="141" t="s">
        <v>51</v>
      </c>
      <c r="P677" s="142">
        <f>O677*H677</f>
        <v>0</v>
      </c>
      <c r="Q677" s="142">
        <v>0</v>
      </c>
      <c r="R677" s="142">
        <f>Q677*H677</f>
        <v>0</v>
      </c>
      <c r="S677" s="142">
        <v>0.1</v>
      </c>
      <c r="T677" s="143">
        <f>S677*H677</f>
        <v>0.2</v>
      </c>
      <c r="AR677" s="144" t="s">
        <v>199</v>
      </c>
      <c r="AT677" s="144" t="s">
        <v>194</v>
      </c>
      <c r="AU677" s="144" t="s">
        <v>89</v>
      </c>
      <c r="AY677" s="18" t="s">
        <v>192</v>
      </c>
      <c r="BE677" s="145">
        <f>IF(N677="základní",J677,0)</f>
        <v>0</v>
      </c>
      <c r="BF677" s="145">
        <f>IF(N677="snížená",J677,0)</f>
        <v>0</v>
      </c>
      <c r="BG677" s="145">
        <f>IF(N677="zákl. přenesená",J677,0)</f>
        <v>0</v>
      </c>
      <c r="BH677" s="145">
        <f>IF(N677="sníž. přenesená",J677,0)</f>
        <v>0</v>
      </c>
      <c r="BI677" s="145">
        <f>IF(N677="nulová",J677,0)</f>
        <v>0</v>
      </c>
      <c r="BJ677" s="18" t="s">
        <v>22</v>
      </c>
      <c r="BK677" s="145">
        <f>ROUND(I677*H677,2)</f>
        <v>0</v>
      </c>
      <c r="BL677" s="18" t="s">
        <v>199</v>
      </c>
      <c r="BM677" s="144" t="s">
        <v>878</v>
      </c>
    </row>
    <row r="678" spans="2:65" s="1" customFormat="1" ht="21.75" customHeight="1" x14ac:dyDescent="0.2">
      <c r="B678" s="33"/>
      <c r="C678" s="133" t="s">
        <v>879</v>
      </c>
      <c r="D678" s="133" t="s">
        <v>194</v>
      </c>
      <c r="E678" s="134" t="s">
        <v>880</v>
      </c>
      <c r="F678" s="135" t="s">
        <v>881</v>
      </c>
      <c r="G678" s="136" t="s">
        <v>234</v>
      </c>
      <c r="H678" s="137">
        <v>34</v>
      </c>
      <c r="I678" s="138"/>
      <c r="J678" s="139">
        <f>ROUND(I678*H678,2)</f>
        <v>0</v>
      </c>
      <c r="K678" s="135" t="s">
        <v>20</v>
      </c>
      <c r="L678" s="33"/>
      <c r="M678" s="140" t="s">
        <v>20</v>
      </c>
      <c r="N678" s="141" t="s">
        <v>51</v>
      </c>
      <c r="P678" s="142">
        <f>O678*H678</f>
        <v>0</v>
      </c>
      <c r="Q678" s="142">
        <v>0</v>
      </c>
      <c r="R678" s="142">
        <f>Q678*H678</f>
        <v>0</v>
      </c>
      <c r="S678" s="142">
        <v>0.04</v>
      </c>
      <c r="T678" s="143">
        <f>S678*H678</f>
        <v>1.36</v>
      </c>
      <c r="AR678" s="144" t="s">
        <v>882</v>
      </c>
      <c r="AT678" s="144" t="s">
        <v>194</v>
      </c>
      <c r="AU678" s="144" t="s">
        <v>89</v>
      </c>
      <c r="AY678" s="18" t="s">
        <v>192</v>
      </c>
      <c r="BE678" s="145">
        <f>IF(N678="základní",J678,0)</f>
        <v>0</v>
      </c>
      <c r="BF678" s="145">
        <f>IF(N678="snížená",J678,0)</f>
        <v>0</v>
      </c>
      <c r="BG678" s="145">
        <f>IF(N678="zákl. přenesená",J678,0)</f>
        <v>0</v>
      </c>
      <c r="BH678" s="145">
        <f>IF(N678="sníž. přenesená",J678,0)</f>
        <v>0</v>
      </c>
      <c r="BI678" s="145">
        <f>IF(N678="nulová",J678,0)</f>
        <v>0</v>
      </c>
      <c r="BJ678" s="18" t="s">
        <v>22</v>
      </c>
      <c r="BK678" s="145">
        <f>ROUND(I678*H678,2)</f>
        <v>0</v>
      </c>
      <c r="BL678" s="18" t="s">
        <v>882</v>
      </c>
      <c r="BM678" s="144" t="s">
        <v>883</v>
      </c>
    </row>
    <row r="679" spans="2:65" s="13" customFormat="1" ht="10.199999999999999" x14ac:dyDescent="0.2">
      <c r="B679" s="157"/>
      <c r="D679" s="151" t="s">
        <v>203</v>
      </c>
      <c r="E679" s="158" t="s">
        <v>20</v>
      </c>
      <c r="F679" s="159" t="s">
        <v>884</v>
      </c>
      <c r="H679" s="160">
        <v>34</v>
      </c>
      <c r="I679" s="161"/>
      <c r="L679" s="157"/>
      <c r="M679" s="162"/>
      <c r="T679" s="163"/>
      <c r="AT679" s="158" t="s">
        <v>203</v>
      </c>
      <c r="AU679" s="158" t="s">
        <v>89</v>
      </c>
      <c r="AV679" s="13" t="s">
        <v>89</v>
      </c>
      <c r="AW679" s="13" t="s">
        <v>39</v>
      </c>
      <c r="AX679" s="13" t="s">
        <v>22</v>
      </c>
      <c r="AY679" s="158" t="s">
        <v>192</v>
      </c>
    </row>
    <row r="680" spans="2:65" s="1" customFormat="1" ht="16.5" customHeight="1" x14ac:dyDescent="0.2">
      <c r="B680" s="33"/>
      <c r="C680" s="133" t="s">
        <v>885</v>
      </c>
      <c r="D680" s="133" t="s">
        <v>194</v>
      </c>
      <c r="E680" s="134" t="s">
        <v>886</v>
      </c>
      <c r="F680" s="135" t="s">
        <v>887</v>
      </c>
      <c r="G680" s="136" t="s">
        <v>869</v>
      </c>
      <c r="H680" s="137">
        <v>50</v>
      </c>
      <c r="I680" s="138"/>
      <c r="J680" s="139">
        <f>ROUND(I680*H680,2)</f>
        <v>0</v>
      </c>
      <c r="K680" s="135" t="s">
        <v>20</v>
      </c>
      <c r="L680" s="33"/>
      <c r="M680" s="140" t="s">
        <v>20</v>
      </c>
      <c r="N680" s="141" t="s">
        <v>51</v>
      </c>
      <c r="P680" s="142">
        <f>O680*H680</f>
        <v>0</v>
      </c>
      <c r="Q680" s="142">
        <v>0</v>
      </c>
      <c r="R680" s="142">
        <f>Q680*H680</f>
        <v>0</v>
      </c>
      <c r="S680" s="142">
        <v>0.04</v>
      </c>
      <c r="T680" s="143">
        <f>S680*H680</f>
        <v>2</v>
      </c>
      <c r="AR680" s="144" t="s">
        <v>882</v>
      </c>
      <c r="AT680" s="144" t="s">
        <v>194</v>
      </c>
      <c r="AU680" s="144" t="s">
        <v>89</v>
      </c>
      <c r="AY680" s="18" t="s">
        <v>192</v>
      </c>
      <c r="BE680" s="145">
        <f>IF(N680="základní",J680,0)</f>
        <v>0</v>
      </c>
      <c r="BF680" s="145">
        <f>IF(N680="snížená",J680,0)</f>
        <v>0</v>
      </c>
      <c r="BG680" s="145">
        <f>IF(N680="zákl. přenesená",J680,0)</f>
        <v>0</v>
      </c>
      <c r="BH680" s="145">
        <f>IF(N680="sníž. přenesená",J680,0)</f>
        <v>0</v>
      </c>
      <c r="BI680" s="145">
        <f>IF(N680="nulová",J680,0)</f>
        <v>0</v>
      </c>
      <c r="BJ680" s="18" t="s">
        <v>22</v>
      </c>
      <c r="BK680" s="145">
        <f>ROUND(I680*H680,2)</f>
        <v>0</v>
      </c>
      <c r="BL680" s="18" t="s">
        <v>882</v>
      </c>
      <c r="BM680" s="144" t="s">
        <v>888</v>
      </c>
    </row>
    <row r="681" spans="2:65" s="13" customFormat="1" ht="10.199999999999999" x14ac:dyDescent="0.2">
      <c r="B681" s="157"/>
      <c r="D681" s="151" t="s">
        <v>203</v>
      </c>
      <c r="E681" s="158" t="s">
        <v>20</v>
      </c>
      <c r="F681" s="159" t="s">
        <v>622</v>
      </c>
      <c r="H681" s="160">
        <v>50</v>
      </c>
      <c r="I681" s="161"/>
      <c r="L681" s="157"/>
      <c r="M681" s="162"/>
      <c r="T681" s="163"/>
      <c r="AT681" s="158" t="s">
        <v>203</v>
      </c>
      <c r="AU681" s="158" t="s">
        <v>89</v>
      </c>
      <c r="AV681" s="13" t="s">
        <v>89</v>
      </c>
      <c r="AW681" s="13" t="s">
        <v>39</v>
      </c>
      <c r="AX681" s="13" t="s">
        <v>22</v>
      </c>
      <c r="AY681" s="158" t="s">
        <v>192</v>
      </c>
    </row>
    <row r="682" spans="2:65" s="1" customFormat="1" ht="16.5" customHeight="1" x14ac:dyDescent="0.2">
      <c r="B682" s="33"/>
      <c r="C682" s="133" t="s">
        <v>889</v>
      </c>
      <c r="D682" s="133" t="s">
        <v>194</v>
      </c>
      <c r="E682" s="134" t="s">
        <v>890</v>
      </c>
      <c r="F682" s="135" t="s">
        <v>891</v>
      </c>
      <c r="G682" s="136" t="s">
        <v>869</v>
      </c>
      <c r="H682" s="137">
        <v>1</v>
      </c>
      <c r="I682" s="138"/>
      <c r="J682" s="139">
        <f>ROUND(I682*H682,2)</f>
        <v>0</v>
      </c>
      <c r="K682" s="135" t="s">
        <v>20</v>
      </c>
      <c r="L682" s="33"/>
      <c r="M682" s="140" t="s">
        <v>20</v>
      </c>
      <c r="N682" s="141" t="s">
        <v>51</v>
      </c>
      <c r="P682" s="142">
        <f>O682*H682</f>
        <v>0</v>
      </c>
      <c r="Q682" s="142">
        <v>0</v>
      </c>
      <c r="R682" s="142">
        <f>Q682*H682</f>
        <v>0</v>
      </c>
      <c r="S682" s="142">
        <v>0.1</v>
      </c>
      <c r="T682" s="143">
        <f>S682*H682</f>
        <v>0.1</v>
      </c>
      <c r="AR682" s="144" t="s">
        <v>882</v>
      </c>
      <c r="AT682" s="144" t="s">
        <v>194</v>
      </c>
      <c r="AU682" s="144" t="s">
        <v>89</v>
      </c>
      <c r="AY682" s="18" t="s">
        <v>192</v>
      </c>
      <c r="BE682" s="145">
        <f>IF(N682="základní",J682,0)</f>
        <v>0</v>
      </c>
      <c r="BF682" s="145">
        <f>IF(N682="snížená",J682,0)</f>
        <v>0</v>
      </c>
      <c r="BG682" s="145">
        <f>IF(N682="zákl. přenesená",J682,0)</f>
        <v>0</v>
      </c>
      <c r="BH682" s="145">
        <f>IF(N682="sníž. přenesená",J682,0)</f>
        <v>0</v>
      </c>
      <c r="BI682" s="145">
        <f>IF(N682="nulová",J682,0)</f>
        <v>0</v>
      </c>
      <c r="BJ682" s="18" t="s">
        <v>22</v>
      </c>
      <c r="BK682" s="145">
        <f>ROUND(I682*H682,2)</f>
        <v>0</v>
      </c>
      <c r="BL682" s="18" t="s">
        <v>882</v>
      </c>
      <c r="BM682" s="144" t="s">
        <v>892</v>
      </c>
    </row>
    <row r="683" spans="2:65" s="11" customFormat="1" ht="22.8" customHeight="1" x14ac:dyDescent="0.25">
      <c r="B683" s="121"/>
      <c r="D683" s="122" t="s">
        <v>79</v>
      </c>
      <c r="E683" s="131" t="s">
        <v>893</v>
      </c>
      <c r="F683" s="131" t="s">
        <v>894</v>
      </c>
      <c r="I683" s="124"/>
      <c r="J683" s="132">
        <f>BK683</f>
        <v>0</v>
      </c>
      <c r="L683" s="121"/>
      <c r="M683" s="126"/>
      <c r="P683" s="127">
        <f>SUM(P684:P799)</f>
        <v>0</v>
      </c>
      <c r="R683" s="127">
        <f>SUM(R684:R799)</f>
        <v>0</v>
      </c>
      <c r="T683" s="128">
        <f>SUM(T684:T799)</f>
        <v>0</v>
      </c>
      <c r="AR683" s="122" t="s">
        <v>22</v>
      </c>
      <c r="AT683" s="129" t="s">
        <v>79</v>
      </c>
      <c r="AU683" s="129" t="s">
        <v>22</v>
      </c>
      <c r="AY683" s="122" t="s">
        <v>192</v>
      </c>
      <c r="BK683" s="130">
        <f>SUM(BK684:BK799)</f>
        <v>0</v>
      </c>
    </row>
    <row r="684" spans="2:65" s="1" customFormat="1" ht="24.15" customHeight="1" x14ac:dyDescent="0.2">
      <c r="B684" s="33"/>
      <c r="C684" s="133" t="s">
        <v>895</v>
      </c>
      <c r="D684" s="133" t="s">
        <v>194</v>
      </c>
      <c r="E684" s="134" t="s">
        <v>896</v>
      </c>
      <c r="F684" s="135" t="s">
        <v>897</v>
      </c>
      <c r="G684" s="136" t="s">
        <v>898</v>
      </c>
      <c r="H684" s="137">
        <v>493.76600000000002</v>
      </c>
      <c r="I684" s="138"/>
      <c r="J684" s="139">
        <f>ROUND(I684*H684,2)</f>
        <v>0</v>
      </c>
      <c r="K684" s="135" t="s">
        <v>198</v>
      </c>
      <c r="L684" s="33"/>
      <c r="M684" s="140" t="s">
        <v>20</v>
      </c>
      <c r="N684" s="141" t="s">
        <v>51</v>
      </c>
      <c r="P684" s="142">
        <f>O684*H684</f>
        <v>0</v>
      </c>
      <c r="Q684" s="142">
        <v>0</v>
      </c>
      <c r="R684" s="142">
        <f>Q684*H684</f>
        <v>0</v>
      </c>
      <c r="S684" s="142">
        <v>0</v>
      </c>
      <c r="T684" s="143">
        <f>S684*H684</f>
        <v>0</v>
      </c>
      <c r="AR684" s="144" t="s">
        <v>199</v>
      </c>
      <c r="AT684" s="144" t="s">
        <v>194</v>
      </c>
      <c r="AU684" s="144" t="s">
        <v>89</v>
      </c>
      <c r="AY684" s="18" t="s">
        <v>192</v>
      </c>
      <c r="BE684" s="145">
        <f>IF(N684="základní",J684,0)</f>
        <v>0</v>
      </c>
      <c r="BF684" s="145">
        <f>IF(N684="snížená",J684,0)</f>
        <v>0</v>
      </c>
      <c r="BG684" s="145">
        <f>IF(N684="zákl. přenesená",J684,0)</f>
        <v>0</v>
      </c>
      <c r="BH684" s="145">
        <f>IF(N684="sníž. přenesená",J684,0)</f>
        <v>0</v>
      </c>
      <c r="BI684" s="145">
        <f>IF(N684="nulová",J684,0)</f>
        <v>0</v>
      </c>
      <c r="BJ684" s="18" t="s">
        <v>22</v>
      </c>
      <c r="BK684" s="145">
        <f>ROUND(I684*H684,2)</f>
        <v>0</v>
      </c>
      <c r="BL684" s="18" t="s">
        <v>199</v>
      </c>
      <c r="BM684" s="144" t="s">
        <v>899</v>
      </c>
    </row>
    <row r="685" spans="2:65" s="1" customFormat="1" ht="10.199999999999999" x14ac:dyDescent="0.2">
      <c r="B685" s="33"/>
      <c r="D685" s="146" t="s">
        <v>201</v>
      </c>
      <c r="F685" s="147" t="s">
        <v>900</v>
      </c>
      <c r="I685" s="148"/>
      <c r="L685" s="33"/>
      <c r="M685" s="149"/>
      <c r="T685" s="54"/>
      <c r="AT685" s="18" t="s">
        <v>201</v>
      </c>
      <c r="AU685" s="18" t="s">
        <v>89</v>
      </c>
    </row>
    <row r="686" spans="2:65" s="1" customFormat="1" ht="16.5" customHeight="1" x14ac:dyDescent="0.2">
      <c r="B686" s="33"/>
      <c r="C686" s="133" t="s">
        <v>901</v>
      </c>
      <c r="D686" s="133" t="s">
        <v>194</v>
      </c>
      <c r="E686" s="134" t="s">
        <v>902</v>
      </c>
      <c r="F686" s="135" t="s">
        <v>903</v>
      </c>
      <c r="G686" s="136" t="s">
        <v>269</v>
      </c>
      <c r="H686" s="137">
        <v>16</v>
      </c>
      <c r="I686" s="138"/>
      <c r="J686" s="139">
        <f>ROUND(I686*H686,2)</f>
        <v>0</v>
      </c>
      <c r="K686" s="135" t="s">
        <v>198</v>
      </c>
      <c r="L686" s="33"/>
      <c r="M686" s="140" t="s">
        <v>20</v>
      </c>
      <c r="N686" s="141" t="s">
        <v>51</v>
      </c>
      <c r="P686" s="142">
        <f>O686*H686</f>
        <v>0</v>
      </c>
      <c r="Q686" s="142">
        <v>0</v>
      </c>
      <c r="R686" s="142">
        <f>Q686*H686</f>
        <v>0</v>
      </c>
      <c r="S686" s="142">
        <v>0</v>
      </c>
      <c r="T686" s="143">
        <f>S686*H686</f>
        <v>0</v>
      </c>
      <c r="AR686" s="144" t="s">
        <v>199</v>
      </c>
      <c r="AT686" s="144" t="s">
        <v>194</v>
      </c>
      <c r="AU686" s="144" t="s">
        <v>89</v>
      </c>
      <c r="AY686" s="18" t="s">
        <v>192</v>
      </c>
      <c r="BE686" s="145">
        <f>IF(N686="základní",J686,0)</f>
        <v>0</v>
      </c>
      <c r="BF686" s="145">
        <f>IF(N686="snížená",J686,0)</f>
        <v>0</v>
      </c>
      <c r="BG686" s="145">
        <f>IF(N686="zákl. přenesená",J686,0)</f>
        <v>0</v>
      </c>
      <c r="BH686" s="145">
        <f>IF(N686="sníž. přenesená",J686,0)</f>
        <v>0</v>
      </c>
      <c r="BI686" s="145">
        <f>IF(N686="nulová",J686,0)</f>
        <v>0</v>
      </c>
      <c r="BJ686" s="18" t="s">
        <v>22</v>
      </c>
      <c r="BK686" s="145">
        <f>ROUND(I686*H686,2)</f>
        <v>0</v>
      </c>
      <c r="BL686" s="18" t="s">
        <v>199</v>
      </c>
      <c r="BM686" s="144" t="s">
        <v>904</v>
      </c>
    </row>
    <row r="687" spans="2:65" s="1" customFormat="1" ht="10.199999999999999" x14ac:dyDescent="0.2">
      <c r="B687" s="33"/>
      <c r="D687" s="146" t="s">
        <v>201</v>
      </c>
      <c r="F687" s="147" t="s">
        <v>905</v>
      </c>
      <c r="I687" s="148"/>
      <c r="L687" s="33"/>
      <c r="M687" s="149"/>
      <c r="T687" s="54"/>
      <c r="AT687" s="18" t="s">
        <v>201</v>
      </c>
      <c r="AU687" s="18" t="s">
        <v>89</v>
      </c>
    </row>
    <row r="688" spans="2:65" s="13" customFormat="1" ht="10.199999999999999" x14ac:dyDescent="0.2">
      <c r="B688" s="157"/>
      <c r="D688" s="151" t="s">
        <v>203</v>
      </c>
      <c r="E688" s="158" t="s">
        <v>20</v>
      </c>
      <c r="F688" s="159" t="s">
        <v>906</v>
      </c>
      <c r="H688" s="160">
        <v>16</v>
      </c>
      <c r="I688" s="161"/>
      <c r="L688" s="157"/>
      <c r="M688" s="162"/>
      <c r="T688" s="163"/>
      <c r="AT688" s="158" t="s">
        <v>203</v>
      </c>
      <c r="AU688" s="158" t="s">
        <v>89</v>
      </c>
      <c r="AV688" s="13" t="s">
        <v>89</v>
      </c>
      <c r="AW688" s="13" t="s">
        <v>39</v>
      </c>
      <c r="AX688" s="13" t="s">
        <v>22</v>
      </c>
      <c r="AY688" s="158" t="s">
        <v>192</v>
      </c>
    </row>
    <row r="689" spans="2:65" s="1" customFormat="1" ht="24.15" customHeight="1" x14ac:dyDescent="0.2">
      <c r="B689" s="33"/>
      <c r="C689" s="133" t="s">
        <v>907</v>
      </c>
      <c r="D689" s="133" t="s">
        <v>194</v>
      </c>
      <c r="E689" s="134" t="s">
        <v>908</v>
      </c>
      <c r="F689" s="135" t="s">
        <v>909</v>
      </c>
      <c r="G689" s="136" t="s">
        <v>269</v>
      </c>
      <c r="H689" s="137">
        <v>240</v>
      </c>
      <c r="I689" s="138"/>
      <c r="J689" s="139">
        <f>ROUND(I689*H689,2)</f>
        <v>0</v>
      </c>
      <c r="K689" s="135" t="s">
        <v>198</v>
      </c>
      <c r="L689" s="33"/>
      <c r="M689" s="140" t="s">
        <v>20</v>
      </c>
      <c r="N689" s="141" t="s">
        <v>51</v>
      </c>
      <c r="P689" s="142">
        <f>O689*H689</f>
        <v>0</v>
      </c>
      <c r="Q689" s="142">
        <v>0</v>
      </c>
      <c r="R689" s="142">
        <f>Q689*H689</f>
        <v>0</v>
      </c>
      <c r="S689" s="142">
        <v>0</v>
      </c>
      <c r="T689" s="143">
        <f>S689*H689</f>
        <v>0</v>
      </c>
      <c r="AR689" s="144" t="s">
        <v>199</v>
      </c>
      <c r="AT689" s="144" t="s">
        <v>194</v>
      </c>
      <c r="AU689" s="144" t="s">
        <v>89</v>
      </c>
      <c r="AY689" s="18" t="s">
        <v>192</v>
      </c>
      <c r="BE689" s="145">
        <f>IF(N689="základní",J689,0)</f>
        <v>0</v>
      </c>
      <c r="BF689" s="145">
        <f>IF(N689="snížená",J689,0)</f>
        <v>0</v>
      </c>
      <c r="BG689" s="145">
        <f>IF(N689="zákl. přenesená",J689,0)</f>
        <v>0</v>
      </c>
      <c r="BH689" s="145">
        <f>IF(N689="sníž. přenesená",J689,0)</f>
        <v>0</v>
      </c>
      <c r="BI689" s="145">
        <f>IF(N689="nulová",J689,0)</f>
        <v>0</v>
      </c>
      <c r="BJ689" s="18" t="s">
        <v>22</v>
      </c>
      <c r="BK689" s="145">
        <f>ROUND(I689*H689,2)</f>
        <v>0</v>
      </c>
      <c r="BL689" s="18" t="s">
        <v>199</v>
      </c>
      <c r="BM689" s="144" t="s">
        <v>910</v>
      </c>
    </row>
    <row r="690" spans="2:65" s="1" customFormat="1" ht="10.199999999999999" x14ac:dyDescent="0.2">
      <c r="B690" s="33"/>
      <c r="D690" s="146" t="s">
        <v>201</v>
      </c>
      <c r="F690" s="147" t="s">
        <v>911</v>
      </c>
      <c r="I690" s="148"/>
      <c r="L690" s="33"/>
      <c r="M690" s="149"/>
      <c r="T690" s="54"/>
      <c r="AT690" s="18" t="s">
        <v>201</v>
      </c>
      <c r="AU690" s="18" t="s">
        <v>89</v>
      </c>
    </row>
    <row r="691" spans="2:65" s="13" customFormat="1" ht="10.199999999999999" x14ac:dyDescent="0.2">
      <c r="B691" s="157"/>
      <c r="D691" s="151" t="s">
        <v>203</v>
      </c>
      <c r="F691" s="159" t="s">
        <v>912</v>
      </c>
      <c r="H691" s="160">
        <v>240</v>
      </c>
      <c r="I691" s="161"/>
      <c r="L691" s="157"/>
      <c r="M691" s="162"/>
      <c r="T691" s="163"/>
      <c r="AT691" s="158" t="s">
        <v>203</v>
      </c>
      <c r="AU691" s="158" t="s">
        <v>89</v>
      </c>
      <c r="AV691" s="13" t="s">
        <v>89</v>
      </c>
      <c r="AW691" s="13" t="s">
        <v>4</v>
      </c>
      <c r="AX691" s="13" t="s">
        <v>22</v>
      </c>
      <c r="AY691" s="158" t="s">
        <v>192</v>
      </c>
    </row>
    <row r="692" spans="2:65" s="1" customFormat="1" ht="21.75" customHeight="1" x14ac:dyDescent="0.2">
      <c r="B692" s="33"/>
      <c r="C692" s="133" t="s">
        <v>913</v>
      </c>
      <c r="D692" s="133" t="s">
        <v>194</v>
      </c>
      <c r="E692" s="134" t="s">
        <v>914</v>
      </c>
      <c r="F692" s="135" t="s">
        <v>915</v>
      </c>
      <c r="G692" s="136" t="s">
        <v>898</v>
      </c>
      <c r="H692" s="137">
        <v>493.76600000000002</v>
      </c>
      <c r="I692" s="138"/>
      <c r="J692" s="139">
        <f>ROUND(I692*H692,2)</f>
        <v>0</v>
      </c>
      <c r="K692" s="135" t="s">
        <v>198</v>
      </c>
      <c r="L692" s="33"/>
      <c r="M692" s="140" t="s">
        <v>20</v>
      </c>
      <c r="N692" s="141" t="s">
        <v>51</v>
      </c>
      <c r="P692" s="142">
        <f>O692*H692</f>
        <v>0</v>
      </c>
      <c r="Q692" s="142">
        <v>0</v>
      </c>
      <c r="R692" s="142">
        <f>Q692*H692</f>
        <v>0</v>
      </c>
      <c r="S692" s="142">
        <v>0</v>
      </c>
      <c r="T692" s="143">
        <f>S692*H692</f>
        <v>0</v>
      </c>
      <c r="AR692" s="144" t="s">
        <v>199</v>
      </c>
      <c r="AT692" s="144" t="s">
        <v>194</v>
      </c>
      <c r="AU692" s="144" t="s">
        <v>89</v>
      </c>
      <c r="AY692" s="18" t="s">
        <v>192</v>
      </c>
      <c r="BE692" s="145">
        <f>IF(N692="základní",J692,0)</f>
        <v>0</v>
      </c>
      <c r="BF692" s="145">
        <f>IF(N692="snížená",J692,0)</f>
        <v>0</v>
      </c>
      <c r="BG692" s="145">
        <f>IF(N692="zákl. přenesená",J692,0)</f>
        <v>0</v>
      </c>
      <c r="BH692" s="145">
        <f>IF(N692="sníž. přenesená",J692,0)</f>
        <v>0</v>
      </c>
      <c r="BI692" s="145">
        <f>IF(N692="nulová",J692,0)</f>
        <v>0</v>
      </c>
      <c r="BJ692" s="18" t="s">
        <v>22</v>
      </c>
      <c r="BK692" s="145">
        <f>ROUND(I692*H692,2)</f>
        <v>0</v>
      </c>
      <c r="BL692" s="18" t="s">
        <v>199</v>
      </c>
      <c r="BM692" s="144" t="s">
        <v>916</v>
      </c>
    </row>
    <row r="693" spans="2:65" s="1" customFormat="1" ht="10.199999999999999" x14ac:dyDescent="0.2">
      <c r="B693" s="33"/>
      <c r="D693" s="146" t="s">
        <v>201</v>
      </c>
      <c r="F693" s="147" t="s">
        <v>917</v>
      </c>
      <c r="I693" s="148"/>
      <c r="L693" s="33"/>
      <c r="M693" s="149"/>
      <c r="T693" s="54"/>
      <c r="AT693" s="18" t="s">
        <v>201</v>
      </c>
      <c r="AU693" s="18" t="s">
        <v>89</v>
      </c>
    </row>
    <row r="694" spans="2:65" s="1" customFormat="1" ht="24.15" customHeight="1" x14ac:dyDescent="0.2">
      <c r="B694" s="33"/>
      <c r="C694" s="133" t="s">
        <v>918</v>
      </c>
      <c r="D694" s="133" t="s">
        <v>194</v>
      </c>
      <c r="E694" s="134" t="s">
        <v>919</v>
      </c>
      <c r="F694" s="135" t="s">
        <v>920</v>
      </c>
      <c r="G694" s="136" t="s">
        <v>898</v>
      </c>
      <c r="H694" s="137">
        <v>2468.83</v>
      </c>
      <c r="I694" s="138"/>
      <c r="J694" s="139">
        <f>ROUND(I694*H694,2)</f>
        <v>0</v>
      </c>
      <c r="K694" s="135" t="s">
        <v>198</v>
      </c>
      <c r="L694" s="33"/>
      <c r="M694" s="140" t="s">
        <v>20</v>
      </c>
      <c r="N694" s="141" t="s">
        <v>51</v>
      </c>
      <c r="P694" s="142">
        <f>O694*H694</f>
        <v>0</v>
      </c>
      <c r="Q694" s="142">
        <v>0</v>
      </c>
      <c r="R694" s="142">
        <f>Q694*H694</f>
        <v>0</v>
      </c>
      <c r="S694" s="142">
        <v>0</v>
      </c>
      <c r="T694" s="143">
        <f>S694*H694</f>
        <v>0</v>
      </c>
      <c r="AR694" s="144" t="s">
        <v>199</v>
      </c>
      <c r="AT694" s="144" t="s">
        <v>194</v>
      </c>
      <c r="AU694" s="144" t="s">
        <v>89</v>
      </c>
      <c r="AY694" s="18" t="s">
        <v>192</v>
      </c>
      <c r="BE694" s="145">
        <f>IF(N694="základní",J694,0)</f>
        <v>0</v>
      </c>
      <c r="BF694" s="145">
        <f>IF(N694="snížená",J694,0)</f>
        <v>0</v>
      </c>
      <c r="BG694" s="145">
        <f>IF(N694="zákl. přenesená",J694,0)</f>
        <v>0</v>
      </c>
      <c r="BH694" s="145">
        <f>IF(N694="sníž. přenesená",J694,0)</f>
        <v>0</v>
      </c>
      <c r="BI694" s="145">
        <f>IF(N694="nulová",J694,0)</f>
        <v>0</v>
      </c>
      <c r="BJ694" s="18" t="s">
        <v>22</v>
      </c>
      <c r="BK694" s="145">
        <f>ROUND(I694*H694,2)</f>
        <v>0</v>
      </c>
      <c r="BL694" s="18" t="s">
        <v>199</v>
      </c>
      <c r="BM694" s="144" t="s">
        <v>921</v>
      </c>
    </row>
    <row r="695" spans="2:65" s="1" customFormat="1" ht="10.199999999999999" x14ac:dyDescent="0.2">
      <c r="B695" s="33"/>
      <c r="D695" s="146" t="s">
        <v>201</v>
      </c>
      <c r="F695" s="147" t="s">
        <v>922</v>
      </c>
      <c r="I695" s="148"/>
      <c r="L695" s="33"/>
      <c r="M695" s="149"/>
      <c r="T695" s="54"/>
      <c r="AT695" s="18" t="s">
        <v>201</v>
      </c>
      <c r="AU695" s="18" t="s">
        <v>89</v>
      </c>
    </row>
    <row r="696" spans="2:65" s="13" customFormat="1" ht="10.199999999999999" x14ac:dyDescent="0.2">
      <c r="B696" s="157"/>
      <c r="D696" s="151" t="s">
        <v>203</v>
      </c>
      <c r="F696" s="159" t="s">
        <v>923</v>
      </c>
      <c r="H696" s="160">
        <v>2468.83</v>
      </c>
      <c r="I696" s="161"/>
      <c r="L696" s="157"/>
      <c r="M696" s="162"/>
      <c r="T696" s="163"/>
      <c r="AT696" s="158" t="s">
        <v>203</v>
      </c>
      <c r="AU696" s="158" t="s">
        <v>89</v>
      </c>
      <c r="AV696" s="13" t="s">
        <v>89</v>
      </c>
      <c r="AW696" s="13" t="s">
        <v>4</v>
      </c>
      <c r="AX696" s="13" t="s">
        <v>22</v>
      </c>
      <c r="AY696" s="158" t="s">
        <v>192</v>
      </c>
    </row>
    <row r="697" spans="2:65" s="1" customFormat="1" ht="24.15" customHeight="1" x14ac:dyDescent="0.2">
      <c r="B697" s="33"/>
      <c r="C697" s="133" t="s">
        <v>924</v>
      </c>
      <c r="D697" s="133" t="s">
        <v>194</v>
      </c>
      <c r="E697" s="134" t="s">
        <v>925</v>
      </c>
      <c r="F697" s="135" t="s">
        <v>926</v>
      </c>
      <c r="G697" s="136" t="s">
        <v>898</v>
      </c>
      <c r="H697" s="137">
        <v>8.58</v>
      </c>
      <c r="I697" s="138"/>
      <c r="J697" s="139">
        <f>ROUND(I697*H697,2)</f>
        <v>0</v>
      </c>
      <c r="K697" s="135" t="s">
        <v>198</v>
      </c>
      <c r="L697" s="33"/>
      <c r="M697" s="140" t="s">
        <v>20</v>
      </c>
      <c r="N697" s="141" t="s">
        <v>51</v>
      </c>
      <c r="P697" s="142">
        <f>O697*H697</f>
        <v>0</v>
      </c>
      <c r="Q697" s="142">
        <v>0</v>
      </c>
      <c r="R697" s="142">
        <f>Q697*H697</f>
        <v>0</v>
      </c>
      <c r="S697" s="142">
        <v>0</v>
      </c>
      <c r="T697" s="143">
        <f>S697*H697</f>
        <v>0</v>
      </c>
      <c r="AR697" s="144" t="s">
        <v>199</v>
      </c>
      <c r="AT697" s="144" t="s">
        <v>194</v>
      </c>
      <c r="AU697" s="144" t="s">
        <v>89</v>
      </c>
      <c r="AY697" s="18" t="s">
        <v>192</v>
      </c>
      <c r="BE697" s="145">
        <f>IF(N697="základní",J697,0)</f>
        <v>0</v>
      </c>
      <c r="BF697" s="145">
        <f>IF(N697="snížená",J697,0)</f>
        <v>0</v>
      </c>
      <c r="BG697" s="145">
        <f>IF(N697="zákl. přenesená",J697,0)</f>
        <v>0</v>
      </c>
      <c r="BH697" s="145">
        <f>IF(N697="sníž. přenesená",J697,0)</f>
        <v>0</v>
      </c>
      <c r="BI697" s="145">
        <f>IF(N697="nulová",J697,0)</f>
        <v>0</v>
      </c>
      <c r="BJ697" s="18" t="s">
        <v>22</v>
      </c>
      <c r="BK697" s="145">
        <f>ROUND(I697*H697,2)</f>
        <v>0</v>
      </c>
      <c r="BL697" s="18" t="s">
        <v>199</v>
      </c>
      <c r="BM697" s="144" t="s">
        <v>927</v>
      </c>
    </row>
    <row r="698" spans="2:65" s="1" customFormat="1" ht="10.199999999999999" x14ac:dyDescent="0.2">
      <c r="B698" s="33"/>
      <c r="D698" s="146" t="s">
        <v>201</v>
      </c>
      <c r="F698" s="147" t="s">
        <v>928</v>
      </c>
      <c r="I698" s="148"/>
      <c r="L698" s="33"/>
      <c r="M698" s="149"/>
      <c r="T698" s="54"/>
      <c r="AT698" s="18" t="s">
        <v>201</v>
      </c>
      <c r="AU698" s="18" t="s">
        <v>89</v>
      </c>
    </row>
    <row r="699" spans="2:65" s="1" customFormat="1" ht="19.2" x14ac:dyDescent="0.2">
      <c r="B699" s="33"/>
      <c r="D699" s="151" t="s">
        <v>929</v>
      </c>
      <c r="F699" s="178" t="s">
        <v>930</v>
      </c>
      <c r="I699" s="148"/>
      <c r="L699" s="33"/>
      <c r="M699" s="149"/>
      <c r="T699" s="54"/>
      <c r="AT699" s="18" t="s">
        <v>929</v>
      </c>
      <c r="AU699" s="18" t="s">
        <v>89</v>
      </c>
    </row>
    <row r="700" spans="2:65" s="13" customFormat="1" ht="10.199999999999999" x14ac:dyDescent="0.2">
      <c r="B700" s="157"/>
      <c r="D700" s="151" t="s">
        <v>203</v>
      </c>
      <c r="E700" s="158" t="s">
        <v>20</v>
      </c>
      <c r="F700" s="159" t="s">
        <v>931</v>
      </c>
      <c r="H700" s="160">
        <v>23.294</v>
      </c>
      <c r="I700" s="161"/>
      <c r="L700" s="157"/>
      <c r="M700" s="162"/>
      <c r="T700" s="163"/>
      <c r="AT700" s="158" t="s">
        <v>203</v>
      </c>
      <c r="AU700" s="158" t="s">
        <v>89</v>
      </c>
      <c r="AV700" s="13" t="s">
        <v>89</v>
      </c>
      <c r="AW700" s="13" t="s">
        <v>39</v>
      </c>
      <c r="AX700" s="13" t="s">
        <v>80</v>
      </c>
      <c r="AY700" s="158" t="s">
        <v>192</v>
      </c>
    </row>
    <row r="701" spans="2:65" s="13" customFormat="1" ht="10.199999999999999" x14ac:dyDescent="0.2">
      <c r="B701" s="157"/>
      <c r="D701" s="151" t="s">
        <v>203</v>
      </c>
      <c r="E701" s="158" t="s">
        <v>20</v>
      </c>
      <c r="F701" s="159" t="s">
        <v>932</v>
      </c>
      <c r="H701" s="160">
        <v>0.23100000000000001</v>
      </c>
      <c r="I701" s="161"/>
      <c r="L701" s="157"/>
      <c r="M701" s="162"/>
      <c r="T701" s="163"/>
      <c r="AT701" s="158" t="s">
        <v>203</v>
      </c>
      <c r="AU701" s="158" t="s">
        <v>89</v>
      </c>
      <c r="AV701" s="13" t="s">
        <v>89</v>
      </c>
      <c r="AW701" s="13" t="s">
        <v>39</v>
      </c>
      <c r="AX701" s="13" t="s">
        <v>80</v>
      </c>
      <c r="AY701" s="158" t="s">
        <v>192</v>
      </c>
    </row>
    <row r="702" spans="2:65" s="13" customFormat="1" ht="10.199999999999999" x14ac:dyDescent="0.2">
      <c r="B702" s="157"/>
      <c r="D702" s="151" t="s">
        <v>203</v>
      </c>
      <c r="E702" s="158" t="s">
        <v>20</v>
      </c>
      <c r="F702" s="159" t="s">
        <v>933</v>
      </c>
      <c r="H702" s="160">
        <v>5.0759999999999996</v>
      </c>
      <c r="I702" s="161"/>
      <c r="L702" s="157"/>
      <c r="M702" s="162"/>
      <c r="T702" s="163"/>
      <c r="AT702" s="158" t="s">
        <v>203</v>
      </c>
      <c r="AU702" s="158" t="s">
        <v>89</v>
      </c>
      <c r="AV702" s="13" t="s">
        <v>89</v>
      </c>
      <c r="AW702" s="13" t="s">
        <v>39</v>
      </c>
      <c r="AX702" s="13" t="s">
        <v>80</v>
      </c>
      <c r="AY702" s="158" t="s">
        <v>192</v>
      </c>
    </row>
    <row r="703" spans="2:65" s="14" customFormat="1" ht="10.199999999999999" x14ac:dyDescent="0.2">
      <c r="B703" s="164"/>
      <c r="D703" s="151" t="s">
        <v>203</v>
      </c>
      <c r="E703" s="165" t="s">
        <v>139</v>
      </c>
      <c r="F703" s="166" t="s">
        <v>207</v>
      </c>
      <c r="H703" s="167">
        <v>28.600999999999999</v>
      </c>
      <c r="I703" s="168"/>
      <c r="L703" s="164"/>
      <c r="M703" s="169"/>
      <c r="T703" s="170"/>
      <c r="AT703" s="165" t="s">
        <v>203</v>
      </c>
      <c r="AU703" s="165" t="s">
        <v>89</v>
      </c>
      <c r="AV703" s="14" t="s">
        <v>199</v>
      </c>
      <c r="AW703" s="14" t="s">
        <v>39</v>
      </c>
      <c r="AX703" s="14" t="s">
        <v>22</v>
      </c>
      <c r="AY703" s="165" t="s">
        <v>192</v>
      </c>
    </row>
    <row r="704" spans="2:65" s="12" customFormat="1" ht="10.199999999999999" x14ac:dyDescent="0.2">
      <c r="B704" s="150"/>
      <c r="D704" s="151" t="s">
        <v>203</v>
      </c>
      <c r="E704" s="152" t="s">
        <v>20</v>
      </c>
      <c r="F704" s="153" t="s">
        <v>934</v>
      </c>
      <c r="H704" s="152" t="s">
        <v>20</v>
      </c>
      <c r="I704" s="154"/>
      <c r="L704" s="150"/>
      <c r="M704" s="155"/>
      <c r="T704" s="156"/>
      <c r="AT704" s="152" t="s">
        <v>203</v>
      </c>
      <c r="AU704" s="152" t="s">
        <v>89</v>
      </c>
      <c r="AV704" s="12" t="s">
        <v>22</v>
      </c>
      <c r="AW704" s="12" t="s">
        <v>39</v>
      </c>
      <c r="AX704" s="12" t="s">
        <v>80</v>
      </c>
      <c r="AY704" s="152" t="s">
        <v>192</v>
      </c>
    </row>
    <row r="705" spans="2:65" s="13" customFormat="1" ht="10.199999999999999" x14ac:dyDescent="0.2">
      <c r="B705" s="157"/>
      <c r="D705" s="151" t="s">
        <v>203</v>
      </c>
      <c r="F705" s="159" t="s">
        <v>935</v>
      </c>
      <c r="H705" s="160">
        <v>8.58</v>
      </c>
      <c r="I705" s="161"/>
      <c r="L705" s="157"/>
      <c r="M705" s="162"/>
      <c r="T705" s="163"/>
      <c r="AT705" s="158" t="s">
        <v>203</v>
      </c>
      <c r="AU705" s="158" t="s">
        <v>89</v>
      </c>
      <c r="AV705" s="13" t="s">
        <v>89</v>
      </c>
      <c r="AW705" s="13" t="s">
        <v>4</v>
      </c>
      <c r="AX705" s="13" t="s">
        <v>22</v>
      </c>
      <c r="AY705" s="158" t="s">
        <v>192</v>
      </c>
    </row>
    <row r="706" spans="2:65" s="1" customFormat="1" ht="24.15" customHeight="1" x14ac:dyDescent="0.2">
      <c r="B706" s="33"/>
      <c r="C706" s="133" t="s">
        <v>936</v>
      </c>
      <c r="D706" s="133" t="s">
        <v>194</v>
      </c>
      <c r="E706" s="134" t="s">
        <v>937</v>
      </c>
      <c r="F706" s="135" t="s">
        <v>938</v>
      </c>
      <c r="G706" s="136" t="s">
        <v>898</v>
      </c>
      <c r="H706" s="137">
        <v>86.516000000000005</v>
      </c>
      <c r="I706" s="138"/>
      <c r="J706" s="139">
        <f>ROUND(I706*H706,2)</f>
        <v>0</v>
      </c>
      <c r="K706" s="135" t="s">
        <v>198</v>
      </c>
      <c r="L706" s="33"/>
      <c r="M706" s="140" t="s">
        <v>20</v>
      </c>
      <c r="N706" s="141" t="s">
        <v>51</v>
      </c>
      <c r="P706" s="142">
        <f>O706*H706</f>
        <v>0</v>
      </c>
      <c r="Q706" s="142">
        <v>0</v>
      </c>
      <c r="R706" s="142">
        <f>Q706*H706</f>
        <v>0</v>
      </c>
      <c r="S706" s="142">
        <v>0</v>
      </c>
      <c r="T706" s="143">
        <f>S706*H706</f>
        <v>0</v>
      </c>
      <c r="AR706" s="144" t="s">
        <v>199</v>
      </c>
      <c r="AT706" s="144" t="s">
        <v>194</v>
      </c>
      <c r="AU706" s="144" t="s">
        <v>89</v>
      </c>
      <c r="AY706" s="18" t="s">
        <v>192</v>
      </c>
      <c r="BE706" s="145">
        <f>IF(N706="základní",J706,0)</f>
        <v>0</v>
      </c>
      <c r="BF706" s="145">
        <f>IF(N706="snížená",J706,0)</f>
        <v>0</v>
      </c>
      <c r="BG706" s="145">
        <f>IF(N706="zákl. přenesená",J706,0)</f>
        <v>0</v>
      </c>
      <c r="BH706" s="145">
        <f>IF(N706="sníž. přenesená",J706,0)</f>
        <v>0</v>
      </c>
      <c r="BI706" s="145">
        <f>IF(N706="nulová",J706,0)</f>
        <v>0</v>
      </c>
      <c r="BJ706" s="18" t="s">
        <v>22</v>
      </c>
      <c r="BK706" s="145">
        <f>ROUND(I706*H706,2)</f>
        <v>0</v>
      </c>
      <c r="BL706" s="18" t="s">
        <v>199</v>
      </c>
      <c r="BM706" s="144" t="s">
        <v>939</v>
      </c>
    </row>
    <row r="707" spans="2:65" s="1" customFormat="1" ht="10.199999999999999" x14ac:dyDescent="0.2">
      <c r="B707" s="33"/>
      <c r="D707" s="146" t="s">
        <v>201</v>
      </c>
      <c r="F707" s="147" t="s">
        <v>940</v>
      </c>
      <c r="I707" s="148"/>
      <c r="L707" s="33"/>
      <c r="M707" s="149"/>
      <c r="T707" s="54"/>
      <c r="AT707" s="18" t="s">
        <v>201</v>
      </c>
      <c r="AU707" s="18" t="s">
        <v>89</v>
      </c>
    </row>
    <row r="708" spans="2:65" s="13" customFormat="1" ht="10.199999999999999" x14ac:dyDescent="0.2">
      <c r="B708" s="157"/>
      <c r="D708" s="151" t="s">
        <v>203</v>
      </c>
      <c r="E708" s="158" t="s">
        <v>20</v>
      </c>
      <c r="F708" s="159" t="s">
        <v>941</v>
      </c>
      <c r="H708" s="160">
        <v>0.94799999999999995</v>
      </c>
      <c r="I708" s="161"/>
      <c r="L708" s="157"/>
      <c r="M708" s="162"/>
      <c r="T708" s="163"/>
      <c r="AT708" s="158" t="s">
        <v>203</v>
      </c>
      <c r="AU708" s="158" t="s">
        <v>89</v>
      </c>
      <c r="AV708" s="13" t="s">
        <v>89</v>
      </c>
      <c r="AW708" s="13" t="s">
        <v>39</v>
      </c>
      <c r="AX708" s="13" t="s">
        <v>80</v>
      </c>
      <c r="AY708" s="158" t="s">
        <v>192</v>
      </c>
    </row>
    <row r="709" spans="2:65" s="13" customFormat="1" ht="10.199999999999999" x14ac:dyDescent="0.2">
      <c r="B709" s="157"/>
      <c r="D709" s="151" t="s">
        <v>203</v>
      </c>
      <c r="E709" s="158" t="s">
        <v>20</v>
      </c>
      <c r="F709" s="159" t="s">
        <v>942</v>
      </c>
      <c r="H709" s="160">
        <v>9</v>
      </c>
      <c r="I709" s="161"/>
      <c r="L709" s="157"/>
      <c r="M709" s="162"/>
      <c r="T709" s="163"/>
      <c r="AT709" s="158" t="s">
        <v>203</v>
      </c>
      <c r="AU709" s="158" t="s">
        <v>89</v>
      </c>
      <c r="AV709" s="13" t="s">
        <v>89</v>
      </c>
      <c r="AW709" s="13" t="s">
        <v>39</v>
      </c>
      <c r="AX709" s="13" t="s">
        <v>80</v>
      </c>
      <c r="AY709" s="158" t="s">
        <v>192</v>
      </c>
    </row>
    <row r="710" spans="2:65" s="13" customFormat="1" ht="10.199999999999999" x14ac:dyDescent="0.2">
      <c r="B710" s="157"/>
      <c r="D710" s="151" t="s">
        <v>203</v>
      </c>
      <c r="E710" s="158" t="s">
        <v>20</v>
      </c>
      <c r="F710" s="159" t="s">
        <v>943</v>
      </c>
      <c r="H710" s="160">
        <v>13.951000000000001</v>
      </c>
      <c r="I710" s="161"/>
      <c r="L710" s="157"/>
      <c r="M710" s="162"/>
      <c r="T710" s="163"/>
      <c r="AT710" s="158" t="s">
        <v>203</v>
      </c>
      <c r="AU710" s="158" t="s">
        <v>89</v>
      </c>
      <c r="AV710" s="13" t="s">
        <v>89</v>
      </c>
      <c r="AW710" s="13" t="s">
        <v>39</v>
      </c>
      <c r="AX710" s="13" t="s">
        <v>80</v>
      </c>
      <c r="AY710" s="158" t="s">
        <v>192</v>
      </c>
    </row>
    <row r="711" spans="2:65" s="13" customFormat="1" ht="10.199999999999999" x14ac:dyDescent="0.2">
      <c r="B711" s="157"/>
      <c r="D711" s="151" t="s">
        <v>203</v>
      </c>
      <c r="E711" s="158" t="s">
        <v>20</v>
      </c>
      <c r="F711" s="159" t="s">
        <v>944</v>
      </c>
      <c r="H711" s="160">
        <v>19.596</v>
      </c>
      <c r="I711" s="161"/>
      <c r="L711" s="157"/>
      <c r="M711" s="162"/>
      <c r="T711" s="163"/>
      <c r="AT711" s="158" t="s">
        <v>203</v>
      </c>
      <c r="AU711" s="158" t="s">
        <v>89</v>
      </c>
      <c r="AV711" s="13" t="s">
        <v>89</v>
      </c>
      <c r="AW711" s="13" t="s">
        <v>39</v>
      </c>
      <c r="AX711" s="13" t="s">
        <v>80</v>
      </c>
      <c r="AY711" s="158" t="s">
        <v>192</v>
      </c>
    </row>
    <row r="712" spans="2:65" s="13" customFormat="1" ht="10.199999999999999" x14ac:dyDescent="0.2">
      <c r="B712" s="157"/>
      <c r="D712" s="151" t="s">
        <v>203</v>
      </c>
      <c r="E712" s="158" t="s">
        <v>20</v>
      </c>
      <c r="F712" s="159" t="s">
        <v>945</v>
      </c>
      <c r="H712" s="160">
        <v>48.295000000000002</v>
      </c>
      <c r="I712" s="161"/>
      <c r="L712" s="157"/>
      <c r="M712" s="162"/>
      <c r="T712" s="163"/>
      <c r="AT712" s="158" t="s">
        <v>203</v>
      </c>
      <c r="AU712" s="158" t="s">
        <v>89</v>
      </c>
      <c r="AV712" s="13" t="s">
        <v>89</v>
      </c>
      <c r="AW712" s="13" t="s">
        <v>39</v>
      </c>
      <c r="AX712" s="13" t="s">
        <v>80</v>
      </c>
      <c r="AY712" s="158" t="s">
        <v>192</v>
      </c>
    </row>
    <row r="713" spans="2:65" s="13" customFormat="1" ht="10.199999999999999" x14ac:dyDescent="0.2">
      <c r="B713" s="157"/>
      <c r="D713" s="151" t="s">
        <v>203</v>
      </c>
      <c r="E713" s="158" t="s">
        <v>20</v>
      </c>
      <c r="F713" s="159" t="s">
        <v>946</v>
      </c>
      <c r="H713" s="160">
        <v>0.29899999999999999</v>
      </c>
      <c r="I713" s="161"/>
      <c r="L713" s="157"/>
      <c r="M713" s="162"/>
      <c r="T713" s="163"/>
      <c r="AT713" s="158" t="s">
        <v>203</v>
      </c>
      <c r="AU713" s="158" t="s">
        <v>89</v>
      </c>
      <c r="AV713" s="13" t="s">
        <v>89</v>
      </c>
      <c r="AW713" s="13" t="s">
        <v>39</v>
      </c>
      <c r="AX713" s="13" t="s">
        <v>80</v>
      </c>
      <c r="AY713" s="158" t="s">
        <v>192</v>
      </c>
    </row>
    <row r="714" spans="2:65" s="13" customFormat="1" ht="10.199999999999999" x14ac:dyDescent="0.2">
      <c r="B714" s="157"/>
      <c r="D714" s="151" t="s">
        <v>203</v>
      </c>
      <c r="E714" s="158" t="s">
        <v>20</v>
      </c>
      <c r="F714" s="159" t="s">
        <v>947</v>
      </c>
      <c r="H714" s="160">
        <v>2.56</v>
      </c>
      <c r="I714" s="161"/>
      <c r="L714" s="157"/>
      <c r="M714" s="162"/>
      <c r="T714" s="163"/>
      <c r="AT714" s="158" t="s">
        <v>203</v>
      </c>
      <c r="AU714" s="158" t="s">
        <v>89</v>
      </c>
      <c r="AV714" s="13" t="s">
        <v>89</v>
      </c>
      <c r="AW714" s="13" t="s">
        <v>39</v>
      </c>
      <c r="AX714" s="13" t="s">
        <v>80</v>
      </c>
      <c r="AY714" s="158" t="s">
        <v>192</v>
      </c>
    </row>
    <row r="715" spans="2:65" s="13" customFormat="1" ht="10.199999999999999" x14ac:dyDescent="0.2">
      <c r="B715" s="157"/>
      <c r="D715" s="151" t="s">
        <v>203</v>
      </c>
      <c r="E715" s="158" t="s">
        <v>20</v>
      </c>
      <c r="F715" s="159" t="s">
        <v>948</v>
      </c>
      <c r="H715" s="160">
        <v>4.5410000000000004</v>
      </c>
      <c r="I715" s="161"/>
      <c r="L715" s="157"/>
      <c r="M715" s="162"/>
      <c r="T715" s="163"/>
      <c r="AT715" s="158" t="s">
        <v>203</v>
      </c>
      <c r="AU715" s="158" t="s">
        <v>89</v>
      </c>
      <c r="AV715" s="13" t="s">
        <v>89</v>
      </c>
      <c r="AW715" s="13" t="s">
        <v>39</v>
      </c>
      <c r="AX715" s="13" t="s">
        <v>80</v>
      </c>
      <c r="AY715" s="158" t="s">
        <v>192</v>
      </c>
    </row>
    <row r="716" spans="2:65" s="13" customFormat="1" ht="10.199999999999999" x14ac:dyDescent="0.2">
      <c r="B716" s="157"/>
      <c r="D716" s="151" t="s">
        <v>203</v>
      </c>
      <c r="E716" s="158" t="s">
        <v>20</v>
      </c>
      <c r="F716" s="159" t="s">
        <v>949</v>
      </c>
      <c r="H716" s="160">
        <v>0.98199999999999998</v>
      </c>
      <c r="I716" s="161"/>
      <c r="L716" s="157"/>
      <c r="M716" s="162"/>
      <c r="T716" s="163"/>
      <c r="AT716" s="158" t="s">
        <v>203</v>
      </c>
      <c r="AU716" s="158" t="s">
        <v>89</v>
      </c>
      <c r="AV716" s="13" t="s">
        <v>89</v>
      </c>
      <c r="AW716" s="13" t="s">
        <v>39</v>
      </c>
      <c r="AX716" s="13" t="s">
        <v>80</v>
      </c>
      <c r="AY716" s="158" t="s">
        <v>192</v>
      </c>
    </row>
    <row r="717" spans="2:65" s="12" customFormat="1" ht="10.199999999999999" x14ac:dyDescent="0.2">
      <c r="B717" s="150"/>
      <c r="D717" s="151" t="s">
        <v>203</v>
      </c>
      <c r="E717" s="152" t="s">
        <v>20</v>
      </c>
      <c r="F717" s="153" t="s">
        <v>950</v>
      </c>
      <c r="H717" s="152" t="s">
        <v>20</v>
      </c>
      <c r="I717" s="154"/>
      <c r="L717" s="150"/>
      <c r="M717" s="155"/>
      <c r="T717" s="156"/>
      <c r="AT717" s="152" t="s">
        <v>203</v>
      </c>
      <c r="AU717" s="152" t="s">
        <v>89</v>
      </c>
      <c r="AV717" s="12" t="s">
        <v>22</v>
      </c>
      <c r="AW717" s="12" t="s">
        <v>39</v>
      </c>
      <c r="AX717" s="12" t="s">
        <v>80</v>
      </c>
      <c r="AY717" s="152" t="s">
        <v>192</v>
      </c>
    </row>
    <row r="718" spans="2:65" s="13" customFormat="1" ht="10.199999999999999" x14ac:dyDescent="0.2">
      <c r="B718" s="157"/>
      <c r="D718" s="151" t="s">
        <v>203</v>
      </c>
      <c r="E718" s="158" t="s">
        <v>20</v>
      </c>
      <c r="F718" s="159" t="s">
        <v>951</v>
      </c>
      <c r="H718" s="160">
        <v>13.272</v>
      </c>
      <c r="I718" s="161"/>
      <c r="L718" s="157"/>
      <c r="M718" s="162"/>
      <c r="T718" s="163"/>
      <c r="AT718" s="158" t="s">
        <v>203</v>
      </c>
      <c r="AU718" s="158" t="s">
        <v>89</v>
      </c>
      <c r="AV718" s="13" t="s">
        <v>89</v>
      </c>
      <c r="AW718" s="13" t="s">
        <v>39</v>
      </c>
      <c r="AX718" s="13" t="s">
        <v>80</v>
      </c>
      <c r="AY718" s="158" t="s">
        <v>192</v>
      </c>
    </row>
    <row r="719" spans="2:65" s="13" customFormat="1" ht="10.199999999999999" x14ac:dyDescent="0.2">
      <c r="B719" s="157"/>
      <c r="D719" s="151" t="s">
        <v>203</v>
      </c>
      <c r="E719" s="158" t="s">
        <v>20</v>
      </c>
      <c r="F719" s="159" t="s">
        <v>952</v>
      </c>
      <c r="H719" s="160">
        <v>0.182</v>
      </c>
      <c r="I719" s="161"/>
      <c r="L719" s="157"/>
      <c r="M719" s="162"/>
      <c r="T719" s="163"/>
      <c r="AT719" s="158" t="s">
        <v>203</v>
      </c>
      <c r="AU719" s="158" t="s">
        <v>89</v>
      </c>
      <c r="AV719" s="13" t="s">
        <v>89</v>
      </c>
      <c r="AW719" s="13" t="s">
        <v>39</v>
      </c>
      <c r="AX719" s="13" t="s">
        <v>80</v>
      </c>
      <c r="AY719" s="158" t="s">
        <v>192</v>
      </c>
    </row>
    <row r="720" spans="2:65" s="13" customFormat="1" ht="10.199999999999999" x14ac:dyDescent="0.2">
      <c r="B720" s="157"/>
      <c r="D720" s="151" t="s">
        <v>203</v>
      </c>
      <c r="E720" s="158" t="s">
        <v>20</v>
      </c>
      <c r="F720" s="159" t="s">
        <v>953</v>
      </c>
      <c r="H720" s="160">
        <v>1.17</v>
      </c>
      <c r="I720" s="161"/>
      <c r="L720" s="157"/>
      <c r="M720" s="162"/>
      <c r="T720" s="163"/>
      <c r="AT720" s="158" t="s">
        <v>203</v>
      </c>
      <c r="AU720" s="158" t="s">
        <v>89</v>
      </c>
      <c r="AV720" s="13" t="s">
        <v>89</v>
      </c>
      <c r="AW720" s="13" t="s">
        <v>39</v>
      </c>
      <c r="AX720" s="13" t="s">
        <v>80</v>
      </c>
      <c r="AY720" s="158" t="s">
        <v>192</v>
      </c>
    </row>
    <row r="721" spans="2:65" s="13" customFormat="1" ht="10.199999999999999" x14ac:dyDescent="0.2">
      <c r="B721" s="157"/>
      <c r="D721" s="151" t="s">
        <v>203</v>
      </c>
      <c r="E721" s="158" t="s">
        <v>20</v>
      </c>
      <c r="F721" s="159" t="s">
        <v>954</v>
      </c>
      <c r="H721" s="160">
        <v>173.59</v>
      </c>
      <c r="I721" s="161"/>
      <c r="L721" s="157"/>
      <c r="M721" s="162"/>
      <c r="T721" s="163"/>
      <c r="AT721" s="158" t="s">
        <v>203</v>
      </c>
      <c r="AU721" s="158" t="s">
        <v>89</v>
      </c>
      <c r="AV721" s="13" t="s">
        <v>89</v>
      </c>
      <c r="AW721" s="13" t="s">
        <v>39</v>
      </c>
      <c r="AX721" s="13" t="s">
        <v>80</v>
      </c>
      <c r="AY721" s="158" t="s">
        <v>192</v>
      </c>
    </row>
    <row r="722" spans="2:65" s="14" customFormat="1" ht="10.199999999999999" x14ac:dyDescent="0.2">
      <c r="B722" s="164"/>
      <c r="D722" s="151" t="s">
        <v>203</v>
      </c>
      <c r="E722" s="165" t="s">
        <v>154</v>
      </c>
      <c r="F722" s="166" t="s">
        <v>207</v>
      </c>
      <c r="H722" s="167">
        <v>288.38600000000002</v>
      </c>
      <c r="I722" s="168"/>
      <c r="L722" s="164"/>
      <c r="M722" s="169"/>
      <c r="T722" s="170"/>
      <c r="AT722" s="165" t="s">
        <v>203</v>
      </c>
      <c r="AU722" s="165" t="s">
        <v>89</v>
      </c>
      <c r="AV722" s="14" t="s">
        <v>199</v>
      </c>
      <c r="AW722" s="14" t="s">
        <v>39</v>
      </c>
      <c r="AX722" s="14" t="s">
        <v>22</v>
      </c>
      <c r="AY722" s="165" t="s">
        <v>192</v>
      </c>
    </row>
    <row r="723" spans="2:65" s="12" customFormat="1" ht="10.199999999999999" x14ac:dyDescent="0.2">
      <c r="B723" s="150"/>
      <c r="D723" s="151" t="s">
        <v>203</v>
      </c>
      <c r="E723" s="152" t="s">
        <v>20</v>
      </c>
      <c r="F723" s="153" t="s">
        <v>934</v>
      </c>
      <c r="H723" s="152" t="s">
        <v>20</v>
      </c>
      <c r="I723" s="154"/>
      <c r="L723" s="150"/>
      <c r="M723" s="155"/>
      <c r="T723" s="156"/>
      <c r="AT723" s="152" t="s">
        <v>203</v>
      </c>
      <c r="AU723" s="152" t="s">
        <v>89</v>
      </c>
      <c r="AV723" s="12" t="s">
        <v>22</v>
      </c>
      <c r="AW723" s="12" t="s">
        <v>39</v>
      </c>
      <c r="AX723" s="12" t="s">
        <v>80</v>
      </c>
      <c r="AY723" s="152" t="s">
        <v>192</v>
      </c>
    </row>
    <row r="724" spans="2:65" s="13" customFormat="1" ht="10.199999999999999" x14ac:dyDescent="0.2">
      <c r="B724" s="157"/>
      <c r="D724" s="151" t="s">
        <v>203</v>
      </c>
      <c r="F724" s="159" t="s">
        <v>955</v>
      </c>
      <c r="H724" s="160">
        <v>86.516000000000005</v>
      </c>
      <c r="I724" s="161"/>
      <c r="L724" s="157"/>
      <c r="M724" s="162"/>
      <c r="T724" s="163"/>
      <c r="AT724" s="158" t="s">
        <v>203</v>
      </c>
      <c r="AU724" s="158" t="s">
        <v>89</v>
      </c>
      <c r="AV724" s="13" t="s">
        <v>89</v>
      </c>
      <c r="AW724" s="13" t="s">
        <v>4</v>
      </c>
      <c r="AX724" s="13" t="s">
        <v>22</v>
      </c>
      <c r="AY724" s="158" t="s">
        <v>192</v>
      </c>
    </row>
    <row r="725" spans="2:65" s="1" customFormat="1" ht="24.15" customHeight="1" x14ac:dyDescent="0.2">
      <c r="B725" s="33"/>
      <c r="C725" s="133" t="s">
        <v>956</v>
      </c>
      <c r="D725" s="133" t="s">
        <v>194</v>
      </c>
      <c r="E725" s="134" t="s">
        <v>957</v>
      </c>
      <c r="F725" s="135" t="s">
        <v>958</v>
      </c>
      <c r="G725" s="136" t="s">
        <v>898</v>
      </c>
      <c r="H725" s="137">
        <v>21.553999999999998</v>
      </c>
      <c r="I725" s="138"/>
      <c r="J725" s="139">
        <f>ROUND(I725*H725,2)</f>
        <v>0</v>
      </c>
      <c r="K725" s="135" t="s">
        <v>198</v>
      </c>
      <c r="L725" s="33"/>
      <c r="M725" s="140" t="s">
        <v>20</v>
      </c>
      <c r="N725" s="141" t="s">
        <v>51</v>
      </c>
      <c r="P725" s="142">
        <f>O725*H725</f>
        <v>0</v>
      </c>
      <c r="Q725" s="142">
        <v>0</v>
      </c>
      <c r="R725" s="142">
        <f>Q725*H725</f>
        <v>0</v>
      </c>
      <c r="S725" s="142">
        <v>0</v>
      </c>
      <c r="T725" s="143">
        <f>S725*H725</f>
        <v>0</v>
      </c>
      <c r="AR725" s="144" t="s">
        <v>199</v>
      </c>
      <c r="AT725" s="144" t="s">
        <v>194</v>
      </c>
      <c r="AU725" s="144" t="s">
        <v>89</v>
      </c>
      <c r="AY725" s="18" t="s">
        <v>192</v>
      </c>
      <c r="BE725" s="145">
        <f>IF(N725="základní",J725,0)</f>
        <v>0</v>
      </c>
      <c r="BF725" s="145">
        <f>IF(N725="snížená",J725,0)</f>
        <v>0</v>
      </c>
      <c r="BG725" s="145">
        <f>IF(N725="zákl. přenesená",J725,0)</f>
        <v>0</v>
      </c>
      <c r="BH725" s="145">
        <f>IF(N725="sníž. přenesená",J725,0)</f>
        <v>0</v>
      </c>
      <c r="BI725" s="145">
        <f>IF(N725="nulová",J725,0)</f>
        <v>0</v>
      </c>
      <c r="BJ725" s="18" t="s">
        <v>22</v>
      </c>
      <c r="BK725" s="145">
        <f>ROUND(I725*H725,2)</f>
        <v>0</v>
      </c>
      <c r="BL725" s="18" t="s">
        <v>199</v>
      </c>
      <c r="BM725" s="144" t="s">
        <v>959</v>
      </c>
    </row>
    <row r="726" spans="2:65" s="1" customFormat="1" ht="10.199999999999999" x14ac:dyDescent="0.2">
      <c r="B726" s="33"/>
      <c r="D726" s="146" t="s">
        <v>201</v>
      </c>
      <c r="F726" s="147" t="s">
        <v>960</v>
      </c>
      <c r="I726" s="148"/>
      <c r="L726" s="33"/>
      <c r="M726" s="149"/>
      <c r="T726" s="54"/>
      <c r="AT726" s="18" t="s">
        <v>201</v>
      </c>
      <c r="AU726" s="18" t="s">
        <v>89</v>
      </c>
    </row>
    <row r="727" spans="2:65" s="13" customFormat="1" ht="10.199999999999999" x14ac:dyDescent="0.2">
      <c r="B727" s="157"/>
      <c r="D727" s="151" t="s">
        <v>203</v>
      </c>
      <c r="E727" s="158" t="s">
        <v>20</v>
      </c>
      <c r="F727" s="159" t="s">
        <v>961</v>
      </c>
      <c r="H727" s="160">
        <v>29.227</v>
      </c>
      <c r="I727" s="161"/>
      <c r="L727" s="157"/>
      <c r="M727" s="162"/>
      <c r="T727" s="163"/>
      <c r="AT727" s="158" t="s">
        <v>203</v>
      </c>
      <c r="AU727" s="158" t="s">
        <v>89</v>
      </c>
      <c r="AV727" s="13" t="s">
        <v>89</v>
      </c>
      <c r="AW727" s="13" t="s">
        <v>39</v>
      </c>
      <c r="AX727" s="13" t="s">
        <v>80</v>
      </c>
      <c r="AY727" s="158" t="s">
        <v>192</v>
      </c>
    </row>
    <row r="728" spans="2:65" s="13" customFormat="1" ht="10.199999999999999" x14ac:dyDescent="0.2">
      <c r="B728" s="157"/>
      <c r="D728" s="151" t="s">
        <v>203</v>
      </c>
      <c r="E728" s="158" t="s">
        <v>20</v>
      </c>
      <c r="F728" s="159" t="s">
        <v>942</v>
      </c>
      <c r="H728" s="160">
        <v>9</v>
      </c>
      <c r="I728" s="161"/>
      <c r="L728" s="157"/>
      <c r="M728" s="162"/>
      <c r="T728" s="163"/>
      <c r="AT728" s="158" t="s">
        <v>203</v>
      </c>
      <c r="AU728" s="158" t="s">
        <v>89</v>
      </c>
      <c r="AV728" s="13" t="s">
        <v>89</v>
      </c>
      <c r="AW728" s="13" t="s">
        <v>39</v>
      </c>
      <c r="AX728" s="13" t="s">
        <v>80</v>
      </c>
      <c r="AY728" s="158" t="s">
        <v>192</v>
      </c>
    </row>
    <row r="729" spans="2:65" s="13" customFormat="1" ht="10.199999999999999" x14ac:dyDescent="0.2">
      <c r="B729" s="157"/>
      <c r="D729" s="151" t="s">
        <v>203</v>
      </c>
      <c r="E729" s="158" t="s">
        <v>20</v>
      </c>
      <c r="F729" s="159" t="s">
        <v>962</v>
      </c>
      <c r="H729" s="160">
        <v>8.9499999999999993</v>
      </c>
      <c r="I729" s="161"/>
      <c r="L729" s="157"/>
      <c r="M729" s="162"/>
      <c r="T729" s="163"/>
      <c r="AT729" s="158" t="s">
        <v>203</v>
      </c>
      <c r="AU729" s="158" t="s">
        <v>89</v>
      </c>
      <c r="AV729" s="13" t="s">
        <v>89</v>
      </c>
      <c r="AW729" s="13" t="s">
        <v>39</v>
      </c>
      <c r="AX729" s="13" t="s">
        <v>80</v>
      </c>
      <c r="AY729" s="158" t="s">
        <v>192</v>
      </c>
    </row>
    <row r="730" spans="2:65" s="13" customFormat="1" ht="10.199999999999999" x14ac:dyDescent="0.2">
      <c r="B730" s="157"/>
      <c r="D730" s="151" t="s">
        <v>203</v>
      </c>
      <c r="E730" s="158" t="s">
        <v>20</v>
      </c>
      <c r="F730" s="159" t="s">
        <v>963</v>
      </c>
      <c r="H730" s="160">
        <v>0.37</v>
      </c>
      <c r="I730" s="161"/>
      <c r="L730" s="157"/>
      <c r="M730" s="162"/>
      <c r="T730" s="163"/>
      <c r="AT730" s="158" t="s">
        <v>203</v>
      </c>
      <c r="AU730" s="158" t="s">
        <v>89</v>
      </c>
      <c r="AV730" s="13" t="s">
        <v>89</v>
      </c>
      <c r="AW730" s="13" t="s">
        <v>39</v>
      </c>
      <c r="AX730" s="13" t="s">
        <v>80</v>
      </c>
      <c r="AY730" s="158" t="s">
        <v>192</v>
      </c>
    </row>
    <row r="731" spans="2:65" s="13" customFormat="1" ht="10.199999999999999" x14ac:dyDescent="0.2">
      <c r="B731" s="157"/>
      <c r="D731" s="151" t="s">
        <v>203</v>
      </c>
      <c r="E731" s="158" t="s">
        <v>20</v>
      </c>
      <c r="F731" s="159" t="s">
        <v>964</v>
      </c>
      <c r="H731" s="160">
        <v>2.3759999999999999</v>
      </c>
      <c r="I731" s="161"/>
      <c r="L731" s="157"/>
      <c r="M731" s="162"/>
      <c r="T731" s="163"/>
      <c r="AT731" s="158" t="s">
        <v>203</v>
      </c>
      <c r="AU731" s="158" t="s">
        <v>89</v>
      </c>
      <c r="AV731" s="13" t="s">
        <v>89</v>
      </c>
      <c r="AW731" s="13" t="s">
        <v>39</v>
      </c>
      <c r="AX731" s="13" t="s">
        <v>80</v>
      </c>
      <c r="AY731" s="158" t="s">
        <v>192</v>
      </c>
    </row>
    <row r="732" spans="2:65" s="13" customFormat="1" ht="10.199999999999999" x14ac:dyDescent="0.2">
      <c r="B732" s="157"/>
      <c r="D732" s="151" t="s">
        <v>203</v>
      </c>
      <c r="E732" s="158" t="s">
        <v>20</v>
      </c>
      <c r="F732" s="159" t="s">
        <v>965</v>
      </c>
      <c r="H732" s="160">
        <v>0.68799999999999994</v>
      </c>
      <c r="I732" s="161"/>
      <c r="L732" s="157"/>
      <c r="M732" s="162"/>
      <c r="T732" s="163"/>
      <c r="AT732" s="158" t="s">
        <v>203</v>
      </c>
      <c r="AU732" s="158" t="s">
        <v>89</v>
      </c>
      <c r="AV732" s="13" t="s">
        <v>89</v>
      </c>
      <c r="AW732" s="13" t="s">
        <v>39</v>
      </c>
      <c r="AX732" s="13" t="s">
        <v>80</v>
      </c>
      <c r="AY732" s="158" t="s">
        <v>192</v>
      </c>
    </row>
    <row r="733" spans="2:65" s="13" customFormat="1" ht="10.199999999999999" x14ac:dyDescent="0.2">
      <c r="B733" s="157"/>
      <c r="D733" s="151" t="s">
        <v>203</v>
      </c>
      <c r="E733" s="158" t="s">
        <v>20</v>
      </c>
      <c r="F733" s="159" t="s">
        <v>966</v>
      </c>
      <c r="H733" s="160">
        <v>0.82599999999999996</v>
      </c>
      <c r="I733" s="161"/>
      <c r="L733" s="157"/>
      <c r="M733" s="162"/>
      <c r="T733" s="163"/>
      <c r="AT733" s="158" t="s">
        <v>203</v>
      </c>
      <c r="AU733" s="158" t="s">
        <v>89</v>
      </c>
      <c r="AV733" s="13" t="s">
        <v>89</v>
      </c>
      <c r="AW733" s="13" t="s">
        <v>39</v>
      </c>
      <c r="AX733" s="13" t="s">
        <v>80</v>
      </c>
      <c r="AY733" s="158" t="s">
        <v>192</v>
      </c>
    </row>
    <row r="734" spans="2:65" s="13" customFormat="1" ht="10.199999999999999" x14ac:dyDescent="0.2">
      <c r="B734" s="157"/>
      <c r="D734" s="151" t="s">
        <v>203</v>
      </c>
      <c r="E734" s="158" t="s">
        <v>20</v>
      </c>
      <c r="F734" s="159" t="s">
        <v>967</v>
      </c>
      <c r="H734" s="160">
        <v>0.15</v>
      </c>
      <c r="I734" s="161"/>
      <c r="L734" s="157"/>
      <c r="M734" s="162"/>
      <c r="T734" s="163"/>
      <c r="AT734" s="158" t="s">
        <v>203</v>
      </c>
      <c r="AU734" s="158" t="s">
        <v>89</v>
      </c>
      <c r="AV734" s="13" t="s">
        <v>89</v>
      </c>
      <c r="AW734" s="13" t="s">
        <v>39</v>
      </c>
      <c r="AX734" s="13" t="s">
        <v>80</v>
      </c>
      <c r="AY734" s="158" t="s">
        <v>192</v>
      </c>
    </row>
    <row r="735" spans="2:65" s="13" customFormat="1" ht="10.199999999999999" x14ac:dyDescent="0.2">
      <c r="B735" s="157"/>
      <c r="D735" s="151" t="s">
        <v>203</v>
      </c>
      <c r="E735" s="158" t="s">
        <v>20</v>
      </c>
      <c r="F735" s="159" t="s">
        <v>968</v>
      </c>
      <c r="H735" s="160">
        <v>5.5979999999999999</v>
      </c>
      <c r="I735" s="161"/>
      <c r="L735" s="157"/>
      <c r="M735" s="162"/>
      <c r="T735" s="163"/>
      <c r="AT735" s="158" t="s">
        <v>203</v>
      </c>
      <c r="AU735" s="158" t="s">
        <v>89</v>
      </c>
      <c r="AV735" s="13" t="s">
        <v>89</v>
      </c>
      <c r="AW735" s="13" t="s">
        <v>39</v>
      </c>
      <c r="AX735" s="13" t="s">
        <v>80</v>
      </c>
      <c r="AY735" s="158" t="s">
        <v>192</v>
      </c>
    </row>
    <row r="736" spans="2:65" s="13" customFormat="1" ht="10.199999999999999" x14ac:dyDescent="0.2">
      <c r="B736" s="157"/>
      <c r="D736" s="151" t="s">
        <v>203</v>
      </c>
      <c r="E736" s="158" t="s">
        <v>20</v>
      </c>
      <c r="F736" s="159" t="s">
        <v>969</v>
      </c>
      <c r="H736" s="160">
        <v>1.0209999999999999</v>
      </c>
      <c r="I736" s="161"/>
      <c r="L736" s="157"/>
      <c r="M736" s="162"/>
      <c r="T736" s="163"/>
      <c r="AT736" s="158" t="s">
        <v>203</v>
      </c>
      <c r="AU736" s="158" t="s">
        <v>89</v>
      </c>
      <c r="AV736" s="13" t="s">
        <v>89</v>
      </c>
      <c r="AW736" s="13" t="s">
        <v>39</v>
      </c>
      <c r="AX736" s="13" t="s">
        <v>80</v>
      </c>
      <c r="AY736" s="158" t="s">
        <v>192</v>
      </c>
    </row>
    <row r="737" spans="2:65" s="13" customFormat="1" ht="10.199999999999999" x14ac:dyDescent="0.2">
      <c r="B737" s="157"/>
      <c r="D737" s="151" t="s">
        <v>203</v>
      </c>
      <c r="E737" s="158" t="s">
        <v>20</v>
      </c>
      <c r="F737" s="159" t="s">
        <v>970</v>
      </c>
      <c r="H737" s="160">
        <v>1.361</v>
      </c>
      <c r="I737" s="161"/>
      <c r="L737" s="157"/>
      <c r="M737" s="162"/>
      <c r="T737" s="163"/>
      <c r="AT737" s="158" t="s">
        <v>203</v>
      </c>
      <c r="AU737" s="158" t="s">
        <v>89</v>
      </c>
      <c r="AV737" s="13" t="s">
        <v>89</v>
      </c>
      <c r="AW737" s="13" t="s">
        <v>39</v>
      </c>
      <c r="AX737" s="13" t="s">
        <v>80</v>
      </c>
      <c r="AY737" s="158" t="s">
        <v>192</v>
      </c>
    </row>
    <row r="738" spans="2:65" s="13" customFormat="1" ht="10.199999999999999" x14ac:dyDescent="0.2">
      <c r="B738" s="157"/>
      <c r="D738" s="151" t="s">
        <v>203</v>
      </c>
      <c r="E738" s="158" t="s">
        <v>20</v>
      </c>
      <c r="F738" s="159" t="s">
        <v>971</v>
      </c>
      <c r="H738" s="160">
        <v>0.496</v>
      </c>
      <c r="I738" s="161"/>
      <c r="L738" s="157"/>
      <c r="M738" s="162"/>
      <c r="T738" s="163"/>
      <c r="AT738" s="158" t="s">
        <v>203</v>
      </c>
      <c r="AU738" s="158" t="s">
        <v>89</v>
      </c>
      <c r="AV738" s="13" t="s">
        <v>89</v>
      </c>
      <c r="AW738" s="13" t="s">
        <v>39</v>
      </c>
      <c r="AX738" s="13" t="s">
        <v>80</v>
      </c>
      <c r="AY738" s="158" t="s">
        <v>192</v>
      </c>
    </row>
    <row r="739" spans="2:65" s="13" customFormat="1" ht="10.199999999999999" x14ac:dyDescent="0.2">
      <c r="B739" s="157"/>
      <c r="D739" s="151" t="s">
        <v>203</v>
      </c>
      <c r="E739" s="158" t="s">
        <v>20</v>
      </c>
      <c r="F739" s="159" t="s">
        <v>972</v>
      </c>
      <c r="H739" s="160">
        <v>0.47699999999999998</v>
      </c>
      <c r="I739" s="161"/>
      <c r="L739" s="157"/>
      <c r="M739" s="162"/>
      <c r="T739" s="163"/>
      <c r="AT739" s="158" t="s">
        <v>203</v>
      </c>
      <c r="AU739" s="158" t="s">
        <v>89</v>
      </c>
      <c r="AV739" s="13" t="s">
        <v>89</v>
      </c>
      <c r="AW739" s="13" t="s">
        <v>39</v>
      </c>
      <c r="AX739" s="13" t="s">
        <v>80</v>
      </c>
      <c r="AY739" s="158" t="s">
        <v>192</v>
      </c>
    </row>
    <row r="740" spans="2:65" s="13" customFormat="1" ht="10.199999999999999" x14ac:dyDescent="0.2">
      <c r="B740" s="157"/>
      <c r="D740" s="151" t="s">
        <v>203</v>
      </c>
      <c r="E740" s="158" t="s">
        <v>20</v>
      </c>
      <c r="F740" s="159" t="s">
        <v>973</v>
      </c>
      <c r="H740" s="160">
        <v>0.16700000000000001</v>
      </c>
      <c r="I740" s="161"/>
      <c r="L740" s="157"/>
      <c r="M740" s="162"/>
      <c r="T740" s="163"/>
      <c r="AT740" s="158" t="s">
        <v>203</v>
      </c>
      <c r="AU740" s="158" t="s">
        <v>89</v>
      </c>
      <c r="AV740" s="13" t="s">
        <v>89</v>
      </c>
      <c r="AW740" s="13" t="s">
        <v>39</v>
      </c>
      <c r="AX740" s="13" t="s">
        <v>80</v>
      </c>
      <c r="AY740" s="158" t="s">
        <v>192</v>
      </c>
    </row>
    <row r="741" spans="2:65" s="13" customFormat="1" ht="10.199999999999999" x14ac:dyDescent="0.2">
      <c r="B741" s="157"/>
      <c r="D741" s="151" t="s">
        <v>203</v>
      </c>
      <c r="E741" s="158" t="s">
        <v>20</v>
      </c>
      <c r="F741" s="159" t="s">
        <v>974</v>
      </c>
      <c r="H741" s="160">
        <v>1.52</v>
      </c>
      <c r="I741" s="161"/>
      <c r="L741" s="157"/>
      <c r="M741" s="162"/>
      <c r="T741" s="163"/>
      <c r="AT741" s="158" t="s">
        <v>203</v>
      </c>
      <c r="AU741" s="158" t="s">
        <v>89</v>
      </c>
      <c r="AV741" s="13" t="s">
        <v>89</v>
      </c>
      <c r="AW741" s="13" t="s">
        <v>39</v>
      </c>
      <c r="AX741" s="13" t="s">
        <v>80</v>
      </c>
      <c r="AY741" s="158" t="s">
        <v>192</v>
      </c>
    </row>
    <row r="742" spans="2:65" s="13" customFormat="1" ht="10.199999999999999" x14ac:dyDescent="0.2">
      <c r="B742" s="157"/>
      <c r="D742" s="151" t="s">
        <v>203</v>
      </c>
      <c r="E742" s="158" t="s">
        <v>20</v>
      </c>
      <c r="F742" s="159" t="s">
        <v>975</v>
      </c>
      <c r="H742" s="160">
        <v>4</v>
      </c>
      <c r="I742" s="161"/>
      <c r="L742" s="157"/>
      <c r="M742" s="162"/>
      <c r="T742" s="163"/>
      <c r="AT742" s="158" t="s">
        <v>203</v>
      </c>
      <c r="AU742" s="158" t="s">
        <v>89</v>
      </c>
      <c r="AV742" s="13" t="s">
        <v>89</v>
      </c>
      <c r="AW742" s="13" t="s">
        <v>39</v>
      </c>
      <c r="AX742" s="13" t="s">
        <v>80</v>
      </c>
      <c r="AY742" s="158" t="s">
        <v>192</v>
      </c>
    </row>
    <row r="743" spans="2:65" s="13" customFormat="1" ht="10.199999999999999" x14ac:dyDescent="0.2">
      <c r="B743" s="157"/>
      <c r="D743" s="151" t="s">
        <v>203</v>
      </c>
      <c r="E743" s="158" t="s">
        <v>20</v>
      </c>
      <c r="F743" s="159" t="s">
        <v>976</v>
      </c>
      <c r="H743" s="160">
        <v>2.3090000000000002</v>
      </c>
      <c r="I743" s="161"/>
      <c r="L743" s="157"/>
      <c r="M743" s="162"/>
      <c r="T743" s="163"/>
      <c r="AT743" s="158" t="s">
        <v>203</v>
      </c>
      <c r="AU743" s="158" t="s">
        <v>89</v>
      </c>
      <c r="AV743" s="13" t="s">
        <v>89</v>
      </c>
      <c r="AW743" s="13" t="s">
        <v>39</v>
      </c>
      <c r="AX743" s="13" t="s">
        <v>80</v>
      </c>
      <c r="AY743" s="158" t="s">
        <v>192</v>
      </c>
    </row>
    <row r="744" spans="2:65" s="13" customFormat="1" ht="10.199999999999999" x14ac:dyDescent="0.2">
      <c r="B744" s="157"/>
      <c r="D744" s="151" t="s">
        <v>203</v>
      </c>
      <c r="E744" s="158" t="s">
        <v>20</v>
      </c>
      <c r="F744" s="159" t="s">
        <v>977</v>
      </c>
      <c r="H744" s="160">
        <v>1.1879999999999999</v>
      </c>
      <c r="I744" s="161"/>
      <c r="L744" s="157"/>
      <c r="M744" s="162"/>
      <c r="T744" s="163"/>
      <c r="AT744" s="158" t="s">
        <v>203</v>
      </c>
      <c r="AU744" s="158" t="s">
        <v>89</v>
      </c>
      <c r="AV744" s="13" t="s">
        <v>89</v>
      </c>
      <c r="AW744" s="13" t="s">
        <v>39</v>
      </c>
      <c r="AX744" s="13" t="s">
        <v>80</v>
      </c>
      <c r="AY744" s="158" t="s">
        <v>192</v>
      </c>
    </row>
    <row r="745" spans="2:65" s="13" customFormat="1" ht="10.199999999999999" x14ac:dyDescent="0.2">
      <c r="B745" s="157"/>
      <c r="D745" s="151" t="s">
        <v>203</v>
      </c>
      <c r="E745" s="158" t="s">
        <v>20</v>
      </c>
      <c r="F745" s="159" t="s">
        <v>978</v>
      </c>
      <c r="H745" s="160">
        <v>1.415</v>
      </c>
      <c r="I745" s="161"/>
      <c r="L745" s="157"/>
      <c r="M745" s="162"/>
      <c r="T745" s="163"/>
      <c r="AT745" s="158" t="s">
        <v>203</v>
      </c>
      <c r="AU745" s="158" t="s">
        <v>89</v>
      </c>
      <c r="AV745" s="13" t="s">
        <v>89</v>
      </c>
      <c r="AW745" s="13" t="s">
        <v>39</v>
      </c>
      <c r="AX745" s="13" t="s">
        <v>80</v>
      </c>
      <c r="AY745" s="158" t="s">
        <v>192</v>
      </c>
    </row>
    <row r="746" spans="2:65" s="13" customFormat="1" ht="10.199999999999999" x14ac:dyDescent="0.2">
      <c r="B746" s="157"/>
      <c r="D746" s="151" t="s">
        <v>203</v>
      </c>
      <c r="E746" s="158" t="s">
        <v>20</v>
      </c>
      <c r="F746" s="159" t="s">
        <v>979</v>
      </c>
      <c r="H746" s="160">
        <v>0.70699999999999996</v>
      </c>
      <c r="I746" s="161"/>
      <c r="L746" s="157"/>
      <c r="M746" s="162"/>
      <c r="T746" s="163"/>
      <c r="AT746" s="158" t="s">
        <v>203</v>
      </c>
      <c r="AU746" s="158" t="s">
        <v>89</v>
      </c>
      <c r="AV746" s="13" t="s">
        <v>89</v>
      </c>
      <c r="AW746" s="13" t="s">
        <v>39</v>
      </c>
      <c r="AX746" s="13" t="s">
        <v>80</v>
      </c>
      <c r="AY746" s="158" t="s">
        <v>192</v>
      </c>
    </row>
    <row r="747" spans="2:65" s="14" customFormat="1" ht="10.199999999999999" x14ac:dyDescent="0.2">
      <c r="B747" s="164"/>
      <c r="D747" s="151" t="s">
        <v>203</v>
      </c>
      <c r="E747" s="165" t="s">
        <v>142</v>
      </c>
      <c r="F747" s="166" t="s">
        <v>207</v>
      </c>
      <c r="H747" s="167">
        <v>71.846000000000004</v>
      </c>
      <c r="I747" s="168"/>
      <c r="L747" s="164"/>
      <c r="M747" s="169"/>
      <c r="T747" s="170"/>
      <c r="AT747" s="165" t="s">
        <v>203</v>
      </c>
      <c r="AU747" s="165" t="s">
        <v>89</v>
      </c>
      <c r="AV747" s="14" t="s">
        <v>199</v>
      </c>
      <c r="AW747" s="14" t="s">
        <v>39</v>
      </c>
      <c r="AX747" s="14" t="s">
        <v>22</v>
      </c>
      <c r="AY747" s="165" t="s">
        <v>192</v>
      </c>
    </row>
    <row r="748" spans="2:65" s="12" customFormat="1" ht="10.199999999999999" x14ac:dyDescent="0.2">
      <c r="B748" s="150"/>
      <c r="D748" s="151" t="s">
        <v>203</v>
      </c>
      <c r="E748" s="152" t="s">
        <v>20</v>
      </c>
      <c r="F748" s="153" t="s">
        <v>934</v>
      </c>
      <c r="H748" s="152" t="s">
        <v>20</v>
      </c>
      <c r="I748" s="154"/>
      <c r="L748" s="150"/>
      <c r="M748" s="155"/>
      <c r="T748" s="156"/>
      <c r="AT748" s="152" t="s">
        <v>203</v>
      </c>
      <c r="AU748" s="152" t="s">
        <v>89</v>
      </c>
      <c r="AV748" s="12" t="s">
        <v>22</v>
      </c>
      <c r="AW748" s="12" t="s">
        <v>39</v>
      </c>
      <c r="AX748" s="12" t="s">
        <v>80</v>
      </c>
      <c r="AY748" s="152" t="s">
        <v>192</v>
      </c>
    </row>
    <row r="749" spans="2:65" s="13" customFormat="1" ht="10.199999999999999" x14ac:dyDescent="0.2">
      <c r="B749" s="157"/>
      <c r="D749" s="151" t="s">
        <v>203</v>
      </c>
      <c r="F749" s="159" t="s">
        <v>980</v>
      </c>
      <c r="H749" s="160">
        <v>21.553999999999998</v>
      </c>
      <c r="I749" s="161"/>
      <c r="L749" s="157"/>
      <c r="M749" s="162"/>
      <c r="T749" s="163"/>
      <c r="AT749" s="158" t="s">
        <v>203</v>
      </c>
      <c r="AU749" s="158" t="s">
        <v>89</v>
      </c>
      <c r="AV749" s="13" t="s">
        <v>89</v>
      </c>
      <c r="AW749" s="13" t="s">
        <v>4</v>
      </c>
      <c r="AX749" s="13" t="s">
        <v>22</v>
      </c>
      <c r="AY749" s="158" t="s">
        <v>192</v>
      </c>
    </row>
    <row r="750" spans="2:65" s="1" customFormat="1" ht="16.5" customHeight="1" x14ac:dyDescent="0.2">
      <c r="B750" s="33"/>
      <c r="C750" s="133" t="s">
        <v>981</v>
      </c>
      <c r="D750" s="133" t="s">
        <v>194</v>
      </c>
      <c r="E750" s="134" t="s">
        <v>982</v>
      </c>
      <c r="F750" s="135" t="s">
        <v>983</v>
      </c>
      <c r="G750" s="136" t="s">
        <v>898</v>
      </c>
      <c r="H750" s="137">
        <v>16.414999999999999</v>
      </c>
      <c r="I750" s="138"/>
      <c r="J750" s="139">
        <f>ROUND(I750*H750,2)</f>
        <v>0</v>
      </c>
      <c r="K750" s="135" t="s">
        <v>20</v>
      </c>
      <c r="L750" s="33"/>
      <c r="M750" s="140" t="s">
        <v>20</v>
      </c>
      <c r="N750" s="141" t="s">
        <v>51</v>
      </c>
      <c r="P750" s="142">
        <f>O750*H750</f>
        <v>0</v>
      </c>
      <c r="Q750" s="142">
        <v>0</v>
      </c>
      <c r="R750" s="142">
        <f>Q750*H750</f>
        <v>0</v>
      </c>
      <c r="S750" s="142">
        <v>0</v>
      </c>
      <c r="T750" s="143">
        <f>S750*H750</f>
        <v>0</v>
      </c>
      <c r="AR750" s="144" t="s">
        <v>199</v>
      </c>
      <c r="AT750" s="144" t="s">
        <v>194</v>
      </c>
      <c r="AU750" s="144" t="s">
        <v>89</v>
      </c>
      <c r="AY750" s="18" t="s">
        <v>192</v>
      </c>
      <c r="BE750" s="145">
        <f>IF(N750="základní",J750,0)</f>
        <v>0</v>
      </c>
      <c r="BF750" s="145">
        <f>IF(N750="snížená",J750,0)</f>
        <v>0</v>
      </c>
      <c r="BG750" s="145">
        <f>IF(N750="zákl. přenesená",J750,0)</f>
        <v>0</v>
      </c>
      <c r="BH750" s="145">
        <f>IF(N750="sníž. přenesená",J750,0)</f>
        <v>0</v>
      </c>
      <c r="BI750" s="145">
        <f>IF(N750="nulová",J750,0)</f>
        <v>0</v>
      </c>
      <c r="BJ750" s="18" t="s">
        <v>22</v>
      </c>
      <c r="BK750" s="145">
        <f>ROUND(I750*H750,2)</f>
        <v>0</v>
      </c>
      <c r="BL750" s="18" t="s">
        <v>199</v>
      </c>
      <c r="BM750" s="144" t="s">
        <v>984</v>
      </c>
    </row>
    <row r="751" spans="2:65" s="12" customFormat="1" ht="10.199999999999999" x14ac:dyDescent="0.2">
      <c r="B751" s="150"/>
      <c r="D751" s="151" t="s">
        <v>203</v>
      </c>
      <c r="E751" s="152" t="s">
        <v>20</v>
      </c>
      <c r="F751" s="153" t="s">
        <v>985</v>
      </c>
      <c r="H751" s="152" t="s">
        <v>20</v>
      </c>
      <c r="I751" s="154"/>
      <c r="L751" s="150"/>
      <c r="M751" s="155"/>
      <c r="T751" s="156"/>
      <c r="AT751" s="152" t="s">
        <v>203</v>
      </c>
      <c r="AU751" s="152" t="s">
        <v>89</v>
      </c>
      <c r="AV751" s="12" t="s">
        <v>22</v>
      </c>
      <c r="AW751" s="12" t="s">
        <v>39</v>
      </c>
      <c r="AX751" s="12" t="s">
        <v>80</v>
      </c>
      <c r="AY751" s="152" t="s">
        <v>192</v>
      </c>
    </row>
    <row r="752" spans="2:65" s="13" customFormat="1" ht="10.199999999999999" x14ac:dyDescent="0.2">
      <c r="B752" s="157"/>
      <c r="D752" s="151" t="s">
        <v>203</v>
      </c>
      <c r="E752" s="158" t="s">
        <v>20</v>
      </c>
      <c r="F752" s="159" t="s">
        <v>986</v>
      </c>
      <c r="H752" s="160">
        <v>9.33</v>
      </c>
      <c r="I752" s="161"/>
      <c r="L752" s="157"/>
      <c r="M752" s="162"/>
      <c r="T752" s="163"/>
      <c r="AT752" s="158" t="s">
        <v>203</v>
      </c>
      <c r="AU752" s="158" t="s">
        <v>89</v>
      </c>
      <c r="AV752" s="13" t="s">
        <v>89</v>
      </c>
      <c r="AW752" s="13" t="s">
        <v>39</v>
      </c>
      <c r="AX752" s="13" t="s">
        <v>80</v>
      </c>
      <c r="AY752" s="158" t="s">
        <v>192</v>
      </c>
    </row>
    <row r="753" spans="2:65" s="13" customFormat="1" ht="10.199999999999999" x14ac:dyDescent="0.2">
      <c r="B753" s="157"/>
      <c r="D753" s="151" t="s">
        <v>203</v>
      </c>
      <c r="E753" s="158" t="s">
        <v>20</v>
      </c>
      <c r="F753" s="159" t="s">
        <v>987</v>
      </c>
      <c r="H753" s="160">
        <v>7.085</v>
      </c>
      <c r="I753" s="161"/>
      <c r="L753" s="157"/>
      <c r="M753" s="162"/>
      <c r="T753" s="163"/>
      <c r="AT753" s="158" t="s">
        <v>203</v>
      </c>
      <c r="AU753" s="158" t="s">
        <v>89</v>
      </c>
      <c r="AV753" s="13" t="s">
        <v>89</v>
      </c>
      <c r="AW753" s="13" t="s">
        <v>39</v>
      </c>
      <c r="AX753" s="13" t="s">
        <v>80</v>
      </c>
      <c r="AY753" s="158" t="s">
        <v>192</v>
      </c>
    </row>
    <row r="754" spans="2:65" s="15" customFormat="1" ht="10.199999999999999" x14ac:dyDescent="0.2">
      <c r="B754" s="171"/>
      <c r="D754" s="151" t="s">
        <v>203</v>
      </c>
      <c r="E754" s="172" t="s">
        <v>146</v>
      </c>
      <c r="F754" s="173" t="s">
        <v>335</v>
      </c>
      <c r="H754" s="174">
        <v>16.414999999999999</v>
      </c>
      <c r="I754" s="175"/>
      <c r="L754" s="171"/>
      <c r="M754" s="176"/>
      <c r="T754" s="177"/>
      <c r="AT754" s="172" t="s">
        <v>203</v>
      </c>
      <c r="AU754" s="172" t="s">
        <v>89</v>
      </c>
      <c r="AV754" s="15" t="s">
        <v>225</v>
      </c>
      <c r="AW754" s="15" t="s">
        <v>39</v>
      </c>
      <c r="AX754" s="15" t="s">
        <v>22</v>
      </c>
      <c r="AY754" s="172" t="s">
        <v>192</v>
      </c>
    </row>
    <row r="755" spans="2:65" s="1" customFormat="1" ht="24.15" customHeight="1" x14ac:dyDescent="0.2">
      <c r="B755" s="33"/>
      <c r="C755" s="133" t="s">
        <v>988</v>
      </c>
      <c r="D755" s="133" t="s">
        <v>194</v>
      </c>
      <c r="E755" s="134" t="s">
        <v>989</v>
      </c>
      <c r="F755" s="135" t="s">
        <v>990</v>
      </c>
      <c r="G755" s="136" t="s">
        <v>898</v>
      </c>
      <c r="H755" s="137">
        <v>54.12</v>
      </c>
      <c r="I755" s="138"/>
      <c r="J755" s="139">
        <f>ROUND(I755*H755,2)</f>
        <v>0</v>
      </c>
      <c r="K755" s="135" t="s">
        <v>198</v>
      </c>
      <c r="L755" s="33"/>
      <c r="M755" s="140" t="s">
        <v>20</v>
      </c>
      <c r="N755" s="141" t="s">
        <v>51</v>
      </c>
      <c r="P755" s="142">
        <f>O755*H755</f>
        <v>0</v>
      </c>
      <c r="Q755" s="142">
        <v>0</v>
      </c>
      <c r="R755" s="142">
        <f>Q755*H755</f>
        <v>0</v>
      </c>
      <c r="S755" s="142">
        <v>0</v>
      </c>
      <c r="T755" s="143">
        <f>S755*H755</f>
        <v>0</v>
      </c>
      <c r="AR755" s="144" t="s">
        <v>199</v>
      </c>
      <c r="AT755" s="144" t="s">
        <v>194</v>
      </c>
      <c r="AU755" s="144" t="s">
        <v>89</v>
      </c>
      <c r="AY755" s="18" t="s">
        <v>192</v>
      </c>
      <c r="BE755" s="145">
        <f>IF(N755="základní",J755,0)</f>
        <v>0</v>
      </c>
      <c r="BF755" s="145">
        <f>IF(N755="snížená",J755,0)</f>
        <v>0</v>
      </c>
      <c r="BG755" s="145">
        <f>IF(N755="zákl. přenesená",J755,0)</f>
        <v>0</v>
      </c>
      <c r="BH755" s="145">
        <f>IF(N755="sníž. přenesená",J755,0)</f>
        <v>0</v>
      </c>
      <c r="BI755" s="145">
        <f>IF(N755="nulová",J755,0)</f>
        <v>0</v>
      </c>
      <c r="BJ755" s="18" t="s">
        <v>22</v>
      </c>
      <c r="BK755" s="145">
        <f>ROUND(I755*H755,2)</f>
        <v>0</v>
      </c>
      <c r="BL755" s="18" t="s">
        <v>199</v>
      </c>
      <c r="BM755" s="144" t="s">
        <v>991</v>
      </c>
    </row>
    <row r="756" spans="2:65" s="1" customFormat="1" ht="10.199999999999999" x14ac:dyDescent="0.2">
      <c r="B756" s="33"/>
      <c r="D756" s="146" t="s">
        <v>201</v>
      </c>
      <c r="F756" s="147" t="s">
        <v>992</v>
      </c>
      <c r="I756" s="148"/>
      <c r="L756" s="33"/>
      <c r="M756" s="149"/>
      <c r="T756" s="54"/>
      <c r="AT756" s="18" t="s">
        <v>201</v>
      </c>
      <c r="AU756" s="18" t="s">
        <v>89</v>
      </c>
    </row>
    <row r="757" spans="2:65" s="12" customFormat="1" ht="10.199999999999999" x14ac:dyDescent="0.2">
      <c r="B757" s="150"/>
      <c r="D757" s="151" t="s">
        <v>203</v>
      </c>
      <c r="E757" s="152" t="s">
        <v>20</v>
      </c>
      <c r="F757" s="153" t="s">
        <v>993</v>
      </c>
      <c r="H757" s="152" t="s">
        <v>20</v>
      </c>
      <c r="I757" s="154"/>
      <c r="L757" s="150"/>
      <c r="M757" s="155"/>
      <c r="T757" s="156"/>
      <c r="AT757" s="152" t="s">
        <v>203</v>
      </c>
      <c r="AU757" s="152" t="s">
        <v>89</v>
      </c>
      <c r="AV757" s="12" t="s">
        <v>22</v>
      </c>
      <c r="AW757" s="12" t="s">
        <v>39</v>
      </c>
      <c r="AX757" s="12" t="s">
        <v>80</v>
      </c>
      <c r="AY757" s="152" t="s">
        <v>192</v>
      </c>
    </row>
    <row r="758" spans="2:65" s="13" customFormat="1" ht="10.199999999999999" x14ac:dyDescent="0.2">
      <c r="B758" s="157"/>
      <c r="D758" s="151" t="s">
        <v>203</v>
      </c>
      <c r="E758" s="158" t="s">
        <v>20</v>
      </c>
      <c r="F758" s="159" t="s">
        <v>994</v>
      </c>
      <c r="H758" s="160">
        <v>493.76600000000002</v>
      </c>
      <c r="I758" s="161"/>
      <c r="L758" s="157"/>
      <c r="M758" s="162"/>
      <c r="T758" s="163"/>
      <c r="AT758" s="158" t="s">
        <v>203</v>
      </c>
      <c r="AU758" s="158" t="s">
        <v>89</v>
      </c>
      <c r="AV758" s="13" t="s">
        <v>89</v>
      </c>
      <c r="AW758" s="13" t="s">
        <v>39</v>
      </c>
      <c r="AX758" s="13" t="s">
        <v>80</v>
      </c>
      <c r="AY758" s="158" t="s">
        <v>192</v>
      </c>
    </row>
    <row r="759" spans="2:65" s="12" customFormat="1" ht="10.199999999999999" x14ac:dyDescent="0.2">
      <c r="B759" s="150"/>
      <c r="D759" s="151" t="s">
        <v>203</v>
      </c>
      <c r="E759" s="152" t="s">
        <v>20</v>
      </c>
      <c r="F759" s="153" t="s">
        <v>995</v>
      </c>
      <c r="H759" s="152" t="s">
        <v>20</v>
      </c>
      <c r="I759" s="154"/>
      <c r="L759" s="150"/>
      <c r="M759" s="155"/>
      <c r="T759" s="156"/>
      <c r="AT759" s="152" t="s">
        <v>203</v>
      </c>
      <c r="AU759" s="152" t="s">
        <v>89</v>
      </c>
      <c r="AV759" s="12" t="s">
        <v>22</v>
      </c>
      <c r="AW759" s="12" t="s">
        <v>39</v>
      </c>
      <c r="AX759" s="12" t="s">
        <v>80</v>
      </c>
      <c r="AY759" s="152" t="s">
        <v>192</v>
      </c>
    </row>
    <row r="760" spans="2:65" s="13" customFormat="1" ht="10.199999999999999" x14ac:dyDescent="0.2">
      <c r="B760" s="157"/>
      <c r="D760" s="151" t="s">
        <v>203</v>
      </c>
      <c r="E760" s="158" t="s">
        <v>20</v>
      </c>
      <c r="F760" s="159" t="s">
        <v>996</v>
      </c>
      <c r="H760" s="160">
        <v>-28.600999999999999</v>
      </c>
      <c r="I760" s="161"/>
      <c r="L760" s="157"/>
      <c r="M760" s="162"/>
      <c r="T760" s="163"/>
      <c r="AT760" s="158" t="s">
        <v>203</v>
      </c>
      <c r="AU760" s="158" t="s">
        <v>89</v>
      </c>
      <c r="AV760" s="13" t="s">
        <v>89</v>
      </c>
      <c r="AW760" s="13" t="s">
        <v>39</v>
      </c>
      <c r="AX760" s="13" t="s">
        <v>80</v>
      </c>
      <c r="AY760" s="158" t="s">
        <v>192</v>
      </c>
    </row>
    <row r="761" spans="2:65" s="13" customFormat="1" ht="10.199999999999999" x14ac:dyDescent="0.2">
      <c r="B761" s="157"/>
      <c r="D761" s="151" t="s">
        <v>203</v>
      </c>
      <c r="E761" s="158" t="s">
        <v>20</v>
      </c>
      <c r="F761" s="159" t="s">
        <v>997</v>
      </c>
      <c r="H761" s="160">
        <v>-288.38600000000002</v>
      </c>
      <c r="I761" s="161"/>
      <c r="L761" s="157"/>
      <c r="M761" s="162"/>
      <c r="T761" s="163"/>
      <c r="AT761" s="158" t="s">
        <v>203</v>
      </c>
      <c r="AU761" s="158" t="s">
        <v>89</v>
      </c>
      <c r="AV761" s="13" t="s">
        <v>89</v>
      </c>
      <c r="AW761" s="13" t="s">
        <v>39</v>
      </c>
      <c r="AX761" s="13" t="s">
        <v>80</v>
      </c>
      <c r="AY761" s="158" t="s">
        <v>192</v>
      </c>
    </row>
    <row r="762" spans="2:65" s="13" customFormat="1" ht="10.199999999999999" x14ac:dyDescent="0.2">
      <c r="B762" s="157"/>
      <c r="D762" s="151" t="s">
        <v>203</v>
      </c>
      <c r="E762" s="158" t="s">
        <v>20</v>
      </c>
      <c r="F762" s="159" t="s">
        <v>998</v>
      </c>
      <c r="H762" s="160">
        <v>-71.846000000000004</v>
      </c>
      <c r="I762" s="161"/>
      <c r="L762" s="157"/>
      <c r="M762" s="162"/>
      <c r="T762" s="163"/>
      <c r="AT762" s="158" t="s">
        <v>203</v>
      </c>
      <c r="AU762" s="158" t="s">
        <v>89</v>
      </c>
      <c r="AV762" s="13" t="s">
        <v>89</v>
      </c>
      <c r="AW762" s="13" t="s">
        <v>39</v>
      </c>
      <c r="AX762" s="13" t="s">
        <v>80</v>
      </c>
      <c r="AY762" s="158" t="s">
        <v>192</v>
      </c>
    </row>
    <row r="763" spans="2:65" s="13" customFormat="1" ht="10.199999999999999" x14ac:dyDescent="0.2">
      <c r="B763" s="157"/>
      <c r="D763" s="151" t="s">
        <v>203</v>
      </c>
      <c r="E763" s="158" t="s">
        <v>20</v>
      </c>
      <c r="F763" s="159" t="s">
        <v>999</v>
      </c>
      <c r="H763" s="160">
        <v>-16.414999999999999</v>
      </c>
      <c r="I763" s="161"/>
      <c r="L763" s="157"/>
      <c r="M763" s="162"/>
      <c r="T763" s="163"/>
      <c r="AT763" s="158" t="s">
        <v>203</v>
      </c>
      <c r="AU763" s="158" t="s">
        <v>89</v>
      </c>
      <c r="AV763" s="13" t="s">
        <v>89</v>
      </c>
      <c r="AW763" s="13" t="s">
        <v>39</v>
      </c>
      <c r="AX763" s="13" t="s">
        <v>80</v>
      </c>
      <c r="AY763" s="158" t="s">
        <v>192</v>
      </c>
    </row>
    <row r="764" spans="2:65" s="13" customFormat="1" ht="10.199999999999999" x14ac:dyDescent="0.2">
      <c r="B764" s="157"/>
      <c r="D764" s="151" t="s">
        <v>203</v>
      </c>
      <c r="E764" s="158" t="s">
        <v>20</v>
      </c>
      <c r="F764" s="159" t="s">
        <v>1000</v>
      </c>
      <c r="H764" s="160">
        <v>-24.643000000000001</v>
      </c>
      <c r="I764" s="161"/>
      <c r="L764" s="157"/>
      <c r="M764" s="162"/>
      <c r="T764" s="163"/>
      <c r="AT764" s="158" t="s">
        <v>203</v>
      </c>
      <c r="AU764" s="158" t="s">
        <v>89</v>
      </c>
      <c r="AV764" s="13" t="s">
        <v>89</v>
      </c>
      <c r="AW764" s="13" t="s">
        <v>39</v>
      </c>
      <c r="AX764" s="13" t="s">
        <v>80</v>
      </c>
      <c r="AY764" s="158" t="s">
        <v>192</v>
      </c>
    </row>
    <row r="765" spans="2:65" s="13" customFormat="1" ht="10.199999999999999" x14ac:dyDescent="0.2">
      <c r="B765" s="157"/>
      <c r="D765" s="151" t="s">
        <v>203</v>
      </c>
      <c r="E765" s="158" t="s">
        <v>20</v>
      </c>
      <c r="F765" s="159" t="s">
        <v>1001</v>
      </c>
      <c r="H765" s="160">
        <v>-9.32</v>
      </c>
      <c r="I765" s="161"/>
      <c r="L765" s="157"/>
      <c r="M765" s="162"/>
      <c r="T765" s="163"/>
      <c r="AT765" s="158" t="s">
        <v>203</v>
      </c>
      <c r="AU765" s="158" t="s">
        <v>89</v>
      </c>
      <c r="AV765" s="13" t="s">
        <v>89</v>
      </c>
      <c r="AW765" s="13" t="s">
        <v>39</v>
      </c>
      <c r="AX765" s="13" t="s">
        <v>80</v>
      </c>
      <c r="AY765" s="158" t="s">
        <v>192</v>
      </c>
    </row>
    <row r="766" spans="2:65" s="13" customFormat="1" ht="10.199999999999999" x14ac:dyDescent="0.2">
      <c r="B766" s="157"/>
      <c r="D766" s="151" t="s">
        <v>203</v>
      </c>
      <c r="E766" s="158" t="s">
        <v>20</v>
      </c>
      <c r="F766" s="159" t="s">
        <v>1002</v>
      </c>
      <c r="H766" s="160">
        <v>-0.435</v>
      </c>
      <c r="I766" s="161"/>
      <c r="L766" s="157"/>
      <c r="M766" s="162"/>
      <c r="T766" s="163"/>
      <c r="AT766" s="158" t="s">
        <v>203</v>
      </c>
      <c r="AU766" s="158" t="s">
        <v>89</v>
      </c>
      <c r="AV766" s="13" t="s">
        <v>89</v>
      </c>
      <c r="AW766" s="13" t="s">
        <v>39</v>
      </c>
      <c r="AX766" s="13" t="s">
        <v>80</v>
      </c>
      <c r="AY766" s="158" t="s">
        <v>192</v>
      </c>
    </row>
    <row r="767" spans="2:65" s="14" customFormat="1" ht="10.199999999999999" x14ac:dyDescent="0.2">
      <c r="B767" s="164"/>
      <c r="D767" s="151" t="s">
        <v>203</v>
      </c>
      <c r="E767" s="165" t="s">
        <v>20</v>
      </c>
      <c r="F767" s="166" t="s">
        <v>207</v>
      </c>
      <c r="H767" s="167">
        <v>54.12</v>
      </c>
      <c r="I767" s="168"/>
      <c r="L767" s="164"/>
      <c r="M767" s="169"/>
      <c r="T767" s="170"/>
      <c r="AT767" s="165" t="s">
        <v>203</v>
      </c>
      <c r="AU767" s="165" t="s">
        <v>89</v>
      </c>
      <c r="AV767" s="14" t="s">
        <v>199</v>
      </c>
      <c r="AW767" s="14" t="s">
        <v>39</v>
      </c>
      <c r="AX767" s="14" t="s">
        <v>22</v>
      </c>
      <c r="AY767" s="165" t="s">
        <v>192</v>
      </c>
    </row>
    <row r="768" spans="2:65" s="1" customFormat="1" ht="24.15" customHeight="1" x14ac:dyDescent="0.2">
      <c r="B768" s="33"/>
      <c r="C768" s="133" t="s">
        <v>1003</v>
      </c>
      <c r="D768" s="133" t="s">
        <v>194</v>
      </c>
      <c r="E768" s="134" t="s">
        <v>1004</v>
      </c>
      <c r="F768" s="135" t="s">
        <v>1005</v>
      </c>
      <c r="G768" s="136" t="s">
        <v>898</v>
      </c>
      <c r="H768" s="137">
        <v>24.643000000000001</v>
      </c>
      <c r="I768" s="138"/>
      <c r="J768" s="139">
        <f>ROUND(I768*H768,2)</f>
        <v>0</v>
      </c>
      <c r="K768" s="135" t="s">
        <v>198</v>
      </c>
      <c r="L768" s="33"/>
      <c r="M768" s="140" t="s">
        <v>20</v>
      </c>
      <c r="N768" s="141" t="s">
        <v>51</v>
      </c>
      <c r="P768" s="142">
        <f>O768*H768</f>
        <v>0</v>
      </c>
      <c r="Q768" s="142">
        <v>0</v>
      </c>
      <c r="R768" s="142">
        <f>Q768*H768</f>
        <v>0</v>
      </c>
      <c r="S768" s="142">
        <v>0</v>
      </c>
      <c r="T768" s="143">
        <f>S768*H768</f>
        <v>0</v>
      </c>
      <c r="AR768" s="144" t="s">
        <v>199</v>
      </c>
      <c r="AT768" s="144" t="s">
        <v>194</v>
      </c>
      <c r="AU768" s="144" t="s">
        <v>89</v>
      </c>
      <c r="AY768" s="18" t="s">
        <v>192</v>
      </c>
      <c r="BE768" s="145">
        <f>IF(N768="základní",J768,0)</f>
        <v>0</v>
      </c>
      <c r="BF768" s="145">
        <f>IF(N768="snížená",J768,0)</f>
        <v>0</v>
      </c>
      <c r="BG768" s="145">
        <f>IF(N768="zákl. přenesená",J768,0)</f>
        <v>0</v>
      </c>
      <c r="BH768" s="145">
        <f>IF(N768="sníž. přenesená",J768,0)</f>
        <v>0</v>
      </c>
      <c r="BI768" s="145">
        <f>IF(N768="nulová",J768,0)</f>
        <v>0</v>
      </c>
      <c r="BJ768" s="18" t="s">
        <v>22</v>
      </c>
      <c r="BK768" s="145">
        <f>ROUND(I768*H768,2)</f>
        <v>0</v>
      </c>
      <c r="BL768" s="18" t="s">
        <v>199</v>
      </c>
      <c r="BM768" s="144" t="s">
        <v>1006</v>
      </c>
    </row>
    <row r="769" spans="2:65" s="1" customFormat="1" ht="10.199999999999999" x14ac:dyDescent="0.2">
      <c r="B769" s="33"/>
      <c r="D769" s="146" t="s">
        <v>201</v>
      </c>
      <c r="F769" s="147" t="s">
        <v>1007</v>
      </c>
      <c r="I769" s="148"/>
      <c r="L769" s="33"/>
      <c r="M769" s="149"/>
      <c r="T769" s="54"/>
      <c r="AT769" s="18" t="s">
        <v>201</v>
      </c>
      <c r="AU769" s="18" t="s">
        <v>89</v>
      </c>
    </row>
    <row r="770" spans="2:65" s="12" customFormat="1" ht="10.199999999999999" x14ac:dyDescent="0.2">
      <c r="B770" s="150"/>
      <c r="D770" s="151" t="s">
        <v>203</v>
      </c>
      <c r="E770" s="152" t="s">
        <v>20</v>
      </c>
      <c r="F770" s="153" t="s">
        <v>1008</v>
      </c>
      <c r="H770" s="152" t="s">
        <v>20</v>
      </c>
      <c r="I770" s="154"/>
      <c r="L770" s="150"/>
      <c r="M770" s="155"/>
      <c r="T770" s="156"/>
      <c r="AT770" s="152" t="s">
        <v>203</v>
      </c>
      <c r="AU770" s="152" t="s">
        <v>89</v>
      </c>
      <c r="AV770" s="12" t="s">
        <v>22</v>
      </c>
      <c r="AW770" s="12" t="s">
        <v>39</v>
      </c>
      <c r="AX770" s="12" t="s">
        <v>80</v>
      </c>
      <c r="AY770" s="152" t="s">
        <v>192</v>
      </c>
    </row>
    <row r="771" spans="2:65" s="13" customFormat="1" ht="10.199999999999999" x14ac:dyDescent="0.2">
      <c r="B771" s="157"/>
      <c r="D771" s="151" t="s">
        <v>203</v>
      </c>
      <c r="E771" s="158" t="s">
        <v>20</v>
      </c>
      <c r="F771" s="159" t="s">
        <v>1009</v>
      </c>
      <c r="H771" s="160">
        <v>3.73</v>
      </c>
      <c r="I771" s="161"/>
      <c r="L771" s="157"/>
      <c r="M771" s="162"/>
      <c r="T771" s="163"/>
      <c r="AT771" s="158" t="s">
        <v>203</v>
      </c>
      <c r="AU771" s="158" t="s">
        <v>89</v>
      </c>
      <c r="AV771" s="13" t="s">
        <v>89</v>
      </c>
      <c r="AW771" s="13" t="s">
        <v>39</v>
      </c>
      <c r="AX771" s="13" t="s">
        <v>80</v>
      </c>
      <c r="AY771" s="158" t="s">
        <v>192</v>
      </c>
    </row>
    <row r="772" spans="2:65" s="12" customFormat="1" ht="10.199999999999999" x14ac:dyDescent="0.2">
      <c r="B772" s="150"/>
      <c r="D772" s="151" t="s">
        <v>203</v>
      </c>
      <c r="E772" s="152" t="s">
        <v>20</v>
      </c>
      <c r="F772" s="153" t="s">
        <v>1010</v>
      </c>
      <c r="H772" s="152" t="s">
        <v>20</v>
      </c>
      <c r="I772" s="154"/>
      <c r="L772" s="150"/>
      <c r="M772" s="155"/>
      <c r="T772" s="156"/>
      <c r="AT772" s="152" t="s">
        <v>203</v>
      </c>
      <c r="AU772" s="152" t="s">
        <v>89</v>
      </c>
      <c r="AV772" s="12" t="s">
        <v>22</v>
      </c>
      <c r="AW772" s="12" t="s">
        <v>39</v>
      </c>
      <c r="AX772" s="12" t="s">
        <v>80</v>
      </c>
      <c r="AY772" s="152" t="s">
        <v>192</v>
      </c>
    </row>
    <row r="773" spans="2:65" s="13" customFormat="1" ht="10.199999999999999" x14ac:dyDescent="0.2">
      <c r="B773" s="157"/>
      <c r="D773" s="151" t="s">
        <v>203</v>
      </c>
      <c r="E773" s="158" t="s">
        <v>20</v>
      </c>
      <c r="F773" s="159" t="s">
        <v>1011</v>
      </c>
      <c r="H773" s="160">
        <v>1.4750000000000001</v>
      </c>
      <c r="I773" s="161"/>
      <c r="L773" s="157"/>
      <c r="M773" s="162"/>
      <c r="T773" s="163"/>
      <c r="AT773" s="158" t="s">
        <v>203</v>
      </c>
      <c r="AU773" s="158" t="s">
        <v>89</v>
      </c>
      <c r="AV773" s="13" t="s">
        <v>89</v>
      </c>
      <c r="AW773" s="13" t="s">
        <v>39</v>
      </c>
      <c r="AX773" s="13" t="s">
        <v>80</v>
      </c>
      <c r="AY773" s="158" t="s">
        <v>192</v>
      </c>
    </row>
    <row r="774" spans="2:65" s="13" customFormat="1" ht="10.199999999999999" x14ac:dyDescent="0.2">
      <c r="B774" s="157"/>
      <c r="D774" s="151" t="s">
        <v>203</v>
      </c>
      <c r="E774" s="158" t="s">
        <v>20</v>
      </c>
      <c r="F774" s="159" t="s">
        <v>1012</v>
      </c>
      <c r="H774" s="160">
        <v>0.02</v>
      </c>
      <c r="I774" s="161"/>
      <c r="L774" s="157"/>
      <c r="M774" s="162"/>
      <c r="T774" s="163"/>
      <c r="AT774" s="158" t="s">
        <v>203</v>
      </c>
      <c r="AU774" s="158" t="s">
        <v>89</v>
      </c>
      <c r="AV774" s="13" t="s">
        <v>89</v>
      </c>
      <c r="AW774" s="13" t="s">
        <v>39</v>
      </c>
      <c r="AX774" s="13" t="s">
        <v>80</v>
      </c>
      <c r="AY774" s="158" t="s">
        <v>192</v>
      </c>
    </row>
    <row r="775" spans="2:65" s="13" customFormat="1" ht="10.199999999999999" x14ac:dyDescent="0.2">
      <c r="B775" s="157"/>
      <c r="D775" s="151" t="s">
        <v>203</v>
      </c>
      <c r="E775" s="158" t="s">
        <v>20</v>
      </c>
      <c r="F775" s="159" t="s">
        <v>1013</v>
      </c>
      <c r="H775" s="160">
        <v>0.13</v>
      </c>
      <c r="I775" s="161"/>
      <c r="L775" s="157"/>
      <c r="M775" s="162"/>
      <c r="T775" s="163"/>
      <c r="AT775" s="158" t="s">
        <v>203</v>
      </c>
      <c r="AU775" s="158" t="s">
        <v>89</v>
      </c>
      <c r="AV775" s="13" t="s">
        <v>89</v>
      </c>
      <c r="AW775" s="13" t="s">
        <v>39</v>
      </c>
      <c r="AX775" s="13" t="s">
        <v>80</v>
      </c>
      <c r="AY775" s="158" t="s">
        <v>192</v>
      </c>
    </row>
    <row r="776" spans="2:65" s="13" customFormat="1" ht="10.199999999999999" x14ac:dyDescent="0.2">
      <c r="B776" s="157"/>
      <c r="D776" s="151" t="s">
        <v>203</v>
      </c>
      <c r="E776" s="158" t="s">
        <v>20</v>
      </c>
      <c r="F776" s="159" t="s">
        <v>1014</v>
      </c>
      <c r="H776" s="160">
        <v>19.288</v>
      </c>
      <c r="I776" s="161"/>
      <c r="L776" s="157"/>
      <c r="M776" s="162"/>
      <c r="T776" s="163"/>
      <c r="AT776" s="158" t="s">
        <v>203</v>
      </c>
      <c r="AU776" s="158" t="s">
        <v>89</v>
      </c>
      <c r="AV776" s="13" t="s">
        <v>89</v>
      </c>
      <c r="AW776" s="13" t="s">
        <v>39</v>
      </c>
      <c r="AX776" s="13" t="s">
        <v>80</v>
      </c>
      <c r="AY776" s="158" t="s">
        <v>192</v>
      </c>
    </row>
    <row r="777" spans="2:65" s="15" customFormat="1" ht="10.199999999999999" x14ac:dyDescent="0.2">
      <c r="B777" s="171"/>
      <c r="D777" s="151" t="s">
        <v>203</v>
      </c>
      <c r="E777" s="172" t="s">
        <v>137</v>
      </c>
      <c r="F777" s="173" t="s">
        <v>335</v>
      </c>
      <c r="H777" s="174">
        <v>24.643000000000001</v>
      </c>
      <c r="I777" s="175"/>
      <c r="L777" s="171"/>
      <c r="M777" s="176"/>
      <c r="T777" s="177"/>
      <c r="AT777" s="172" t="s">
        <v>203</v>
      </c>
      <c r="AU777" s="172" t="s">
        <v>89</v>
      </c>
      <c r="AV777" s="15" t="s">
        <v>225</v>
      </c>
      <c r="AW777" s="15" t="s">
        <v>39</v>
      </c>
      <c r="AX777" s="15" t="s">
        <v>22</v>
      </c>
      <c r="AY777" s="172" t="s">
        <v>192</v>
      </c>
    </row>
    <row r="778" spans="2:65" s="1" customFormat="1" ht="24.15" customHeight="1" x14ac:dyDescent="0.2">
      <c r="B778" s="33"/>
      <c r="C778" s="133" t="s">
        <v>1015</v>
      </c>
      <c r="D778" s="133" t="s">
        <v>194</v>
      </c>
      <c r="E778" s="134" t="s">
        <v>1016</v>
      </c>
      <c r="F778" s="135" t="s">
        <v>1017</v>
      </c>
      <c r="G778" s="136" t="s">
        <v>898</v>
      </c>
      <c r="H778" s="137">
        <v>9.32</v>
      </c>
      <c r="I778" s="138"/>
      <c r="J778" s="139">
        <f>ROUND(I778*H778,2)</f>
        <v>0</v>
      </c>
      <c r="K778" s="135" t="s">
        <v>198</v>
      </c>
      <c r="L778" s="33"/>
      <c r="M778" s="140" t="s">
        <v>20</v>
      </c>
      <c r="N778" s="141" t="s">
        <v>51</v>
      </c>
      <c r="P778" s="142">
        <f>O778*H778</f>
        <v>0</v>
      </c>
      <c r="Q778" s="142">
        <v>0</v>
      </c>
      <c r="R778" s="142">
        <f>Q778*H778</f>
        <v>0</v>
      </c>
      <c r="S778" s="142">
        <v>0</v>
      </c>
      <c r="T778" s="143">
        <f>S778*H778</f>
        <v>0</v>
      </c>
      <c r="AR778" s="144" t="s">
        <v>199</v>
      </c>
      <c r="AT778" s="144" t="s">
        <v>194</v>
      </c>
      <c r="AU778" s="144" t="s">
        <v>89</v>
      </c>
      <c r="AY778" s="18" t="s">
        <v>192</v>
      </c>
      <c r="BE778" s="145">
        <f>IF(N778="základní",J778,0)</f>
        <v>0</v>
      </c>
      <c r="BF778" s="145">
        <f>IF(N778="snížená",J778,0)</f>
        <v>0</v>
      </c>
      <c r="BG778" s="145">
        <f>IF(N778="zákl. přenesená",J778,0)</f>
        <v>0</v>
      </c>
      <c r="BH778" s="145">
        <f>IF(N778="sníž. přenesená",J778,0)</f>
        <v>0</v>
      </c>
      <c r="BI778" s="145">
        <f>IF(N778="nulová",J778,0)</f>
        <v>0</v>
      </c>
      <c r="BJ778" s="18" t="s">
        <v>22</v>
      </c>
      <c r="BK778" s="145">
        <f>ROUND(I778*H778,2)</f>
        <v>0</v>
      </c>
      <c r="BL778" s="18" t="s">
        <v>199</v>
      </c>
      <c r="BM778" s="144" t="s">
        <v>1018</v>
      </c>
    </row>
    <row r="779" spans="2:65" s="1" customFormat="1" ht="10.199999999999999" x14ac:dyDescent="0.2">
      <c r="B779" s="33"/>
      <c r="D779" s="146" t="s">
        <v>201</v>
      </c>
      <c r="F779" s="147" t="s">
        <v>1019</v>
      </c>
      <c r="I779" s="148"/>
      <c r="L779" s="33"/>
      <c r="M779" s="149"/>
      <c r="T779" s="54"/>
      <c r="AT779" s="18" t="s">
        <v>201</v>
      </c>
      <c r="AU779" s="18" t="s">
        <v>89</v>
      </c>
    </row>
    <row r="780" spans="2:65" s="12" customFormat="1" ht="10.199999999999999" x14ac:dyDescent="0.2">
      <c r="B780" s="150"/>
      <c r="D780" s="151" t="s">
        <v>203</v>
      </c>
      <c r="E780" s="152" t="s">
        <v>20</v>
      </c>
      <c r="F780" s="153" t="s">
        <v>1020</v>
      </c>
      <c r="H780" s="152" t="s">
        <v>20</v>
      </c>
      <c r="I780" s="154"/>
      <c r="L780" s="150"/>
      <c r="M780" s="155"/>
      <c r="T780" s="156"/>
      <c r="AT780" s="152" t="s">
        <v>203</v>
      </c>
      <c r="AU780" s="152" t="s">
        <v>89</v>
      </c>
      <c r="AV780" s="12" t="s">
        <v>22</v>
      </c>
      <c r="AW780" s="12" t="s">
        <v>39</v>
      </c>
      <c r="AX780" s="12" t="s">
        <v>80</v>
      </c>
      <c r="AY780" s="152" t="s">
        <v>192</v>
      </c>
    </row>
    <row r="781" spans="2:65" s="13" customFormat="1" ht="10.199999999999999" x14ac:dyDescent="0.2">
      <c r="B781" s="157"/>
      <c r="D781" s="151" t="s">
        <v>203</v>
      </c>
      <c r="E781" s="158" t="s">
        <v>20</v>
      </c>
      <c r="F781" s="159" t="s">
        <v>1021</v>
      </c>
      <c r="H781" s="160">
        <v>8.0129999999999999</v>
      </c>
      <c r="I781" s="161"/>
      <c r="L781" s="157"/>
      <c r="M781" s="162"/>
      <c r="T781" s="163"/>
      <c r="AT781" s="158" t="s">
        <v>203</v>
      </c>
      <c r="AU781" s="158" t="s">
        <v>89</v>
      </c>
      <c r="AV781" s="13" t="s">
        <v>89</v>
      </c>
      <c r="AW781" s="13" t="s">
        <v>39</v>
      </c>
      <c r="AX781" s="13" t="s">
        <v>80</v>
      </c>
      <c r="AY781" s="158" t="s">
        <v>192</v>
      </c>
    </row>
    <row r="782" spans="2:65" s="12" customFormat="1" ht="10.199999999999999" x14ac:dyDescent="0.2">
      <c r="B782" s="150"/>
      <c r="D782" s="151" t="s">
        <v>203</v>
      </c>
      <c r="E782" s="152" t="s">
        <v>20</v>
      </c>
      <c r="F782" s="153" t="s">
        <v>1022</v>
      </c>
      <c r="H782" s="152" t="s">
        <v>20</v>
      </c>
      <c r="I782" s="154"/>
      <c r="L782" s="150"/>
      <c r="M782" s="155"/>
      <c r="T782" s="156"/>
      <c r="AT782" s="152" t="s">
        <v>203</v>
      </c>
      <c r="AU782" s="152" t="s">
        <v>89</v>
      </c>
      <c r="AV782" s="12" t="s">
        <v>22</v>
      </c>
      <c r="AW782" s="12" t="s">
        <v>39</v>
      </c>
      <c r="AX782" s="12" t="s">
        <v>80</v>
      </c>
      <c r="AY782" s="152" t="s">
        <v>192</v>
      </c>
    </row>
    <row r="783" spans="2:65" s="13" customFormat="1" ht="10.199999999999999" x14ac:dyDescent="0.2">
      <c r="B783" s="157"/>
      <c r="D783" s="151" t="s">
        <v>203</v>
      </c>
      <c r="E783" s="158" t="s">
        <v>20</v>
      </c>
      <c r="F783" s="159" t="s">
        <v>1023</v>
      </c>
      <c r="H783" s="160">
        <v>1.3069999999999999</v>
      </c>
      <c r="I783" s="161"/>
      <c r="L783" s="157"/>
      <c r="M783" s="162"/>
      <c r="T783" s="163"/>
      <c r="AT783" s="158" t="s">
        <v>203</v>
      </c>
      <c r="AU783" s="158" t="s">
        <v>89</v>
      </c>
      <c r="AV783" s="13" t="s">
        <v>89</v>
      </c>
      <c r="AW783" s="13" t="s">
        <v>39</v>
      </c>
      <c r="AX783" s="13" t="s">
        <v>80</v>
      </c>
      <c r="AY783" s="158" t="s">
        <v>192</v>
      </c>
    </row>
    <row r="784" spans="2:65" s="14" customFormat="1" ht="10.199999999999999" x14ac:dyDescent="0.2">
      <c r="B784" s="164"/>
      <c r="D784" s="151" t="s">
        <v>203</v>
      </c>
      <c r="E784" s="165" t="s">
        <v>144</v>
      </c>
      <c r="F784" s="166" t="s">
        <v>207</v>
      </c>
      <c r="H784" s="167">
        <v>9.32</v>
      </c>
      <c r="I784" s="168"/>
      <c r="L784" s="164"/>
      <c r="M784" s="169"/>
      <c r="T784" s="170"/>
      <c r="AT784" s="165" t="s">
        <v>203</v>
      </c>
      <c r="AU784" s="165" t="s">
        <v>89</v>
      </c>
      <c r="AV784" s="14" t="s">
        <v>199</v>
      </c>
      <c r="AW784" s="14" t="s">
        <v>39</v>
      </c>
      <c r="AX784" s="14" t="s">
        <v>22</v>
      </c>
      <c r="AY784" s="165" t="s">
        <v>192</v>
      </c>
    </row>
    <row r="785" spans="2:65" s="1" customFormat="1" ht="24.15" customHeight="1" x14ac:dyDescent="0.2">
      <c r="B785" s="33"/>
      <c r="C785" s="133" t="s">
        <v>1024</v>
      </c>
      <c r="D785" s="133" t="s">
        <v>194</v>
      </c>
      <c r="E785" s="134" t="s">
        <v>1025</v>
      </c>
      <c r="F785" s="135" t="s">
        <v>1026</v>
      </c>
      <c r="G785" s="136" t="s">
        <v>898</v>
      </c>
      <c r="H785" s="137">
        <v>20.021000000000001</v>
      </c>
      <c r="I785" s="138"/>
      <c r="J785" s="139">
        <f>ROUND(I785*H785,2)</f>
        <v>0</v>
      </c>
      <c r="K785" s="135" t="s">
        <v>198</v>
      </c>
      <c r="L785" s="33"/>
      <c r="M785" s="140" t="s">
        <v>20</v>
      </c>
      <c r="N785" s="141" t="s">
        <v>51</v>
      </c>
      <c r="P785" s="142">
        <f>O785*H785</f>
        <v>0</v>
      </c>
      <c r="Q785" s="142">
        <v>0</v>
      </c>
      <c r="R785" s="142">
        <f>Q785*H785</f>
        <v>0</v>
      </c>
      <c r="S785" s="142">
        <v>0</v>
      </c>
      <c r="T785" s="143">
        <f>S785*H785</f>
        <v>0</v>
      </c>
      <c r="AR785" s="144" t="s">
        <v>199</v>
      </c>
      <c r="AT785" s="144" t="s">
        <v>194</v>
      </c>
      <c r="AU785" s="144" t="s">
        <v>89</v>
      </c>
      <c r="AY785" s="18" t="s">
        <v>192</v>
      </c>
      <c r="BE785" s="145">
        <f>IF(N785="základní",J785,0)</f>
        <v>0</v>
      </c>
      <c r="BF785" s="145">
        <f>IF(N785="snížená",J785,0)</f>
        <v>0</v>
      </c>
      <c r="BG785" s="145">
        <f>IF(N785="zákl. přenesená",J785,0)</f>
        <v>0</v>
      </c>
      <c r="BH785" s="145">
        <f>IF(N785="sníž. přenesená",J785,0)</f>
        <v>0</v>
      </c>
      <c r="BI785" s="145">
        <f>IF(N785="nulová",J785,0)</f>
        <v>0</v>
      </c>
      <c r="BJ785" s="18" t="s">
        <v>22</v>
      </c>
      <c r="BK785" s="145">
        <f>ROUND(I785*H785,2)</f>
        <v>0</v>
      </c>
      <c r="BL785" s="18" t="s">
        <v>199</v>
      </c>
      <c r="BM785" s="144" t="s">
        <v>1027</v>
      </c>
    </row>
    <row r="786" spans="2:65" s="1" customFormat="1" ht="10.199999999999999" x14ac:dyDescent="0.2">
      <c r="B786" s="33"/>
      <c r="D786" s="146" t="s">
        <v>201</v>
      </c>
      <c r="F786" s="147" t="s">
        <v>1028</v>
      </c>
      <c r="I786" s="148"/>
      <c r="L786" s="33"/>
      <c r="M786" s="149"/>
      <c r="T786" s="54"/>
      <c r="AT786" s="18" t="s">
        <v>201</v>
      </c>
      <c r="AU786" s="18" t="s">
        <v>89</v>
      </c>
    </row>
    <row r="787" spans="2:65" s="12" customFormat="1" ht="10.199999999999999" x14ac:dyDescent="0.2">
      <c r="B787" s="150"/>
      <c r="D787" s="151" t="s">
        <v>203</v>
      </c>
      <c r="E787" s="152" t="s">
        <v>20</v>
      </c>
      <c r="F787" s="153" t="s">
        <v>1029</v>
      </c>
      <c r="H787" s="152" t="s">
        <v>20</v>
      </c>
      <c r="I787" s="154"/>
      <c r="L787" s="150"/>
      <c r="M787" s="155"/>
      <c r="T787" s="156"/>
      <c r="AT787" s="152" t="s">
        <v>203</v>
      </c>
      <c r="AU787" s="152" t="s">
        <v>89</v>
      </c>
      <c r="AV787" s="12" t="s">
        <v>22</v>
      </c>
      <c r="AW787" s="12" t="s">
        <v>39</v>
      </c>
      <c r="AX787" s="12" t="s">
        <v>80</v>
      </c>
      <c r="AY787" s="152" t="s">
        <v>192</v>
      </c>
    </row>
    <row r="788" spans="2:65" s="13" customFormat="1" ht="10.199999999999999" x14ac:dyDescent="0.2">
      <c r="B788" s="157"/>
      <c r="D788" s="151" t="s">
        <v>203</v>
      </c>
      <c r="E788" s="158" t="s">
        <v>20</v>
      </c>
      <c r="F788" s="159" t="s">
        <v>1030</v>
      </c>
      <c r="H788" s="160">
        <v>20.021000000000001</v>
      </c>
      <c r="I788" s="161"/>
      <c r="L788" s="157"/>
      <c r="M788" s="162"/>
      <c r="T788" s="163"/>
      <c r="AT788" s="158" t="s">
        <v>203</v>
      </c>
      <c r="AU788" s="158" t="s">
        <v>89</v>
      </c>
      <c r="AV788" s="13" t="s">
        <v>89</v>
      </c>
      <c r="AW788" s="13" t="s">
        <v>39</v>
      </c>
      <c r="AX788" s="13" t="s">
        <v>22</v>
      </c>
      <c r="AY788" s="158" t="s">
        <v>192</v>
      </c>
    </row>
    <row r="789" spans="2:65" s="1" customFormat="1" ht="24.15" customHeight="1" x14ac:dyDescent="0.2">
      <c r="B789" s="33"/>
      <c r="C789" s="133" t="s">
        <v>1031</v>
      </c>
      <c r="D789" s="133" t="s">
        <v>194</v>
      </c>
      <c r="E789" s="134" t="s">
        <v>1032</v>
      </c>
      <c r="F789" s="135" t="s">
        <v>1033</v>
      </c>
      <c r="G789" s="136" t="s">
        <v>898</v>
      </c>
      <c r="H789" s="137">
        <v>201.87</v>
      </c>
      <c r="I789" s="138"/>
      <c r="J789" s="139">
        <f>ROUND(I789*H789,2)</f>
        <v>0</v>
      </c>
      <c r="K789" s="135" t="s">
        <v>198</v>
      </c>
      <c r="L789" s="33"/>
      <c r="M789" s="140" t="s">
        <v>20</v>
      </c>
      <c r="N789" s="141" t="s">
        <v>51</v>
      </c>
      <c r="P789" s="142">
        <f>O789*H789</f>
        <v>0</v>
      </c>
      <c r="Q789" s="142">
        <v>0</v>
      </c>
      <c r="R789" s="142">
        <f>Q789*H789</f>
        <v>0</v>
      </c>
      <c r="S789" s="142">
        <v>0</v>
      </c>
      <c r="T789" s="143">
        <f>S789*H789</f>
        <v>0</v>
      </c>
      <c r="AR789" s="144" t="s">
        <v>199</v>
      </c>
      <c r="AT789" s="144" t="s">
        <v>194</v>
      </c>
      <c r="AU789" s="144" t="s">
        <v>89</v>
      </c>
      <c r="AY789" s="18" t="s">
        <v>192</v>
      </c>
      <c r="BE789" s="145">
        <f>IF(N789="základní",J789,0)</f>
        <v>0</v>
      </c>
      <c r="BF789" s="145">
        <f>IF(N789="snížená",J789,0)</f>
        <v>0</v>
      </c>
      <c r="BG789" s="145">
        <f>IF(N789="zákl. přenesená",J789,0)</f>
        <v>0</v>
      </c>
      <c r="BH789" s="145">
        <f>IF(N789="sníž. přenesená",J789,0)</f>
        <v>0</v>
      </c>
      <c r="BI789" s="145">
        <f>IF(N789="nulová",J789,0)</f>
        <v>0</v>
      </c>
      <c r="BJ789" s="18" t="s">
        <v>22</v>
      </c>
      <c r="BK789" s="145">
        <f>ROUND(I789*H789,2)</f>
        <v>0</v>
      </c>
      <c r="BL789" s="18" t="s">
        <v>199</v>
      </c>
      <c r="BM789" s="144" t="s">
        <v>1034</v>
      </c>
    </row>
    <row r="790" spans="2:65" s="1" customFormat="1" ht="10.199999999999999" x14ac:dyDescent="0.2">
      <c r="B790" s="33"/>
      <c r="D790" s="146" t="s">
        <v>201</v>
      </c>
      <c r="F790" s="147" t="s">
        <v>1035</v>
      </c>
      <c r="I790" s="148"/>
      <c r="L790" s="33"/>
      <c r="M790" s="149"/>
      <c r="T790" s="54"/>
      <c r="AT790" s="18" t="s">
        <v>201</v>
      </c>
      <c r="AU790" s="18" t="s">
        <v>89</v>
      </c>
    </row>
    <row r="791" spans="2:65" s="12" customFormat="1" ht="10.199999999999999" x14ac:dyDescent="0.2">
      <c r="B791" s="150"/>
      <c r="D791" s="151" t="s">
        <v>203</v>
      </c>
      <c r="E791" s="152" t="s">
        <v>20</v>
      </c>
      <c r="F791" s="153" t="s">
        <v>1029</v>
      </c>
      <c r="H791" s="152" t="s">
        <v>20</v>
      </c>
      <c r="I791" s="154"/>
      <c r="L791" s="150"/>
      <c r="M791" s="155"/>
      <c r="T791" s="156"/>
      <c r="AT791" s="152" t="s">
        <v>203</v>
      </c>
      <c r="AU791" s="152" t="s">
        <v>89</v>
      </c>
      <c r="AV791" s="12" t="s">
        <v>22</v>
      </c>
      <c r="AW791" s="12" t="s">
        <v>39</v>
      </c>
      <c r="AX791" s="12" t="s">
        <v>80</v>
      </c>
      <c r="AY791" s="152" t="s">
        <v>192</v>
      </c>
    </row>
    <row r="792" spans="2:65" s="13" customFormat="1" ht="10.199999999999999" x14ac:dyDescent="0.2">
      <c r="B792" s="157"/>
      <c r="D792" s="151" t="s">
        <v>203</v>
      </c>
      <c r="E792" s="158" t="s">
        <v>20</v>
      </c>
      <c r="F792" s="159" t="s">
        <v>1036</v>
      </c>
      <c r="H792" s="160">
        <v>201.87</v>
      </c>
      <c r="I792" s="161"/>
      <c r="L792" s="157"/>
      <c r="M792" s="162"/>
      <c r="T792" s="163"/>
      <c r="AT792" s="158" t="s">
        <v>203</v>
      </c>
      <c r="AU792" s="158" t="s">
        <v>89</v>
      </c>
      <c r="AV792" s="13" t="s">
        <v>89</v>
      </c>
      <c r="AW792" s="13" t="s">
        <v>39</v>
      </c>
      <c r="AX792" s="13" t="s">
        <v>22</v>
      </c>
      <c r="AY792" s="158" t="s">
        <v>192</v>
      </c>
    </row>
    <row r="793" spans="2:65" s="1" customFormat="1" ht="24.15" customHeight="1" x14ac:dyDescent="0.2">
      <c r="B793" s="33"/>
      <c r="C793" s="133" t="s">
        <v>1037</v>
      </c>
      <c r="D793" s="133" t="s">
        <v>194</v>
      </c>
      <c r="E793" s="134" t="s">
        <v>1038</v>
      </c>
      <c r="F793" s="135" t="s">
        <v>1039</v>
      </c>
      <c r="G793" s="136" t="s">
        <v>898</v>
      </c>
      <c r="H793" s="137">
        <v>50.292000000000002</v>
      </c>
      <c r="I793" s="138"/>
      <c r="J793" s="139">
        <f>ROUND(I793*H793,2)</f>
        <v>0</v>
      </c>
      <c r="K793" s="135" t="s">
        <v>198</v>
      </c>
      <c r="L793" s="33"/>
      <c r="M793" s="140" t="s">
        <v>20</v>
      </c>
      <c r="N793" s="141" t="s">
        <v>51</v>
      </c>
      <c r="P793" s="142">
        <f>O793*H793</f>
        <v>0</v>
      </c>
      <c r="Q793" s="142">
        <v>0</v>
      </c>
      <c r="R793" s="142">
        <f>Q793*H793</f>
        <v>0</v>
      </c>
      <c r="S793" s="142">
        <v>0</v>
      </c>
      <c r="T793" s="143">
        <f>S793*H793</f>
        <v>0</v>
      </c>
      <c r="AR793" s="144" t="s">
        <v>199</v>
      </c>
      <c r="AT793" s="144" t="s">
        <v>194</v>
      </c>
      <c r="AU793" s="144" t="s">
        <v>89</v>
      </c>
      <c r="AY793" s="18" t="s">
        <v>192</v>
      </c>
      <c r="BE793" s="145">
        <f>IF(N793="základní",J793,0)</f>
        <v>0</v>
      </c>
      <c r="BF793" s="145">
        <f>IF(N793="snížená",J793,0)</f>
        <v>0</v>
      </c>
      <c r="BG793" s="145">
        <f>IF(N793="zákl. přenesená",J793,0)</f>
        <v>0</v>
      </c>
      <c r="BH793" s="145">
        <f>IF(N793="sníž. přenesená",J793,0)</f>
        <v>0</v>
      </c>
      <c r="BI793" s="145">
        <f>IF(N793="nulová",J793,0)</f>
        <v>0</v>
      </c>
      <c r="BJ793" s="18" t="s">
        <v>22</v>
      </c>
      <c r="BK793" s="145">
        <f>ROUND(I793*H793,2)</f>
        <v>0</v>
      </c>
      <c r="BL793" s="18" t="s">
        <v>199</v>
      </c>
      <c r="BM793" s="144" t="s">
        <v>1040</v>
      </c>
    </row>
    <row r="794" spans="2:65" s="1" customFormat="1" ht="10.199999999999999" x14ac:dyDescent="0.2">
      <c r="B794" s="33"/>
      <c r="D794" s="146" t="s">
        <v>201</v>
      </c>
      <c r="F794" s="147" t="s">
        <v>1041</v>
      </c>
      <c r="I794" s="148"/>
      <c r="L794" s="33"/>
      <c r="M794" s="149"/>
      <c r="T794" s="54"/>
      <c r="AT794" s="18" t="s">
        <v>201</v>
      </c>
      <c r="AU794" s="18" t="s">
        <v>89</v>
      </c>
    </row>
    <row r="795" spans="2:65" s="12" customFormat="1" ht="10.199999999999999" x14ac:dyDescent="0.2">
      <c r="B795" s="150"/>
      <c r="D795" s="151" t="s">
        <v>203</v>
      </c>
      <c r="E795" s="152" t="s">
        <v>20</v>
      </c>
      <c r="F795" s="153" t="s">
        <v>1029</v>
      </c>
      <c r="H795" s="152" t="s">
        <v>20</v>
      </c>
      <c r="I795" s="154"/>
      <c r="L795" s="150"/>
      <c r="M795" s="155"/>
      <c r="T795" s="156"/>
      <c r="AT795" s="152" t="s">
        <v>203</v>
      </c>
      <c r="AU795" s="152" t="s">
        <v>89</v>
      </c>
      <c r="AV795" s="12" t="s">
        <v>22</v>
      </c>
      <c r="AW795" s="12" t="s">
        <v>39</v>
      </c>
      <c r="AX795" s="12" t="s">
        <v>80</v>
      </c>
      <c r="AY795" s="152" t="s">
        <v>192</v>
      </c>
    </row>
    <row r="796" spans="2:65" s="13" customFormat="1" ht="10.199999999999999" x14ac:dyDescent="0.2">
      <c r="B796" s="157"/>
      <c r="D796" s="151" t="s">
        <v>203</v>
      </c>
      <c r="E796" s="158" t="s">
        <v>20</v>
      </c>
      <c r="F796" s="159" t="s">
        <v>1042</v>
      </c>
      <c r="H796" s="160">
        <v>50.292000000000002</v>
      </c>
      <c r="I796" s="161"/>
      <c r="L796" s="157"/>
      <c r="M796" s="162"/>
      <c r="T796" s="163"/>
      <c r="AT796" s="158" t="s">
        <v>203</v>
      </c>
      <c r="AU796" s="158" t="s">
        <v>89</v>
      </c>
      <c r="AV796" s="13" t="s">
        <v>89</v>
      </c>
      <c r="AW796" s="13" t="s">
        <v>39</v>
      </c>
      <c r="AX796" s="13" t="s">
        <v>22</v>
      </c>
      <c r="AY796" s="158" t="s">
        <v>192</v>
      </c>
    </row>
    <row r="797" spans="2:65" s="1" customFormat="1" ht="16.5" customHeight="1" x14ac:dyDescent="0.2">
      <c r="B797" s="33"/>
      <c r="C797" s="133" t="s">
        <v>1043</v>
      </c>
      <c r="D797" s="133" t="s">
        <v>194</v>
      </c>
      <c r="E797" s="134" t="s">
        <v>1044</v>
      </c>
      <c r="F797" s="135" t="s">
        <v>1045</v>
      </c>
      <c r="G797" s="136" t="s">
        <v>898</v>
      </c>
      <c r="H797" s="137">
        <v>0.435</v>
      </c>
      <c r="I797" s="138"/>
      <c r="J797" s="139">
        <f>ROUND(I797*H797,2)</f>
        <v>0</v>
      </c>
      <c r="K797" s="135" t="s">
        <v>20</v>
      </c>
      <c r="L797" s="33"/>
      <c r="M797" s="140" t="s">
        <v>20</v>
      </c>
      <c r="N797" s="141" t="s">
        <v>51</v>
      </c>
      <c r="P797" s="142">
        <f>O797*H797</f>
        <v>0</v>
      </c>
      <c r="Q797" s="142">
        <v>0</v>
      </c>
      <c r="R797" s="142">
        <f>Q797*H797</f>
        <v>0</v>
      </c>
      <c r="S797" s="142">
        <v>0</v>
      </c>
      <c r="T797" s="143">
        <f>S797*H797</f>
        <v>0</v>
      </c>
      <c r="AR797" s="144" t="s">
        <v>199</v>
      </c>
      <c r="AT797" s="144" t="s">
        <v>194</v>
      </c>
      <c r="AU797" s="144" t="s">
        <v>89</v>
      </c>
      <c r="AY797" s="18" t="s">
        <v>192</v>
      </c>
      <c r="BE797" s="145">
        <f>IF(N797="základní",J797,0)</f>
        <v>0</v>
      </c>
      <c r="BF797" s="145">
        <f>IF(N797="snížená",J797,0)</f>
        <v>0</v>
      </c>
      <c r="BG797" s="145">
        <f>IF(N797="zákl. přenesená",J797,0)</f>
        <v>0</v>
      </c>
      <c r="BH797" s="145">
        <f>IF(N797="sníž. přenesená",J797,0)</f>
        <v>0</v>
      </c>
      <c r="BI797" s="145">
        <f>IF(N797="nulová",J797,0)</f>
        <v>0</v>
      </c>
      <c r="BJ797" s="18" t="s">
        <v>22</v>
      </c>
      <c r="BK797" s="145">
        <f>ROUND(I797*H797,2)</f>
        <v>0</v>
      </c>
      <c r="BL797" s="18" t="s">
        <v>199</v>
      </c>
      <c r="BM797" s="144" t="s">
        <v>1046</v>
      </c>
    </row>
    <row r="798" spans="2:65" s="13" customFormat="1" ht="10.199999999999999" x14ac:dyDescent="0.2">
      <c r="B798" s="157"/>
      <c r="D798" s="151" t="s">
        <v>203</v>
      </c>
      <c r="E798" s="158" t="s">
        <v>20</v>
      </c>
      <c r="F798" s="159" t="s">
        <v>1047</v>
      </c>
      <c r="H798" s="160">
        <v>0.435</v>
      </c>
      <c r="I798" s="161"/>
      <c r="L798" s="157"/>
      <c r="M798" s="162"/>
      <c r="T798" s="163"/>
      <c r="AT798" s="158" t="s">
        <v>203</v>
      </c>
      <c r="AU798" s="158" t="s">
        <v>89</v>
      </c>
      <c r="AV798" s="13" t="s">
        <v>89</v>
      </c>
      <c r="AW798" s="13" t="s">
        <v>39</v>
      </c>
      <c r="AX798" s="13" t="s">
        <v>80</v>
      </c>
      <c r="AY798" s="158" t="s">
        <v>192</v>
      </c>
    </row>
    <row r="799" spans="2:65" s="15" customFormat="1" ht="10.199999999999999" x14ac:dyDescent="0.2">
      <c r="B799" s="171"/>
      <c r="D799" s="151" t="s">
        <v>203</v>
      </c>
      <c r="E799" s="172" t="s">
        <v>148</v>
      </c>
      <c r="F799" s="173" t="s">
        <v>335</v>
      </c>
      <c r="H799" s="174">
        <v>0.435</v>
      </c>
      <c r="I799" s="175"/>
      <c r="L799" s="171"/>
      <c r="M799" s="176"/>
      <c r="T799" s="177"/>
      <c r="AT799" s="172" t="s">
        <v>203</v>
      </c>
      <c r="AU799" s="172" t="s">
        <v>89</v>
      </c>
      <c r="AV799" s="15" t="s">
        <v>225</v>
      </c>
      <c r="AW799" s="15" t="s">
        <v>39</v>
      </c>
      <c r="AX799" s="15" t="s">
        <v>22</v>
      </c>
      <c r="AY799" s="172" t="s">
        <v>192</v>
      </c>
    </row>
    <row r="800" spans="2:65" s="11" customFormat="1" ht="25.95" customHeight="1" x14ac:dyDescent="0.25">
      <c r="B800" s="121"/>
      <c r="D800" s="122" t="s">
        <v>79</v>
      </c>
      <c r="E800" s="123" t="s">
        <v>1048</v>
      </c>
      <c r="F800" s="123" t="s">
        <v>1049</v>
      </c>
      <c r="I800" s="124"/>
      <c r="J800" s="125">
        <f>BK800</f>
        <v>0</v>
      </c>
      <c r="L800" s="121"/>
      <c r="M800" s="126"/>
      <c r="P800" s="127">
        <f>P801+P827+P860+P882+P901+P914+P919+P927</f>
        <v>0</v>
      </c>
      <c r="R800" s="127">
        <f>R801+R827+R860+R882+R901+R914+R919+R927</f>
        <v>1.160941</v>
      </c>
      <c r="T800" s="128">
        <f>T801+T827+T860+T882+T901+T914+T919+T927</f>
        <v>14.79134736</v>
      </c>
      <c r="AR800" s="122" t="s">
        <v>89</v>
      </c>
      <c r="AT800" s="129" t="s">
        <v>79</v>
      </c>
      <c r="AU800" s="129" t="s">
        <v>80</v>
      </c>
      <c r="AY800" s="122" t="s">
        <v>192</v>
      </c>
      <c r="BK800" s="130">
        <f>BK801+BK827+BK860+BK882+BK901+BK914+BK919+BK927</f>
        <v>0</v>
      </c>
    </row>
    <row r="801" spans="2:65" s="11" customFormat="1" ht="22.8" customHeight="1" x14ac:dyDescent="0.25">
      <c r="B801" s="121"/>
      <c r="D801" s="122" t="s">
        <v>79</v>
      </c>
      <c r="E801" s="131" t="s">
        <v>1050</v>
      </c>
      <c r="F801" s="131" t="s">
        <v>1051</v>
      </c>
      <c r="I801" s="124"/>
      <c r="J801" s="132">
        <f>BK801</f>
        <v>0</v>
      </c>
      <c r="L801" s="121"/>
      <c r="M801" s="126"/>
      <c r="P801" s="127">
        <f>SUM(P802:P826)</f>
        <v>0</v>
      </c>
      <c r="R801" s="127">
        <f>SUM(R802:R826)</f>
        <v>0</v>
      </c>
      <c r="T801" s="128">
        <f>SUM(T802:T826)</f>
        <v>3.7302399999999998</v>
      </c>
      <c r="AR801" s="122" t="s">
        <v>89</v>
      </c>
      <c r="AT801" s="129" t="s">
        <v>79</v>
      </c>
      <c r="AU801" s="129" t="s">
        <v>22</v>
      </c>
      <c r="AY801" s="122" t="s">
        <v>192</v>
      </c>
      <c r="BK801" s="130">
        <f>SUM(BK802:BK826)</f>
        <v>0</v>
      </c>
    </row>
    <row r="802" spans="2:65" s="1" customFormat="1" ht="16.5" customHeight="1" x14ac:dyDescent="0.2">
      <c r="B802" s="33"/>
      <c r="C802" s="133" t="s">
        <v>1052</v>
      </c>
      <c r="D802" s="133" t="s">
        <v>194</v>
      </c>
      <c r="E802" s="134" t="s">
        <v>1053</v>
      </c>
      <c r="F802" s="135" t="s">
        <v>1054</v>
      </c>
      <c r="G802" s="136" t="s">
        <v>234</v>
      </c>
      <c r="H802" s="137">
        <v>932.56</v>
      </c>
      <c r="I802" s="138"/>
      <c r="J802" s="139">
        <f>ROUND(I802*H802,2)</f>
        <v>0</v>
      </c>
      <c r="K802" s="135" t="s">
        <v>198</v>
      </c>
      <c r="L802" s="33"/>
      <c r="M802" s="140" t="s">
        <v>20</v>
      </c>
      <c r="N802" s="141" t="s">
        <v>51</v>
      </c>
      <c r="P802" s="142">
        <f>O802*H802</f>
        <v>0</v>
      </c>
      <c r="Q802" s="142">
        <v>0</v>
      </c>
      <c r="R802" s="142">
        <f>Q802*H802</f>
        <v>0</v>
      </c>
      <c r="S802" s="142">
        <v>4.0000000000000001E-3</v>
      </c>
      <c r="T802" s="143">
        <f>S802*H802</f>
        <v>3.7302399999999998</v>
      </c>
      <c r="AR802" s="144" t="s">
        <v>350</v>
      </c>
      <c r="AT802" s="144" t="s">
        <v>194</v>
      </c>
      <c r="AU802" s="144" t="s">
        <v>89</v>
      </c>
      <c r="AY802" s="18" t="s">
        <v>192</v>
      </c>
      <c r="BE802" s="145">
        <f>IF(N802="základní",J802,0)</f>
        <v>0</v>
      </c>
      <c r="BF802" s="145">
        <f>IF(N802="snížená",J802,0)</f>
        <v>0</v>
      </c>
      <c r="BG802" s="145">
        <f>IF(N802="zákl. přenesená",J802,0)</f>
        <v>0</v>
      </c>
      <c r="BH802" s="145">
        <f>IF(N802="sníž. přenesená",J802,0)</f>
        <v>0</v>
      </c>
      <c r="BI802" s="145">
        <f>IF(N802="nulová",J802,0)</f>
        <v>0</v>
      </c>
      <c r="BJ802" s="18" t="s">
        <v>22</v>
      </c>
      <c r="BK802" s="145">
        <f>ROUND(I802*H802,2)</f>
        <v>0</v>
      </c>
      <c r="BL802" s="18" t="s">
        <v>350</v>
      </c>
      <c r="BM802" s="144" t="s">
        <v>1055</v>
      </c>
    </row>
    <row r="803" spans="2:65" s="1" customFormat="1" ht="10.199999999999999" x14ac:dyDescent="0.2">
      <c r="B803" s="33"/>
      <c r="D803" s="146" t="s">
        <v>201</v>
      </c>
      <c r="F803" s="147" t="s">
        <v>1056</v>
      </c>
      <c r="I803" s="148"/>
      <c r="L803" s="33"/>
      <c r="M803" s="149"/>
      <c r="T803" s="54"/>
      <c r="AT803" s="18" t="s">
        <v>201</v>
      </c>
      <c r="AU803" s="18" t="s">
        <v>89</v>
      </c>
    </row>
    <row r="804" spans="2:65" s="12" customFormat="1" ht="10.199999999999999" x14ac:dyDescent="0.2">
      <c r="B804" s="150"/>
      <c r="D804" s="151" t="s">
        <v>203</v>
      </c>
      <c r="E804" s="152" t="s">
        <v>20</v>
      </c>
      <c r="F804" s="153" t="s">
        <v>329</v>
      </c>
      <c r="H804" s="152" t="s">
        <v>20</v>
      </c>
      <c r="I804" s="154"/>
      <c r="L804" s="150"/>
      <c r="M804" s="155"/>
      <c r="T804" s="156"/>
      <c r="AT804" s="152" t="s">
        <v>203</v>
      </c>
      <c r="AU804" s="152" t="s">
        <v>89</v>
      </c>
      <c r="AV804" s="12" t="s">
        <v>22</v>
      </c>
      <c r="AW804" s="12" t="s">
        <v>39</v>
      </c>
      <c r="AX804" s="12" t="s">
        <v>80</v>
      </c>
      <c r="AY804" s="152" t="s">
        <v>192</v>
      </c>
    </row>
    <row r="805" spans="2:65" s="13" customFormat="1" ht="10.199999999999999" x14ac:dyDescent="0.2">
      <c r="B805" s="157"/>
      <c r="D805" s="151" t="s">
        <v>203</v>
      </c>
      <c r="E805" s="158" t="s">
        <v>20</v>
      </c>
      <c r="F805" s="159" t="s">
        <v>1057</v>
      </c>
      <c r="H805" s="160">
        <v>8.76</v>
      </c>
      <c r="I805" s="161"/>
      <c r="L805" s="157"/>
      <c r="M805" s="162"/>
      <c r="T805" s="163"/>
      <c r="AT805" s="158" t="s">
        <v>203</v>
      </c>
      <c r="AU805" s="158" t="s">
        <v>89</v>
      </c>
      <c r="AV805" s="13" t="s">
        <v>89</v>
      </c>
      <c r="AW805" s="13" t="s">
        <v>39</v>
      </c>
      <c r="AX805" s="13" t="s">
        <v>80</v>
      </c>
      <c r="AY805" s="158" t="s">
        <v>192</v>
      </c>
    </row>
    <row r="806" spans="2:65" s="12" customFormat="1" ht="10.199999999999999" x14ac:dyDescent="0.2">
      <c r="B806" s="150"/>
      <c r="D806" s="151" t="s">
        <v>203</v>
      </c>
      <c r="E806" s="152" t="s">
        <v>20</v>
      </c>
      <c r="F806" s="153" t="s">
        <v>331</v>
      </c>
      <c r="H806" s="152" t="s">
        <v>20</v>
      </c>
      <c r="I806" s="154"/>
      <c r="L806" s="150"/>
      <c r="M806" s="155"/>
      <c r="T806" s="156"/>
      <c r="AT806" s="152" t="s">
        <v>203</v>
      </c>
      <c r="AU806" s="152" t="s">
        <v>89</v>
      </c>
      <c r="AV806" s="12" t="s">
        <v>22</v>
      </c>
      <c r="AW806" s="12" t="s">
        <v>39</v>
      </c>
      <c r="AX806" s="12" t="s">
        <v>80</v>
      </c>
      <c r="AY806" s="152" t="s">
        <v>192</v>
      </c>
    </row>
    <row r="807" spans="2:65" s="13" customFormat="1" ht="10.199999999999999" x14ac:dyDescent="0.2">
      <c r="B807" s="157"/>
      <c r="D807" s="151" t="s">
        <v>203</v>
      </c>
      <c r="E807" s="158" t="s">
        <v>20</v>
      </c>
      <c r="F807" s="159" t="s">
        <v>1058</v>
      </c>
      <c r="H807" s="160">
        <v>21.68</v>
      </c>
      <c r="I807" s="161"/>
      <c r="L807" s="157"/>
      <c r="M807" s="162"/>
      <c r="T807" s="163"/>
      <c r="AT807" s="158" t="s">
        <v>203</v>
      </c>
      <c r="AU807" s="158" t="s">
        <v>89</v>
      </c>
      <c r="AV807" s="13" t="s">
        <v>89</v>
      </c>
      <c r="AW807" s="13" t="s">
        <v>39</v>
      </c>
      <c r="AX807" s="13" t="s">
        <v>80</v>
      </c>
      <c r="AY807" s="158" t="s">
        <v>192</v>
      </c>
    </row>
    <row r="808" spans="2:65" s="12" customFormat="1" ht="10.199999999999999" x14ac:dyDescent="0.2">
      <c r="B808" s="150"/>
      <c r="D808" s="151" t="s">
        <v>203</v>
      </c>
      <c r="E808" s="152" t="s">
        <v>20</v>
      </c>
      <c r="F808" s="153" t="s">
        <v>333</v>
      </c>
      <c r="H808" s="152" t="s">
        <v>20</v>
      </c>
      <c r="I808" s="154"/>
      <c r="L808" s="150"/>
      <c r="M808" s="155"/>
      <c r="T808" s="156"/>
      <c r="AT808" s="152" t="s">
        <v>203</v>
      </c>
      <c r="AU808" s="152" t="s">
        <v>89</v>
      </c>
      <c r="AV808" s="12" t="s">
        <v>22</v>
      </c>
      <c r="AW808" s="12" t="s">
        <v>39</v>
      </c>
      <c r="AX808" s="12" t="s">
        <v>80</v>
      </c>
      <c r="AY808" s="152" t="s">
        <v>192</v>
      </c>
    </row>
    <row r="809" spans="2:65" s="13" customFormat="1" ht="10.199999999999999" x14ac:dyDescent="0.2">
      <c r="B809" s="157"/>
      <c r="D809" s="151" t="s">
        <v>203</v>
      </c>
      <c r="E809" s="158" t="s">
        <v>20</v>
      </c>
      <c r="F809" s="159" t="s">
        <v>1059</v>
      </c>
      <c r="H809" s="160">
        <v>132.4</v>
      </c>
      <c r="I809" s="161"/>
      <c r="L809" s="157"/>
      <c r="M809" s="162"/>
      <c r="T809" s="163"/>
      <c r="AT809" s="158" t="s">
        <v>203</v>
      </c>
      <c r="AU809" s="158" t="s">
        <v>89</v>
      </c>
      <c r="AV809" s="13" t="s">
        <v>89</v>
      </c>
      <c r="AW809" s="13" t="s">
        <v>39</v>
      </c>
      <c r="AX809" s="13" t="s">
        <v>80</v>
      </c>
      <c r="AY809" s="158" t="s">
        <v>192</v>
      </c>
    </row>
    <row r="810" spans="2:65" s="12" customFormat="1" ht="10.199999999999999" x14ac:dyDescent="0.2">
      <c r="B810" s="150"/>
      <c r="D810" s="151" t="s">
        <v>203</v>
      </c>
      <c r="E810" s="152" t="s">
        <v>20</v>
      </c>
      <c r="F810" s="153" t="s">
        <v>336</v>
      </c>
      <c r="H810" s="152" t="s">
        <v>20</v>
      </c>
      <c r="I810" s="154"/>
      <c r="L810" s="150"/>
      <c r="M810" s="155"/>
      <c r="T810" s="156"/>
      <c r="AT810" s="152" t="s">
        <v>203</v>
      </c>
      <c r="AU810" s="152" t="s">
        <v>89</v>
      </c>
      <c r="AV810" s="12" t="s">
        <v>22</v>
      </c>
      <c r="AW810" s="12" t="s">
        <v>39</v>
      </c>
      <c r="AX810" s="12" t="s">
        <v>80</v>
      </c>
      <c r="AY810" s="152" t="s">
        <v>192</v>
      </c>
    </row>
    <row r="811" spans="2:65" s="13" customFormat="1" ht="10.199999999999999" x14ac:dyDescent="0.2">
      <c r="B811" s="157"/>
      <c r="D811" s="151" t="s">
        <v>203</v>
      </c>
      <c r="E811" s="158" t="s">
        <v>20</v>
      </c>
      <c r="F811" s="159" t="s">
        <v>1060</v>
      </c>
      <c r="H811" s="160">
        <v>19.420000000000002</v>
      </c>
      <c r="I811" s="161"/>
      <c r="L811" s="157"/>
      <c r="M811" s="162"/>
      <c r="T811" s="163"/>
      <c r="AT811" s="158" t="s">
        <v>203</v>
      </c>
      <c r="AU811" s="158" t="s">
        <v>89</v>
      </c>
      <c r="AV811" s="13" t="s">
        <v>89</v>
      </c>
      <c r="AW811" s="13" t="s">
        <v>39</v>
      </c>
      <c r="AX811" s="13" t="s">
        <v>80</v>
      </c>
      <c r="AY811" s="158" t="s">
        <v>192</v>
      </c>
    </row>
    <row r="812" spans="2:65" s="12" customFormat="1" ht="10.199999999999999" x14ac:dyDescent="0.2">
      <c r="B812" s="150"/>
      <c r="D812" s="151" t="s">
        <v>203</v>
      </c>
      <c r="E812" s="152" t="s">
        <v>20</v>
      </c>
      <c r="F812" s="153" t="s">
        <v>338</v>
      </c>
      <c r="H812" s="152" t="s">
        <v>20</v>
      </c>
      <c r="I812" s="154"/>
      <c r="L812" s="150"/>
      <c r="M812" s="155"/>
      <c r="T812" s="156"/>
      <c r="AT812" s="152" t="s">
        <v>203</v>
      </c>
      <c r="AU812" s="152" t="s">
        <v>89</v>
      </c>
      <c r="AV812" s="12" t="s">
        <v>22</v>
      </c>
      <c r="AW812" s="12" t="s">
        <v>39</v>
      </c>
      <c r="AX812" s="12" t="s">
        <v>80</v>
      </c>
      <c r="AY812" s="152" t="s">
        <v>192</v>
      </c>
    </row>
    <row r="813" spans="2:65" s="13" customFormat="1" ht="10.199999999999999" x14ac:dyDescent="0.2">
      <c r="B813" s="157"/>
      <c r="D813" s="151" t="s">
        <v>203</v>
      </c>
      <c r="E813" s="158" t="s">
        <v>20</v>
      </c>
      <c r="F813" s="159" t="s">
        <v>1061</v>
      </c>
      <c r="H813" s="160">
        <v>3.2</v>
      </c>
      <c r="I813" s="161"/>
      <c r="L813" s="157"/>
      <c r="M813" s="162"/>
      <c r="T813" s="163"/>
      <c r="AT813" s="158" t="s">
        <v>203</v>
      </c>
      <c r="AU813" s="158" t="s">
        <v>89</v>
      </c>
      <c r="AV813" s="13" t="s">
        <v>89</v>
      </c>
      <c r="AW813" s="13" t="s">
        <v>39</v>
      </c>
      <c r="AX813" s="13" t="s">
        <v>80</v>
      </c>
      <c r="AY813" s="158" t="s">
        <v>192</v>
      </c>
    </row>
    <row r="814" spans="2:65" s="12" customFormat="1" ht="10.199999999999999" x14ac:dyDescent="0.2">
      <c r="B814" s="150"/>
      <c r="D814" s="151" t="s">
        <v>203</v>
      </c>
      <c r="E814" s="152" t="s">
        <v>20</v>
      </c>
      <c r="F814" s="153" t="s">
        <v>296</v>
      </c>
      <c r="H814" s="152" t="s">
        <v>20</v>
      </c>
      <c r="I814" s="154"/>
      <c r="L814" s="150"/>
      <c r="M814" s="155"/>
      <c r="T814" s="156"/>
      <c r="AT814" s="152" t="s">
        <v>203</v>
      </c>
      <c r="AU814" s="152" t="s">
        <v>89</v>
      </c>
      <c r="AV814" s="12" t="s">
        <v>22</v>
      </c>
      <c r="AW814" s="12" t="s">
        <v>39</v>
      </c>
      <c r="AX814" s="12" t="s">
        <v>80</v>
      </c>
      <c r="AY814" s="152" t="s">
        <v>192</v>
      </c>
    </row>
    <row r="815" spans="2:65" s="13" customFormat="1" ht="10.199999999999999" x14ac:dyDescent="0.2">
      <c r="B815" s="157"/>
      <c r="D815" s="151" t="s">
        <v>203</v>
      </c>
      <c r="E815" s="158" t="s">
        <v>20</v>
      </c>
      <c r="F815" s="159" t="s">
        <v>1062</v>
      </c>
      <c r="H815" s="160">
        <v>190.6</v>
      </c>
      <c r="I815" s="161"/>
      <c r="L815" s="157"/>
      <c r="M815" s="162"/>
      <c r="T815" s="163"/>
      <c r="AT815" s="158" t="s">
        <v>203</v>
      </c>
      <c r="AU815" s="158" t="s">
        <v>89</v>
      </c>
      <c r="AV815" s="13" t="s">
        <v>89</v>
      </c>
      <c r="AW815" s="13" t="s">
        <v>39</v>
      </c>
      <c r="AX815" s="13" t="s">
        <v>80</v>
      </c>
      <c r="AY815" s="158" t="s">
        <v>192</v>
      </c>
    </row>
    <row r="816" spans="2:65" s="12" customFormat="1" ht="10.199999999999999" x14ac:dyDescent="0.2">
      <c r="B816" s="150"/>
      <c r="D816" s="151" t="s">
        <v>203</v>
      </c>
      <c r="E816" s="152" t="s">
        <v>20</v>
      </c>
      <c r="F816" s="153" t="s">
        <v>257</v>
      </c>
      <c r="H816" s="152" t="s">
        <v>20</v>
      </c>
      <c r="I816" s="154"/>
      <c r="L816" s="150"/>
      <c r="M816" s="155"/>
      <c r="T816" s="156"/>
      <c r="AT816" s="152" t="s">
        <v>203</v>
      </c>
      <c r="AU816" s="152" t="s">
        <v>89</v>
      </c>
      <c r="AV816" s="12" t="s">
        <v>22</v>
      </c>
      <c r="AW816" s="12" t="s">
        <v>39</v>
      </c>
      <c r="AX816" s="12" t="s">
        <v>80</v>
      </c>
      <c r="AY816" s="152" t="s">
        <v>192</v>
      </c>
    </row>
    <row r="817" spans="2:65" s="13" customFormat="1" ht="10.199999999999999" x14ac:dyDescent="0.2">
      <c r="B817" s="157"/>
      <c r="D817" s="151" t="s">
        <v>203</v>
      </c>
      <c r="E817" s="158" t="s">
        <v>20</v>
      </c>
      <c r="F817" s="159" t="s">
        <v>1063</v>
      </c>
      <c r="H817" s="160">
        <v>34.04</v>
      </c>
      <c r="I817" s="161"/>
      <c r="L817" s="157"/>
      <c r="M817" s="162"/>
      <c r="T817" s="163"/>
      <c r="AT817" s="158" t="s">
        <v>203</v>
      </c>
      <c r="AU817" s="158" t="s">
        <v>89</v>
      </c>
      <c r="AV817" s="13" t="s">
        <v>89</v>
      </c>
      <c r="AW817" s="13" t="s">
        <v>39</v>
      </c>
      <c r="AX817" s="13" t="s">
        <v>80</v>
      </c>
      <c r="AY817" s="158" t="s">
        <v>192</v>
      </c>
    </row>
    <row r="818" spans="2:65" s="12" customFormat="1" ht="10.199999999999999" x14ac:dyDescent="0.2">
      <c r="B818" s="150"/>
      <c r="D818" s="151" t="s">
        <v>203</v>
      </c>
      <c r="E818" s="152" t="s">
        <v>20</v>
      </c>
      <c r="F818" s="153" t="s">
        <v>221</v>
      </c>
      <c r="H818" s="152" t="s">
        <v>20</v>
      </c>
      <c r="I818" s="154"/>
      <c r="L818" s="150"/>
      <c r="M818" s="155"/>
      <c r="T818" s="156"/>
      <c r="AT818" s="152" t="s">
        <v>203</v>
      </c>
      <c r="AU818" s="152" t="s">
        <v>89</v>
      </c>
      <c r="AV818" s="12" t="s">
        <v>22</v>
      </c>
      <c r="AW818" s="12" t="s">
        <v>39</v>
      </c>
      <c r="AX818" s="12" t="s">
        <v>80</v>
      </c>
      <c r="AY818" s="152" t="s">
        <v>192</v>
      </c>
    </row>
    <row r="819" spans="2:65" s="13" customFormat="1" ht="10.199999999999999" x14ac:dyDescent="0.2">
      <c r="B819" s="157"/>
      <c r="D819" s="151" t="s">
        <v>203</v>
      </c>
      <c r="E819" s="158" t="s">
        <v>20</v>
      </c>
      <c r="F819" s="159" t="s">
        <v>1064</v>
      </c>
      <c r="H819" s="160">
        <v>30.08</v>
      </c>
      <c r="I819" s="161"/>
      <c r="L819" s="157"/>
      <c r="M819" s="162"/>
      <c r="T819" s="163"/>
      <c r="AT819" s="158" t="s">
        <v>203</v>
      </c>
      <c r="AU819" s="158" t="s">
        <v>89</v>
      </c>
      <c r="AV819" s="13" t="s">
        <v>89</v>
      </c>
      <c r="AW819" s="13" t="s">
        <v>39</v>
      </c>
      <c r="AX819" s="13" t="s">
        <v>80</v>
      </c>
      <c r="AY819" s="158" t="s">
        <v>192</v>
      </c>
    </row>
    <row r="820" spans="2:65" s="12" customFormat="1" ht="10.199999999999999" x14ac:dyDescent="0.2">
      <c r="B820" s="150"/>
      <c r="D820" s="151" t="s">
        <v>203</v>
      </c>
      <c r="E820" s="152" t="s">
        <v>20</v>
      </c>
      <c r="F820" s="153" t="s">
        <v>322</v>
      </c>
      <c r="H820" s="152" t="s">
        <v>20</v>
      </c>
      <c r="I820" s="154"/>
      <c r="L820" s="150"/>
      <c r="M820" s="155"/>
      <c r="T820" s="156"/>
      <c r="AT820" s="152" t="s">
        <v>203</v>
      </c>
      <c r="AU820" s="152" t="s">
        <v>89</v>
      </c>
      <c r="AV820" s="12" t="s">
        <v>22</v>
      </c>
      <c r="AW820" s="12" t="s">
        <v>39</v>
      </c>
      <c r="AX820" s="12" t="s">
        <v>80</v>
      </c>
      <c r="AY820" s="152" t="s">
        <v>192</v>
      </c>
    </row>
    <row r="821" spans="2:65" s="13" customFormat="1" ht="10.199999999999999" x14ac:dyDescent="0.2">
      <c r="B821" s="157"/>
      <c r="D821" s="151" t="s">
        <v>203</v>
      </c>
      <c r="E821" s="158" t="s">
        <v>20</v>
      </c>
      <c r="F821" s="159" t="s">
        <v>1065</v>
      </c>
      <c r="H821" s="160">
        <v>7.88</v>
      </c>
      <c r="I821" s="161"/>
      <c r="L821" s="157"/>
      <c r="M821" s="162"/>
      <c r="T821" s="163"/>
      <c r="AT821" s="158" t="s">
        <v>203</v>
      </c>
      <c r="AU821" s="158" t="s">
        <v>89</v>
      </c>
      <c r="AV821" s="13" t="s">
        <v>89</v>
      </c>
      <c r="AW821" s="13" t="s">
        <v>39</v>
      </c>
      <c r="AX821" s="13" t="s">
        <v>80</v>
      </c>
      <c r="AY821" s="158" t="s">
        <v>192</v>
      </c>
    </row>
    <row r="822" spans="2:65" s="12" customFormat="1" ht="10.199999999999999" x14ac:dyDescent="0.2">
      <c r="B822" s="150"/>
      <c r="D822" s="151" t="s">
        <v>203</v>
      </c>
      <c r="E822" s="152" t="s">
        <v>20</v>
      </c>
      <c r="F822" s="153" t="s">
        <v>343</v>
      </c>
      <c r="H822" s="152" t="s">
        <v>20</v>
      </c>
      <c r="I822" s="154"/>
      <c r="L822" s="150"/>
      <c r="M822" s="155"/>
      <c r="T822" s="156"/>
      <c r="AT822" s="152" t="s">
        <v>203</v>
      </c>
      <c r="AU822" s="152" t="s">
        <v>89</v>
      </c>
      <c r="AV822" s="12" t="s">
        <v>22</v>
      </c>
      <c r="AW822" s="12" t="s">
        <v>39</v>
      </c>
      <c r="AX822" s="12" t="s">
        <v>80</v>
      </c>
      <c r="AY822" s="152" t="s">
        <v>192</v>
      </c>
    </row>
    <row r="823" spans="2:65" s="13" customFormat="1" ht="10.199999999999999" x14ac:dyDescent="0.2">
      <c r="B823" s="157"/>
      <c r="D823" s="151" t="s">
        <v>203</v>
      </c>
      <c r="E823" s="158" t="s">
        <v>20</v>
      </c>
      <c r="F823" s="159" t="s">
        <v>1066</v>
      </c>
      <c r="H823" s="160">
        <v>442.8</v>
      </c>
      <c r="I823" s="161"/>
      <c r="L823" s="157"/>
      <c r="M823" s="162"/>
      <c r="T823" s="163"/>
      <c r="AT823" s="158" t="s">
        <v>203</v>
      </c>
      <c r="AU823" s="158" t="s">
        <v>89</v>
      </c>
      <c r="AV823" s="13" t="s">
        <v>89</v>
      </c>
      <c r="AW823" s="13" t="s">
        <v>39</v>
      </c>
      <c r="AX823" s="13" t="s">
        <v>80</v>
      </c>
      <c r="AY823" s="158" t="s">
        <v>192</v>
      </c>
    </row>
    <row r="824" spans="2:65" s="12" customFormat="1" ht="10.199999999999999" x14ac:dyDescent="0.2">
      <c r="B824" s="150"/>
      <c r="D824" s="151" t="s">
        <v>203</v>
      </c>
      <c r="E824" s="152" t="s">
        <v>20</v>
      </c>
      <c r="F824" s="153" t="s">
        <v>217</v>
      </c>
      <c r="H824" s="152" t="s">
        <v>20</v>
      </c>
      <c r="I824" s="154"/>
      <c r="L824" s="150"/>
      <c r="M824" s="155"/>
      <c r="T824" s="156"/>
      <c r="AT824" s="152" t="s">
        <v>203</v>
      </c>
      <c r="AU824" s="152" t="s">
        <v>89</v>
      </c>
      <c r="AV824" s="12" t="s">
        <v>22</v>
      </c>
      <c r="AW824" s="12" t="s">
        <v>39</v>
      </c>
      <c r="AX824" s="12" t="s">
        <v>80</v>
      </c>
      <c r="AY824" s="152" t="s">
        <v>192</v>
      </c>
    </row>
    <row r="825" spans="2:65" s="13" customFormat="1" ht="10.199999999999999" x14ac:dyDescent="0.2">
      <c r="B825" s="157"/>
      <c r="D825" s="151" t="s">
        <v>203</v>
      </c>
      <c r="E825" s="158" t="s">
        <v>20</v>
      </c>
      <c r="F825" s="159" t="s">
        <v>1067</v>
      </c>
      <c r="H825" s="160">
        <v>41.7</v>
      </c>
      <c r="I825" s="161"/>
      <c r="L825" s="157"/>
      <c r="M825" s="162"/>
      <c r="T825" s="163"/>
      <c r="AT825" s="158" t="s">
        <v>203</v>
      </c>
      <c r="AU825" s="158" t="s">
        <v>89</v>
      </c>
      <c r="AV825" s="13" t="s">
        <v>89</v>
      </c>
      <c r="AW825" s="13" t="s">
        <v>39</v>
      </c>
      <c r="AX825" s="13" t="s">
        <v>80</v>
      </c>
      <c r="AY825" s="158" t="s">
        <v>192</v>
      </c>
    </row>
    <row r="826" spans="2:65" s="14" customFormat="1" ht="10.199999999999999" x14ac:dyDescent="0.2">
      <c r="B826" s="164"/>
      <c r="D826" s="151" t="s">
        <v>203</v>
      </c>
      <c r="E826" s="165" t="s">
        <v>20</v>
      </c>
      <c r="F826" s="166" t="s">
        <v>207</v>
      </c>
      <c r="H826" s="167">
        <v>932.56</v>
      </c>
      <c r="I826" s="168"/>
      <c r="L826" s="164"/>
      <c r="M826" s="169"/>
      <c r="T826" s="170"/>
      <c r="AT826" s="165" t="s">
        <v>203</v>
      </c>
      <c r="AU826" s="165" t="s">
        <v>89</v>
      </c>
      <c r="AV826" s="14" t="s">
        <v>199</v>
      </c>
      <c r="AW826" s="14" t="s">
        <v>39</v>
      </c>
      <c r="AX826" s="14" t="s">
        <v>22</v>
      </c>
      <c r="AY826" s="165" t="s">
        <v>192</v>
      </c>
    </row>
    <row r="827" spans="2:65" s="11" customFormat="1" ht="22.8" customHeight="1" x14ac:dyDescent="0.25">
      <c r="B827" s="121"/>
      <c r="D827" s="122" t="s">
        <v>79</v>
      </c>
      <c r="E827" s="131" t="s">
        <v>1068</v>
      </c>
      <c r="F827" s="131" t="s">
        <v>1069</v>
      </c>
      <c r="I827" s="124"/>
      <c r="J827" s="132">
        <f>BK827</f>
        <v>0</v>
      </c>
      <c r="L827" s="121"/>
      <c r="M827" s="126"/>
      <c r="P827" s="127">
        <f>SUM(P828:P859)</f>
        <v>0</v>
      </c>
      <c r="R827" s="127">
        <f>SUM(R828:R859)</f>
        <v>0</v>
      </c>
      <c r="T827" s="128">
        <f>SUM(T828:T859)</f>
        <v>8.0133229999999998</v>
      </c>
      <c r="AR827" s="122" t="s">
        <v>89</v>
      </c>
      <c r="AT827" s="129" t="s">
        <v>79</v>
      </c>
      <c r="AU827" s="129" t="s">
        <v>22</v>
      </c>
      <c r="AY827" s="122" t="s">
        <v>192</v>
      </c>
      <c r="BK827" s="130">
        <f>SUM(BK828:BK859)</f>
        <v>0</v>
      </c>
    </row>
    <row r="828" spans="2:65" s="1" customFormat="1" ht="16.5" customHeight="1" x14ac:dyDescent="0.2">
      <c r="B828" s="33"/>
      <c r="C828" s="133" t="s">
        <v>1070</v>
      </c>
      <c r="D828" s="133" t="s">
        <v>194</v>
      </c>
      <c r="E828" s="134" t="s">
        <v>1071</v>
      </c>
      <c r="F828" s="135" t="s">
        <v>1072</v>
      </c>
      <c r="G828" s="136" t="s">
        <v>234</v>
      </c>
      <c r="H828" s="137">
        <v>32</v>
      </c>
      <c r="I828" s="138"/>
      <c r="J828" s="139">
        <f>ROUND(I828*H828,2)</f>
        <v>0</v>
      </c>
      <c r="K828" s="135" t="s">
        <v>198</v>
      </c>
      <c r="L828" s="33"/>
      <c r="M828" s="140" t="s">
        <v>20</v>
      </c>
      <c r="N828" s="141" t="s">
        <v>51</v>
      </c>
      <c r="P828" s="142">
        <f>O828*H828</f>
        <v>0</v>
      </c>
      <c r="Q828" s="142">
        <v>0</v>
      </c>
      <c r="R828" s="142">
        <f>Q828*H828</f>
        <v>0</v>
      </c>
      <c r="S828" s="142">
        <v>2.1999999999999999E-2</v>
      </c>
      <c r="T828" s="143">
        <f>S828*H828</f>
        <v>0.70399999999999996</v>
      </c>
      <c r="AR828" s="144" t="s">
        <v>350</v>
      </c>
      <c r="AT828" s="144" t="s">
        <v>194</v>
      </c>
      <c r="AU828" s="144" t="s">
        <v>89</v>
      </c>
      <c r="AY828" s="18" t="s">
        <v>192</v>
      </c>
      <c r="BE828" s="145">
        <f>IF(N828="základní",J828,0)</f>
        <v>0</v>
      </c>
      <c r="BF828" s="145">
        <f>IF(N828="snížená",J828,0)</f>
        <v>0</v>
      </c>
      <c r="BG828" s="145">
        <f>IF(N828="zákl. přenesená",J828,0)</f>
        <v>0</v>
      </c>
      <c r="BH828" s="145">
        <f>IF(N828="sníž. přenesená",J828,0)</f>
        <v>0</v>
      </c>
      <c r="BI828" s="145">
        <f>IF(N828="nulová",J828,0)</f>
        <v>0</v>
      </c>
      <c r="BJ828" s="18" t="s">
        <v>22</v>
      </c>
      <c r="BK828" s="145">
        <f>ROUND(I828*H828,2)</f>
        <v>0</v>
      </c>
      <c r="BL828" s="18" t="s">
        <v>350</v>
      </c>
      <c r="BM828" s="144" t="s">
        <v>1073</v>
      </c>
    </row>
    <row r="829" spans="2:65" s="1" customFormat="1" ht="10.199999999999999" x14ac:dyDescent="0.2">
      <c r="B829" s="33"/>
      <c r="D829" s="146" t="s">
        <v>201</v>
      </c>
      <c r="F829" s="147" t="s">
        <v>1074</v>
      </c>
      <c r="I829" s="148"/>
      <c r="L829" s="33"/>
      <c r="M829" s="149"/>
      <c r="T829" s="54"/>
      <c r="AT829" s="18" t="s">
        <v>201</v>
      </c>
      <c r="AU829" s="18" t="s">
        <v>89</v>
      </c>
    </row>
    <row r="830" spans="2:65" s="12" customFormat="1" ht="10.199999999999999" x14ac:dyDescent="0.2">
      <c r="B830" s="150"/>
      <c r="D830" s="151" t="s">
        <v>203</v>
      </c>
      <c r="E830" s="152" t="s">
        <v>20</v>
      </c>
      <c r="F830" s="153" t="s">
        <v>1075</v>
      </c>
      <c r="H830" s="152" t="s">
        <v>20</v>
      </c>
      <c r="I830" s="154"/>
      <c r="L830" s="150"/>
      <c r="M830" s="155"/>
      <c r="T830" s="156"/>
      <c r="AT830" s="152" t="s">
        <v>203</v>
      </c>
      <c r="AU830" s="152" t="s">
        <v>89</v>
      </c>
      <c r="AV830" s="12" t="s">
        <v>22</v>
      </c>
      <c r="AW830" s="12" t="s">
        <v>39</v>
      </c>
      <c r="AX830" s="12" t="s">
        <v>80</v>
      </c>
      <c r="AY830" s="152" t="s">
        <v>192</v>
      </c>
    </row>
    <row r="831" spans="2:65" s="13" customFormat="1" ht="10.199999999999999" x14ac:dyDescent="0.2">
      <c r="B831" s="157"/>
      <c r="D831" s="151" t="s">
        <v>203</v>
      </c>
      <c r="E831" s="158" t="s">
        <v>20</v>
      </c>
      <c r="F831" s="159" t="s">
        <v>1076</v>
      </c>
      <c r="H831" s="160">
        <v>32</v>
      </c>
      <c r="I831" s="161"/>
      <c r="L831" s="157"/>
      <c r="M831" s="162"/>
      <c r="T831" s="163"/>
      <c r="AT831" s="158" t="s">
        <v>203</v>
      </c>
      <c r="AU831" s="158" t="s">
        <v>89</v>
      </c>
      <c r="AV831" s="13" t="s">
        <v>89</v>
      </c>
      <c r="AW831" s="13" t="s">
        <v>39</v>
      </c>
      <c r="AX831" s="13" t="s">
        <v>22</v>
      </c>
      <c r="AY831" s="158" t="s">
        <v>192</v>
      </c>
    </row>
    <row r="832" spans="2:65" s="1" customFormat="1" ht="16.5" customHeight="1" x14ac:dyDescent="0.2">
      <c r="B832" s="33"/>
      <c r="C832" s="133" t="s">
        <v>28</v>
      </c>
      <c r="D832" s="133" t="s">
        <v>194</v>
      </c>
      <c r="E832" s="134" t="s">
        <v>1077</v>
      </c>
      <c r="F832" s="135" t="s">
        <v>1078</v>
      </c>
      <c r="G832" s="136" t="s">
        <v>234</v>
      </c>
      <c r="H832" s="137">
        <v>45.981999999999999</v>
      </c>
      <c r="I832" s="138"/>
      <c r="J832" s="139">
        <f>ROUND(I832*H832,2)</f>
        <v>0</v>
      </c>
      <c r="K832" s="135" t="s">
        <v>20</v>
      </c>
      <c r="L832" s="33"/>
      <c r="M832" s="140" t="s">
        <v>20</v>
      </c>
      <c r="N832" s="141" t="s">
        <v>51</v>
      </c>
      <c r="P832" s="142">
        <f>O832*H832</f>
        <v>0</v>
      </c>
      <c r="Q832" s="142">
        <v>0</v>
      </c>
      <c r="R832" s="142">
        <f>Q832*H832</f>
        <v>0</v>
      </c>
      <c r="S832" s="142">
        <v>2.1999999999999999E-2</v>
      </c>
      <c r="T832" s="143">
        <f>S832*H832</f>
        <v>1.0116039999999999</v>
      </c>
      <c r="AR832" s="144" t="s">
        <v>350</v>
      </c>
      <c r="AT832" s="144" t="s">
        <v>194</v>
      </c>
      <c r="AU832" s="144" t="s">
        <v>89</v>
      </c>
      <c r="AY832" s="18" t="s">
        <v>192</v>
      </c>
      <c r="BE832" s="145">
        <f>IF(N832="základní",J832,0)</f>
        <v>0</v>
      </c>
      <c r="BF832" s="145">
        <f>IF(N832="snížená",J832,0)</f>
        <v>0</v>
      </c>
      <c r="BG832" s="145">
        <f>IF(N832="zákl. přenesená",J832,0)</f>
        <v>0</v>
      </c>
      <c r="BH832" s="145">
        <f>IF(N832="sníž. přenesená",J832,0)</f>
        <v>0</v>
      </c>
      <c r="BI832" s="145">
        <f>IF(N832="nulová",J832,0)</f>
        <v>0</v>
      </c>
      <c r="BJ832" s="18" t="s">
        <v>22</v>
      </c>
      <c r="BK832" s="145">
        <f>ROUND(I832*H832,2)</f>
        <v>0</v>
      </c>
      <c r="BL832" s="18" t="s">
        <v>350</v>
      </c>
      <c r="BM832" s="144" t="s">
        <v>1079</v>
      </c>
    </row>
    <row r="833" spans="2:65" s="12" customFormat="1" ht="10.199999999999999" x14ac:dyDescent="0.2">
      <c r="B833" s="150"/>
      <c r="D833" s="151" t="s">
        <v>203</v>
      </c>
      <c r="E833" s="152" t="s">
        <v>20</v>
      </c>
      <c r="F833" s="153" t="s">
        <v>1080</v>
      </c>
      <c r="H833" s="152" t="s">
        <v>20</v>
      </c>
      <c r="I833" s="154"/>
      <c r="L833" s="150"/>
      <c r="M833" s="155"/>
      <c r="T833" s="156"/>
      <c r="AT833" s="152" t="s">
        <v>203</v>
      </c>
      <c r="AU833" s="152" t="s">
        <v>89</v>
      </c>
      <c r="AV833" s="12" t="s">
        <v>22</v>
      </c>
      <c r="AW833" s="12" t="s">
        <v>39</v>
      </c>
      <c r="AX833" s="12" t="s">
        <v>80</v>
      </c>
      <c r="AY833" s="152" t="s">
        <v>192</v>
      </c>
    </row>
    <row r="834" spans="2:65" s="13" customFormat="1" ht="10.199999999999999" x14ac:dyDescent="0.2">
      <c r="B834" s="157"/>
      <c r="D834" s="151" t="s">
        <v>203</v>
      </c>
      <c r="E834" s="158" t="s">
        <v>20</v>
      </c>
      <c r="F834" s="159" t="s">
        <v>1081</v>
      </c>
      <c r="H834" s="160">
        <v>35.981999999999999</v>
      </c>
      <c r="I834" s="161"/>
      <c r="L834" s="157"/>
      <c r="M834" s="162"/>
      <c r="T834" s="163"/>
      <c r="AT834" s="158" t="s">
        <v>203</v>
      </c>
      <c r="AU834" s="158" t="s">
        <v>89</v>
      </c>
      <c r="AV834" s="13" t="s">
        <v>89</v>
      </c>
      <c r="AW834" s="13" t="s">
        <v>39</v>
      </c>
      <c r="AX834" s="13" t="s">
        <v>80</v>
      </c>
      <c r="AY834" s="158" t="s">
        <v>192</v>
      </c>
    </row>
    <row r="835" spans="2:65" s="13" customFormat="1" ht="10.199999999999999" x14ac:dyDescent="0.2">
      <c r="B835" s="157"/>
      <c r="D835" s="151" t="s">
        <v>203</v>
      </c>
      <c r="E835" s="158" t="s">
        <v>20</v>
      </c>
      <c r="F835" s="159" t="s">
        <v>1082</v>
      </c>
      <c r="H835" s="160">
        <v>10</v>
      </c>
      <c r="I835" s="161"/>
      <c r="L835" s="157"/>
      <c r="M835" s="162"/>
      <c r="T835" s="163"/>
      <c r="AT835" s="158" t="s">
        <v>203</v>
      </c>
      <c r="AU835" s="158" t="s">
        <v>89</v>
      </c>
      <c r="AV835" s="13" t="s">
        <v>89</v>
      </c>
      <c r="AW835" s="13" t="s">
        <v>39</v>
      </c>
      <c r="AX835" s="13" t="s">
        <v>80</v>
      </c>
      <c r="AY835" s="158" t="s">
        <v>192</v>
      </c>
    </row>
    <row r="836" spans="2:65" s="14" customFormat="1" ht="10.199999999999999" x14ac:dyDescent="0.2">
      <c r="B836" s="164"/>
      <c r="D836" s="151" t="s">
        <v>203</v>
      </c>
      <c r="E836" s="165" t="s">
        <v>20</v>
      </c>
      <c r="F836" s="166" t="s">
        <v>207</v>
      </c>
      <c r="H836" s="167">
        <v>45.981999999999999</v>
      </c>
      <c r="I836" s="168"/>
      <c r="L836" s="164"/>
      <c r="M836" s="169"/>
      <c r="T836" s="170"/>
      <c r="AT836" s="165" t="s">
        <v>203</v>
      </c>
      <c r="AU836" s="165" t="s">
        <v>89</v>
      </c>
      <c r="AV836" s="14" t="s">
        <v>199</v>
      </c>
      <c r="AW836" s="14" t="s">
        <v>39</v>
      </c>
      <c r="AX836" s="14" t="s">
        <v>22</v>
      </c>
      <c r="AY836" s="165" t="s">
        <v>192</v>
      </c>
    </row>
    <row r="837" spans="2:65" s="1" customFormat="1" ht="16.5" customHeight="1" x14ac:dyDescent="0.2">
      <c r="B837" s="33"/>
      <c r="C837" s="133" t="s">
        <v>1083</v>
      </c>
      <c r="D837" s="133" t="s">
        <v>194</v>
      </c>
      <c r="E837" s="134" t="s">
        <v>1084</v>
      </c>
      <c r="F837" s="135" t="s">
        <v>1085</v>
      </c>
      <c r="G837" s="136" t="s">
        <v>234</v>
      </c>
      <c r="H837" s="137">
        <v>257.77</v>
      </c>
      <c r="I837" s="138"/>
      <c r="J837" s="139">
        <f>ROUND(I837*H837,2)</f>
        <v>0</v>
      </c>
      <c r="K837" s="135" t="s">
        <v>198</v>
      </c>
      <c r="L837" s="33"/>
      <c r="M837" s="140" t="s">
        <v>20</v>
      </c>
      <c r="N837" s="141" t="s">
        <v>51</v>
      </c>
      <c r="P837" s="142">
        <f>O837*H837</f>
        <v>0</v>
      </c>
      <c r="Q837" s="142">
        <v>0</v>
      </c>
      <c r="R837" s="142">
        <f>Q837*H837</f>
        <v>0</v>
      </c>
      <c r="S837" s="142">
        <v>1.7999999999999999E-2</v>
      </c>
      <c r="T837" s="143">
        <f>S837*H837</f>
        <v>4.6398599999999997</v>
      </c>
      <c r="AR837" s="144" t="s">
        <v>350</v>
      </c>
      <c r="AT837" s="144" t="s">
        <v>194</v>
      </c>
      <c r="AU837" s="144" t="s">
        <v>89</v>
      </c>
      <c r="AY837" s="18" t="s">
        <v>192</v>
      </c>
      <c r="BE837" s="145">
        <f>IF(N837="základní",J837,0)</f>
        <v>0</v>
      </c>
      <c r="BF837" s="145">
        <f>IF(N837="snížená",J837,0)</f>
        <v>0</v>
      </c>
      <c r="BG837" s="145">
        <f>IF(N837="zákl. přenesená",J837,0)</f>
        <v>0</v>
      </c>
      <c r="BH837" s="145">
        <f>IF(N837="sníž. přenesená",J837,0)</f>
        <v>0</v>
      </c>
      <c r="BI837" s="145">
        <f>IF(N837="nulová",J837,0)</f>
        <v>0</v>
      </c>
      <c r="BJ837" s="18" t="s">
        <v>22</v>
      </c>
      <c r="BK837" s="145">
        <f>ROUND(I837*H837,2)</f>
        <v>0</v>
      </c>
      <c r="BL837" s="18" t="s">
        <v>350</v>
      </c>
      <c r="BM837" s="144" t="s">
        <v>1086</v>
      </c>
    </row>
    <row r="838" spans="2:65" s="1" customFormat="1" ht="10.199999999999999" x14ac:dyDescent="0.2">
      <c r="B838" s="33"/>
      <c r="D838" s="146" t="s">
        <v>201</v>
      </c>
      <c r="F838" s="147" t="s">
        <v>1087</v>
      </c>
      <c r="I838" s="148"/>
      <c r="L838" s="33"/>
      <c r="M838" s="149"/>
      <c r="T838" s="54"/>
      <c r="AT838" s="18" t="s">
        <v>201</v>
      </c>
      <c r="AU838" s="18" t="s">
        <v>89</v>
      </c>
    </row>
    <row r="839" spans="2:65" s="12" customFormat="1" ht="10.199999999999999" x14ac:dyDescent="0.2">
      <c r="B839" s="150"/>
      <c r="D839" s="151" t="s">
        <v>203</v>
      </c>
      <c r="E839" s="152" t="s">
        <v>20</v>
      </c>
      <c r="F839" s="153" t="s">
        <v>1088</v>
      </c>
      <c r="H839" s="152" t="s">
        <v>20</v>
      </c>
      <c r="I839" s="154"/>
      <c r="L839" s="150"/>
      <c r="M839" s="155"/>
      <c r="T839" s="156"/>
      <c r="AT839" s="152" t="s">
        <v>203</v>
      </c>
      <c r="AU839" s="152" t="s">
        <v>89</v>
      </c>
      <c r="AV839" s="12" t="s">
        <v>22</v>
      </c>
      <c r="AW839" s="12" t="s">
        <v>39</v>
      </c>
      <c r="AX839" s="12" t="s">
        <v>80</v>
      </c>
      <c r="AY839" s="152" t="s">
        <v>192</v>
      </c>
    </row>
    <row r="840" spans="2:65" s="13" customFormat="1" ht="10.199999999999999" x14ac:dyDescent="0.2">
      <c r="B840" s="157"/>
      <c r="D840" s="151" t="s">
        <v>203</v>
      </c>
      <c r="E840" s="158" t="s">
        <v>20</v>
      </c>
      <c r="F840" s="159" t="s">
        <v>1089</v>
      </c>
      <c r="H840" s="160">
        <v>5.0199999999999996</v>
      </c>
      <c r="I840" s="161"/>
      <c r="L840" s="157"/>
      <c r="M840" s="162"/>
      <c r="T840" s="163"/>
      <c r="AT840" s="158" t="s">
        <v>203</v>
      </c>
      <c r="AU840" s="158" t="s">
        <v>89</v>
      </c>
      <c r="AV840" s="13" t="s">
        <v>89</v>
      </c>
      <c r="AW840" s="13" t="s">
        <v>39</v>
      </c>
      <c r="AX840" s="13" t="s">
        <v>80</v>
      </c>
      <c r="AY840" s="158" t="s">
        <v>192</v>
      </c>
    </row>
    <row r="841" spans="2:65" s="13" customFormat="1" ht="10.199999999999999" x14ac:dyDescent="0.2">
      <c r="B841" s="157"/>
      <c r="D841" s="151" t="s">
        <v>203</v>
      </c>
      <c r="E841" s="158" t="s">
        <v>20</v>
      </c>
      <c r="F841" s="159" t="s">
        <v>1090</v>
      </c>
      <c r="H841" s="160">
        <v>6.23</v>
      </c>
      <c r="I841" s="161"/>
      <c r="L841" s="157"/>
      <c r="M841" s="162"/>
      <c r="T841" s="163"/>
      <c r="AT841" s="158" t="s">
        <v>203</v>
      </c>
      <c r="AU841" s="158" t="s">
        <v>89</v>
      </c>
      <c r="AV841" s="13" t="s">
        <v>89</v>
      </c>
      <c r="AW841" s="13" t="s">
        <v>39</v>
      </c>
      <c r="AX841" s="13" t="s">
        <v>80</v>
      </c>
      <c r="AY841" s="158" t="s">
        <v>192</v>
      </c>
    </row>
    <row r="842" spans="2:65" s="13" customFormat="1" ht="10.199999999999999" x14ac:dyDescent="0.2">
      <c r="B842" s="157"/>
      <c r="D842" s="151" t="s">
        <v>203</v>
      </c>
      <c r="E842" s="158" t="s">
        <v>20</v>
      </c>
      <c r="F842" s="159" t="s">
        <v>1091</v>
      </c>
      <c r="H842" s="160">
        <v>8.8699999999999992</v>
      </c>
      <c r="I842" s="161"/>
      <c r="L842" s="157"/>
      <c r="M842" s="162"/>
      <c r="T842" s="163"/>
      <c r="AT842" s="158" t="s">
        <v>203</v>
      </c>
      <c r="AU842" s="158" t="s">
        <v>89</v>
      </c>
      <c r="AV842" s="13" t="s">
        <v>89</v>
      </c>
      <c r="AW842" s="13" t="s">
        <v>39</v>
      </c>
      <c r="AX842" s="13" t="s">
        <v>80</v>
      </c>
      <c r="AY842" s="158" t="s">
        <v>192</v>
      </c>
    </row>
    <row r="843" spans="2:65" s="13" customFormat="1" ht="10.199999999999999" x14ac:dyDescent="0.2">
      <c r="B843" s="157"/>
      <c r="D843" s="151" t="s">
        <v>203</v>
      </c>
      <c r="E843" s="158" t="s">
        <v>20</v>
      </c>
      <c r="F843" s="159" t="s">
        <v>1092</v>
      </c>
      <c r="H843" s="160">
        <v>8.33</v>
      </c>
      <c r="I843" s="161"/>
      <c r="L843" s="157"/>
      <c r="M843" s="162"/>
      <c r="T843" s="163"/>
      <c r="AT843" s="158" t="s">
        <v>203</v>
      </c>
      <c r="AU843" s="158" t="s">
        <v>89</v>
      </c>
      <c r="AV843" s="13" t="s">
        <v>89</v>
      </c>
      <c r="AW843" s="13" t="s">
        <v>39</v>
      </c>
      <c r="AX843" s="13" t="s">
        <v>80</v>
      </c>
      <c r="AY843" s="158" t="s">
        <v>192</v>
      </c>
    </row>
    <row r="844" spans="2:65" s="12" customFormat="1" ht="10.199999999999999" x14ac:dyDescent="0.2">
      <c r="B844" s="150"/>
      <c r="D844" s="151" t="s">
        <v>203</v>
      </c>
      <c r="E844" s="152" t="s">
        <v>20</v>
      </c>
      <c r="F844" s="153" t="s">
        <v>1093</v>
      </c>
      <c r="H844" s="152" t="s">
        <v>20</v>
      </c>
      <c r="I844" s="154"/>
      <c r="L844" s="150"/>
      <c r="M844" s="155"/>
      <c r="T844" s="156"/>
      <c r="AT844" s="152" t="s">
        <v>203</v>
      </c>
      <c r="AU844" s="152" t="s">
        <v>89</v>
      </c>
      <c r="AV844" s="12" t="s">
        <v>22</v>
      </c>
      <c r="AW844" s="12" t="s">
        <v>39</v>
      </c>
      <c r="AX844" s="12" t="s">
        <v>80</v>
      </c>
      <c r="AY844" s="152" t="s">
        <v>192</v>
      </c>
    </row>
    <row r="845" spans="2:65" s="13" customFormat="1" ht="10.199999999999999" x14ac:dyDescent="0.2">
      <c r="B845" s="157"/>
      <c r="D845" s="151" t="s">
        <v>203</v>
      </c>
      <c r="E845" s="158" t="s">
        <v>20</v>
      </c>
      <c r="F845" s="159" t="s">
        <v>1094</v>
      </c>
      <c r="H845" s="160">
        <v>7.92</v>
      </c>
      <c r="I845" s="161"/>
      <c r="L845" s="157"/>
      <c r="M845" s="162"/>
      <c r="T845" s="163"/>
      <c r="AT845" s="158" t="s">
        <v>203</v>
      </c>
      <c r="AU845" s="158" t="s">
        <v>89</v>
      </c>
      <c r="AV845" s="13" t="s">
        <v>89</v>
      </c>
      <c r="AW845" s="13" t="s">
        <v>39</v>
      </c>
      <c r="AX845" s="13" t="s">
        <v>80</v>
      </c>
      <c r="AY845" s="158" t="s">
        <v>192</v>
      </c>
    </row>
    <row r="846" spans="2:65" s="12" customFormat="1" ht="10.199999999999999" x14ac:dyDescent="0.2">
      <c r="B846" s="150"/>
      <c r="D846" s="151" t="s">
        <v>203</v>
      </c>
      <c r="E846" s="152" t="s">
        <v>20</v>
      </c>
      <c r="F846" s="153" t="s">
        <v>343</v>
      </c>
      <c r="H846" s="152" t="s">
        <v>20</v>
      </c>
      <c r="I846" s="154"/>
      <c r="L846" s="150"/>
      <c r="M846" s="155"/>
      <c r="T846" s="156"/>
      <c r="AT846" s="152" t="s">
        <v>203</v>
      </c>
      <c r="AU846" s="152" t="s">
        <v>89</v>
      </c>
      <c r="AV846" s="12" t="s">
        <v>22</v>
      </c>
      <c r="AW846" s="12" t="s">
        <v>39</v>
      </c>
      <c r="AX846" s="12" t="s">
        <v>80</v>
      </c>
      <c r="AY846" s="152" t="s">
        <v>192</v>
      </c>
    </row>
    <row r="847" spans="2:65" s="13" customFormat="1" ht="10.199999999999999" x14ac:dyDescent="0.2">
      <c r="B847" s="157"/>
      <c r="D847" s="151" t="s">
        <v>203</v>
      </c>
      <c r="E847" s="158" t="s">
        <v>20</v>
      </c>
      <c r="F847" s="159" t="s">
        <v>1095</v>
      </c>
      <c r="H847" s="160">
        <v>221.4</v>
      </c>
      <c r="I847" s="161"/>
      <c r="L847" s="157"/>
      <c r="M847" s="162"/>
      <c r="T847" s="163"/>
      <c r="AT847" s="158" t="s">
        <v>203</v>
      </c>
      <c r="AU847" s="158" t="s">
        <v>89</v>
      </c>
      <c r="AV847" s="13" t="s">
        <v>89</v>
      </c>
      <c r="AW847" s="13" t="s">
        <v>39</v>
      </c>
      <c r="AX847" s="13" t="s">
        <v>80</v>
      </c>
      <c r="AY847" s="158" t="s">
        <v>192</v>
      </c>
    </row>
    <row r="848" spans="2:65" s="14" customFormat="1" ht="10.199999999999999" x14ac:dyDescent="0.2">
      <c r="B848" s="164"/>
      <c r="D848" s="151" t="s">
        <v>203</v>
      </c>
      <c r="E848" s="165" t="s">
        <v>20</v>
      </c>
      <c r="F848" s="166" t="s">
        <v>207</v>
      </c>
      <c r="H848" s="167">
        <v>257.77</v>
      </c>
      <c r="I848" s="168"/>
      <c r="L848" s="164"/>
      <c r="M848" s="169"/>
      <c r="T848" s="170"/>
      <c r="AT848" s="165" t="s">
        <v>203</v>
      </c>
      <c r="AU848" s="165" t="s">
        <v>89</v>
      </c>
      <c r="AV848" s="14" t="s">
        <v>199</v>
      </c>
      <c r="AW848" s="14" t="s">
        <v>39</v>
      </c>
      <c r="AX848" s="14" t="s">
        <v>22</v>
      </c>
      <c r="AY848" s="165" t="s">
        <v>192</v>
      </c>
    </row>
    <row r="849" spans="2:65" s="1" customFormat="1" ht="24.15" customHeight="1" x14ac:dyDescent="0.2">
      <c r="B849" s="33"/>
      <c r="C849" s="133" t="s">
        <v>1096</v>
      </c>
      <c r="D849" s="133" t="s">
        <v>194</v>
      </c>
      <c r="E849" s="134" t="s">
        <v>1097</v>
      </c>
      <c r="F849" s="135" t="s">
        <v>1098</v>
      </c>
      <c r="G849" s="136" t="s">
        <v>269</v>
      </c>
      <c r="H849" s="137">
        <v>12.143000000000001</v>
      </c>
      <c r="I849" s="138"/>
      <c r="J849" s="139">
        <f>ROUND(I849*H849,2)</f>
        <v>0</v>
      </c>
      <c r="K849" s="135" t="s">
        <v>198</v>
      </c>
      <c r="L849" s="33"/>
      <c r="M849" s="140" t="s">
        <v>20</v>
      </c>
      <c r="N849" s="141" t="s">
        <v>51</v>
      </c>
      <c r="P849" s="142">
        <f>O849*H849</f>
        <v>0</v>
      </c>
      <c r="Q849" s="142">
        <v>0</v>
      </c>
      <c r="R849" s="142">
        <f>Q849*H849</f>
        <v>0</v>
      </c>
      <c r="S849" s="142">
        <v>1.2999999999999999E-2</v>
      </c>
      <c r="T849" s="143">
        <f>S849*H849</f>
        <v>0.157859</v>
      </c>
      <c r="AR849" s="144" t="s">
        <v>350</v>
      </c>
      <c r="AT849" s="144" t="s">
        <v>194</v>
      </c>
      <c r="AU849" s="144" t="s">
        <v>89</v>
      </c>
      <c r="AY849" s="18" t="s">
        <v>192</v>
      </c>
      <c r="BE849" s="145">
        <f>IF(N849="základní",J849,0)</f>
        <v>0</v>
      </c>
      <c r="BF849" s="145">
        <f>IF(N849="snížená",J849,0)</f>
        <v>0</v>
      </c>
      <c r="BG849" s="145">
        <f>IF(N849="zákl. přenesená",J849,0)</f>
        <v>0</v>
      </c>
      <c r="BH849" s="145">
        <f>IF(N849="sníž. přenesená",J849,0)</f>
        <v>0</v>
      </c>
      <c r="BI849" s="145">
        <f>IF(N849="nulová",J849,0)</f>
        <v>0</v>
      </c>
      <c r="BJ849" s="18" t="s">
        <v>22</v>
      </c>
      <c r="BK849" s="145">
        <f>ROUND(I849*H849,2)</f>
        <v>0</v>
      </c>
      <c r="BL849" s="18" t="s">
        <v>350</v>
      </c>
      <c r="BM849" s="144" t="s">
        <v>1099</v>
      </c>
    </row>
    <row r="850" spans="2:65" s="1" customFormat="1" ht="10.199999999999999" x14ac:dyDescent="0.2">
      <c r="B850" s="33"/>
      <c r="D850" s="146" t="s">
        <v>201</v>
      </c>
      <c r="F850" s="147" t="s">
        <v>1100</v>
      </c>
      <c r="I850" s="148"/>
      <c r="L850" s="33"/>
      <c r="M850" s="149"/>
      <c r="T850" s="54"/>
      <c r="AT850" s="18" t="s">
        <v>201</v>
      </c>
      <c r="AU850" s="18" t="s">
        <v>89</v>
      </c>
    </row>
    <row r="851" spans="2:65" s="12" customFormat="1" ht="10.199999999999999" x14ac:dyDescent="0.2">
      <c r="B851" s="150"/>
      <c r="D851" s="151" t="s">
        <v>203</v>
      </c>
      <c r="E851" s="152" t="s">
        <v>20</v>
      </c>
      <c r="F851" s="153" t="s">
        <v>1101</v>
      </c>
      <c r="H851" s="152" t="s">
        <v>20</v>
      </c>
      <c r="I851" s="154"/>
      <c r="L851" s="150"/>
      <c r="M851" s="155"/>
      <c r="T851" s="156"/>
      <c r="AT851" s="152" t="s">
        <v>203</v>
      </c>
      <c r="AU851" s="152" t="s">
        <v>89</v>
      </c>
      <c r="AV851" s="12" t="s">
        <v>22</v>
      </c>
      <c r="AW851" s="12" t="s">
        <v>39</v>
      </c>
      <c r="AX851" s="12" t="s">
        <v>80</v>
      </c>
      <c r="AY851" s="152" t="s">
        <v>192</v>
      </c>
    </row>
    <row r="852" spans="2:65" s="12" customFormat="1" ht="10.199999999999999" x14ac:dyDescent="0.2">
      <c r="B852" s="150"/>
      <c r="D852" s="151" t="s">
        <v>203</v>
      </c>
      <c r="E852" s="152" t="s">
        <v>20</v>
      </c>
      <c r="F852" s="153" t="s">
        <v>1102</v>
      </c>
      <c r="H852" s="152" t="s">
        <v>20</v>
      </c>
      <c r="I852" s="154"/>
      <c r="L852" s="150"/>
      <c r="M852" s="155"/>
      <c r="T852" s="156"/>
      <c r="AT852" s="152" t="s">
        <v>203</v>
      </c>
      <c r="AU852" s="152" t="s">
        <v>89</v>
      </c>
      <c r="AV852" s="12" t="s">
        <v>22</v>
      </c>
      <c r="AW852" s="12" t="s">
        <v>39</v>
      </c>
      <c r="AX852" s="12" t="s">
        <v>80</v>
      </c>
      <c r="AY852" s="152" t="s">
        <v>192</v>
      </c>
    </row>
    <row r="853" spans="2:65" s="12" customFormat="1" ht="10.199999999999999" x14ac:dyDescent="0.2">
      <c r="B853" s="150"/>
      <c r="D853" s="151" t="s">
        <v>203</v>
      </c>
      <c r="E853" s="152" t="s">
        <v>20</v>
      </c>
      <c r="F853" s="153" t="s">
        <v>1103</v>
      </c>
      <c r="H853" s="152" t="s">
        <v>20</v>
      </c>
      <c r="I853" s="154"/>
      <c r="L853" s="150"/>
      <c r="M853" s="155"/>
      <c r="T853" s="156"/>
      <c r="AT853" s="152" t="s">
        <v>203</v>
      </c>
      <c r="AU853" s="152" t="s">
        <v>89</v>
      </c>
      <c r="AV853" s="12" t="s">
        <v>22</v>
      </c>
      <c r="AW853" s="12" t="s">
        <v>39</v>
      </c>
      <c r="AX853" s="12" t="s">
        <v>80</v>
      </c>
      <c r="AY853" s="152" t="s">
        <v>192</v>
      </c>
    </row>
    <row r="854" spans="2:65" s="13" customFormat="1" ht="10.199999999999999" x14ac:dyDescent="0.2">
      <c r="B854" s="157"/>
      <c r="D854" s="151" t="s">
        <v>203</v>
      </c>
      <c r="E854" s="158" t="s">
        <v>20</v>
      </c>
      <c r="F854" s="159" t="s">
        <v>1104</v>
      </c>
      <c r="H854" s="160">
        <v>12.143000000000001</v>
      </c>
      <c r="I854" s="161"/>
      <c r="L854" s="157"/>
      <c r="M854" s="162"/>
      <c r="T854" s="163"/>
      <c r="AT854" s="158" t="s">
        <v>203</v>
      </c>
      <c r="AU854" s="158" t="s">
        <v>89</v>
      </c>
      <c r="AV854" s="13" t="s">
        <v>89</v>
      </c>
      <c r="AW854" s="13" t="s">
        <v>39</v>
      </c>
      <c r="AX854" s="13" t="s">
        <v>22</v>
      </c>
      <c r="AY854" s="158" t="s">
        <v>192</v>
      </c>
    </row>
    <row r="855" spans="2:65" s="1" customFormat="1" ht="24.15" customHeight="1" x14ac:dyDescent="0.2">
      <c r="B855" s="33"/>
      <c r="C855" s="133" t="s">
        <v>1105</v>
      </c>
      <c r="D855" s="133" t="s">
        <v>194</v>
      </c>
      <c r="E855" s="134" t="s">
        <v>1106</v>
      </c>
      <c r="F855" s="135" t="s">
        <v>1107</v>
      </c>
      <c r="G855" s="136" t="s">
        <v>269</v>
      </c>
      <c r="H855" s="137">
        <v>50</v>
      </c>
      <c r="I855" s="138"/>
      <c r="J855" s="139">
        <f>ROUND(I855*H855,2)</f>
        <v>0</v>
      </c>
      <c r="K855" s="135" t="s">
        <v>198</v>
      </c>
      <c r="L855" s="33"/>
      <c r="M855" s="140" t="s">
        <v>20</v>
      </c>
      <c r="N855" s="141" t="s">
        <v>51</v>
      </c>
      <c r="P855" s="142">
        <f>O855*H855</f>
        <v>0</v>
      </c>
      <c r="Q855" s="142">
        <v>0</v>
      </c>
      <c r="R855" s="142">
        <f>Q855*H855</f>
        <v>0</v>
      </c>
      <c r="S855" s="142">
        <v>0.03</v>
      </c>
      <c r="T855" s="143">
        <f>S855*H855</f>
        <v>1.5</v>
      </c>
      <c r="AR855" s="144" t="s">
        <v>350</v>
      </c>
      <c r="AT855" s="144" t="s">
        <v>194</v>
      </c>
      <c r="AU855" s="144" t="s">
        <v>89</v>
      </c>
      <c r="AY855" s="18" t="s">
        <v>192</v>
      </c>
      <c r="BE855" s="145">
        <f>IF(N855="základní",J855,0)</f>
        <v>0</v>
      </c>
      <c r="BF855" s="145">
        <f>IF(N855="snížená",J855,0)</f>
        <v>0</v>
      </c>
      <c r="BG855" s="145">
        <f>IF(N855="zákl. přenesená",J855,0)</f>
        <v>0</v>
      </c>
      <c r="BH855" s="145">
        <f>IF(N855="sníž. přenesená",J855,0)</f>
        <v>0</v>
      </c>
      <c r="BI855" s="145">
        <f>IF(N855="nulová",J855,0)</f>
        <v>0</v>
      </c>
      <c r="BJ855" s="18" t="s">
        <v>22</v>
      </c>
      <c r="BK855" s="145">
        <f>ROUND(I855*H855,2)</f>
        <v>0</v>
      </c>
      <c r="BL855" s="18" t="s">
        <v>350</v>
      </c>
      <c r="BM855" s="144" t="s">
        <v>1108</v>
      </c>
    </row>
    <row r="856" spans="2:65" s="1" customFormat="1" ht="10.199999999999999" x14ac:dyDescent="0.2">
      <c r="B856" s="33"/>
      <c r="D856" s="146" t="s">
        <v>201</v>
      </c>
      <c r="F856" s="147" t="s">
        <v>1109</v>
      </c>
      <c r="I856" s="148"/>
      <c r="L856" s="33"/>
      <c r="M856" s="149"/>
      <c r="T856" s="54"/>
      <c r="AT856" s="18" t="s">
        <v>201</v>
      </c>
      <c r="AU856" s="18" t="s">
        <v>89</v>
      </c>
    </row>
    <row r="857" spans="2:65" s="12" customFormat="1" ht="10.199999999999999" x14ac:dyDescent="0.2">
      <c r="B857" s="150"/>
      <c r="D857" s="151" t="s">
        <v>203</v>
      </c>
      <c r="E857" s="152" t="s">
        <v>20</v>
      </c>
      <c r="F857" s="153" t="s">
        <v>281</v>
      </c>
      <c r="H857" s="152" t="s">
        <v>20</v>
      </c>
      <c r="I857" s="154"/>
      <c r="L857" s="150"/>
      <c r="M857" s="155"/>
      <c r="T857" s="156"/>
      <c r="AT857" s="152" t="s">
        <v>203</v>
      </c>
      <c r="AU857" s="152" t="s">
        <v>89</v>
      </c>
      <c r="AV857" s="12" t="s">
        <v>22</v>
      </c>
      <c r="AW857" s="12" t="s">
        <v>39</v>
      </c>
      <c r="AX857" s="12" t="s">
        <v>80</v>
      </c>
      <c r="AY857" s="152" t="s">
        <v>192</v>
      </c>
    </row>
    <row r="858" spans="2:65" s="12" customFormat="1" ht="10.199999999999999" x14ac:dyDescent="0.2">
      <c r="B858" s="150"/>
      <c r="D858" s="151" t="s">
        <v>203</v>
      </c>
      <c r="E858" s="152" t="s">
        <v>20</v>
      </c>
      <c r="F858" s="153" t="s">
        <v>1110</v>
      </c>
      <c r="H858" s="152" t="s">
        <v>20</v>
      </c>
      <c r="I858" s="154"/>
      <c r="L858" s="150"/>
      <c r="M858" s="155"/>
      <c r="T858" s="156"/>
      <c r="AT858" s="152" t="s">
        <v>203</v>
      </c>
      <c r="AU858" s="152" t="s">
        <v>89</v>
      </c>
      <c r="AV858" s="12" t="s">
        <v>22</v>
      </c>
      <c r="AW858" s="12" t="s">
        <v>39</v>
      </c>
      <c r="AX858" s="12" t="s">
        <v>80</v>
      </c>
      <c r="AY858" s="152" t="s">
        <v>192</v>
      </c>
    </row>
    <row r="859" spans="2:65" s="13" customFormat="1" ht="10.199999999999999" x14ac:dyDescent="0.2">
      <c r="B859" s="157"/>
      <c r="D859" s="151" t="s">
        <v>203</v>
      </c>
      <c r="E859" s="158" t="s">
        <v>20</v>
      </c>
      <c r="F859" s="159" t="s">
        <v>1111</v>
      </c>
      <c r="H859" s="160">
        <v>50</v>
      </c>
      <c r="I859" s="161"/>
      <c r="L859" s="157"/>
      <c r="M859" s="162"/>
      <c r="T859" s="163"/>
      <c r="AT859" s="158" t="s">
        <v>203</v>
      </c>
      <c r="AU859" s="158" t="s">
        <v>89</v>
      </c>
      <c r="AV859" s="13" t="s">
        <v>89</v>
      </c>
      <c r="AW859" s="13" t="s">
        <v>39</v>
      </c>
      <c r="AX859" s="13" t="s">
        <v>22</v>
      </c>
      <c r="AY859" s="158" t="s">
        <v>192</v>
      </c>
    </row>
    <row r="860" spans="2:65" s="11" customFormat="1" ht="22.8" customHeight="1" x14ac:dyDescent="0.25">
      <c r="B860" s="121"/>
      <c r="D860" s="122" t="s">
        <v>79</v>
      </c>
      <c r="E860" s="131" t="s">
        <v>1112</v>
      </c>
      <c r="F860" s="131" t="s">
        <v>1113</v>
      </c>
      <c r="I860" s="124"/>
      <c r="J860" s="132">
        <f>BK860</f>
        <v>0</v>
      </c>
      <c r="L860" s="121"/>
      <c r="M860" s="126"/>
      <c r="P860" s="127">
        <f>SUM(P861:P881)</f>
        <v>0</v>
      </c>
      <c r="R860" s="127">
        <f>SUM(R861:R881)</f>
        <v>0</v>
      </c>
      <c r="T860" s="128">
        <f>SUM(T861:T881)</f>
        <v>1.31889765</v>
      </c>
      <c r="AR860" s="122" t="s">
        <v>89</v>
      </c>
      <c r="AT860" s="129" t="s">
        <v>79</v>
      </c>
      <c r="AU860" s="129" t="s">
        <v>22</v>
      </c>
      <c r="AY860" s="122" t="s">
        <v>192</v>
      </c>
      <c r="BK860" s="130">
        <f>SUM(BK861:BK881)</f>
        <v>0</v>
      </c>
    </row>
    <row r="861" spans="2:65" s="1" customFormat="1" ht="24.15" customHeight="1" x14ac:dyDescent="0.2">
      <c r="B861" s="33"/>
      <c r="C861" s="133" t="s">
        <v>1114</v>
      </c>
      <c r="D861" s="133" t="s">
        <v>194</v>
      </c>
      <c r="E861" s="134" t="s">
        <v>1115</v>
      </c>
      <c r="F861" s="135" t="s">
        <v>1116</v>
      </c>
      <c r="G861" s="136" t="s">
        <v>234</v>
      </c>
      <c r="H861" s="137">
        <v>6.2210000000000001</v>
      </c>
      <c r="I861" s="138"/>
      <c r="J861" s="139">
        <f>ROUND(I861*H861,2)</f>
        <v>0</v>
      </c>
      <c r="K861" s="135" t="s">
        <v>198</v>
      </c>
      <c r="L861" s="33"/>
      <c r="M861" s="140" t="s">
        <v>20</v>
      </c>
      <c r="N861" s="141" t="s">
        <v>51</v>
      </c>
      <c r="P861" s="142">
        <f>O861*H861</f>
        <v>0</v>
      </c>
      <c r="Q861" s="142">
        <v>0</v>
      </c>
      <c r="R861" s="142">
        <f>Q861*H861</f>
        <v>0</v>
      </c>
      <c r="S861" s="142">
        <v>3.175E-2</v>
      </c>
      <c r="T861" s="143">
        <f>S861*H861</f>
        <v>0.19751675000000002</v>
      </c>
      <c r="AR861" s="144" t="s">
        <v>350</v>
      </c>
      <c r="AT861" s="144" t="s">
        <v>194</v>
      </c>
      <c r="AU861" s="144" t="s">
        <v>89</v>
      </c>
      <c r="AY861" s="18" t="s">
        <v>192</v>
      </c>
      <c r="BE861" s="145">
        <f>IF(N861="základní",J861,0)</f>
        <v>0</v>
      </c>
      <c r="BF861" s="145">
        <f>IF(N861="snížená",J861,0)</f>
        <v>0</v>
      </c>
      <c r="BG861" s="145">
        <f>IF(N861="zákl. přenesená",J861,0)</f>
        <v>0</v>
      </c>
      <c r="BH861" s="145">
        <f>IF(N861="sníž. přenesená",J861,0)</f>
        <v>0</v>
      </c>
      <c r="BI861" s="145">
        <f>IF(N861="nulová",J861,0)</f>
        <v>0</v>
      </c>
      <c r="BJ861" s="18" t="s">
        <v>22</v>
      </c>
      <c r="BK861" s="145">
        <f>ROUND(I861*H861,2)</f>
        <v>0</v>
      </c>
      <c r="BL861" s="18" t="s">
        <v>350</v>
      </c>
      <c r="BM861" s="144" t="s">
        <v>1117</v>
      </c>
    </row>
    <row r="862" spans="2:65" s="1" customFormat="1" ht="10.199999999999999" x14ac:dyDescent="0.2">
      <c r="B862" s="33"/>
      <c r="D862" s="146" t="s">
        <v>201</v>
      </c>
      <c r="F862" s="147" t="s">
        <v>1118</v>
      </c>
      <c r="I862" s="148"/>
      <c r="L862" s="33"/>
      <c r="M862" s="149"/>
      <c r="T862" s="54"/>
      <c r="AT862" s="18" t="s">
        <v>201</v>
      </c>
      <c r="AU862" s="18" t="s">
        <v>89</v>
      </c>
    </row>
    <row r="863" spans="2:65" s="12" customFormat="1" ht="10.199999999999999" x14ac:dyDescent="0.2">
      <c r="B863" s="150"/>
      <c r="D863" s="151" t="s">
        <v>203</v>
      </c>
      <c r="E863" s="152" t="s">
        <v>20</v>
      </c>
      <c r="F863" s="153" t="s">
        <v>1119</v>
      </c>
      <c r="H863" s="152" t="s">
        <v>20</v>
      </c>
      <c r="I863" s="154"/>
      <c r="L863" s="150"/>
      <c r="M863" s="155"/>
      <c r="T863" s="156"/>
      <c r="AT863" s="152" t="s">
        <v>203</v>
      </c>
      <c r="AU863" s="152" t="s">
        <v>89</v>
      </c>
      <c r="AV863" s="12" t="s">
        <v>22</v>
      </c>
      <c r="AW863" s="12" t="s">
        <v>39</v>
      </c>
      <c r="AX863" s="12" t="s">
        <v>80</v>
      </c>
      <c r="AY863" s="152" t="s">
        <v>192</v>
      </c>
    </row>
    <row r="864" spans="2:65" s="13" customFormat="1" ht="10.199999999999999" x14ac:dyDescent="0.2">
      <c r="B864" s="157"/>
      <c r="D864" s="151" t="s">
        <v>203</v>
      </c>
      <c r="E864" s="158" t="s">
        <v>20</v>
      </c>
      <c r="F864" s="159" t="s">
        <v>1120</v>
      </c>
      <c r="H864" s="160">
        <v>5.4409999999999998</v>
      </c>
      <c r="I864" s="161"/>
      <c r="L864" s="157"/>
      <c r="M864" s="162"/>
      <c r="T864" s="163"/>
      <c r="AT864" s="158" t="s">
        <v>203</v>
      </c>
      <c r="AU864" s="158" t="s">
        <v>89</v>
      </c>
      <c r="AV864" s="13" t="s">
        <v>89</v>
      </c>
      <c r="AW864" s="13" t="s">
        <v>39</v>
      </c>
      <c r="AX864" s="13" t="s">
        <v>80</v>
      </c>
      <c r="AY864" s="158" t="s">
        <v>192</v>
      </c>
    </row>
    <row r="865" spans="2:65" s="13" customFormat="1" ht="10.199999999999999" x14ac:dyDescent="0.2">
      <c r="B865" s="157"/>
      <c r="D865" s="151" t="s">
        <v>203</v>
      </c>
      <c r="E865" s="158" t="s">
        <v>20</v>
      </c>
      <c r="F865" s="159" t="s">
        <v>1121</v>
      </c>
      <c r="H865" s="160">
        <v>-3.78</v>
      </c>
      <c r="I865" s="161"/>
      <c r="L865" s="157"/>
      <c r="M865" s="162"/>
      <c r="T865" s="163"/>
      <c r="AT865" s="158" t="s">
        <v>203</v>
      </c>
      <c r="AU865" s="158" t="s">
        <v>89</v>
      </c>
      <c r="AV865" s="13" t="s">
        <v>89</v>
      </c>
      <c r="AW865" s="13" t="s">
        <v>39</v>
      </c>
      <c r="AX865" s="13" t="s">
        <v>80</v>
      </c>
      <c r="AY865" s="158" t="s">
        <v>192</v>
      </c>
    </row>
    <row r="866" spans="2:65" s="12" customFormat="1" ht="10.199999999999999" x14ac:dyDescent="0.2">
      <c r="B866" s="150"/>
      <c r="D866" s="151" t="s">
        <v>203</v>
      </c>
      <c r="E866" s="152" t="s">
        <v>20</v>
      </c>
      <c r="F866" s="153" t="s">
        <v>357</v>
      </c>
      <c r="H866" s="152" t="s">
        <v>20</v>
      </c>
      <c r="I866" s="154"/>
      <c r="L866" s="150"/>
      <c r="M866" s="155"/>
      <c r="T866" s="156"/>
      <c r="AT866" s="152" t="s">
        <v>203</v>
      </c>
      <c r="AU866" s="152" t="s">
        <v>89</v>
      </c>
      <c r="AV866" s="12" t="s">
        <v>22</v>
      </c>
      <c r="AW866" s="12" t="s">
        <v>39</v>
      </c>
      <c r="AX866" s="12" t="s">
        <v>80</v>
      </c>
      <c r="AY866" s="152" t="s">
        <v>192</v>
      </c>
    </row>
    <row r="867" spans="2:65" s="13" customFormat="1" ht="10.199999999999999" x14ac:dyDescent="0.2">
      <c r="B867" s="157"/>
      <c r="D867" s="151" t="s">
        <v>203</v>
      </c>
      <c r="E867" s="158" t="s">
        <v>20</v>
      </c>
      <c r="F867" s="159" t="s">
        <v>1122</v>
      </c>
      <c r="H867" s="160">
        <v>4.5599999999999996</v>
      </c>
      <c r="I867" s="161"/>
      <c r="L867" s="157"/>
      <c r="M867" s="162"/>
      <c r="T867" s="163"/>
      <c r="AT867" s="158" t="s">
        <v>203</v>
      </c>
      <c r="AU867" s="158" t="s">
        <v>89</v>
      </c>
      <c r="AV867" s="13" t="s">
        <v>89</v>
      </c>
      <c r="AW867" s="13" t="s">
        <v>39</v>
      </c>
      <c r="AX867" s="13" t="s">
        <v>80</v>
      </c>
      <c r="AY867" s="158" t="s">
        <v>192</v>
      </c>
    </row>
    <row r="868" spans="2:65" s="14" customFormat="1" ht="10.199999999999999" x14ac:dyDescent="0.2">
      <c r="B868" s="164"/>
      <c r="D868" s="151" t="s">
        <v>203</v>
      </c>
      <c r="E868" s="165" t="s">
        <v>20</v>
      </c>
      <c r="F868" s="166" t="s">
        <v>207</v>
      </c>
      <c r="H868" s="167">
        <v>6.2210000000000001</v>
      </c>
      <c r="I868" s="168"/>
      <c r="L868" s="164"/>
      <c r="M868" s="169"/>
      <c r="T868" s="170"/>
      <c r="AT868" s="165" t="s">
        <v>203</v>
      </c>
      <c r="AU868" s="165" t="s">
        <v>89</v>
      </c>
      <c r="AV868" s="14" t="s">
        <v>199</v>
      </c>
      <c r="AW868" s="14" t="s">
        <v>39</v>
      </c>
      <c r="AX868" s="14" t="s">
        <v>22</v>
      </c>
      <c r="AY868" s="165" t="s">
        <v>192</v>
      </c>
    </row>
    <row r="869" spans="2:65" s="1" customFormat="1" ht="24.15" customHeight="1" x14ac:dyDescent="0.2">
      <c r="B869" s="33"/>
      <c r="C869" s="133" t="s">
        <v>1123</v>
      </c>
      <c r="D869" s="133" t="s">
        <v>194</v>
      </c>
      <c r="E869" s="134" t="s">
        <v>1124</v>
      </c>
      <c r="F869" s="135" t="s">
        <v>1125</v>
      </c>
      <c r="G869" s="136" t="s">
        <v>234</v>
      </c>
      <c r="H869" s="137">
        <v>29.55</v>
      </c>
      <c r="I869" s="138"/>
      <c r="J869" s="139">
        <f>ROUND(I869*H869,2)</f>
        <v>0</v>
      </c>
      <c r="K869" s="135" t="s">
        <v>198</v>
      </c>
      <c r="L869" s="33"/>
      <c r="M869" s="140" t="s">
        <v>20</v>
      </c>
      <c r="N869" s="141" t="s">
        <v>51</v>
      </c>
      <c r="P869" s="142">
        <f>O869*H869</f>
        <v>0</v>
      </c>
      <c r="Q869" s="142">
        <v>0</v>
      </c>
      <c r="R869" s="142">
        <f>Q869*H869</f>
        <v>0</v>
      </c>
      <c r="S869" s="142">
        <v>1.7250000000000001E-2</v>
      </c>
      <c r="T869" s="143">
        <f>S869*H869</f>
        <v>0.50973750000000007</v>
      </c>
      <c r="AR869" s="144" t="s">
        <v>350</v>
      </c>
      <c r="AT869" s="144" t="s">
        <v>194</v>
      </c>
      <c r="AU869" s="144" t="s">
        <v>89</v>
      </c>
      <c r="AY869" s="18" t="s">
        <v>192</v>
      </c>
      <c r="BE869" s="145">
        <f>IF(N869="základní",J869,0)</f>
        <v>0</v>
      </c>
      <c r="BF869" s="145">
        <f>IF(N869="snížená",J869,0)</f>
        <v>0</v>
      </c>
      <c r="BG869" s="145">
        <f>IF(N869="zákl. přenesená",J869,0)</f>
        <v>0</v>
      </c>
      <c r="BH869" s="145">
        <f>IF(N869="sníž. přenesená",J869,0)</f>
        <v>0</v>
      </c>
      <c r="BI869" s="145">
        <f>IF(N869="nulová",J869,0)</f>
        <v>0</v>
      </c>
      <c r="BJ869" s="18" t="s">
        <v>22</v>
      </c>
      <c r="BK869" s="145">
        <f>ROUND(I869*H869,2)</f>
        <v>0</v>
      </c>
      <c r="BL869" s="18" t="s">
        <v>350</v>
      </c>
      <c r="BM869" s="144" t="s">
        <v>1126</v>
      </c>
    </row>
    <row r="870" spans="2:65" s="1" customFormat="1" ht="10.199999999999999" x14ac:dyDescent="0.2">
      <c r="B870" s="33"/>
      <c r="D870" s="146" t="s">
        <v>201</v>
      </c>
      <c r="F870" s="147" t="s">
        <v>1127</v>
      </c>
      <c r="I870" s="148"/>
      <c r="L870" s="33"/>
      <c r="M870" s="149"/>
      <c r="T870" s="54"/>
      <c r="AT870" s="18" t="s">
        <v>201</v>
      </c>
      <c r="AU870" s="18" t="s">
        <v>89</v>
      </c>
    </row>
    <row r="871" spans="2:65" s="12" customFormat="1" ht="10.199999999999999" x14ac:dyDescent="0.2">
      <c r="B871" s="150"/>
      <c r="D871" s="151" t="s">
        <v>203</v>
      </c>
      <c r="E871" s="152" t="s">
        <v>20</v>
      </c>
      <c r="F871" s="153" t="s">
        <v>214</v>
      </c>
      <c r="H871" s="152" t="s">
        <v>20</v>
      </c>
      <c r="I871" s="154"/>
      <c r="L871" s="150"/>
      <c r="M871" s="155"/>
      <c r="T871" s="156"/>
      <c r="AT871" s="152" t="s">
        <v>203</v>
      </c>
      <c r="AU871" s="152" t="s">
        <v>89</v>
      </c>
      <c r="AV871" s="12" t="s">
        <v>22</v>
      </c>
      <c r="AW871" s="12" t="s">
        <v>39</v>
      </c>
      <c r="AX871" s="12" t="s">
        <v>80</v>
      </c>
      <c r="AY871" s="152" t="s">
        <v>192</v>
      </c>
    </row>
    <row r="872" spans="2:65" s="13" customFormat="1" ht="10.199999999999999" x14ac:dyDescent="0.2">
      <c r="B872" s="157"/>
      <c r="D872" s="151" t="s">
        <v>203</v>
      </c>
      <c r="E872" s="158" t="s">
        <v>20</v>
      </c>
      <c r="F872" s="159" t="s">
        <v>1128</v>
      </c>
      <c r="H872" s="160">
        <v>29.55</v>
      </c>
      <c r="I872" s="161"/>
      <c r="L872" s="157"/>
      <c r="M872" s="162"/>
      <c r="T872" s="163"/>
      <c r="AT872" s="158" t="s">
        <v>203</v>
      </c>
      <c r="AU872" s="158" t="s">
        <v>89</v>
      </c>
      <c r="AV872" s="13" t="s">
        <v>89</v>
      </c>
      <c r="AW872" s="13" t="s">
        <v>39</v>
      </c>
      <c r="AX872" s="13" t="s">
        <v>22</v>
      </c>
      <c r="AY872" s="158" t="s">
        <v>192</v>
      </c>
    </row>
    <row r="873" spans="2:65" s="1" customFormat="1" ht="24.15" customHeight="1" x14ac:dyDescent="0.2">
      <c r="B873" s="33"/>
      <c r="C873" s="133" t="s">
        <v>1129</v>
      </c>
      <c r="D873" s="133" t="s">
        <v>194</v>
      </c>
      <c r="E873" s="134" t="s">
        <v>1130</v>
      </c>
      <c r="F873" s="135" t="s">
        <v>1131</v>
      </c>
      <c r="G873" s="136" t="s">
        <v>234</v>
      </c>
      <c r="H873" s="137">
        <v>35.54</v>
      </c>
      <c r="I873" s="138"/>
      <c r="J873" s="139">
        <f>ROUND(I873*H873,2)</f>
        <v>0</v>
      </c>
      <c r="K873" s="135" t="s">
        <v>198</v>
      </c>
      <c r="L873" s="33"/>
      <c r="M873" s="140" t="s">
        <v>20</v>
      </c>
      <c r="N873" s="141" t="s">
        <v>51</v>
      </c>
      <c r="P873" s="142">
        <f>O873*H873</f>
        <v>0</v>
      </c>
      <c r="Q873" s="142">
        <v>0</v>
      </c>
      <c r="R873" s="142">
        <f>Q873*H873</f>
        <v>0</v>
      </c>
      <c r="S873" s="142">
        <v>1.721E-2</v>
      </c>
      <c r="T873" s="143">
        <f>S873*H873</f>
        <v>0.61164339999999995</v>
      </c>
      <c r="AR873" s="144" t="s">
        <v>350</v>
      </c>
      <c r="AT873" s="144" t="s">
        <v>194</v>
      </c>
      <c r="AU873" s="144" t="s">
        <v>89</v>
      </c>
      <c r="AY873" s="18" t="s">
        <v>192</v>
      </c>
      <c r="BE873" s="145">
        <f>IF(N873="základní",J873,0)</f>
        <v>0</v>
      </c>
      <c r="BF873" s="145">
        <f>IF(N873="snížená",J873,0)</f>
        <v>0</v>
      </c>
      <c r="BG873" s="145">
        <f>IF(N873="zákl. přenesená",J873,0)</f>
        <v>0</v>
      </c>
      <c r="BH873" s="145">
        <f>IF(N873="sníž. přenesená",J873,0)</f>
        <v>0</v>
      </c>
      <c r="BI873" s="145">
        <f>IF(N873="nulová",J873,0)</f>
        <v>0</v>
      </c>
      <c r="BJ873" s="18" t="s">
        <v>22</v>
      </c>
      <c r="BK873" s="145">
        <f>ROUND(I873*H873,2)</f>
        <v>0</v>
      </c>
      <c r="BL873" s="18" t="s">
        <v>350</v>
      </c>
      <c r="BM873" s="144" t="s">
        <v>1132</v>
      </c>
    </row>
    <row r="874" spans="2:65" s="1" customFormat="1" ht="10.199999999999999" x14ac:dyDescent="0.2">
      <c r="B874" s="33"/>
      <c r="D874" s="146" t="s">
        <v>201</v>
      </c>
      <c r="F874" s="147" t="s">
        <v>1133</v>
      </c>
      <c r="I874" s="148"/>
      <c r="L874" s="33"/>
      <c r="M874" s="149"/>
      <c r="T874" s="54"/>
      <c r="AT874" s="18" t="s">
        <v>201</v>
      </c>
      <c r="AU874" s="18" t="s">
        <v>89</v>
      </c>
    </row>
    <row r="875" spans="2:65" s="12" customFormat="1" ht="10.199999999999999" x14ac:dyDescent="0.2">
      <c r="B875" s="150"/>
      <c r="D875" s="151" t="s">
        <v>203</v>
      </c>
      <c r="E875" s="152" t="s">
        <v>20</v>
      </c>
      <c r="F875" s="153" t="s">
        <v>257</v>
      </c>
      <c r="H875" s="152" t="s">
        <v>20</v>
      </c>
      <c r="I875" s="154"/>
      <c r="L875" s="150"/>
      <c r="M875" s="155"/>
      <c r="T875" s="156"/>
      <c r="AT875" s="152" t="s">
        <v>203</v>
      </c>
      <c r="AU875" s="152" t="s">
        <v>89</v>
      </c>
      <c r="AV875" s="12" t="s">
        <v>22</v>
      </c>
      <c r="AW875" s="12" t="s">
        <v>39</v>
      </c>
      <c r="AX875" s="12" t="s">
        <v>80</v>
      </c>
      <c r="AY875" s="152" t="s">
        <v>192</v>
      </c>
    </row>
    <row r="876" spans="2:65" s="13" customFormat="1" ht="10.199999999999999" x14ac:dyDescent="0.2">
      <c r="B876" s="157"/>
      <c r="D876" s="151" t="s">
        <v>203</v>
      </c>
      <c r="E876" s="158" t="s">
        <v>20</v>
      </c>
      <c r="F876" s="159" t="s">
        <v>1134</v>
      </c>
      <c r="H876" s="160">
        <v>17.02</v>
      </c>
      <c r="I876" s="161"/>
      <c r="L876" s="157"/>
      <c r="M876" s="162"/>
      <c r="T876" s="163"/>
      <c r="AT876" s="158" t="s">
        <v>203</v>
      </c>
      <c r="AU876" s="158" t="s">
        <v>89</v>
      </c>
      <c r="AV876" s="13" t="s">
        <v>89</v>
      </c>
      <c r="AW876" s="13" t="s">
        <v>39</v>
      </c>
      <c r="AX876" s="13" t="s">
        <v>80</v>
      </c>
      <c r="AY876" s="158" t="s">
        <v>192</v>
      </c>
    </row>
    <row r="877" spans="2:65" s="12" customFormat="1" ht="10.199999999999999" x14ac:dyDescent="0.2">
      <c r="B877" s="150"/>
      <c r="D877" s="151" t="s">
        <v>203</v>
      </c>
      <c r="E877" s="152" t="s">
        <v>20</v>
      </c>
      <c r="F877" s="153" t="s">
        <v>307</v>
      </c>
      <c r="H877" s="152" t="s">
        <v>20</v>
      </c>
      <c r="I877" s="154"/>
      <c r="L877" s="150"/>
      <c r="M877" s="155"/>
      <c r="T877" s="156"/>
      <c r="AT877" s="152" t="s">
        <v>203</v>
      </c>
      <c r="AU877" s="152" t="s">
        <v>89</v>
      </c>
      <c r="AV877" s="12" t="s">
        <v>22</v>
      </c>
      <c r="AW877" s="12" t="s">
        <v>39</v>
      </c>
      <c r="AX877" s="12" t="s">
        <v>80</v>
      </c>
      <c r="AY877" s="152" t="s">
        <v>192</v>
      </c>
    </row>
    <row r="878" spans="2:65" s="13" customFormat="1" ht="10.199999999999999" x14ac:dyDescent="0.2">
      <c r="B878" s="157"/>
      <c r="D878" s="151" t="s">
        <v>203</v>
      </c>
      <c r="E878" s="158" t="s">
        <v>20</v>
      </c>
      <c r="F878" s="159" t="s">
        <v>362</v>
      </c>
      <c r="H878" s="160">
        <v>9.5299999999999994</v>
      </c>
      <c r="I878" s="161"/>
      <c r="L878" s="157"/>
      <c r="M878" s="162"/>
      <c r="T878" s="163"/>
      <c r="AT878" s="158" t="s">
        <v>203</v>
      </c>
      <c r="AU878" s="158" t="s">
        <v>89</v>
      </c>
      <c r="AV878" s="13" t="s">
        <v>89</v>
      </c>
      <c r="AW878" s="13" t="s">
        <v>39</v>
      </c>
      <c r="AX878" s="13" t="s">
        <v>80</v>
      </c>
      <c r="AY878" s="158" t="s">
        <v>192</v>
      </c>
    </row>
    <row r="879" spans="2:65" s="12" customFormat="1" ht="10.199999999999999" x14ac:dyDescent="0.2">
      <c r="B879" s="150"/>
      <c r="D879" s="151" t="s">
        <v>203</v>
      </c>
      <c r="E879" s="152" t="s">
        <v>20</v>
      </c>
      <c r="F879" s="153" t="s">
        <v>309</v>
      </c>
      <c r="H879" s="152" t="s">
        <v>20</v>
      </c>
      <c r="I879" s="154"/>
      <c r="L879" s="150"/>
      <c r="M879" s="155"/>
      <c r="T879" s="156"/>
      <c r="AT879" s="152" t="s">
        <v>203</v>
      </c>
      <c r="AU879" s="152" t="s">
        <v>89</v>
      </c>
      <c r="AV879" s="12" t="s">
        <v>22</v>
      </c>
      <c r="AW879" s="12" t="s">
        <v>39</v>
      </c>
      <c r="AX879" s="12" t="s">
        <v>80</v>
      </c>
      <c r="AY879" s="152" t="s">
        <v>192</v>
      </c>
    </row>
    <row r="880" spans="2:65" s="13" customFormat="1" ht="10.199999999999999" x14ac:dyDescent="0.2">
      <c r="B880" s="157"/>
      <c r="D880" s="151" t="s">
        <v>203</v>
      </c>
      <c r="E880" s="158" t="s">
        <v>20</v>
      </c>
      <c r="F880" s="159" t="s">
        <v>363</v>
      </c>
      <c r="H880" s="160">
        <v>8.99</v>
      </c>
      <c r="I880" s="161"/>
      <c r="L880" s="157"/>
      <c r="M880" s="162"/>
      <c r="T880" s="163"/>
      <c r="AT880" s="158" t="s">
        <v>203</v>
      </c>
      <c r="AU880" s="158" t="s">
        <v>89</v>
      </c>
      <c r="AV880" s="13" t="s">
        <v>89</v>
      </c>
      <c r="AW880" s="13" t="s">
        <v>39</v>
      </c>
      <c r="AX880" s="13" t="s">
        <v>80</v>
      </c>
      <c r="AY880" s="158" t="s">
        <v>192</v>
      </c>
    </row>
    <row r="881" spans="2:65" s="14" customFormat="1" ht="10.199999999999999" x14ac:dyDescent="0.2">
      <c r="B881" s="164"/>
      <c r="D881" s="151" t="s">
        <v>203</v>
      </c>
      <c r="E881" s="165" t="s">
        <v>20</v>
      </c>
      <c r="F881" s="166" t="s">
        <v>207</v>
      </c>
      <c r="H881" s="167">
        <v>35.54</v>
      </c>
      <c r="I881" s="168"/>
      <c r="L881" s="164"/>
      <c r="M881" s="169"/>
      <c r="T881" s="170"/>
      <c r="AT881" s="165" t="s">
        <v>203</v>
      </c>
      <c r="AU881" s="165" t="s">
        <v>89</v>
      </c>
      <c r="AV881" s="14" t="s">
        <v>199</v>
      </c>
      <c r="AW881" s="14" t="s">
        <v>39</v>
      </c>
      <c r="AX881" s="14" t="s">
        <v>22</v>
      </c>
      <c r="AY881" s="165" t="s">
        <v>192</v>
      </c>
    </row>
    <row r="882" spans="2:65" s="11" customFormat="1" ht="22.8" customHeight="1" x14ac:dyDescent="0.25">
      <c r="B882" s="121"/>
      <c r="D882" s="122" t="s">
        <v>79</v>
      </c>
      <c r="E882" s="131" t="s">
        <v>1135</v>
      </c>
      <c r="F882" s="131" t="s">
        <v>1136</v>
      </c>
      <c r="I882" s="124"/>
      <c r="J882" s="132">
        <f>BK882</f>
        <v>0</v>
      </c>
      <c r="L882" s="121"/>
      <c r="M882" s="126"/>
      <c r="P882" s="127">
        <f>SUM(P883:P900)</f>
        <v>0</v>
      </c>
      <c r="R882" s="127">
        <f>SUM(R883:R900)</f>
        <v>0</v>
      </c>
      <c r="T882" s="128">
        <f>SUM(T883:T900)</f>
        <v>1.307007</v>
      </c>
      <c r="AR882" s="122" t="s">
        <v>89</v>
      </c>
      <c r="AT882" s="129" t="s">
        <v>79</v>
      </c>
      <c r="AU882" s="129" t="s">
        <v>22</v>
      </c>
      <c r="AY882" s="122" t="s">
        <v>192</v>
      </c>
      <c r="BK882" s="130">
        <f>SUM(BK883:BK900)</f>
        <v>0</v>
      </c>
    </row>
    <row r="883" spans="2:65" s="1" customFormat="1" ht="16.5" customHeight="1" x14ac:dyDescent="0.2">
      <c r="B883" s="33"/>
      <c r="C883" s="133" t="s">
        <v>1137</v>
      </c>
      <c r="D883" s="133" t="s">
        <v>194</v>
      </c>
      <c r="E883" s="134" t="s">
        <v>1138</v>
      </c>
      <c r="F883" s="135" t="s">
        <v>1139</v>
      </c>
      <c r="G883" s="136" t="s">
        <v>269</v>
      </c>
      <c r="H883" s="137">
        <v>11.66</v>
      </c>
      <c r="I883" s="138"/>
      <c r="J883" s="139">
        <f>ROUND(I883*H883,2)</f>
        <v>0</v>
      </c>
      <c r="K883" s="135" t="s">
        <v>198</v>
      </c>
      <c r="L883" s="33"/>
      <c r="M883" s="140" t="s">
        <v>20</v>
      </c>
      <c r="N883" s="141" t="s">
        <v>51</v>
      </c>
      <c r="P883" s="142">
        <f>O883*H883</f>
        <v>0</v>
      </c>
      <c r="Q883" s="142">
        <v>0</v>
      </c>
      <c r="R883" s="142">
        <f>Q883*H883</f>
        <v>0</v>
      </c>
      <c r="S883" s="142">
        <v>1.9650000000000001E-2</v>
      </c>
      <c r="T883" s="143">
        <f>S883*H883</f>
        <v>0.22911900000000002</v>
      </c>
      <c r="AR883" s="144" t="s">
        <v>350</v>
      </c>
      <c r="AT883" s="144" t="s">
        <v>194</v>
      </c>
      <c r="AU883" s="144" t="s">
        <v>89</v>
      </c>
      <c r="AY883" s="18" t="s">
        <v>192</v>
      </c>
      <c r="BE883" s="145">
        <f>IF(N883="základní",J883,0)</f>
        <v>0</v>
      </c>
      <c r="BF883" s="145">
        <f>IF(N883="snížená",J883,0)</f>
        <v>0</v>
      </c>
      <c r="BG883" s="145">
        <f>IF(N883="zákl. přenesená",J883,0)</f>
        <v>0</v>
      </c>
      <c r="BH883" s="145">
        <f>IF(N883="sníž. přenesená",J883,0)</f>
        <v>0</v>
      </c>
      <c r="BI883" s="145">
        <f>IF(N883="nulová",J883,0)</f>
        <v>0</v>
      </c>
      <c r="BJ883" s="18" t="s">
        <v>22</v>
      </c>
      <c r="BK883" s="145">
        <f>ROUND(I883*H883,2)</f>
        <v>0</v>
      </c>
      <c r="BL883" s="18" t="s">
        <v>350</v>
      </c>
      <c r="BM883" s="144" t="s">
        <v>1140</v>
      </c>
    </row>
    <row r="884" spans="2:65" s="1" customFormat="1" ht="10.199999999999999" x14ac:dyDescent="0.2">
      <c r="B884" s="33"/>
      <c r="D884" s="146" t="s">
        <v>201</v>
      </c>
      <c r="F884" s="147" t="s">
        <v>1141</v>
      </c>
      <c r="I884" s="148"/>
      <c r="L884" s="33"/>
      <c r="M884" s="149"/>
      <c r="T884" s="54"/>
      <c r="AT884" s="18" t="s">
        <v>201</v>
      </c>
      <c r="AU884" s="18" t="s">
        <v>89</v>
      </c>
    </row>
    <row r="885" spans="2:65" s="12" customFormat="1" ht="10.199999999999999" x14ac:dyDescent="0.2">
      <c r="B885" s="150"/>
      <c r="D885" s="151" t="s">
        <v>203</v>
      </c>
      <c r="E885" s="152" t="s">
        <v>20</v>
      </c>
      <c r="F885" s="153" t="s">
        <v>1142</v>
      </c>
      <c r="H885" s="152" t="s">
        <v>20</v>
      </c>
      <c r="I885" s="154"/>
      <c r="L885" s="150"/>
      <c r="M885" s="155"/>
      <c r="T885" s="156"/>
      <c r="AT885" s="152" t="s">
        <v>203</v>
      </c>
      <c r="AU885" s="152" t="s">
        <v>89</v>
      </c>
      <c r="AV885" s="12" t="s">
        <v>22</v>
      </c>
      <c r="AW885" s="12" t="s">
        <v>39</v>
      </c>
      <c r="AX885" s="12" t="s">
        <v>80</v>
      </c>
      <c r="AY885" s="152" t="s">
        <v>192</v>
      </c>
    </row>
    <row r="886" spans="2:65" s="13" customFormat="1" ht="10.199999999999999" x14ac:dyDescent="0.2">
      <c r="B886" s="157"/>
      <c r="D886" s="151" t="s">
        <v>203</v>
      </c>
      <c r="E886" s="158" t="s">
        <v>20</v>
      </c>
      <c r="F886" s="159" t="s">
        <v>1143</v>
      </c>
      <c r="H886" s="160">
        <v>11.66</v>
      </c>
      <c r="I886" s="161"/>
      <c r="L886" s="157"/>
      <c r="M886" s="162"/>
      <c r="T886" s="163"/>
      <c r="AT886" s="158" t="s">
        <v>203</v>
      </c>
      <c r="AU886" s="158" t="s">
        <v>89</v>
      </c>
      <c r="AV886" s="13" t="s">
        <v>89</v>
      </c>
      <c r="AW886" s="13" t="s">
        <v>39</v>
      </c>
      <c r="AX886" s="13" t="s">
        <v>22</v>
      </c>
      <c r="AY886" s="158" t="s">
        <v>192</v>
      </c>
    </row>
    <row r="887" spans="2:65" s="1" customFormat="1" ht="16.5" customHeight="1" x14ac:dyDescent="0.2">
      <c r="B887" s="33"/>
      <c r="C887" s="133" t="s">
        <v>1144</v>
      </c>
      <c r="D887" s="133" t="s">
        <v>194</v>
      </c>
      <c r="E887" s="134" t="s">
        <v>1145</v>
      </c>
      <c r="F887" s="135" t="s">
        <v>1146</v>
      </c>
      <c r="G887" s="136" t="s">
        <v>269</v>
      </c>
      <c r="H887" s="137">
        <v>5.6</v>
      </c>
      <c r="I887" s="138"/>
      <c r="J887" s="139">
        <f>ROUND(I887*H887,2)</f>
        <v>0</v>
      </c>
      <c r="K887" s="135" t="s">
        <v>198</v>
      </c>
      <c r="L887" s="33"/>
      <c r="M887" s="140" t="s">
        <v>20</v>
      </c>
      <c r="N887" s="141" t="s">
        <v>51</v>
      </c>
      <c r="P887" s="142">
        <f>O887*H887</f>
        <v>0</v>
      </c>
      <c r="Q887" s="142">
        <v>0</v>
      </c>
      <c r="R887" s="142">
        <f>Q887*H887</f>
        <v>0</v>
      </c>
      <c r="S887" s="142">
        <v>0.11248</v>
      </c>
      <c r="T887" s="143">
        <f>S887*H887</f>
        <v>0.62988799999999989</v>
      </c>
      <c r="AR887" s="144" t="s">
        <v>350</v>
      </c>
      <c r="AT887" s="144" t="s">
        <v>194</v>
      </c>
      <c r="AU887" s="144" t="s">
        <v>89</v>
      </c>
      <c r="AY887" s="18" t="s">
        <v>192</v>
      </c>
      <c r="BE887" s="145">
        <f>IF(N887="základní",J887,0)</f>
        <v>0</v>
      </c>
      <c r="BF887" s="145">
        <f>IF(N887="snížená",J887,0)</f>
        <v>0</v>
      </c>
      <c r="BG887" s="145">
        <f>IF(N887="zákl. přenesená",J887,0)</f>
        <v>0</v>
      </c>
      <c r="BH887" s="145">
        <f>IF(N887="sníž. přenesená",J887,0)</f>
        <v>0</v>
      </c>
      <c r="BI887" s="145">
        <f>IF(N887="nulová",J887,0)</f>
        <v>0</v>
      </c>
      <c r="BJ887" s="18" t="s">
        <v>22</v>
      </c>
      <c r="BK887" s="145">
        <f>ROUND(I887*H887,2)</f>
        <v>0</v>
      </c>
      <c r="BL887" s="18" t="s">
        <v>350</v>
      </c>
      <c r="BM887" s="144" t="s">
        <v>1147</v>
      </c>
    </row>
    <row r="888" spans="2:65" s="1" customFormat="1" ht="10.199999999999999" x14ac:dyDescent="0.2">
      <c r="B888" s="33"/>
      <c r="D888" s="146" t="s">
        <v>201</v>
      </c>
      <c r="F888" s="147" t="s">
        <v>1148</v>
      </c>
      <c r="I888" s="148"/>
      <c r="L888" s="33"/>
      <c r="M888" s="149"/>
      <c r="T888" s="54"/>
      <c r="AT888" s="18" t="s">
        <v>201</v>
      </c>
      <c r="AU888" s="18" t="s">
        <v>89</v>
      </c>
    </row>
    <row r="889" spans="2:65" s="12" customFormat="1" ht="10.199999999999999" x14ac:dyDescent="0.2">
      <c r="B889" s="150"/>
      <c r="D889" s="151" t="s">
        <v>203</v>
      </c>
      <c r="E889" s="152" t="s">
        <v>20</v>
      </c>
      <c r="F889" s="153" t="s">
        <v>1149</v>
      </c>
      <c r="H889" s="152" t="s">
        <v>20</v>
      </c>
      <c r="I889" s="154"/>
      <c r="L889" s="150"/>
      <c r="M889" s="155"/>
      <c r="T889" s="156"/>
      <c r="AT889" s="152" t="s">
        <v>203</v>
      </c>
      <c r="AU889" s="152" t="s">
        <v>89</v>
      </c>
      <c r="AV889" s="12" t="s">
        <v>22</v>
      </c>
      <c r="AW889" s="12" t="s">
        <v>39</v>
      </c>
      <c r="AX889" s="12" t="s">
        <v>80</v>
      </c>
      <c r="AY889" s="152" t="s">
        <v>192</v>
      </c>
    </row>
    <row r="890" spans="2:65" s="13" customFormat="1" ht="10.199999999999999" x14ac:dyDescent="0.2">
      <c r="B890" s="157"/>
      <c r="D890" s="151" t="s">
        <v>203</v>
      </c>
      <c r="E890" s="158" t="s">
        <v>20</v>
      </c>
      <c r="F890" s="159" t="s">
        <v>1150</v>
      </c>
      <c r="H890" s="160">
        <v>5.6</v>
      </c>
      <c r="I890" s="161"/>
      <c r="L890" s="157"/>
      <c r="M890" s="162"/>
      <c r="T890" s="163"/>
      <c r="AT890" s="158" t="s">
        <v>203</v>
      </c>
      <c r="AU890" s="158" t="s">
        <v>89</v>
      </c>
      <c r="AV890" s="13" t="s">
        <v>89</v>
      </c>
      <c r="AW890" s="13" t="s">
        <v>39</v>
      </c>
      <c r="AX890" s="13" t="s">
        <v>22</v>
      </c>
      <c r="AY890" s="158" t="s">
        <v>192</v>
      </c>
    </row>
    <row r="891" spans="2:65" s="1" customFormat="1" ht="24.15" customHeight="1" x14ac:dyDescent="0.2">
      <c r="B891" s="33"/>
      <c r="C891" s="133" t="s">
        <v>1151</v>
      </c>
      <c r="D891" s="133" t="s">
        <v>194</v>
      </c>
      <c r="E891" s="134" t="s">
        <v>1152</v>
      </c>
      <c r="F891" s="135" t="s">
        <v>1153</v>
      </c>
      <c r="G891" s="136" t="s">
        <v>487</v>
      </c>
      <c r="H891" s="137">
        <v>14</v>
      </c>
      <c r="I891" s="138"/>
      <c r="J891" s="139">
        <f>ROUND(I891*H891,2)</f>
        <v>0</v>
      </c>
      <c r="K891" s="135" t="s">
        <v>198</v>
      </c>
      <c r="L891" s="33"/>
      <c r="M891" s="140" t="s">
        <v>20</v>
      </c>
      <c r="N891" s="141" t="s">
        <v>51</v>
      </c>
      <c r="P891" s="142">
        <f>O891*H891</f>
        <v>0</v>
      </c>
      <c r="Q891" s="142">
        <v>0</v>
      </c>
      <c r="R891" s="142">
        <f>Q891*H891</f>
        <v>0</v>
      </c>
      <c r="S891" s="142">
        <v>2.4E-2</v>
      </c>
      <c r="T891" s="143">
        <f>S891*H891</f>
        <v>0.33600000000000002</v>
      </c>
      <c r="AR891" s="144" t="s">
        <v>350</v>
      </c>
      <c r="AT891" s="144" t="s">
        <v>194</v>
      </c>
      <c r="AU891" s="144" t="s">
        <v>89</v>
      </c>
      <c r="AY891" s="18" t="s">
        <v>192</v>
      </c>
      <c r="BE891" s="145">
        <f>IF(N891="základní",J891,0)</f>
        <v>0</v>
      </c>
      <c r="BF891" s="145">
        <f>IF(N891="snížená",J891,0)</f>
        <v>0</v>
      </c>
      <c r="BG891" s="145">
        <f>IF(N891="zákl. přenesená",J891,0)</f>
        <v>0</v>
      </c>
      <c r="BH891" s="145">
        <f>IF(N891="sníž. přenesená",J891,0)</f>
        <v>0</v>
      </c>
      <c r="BI891" s="145">
        <f>IF(N891="nulová",J891,0)</f>
        <v>0</v>
      </c>
      <c r="BJ891" s="18" t="s">
        <v>22</v>
      </c>
      <c r="BK891" s="145">
        <f>ROUND(I891*H891,2)</f>
        <v>0</v>
      </c>
      <c r="BL891" s="18" t="s">
        <v>350</v>
      </c>
      <c r="BM891" s="144" t="s">
        <v>1154</v>
      </c>
    </row>
    <row r="892" spans="2:65" s="1" customFormat="1" ht="10.199999999999999" x14ac:dyDescent="0.2">
      <c r="B892" s="33"/>
      <c r="D892" s="146" t="s">
        <v>201</v>
      </c>
      <c r="F892" s="147" t="s">
        <v>1155</v>
      </c>
      <c r="I892" s="148"/>
      <c r="L892" s="33"/>
      <c r="M892" s="149"/>
      <c r="T892" s="54"/>
      <c r="AT892" s="18" t="s">
        <v>201</v>
      </c>
      <c r="AU892" s="18" t="s">
        <v>89</v>
      </c>
    </row>
    <row r="893" spans="2:65" s="12" customFormat="1" ht="10.199999999999999" x14ac:dyDescent="0.2">
      <c r="B893" s="150"/>
      <c r="D893" s="151" t="s">
        <v>203</v>
      </c>
      <c r="E893" s="152" t="s">
        <v>20</v>
      </c>
      <c r="F893" s="153" t="s">
        <v>1156</v>
      </c>
      <c r="H893" s="152" t="s">
        <v>20</v>
      </c>
      <c r="I893" s="154"/>
      <c r="L893" s="150"/>
      <c r="M893" s="155"/>
      <c r="T893" s="156"/>
      <c r="AT893" s="152" t="s">
        <v>203</v>
      </c>
      <c r="AU893" s="152" t="s">
        <v>89</v>
      </c>
      <c r="AV893" s="12" t="s">
        <v>22</v>
      </c>
      <c r="AW893" s="12" t="s">
        <v>39</v>
      </c>
      <c r="AX893" s="12" t="s">
        <v>80</v>
      </c>
      <c r="AY893" s="152" t="s">
        <v>192</v>
      </c>
    </row>
    <row r="894" spans="2:65" s="12" customFormat="1" ht="10.199999999999999" x14ac:dyDescent="0.2">
      <c r="B894" s="150"/>
      <c r="D894" s="151" t="s">
        <v>203</v>
      </c>
      <c r="E894" s="152" t="s">
        <v>20</v>
      </c>
      <c r="F894" s="153" t="s">
        <v>1157</v>
      </c>
      <c r="H894" s="152" t="s">
        <v>20</v>
      </c>
      <c r="I894" s="154"/>
      <c r="L894" s="150"/>
      <c r="M894" s="155"/>
      <c r="T894" s="156"/>
      <c r="AT894" s="152" t="s">
        <v>203</v>
      </c>
      <c r="AU894" s="152" t="s">
        <v>89</v>
      </c>
      <c r="AV894" s="12" t="s">
        <v>22</v>
      </c>
      <c r="AW894" s="12" t="s">
        <v>39</v>
      </c>
      <c r="AX894" s="12" t="s">
        <v>80</v>
      </c>
      <c r="AY894" s="152" t="s">
        <v>192</v>
      </c>
    </row>
    <row r="895" spans="2:65" s="12" customFormat="1" ht="10.199999999999999" x14ac:dyDescent="0.2">
      <c r="B895" s="150"/>
      <c r="D895" s="151" t="s">
        <v>203</v>
      </c>
      <c r="E895" s="152" t="s">
        <v>20</v>
      </c>
      <c r="F895" s="153" t="s">
        <v>1158</v>
      </c>
      <c r="H895" s="152" t="s">
        <v>20</v>
      </c>
      <c r="I895" s="154"/>
      <c r="L895" s="150"/>
      <c r="M895" s="155"/>
      <c r="T895" s="156"/>
      <c r="AT895" s="152" t="s">
        <v>203</v>
      </c>
      <c r="AU895" s="152" t="s">
        <v>89</v>
      </c>
      <c r="AV895" s="12" t="s">
        <v>22</v>
      </c>
      <c r="AW895" s="12" t="s">
        <v>39</v>
      </c>
      <c r="AX895" s="12" t="s">
        <v>80</v>
      </c>
      <c r="AY895" s="152" t="s">
        <v>192</v>
      </c>
    </row>
    <row r="896" spans="2:65" s="13" customFormat="1" ht="10.199999999999999" x14ac:dyDescent="0.2">
      <c r="B896" s="157"/>
      <c r="D896" s="151" t="s">
        <v>203</v>
      </c>
      <c r="E896" s="158" t="s">
        <v>20</v>
      </c>
      <c r="F896" s="159" t="s">
        <v>1159</v>
      </c>
      <c r="H896" s="160">
        <v>14</v>
      </c>
      <c r="I896" s="161"/>
      <c r="L896" s="157"/>
      <c r="M896" s="162"/>
      <c r="T896" s="163"/>
      <c r="AT896" s="158" t="s">
        <v>203</v>
      </c>
      <c r="AU896" s="158" t="s">
        <v>89</v>
      </c>
      <c r="AV896" s="13" t="s">
        <v>89</v>
      </c>
      <c r="AW896" s="13" t="s">
        <v>39</v>
      </c>
      <c r="AX896" s="13" t="s">
        <v>22</v>
      </c>
      <c r="AY896" s="158" t="s">
        <v>192</v>
      </c>
    </row>
    <row r="897" spans="2:65" s="1" customFormat="1" ht="16.5" customHeight="1" x14ac:dyDescent="0.2">
      <c r="B897" s="33"/>
      <c r="C897" s="133" t="s">
        <v>1160</v>
      </c>
      <c r="D897" s="133" t="s">
        <v>194</v>
      </c>
      <c r="E897" s="134" t="s">
        <v>1161</v>
      </c>
      <c r="F897" s="135" t="s">
        <v>1162</v>
      </c>
      <c r="G897" s="136" t="s">
        <v>487</v>
      </c>
      <c r="H897" s="137">
        <v>4</v>
      </c>
      <c r="I897" s="138"/>
      <c r="J897" s="139">
        <f>ROUND(I897*H897,2)</f>
        <v>0</v>
      </c>
      <c r="K897" s="135" t="s">
        <v>198</v>
      </c>
      <c r="L897" s="33"/>
      <c r="M897" s="140" t="s">
        <v>20</v>
      </c>
      <c r="N897" s="141" t="s">
        <v>51</v>
      </c>
      <c r="P897" s="142">
        <f>O897*H897</f>
        <v>0</v>
      </c>
      <c r="Q897" s="142">
        <v>0</v>
      </c>
      <c r="R897" s="142">
        <f>Q897*H897</f>
        <v>0</v>
      </c>
      <c r="S897" s="142">
        <v>2.8000000000000001E-2</v>
      </c>
      <c r="T897" s="143">
        <f>S897*H897</f>
        <v>0.112</v>
      </c>
      <c r="AR897" s="144" t="s">
        <v>350</v>
      </c>
      <c r="AT897" s="144" t="s">
        <v>194</v>
      </c>
      <c r="AU897" s="144" t="s">
        <v>89</v>
      </c>
      <c r="AY897" s="18" t="s">
        <v>192</v>
      </c>
      <c r="BE897" s="145">
        <f>IF(N897="základní",J897,0)</f>
        <v>0</v>
      </c>
      <c r="BF897" s="145">
        <f>IF(N897="snížená",J897,0)</f>
        <v>0</v>
      </c>
      <c r="BG897" s="145">
        <f>IF(N897="zákl. přenesená",J897,0)</f>
        <v>0</v>
      </c>
      <c r="BH897" s="145">
        <f>IF(N897="sníž. přenesená",J897,0)</f>
        <v>0</v>
      </c>
      <c r="BI897" s="145">
        <f>IF(N897="nulová",J897,0)</f>
        <v>0</v>
      </c>
      <c r="BJ897" s="18" t="s">
        <v>22</v>
      </c>
      <c r="BK897" s="145">
        <f>ROUND(I897*H897,2)</f>
        <v>0</v>
      </c>
      <c r="BL897" s="18" t="s">
        <v>350</v>
      </c>
      <c r="BM897" s="144" t="s">
        <v>1163</v>
      </c>
    </row>
    <row r="898" spans="2:65" s="1" customFormat="1" ht="10.199999999999999" x14ac:dyDescent="0.2">
      <c r="B898" s="33"/>
      <c r="D898" s="146" t="s">
        <v>201</v>
      </c>
      <c r="F898" s="147" t="s">
        <v>1164</v>
      </c>
      <c r="I898" s="148"/>
      <c r="L898" s="33"/>
      <c r="M898" s="149"/>
      <c r="T898" s="54"/>
      <c r="AT898" s="18" t="s">
        <v>201</v>
      </c>
      <c r="AU898" s="18" t="s">
        <v>89</v>
      </c>
    </row>
    <row r="899" spans="2:65" s="12" customFormat="1" ht="10.199999999999999" x14ac:dyDescent="0.2">
      <c r="B899" s="150"/>
      <c r="D899" s="151" t="s">
        <v>203</v>
      </c>
      <c r="E899" s="152" t="s">
        <v>20</v>
      </c>
      <c r="F899" s="153" t="s">
        <v>1165</v>
      </c>
      <c r="H899" s="152" t="s">
        <v>20</v>
      </c>
      <c r="I899" s="154"/>
      <c r="L899" s="150"/>
      <c r="M899" s="155"/>
      <c r="T899" s="156"/>
      <c r="AT899" s="152" t="s">
        <v>203</v>
      </c>
      <c r="AU899" s="152" t="s">
        <v>89</v>
      </c>
      <c r="AV899" s="12" t="s">
        <v>22</v>
      </c>
      <c r="AW899" s="12" t="s">
        <v>39</v>
      </c>
      <c r="AX899" s="12" t="s">
        <v>80</v>
      </c>
      <c r="AY899" s="152" t="s">
        <v>192</v>
      </c>
    </row>
    <row r="900" spans="2:65" s="13" customFormat="1" ht="10.199999999999999" x14ac:dyDescent="0.2">
      <c r="B900" s="157"/>
      <c r="D900" s="151" t="s">
        <v>203</v>
      </c>
      <c r="E900" s="158" t="s">
        <v>20</v>
      </c>
      <c r="F900" s="159" t="s">
        <v>1166</v>
      </c>
      <c r="H900" s="160">
        <v>4</v>
      </c>
      <c r="I900" s="161"/>
      <c r="L900" s="157"/>
      <c r="M900" s="162"/>
      <c r="T900" s="163"/>
      <c r="AT900" s="158" t="s">
        <v>203</v>
      </c>
      <c r="AU900" s="158" t="s">
        <v>89</v>
      </c>
      <c r="AV900" s="13" t="s">
        <v>89</v>
      </c>
      <c r="AW900" s="13" t="s">
        <v>39</v>
      </c>
      <c r="AX900" s="13" t="s">
        <v>22</v>
      </c>
      <c r="AY900" s="158" t="s">
        <v>192</v>
      </c>
    </row>
    <row r="901" spans="2:65" s="11" customFormat="1" ht="22.8" customHeight="1" x14ac:dyDescent="0.25">
      <c r="B901" s="121"/>
      <c r="D901" s="122" t="s">
        <v>79</v>
      </c>
      <c r="E901" s="131" t="s">
        <v>1167</v>
      </c>
      <c r="F901" s="131" t="s">
        <v>1168</v>
      </c>
      <c r="I901" s="124"/>
      <c r="J901" s="132">
        <f>BK901</f>
        <v>0</v>
      </c>
      <c r="L901" s="121"/>
      <c r="M901" s="126"/>
      <c r="P901" s="127">
        <f>SUM(P902:P913)</f>
        <v>0</v>
      </c>
      <c r="R901" s="127">
        <f>SUM(R902:R913)</f>
        <v>0.43520000000000003</v>
      </c>
      <c r="T901" s="128">
        <f>SUM(T902:T913)</f>
        <v>9.5399999999999999E-2</v>
      </c>
      <c r="AR901" s="122" t="s">
        <v>89</v>
      </c>
      <c r="AT901" s="129" t="s">
        <v>79</v>
      </c>
      <c r="AU901" s="129" t="s">
        <v>22</v>
      </c>
      <c r="AY901" s="122" t="s">
        <v>192</v>
      </c>
      <c r="BK901" s="130">
        <f>SUM(BK902:BK913)</f>
        <v>0</v>
      </c>
    </row>
    <row r="902" spans="2:65" s="1" customFormat="1" ht="21.75" customHeight="1" x14ac:dyDescent="0.2">
      <c r="B902" s="33"/>
      <c r="C902" s="133" t="s">
        <v>1169</v>
      </c>
      <c r="D902" s="133" t="s">
        <v>194</v>
      </c>
      <c r="E902" s="134" t="s">
        <v>1170</v>
      </c>
      <c r="F902" s="135" t="s">
        <v>1171</v>
      </c>
      <c r="G902" s="136" t="s">
        <v>234</v>
      </c>
      <c r="H902" s="137">
        <v>10.88</v>
      </c>
      <c r="I902" s="138"/>
      <c r="J902" s="139">
        <f>ROUND(I902*H902,2)</f>
        <v>0</v>
      </c>
      <c r="K902" s="135" t="s">
        <v>198</v>
      </c>
      <c r="L902" s="33"/>
      <c r="M902" s="140" t="s">
        <v>20</v>
      </c>
      <c r="N902" s="141" t="s">
        <v>51</v>
      </c>
      <c r="P902" s="142">
        <f>O902*H902</f>
        <v>0</v>
      </c>
      <c r="Q902" s="142">
        <v>0.04</v>
      </c>
      <c r="R902" s="142">
        <f>Q902*H902</f>
        <v>0.43520000000000003</v>
      </c>
      <c r="S902" s="142">
        <v>0</v>
      </c>
      <c r="T902" s="143">
        <f>S902*H902</f>
        <v>0</v>
      </c>
      <c r="AR902" s="144" t="s">
        <v>350</v>
      </c>
      <c r="AT902" s="144" t="s">
        <v>194</v>
      </c>
      <c r="AU902" s="144" t="s">
        <v>89</v>
      </c>
      <c r="AY902" s="18" t="s">
        <v>192</v>
      </c>
      <c r="BE902" s="145">
        <f>IF(N902="základní",J902,0)</f>
        <v>0</v>
      </c>
      <c r="BF902" s="145">
        <f>IF(N902="snížená",J902,0)</f>
        <v>0</v>
      </c>
      <c r="BG902" s="145">
        <f>IF(N902="zákl. přenesená",J902,0)</f>
        <v>0</v>
      </c>
      <c r="BH902" s="145">
        <f>IF(N902="sníž. přenesená",J902,0)</f>
        <v>0</v>
      </c>
      <c r="BI902" s="145">
        <f>IF(N902="nulová",J902,0)</f>
        <v>0</v>
      </c>
      <c r="BJ902" s="18" t="s">
        <v>22</v>
      </c>
      <c r="BK902" s="145">
        <f>ROUND(I902*H902,2)</f>
        <v>0</v>
      </c>
      <c r="BL902" s="18" t="s">
        <v>350</v>
      </c>
      <c r="BM902" s="144" t="s">
        <v>1172</v>
      </c>
    </row>
    <row r="903" spans="2:65" s="1" customFormat="1" ht="10.199999999999999" x14ac:dyDescent="0.2">
      <c r="B903" s="33"/>
      <c r="D903" s="146" t="s">
        <v>201</v>
      </c>
      <c r="F903" s="147" t="s">
        <v>1173</v>
      </c>
      <c r="I903" s="148"/>
      <c r="L903" s="33"/>
      <c r="M903" s="149"/>
      <c r="T903" s="54"/>
      <c r="AT903" s="18" t="s">
        <v>201</v>
      </c>
      <c r="AU903" s="18" t="s">
        <v>89</v>
      </c>
    </row>
    <row r="904" spans="2:65" s="12" customFormat="1" ht="10.199999999999999" x14ac:dyDescent="0.2">
      <c r="B904" s="150"/>
      <c r="D904" s="151" t="s">
        <v>203</v>
      </c>
      <c r="E904" s="152" t="s">
        <v>20</v>
      </c>
      <c r="F904" s="153" t="s">
        <v>1174</v>
      </c>
      <c r="H904" s="152" t="s">
        <v>20</v>
      </c>
      <c r="I904" s="154"/>
      <c r="L904" s="150"/>
      <c r="M904" s="155"/>
      <c r="T904" s="156"/>
      <c r="AT904" s="152" t="s">
        <v>203</v>
      </c>
      <c r="AU904" s="152" t="s">
        <v>89</v>
      </c>
      <c r="AV904" s="12" t="s">
        <v>22</v>
      </c>
      <c r="AW904" s="12" t="s">
        <v>39</v>
      </c>
      <c r="AX904" s="12" t="s">
        <v>80</v>
      </c>
      <c r="AY904" s="152" t="s">
        <v>192</v>
      </c>
    </row>
    <row r="905" spans="2:65" s="13" customFormat="1" ht="10.199999999999999" x14ac:dyDescent="0.2">
      <c r="B905" s="157"/>
      <c r="D905" s="151" t="s">
        <v>203</v>
      </c>
      <c r="E905" s="158" t="s">
        <v>20</v>
      </c>
      <c r="F905" s="159" t="s">
        <v>1175</v>
      </c>
      <c r="H905" s="160">
        <v>10.88</v>
      </c>
      <c r="I905" s="161"/>
      <c r="L905" s="157"/>
      <c r="M905" s="162"/>
      <c r="T905" s="163"/>
      <c r="AT905" s="158" t="s">
        <v>203</v>
      </c>
      <c r="AU905" s="158" t="s">
        <v>89</v>
      </c>
      <c r="AV905" s="13" t="s">
        <v>89</v>
      </c>
      <c r="AW905" s="13" t="s">
        <v>39</v>
      </c>
      <c r="AX905" s="13" t="s">
        <v>22</v>
      </c>
      <c r="AY905" s="158" t="s">
        <v>192</v>
      </c>
    </row>
    <row r="906" spans="2:65" s="1" customFormat="1" ht="16.5" customHeight="1" x14ac:dyDescent="0.2">
      <c r="B906" s="33"/>
      <c r="C906" s="133" t="s">
        <v>1176</v>
      </c>
      <c r="D906" s="133" t="s">
        <v>194</v>
      </c>
      <c r="E906" s="134" t="s">
        <v>1177</v>
      </c>
      <c r="F906" s="135" t="s">
        <v>1178</v>
      </c>
      <c r="G906" s="136" t="s">
        <v>234</v>
      </c>
      <c r="H906" s="137">
        <v>6.36</v>
      </c>
      <c r="I906" s="138"/>
      <c r="J906" s="139">
        <f>ROUND(I906*H906,2)</f>
        <v>0</v>
      </c>
      <c r="K906" s="135" t="s">
        <v>198</v>
      </c>
      <c r="L906" s="33"/>
      <c r="M906" s="140" t="s">
        <v>20</v>
      </c>
      <c r="N906" s="141" t="s">
        <v>51</v>
      </c>
      <c r="P906" s="142">
        <f>O906*H906</f>
        <v>0</v>
      </c>
      <c r="Q906" s="142">
        <v>0</v>
      </c>
      <c r="R906" s="142">
        <f>Q906*H906</f>
        <v>0</v>
      </c>
      <c r="S906" s="142">
        <v>1.4999999999999999E-2</v>
      </c>
      <c r="T906" s="143">
        <f>S906*H906</f>
        <v>9.5399999999999999E-2</v>
      </c>
      <c r="AR906" s="144" t="s">
        <v>350</v>
      </c>
      <c r="AT906" s="144" t="s">
        <v>194</v>
      </c>
      <c r="AU906" s="144" t="s">
        <v>89</v>
      </c>
      <c r="AY906" s="18" t="s">
        <v>192</v>
      </c>
      <c r="BE906" s="145">
        <f>IF(N906="základní",J906,0)</f>
        <v>0</v>
      </c>
      <c r="BF906" s="145">
        <f>IF(N906="snížená",J906,0)</f>
        <v>0</v>
      </c>
      <c r="BG906" s="145">
        <f>IF(N906="zákl. přenesená",J906,0)</f>
        <v>0</v>
      </c>
      <c r="BH906" s="145">
        <f>IF(N906="sníž. přenesená",J906,0)</f>
        <v>0</v>
      </c>
      <c r="BI906" s="145">
        <f>IF(N906="nulová",J906,0)</f>
        <v>0</v>
      </c>
      <c r="BJ906" s="18" t="s">
        <v>22</v>
      </c>
      <c r="BK906" s="145">
        <f>ROUND(I906*H906,2)</f>
        <v>0</v>
      </c>
      <c r="BL906" s="18" t="s">
        <v>350</v>
      </c>
      <c r="BM906" s="144" t="s">
        <v>1179</v>
      </c>
    </row>
    <row r="907" spans="2:65" s="1" customFormat="1" ht="10.199999999999999" x14ac:dyDescent="0.2">
      <c r="B907" s="33"/>
      <c r="D907" s="146" t="s">
        <v>201</v>
      </c>
      <c r="F907" s="147" t="s">
        <v>1180</v>
      </c>
      <c r="I907" s="148"/>
      <c r="L907" s="33"/>
      <c r="M907" s="149"/>
      <c r="T907" s="54"/>
      <c r="AT907" s="18" t="s">
        <v>201</v>
      </c>
      <c r="AU907" s="18" t="s">
        <v>89</v>
      </c>
    </row>
    <row r="908" spans="2:65" s="12" customFormat="1" ht="10.199999999999999" x14ac:dyDescent="0.2">
      <c r="B908" s="150"/>
      <c r="D908" s="151" t="s">
        <v>203</v>
      </c>
      <c r="E908" s="152" t="s">
        <v>20</v>
      </c>
      <c r="F908" s="153" t="s">
        <v>1181</v>
      </c>
      <c r="H908" s="152" t="s">
        <v>20</v>
      </c>
      <c r="I908" s="154"/>
      <c r="L908" s="150"/>
      <c r="M908" s="155"/>
      <c r="T908" s="156"/>
      <c r="AT908" s="152" t="s">
        <v>203</v>
      </c>
      <c r="AU908" s="152" t="s">
        <v>89</v>
      </c>
      <c r="AV908" s="12" t="s">
        <v>22</v>
      </c>
      <c r="AW908" s="12" t="s">
        <v>39</v>
      </c>
      <c r="AX908" s="12" t="s">
        <v>80</v>
      </c>
      <c r="AY908" s="152" t="s">
        <v>192</v>
      </c>
    </row>
    <row r="909" spans="2:65" s="12" customFormat="1" ht="10.199999999999999" x14ac:dyDescent="0.2">
      <c r="B909" s="150"/>
      <c r="D909" s="151" t="s">
        <v>203</v>
      </c>
      <c r="E909" s="152" t="s">
        <v>20</v>
      </c>
      <c r="F909" s="153" t="s">
        <v>400</v>
      </c>
      <c r="H909" s="152" t="s">
        <v>20</v>
      </c>
      <c r="I909" s="154"/>
      <c r="L909" s="150"/>
      <c r="M909" s="155"/>
      <c r="T909" s="156"/>
      <c r="AT909" s="152" t="s">
        <v>203</v>
      </c>
      <c r="AU909" s="152" t="s">
        <v>89</v>
      </c>
      <c r="AV909" s="12" t="s">
        <v>22</v>
      </c>
      <c r="AW909" s="12" t="s">
        <v>39</v>
      </c>
      <c r="AX909" s="12" t="s">
        <v>80</v>
      </c>
      <c r="AY909" s="152" t="s">
        <v>192</v>
      </c>
    </row>
    <row r="910" spans="2:65" s="13" customFormat="1" ht="10.199999999999999" x14ac:dyDescent="0.2">
      <c r="B910" s="157"/>
      <c r="D910" s="151" t="s">
        <v>203</v>
      </c>
      <c r="E910" s="158" t="s">
        <v>20</v>
      </c>
      <c r="F910" s="159" t="s">
        <v>1182</v>
      </c>
      <c r="H910" s="160">
        <v>3</v>
      </c>
      <c r="I910" s="161"/>
      <c r="L910" s="157"/>
      <c r="M910" s="162"/>
      <c r="T910" s="163"/>
      <c r="AT910" s="158" t="s">
        <v>203</v>
      </c>
      <c r="AU910" s="158" t="s">
        <v>89</v>
      </c>
      <c r="AV910" s="13" t="s">
        <v>89</v>
      </c>
      <c r="AW910" s="13" t="s">
        <v>39</v>
      </c>
      <c r="AX910" s="13" t="s">
        <v>80</v>
      </c>
      <c r="AY910" s="158" t="s">
        <v>192</v>
      </c>
    </row>
    <row r="911" spans="2:65" s="12" customFormat="1" ht="10.199999999999999" x14ac:dyDescent="0.2">
      <c r="B911" s="150"/>
      <c r="D911" s="151" t="s">
        <v>203</v>
      </c>
      <c r="E911" s="152" t="s">
        <v>20</v>
      </c>
      <c r="F911" s="153" t="s">
        <v>432</v>
      </c>
      <c r="H911" s="152" t="s">
        <v>20</v>
      </c>
      <c r="I911" s="154"/>
      <c r="L911" s="150"/>
      <c r="M911" s="155"/>
      <c r="T911" s="156"/>
      <c r="AT911" s="152" t="s">
        <v>203</v>
      </c>
      <c r="AU911" s="152" t="s">
        <v>89</v>
      </c>
      <c r="AV911" s="12" t="s">
        <v>22</v>
      </c>
      <c r="AW911" s="12" t="s">
        <v>39</v>
      </c>
      <c r="AX911" s="12" t="s">
        <v>80</v>
      </c>
      <c r="AY911" s="152" t="s">
        <v>192</v>
      </c>
    </row>
    <row r="912" spans="2:65" s="13" customFormat="1" ht="10.199999999999999" x14ac:dyDescent="0.2">
      <c r="B912" s="157"/>
      <c r="D912" s="151" t="s">
        <v>203</v>
      </c>
      <c r="E912" s="158" t="s">
        <v>20</v>
      </c>
      <c r="F912" s="159" t="s">
        <v>1183</v>
      </c>
      <c r="H912" s="160">
        <v>3.36</v>
      </c>
      <c r="I912" s="161"/>
      <c r="L912" s="157"/>
      <c r="M912" s="162"/>
      <c r="T912" s="163"/>
      <c r="AT912" s="158" t="s">
        <v>203</v>
      </c>
      <c r="AU912" s="158" t="s">
        <v>89</v>
      </c>
      <c r="AV912" s="13" t="s">
        <v>89</v>
      </c>
      <c r="AW912" s="13" t="s">
        <v>39</v>
      </c>
      <c r="AX912" s="13" t="s">
        <v>80</v>
      </c>
      <c r="AY912" s="158" t="s">
        <v>192</v>
      </c>
    </row>
    <row r="913" spans="2:65" s="14" customFormat="1" ht="10.199999999999999" x14ac:dyDescent="0.2">
      <c r="B913" s="164"/>
      <c r="D913" s="151" t="s">
        <v>203</v>
      </c>
      <c r="E913" s="165" t="s">
        <v>20</v>
      </c>
      <c r="F913" s="166" t="s">
        <v>207</v>
      </c>
      <c r="H913" s="167">
        <v>6.36</v>
      </c>
      <c r="I913" s="168"/>
      <c r="L913" s="164"/>
      <c r="M913" s="169"/>
      <c r="T913" s="170"/>
      <c r="AT913" s="165" t="s">
        <v>203</v>
      </c>
      <c r="AU913" s="165" t="s">
        <v>89</v>
      </c>
      <c r="AV913" s="14" t="s">
        <v>199</v>
      </c>
      <c r="AW913" s="14" t="s">
        <v>39</v>
      </c>
      <c r="AX913" s="14" t="s">
        <v>22</v>
      </c>
      <c r="AY913" s="165" t="s">
        <v>192</v>
      </c>
    </row>
    <row r="914" spans="2:65" s="11" customFormat="1" ht="22.8" customHeight="1" x14ac:dyDescent="0.25">
      <c r="B914" s="121"/>
      <c r="D914" s="122" t="s">
        <v>79</v>
      </c>
      <c r="E914" s="131" t="s">
        <v>1184</v>
      </c>
      <c r="F914" s="131" t="s">
        <v>1185</v>
      </c>
      <c r="I914" s="124"/>
      <c r="J914" s="132">
        <f>BK914</f>
        <v>0</v>
      </c>
      <c r="L914" s="121"/>
      <c r="M914" s="126"/>
      <c r="P914" s="127">
        <f>SUM(P915:P918)</f>
        <v>0</v>
      </c>
      <c r="R914" s="127">
        <f>SUM(R915:R918)</f>
        <v>0</v>
      </c>
      <c r="T914" s="128">
        <f>SUM(T915:T918)</f>
        <v>7.6799999999999993E-2</v>
      </c>
      <c r="AR914" s="122" t="s">
        <v>89</v>
      </c>
      <c r="AT914" s="129" t="s">
        <v>79</v>
      </c>
      <c r="AU914" s="129" t="s">
        <v>22</v>
      </c>
      <c r="AY914" s="122" t="s">
        <v>192</v>
      </c>
      <c r="BK914" s="130">
        <f>SUM(BK915:BK918)</f>
        <v>0</v>
      </c>
    </row>
    <row r="915" spans="2:65" s="1" customFormat="1" ht="16.5" customHeight="1" x14ac:dyDescent="0.2">
      <c r="B915" s="33"/>
      <c r="C915" s="133" t="s">
        <v>1186</v>
      </c>
      <c r="D915" s="133" t="s">
        <v>194</v>
      </c>
      <c r="E915" s="134" t="s">
        <v>1187</v>
      </c>
      <c r="F915" s="135" t="s">
        <v>1188</v>
      </c>
      <c r="G915" s="136" t="s">
        <v>269</v>
      </c>
      <c r="H915" s="137">
        <v>76.8</v>
      </c>
      <c r="I915" s="138"/>
      <c r="J915" s="139">
        <f>ROUND(I915*H915,2)</f>
        <v>0</v>
      </c>
      <c r="K915" s="135" t="s">
        <v>198</v>
      </c>
      <c r="L915" s="33"/>
      <c r="M915" s="140" t="s">
        <v>20</v>
      </c>
      <c r="N915" s="141" t="s">
        <v>51</v>
      </c>
      <c r="P915" s="142">
        <f>O915*H915</f>
        <v>0</v>
      </c>
      <c r="Q915" s="142">
        <v>0</v>
      </c>
      <c r="R915" s="142">
        <f>Q915*H915</f>
        <v>0</v>
      </c>
      <c r="S915" s="142">
        <v>1E-3</v>
      </c>
      <c r="T915" s="143">
        <f>S915*H915</f>
        <v>7.6799999999999993E-2</v>
      </c>
      <c r="AR915" s="144" t="s">
        <v>350</v>
      </c>
      <c r="AT915" s="144" t="s">
        <v>194</v>
      </c>
      <c r="AU915" s="144" t="s">
        <v>89</v>
      </c>
      <c r="AY915" s="18" t="s">
        <v>192</v>
      </c>
      <c r="BE915" s="145">
        <f>IF(N915="základní",J915,0)</f>
        <v>0</v>
      </c>
      <c r="BF915" s="145">
        <f>IF(N915="snížená",J915,0)</f>
        <v>0</v>
      </c>
      <c r="BG915" s="145">
        <f>IF(N915="zákl. přenesená",J915,0)</f>
        <v>0</v>
      </c>
      <c r="BH915" s="145">
        <f>IF(N915="sníž. přenesená",J915,0)</f>
        <v>0</v>
      </c>
      <c r="BI915" s="145">
        <f>IF(N915="nulová",J915,0)</f>
        <v>0</v>
      </c>
      <c r="BJ915" s="18" t="s">
        <v>22</v>
      </c>
      <c r="BK915" s="145">
        <f>ROUND(I915*H915,2)</f>
        <v>0</v>
      </c>
      <c r="BL915" s="18" t="s">
        <v>350</v>
      </c>
      <c r="BM915" s="144" t="s">
        <v>1189</v>
      </c>
    </row>
    <row r="916" spans="2:65" s="1" customFormat="1" ht="10.199999999999999" x14ac:dyDescent="0.2">
      <c r="B916" s="33"/>
      <c r="D916" s="146" t="s">
        <v>201</v>
      </c>
      <c r="F916" s="147" t="s">
        <v>1190</v>
      </c>
      <c r="I916" s="148"/>
      <c r="L916" s="33"/>
      <c r="M916" s="149"/>
      <c r="T916" s="54"/>
      <c r="AT916" s="18" t="s">
        <v>201</v>
      </c>
      <c r="AU916" s="18" t="s">
        <v>89</v>
      </c>
    </row>
    <row r="917" spans="2:65" s="12" customFormat="1" ht="10.199999999999999" x14ac:dyDescent="0.2">
      <c r="B917" s="150"/>
      <c r="D917" s="151" t="s">
        <v>203</v>
      </c>
      <c r="E917" s="152" t="s">
        <v>20</v>
      </c>
      <c r="F917" s="153" t="s">
        <v>1191</v>
      </c>
      <c r="H917" s="152" t="s">
        <v>20</v>
      </c>
      <c r="I917" s="154"/>
      <c r="L917" s="150"/>
      <c r="M917" s="155"/>
      <c r="T917" s="156"/>
      <c r="AT917" s="152" t="s">
        <v>203</v>
      </c>
      <c r="AU917" s="152" t="s">
        <v>89</v>
      </c>
      <c r="AV917" s="12" t="s">
        <v>22</v>
      </c>
      <c r="AW917" s="12" t="s">
        <v>39</v>
      </c>
      <c r="AX917" s="12" t="s">
        <v>80</v>
      </c>
      <c r="AY917" s="152" t="s">
        <v>192</v>
      </c>
    </row>
    <row r="918" spans="2:65" s="13" customFormat="1" ht="10.199999999999999" x14ac:dyDescent="0.2">
      <c r="B918" s="157"/>
      <c r="D918" s="151" t="s">
        <v>203</v>
      </c>
      <c r="E918" s="158" t="s">
        <v>20</v>
      </c>
      <c r="F918" s="159" t="s">
        <v>1192</v>
      </c>
      <c r="H918" s="160">
        <v>76.8</v>
      </c>
      <c r="I918" s="161"/>
      <c r="L918" s="157"/>
      <c r="M918" s="162"/>
      <c r="T918" s="163"/>
      <c r="AT918" s="158" t="s">
        <v>203</v>
      </c>
      <c r="AU918" s="158" t="s">
        <v>89</v>
      </c>
      <c r="AV918" s="13" t="s">
        <v>89</v>
      </c>
      <c r="AW918" s="13" t="s">
        <v>39</v>
      </c>
      <c r="AX918" s="13" t="s">
        <v>22</v>
      </c>
      <c r="AY918" s="158" t="s">
        <v>192</v>
      </c>
    </row>
    <row r="919" spans="2:65" s="11" customFormat="1" ht="22.8" customHeight="1" x14ac:dyDescent="0.25">
      <c r="B919" s="121"/>
      <c r="D919" s="122" t="s">
        <v>79</v>
      </c>
      <c r="E919" s="131" t="s">
        <v>1193</v>
      </c>
      <c r="F919" s="131" t="s">
        <v>1194</v>
      </c>
      <c r="I919" s="124"/>
      <c r="J919" s="132">
        <f>BK919</f>
        <v>0</v>
      </c>
      <c r="L919" s="121"/>
      <c r="M919" s="126"/>
      <c r="P919" s="127">
        <f>SUM(P920:P926)</f>
        <v>0</v>
      </c>
      <c r="R919" s="127">
        <f>SUM(R920:R926)</f>
        <v>0</v>
      </c>
      <c r="T919" s="128">
        <f>SUM(T920:T926)</f>
        <v>2.4700000000000003E-2</v>
      </c>
      <c r="AR919" s="122" t="s">
        <v>89</v>
      </c>
      <c r="AT919" s="129" t="s">
        <v>79</v>
      </c>
      <c r="AU919" s="129" t="s">
        <v>22</v>
      </c>
      <c r="AY919" s="122" t="s">
        <v>192</v>
      </c>
      <c r="BK919" s="130">
        <f>SUM(BK920:BK926)</f>
        <v>0</v>
      </c>
    </row>
    <row r="920" spans="2:65" s="1" customFormat="1" ht="16.5" customHeight="1" x14ac:dyDescent="0.2">
      <c r="B920" s="33"/>
      <c r="C920" s="133" t="s">
        <v>1195</v>
      </c>
      <c r="D920" s="133" t="s">
        <v>194</v>
      </c>
      <c r="E920" s="134" t="s">
        <v>1196</v>
      </c>
      <c r="F920" s="135" t="s">
        <v>1197</v>
      </c>
      <c r="G920" s="136" t="s">
        <v>234</v>
      </c>
      <c r="H920" s="137">
        <v>9.8800000000000008</v>
      </c>
      <c r="I920" s="138"/>
      <c r="J920" s="139">
        <f>ROUND(I920*H920,2)</f>
        <v>0</v>
      </c>
      <c r="K920" s="135" t="s">
        <v>198</v>
      </c>
      <c r="L920" s="33"/>
      <c r="M920" s="140" t="s">
        <v>20</v>
      </c>
      <c r="N920" s="141" t="s">
        <v>51</v>
      </c>
      <c r="P920" s="142">
        <f>O920*H920</f>
        <v>0</v>
      </c>
      <c r="Q920" s="142">
        <v>0</v>
      </c>
      <c r="R920" s="142">
        <f>Q920*H920</f>
        <v>0</v>
      </c>
      <c r="S920" s="142">
        <v>2.5000000000000001E-3</v>
      </c>
      <c r="T920" s="143">
        <f>S920*H920</f>
        <v>2.4700000000000003E-2</v>
      </c>
      <c r="AR920" s="144" t="s">
        <v>350</v>
      </c>
      <c r="AT920" s="144" t="s">
        <v>194</v>
      </c>
      <c r="AU920" s="144" t="s">
        <v>89</v>
      </c>
      <c r="AY920" s="18" t="s">
        <v>192</v>
      </c>
      <c r="BE920" s="145">
        <f>IF(N920="základní",J920,0)</f>
        <v>0</v>
      </c>
      <c r="BF920" s="145">
        <f>IF(N920="snížená",J920,0)</f>
        <v>0</v>
      </c>
      <c r="BG920" s="145">
        <f>IF(N920="zákl. přenesená",J920,0)</f>
        <v>0</v>
      </c>
      <c r="BH920" s="145">
        <f>IF(N920="sníž. přenesená",J920,0)</f>
        <v>0</v>
      </c>
      <c r="BI920" s="145">
        <f>IF(N920="nulová",J920,0)</f>
        <v>0</v>
      </c>
      <c r="BJ920" s="18" t="s">
        <v>22</v>
      </c>
      <c r="BK920" s="145">
        <f>ROUND(I920*H920,2)</f>
        <v>0</v>
      </c>
      <c r="BL920" s="18" t="s">
        <v>350</v>
      </c>
      <c r="BM920" s="144" t="s">
        <v>1198</v>
      </c>
    </row>
    <row r="921" spans="2:65" s="1" customFormat="1" ht="10.199999999999999" x14ac:dyDescent="0.2">
      <c r="B921" s="33"/>
      <c r="D921" s="146" t="s">
        <v>201</v>
      </c>
      <c r="F921" s="147" t="s">
        <v>1199</v>
      </c>
      <c r="I921" s="148"/>
      <c r="L921" s="33"/>
      <c r="M921" s="149"/>
      <c r="T921" s="54"/>
      <c r="AT921" s="18" t="s">
        <v>201</v>
      </c>
      <c r="AU921" s="18" t="s">
        <v>89</v>
      </c>
    </row>
    <row r="922" spans="2:65" s="12" customFormat="1" ht="10.199999999999999" x14ac:dyDescent="0.2">
      <c r="B922" s="150"/>
      <c r="D922" s="151" t="s">
        <v>203</v>
      </c>
      <c r="E922" s="152" t="s">
        <v>20</v>
      </c>
      <c r="F922" s="153" t="s">
        <v>1093</v>
      </c>
      <c r="H922" s="152" t="s">
        <v>20</v>
      </c>
      <c r="I922" s="154"/>
      <c r="L922" s="150"/>
      <c r="M922" s="155"/>
      <c r="T922" s="156"/>
      <c r="AT922" s="152" t="s">
        <v>203</v>
      </c>
      <c r="AU922" s="152" t="s">
        <v>89</v>
      </c>
      <c r="AV922" s="12" t="s">
        <v>22</v>
      </c>
      <c r="AW922" s="12" t="s">
        <v>39</v>
      </c>
      <c r="AX922" s="12" t="s">
        <v>80</v>
      </c>
      <c r="AY922" s="152" t="s">
        <v>192</v>
      </c>
    </row>
    <row r="923" spans="2:65" s="13" customFormat="1" ht="10.199999999999999" x14ac:dyDescent="0.2">
      <c r="B923" s="157"/>
      <c r="D923" s="151" t="s">
        <v>203</v>
      </c>
      <c r="E923" s="158" t="s">
        <v>20</v>
      </c>
      <c r="F923" s="159" t="s">
        <v>1094</v>
      </c>
      <c r="H923" s="160">
        <v>7.92</v>
      </c>
      <c r="I923" s="161"/>
      <c r="L923" s="157"/>
      <c r="M923" s="162"/>
      <c r="T923" s="163"/>
      <c r="AT923" s="158" t="s">
        <v>203</v>
      </c>
      <c r="AU923" s="158" t="s">
        <v>89</v>
      </c>
      <c r="AV923" s="13" t="s">
        <v>89</v>
      </c>
      <c r="AW923" s="13" t="s">
        <v>39</v>
      </c>
      <c r="AX923" s="13" t="s">
        <v>80</v>
      </c>
      <c r="AY923" s="158" t="s">
        <v>192</v>
      </c>
    </row>
    <row r="924" spans="2:65" s="12" customFormat="1" ht="10.199999999999999" x14ac:dyDescent="0.2">
      <c r="B924" s="150"/>
      <c r="D924" s="151" t="s">
        <v>203</v>
      </c>
      <c r="E924" s="152" t="s">
        <v>20</v>
      </c>
      <c r="F924" s="153" t="s">
        <v>1200</v>
      </c>
      <c r="H924" s="152" t="s">
        <v>20</v>
      </c>
      <c r="I924" s="154"/>
      <c r="L924" s="150"/>
      <c r="M924" s="155"/>
      <c r="T924" s="156"/>
      <c r="AT924" s="152" t="s">
        <v>203</v>
      </c>
      <c r="AU924" s="152" t="s">
        <v>89</v>
      </c>
      <c r="AV924" s="12" t="s">
        <v>22</v>
      </c>
      <c r="AW924" s="12" t="s">
        <v>39</v>
      </c>
      <c r="AX924" s="12" t="s">
        <v>80</v>
      </c>
      <c r="AY924" s="152" t="s">
        <v>192</v>
      </c>
    </row>
    <row r="925" spans="2:65" s="13" customFormat="1" ht="10.199999999999999" x14ac:dyDescent="0.2">
      <c r="B925" s="157"/>
      <c r="D925" s="151" t="s">
        <v>203</v>
      </c>
      <c r="E925" s="158" t="s">
        <v>20</v>
      </c>
      <c r="F925" s="159" t="s">
        <v>1201</v>
      </c>
      <c r="H925" s="160">
        <v>1.96</v>
      </c>
      <c r="I925" s="161"/>
      <c r="L925" s="157"/>
      <c r="M925" s="162"/>
      <c r="T925" s="163"/>
      <c r="AT925" s="158" t="s">
        <v>203</v>
      </c>
      <c r="AU925" s="158" t="s">
        <v>89</v>
      </c>
      <c r="AV925" s="13" t="s">
        <v>89</v>
      </c>
      <c r="AW925" s="13" t="s">
        <v>39</v>
      </c>
      <c r="AX925" s="13" t="s">
        <v>80</v>
      </c>
      <c r="AY925" s="158" t="s">
        <v>192</v>
      </c>
    </row>
    <row r="926" spans="2:65" s="14" customFormat="1" ht="10.199999999999999" x14ac:dyDescent="0.2">
      <c r="B926" s="164"/>
      <c r="D926" s="151" t="s">
        <v>203</v>
      </c>
      <c r="E926" s="165" t="s">
        <v>20</v>
      </c>
      <c r="F926" s="166" t="s">
        <v>207</v>
      </c>
      <c r="H926" s="167">
        <v>9.8800000000000008</v>
      </c>
      <c r="I926" s="168"/>
      <c r="L926" s="164"/>
      <c r="M926" s="169"/>
      <c r="T926" s="170"/>
      <c r="AT926" s="165" t="s">
        <v>203</v>
      </c>
      <c r="AU926" s="165" t="s">
        <v>89</v>
      </c>
      <c r="AV926" s="14" t="s">
        <v>199</v>
      </c>
      <c r="AW926" s="14" t="s">
        <v>39</v>
      </c>
      <c r="AX926" s="14" t="s">
        <v>22</v>
      </c>
      <c r="AY926" s="165" t="s">
        <v>192</v>
      </c>
    </row>
    <row r="927" spans="2:65" s="11" customFormat="1" ht="22.8" customHeight="1" x14ac:dyDescent="0.25">
      <c r="B927" s="121"/>
      <c r="D927" s="122" t="s">
        <v>79</v>
      </c>
      <c r="E927" s="131" t="s">
        <v>1202</v>
      </c>
      <c r="F927" s="131" t="s">
        <v>1203</v>
      </c>
      <c r="I927" s="124"/>
      <c r="J927" s="132">
        <f>BK927</f>
        <v>0</v>
      </c>
      <c r="L927" s="121"/>
      <c r="M927" s="126"/>
      <c r="P927" s="127">
        <f>SUM(P928:P941)</f>
        <v>0</v>
      </c>
      <c r="R927" s="127">
        <f>SUM(R928:R941)</f>
        <v>0.72574099999999997</v>
      </c>
      <c r="T927" s="128">
        <f>SUM(T928:T941)</f>
        <v>0.22497971</v>
      </c>
      <c r="AR927" s="122" t="s">
        <v>89</v>
      </c>
      <c r="AT927" s="129" t="s">
        <v>79</v>
      </c>
      <c r="AU927" s="129" t="s">
        <v>22</v>
      </c>
      <c r="AY927" s="122" t="s">
        <v>192</v>
      </c>
      <c r="BK927" s="130">
        <f>SUM(BK928:BK941)</f>
        <v>0</v>
      </c>
    </row>
    <row r="928" spans="2:65" s="1" customFormat="1" ht="16.5" customHeight="1" x14ac:dyDescent="0.2">
      <c r="B928" s="33"/>
      <c r="C928" s="133" t="s">
        <v>1204</v>
      </c>
      <c r="D928" s="133" t="s">
        <v>194</v>
      </c>
      <c r="E928" s="134" t="s">
        <v>1205</v>
      </c>
      <c r="F928" s="135" t="s">
        <v>1206</v>
      </c>
      <c r="G928" s="136" t="s">
        <v>234</v>
      </c>
      <c r="H928" s="137">
        <v>725.74099999999999</v>
      </c>
      <c r="I928" s="138"/>
      <c r="J928" s="139">
        <f>ROUND(I928*H928,2)</f>
        <v>0</v>
      </c>
      <c r="K928" s="135" t="s">
        <v>198</v>
      </c>
      <c r="L928" s="33"/>
      <c r="M928" s="140" t="s">
        <v>20</v>
      </c>
      <c r="N928" s="141" t="s">
        <v>51</v>
      </c>
      <c r="P928" s="142">
        <f>O928*H928</f>
        <v>0</v>
      </c>
      <c r="Q928" s="142">
        <v>1E-3</v>
      </c>
      <c r="R928" s="142">
        <f>Q928*H928</f>
        <v>0.72574099999999997</v>
      </c>
      <c r="S928" s="142">
        <v>3.1E-4</v>
      </c>
      <c r="T928" s="143">
        <f>S928*H928</f>
        <v>0.22497971</v>
      </c>
      <c r="AR928" s="144" t="s">
        <v>350</v>
      </c>
      <c r="AT928" s="144" t="s">
        <v>194</v>
      </c>
      <c r="AU928" s="144" t="s">
        <v>89</v>
      </c>
      <c r="AY928" s="18" t="s">
        <v>192</v>
      </c>
      <c r="BE928" s="145">
        <f>IF(N928="základní",J928,0)</f>
        <v>0</v>
      </c>
      <c r="BF928" s="145">
        <f>IF(N928="snížená",J928,0)</f>
        <v>0</v>
      </c>
      <c r="BG928" s="145">
        <f>IF(N928="zákl. přenesená",J928,0)</f>
        <v>0</v>
      </c>
      <c r="BH928" s="145">
        <f>IF(N928="sníž. přenesená",J928,0)</f>
        <v>0</v>
      </c>
      <c r="BI928" s="145">
        <f>IF(N928="nulová",J928,0)</f>
        <v>0</v>
      </c>
      <c r="BJ928" s="18" t="s">
        <v>22</v>
      </c>
      <c r="BK928" s="145">
        <f>ROUND(I928*H928,2)</f>
        <v>0</v>
      </c>
      <c r="BL928" s="18" t="s">
        <v>350</v>
      </c>
      <c r="BM928" s="144" t="s">
        <v>1207</v>
      </c>
    </row>
    <row r="929" spans="2:65" s="1" customFormat="1" ht="10.199999999999999" x14ac:dyDescent="0.2">
      <c r="B929" s="33"/>
      <c r="D929" s="146" t="s">
        <v>201</v>
      </c>
      <c r="F929" s="147" t="s">
        <v>1208</v>
      </c>
      <c r="I929" s="148"/>
      <c r="L929" s="33"/>
      <c r="M929" s="149"/>
      <c r="T929" s="54"/>
      <c r="AT929" s="18" t="s">
        <v>201</v>
      </c>
      <c r="AU929" s="18" t="s">
        <v>89</v>
      </c>
    </row>
    <row r="930" spans="2:65" s="12" customFormat="1" ht="10.199999999999999" x14ac:dyDescent="0.2">
      <c r="B930" s="150"/>
      <c r="D930" s="151" t="s">
        <v>203</v>
      </c>
      <c r="E930" s="152" t="s">
        <v>20</v>
      </c>
      <c r="F930" s="153" t="s">
        <v>1209</v>
      </c>
      <c r="H930" s="152" t="s">
        <v>20</v>
      </c>
      <c r="I930" s="154"/>
      <c r="L930" s="150"/>
      <c r="M930" s="155"/>
      <c r="T930" s="156"/>
      <c r="AT930" s="152" t="s">
        <v>203</v>
      </c>
      <c r="AU930" s="152" t="s">
        <v>89</v>
      </c>
      <c r="AV930" s="12" t="s">
        <v>22</v>
      </c>
      <c r="AW930" s="12" t="s">
        <v>39</v>
      </c>
      <c r="AX930" s="12" t="s">
        <v>80</v>
      </c>
      <c r="AY930" s="152" t="s">
        <v>192</v>
      </c>
    </row>
    <row r="931" spans="2:65" s="13" customFormat="1" ht="10.199999999999999" x14ac:dyDescent="0.2">
      <c r="B931" s="157"/>
      <c r="D931" s="151" t="s">
        <v>203</v>
      </c>
      <c r="E931" s="158" t="s">
        <v>20</v>
      </c>
      <c r="F931" s="159" t="s">
        <v>1210</v>
      </c>
      <c r="H931" s="160">
        <v>870.88599999999997</v>
      </c>
      <c r="I931" s="161"/>
      <c r="L931" s="157"/>
      <c r="M931" s="162"/>
      <c r="T931" s="163"/>
      <c r="AT931" s="158" t="s">
        <v>203</v>
      </c>
      <c r="AU931" s="158" t="s">
        <v>89</v>
      </c>
      <c r="AV931" s="13" t="s">
        <v>89</v>
      </c>
      <c r="AW931" s="13" t="s">
        <v>39</v>
      </c>
      <c r="AX931" s="13" t="s">
        <v>80</v>
      </c>
      <c r="AY931" s="158" t="s">
        <v>192</v>
      </c>
    </row>
    <row r="932" spans="2:65" s="13" customFormat="1" ht="10.199999999999999" x14ac:dyDescent="0.2">
      <c r="B932" s="157"/>
      <c r="D932" s="151" t="s">
        <v>203</v>
      </c>
      <c r="E932" s="158" t="s">
        <v>20</v>
      </c>
      <c r="F932" s="159" t="s">
        <v>1211</v>
      </c>
      <c r="H932" s="160">
        <v>97.99</v>
      </c>
      <c r="I932" s="161"/>
      <c r="L932" s="157"/>
      <c r="M932" s="162"/>
      <c r="T932" s="163"/>
      <c r="AT932" s="158" t="s">
        <v>203</v>
      </c>
      <c r="AU932" s="158" t="s">
        <v>89</v>
      </c>
      <c r="AV932" s="13" t="s">
        <v>89</v>
      </c>
      <c r="AW932" s="13" t="s">
        <v>39</v>
      </c>
      <c r="AX932" s="13" t="s">
        <v>80</v>
      </c>
      <c r="AY932" s="158" t="s">
        <v>192</v>
      </c>
    </row>
    <row r="933" spans="2:65" s="13" customFormat="1" ht="10.199999999999999" x14ac:dyDescent="0.2">
      <c r="B933" s="157"/>
      <c r="D933" s="151" t="s">
        <v>203</v>
      </c>
      <c r="E933" s="158" t="s">
        <v>20</v>
      </c>
      <c r="F933" s="159" t="s">
        <v>1212</v>
      </c>
      <c r="H933" s="160">
        <v>921.19899999999996</v>
      </c>
      <c r="I933" s="161"/>
      <c r="L933" s="157"/>
      <c r="M933" s="162"/>
      <c r="T933" s="163"/>
      <c r="AT933" s="158" t="s">
        <v>203</v>
      </c>
      <c r="AU933" s="158" t="s">
        <v>89</v>
      </c>
      <c r="AV933" s="13" t="s">
        <v>89</v>
      </c>
      <c r="AW933" s="13" t="s">
        <v>39</v>
      </c>
      <c r="AX933" s="13" t="s">
        <v>80</v>
      </c>
      <c r="AY933" s="158" t="s">
        <v>192</v>
      </c>
    </row>
    <row r="934" spans="2:65" s="13" customFormat="1" ht="10.199999999999999" x14ac:dyDescent="0.2">
      <c r="B934" s="157"/>
      <c r="D934" s="151" t="s">
        <v>203</v>
      </c>
      <c r="E934" s="158" t="s">
        <v>20</v>
      </c>
      <c r="F934" s="159" t="s">
        <v>1213</v>
      </c>
      <c r="H934" s="160">
        <v>30.555</v>
      </c>
      <c r="I934" s="161"/>
      <c r="L934" s="157"/>
      <c r="M934" s="162"/>
      <c r="T934" s="163"/>
      <c r="AT934" s="158" t="s">
        <v>203</v>
      </c>
      <c r="AU934" s="158" t="s">
        <v>89</v>
      </c>
      <c r="AV934" s="13" t="s">
        <v>89</v>
      </c>
      <c r="AW934" s="13" t="s">
        <v>39</v>
      </c>
      <c r="AX934" s="13" t="s">
        <v>80</v>
      </c>
      <c r="AY934" s="158" t="s">
        <v>192</v>
      </c>
    </row>
    <row r="935" spans="2:65" s="12" customFormat="1" ht="10.199999999999999" x14ac:dyDescent="0.2">
      <c r="B935" s="150"/>
      <c r="D935" s="151" t="s">
        <v>203</v>
      </c>
      <c r="E935" s="152" t="s">
        <v>20</v>
      </c>
      <c r="F935" s="153" t="s">
        <v>1214</v>
      </c>
      <c r="H935" s="152" t="s">
        <v>20</v>
      </c>
      <c r="I935" s="154"/>
      <c r="L935" s="150"/>
      <c r="M935" s="155"/>
      <c r="T935" s="156"/>
      <c r="AT935" s="152" t="s">
        <v>203</v>
      </c>
      <c r="AU935" s="152" t="s">
        <v>89</v>
      </c>
      <c r="AV935" s="12" t="s">
        <v>22</v>
      </c>
      <c r="AW935" s="12" t="s">
        <v>39</v>
      </c>
      <c r="AX935" s="12" t="s">
        <v>80</v>
      </c>
      <c r="AY935" s="152" t="s">
        <v>192</v>
      </c>
    </row>
    <row r="936" spans="2:65" s="13" customFormat="1" ht="10.199999999999999" x14ac:dyDescent="0.2">
      <c r="B936" s="157"/>
      <c r="D936" s="151" t="s">
        <v>203</v>
      </c>
      <c r="E936" s="158" t="s">
        <v>20</v>
      </c>
      <c r="F936" s="159" t="s">
        <v>1215</v>
      </c>
      <c r="H936" s="160">
        <v>-52.747</v>
      </c>
      <c r="I936" s="161"/>
      <c r="L936" s="157"/>
      <c r="M936" s="162"/>
      <c r="T936" s="163"/>
      <c r="AT936" s="158" t="s">
        <v>203</v>
      </c>
      <c r="AU936" s="158" t="s">
        <v>89</v>
      </c>
      <c r="AV936" s="13" t="s">
        <v>89</v>
      </c>
      <c r="AW936" s="13" t="s">
        <v>39</v>
      </c>
      <c r="AX936" s="13" t="s">
        <v>80</v>
      </c>
      <c r="AY936" s="158" t="s">
        <v>192</v>
      </c>
    </row>
    <row r="937" spans="2:65" s="12" customFormat="1" ht="10.199999999999999" x14ac:dyDescent="0.2">
      <c r="B937" s="150"/>
      <c r="D937" s="151" t="s">
        <v>203</v>
      </c>
      <c r="E937" s="152" t="s">
        <v>20</v>
      </c>
      <c r="F937" s="153" t="s">
        <v>1216</v>
      </c>
      <c r="H937" s="152" t="s">
        <v>20</v>
      </c>
      <c r="I937" s="154"/>
      <c r="L937" s="150"/>
      <c r="M937" s="155"/>
      <c r="T937" s="156"/>
      <c r="AT937" s="152" t="s">
        <v>203</v>
      </c>
      <c r="AU937" s="152" t="s">
        <v>89</v>
      </c>
      <c r="AV937" s="12" t="s">
        <v>22</v>
      </c>
      <c r="AW937" s="12" t="s">
        <v>39</v>
      </c>
      <c r="AX937" s="12" t="s">
        <v>80</v>
      </c>
      <c r="AY937" s="152" t="s">
        <v>192</v>
      </c>
    </row>
    <row r="938" spans="2:65" s="13" customFormat="1" ht="10.199999999999999" x14ac:dyDescent="0.2">
      <c r="B938" s="157"/>
      <c r="D938" s="151" t="s">
        <v>203</v>
      </c>
      <c r="E938" s="158" t="s">
        <v>20</v>
      </c>
      <c r="F938" s="159" t="s">
        <v>1217</v>
      </c>
      <c r="H938" s="160">
        <v>-15.737</v>
      </c>
      <c r="I938" s="161"/>
      <c r="L938" s="157"/>
      <c r="M938" s="162"/>
      <c r="T938" s="163"/>
      <c r="AT938" s="158" t="s">
        <v>203</v>
      </c>
      <c r="AU938" s="158" t="s">
        <v>89</v>
      </c>
      <c r="AV938" s="13" t="s">
        <v>89</v>
      </c>
      <c r="AW938" s="13" t="s">
        <v>39</v>
      </c>
      <c r="AX938" s="13" t="s">
        <v>80</v>
      </c>
      <c r="AY938" s="158" t="s">
        <v>192</v>
      </c>
    </row>
    <row r="939" spans="2:65" s="13" customFormat="1" ht="10.199999999999999" x14ac:dyDescent="0.2">
      <c r="B939" s="157"/>
      <c r="D939" s="151" t="s">
        <v>203</v>
      </c>
      <c r="E939" s="158" t="s">
        <v>20</v>
      </c>
      <c r="F939" s="159" t="s">
        <v>1218</v>
      </c>
      <c r="H939" s="160">
        <v>-845.75699999999995</v>
      </c>
      <c r="I939" s="161"/>
      <c r="L939" s="157"/>
      <c r="M939" s="162"/>
      <c r="T939" s="163"/>
      <c r="AT939" s="158" t="s">
        <v>203</v>
      </c>
      <c r="AU939" s="158" t="s">
        <v>89</v>
      </c>
      <c r="AV939" s="13" t="s">
        <v>89</v>
      </c>
      <c r="AW939" s="13" t="s">
        <v>39</v>
      </c>
      <c r="AX939" s="13" t="s">
        <v>80</v>
      </c>
      <c r="AY939" s="158" t="s">
        <v>192</v>
      </c>
    </row>
    <row r="940" spans="2:65" s="13" customFormat="1" ht="10.199999999999999" x14ac:dyDescent="0.2">
      <c r="B940" s="157"/>
      <c r="D940" s="151" t="s">
        <v>203</v>
      </c>
      <c r="E940" s="158" t="s">
        <v>20</v>
      </c>
      <c r="F940" s="159" t="s">
        <v>1219</v>
      </c>
      <c r="H940" s="160">
        <v>-280.64800000000002</v>
      </c>
      <c r="I940" s="161"/>
      <c r="L940" s="157"/>
      <c r="M940" s="162"/>
      <c r="T940" s="163"/>
      <c r="AT940" s="158" t="s">
        <v>203</v>
      </c>
      <c r="AU940" s="158" t="s">
        <v>89</v>
      </c>
      <c r="AV940" s="13" t="s">
        <v>89</v>
      </c>
      <c r="AW940" s="13" t="s">
        <v>39</v>
      </c>
      <c r="AX940" s="13" t="s">
        <v>80</v>
      </c>
      <c r="AY940" s="158" t="s">
        <v>192</v>
      </c>
    </row>
    <row r="941" spans="2:65" s="14" customFormat="1" ht="10.199999999999999" x14ac:dyDescent="0.2">
      <c r="B941" s="164"/>
      <c r="D941" s="151" t="s">
        <v>203</v>
      </c>
      <c r="E941" s="165" t="s">
        <v>20</v>
      </c>
      <c r="F941" s="166" t="s">
        <v>207</v>
      </c>
      <c r="H941" s="167">
        <v>725.74099999999999</v>
      </c>
      <c r="I941" s="168"/>
      <c r="L941" s="164"/>
      <c r="M941" s="169"/>
      <c r="T941" s="170"/>
      <c r="AT941" s="165" t="s">
        <v>203</v>
      </c>
      <c r="AU941" s="165" t="s">
        <v>89</v>
      </c>
      <c r="AV941" s="14" t="s">
        <v>199</v>
      </c>
      <c r="AW941" s="14" t="s">
        <v>39</v>
      </c>
      <c r="AX941" s="14" t="s">
        <v>22</v>
      </c>
      <c r="AY941" s="165" t="s">
        <v>192</v>
      </c>
    </row>
    <row r="942" spans="2:65" s="11" customFormat="1" ht="25.95" customHeight="1" x14ac:dyDescent="0.25">
      <c r="B942" s="121"/>
      <c r="D942" s="122" t="s">
        <v>79</v>
      </c>
      <c r="E942" s="123" t="s">
        <v>1220</v>
      </c>
      <c r="F942" s="123" t="s">
        <v>1221</v>
      </c>
      <c r="I942" s="124"/>
      <c r="J942" s="125">
        <f>BK942</f>
        <v>0</v>
      </c>
      <c r="L942" s="121"/>
      <c r="M942" s="126"/>
      <c r="P942" s="127">
        <f>SUM(P943:P944)</f>
        <v>0</v>
      </c>
      <c r="R942" s="127">
        <f>SUM(R943:R944)</f>
        <v>0</v>
      </c>
      <c r="T942" s="128">
        <f>SUM(T943:T944)</f>
        <v>0</v>
      </c>
      <c r="AR942" s="122" t="s">
        <v>199</v>
      </c>
      <c r="AT942" s="129" t="s">
        <v>79</v>
      </c>
      <c r="AU942" s="129" t="s">
        <v>80</v>
      </c>
      <c r="AY942" s="122" t="s">
        <v>192</v>
      </c>
      <c r="BK942" s="130">
        <f>SUM(BK943:BK944)</f>
        <v>0</v>
      </c>
    </row>
    <row r="943" spans="2:65" s="1" customFormat="1" ht="16.5" customHeight="1" x14ac:dyDescent="0.2">
      <c r="B943" s="33"/>
      <c r="C943" s="133" t="s">
        <v>1222</v>
      </c>
      <c r="D943" s="133" t="s">
        <v>194</v>
      </c>
      <c r="E943" s="134" t="s">
        <v>1223</v>
      </c>
      <c r="F943" s="135" t="s">
        <v>1224</v>
      </c>
      <c r="G943" s="136" t="s">
        <v>1225</v>
      </c>
      <c r="H943" s="137">
        <v>16</v>
      </c>
      <c r="I943" s="138"/>
      <c r="J943" s="139">
        <f>ROUND(I943*H943,2)</f>
        <v>0</v>
      </c>
      <c r="K943" s="135" t="s">
        <v>198</v>
      </c>
      <c r="L943" s="33"/>
      <c r="M943" s="140" t="s">
        <v>20</v>
      </c>
      <c r="N943" s="141" t="s">
        <v>51</v>
      </c>
      <c r="P943" s="142">
        <f>O943*H943</f>
        <v>0</v>
      </c>
      <c r="Q943" s="142">
        <v>0</v>
      </c>
      <c r="R943" s="142">
        <f>Q943*H943</f>
        <v>0</v>
      </c>
      <c r="S943" s="142">
        <v>0</v>
      </c>
      <c r="T943" s="143">
        <f>S943*H943</f>
        <v>0</v>
      </c>
      <c r="AR943" s="144" t="s">
        <v>882</v>
      </c>
      <c r="AT943" s="144" t="s">
        <v>194</v>
      </c>
      <c r="AU943" s="144" t="s">
        <v>22</v>
      </c>
      <c r="AY943" s="18" t="s">
        <v>192</v>
      </c>
      <c r="BE943" s="145">
        <f>IF(N943="základní",J943,0)</f>
        <v>0</v>
      </c>
      <c r="BF943" s="145">
        <f>IF(N943="snížená",J943,0)</f>
        <v>0</v>
      </c>
      <c r="BG943" s="145">
        <f>IF(N943="zákl. přenesená",J943,0)</f>
        <v>0</v>
      </c>
      <c r="BH943" s="145">
        <f>IF(N943="sníž. přenesená",J943,0)</f>
        <v>0</v>
      </c>
      <c r="BI943" s="145">
        <f>IF(N943="nulová",J943,0)</f>
        <v>0</v>
      </c>
      <c r="BJ943" s="18" t="s">
        <v>22</v>
      </c>
      <c r="BK943" s="145">
        <f>ROUND(I943*H943,2)</f>
        <v>0</v>
      </c>
      <c r="BL943" s="18" t="s">
        <v>882</v>
      </c>
      <c r="BM943" s="144" t="s">
        <v>1226</v>
      </c>
    </row>
    <row r="944" spans="2:65" s="1" customFormat="1" ht="10.199999999999999" x14ac:dyDescent="0.2">
      <c r="B944" s="33"/>
      <c r="D944" s="146" t="s">
        <v>201</v>
      </c>
      <c r="F944" s="147" t="s">
        <v>1227</v>
      </c>
      <c r="I944" s="148"/>
      <c r="L944" s="33"/>
      <c r="M944" s="179"/>
      <c r="N944" s="180"/>
      <c r="O944" s="180"/>
      <c r="P944" s="180"/>
      <c r="Q944" s="180"/>
      <c r="R944" s="180"/>
      <c r="S944" s="180"/>
      <c r="T944" s="181"/>
      <c r="AT944" s="18" t="s">
        <v>201</v>
      </c>
      <c r="AU944" s="18" t="s">
        <v>22</v>
      </c>
    </row>
    <row r="945" spans="2:12" s="1" customFormat="1" ht="6.9" customHeight="1" x14ac:dyDescent="0.2">
      <c r="B945" s="42"/>
      <c r="C945" s="43"/>
      <c r="D945" s="43"/>
      <c r="E945" s="43"/>
      <c r="F945" s="43"/>
      <c r="G945" s="43"/>
      <c r="H945" s="43"/>
      <c r="I945" s="43"/>
      <c r="J945" s="43"/>
      <c r="K945" s="43"/>
      <c r="L945" s="33"/>
    </row>
  </sheetData>
  <sheetProtection algorithmName="SHA-512" hashValue="lAWIQM2aRcOkv1ugzh/v3RixrnRwwsaztVmY1fxdxHLgtdup/LVzTfrXAHPIXOKUnqGW/zdh3G2CUr/OOiYbAA==" saltValue="Qb26a1OA30FKLHVWyRooX1Zv1Jxa047Yb+gyR3B5DSWR6xgFGLziwxhtUJoOx2n2pe17E5nmFoW93ObGd/x4VQ==" spinCount="100000" sheet="1" objects="1" scenarios="1" formatColumns="0" formatRows="0" autoFilter="0"/>
  <autoFilter ref="C98:K944" xr:uid="{00000000-0009-0000-0000-000001000000}"/>
  <mergeCells count="12">
    <mergeCell ref="E91:H91"/>
    <mergeCell ref="L2:V2"/>
    <mergeCell ref="E50:H50"/>
    <mergeCell ref="E52:H52"/>
    <mergeCell ref="E54:H54"/>
    <mergeCell ref="E87:H87"/>
    <mergeCell ref="E89:H89"/>
    <mergeCell ref="E7:H7"/>
    <mergeCell ref="E9:H9"/>
    <mergeCell ref="E11:H11"/>
    <mergeCell ref="E20:H20"/>
    <mergeCell ref="E29:H29"/>
  </mergeCells>
  <hyperlinks>
    <hyperlink ref="F103" r:id="rId1" xr:uid="{00000000-0004-0000-0100-000000000000}"/>
    <hyperlink ref="F110" r:id="rId2" xr:uid="{00000000-0004-0000-0100-000001000000}"/>
    <hyperlink ref="F124" r:id="rId3" xr:uid="{00000000-0004-0000-0100-000002000000}"/>
    <hyperlink ref="F128" r:id="rId4" xr:uid="{00000000-0004-0000-0100-000003000000}"/>
    <hyperlink ref="F139" r:id="rId5" xr:uid="{00000000-0004-0000-0100-000004000000}"/>
    <hyperlink ref="F143" r:id="rId6" xr:uid="{00000000-0004-0000-0100-000005000000}"/>
    <hyperlink ref="F152" r:id="rId7" xr:uid="{00000000-0004-0000-0100-000006000000}"/>
    <hyperlink ref="F156" r:id="rId8" xr:uid="{00000000-0004-0000-0100-000007000000}"/>
    <hyperlink ref="F160" r:id="rId9" xr:uid="{00000000-0004-0000-0100-000008000000}"/>
    <hyperlink ref="F169" r:id="rId10" xr:uid="{00000000-0004-0000-0100-000009000000}"/>
    <hyperlink ref="F178" r:id="rId11" xr:uid="{00000000-0004-0000-0100-00000A000000}"/>
    <hyperlink ref="F182" r:id="rId12" xr:uid="{00000000-0004-0000-0100-00000B000000}"/>
    <hyperlink ref="F194" r:id="rId13" xr:uid="{00000000-0004-0000-0100-00000C000000}"/>
    <hyperlink ref="F199" r:id="rId14" xr:uid="{00000000-0004-0000-0100-00000D000000}"/>
    <hyperlink ref="F203" r:id="rId15" xr:uid="{00000000-0004-0000-0100-00000E000000}"/>
    <hyperlink ref="F231" r:id="rId16" xr:uid="{00000000-0004-0000-0100-00000F000000}"/>
    <hyperlink ref="F249" r:id="rId17" xr:uid="{00000000-0004-0000-0100-000010000000}"/>
    <hyperlink ref="F253" r:id="rId18" xr:uid="{00000000-0004-0000-0100-000011000000}"/>
    <hyperlink ref="F255" r:id="rId19" xr:uid="{00000000-0004-0000-0100-000012000000}"/>
    <hyperlink ref="F257" r:id="rId20" xr:uid="{00000000-0004-0000-0100-000013000000}"/>
    <hyperlink ref="F272" r:id="rId21" xr:uid="{00000000-0004-0000-0100-000014000000}"/>
    <hyperlink ref="F276" r:id="rId22" xr:uid="{00000000-0004-0000-0100-000015000000}"/>
    <hyperlink ref="F281" r:id="rId23" xr:uid="{00000000-0004-0000-0100-000016000000}"/>
    <hyperlink ref="F299" r:id="rId24" xr:uid="{00000000-0004-0000-0100-000017000000}"/>
    <hyperlink ref="F312" r:id="rId25" xr:uid="{00000000-0004-0000-0100-000018000000}"/>
    <hyperlink ref="F316" r:id="rId26" xr:uid="{00000000-0004-0000-0100-000019000000}"/>
    <hyperlink ref="F323" r:id="rId27" xr:uid="{00000000-0004-0000-0100-00001A000000}"/>
    <hyperlink ref="F327" r:id="rId28" xr:uid="{00000000-0004-0000-0100-00001B000000}"/>
    <hyperlink ref="F334" r:id="rId29" xr:uid="{00000000-0004-0000-0100-00001C000000}"/>
    <hyperlink ref="F343" r:id="rId30" xr:uid="{00000000-0004-0000-0100-00001D000000}"/>
    <hyperlink ref="F356" r:id="rId31" xr:uid="{00000000-0004-0000-0100-00001E000000}"/>
    <hyperlink ref="F368" r:id="rId32" xr:uid="{00000000-0004-0000-0100-00001F000000}"/>
    <hyperlink ref="F373" r:id="rId33" xr:uid="{00000000-0004-0000-0100-000020000000}"/>
    <hyperlink ref="F380" r:id="rId34" xr:uid="{00000000-0004-0000-0100-000021000000}"/>
    <hyperlink ref="F385" r:id="rId35" xr:uid="{00000000-0004-0000-0100-000022000000}"/>
    <hyperlink ref="F392" r:id="rId36" xr:uid="{00000000-0004-0000-0100-000023000000}"/>
    <hyperlink ref="F396" r:id="rId37" xr:uid="{00000000-0004-0000-0100-000024000000}"/>
    <hyperlink ref="F401" r:id="rId38" xr:uid="{00000000-0004-0000-0100-000025000000}"/>
    <hyperlink ref="F405" r:id="rId39" xr:uid="{00000000-0004-0000-0100-000026000000}"/>
    <hyperlink ref="F415" r:id="rId40" xr:uid="{00000000-0004-0000-0100-000027000000}"/>
    <hyperlink ref="F419" r:id="rId41" xr:uid="{00000000-0004-0000-0100-000028000000}"/>
    <hyperlink ref="F423" r:id="rId42" xr:uid="{00000000-0004-0000-0100-000029000000}"/>
    <hyperlink ref="F427" r:id="rId43" xr:uid="{00000000-0004-0000-0100-00002A000000}"/>
    <hyperlink ref="F431" r:id="rId44" xr:uid="{00000000-0004-0000-0100-00002B000000}"/>
    <hyperlink ref="F438" r:id="rId45" xr:uid="{00000000-0004-0000-0100-00002C000000}"/>
    <hyperlink ref="F442" r:id="rId46" xr:uid="{00000000-0004-0000-0100-00002D000000}"/>
    <hyperlink ref="F449" r:id="rId47" xr:uid="{00000000-0004-0000-0100-00002E000000}"/>
    <hyperlink ref="F464" r:id="rId48" xr:uid="{00000000-0004-0000-0100-00002F000000}"/>
    <hyperlink ref="F473" r:id="rId49" xr:uid="{00000000-0004-0000-0100-000030000000}"/>
    <hyperlink ref="F482" r:id="rId50" xr:uid="{00000000-0004-0000-0100-000031000000}"/>
    <hyperlink ref="F493" r:id="rId51" xr:uid="{00000000-0004-0000-0100-000032000000}"/>
    <hyperlink ref="F497" r:id="rId52" xr:uid="{00000000-0004-0000-0100-000033000000}"/>
    <hyperlink ref="F501" r:id="rId53" xr:uid="{00000000-0004-0000-0100-000034000000}"/>
    <hyperlink ref="F517" r:id="rId54" xr:uid="{00000000-0004-0000-0100-000035000000}"/>
    <hyperlink ref="F524" r:id="rId55" xr:uid="{00000000-0004-0000-0100-000036000000}"/>
    <hyperlink ref="F528" r:id="rId56" xr:uid="{00000000-0004-0000-0100-000037000000}"/>
    <hyperlink ref="F530" r:id="rId57" xr:uid="{00000000-0004-0000-0100-000038000000}"/>
    <hyperlink ref="F534" r:id="rId58" xr:uid="{00000000-0004-0000-0100-000039000000}"/>
    <hyperlink ref="F538" r:id="rId59" xr:uid="{00000000-0004-0000-0100-00003A000000}"/>
    <hyperlink ref="F541" r:id="rId60" xr:uid="{00000000-0004-0000-0100-00003B000000}"/>
    <hyperlink ref="F543" r:id="rId61" xr:uid="{00000000-0004-0000-0100-00003C000000}"/>
    <hyperlink ref="F545" r:id="rId62" xr:uid="{00000000-0004-0000-0100-00003D000000}"/>
    <hyperlink ref="F547" r:id="rId63" xr:uid="{00000000-0004-0000-0100-00003E000000}"/>
    <hyperlink ref="F552" r:id="rId64" xr:uid="{00000000-0004-0000-0100-00003F000000}"/>
    <hyperlink ref="F556" r:id="rId65" xr:uid="{00000000-0004-0000-0100-000040000000}"/>
    <hyperlink ref="F560" r:id="rId66" xr:uid="{00000000-0004-0000-0100-000041000000}"/>
    <hyperlink ref="F567" r:id="rId67" xr:uid="{00000000-0004-0000-0100-000042000000}"/>
    <hyperlink ref="F577" r:id="rId68" xr:uid="{00000000-0004-0000-0100-000043000000}"/>
    <hyperlink ref="F587" r:id="rId69" xr:uid="{00000000-0004-0000-0100-000044000000}"/>
    <hyperlink ref="F594" r:id="rId70" xr:uid="{00000000-0004-0000-0100-000045000000}"/>
    <hyperlink ref="F599" r:id="rId71" xr:uid="{00000000-0004-0000-0100-000046000000}"/>
    <hyperlink ref="F607" r:id="rId72" xr:uid="{00000000-0004-0000-0100-000047000000}"/>
    <hyperlink ref="F612" r:id="rId73" xr:uid="{00000000-0004-0000-0100-000048000000}"/>
    <hyperlink ref="F617" r:id="rId74" xr:uid="{00000000-0004-0000-0100-000049000000}"/>
    <hyperlink ref="F621" r:id="rId75" xr:uid="{00000000-0004-0000-0100-00004A000000}"/>
    <hyperlink ref="F652" r:id="rId76" xr:uid="{00000000-0004-0000-0100-00004B000000}"/>
    <hyperlink ref="F657" r:id="rId77" xr:uid="{00000000-0004-0000-0100-00004C000000}"/>
    <hyperlink ref="F674" r:id="rId78" xr:uid="{00000000-0004-0000-0100-00004D000000}"/>
    <hyperlink ref="F685" r:id="rId79" xr:uid="{00000000-0004-0000-0100-00004E000000}"/>
    <hyperlink ref="F687" r:id="rId80" xr:uid="{00000000-0004-0000-0100-00004F000000}"/>
    <hyperlink ref="F690" r:id="rId81" xr:uid="{00000000-0004-0000-0100-000050000000}"/>
    <hyperlink ref="F693" r:id="rId82" xr:uid="{00000000-0004-0000-0100-000051000000}"/>
    <hyperlink ref="F695" r:id="rId83" xr:uid="{00000000-0004-0000-0100-000052000000}"/>
    <hyperlink ref="F698" r:id="rId84" xr:uid="{00000000-0004-0000-0100-000053000000}"/>
    <hyperlink ref="F707" r:id="rId85" xr:uid="{00000000-0004-0000-0100-000054000000}"/>
    <hyperlink ref="F726" r:id="rId86" xr:uid="{00000000-0004-0000-0100-000055000000}"/>
    <hyperlink ref="F756" r:id="rId87" xr:uid="{00000000-0004-0000-0100-000056000000}"/>
    <hyperlink ref="F769" r:id="rId88" xr:uid="{00000000-0004-0000-0100-000057000000}"/>
    <hyperlink ref="F779" r:id="rId89" xr:uid="{00000000-0004-0000-0100-000058000000}"/>
    <hyperlink ref="F786" r:id="rId90" xr:uid="{00000000-0004-0000-0100-000059000000}"/>
    <hyperlink ref="F790" r:id="rId91" xr:uid="{00000000-0004-0000-0100-00005A000000}"/>
    <hyperlink ref="F794" r:id="rId92" xr:uid="{00000000-0004-0000-0100-00005B000000}"/>
    <hyperlink ref="F803" r:id="rId93" xr:uid="{00000000-0004-0000-0100-00005C000000}"/>
    <hyperlink ref="F829" r:id="rId94" xr:uid="{00000000-0004-0000-0100-00005D000000}"/>
    <hyperlink ref="F838" r:id="rId95" xr:uid="{00000000-0004-0000-0100-00005E000000}"/>
    <hyperlink ref="F850" r:id="rId96" xr:uid="{00000000-0004-0000-0100-00005F000000}"/>
    <hyperlink ref="F856" r:id="rId97" xr:uid="{00000000-0004-0000-0100-000060000000}"/>
    <hyperlink ref="F862" r:id="rId98" xr:uid="{00000000-0004-0000-0100-000061000000}"/>
    <hyperlink ref="F870" r:id="rId99" xr:uid="{00000000-0004-0000-0100-000062000000}"/>
    <hyperlink ref="F874" r:id="rId100" xr:uid="{00000000-0004-0000-0100-000063000000}"/>
    <hyperlink ref="F884" r:id="rId101" xr:uid="{00000000-0004-0000-0100-000064000000}"/>
    <hyperlink ref="F888" r:id="rId102" xr:uid="{00000000-0004-0000-0100-000065000000}"/>
    <hyperlink ref="F892" r:id="rId103" xr:uid="{00000000-0004-0000-0100-000066000000}"/>
    <hyperlink ref="F898" r:id="rId104" xr:uid="{00000000-0004-0000-0100-000067000000}"/>
    <hyperlink ref="F903" r:id="rId105" xr:uid="{00000000-0004-0000-0100-000068000000}"/>
    <hyperlink ref="F907" r:id="rId106" xr:uid="{00000000-0004-0000-0100-000069000000}"/>
    <hyperlink ref="F916" r:id="rId107" xr:uid="{00000000-0004-0000-0100-00006A000000}"/>
    <hyperlink ref="F921" r:id="rId108" xr:uid="{00000000-0004-0000-0100-00006B000000}"/>
    <hyperlink ref="F929" r:id="rId109" xr:uid="{00000000-0004-0000-0100-00006C000000}"/>
    <hyperlink ref="F944" r:id="rId110" xr:uid="{00000000-0004-0000-0100-00006D000000}"/>
  </hyperlinks>
  <pageMargins left="0.39374999999999999" right="0.39374999999999999" top="0.39374999999999999" bottom="0.39374999999999999" header="0" footer="0"/>
  <pageSetup paperSize="9" scale="84" fitToHeight="100" orientation="landscape" blackAndWhite="1" r:id="rId111"/>
  <headerFooter>
    <oddFooter>&amp;CStrana &amp;P z &amp;N</oddFooter>
  </headerFooter>
  <drawing r:id="rId1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3089"/>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10"/>
      <c r="M2" s="310"/>
      <c r="N2" s="310"/>
      <c r="O2" s="310"/>
      <c r="P2" s="310"/>
      <c r="Q2" s="310"/>
      <c r="R2" s="310"/>
      <c r="S2" s="310"/>
      <c r="T2" s="310"/>
      <c r="U2" s="310"/>
      <c r="V2" s="310"/>
      <c r="AT2" s="18" t="s">
        <v>97</v>
      </c>
      <c r="AZ2" s="91" t="s">
        <v>1228</v>
      </c>
      <c r="BA2" s="91" t="s">
        <v>20</v>
      </c>
      <c r="BB2" s="91" t="s">
        <v>20</v>
      </c>
      <c r="BC2" s="91" t="s">
        <v>1229</v>
      </c>
      <c r="BD2" s="91" t="s">
        <v>89</v>
      </c>
    </row>
    <row r="3" spans="2:56" ht="6.9" customHeight="1" x14ac:dyDescent="0.2">
      <c r="B3" s="19"/>
      <c r="C3" s="20"/>
      <c r="D3" s="20"/>
      <c r="E3" s="20"/>
      <c r="F3" s="20"/>
      <c r="G3" s="20"/>
      <c r="H3" s="20"/>
      <c r="I3" s="20"/>
      <c r="J3" s="20"/>
      <c r="K3" s="20"/>
      <c r="L3" s="21"/>
      <c r="AT3" s="18" t="s">
        <v>89</v>
      </c>
      <c r="AZ3" s="91" t="s">
        <v>1230</v>
      </c>
      <c r="BA3" s="91" t="s">
        <v>20</v>
      </c>
      <c r="BB3" s="91" t="s">
        <v>20</v>
      </c>
      <c r="BC3" s="91" t="s">
        <v>573</v>
      </c>
      <c r="BD3" s="91" t="s">
        <v>89</v>
      </c>
    </row>
    <row r="4" spans="2:56" ht="24.9" customHeight="1" x14ac:dyDescent="0.2">
      <c r="B4" s="21"/>
      <c r="D4" s="22" t="s">
        <v>141</v>
      </c>
      <c r="L4" s="21"/>
      <c r="M4" s="92" t="s">
        <v>10</v>
      </c>
      <c r="AT4" s="18" t="s">
        <v>4</v>
      </c>
      <c r="AZ4" s="91" t="s">
        <v>1231</v>
      </c>
      <c r="BA4" s="91" t="s">
        <v>20</v>
      </c>
      <c r="BB4" s="91" t="s">
        <v>20</v>
      </c>
      <c r="BC4" s="91" t="s">
        <v>1232</v>
      </c>
      <c r="BD4" s="91" t="s">
        <v>89</v>
      </c>
    </row>
    <row r="5" spans="2:56" ht="6.9" customHeight="1" x14ac:dyDescent="0.2">
      <c r="B5" s="21"/>
      <c r="L5" s="21"/>
      <c r="AZ5" s="91" t="s">
        <v>1233</v>
      </c>
      <c r="BA5" s="91" t="s">
        <v>20</v>
      </c>
      <c r="BB5" s="91" t="s">
        <v>20</v>
      </c>
      <c r="BC5" s="91" t="s">
        <v>1234</v>
      </c>
      <c r="BD5" s="91" t="s">
        <v>89</v>
      </c>
    </row>
    <row r="6" spans="2:56" ht="12" customHeight="1" x14ac:dyDescent="0.2">
      <c r="B6" s="21"/>
      <c r="D6" s="28" t="s">
        <v>16</v>
      </c>
      <c r="L6" s="21"/>
      <c r="AZ6" s="91" t="s">
        <v>1235</v>
      </c>
      <c r="BA6" s="91" t="s">
        <v>20</v>
      </c>
      <c r="BB6" s="91" t="s">
        <v>20</v>
      </c>
      <c r="BC6" s="91" t="s">
        <v>1236</v>
      </c>
      <c r="BD6" s="91" t="s">
        <v>89</v>
      </c>
    </row>
    <row r="7" spans="2:56" ht="16.5" customHeight="1" x14ac:dyDescent="0.2">
      <c r="B7" s="21"/>
      <c r="E7" s="339" t="str">
        <f>'Rekapitulace stavby'!K6</f>
        <v>STAVEBNÍ ÚPRAVY KINO VARŠAVA - ITI</v>
      </c>
      <c r="F7" s="340"/>
      <c r="G7" s="340"/>
      <c r="H7" s="340"/>
      <c r="L7" s="21"/>
      <c r="AZ7" s="91" t="s">
        <v>1237</v>
      </c>
      <c r="BA7" s="91" t="s">
        <v>20</v>
      </c>
      <c r="BB7" s="91" t="s">
        <v>20</v>
      </c>
      <c r="BC7" s="91" t="s">
        <v>1238</v>
      </c>
      <c r="BD7" s="91" t="s">
        <v>89</v>
      </c>
    </row>
    <row r="8" spans="2:56" ht="12" customHeight="1" x14ac:dyDescent="0.2">
      <c r="B8" s="21"/>
      <c r="D8" s="28" t="s">
        <v>150</v>
      </c>
      <c r="L8" s="21"/>
      <c r="AZ8" s="91" t="s">
        <v>1239</v>
      </c>
      <c r="BA8" s="91" t="s">
        <v>20</v>
      </c>
      <c r="BB8" s="91" t="s">
        <v>20</v>
      </c>
      <c r="BC8" s="91" t="s">
        <v>1240</v>
      </c>
      <c r="BD8" s="91" t="s">
        <v>89</v>
      </c>
    </row>
    <row r="9" spans="2:56" s="1" customFormat="1" ht="16.5" customHeight="1" x14ac:dyDescent="0.2">
      <c r="B9" s="33"/>
      <c r="E9" s="339" t="s">
        <v>153</v>
      </c>
      <c r="F9" s="341"/>
      <c r="G9" s="341"/>
      <c r="H9" s="341"/>
      <c r="L9" s="33"/>
      <c r="AZ9" s="91" t="s">
        <v>1241</v>
      </c>
      <c r="BA9" s="91" t="s">
        <v>20</v>
      </c>
      <c r="BB9" s="91" t="s">
        <v>20</v>
      </c>
      <c r="BC9" s="91" t="s">
        <v>1242</v>
      </c>
      <c r="BD9" s="91" t="s">
        <v>89</v>
      </c>
    </row>
    <row r="10" spans="2:56" s="1" customFormat="1" ht="12" customHeight="1" x14ac:dyDescent="0.2">
      <c r="B10" s="33"/>
      <c r="D10" s="28" t="s">
        <v>156</v>
      </c>
      <c r="L10" s="33"/>
      <c r="AZ10" s="91" t="s">
        <v>1243</v>
      </c>
      <c r="BA10" s="91" t="s">
        <v>20</v>
      </c>
      <c r="BB10" s="91" t="s">
        <v>20</v>
      </c>
      <c r="BC10" s="91" t="s">
        <v>1244</v>
      </c>
      <c r="BD10" s="91" t="s">
        <v>89</v>
      </c>
    </row>
    <row r="11" spans="2:56" s="1" customFormat="1" ht="16.5" customHeight="1" x14ac:dyDescent="0.2">
      <c r="B11" s="33"/>
      <c r="E11" s="303" t="s">
        <v>1245</v>
      </c>
      <c r="F11" s="341"/>
      <c r="G11" s="341"/>
      <c r="H11" s="341"/>
      <c r="L11" s="33"/>
      <c r="AZ11" s="91" t="s">
        <v>1246</v>
      </c>
      <c r="BA11" s="91" t="s">
        <v>20</v>
      </c>
      <c r="BB11" s="91" t="s">
        <v>20</v>
      </c>
      <c r="BC11" s="91" t="s">
        <v>1247</v>
      </c>
      <c r="BD11" s="91" t="s">
        <v>89</v>
      </c>
    </row>
    <row r="12" spans="2:56" s="1" customFormat="1" ht="10.199999999999999" x14ac:dyDescent="0.2">
      <c r="B12" s="33"/>
      <c r="L12" s="33"/>
      <c r="AZ12" s="91" t="s">
        <v>1248</v>
      </c>
      <c r="BA12" s="91" t="s">
        <v>20</v>
      </c>
      <c r="BB12" s="91" t="s">
        <v>20</v>
      </c>
      <c r="BC12" s="91" t="s">
        <v>1249</v>
      </c>
      <c r="BD12" s="91" t="s">
        <v>89</v>
      </c>
    </row>
    <row r="13" spans="2:56" s="1" customFormat="1" ht="12" customHeight="1" x14ac:dyDescent="0.2">
      <c r="B13" s="33"/>
      <c r="D13" s="28" t="s">
        <v>19</v>
      </c>
      <c r="F13" s="26" t="s">
        <v>20</v>
      </c>
      <c r="I13" s="28" t="s">
        <v>21</v>
      </c>
      <c r="J13" s="26" t="s">
        <v>20</v>
      </c>
      <c r="L13" s="33"/>
      <c r="AZ13" s="91" t="s">
        <v>1250</v>
      </c>
      <c r="BA13" s="91" t="s">
        <v>20</v>
      </c>
      <c r="BB13" s="91" t="s">
        <v>20</v>
      </c>
      <c r="BC13" s="91" t="s">
        <v>1251</v>
      </c>
      <c r="BD13" s="91" t="s">
        <v>89</v>
      </c>
    </row>
    <row r="14" spans="2:56" s="1" customFormat="1" ht="12" customHeight="1" x14ac:dyDescent="0.2">
      <c r="B14" s="33"/>
      <c r="D14" s="28" t="s">
        <v>23</v>
      </c>
      <c r="F14" s="26" t="s">
        <v>24</v>
      </c>
      <c r="I14" s="28" t="s">
        <v>25</v>
      </c>
      <c r="J14" s="50" t="str">
        <f>'Rekapitulace stavby'!AN8</f>
        <v>24. 4. 2024</v>
      </c>
      <c r="L14" s="33"/>
      <c r="AZ14" s="91" t="s">
        <v>1252</v>
      </c>
      <c r="BA14" s="91" t="s">
        <v>20</v>
      </c>
      <c r="BB14" s="91" t="s">
        <v>20</v>
      </c>
      <c r="BC14" s="91" t="s">
        <v>1253</v>
      </c>
      <c r="BD14" s="91" t="s">
        <v>89</v>
      </c>
    </row>
    <row r="15" spans="2:56" s="1" customFormat="1" ht="10.8" customHeight="1" x14ac:dyDescent="0.2">
      <c r="B15" s="33"/>
      <c r="L15" s="33"/>
      <c r="AZ15" s="91" t="s">
        <v>1254</v>
      </c>
      <c r="BA15" s="91" t="s">
        <v>20</v>
      </c>
      <c r="BB15" s="91" t="s">
        <v>20</v>
      </c>
      <c r="BC15" s="91" t="s">
        <v>1212</v>
      </c>
      <c r="BD15" s="91" t="s">
        <v>89</v>
      </c>
    </row>
    <row r="16" spans="2:56" s="1" customFormat="1" ht="12" customHeight="1" x14ac:dyDescent="0.2">
      <c r="B16" s="33"/>
      <c r="D16" s="28" t="s">
        <v>29</v>
      </c>
      <c r="I16" s="28" t="s">
        <v>30</v>
      </c>
      <c r="J16" s="26" t="s">
        <v>31</v>
      </c>
      <c r="L16" s="33"/>
      <c r="AZ16" s="91" t="s">
        <v>1255</v>
      </c>
      <c r="BA16" s="91" t="s">
        <v>20</v>
      </c>
      <c r="BB16" s="91" t="s">
        <v>20</v>
      </c>
      <c r="BC16" s="91" t="s">
        <v>1213</v>
      </c>
      <c r="BD16" s="91" t="s">
        <v>89</v>
      </c>
    </row>
    <row r="17" spans="2:56" s="1" customFormat="1" ht="18" customHeight="1" x14ac:dyDescent="0.2">
      <c r="B17" s="33"/>
      <c r="E17" s="26" t="s">
        <v>32</v>
      </c>
      <c r="I17" s="28" t="s">
        <v>33</v>
      </c>
      <c r="J17" s="26" t="s">
        <v>34</v>
      </c>
      <c r="L17" s="33"/>
      <c r="AZ17" s="91" t="s">
        <v>1256</v>
      </c>
      <c r="BA17" s="91" t="s">
        <v>20</v>
      </c>
      <c r="BB17" s="91" t="s">
        <v>20</v>
      </c>
      <c r="BC17" s="91" t="s">
        <v>1257</v>
      </c>
      <c r="BD17" s="91" t="s">
        <v>89</v>
      </c>
    </row>
    <row r="18" spans="2:56" s="1" customFormat="1" ht="6.9" customHeight="1" x14ac:dyDescent="0.2">
      <c r="B18" s="33"/>
      <c r="L18" s="33"/>
      <c r="AZ18" s="91" t="s">
        <v>1258</v>
      </c>
      <c r="BA18" s="91" t="s">
        <v>20</v>
      </c>
      <c r="BB18" s="91" t="s">
        <v>20</v>
      </c>
      <c r="BC18" s="91" t="s">
        <v>1259</v>
      </c>
      <c r="BD18" s="91" t="s">
        <v>89</v>
      </c>
    </row>
    <row r="19" spans="2:56" s="1" customFormat="1" ht="12" customHeight="1" x14ac:dyDescent="0.2">
      <c r="B19" s="33"/>
      <c r="D19" s="28" t="s">
        <v>35</v>
      </c>
      <c r="I19" s="28" t="s">
        <v>30</v>
      </c>
      <c r="J19" s="29" t="str">
        <f>'Rekapitulace stavby'!AN13</f>
        <v>Vyplň údaj</v>
      </c>
      <c r="L19" s="33"/>
      <c r="AZ19" s="91" t="s">
        <v>1260</v>
      </c>
      <c r="BA19" s="91" t="s">
        <v>20</v>
      </c>
      <c r="BB19" s="91" t="s">
        <v>20</v>
      </c>
      <c r="BC19" s="91" t="s">
        <v>1261</v>
      </c>
      <c r="BD19" s="91" t="s">
        <v>89</v>
      </c>
    </row>
    <row r="20" spans="2:56" s="1" customFormat="1" ht="18" customHeight="1" x14ac:dyDescent="0.2">
      <c r="B20" s="33"/>
      <c r="E20" s="342" t="str">
        <f>'Rekapitulace stavby'!E14</f>
        <v>Vyplň údaj</v>
      </c>
      <c r="F20" s="309"/>
      <c r="G20" s="309"/>
      <c r="H20" s="309"/>
      <c r="I20" s="28" t="s">
        <v>33</v>
      </c>
      <c r="J20" s="29" t="str">
        <f>'Rekapitulace stavby'!AN14</f>
        <v>Vyplň údaj</v>
      </c>
      <c r="L20" s="33"/>
      <c r="AZ20" s="91" t="s">
        <v>1262</v>
      </c>
      <c r="BA20" s="91" t="s">
        <v>20</v>
      </c>
      <c r="BB20" s="91" t="s">
        <v>20</v>
      </c>
      <c r="BC20" s="91" t="s">
        <v>1263</v>
      </c>
      <c r="BD20" s="91" t="s">
        <v>89</v>
      </c>
    </row>
    <row r="21" spans="2:56" s="1" customFormat="1" ht="6.9" customHeight="1" x14ac:dyDescent="0.2">
      <c r="B21" s="33"/>
      <c r="L21" s="33"/>
      <c r="AZ21" s="91" t="s">
        <v>1264</v>
      </c>
      <c r="BA21" s="91" t="s">
        <v>20</v>
      </c>
      <c r="BB21" s="91" t="s">
        <v>20</v>
      </c>
      <c r="BC21" s="91" t="s">
        <v>1265</v>
      </c>
      <c r="BD21" s="91" t="s">
        <v>89</v>
      </c>
    </row>
    <row r="22" spans="2:56" s="1" customFormat="1" ht="12" customHeight="1" x14ac:dyDescent="0.2">
      <c r="B22" s="33"/>
      <c r="D22" s="28" t="s">
        <v>37</v>
      </c>
      <c r="I22" s="28" t="s">
        <v>30</v>
      </c>
      <c r="J22" s="26" t="s">
        <v>20</v>
      </c>
      <c r="L22" s="33"/>
      <c r="AZ22" s="91" t="s">
        <v>1266</v>
      </c>
      <c r="BA22" s="91" t="s">
        <v>20</v>
      </c>
      <c r="BB22" s="91" t="s">
        <v>20</v>
      </c>
      <c r="BC22" s="91" t="s">
        <v>1267</v>
      </c>
      <c r="BD22" s="91" t="s">
        <v>89</v>
      </c>
    </row>
    <row r="23" spans="2:56" s="1" customFormat="1" ht="18" customHeight="1" x14ac:dyDescent="0.2">
      <c r="B23" s="33"/>
      <c r="E23" s="26" t="s">
        <v>38</v>
      </c>
      <c r="I23" s="28" t="s">
        <v>33</v>
      </c>
      <c r="J23" s="26" t="s">
        <v>20</v>
      </c>
      <c r="L23" s="33"/>
      <c r="AZ23" s="91" t="s">
        <v>1268</v>
      </c>
      <c r="BA23" s="91" t="s">
        <v>20</v>
      </c>
      <c r="BB23" s="91" t="s">
        <v>20</v>
      </c>
      <c r="BC23" s="91" t="s">
        <v>1269</v>
      </c>
      <c r="BD23" s="91" t="s">
        <v>89</v>
      </c>
    </row>
    <row r="24" spans="2:56" s="1" customFormat="1" ht="6.9" customHeight="1" x14ac:dyDescent="0.2">
      <c r="B24" s="33"/>
      <c r="L24" s="33"/>
      <c r="AZ24" s="91" t="s">
        <v>1270</v>
      </c>
      <c r="BA24" s="91" t="s">
        <v>20</v>
      </c>
      <c r="BB24" s="91" t="s">
        <v>20</v>
      </c>
      <c r="BC24" s="91" t="s">
        <v>1271</v>
      </c>
      <c r="BD24" s="91" t="s">
        <v>89</v>
      </c>
    </row>
    <row r="25" spans="2:56" s="1" customFormat="1" ht="12" customHeight="1" x14ac:dyDescent="0.2">
      <c r="B25" s="33"/>
      <c r="D25" s="28" t="s">
        <v>40</v>
      </c>
      <c r="I25" s="28" t="s">
        <v>30</v>
      </c>
      <c r="J25" s="26" t="s">
        <v>41</v>
      </c>
      <c r="L25" s="33"/>
      <c r="AZ25" s="91" t="s">
        <v>1272</v>
      </c>
      <c r="BA25" s="91" t="s">
        <v>20</v>
      </c>
      <c r="BB25" s="91" t="s">
        <v>20</v>
      </c>
      <c r="BC25" s="91" t="s">
        <v>1273</v>
      </c>
      <c r="BD25" s="91" t="s">
        <v>89</v>
      </c>
    </row>
    <row r="26" spans="2:56" s="1" customFormat="1" ht="18" customHeight="1" x14ac:dyDescent="0.2">
      <c r="B26" s="33"/>
      <c r="E26" s="26" t="s">
        <v>42</v>
      </c>
      <c r="I26" s="28" t="s">
        <v>33</v>
      </c>
      <c r="J26" s="26" t="s">
        <v>43</v>
      </c>
      <c r="L26" s="33"/>
      <c r="AZ26" s="91" t="s">
        <v>1274</v>
      </c>
      <c r="BA26" s="91" t="s">
        <v>20</v>
      </c>
      <c r="BB26" s="91" t="s">
        <v>20</v>
      </c>
      <c r="BC26" s="91" t="s">
        <v>1275</v>
      </c>
      <c r="BD26" s="91" t="s">
        <v>89</v>
      </c>
    </row>
    <row r="27" spans="2:56" s="1" customFormat="1" ht="6.9" customHeight="1" x14ac:dyDescent="0.2">
      <c r="B27" s="33"/>
      <c r="L27" s="33"/>
      <c r="AZ27" s="91" t="s">
        <v>1276</v>
      </c>
      <c r="BA27" s="91" t="s">
        <v>20</v>
      </c>
      <c r="BB27" s="91" t="s">
        <v>20</v>
      </c>
      <c r="BC27" s="91" t="s">
        <v>1277</v>
      </c>
      <c r="BD27" s="91" t="s">
        <v>89</v>
      </c>
    </row>
    <row r="28" spans="2:56" s="1" customFormat="1" ht="12" customHeight="1" x14ac:dyDescent="0.2">
      <c r="B28" s="33"/>
      <c r="D28" s="28" t="s">
        <v>44</v>
      </c>
      <c r="L28" s="33"/>
      <c r="AZ28" s="91" t="s">
        <v>1278</v>
      </c>
      <c r="BA28" s="91" t="s">
        <v>20</v>
      </c>
      <c r="BB28" s="91" t="s">
        <v>20</v>
      </c>
      <c r="BC28" s="91" t="s">
        <v>1277</v>
      </c>
      <c r="BD28" s="91" t="s">
        <v>89</v>
      </c>
    </row>
    <row r="29" spans="2:56" s="7" customFormat="1" ht="47.25" customHeight="1" x14ac:dyDescent="0.2">
      <c r="B29" s="93"/>
      <c r="E29" s="314" t="s">
        <v>1279</v>
      </c>
      <c r="F29" s="314"/>
      <c r="G29" s="314"/>
      <c r="H29" s="314"/>
      <c r="L29" s="93"/>
      <c r="AZ29" s="182" t="s">
        <v>1280</v>
      </c>
      <c r="BA29" s="182" t="s">
        <v>20</v>
      </c>
      <c r="BB29" s="182" t="s">
        <v>20</v>
      </c>
      <c r="BC29" s="182" t="s">
        <v>1281</v>
      </c>
      <c r="BD29" s="182" t="s">
        <v>89</v>
      </c>
    </row>
    <row r="30" spans="2:56" s="1" customFormat="1" ht="6.9" customHeight="1" x14ac:dyDescent="0.2">
      <c r="B30" s="33"/>
      <c r="L30" s="33"/>
      <c r="AZ30" s="91" t="s">
        <v>1282</v>
      </c>
      <c r="BA30" s="91" t="s">
        <v>20</v>
      </c>
      <c r="BB30" s="91" t="s">
        <v>20</v>
      </c>
      <c r="BC30" s="91" t="s">
        <v>1283</v>
      </c>
      <c r="BD30" s="91" t="s">
        <v>89</v>
      </c>
    </row>
    <row r="31" spans="2:56" s="1" customFormat="1" ht="6.9" customHeight="1" x14ac:dyDescent="0.2">
      <c r="B31" s="33"/>
      <c r="D31" s="51"/>
      <c r="E31" s="51"/>
      <c r="F31" s="51"/>
      <c r="G31" s="51"/>
      <c r="H31" s="51"/>
      <c r="I31" s="51"/>
      <c r="J31" s="51"/>
      <c r="K31" s="51"/>
      <c r="L31" s="33"/>
      <c r="AZ31" s="91" t="s">
        <v>1284</v>
      </c>
      <c r="BA31" s="91" t="s">
        <v>20</v>
      </c>
      <c r="BB31" s="91" t="s">
        <v>20</v>
      </c>
      <c r="BC31" s="91" t="s">
        <v>1285</v>
      </c>
      <c r="BD31" s="91" t="s">
        <v>89</v>
      </c>
    </row>
    <row r="32" spans="2:56" s="1" customFormat="1" ht="25.35" customHeight="1" x14ac:dyDescent="0.2">
      <c r="B32" s="33"/>
      <c r="D32" s="94" t="s">
        <v>46</v>
      </c>
      <c r="J32" s="64">
        <f>ROUND(J107, 2)</f>
        <v>0</v>
      </c>
      <c r="L32" s="33"/>
      <c r="AZ32" s="91" t="s">
        <v>1286</v>
      </c>
      <c r="BA32" s="91" t="s">
        <v>20</v>
      </c>
      <c r="BB32" s="91" t="s">
        <v>20</v>
      </c>
      <c r="BC32" s="91" t="s">
        <v>1287</v>
      </c>
      <c r="BD32" s="91" t="s">
        <v>89</v>
      </c>
    </row>
    <row r="33" spans="2:56" s="1" customFormat="1" ht="6.9" customHeight="1" x14ac:dyDescent="0.2">
      <c r="B33" s="33"/>
      <c r="D33" s="51"/>
      <c r="E33" s="51"/>
      <c r="F33" s="51"/>
      <c r="G33" s="51"/>
      <c r="H33" s="51"/>
      <c r="I33" s="51"/>
      <c r="J33" s="51"/>
      <c r="K33" s="51"/>
      <c r="L33" s="33"/>
      <c r="AZ33" s="91" t="s">
        <v>1288</v>
      </c>
      <c r="BA33" s="91" t="s">
        <v>20</v>
      </c>
      <c r="BB33" s="91" t="s">
        <v>20</v>
      </c>
      <c r="BC33" s="91" t="s">
        <v>1289</v>
      </c>
      <c r="BD33" s="91" t="s">
        <v>89</v>
      </c>
    </row>
    <row r="34" spans="2:56" s="1" customFormat="1" ht="14.4" customHeight="1" x14ac:dyDescent="0.2">
      <c r="B34" s="33"/>
      <c r="F34" s="36" t="s">
        <v>48</v>
      </c>
      <c r="I34" s="36" t="s">
        <v>47</v>
      </c>
      <c r="J34" s="36" t="s">
        <v>49</v>
      </c>
      <c r="L34" s="33"/>
      <c r="AZ34" s="91" t="s">
        <v>1290</v>
      </c>
      <c r="BA34" s="91" t="s">
        <v>20</v>
      </c>
      <c r="BB34" s="91" t="s">
        <v>20</v>
      </c>
      <c r="BC34" s="91" t="s">
        <v>1291</v>
      </c>
      <c r="BD34" s="91" t="s">
        <v>89</v>
      </c>
    </row>
    <row r="35" spans="2:56" s="1" customFormat="1" ht="14.4" customHeight="1" x14ac:dyDescent="0.2">
      <c r="B35" s="33"/>
      <c r="D35" s="53" t="s">
        <v>50</v>
      </c>
      <c r="E35" s="28" t="s">
        <v>51</v>
      </c>
      <c r="F35" s="84">
        <f>ROUND((SUM(BE107:BE3088)),  2)</f>
        <v>0</v>
      </c>
      <c r="I35" s="95">
        <v>0.21</v>
      </c>
      <c r="J35" s="84">
        <f>ROUND(((SUM(BE107:BE3088))*I35),  2)</f>
        <v>0</v>
      </c>
      <c r="L35" s="33"/>
      <c r="AZ35" s="91" t="s">
        <v>1292</v>
      </c>
      <c r="BA35" s="91" t="s">
        <v>20</v>
      </c>
      <c r="BB35" s="91" t="s">
        <v>20</v>
      </c>
      <c r="BC35" s="91" t="s">
        <v>1293</v>
      </c>
      <c r="BD35" s="91" t="s">
        <v>89</v>
      </c>
    </row>
    <row r="36" spans="2:56" s="1" customFormat="1" ht="14.4" customHeight="1" x14ac:dyDescent="0.2">
      <c r="B36" s="33"/>
      <c r="E36" s="28" t="s">
        <v>52</v>
      </c>
      <c r="F36" s="84">
        <f>ROUND((SUM(BF107:BF3088)),  2)</f>
        <v>0</v>
      </c>
      <c r="I36" s="95">
        <v>0.12</v>
      </c>
      <c r="J36" s="84">
        <f>ROUND(((SUM(BF107:BF3088))*I36),  2)</f>
        <v>0</v>
      </c>
      <c r="L36" s="33"/>
      <c r="AZ36" s="91" t="s">
        <v>1294</v>
      </c>
      <c r="BA36" s="91" t="s">
        <v>20</v>
      </c>
      <c r="BB36" s="91" t="s">
        <v>20</v>
      </c>
      <c r="BC36" s="91" t="s">
        <v>1295</v>
      </c>
      <c r="BD36" s="91" t="s">
        <v>89</v>
      </c>
    </row>
    <row r="37" spans="2:56" s="1" customFormat="1" ht="14.4" hidden="1" customHeight="1" x14ac:dyDescent="0.2">
      <c r="B37" s="33"/>
      <c r="E37" s="28" t="s">
        <v>53</v>
      </c>
      <c r="F37" s="84">
        <f>ROUND((SUM(BG107:BG3088)),  2)</f>
        <v>0</v>
      </c>
      <c r="I37" s="95">
        <v>0.21</v>
      </c>
      <c r="J37" s="84">
        <f>0</f>
        <v>0</v>
      </c>
      <c r="L37" s="33"/>
      <c r="AZ37" s="91" t="s">
        <v>1296</v>
      </c>
      <c r="BA37" s="91" t="s">
        <v>20</v>
      </c>
      <c r="BB37" s="91" t="s">
        <v>20</v>
      </c>
      <c r="BC37" s="91" t="s">
        <v>1297</v>
      </c>
      <c r="BD37" s="91" t="s">
        <v>89</v>
      </c>
    </row>
    <row r="38" spans="2:56" s="1" customFormat="1" ht="14.4" hidden="1" customHeight="1" x14ac:dyDescent="0.2">
      <c r="B38" s="33"/>
      <c r="E38" s="28" t="s">
        <v>54</v>
      </c>
      <c r="F38" s="84">
        <f>ROUND((SUM(BH107:BH3088)),  2)</f>
        <v>0</v>
      </c>
      <c r="I38" s="95">
        <v>0.12</v>
      </c>
      <c r="J38" s="84">
        <f>0</f>
        <v>0</v>
      </c>
      <c r="L38" s="33"/>
      <c r="AZ38" s="91" t="s">
        <v>1298</v>
      </c>
      <c r="BA38" s="91" t="s">
        <v>20</v>
      </c>
      <c r="BB38" s="91" t="s">
        <v>20</v>
      </c>
      <c r="BC38" s="91" t="s">
        <v>1299</v>
      </c>
      <c r="BD38" s="91" t="s">
        <v>89</v>
      </c>
    </row>
    <row r="39" spans="2:56" s="1" customFormat="1" ht="14.4" hidden="1" customHeight="1" x14ac:dyDescent="0.2">
      <c r="B39" s="33"/>
      <c r="E39" s="28" t="s">
        <v>55</v>
      </c>
      <c r="F39" s="84">
        <f>ROUND((SUM(BI107:BI3088)),  2)</f>
        <v>0</v>
      </c>
      <c r="I39" s="95">
        <v>0</v>
      </c>
      <c r="J39" s="84">
        <f>0</f>
        <v>0</v>
      </c>
      <c r="L39" s="33"/>
      <c r="AZ39" s="91" t="s">
        <v>1300</v>
      </c>
      <c r="BA39" s="91" t="s">
        <v>20</v>
      </c>
      <c r="BB39" s="91" t="s">
        <v>20</v>
      </c>
      <c r="BC39" s="91" t="s">
        <v>80</v>
      </c>
      <c r="BD39" s="91" t="s">
        <v>89</v>
      </c>
    </row>
    <row r="40" spans="2:56" s="1" customFormat="1" ht="6.9" customHeight="1" x14ac:dyDescent="0.2">
      <c r="B40" s="33"/>
      <c r="L40" s="33"/>
      <c r="AZ40" s="91" t="s">
        <v>1301</v>
      </c>
      <c r="BA40" s="91" t="s">
        <v>20</v>
      </c>
      <c r="BB40" s="91" t="s">
        <v>20</v>
      </c>
      <c r="BC40" s="91" t="s">
        <v>1302</v>
      </c>
      <c r="BD40" s="91" t="s">
        <v>89</v>
      </c>
    </row>
    <row r="41" spans="2:56" s="1" customFormat="1" ht="25.35" customHeight="1" x14ac:dyDescent="0.2">
      <c r="B41" s="33"/>
      <c r="C41" s="96"/>
      <c r="D41" s="97" t="s">
        <v>56</v>
      </c>
      <c r="E41" s="55"/>
      <c r="F41" s="55"/>
      <c r="G41" s="98" t="s">
        <v>57</v>
      </c>
      <c r="H41" s="99" t="s">
        <v>58</v>
      </c>
      <c r="I41" s="55"/>
      <c r="J41" s="100">
        <f>SUM(J32:J39)</f>
        <v>0</v>
      </c>
      <c r="K41" s="101"/>
      <c r="L41" s="33"/>
      <c r="AZ41" s="91" t="s">
        <v>1303</v>
      </c>
      <c r="BA41" s="91" t="s">
        <v>20</v>
      </c>
      <c r="BB41" s="91" t="s">
        <v>20</v>
      </c>
      <c r="BC41" s="91" t="s">
        <v>1304</v>
      </c>
      <c r="BD41" s="91" t="s">
        <v>89</v>
      </c>
    </row>
    <row r="42" spans="2:56" s="1" customFormat="1" ht="14.4" customHeight="1" x14ac:dyDescent="0.2">
      <c r="B42" s="42"/>
      <c r="C42" s="43"/>
      <c r="D42" s="43"/>
      <c r="E42" s="43"/>
      <c r="F42" s="43"/>
      <c r="G42" s="43"/>
      <c r="H42" s="43"/>
      <c r="I42" s="43"/>
      <c r="J42" s="43"/>
      <c r="K42" s="43"/>
      <c r="L42" s="33"/>
      <c r="AZ42" s="91" t="s">
        <v>1305</v>
      </c>
      <c r="BA42" s="91" t="s">
        <v>20</v>
      </c>
      <c r="BB42" s="91" t="s">
        <v>20</v>
      </c>
      <c r="BC42" s="91" t="s">
        <v>361</v>
      </c>
      <c r="BD42" s="91" t="s">
        <v>89</v>
      </c>
    </row>
    <row r="43" spans="2:56" ht="10.199999999999999" x14ac:dyDescent="0.2">
      <c r="AZ43" s="91" t="s">
        <v>1306</v>
      </c>
      <c r="BA43" s="91" t="s">
        <v>20</v>
      </c>
      <c r="BB43" s="91" t="s">
        <v>20</v>
      </c>
      <c r="BC43" s="91" t="s">
        <v>1307</v>
      </c>
      <c r="BD43" s="91" t="s">
        <v>89</v>
      </c>
    </row>
    <row r="44" spans="2:56" ht="10.199999999999999" x14ac:dyDescent="0.2">
      <c r="AZ44" s="91" t="s">
        <v>1308</v>
      </c>
      <c r="BA44" s="91" t="s">
        <v>20</v>
      </c>
      <c r="BB44" s="91" t="s">
        <v>20</v>
      </c>
      <c r="BC44" s="91" t="s">
        <v>1309</v>
      </c>
      <c r="BD44" s="91" t="s">
        <v>89</v>
      </c>
    </row>
    <row r="45" spans="2:56" ht="10.199999999999999" x14ac:dyDescent="0.2">
      <c r="AZ45" s="91" t="s">
        <v>1310</v>
      </c>
      <c r="BA45" s="91" t="s">
        <v>20</v>
      </c>
      <c r="BB45" s="91" t="s">
        <v>20</v>
      </c>
      <c r="BC45" s="91" t="s">
        <v>1311</v>
      </c>
      <c r="BD45" s="91" t="s">
        <v>89</v>
      </c>
    </row>
    <row r="46" spans="2:56" s="1" customFormat="1" ht="6.9" customHeight="1" x14ac:dyDescent="0.2">
      <c r="B46" s="44"/>
      <c r="C46" s="45"/>
      <c r="D46" s="45"/>
      <c r="E46" s="45"/>
      <c r="F46" s="45"/>
      <c r="G46" s="45"/>
      <c r="H46" s="45"/>
      <c r="I46" s="45"/>
      <c r="J46" s="45"/>
      <c r="K46" s="45"/>
      <c r="L46" s="33"/>
      <c r="AZ46" s="91" t="s">
        <v>1312</v>
      </c>
      <c r="BA46" s="91" t="s">
        <v>20</v>
      </c>
      <c r="BB46" s="91" t="s">
        <v>20</v>
      </c>
      <c r="BC46" s="91" t="s">
        <v>1313</v>
      </c>
      <c r="BD46" s="91" t="s">
        <v>89</v>
      </c>
    </row>
    <row r="47" spans="2:56" s="1" customFormat="1" ht="24.9" customHeight="1" x14ac:dyDescent="0.2">
      <c r="B47" s="33"/>
      <c r="C47" s="22" t="s">
        <v>159</v>
      </c>
      <c r="L47" s="33"/>
      <c r="AZ47" s="91" t="s">
        <v>1314</v>
      </c>
      <c r="BA47" s="91" t="s">
        <v>20</v>
      </c>
      <c r="BB47" s="91" t="s">
        <v>20</v>
      </c>
      <c r="BC47" s="91" t="s">
        <v>1315</v>
      </c>
      <c r="BD47" s="91" t="s">
        <v>89</v>
      </c>
    </row>
    <row r="48" spans="2:56" s="1" customFormat="1" ht="6.9" customHeight="1" x14ac:dyDescent="0.2">
      <c r="B48" s="33"/>
      <c r="L48" s="33"/>
      <c r="AZ48" s="91" t="s">
        <v>1316</v>
      </c>
      <c r="BA48" s="91" t="s">
        <v>20</v>
      </c>
      <c r="BB48" s="91" t="s">
        <v>20</v>
      </c>
      <c r="BC48" s="91" t="s">
        <v>1317</v>
      </c>
      <c r="BD48" s="91" t="s">
        <v>89</v>
      </c>
    </row>
    <row r="49" spans="2:56" s="1" customFormat="1" ht="12" customHeight="1" x14ac:dyDescent="0.2">
      <c r="B49" s="33"/>
      <c r="C49" s="28" t="s">
        <v>16</v>
      </c>
      <c r="L49" s="33"/>
      <c r="AZ49" s="91" t="s">
        <v>1318</v>
      </c>
      <c r="BA49" s="91" t="s">
        <v>20</v>
      </c>
      <c r="BB49" s="91" t="s">
        <v>20</v>
      </c>
      <c r="BC49" s="91" t="s">
        <v>1319</v>
      </c>
      <c r="BD49" s="91" t="s">
        <v>89</v>
      </c>
    </row>
    <row r="50" spans="2:56" s="1" customFormat="1" ht="16.5" customHeight="1" x14ac:dyDescent="0.2">
      <c r="B50" s="33"/>
      <c r="E50" s="339" t="str">
        <f>E7</f>
        <v>STAVEBNÍ ÚPRAVY KINO VARŠAVA - ITI</v>
      </c>
      <c r="F50" s="340"/>
      <c r="G50" s="340"/>
      <c r="H50" s="340"/>
      <c r="L50" s="33"/>
      <c r="AZ50" s="91" t="s">
        <v>1320</v>
      </c>
      <c r="BA50" s="91" t="s">
        <v>20</v>
      </c>
      <c r="BB50" s="91" t="s">
        <v>20</v>
      </c>
      <c r="BC50" s="91" t="s">
        <v>1321</v>
      </c>
      <c r="BD50" s="91" t="s">
        <v>89</v>
      </c>
    </row>
    <row r="51" spans="2:56" ht="12" customHeight="1" x14ac:dyDescent="0.2">
      <c r="B51" s="21"/>
      <c r="C51" s="28" t="s">
        <v>150</v>
      </c>
      <c r="L51" s="21"/>
      <c r="AZ51" s="91" t="s">
        <v>1322</v>
      </c>
      <c r="BA51" s="91" t="s">
        <v>20</v>
      </c>
      <c r="BB51" s="91" t="s">
        <v>20</v>
      </c>
      <c r="BC51" s="91" t="s">
        <v>1323</v>
      </c>
      <c r="BD51" s="91" t="s">
        <v>89</v>
      </c>
    </row>
    <row r="52" spans="2:56" s="1" customFormat="1" ht="16.5" customHeight="1" x14ac:dyDescent="0.2">
      <c r="B52" s="33"/>
      <c r="E52" s="339" t="s">
        <v>153</v>
      </c>
      <c r="F52" s="341"/>
      <c r="G52" s="341"/>
      <c r="H52" s="341"/>
      <c r="L52" s="33"/>
      <c r="AZ52" s="91" t="s">
        <v>1324</v>
      </c>
      <c r="BA52" s="91" t="s">
        <v>20</v>
      </c>
      <c r="BB52" s="91" t="s">
        <v>20</v>
      </c>
      <c r="BC52" s="91" t="s">
        <v>1325</v>
      </c>
      <c r="BD52" s="91" t="s">
        <v>89</v>
      </c>
    </row>
    <row r="53" spans="2:56" s="1" customFormat="1" ht="12" customHeight="1" x14ac:dyDescent="0.2">
      <c r="B53" s="33"/>
      <c r="C53" s="28" t="s">
        <v>156</v>
      </c>
      <c r="L53" s="33"/>
      <c r="AZ53" s="91" t="s">
        <v>1326</v>
      </c>
      <c r="BA53" s="91" t="s">
        <v>20</v>
      </c>
      <c r="BB53" s="91" t="s">
        <v>20</v>
      </c>
      <c r="BC53" s="91" t="s">
        <v>1327</v>
      </c>
      <c r="BD53" s="91" t="s">
        <v>89</v>
      </c>
    </row>
    <row r="54" spans="2:56" s="1" customFormat="1" ht="16.5" customHeight="1" x14ac:dyDescent="0.2">
      <c r="B54" s="33"/>
      <c r="E54" s="303" t="str">
        <f>E11</f>
        <v>02 - Konstrukční část, dispozice, povrchy a ostatní práce</v>
      </c>
      <c r="F54" s="341"/>
      <c r="G54" s="341"/>
      <c r="H54" s="341"/>
      <c r="L54" s="33"/>
      <c r="AZ54" s="91" t="s">
        <v>1328</v>
      </c>
      <c r="BA54" s="91" t="s">
        <v>20</v>
      </c>
      <c r="BB54" s="91" t="s">
        <v>20</v>
      </c>
      <c r="BC54" s="91" t="s">
        <v>1329</v>
      </c>
      <c r="BD54" s="91" t="s">
        <v>89</v>
      </c>
    </row>
    <row r="55" spans="2:56" s="1" customFormat="1" ht="6.9" customHeight="1" x14ac:dyDescent="0.2">
      <c r="B55" s="33"/>
      <c r="L55" s="33"/>
      <c r="AZ55" s="91" t="s">
        <v>1330</v>
      </c>
      <c r="BA55" s="91" t="s">
        <v>20</v>
      </c>
      <c r="BB55" s="91" t="s">
        <v>20</v>
      </c>
      <c r="BC55" s="91" t="s">
        <v>1331</v>
      </c>
      <c r="BD55" s="91" t="s">
        <v>89</v>
      </c>
    </row>
    <row r="56" spans="2:56" s="1" customFormat="1" ht="12" customHeight="1" x14ac:dyDescent="0.2">
      <c r="B56" s="33"/>
      <c r="C56" s="28" t="s">
        <v>23</v>
      </c>
      <c r="F56" s="26" t="str">
        <f>F14</f>
        <v>Liberec</v>
      </c>
      <c r="I56" s="28" t="s">
        <v>25</v>
      </c>
      <c r="J56" s="50" t="str">
        <f>IF(J14="","",J14)</f>
        <v>24. 4. 2024</v>
      </c>
      <c r="L56" s="33"/>
      <c r="AZ56" s="91" t="s">
        <v>1332</v>
      </c>
      <c r="BA56" s="91" t="s">
        <v>20</v>
      </c>
      <c r="BB56" s="91" t="s">
        <v>20</v>
      </c>
      <c r="BC56" s="91" t="s">
        <v>1333</v>
      </c>
      <c r="BD56" s="91" t="s">
        <v>89</v>
      </c>
    </row>
    <row r="57" spans="2:56" s="1" customFormat="1" ht="6.9" customHeight="1" x14ac:dyDescent="0.2">
      <c r="B57" s="33"/>
      <c r="L57" s="33"/>
      <c r="AZ57" s="91" t="s">
        <v>1334</v>
      </c>
      <c r="BA57" s="91" t="s">
        <v>20</v>
      </c>
      <c r="BB57" s="91" t="s">
        <v>20</v>
      </c>
      <c r="BC57" s="91" t="s">
        <v>1335</v>
      </c>
      <c r="BD57" s="91" t="s">
        <v>89</v>
      </c>
    </row>
    <row r="58" spans="2:56" s="1" customFormat="1" ht="15.15" customHeight="1" x14ac:dyDescent="0.2">
      <c r="B58" s="33"/>
      <c r="C58" s="28" t="s">
        <v>29</v>
      </c>
      <c r="F58" s="26" t="str">
        <f>E17</f>
        <v>Statutární město Liberec</v>
      </c>
      <c r="I58" s="28" t="s">
        <v>37</v>
      </c>
      <c r="J58" s="31" t="str">
        <f>E23</f>
        <v>Atelier Železná</v>
      </c>
      <c r="L58" s="33"/>
      <c r="AZ58" s="91" t="s">
        <v>1336</v>
      </c>
      <c r="BA58" s="91" t="s">
        <v>20</v>
      </c>
      <c r="BB58" s="91" t="s">
        <v>20</v>
      </c>
      <c r="BC58" s="91" t="s">
        <v>1337</v>
      </c>
      <c r="BD58" s="91" t="s">
        <v>89</v>
      </c>
    </row>
    <row r="59" spans="2:56" s="1" customFormat="1" ht="15.15" customHeight="1" x14ac:dyDescent="0.2">
      <c r="B59" s="33"/>
      <c r="C59" s="28" t="s">
        <v>35</v>
      </c>
      <c r="F59" s="26" t="str">
        <f>IF(E20="","",E20)</f>
        <v>Vyplň údaj</v>
      </c>
      <c r="I59" s="28" t="s">
        <v>40</v>
      </c>
      <c r="J59" s="31" t="str">
        <f>E26</f>
        <v>Propos Liberec s.r.o.</v>
      </c>
      <c r="L59" s="33"/>
      <c r="AZ59" s="91" t="s">
        <v>1338</v>
      </c>
      <c r="BA59" s="91" t="s">
        <v>20</v>
      </c>
      <c r="BB59" s="91" t="s">
        <v>20</v>
      </c>
      <c r="BC59" s="91" t="s">
        <v>1339</v>
      </c>
      <c r="BD59" s="91" t="s">
        <v>89</v>
      </c>
    </row>
    <row r="60" spans="2:56" s="1" customFormat="1" ht="10.35" customHeight="1" x14ac:dyDescent="0.2">
      <c r="B60" s="33"/>
      <c r="L60" s="33"/>
      <c r="AZ60" s="91" t="s">
        <v>1340</v>
      </c>
      <c r="BA60" s="91" t="s">
        <v>20</v>
      </c>
      <c r="BB60" s="91" t="s">
        <v>20</v>
      </c>
      <c r="BC60" s="91" t="s">
        <v>1341</v>
      </c>
      <c r="BD60" s="91" t="s">
        <v>89</v>
      </c>
    </row>
    <row r="61" spans="2:56" s="1" customFormat="1" ht="29.25" customHeight="1" x14ac:dyDescent="0.2">
      <c r="B61" s="33"/>
      <c r="C61" s="102" t="s">
        <v>160</v>
      </c>
      <c r="D61" s="96"/>
      <c r="E61" s="96"/>
      <c r="F61" s="96"/>
      <c r="G61" s="96"/>
      <c r="H61" s="96"/>
      <c r="I61" s="96"/>
      <c r="J61" s="103" t="s">
        <v>161</v>
      </c>
      <c r="K61" s="96"/>
      <c r="L61" s="33"/>
      <c r="AZ61" s="91" t="s">
        <v>1342</v>
      </c>
      <c r="BA61" s="91" t="s">
        <v>20</v>
      </c>
      <c r="BB61" s="91" t="s">
        <v>20</v>
      </c>
      <c r="BC61" s="91" t="s">
        <v>1343</v>
      </c>
      <c r="BD61" s="91" t="s">
        <v>89</v>
      </c>
    </row>
    <row r="62" spans="2:56" s="1" customFormat="1" ht="10.35" customHeight="1" x14ac:dyDescent="0.2">
      <c r="B62" s="33"/>
      <c r="L62" s="33"/>
      <c r="AZ62" s="91" t="s">
        <v>1344</v>
      </c>
      <c r="BA62" s="91" t="s">
        <v>20</v>
      </c>
      <c r="BB62" s="91" t="s">
        <v>20</v>
      </c>
      <c r="BC62" s="91" t="s">
        <v>1345</v>
      </c>
      <c r="BD62" s="91" t="s">
        <v>89</v>
      </c>
    </row>
    <row r="63" spans="2:56" s="1" customFormat="1" ht="22.8" customHeight="1" x14ac:dyDescent="0.2">
      <c r="B63" s="33"/>
      <c r="C63" s="104" t="s">
        <v>78</v>
      </c>
      <c r="J63" s="64">
        <f>J107</f>
        <v>0</v>
      </c>
      <c r="L63" s="33"/>
      <c r="AU63" s="18" t="s">
        <v>162</v>
      </c>
      <c r="AZ63" s="91" t="s">
        <v>1346</v>
      </c>
      <c r="BA63" s="91" t="s">
        <v>20</v>
      </c>
      <c r="BB63" s="91" t="s">
        <v>20</v>
      </c>
      <c r="BC63" s="91" t="s">
        <v>1347</v>
      </c>
      <c r="BD63" s="91" t="s">
        <v>89</v>
      </c>
    </row>
    <row r="64" spans="2:56" s="8" customFormat="1" ht="24.9" customHeight="1" x14ac:dyDescent="0.2">
      <c r="B64" s="105"/>
      <c r="D64" s="106" t="s">
        <v>163</v>
      </c>
      <c r="E64" s="107"/>
      <c r="F64" s="107"/>
      <c r="G64" s="107"/>
      <c r="H64" s="107"/>
      <c r="I64" s="107"/>
      <c r="J64" s="108">
        <f>J108</f>
        <v>0</v>
      </c>
      <c r="L64" s="105"/>
      <c r="AZ64" s="183" t="s">
        <v>1348</v>
      </c>
      <c r="BA64" s="183" t="s">
        <v>20</v>
      </c>
      <c r="BB64" s="183" t="s">
        <v>20</v>
      </c>
      <c r="BC64" s="183" t="s">
        <v>1349</v>
      </c>
      <c r="BD64" s="183" t="s">
        <v>89</v>
      </c>
    </row>
    <row r="65" spans="2:56" s="9" customFormat="1" ht="19.95" customHeight="1" x14ac:dyDescent="0.2">
      <c r="B65" s="109"/>
      <c r="D65" s="110" t="s">
        <v>164</v>
      </c>
      <c r="E65" s="111"/>
      <c r="F65" s="111"/>
      <c r="G65" s="111"/>
      <c r="H65" s="111"/>
      <c r="I65" s="111"/>
      <c r="J65" s="112">
        <f>J109</f>
        <v>0</v>
      </c>
      <c r="L65" s="109"/>
      <c r="AZ65" s="184" t="s">
        <v>1350</v>
      </c>
      <c r="BA65" s="184" t="s">
        <v>20</v>
      </c>
      <c r="BB65" s="184" t="s">
        <v>20</v>
      </c>
      <c r="BC65" s="184" t="s">
        <v>89</v>
      </c>
      <c r="BD65" s="184" t="s">
        <v>89</v>
      </c>
    </row>
    <row r="66" spans="2:56" s="9" customFormat="1" ht="19.95" customHeight="1" x14ac:dyDescent="0.2">
      <c r="B66" s="109"/>
      <c r="D66" s="110" t="s">
        <v>1351</v>
      </c>
      <c r="E66" s="111"/>
      <c r="F66" s="111"/>
      <c r="G66" s="111"/>
      <c r="H66" s="111"/>
      <c r="I66" s="111"/>
      <c r="J66" s="112">
        <f>J373</f>
        <v>0</v>
      </c>
      <c r="L66" s="109"/>
    </row>
    <row r="67" spans="2:56" s="9" customFormat="1" ht="19.95" customHeight="1" x14ac:dyDescent="0.2">
      <c r="B67" s="109"/>
      <c r="D67" s="110" t="s">
        <v>1352</v>
      </c>
      <c r="E67" s="111"/>
      <c r="F67" s="111"/>
      <c r="G67" s="111"/>
      <c r="H67" s="111"/>
      <c r="I67" s="111"/>
      <c r="J67" s="112">
        <f>J429</f>
        <v>0</v>
      </c>
      <c r="L67" s="109"/>
    </row>
    <row r="68" spans="2:56" s="9" customFormat="1" ht="19.95" customHeight="1" x14ac:dyDescent="0.2">
      <c r="B68" s="109"/>
      <c r="D68" s="110" t="s">
        <v>1353</v>
      </c>
      <c r="E68" s="111"/>
      <c r="F68" s="111"/>
      <c r="G68" s="111"/>
      <c r="H68" s="111"/>
      <c r="I68" s="111"/>
      <c r="J68" s="112">
        <f>J767</f>
        <v>0</v>
      </c>
      <c r="L68" s="109"/>
    </row>
    <row r="69" spans="2:56" s="9" customFormat="1" ht="19.95" customHeight="1" x14ac:dyDescent="0.2">
      <c r="B69" s="109"/>
      <c r="D69" s="110" t="s">
        <v>1354</v>
      </c>
      <c r="E69" s="111"/>
      <c r="F69" s="111"/>
      <c r="G69" s="111"/>
      <c r="H69" s="111"/>
      <c r="I69" s="111"/>
      <c r="J69" s="112">
        <f>J996</f>
        <v>0</v>
      </c>
      <c r="L69" s="109"/>
    </row>
    <row r="70" spans="2:56" s="9" customFormat="1" ht="19.95" customHeight="1" x14ac:dyDescent="0.2">
      <c r="B70" s="109"/>
      <c r="D70" s="110" t="s">
        <v>165</v>
      </c>
      <c r="E70" s="111"/>
      <c r="F70" s="111"/>
      <c r="G70" s="111"/>
      <c r="H70" s="111"/>
      <c r="I70" s="111"/>
      <c r="J70" s="112">
        <f>J1646</f>
        <v>0</v>
      </c>
      <c r="L70" s="109"/>
    </row>
    <row r="71" spans="2:56" s="9" customFormat="1" ht="19.95" customHeight="1" x14ac:dyDescent="0.2">
      <c r="B71" s="109"/>
      <c r="D71" s="110" t="s">
        <v>166</v>
      </c>
      <c r="E71" s="111"/>
      <c r="F71" s="111"/>
      <c r="G71" s="111"/>
      <c r="H71" s="111"/>
      <c r="I71" s="111"/>
      <c r="J71" s="112">
        <f>J2011</f>
        <v>0</v>
      </c>
      <c r="L71" s="109"/>
    </row>
    <row r="72" spans="2:56" s="9" customFormat="1" ht="19.95" customHeight="1" x14ac:dyDescent="0.2">
      <c r="B72" s="109"/>
      <c r="D72" s="110" t="s">
        <v>1355</v>
      </c>
      <c r="E72" s="111"/>
      <c r="F72" s="111"/>
      <c r="G72" s="111"/>
      <c r="H72" s="111"/>
      <c r="I72" s="111"/>
      <c r="J72" s="112">
        <f>J2022</f>
        <v>0</v>
      </c>
      <c r="L72" s="109"/>
    </row>
    <row r="73" spans="2:56" s="8" customFormat="1" ht="24.9" customHeight="1" x14ac:dyDescent="0.2">
      <c r="B73" s="105"/>
      <c r="D73" s="106" t="s">
        <v>167</v>
      </c>
      <c r="E73" s="107"/>
      <c r="F73" s="107"/>
      <c r="G73" s="107"/>
      <c r="H73" s="107"/>
      <c r="I73" s="107"/>
      <c r="J73" s="108">
        <f>J2031</f>
        <v>0</v>
      </c>
      <c r="L73" s="105"/>
    </row>
    <row r="74" spans="2:56" s="9" customFormat="1" ht="19.95" customHeight="1" x14ac:dyDescent="0.2">
      <c r="B74" s="109"/>
      <c r="D74" s="110" t="s">
        <v>168</v>
      </c>
      <c r="E74" s="111"/>
      <c r="F74" s="111"/>
      <c r="G74" s="111"/>
      <c r="H74" s="111"/>
      <c r="I74" s="111"/>
      <c r="J74" s="112">
        <f>J2032</f>
        <v>0</v>
      </c>
      <c r="L74" s="109"/>
    </row>
    <row r="75" spans="2:56" s="9" customFormat="1" ht="19.95" customHeight="1" x14ac:dyDescent="0.2">
      <c r="B75" s="109"/>
      <c r="D75" s="110" t="s">
        <v>1356</v>
      </c>
      <c r="E75" s="111"/>
      <c r="F75" s="111"/>
      <c r="G75" s="111"/>
      <c r="H75" s="111"/>
      <c r="I75" s="111"/>
      <c r="J75" s="112">
        <f>J2110</f>
        <v>0</v>
      </c>
      <c r="L75" s="109"/>
    </row>
    <row r="76" spans="2:56" s="9" customFormat="1" ht="19.95" customHeight="1" x14ac:dyDescent="0.2">
      <c r="B76" s="109"/>
      <c r="D76" s="110" t="s">
        <v>1357</v>
      </c>
      <c r="E76" s="111"/>
      <c r="F76" s="111"/>
      <c r="G76" s="111"/>
      <c r="H76" s="111"/>
      <c r="I76" s="111"/>
      <c r="J76" s="112">
        <f>J2135</f>
        <v>0</v>
      </c>
      <c r="L76" s="109"/>
    </row>
    <row r="77" spans="2:56" s="9" customFormat="1" ht="19.95" customHeight="1" x14ac:dyDescent="0.2">
      <c r="B77" s="109"/>
      <c r="D77" s="110" t="s">
        <v>170</v>
      </c>
      <c r="E77" s="111"/>
      <c r="F77" s="111"/>
      <c r="G77" s="111"/>
      <c r="H77" s="111"/>
      <c r="I77" s="111"/>
      <c r="J77" s="112">
        <f>J2199</f>
        <v>0</v>
      </c>
      <c r="L77" s="109"/>
    </row>
    <row r="78" spans="2:56" s="9" customFormat="1" ht="19.95" customHeight="1" x14ac:dyDescent="0.2">
      <c r="B78" s="109"/>
      <c r="D78" s="110" t="s">
        <v>1358</v>
      </c>
      <c r="E78" s="111"/>
      <c r="F78" s="111"/>
      <c r="G78" s="111"/>
      <c r="H78" s="111"/>
      <c r="I78" s="111"/>
      <c r="J78" s="112">
        <f>J2269</f>
        <v>0</v>
      </c>
      <c r="L78" s="109"/>
    </row>
    <row r="79" spans="2:56" s="9" customFormat="1" ht="19.95" customHeight="1" x14ac:dyDescent="0.2">
      <c r="B79" s="109"/>
      <c r="D79" s="110" t="s">
        <v>1359</v>
      </c>
      <c r="E79" s="111"/>
      <c r="F79" s="111"/>
      <c r="G79" s="111"/>
      <c r="H79" s="111"/>
      <c r="I79" s="111"/>
      <c r="J79" s="112">
        <f>J2434</f>
        <v>0</v>
      </c>
      <c r="L79" s="109"/>
    </row>
    <row r="80" spans="2:56" s="9" customFormat="1" ht="19.95" customHeight="1" x14ac:dyDescent="0.2">
      <c r="B80" s="109"/>
      <c r="D80" s="110" t="s">
        <v>1360</v>
      </c>
      <c r="E80" s="111"/>
      <c r="F80" s="111"/>
      <c r="G80" s="111"/>
      <c r="H80" s="111"/>
      <c r="I80" s="111"/>
      <c r="J80" s="112">
        <f>J2534</f>
        <v>0</v>
      </c>
      <c r="L80" s="109"/>
    </row>
    <row r="81" spans="2:12" s="9" customFormat="1" ht="19.95" customHeight="1" x14ac:dyDescent="0.2">
      <c r="B81" s="109"/>
      <c r="D81" s="110" t="s">
        <v>173</v>
      </c>
      <c r="E81" s="111"/>
      <c r="F81" s="111"/>
      <c r="G81" s="111"/>
      <c r="H81" s="111"/>
      <c r="I81" s="111"/>
      <c r="J81" s="112">
        <f>J2606</f>
        <v>0</v>
      </c>
      <c r="L81" s="109"/>
    </row>
    <row r="82" spans="2:12" s="9" customFormat="1" ht="19.95" customHeight="1" x14ac:dyDescent="0.2">
      <c r="B82" s="109"/>
      <c r="D82" s="110" t="s">
        <v>1361</v>
      </c>
      <c r="E82" s="111"/>
      <c r="F82" s="111"/>
      <c r="G82" s="111"/>
      <c r="H82" s="111"/>
      <c r="I82" s="111"/>
      <c r="J82" s="112">
        <f>J2744</f>
        <v>0</v>
      </c>
      <c r="L82" s="109"/>
    </row>
    <row r="83" spans="2:12" s="9" customFormat="1" ht="19.95" customHeight="1" x14ac:dyDescent="0.2">
      <c r="B83" s="109"/>
      <c r="D83" s="110" t="s">
        <v>1362</v>
      </c>
      <c r="E83" s="111"/>
      <c r="F83" s="111"/>
      <c r="G83" s="111"/>
      <c r="H83" s="111"/>
      <c r="I83" s="111"/>
      <c r="J83" s="112">
        <f>J2791</f>
        <v>0</v>
      </c>
      <c r="L83" s="109"/>
    </row>
    <row r="84" spans="2:12" s="9" customFormat="1" ht="19.95" customHeight="1" x14ac:dyDescent="0.2">
      <c r="B84" s="109"/>
      <c r="D84" s="110" t="s">
        <v>175</v>
      </c>
      <c r="E84" s="111"/>
      <c r="F84" s="111"/>
      <c r="G84" s="111"/>
      <c r="H84" s="111"/>
      <c r="I84" s="111"/>
      <c r="J84" s="112">
        <f>J2900</f>
        <v>0</v>
      </c>
      <c r="L84" s="109"/>
    </row>
    <row r="85" spans="2:12" s="8" customFormat="1" ht="24.9" customHeight="1" x14ac:dyDescent="0.2">
      <c r="B85" s="105"/>
      <c r="D85" s="106" t="s">
        <v>176</v>
      </c>
      <c r="E85" s="107"/>
      <c r="F85" s="107"/>
      <c r="G85" s="107"/>
      <c r="H85" s="107"/>
      <c r="I85" s="107"/>
      <c r="J85" s="108">
        <f>J3078</f>
        <v>0</v>
      </c>
      <c r="L85" s="105"/>
    </row>
    <row r="86" spans="2:12" s="1" customFormat="1" ht="21.75" customHeight="1" x14ac:dyDescent="0.2">
      <c r="B86" s="33"/>
      <c r="L86" s="33"/>
    </row>
    <row r="87" spans="2:12" s="1" customFormat="1" ht="6.9" customHeight="1" x14ac:dyDescent="0.2">
      <c r="B87" s="42"/>
      <c r="C87" s="43"/>
      <c r="D87" s="43"/>
      <c r="E87" s="43"/>
      <c r="F87" s="43"/>
      <c r="G87" s="43"/>
      <c r="H87" s="43"/>
      <c r="I87" s="43"/>
      <c r="J87" s="43"/>
      <c r="K87" s="43"/>
      <c r="L87" s="33"/>
    </row>
    <row r="91" spans="2:12" s="1" customFormat="1" ht="6.9" customHeight="1" x14ac:dyDescent="0.2">
      <c r="B91" s="44"/>
      <c r="C91" s="45"/>
      <c r="D91" s="45"/>
      <c r="E91" s="45"/>
      <c r="F91" s="45"/>
      <c r="G91" s="45"/>
      <c r="H91" s="45"/>
      <c r="I91" s="45"/>
      <c r="J91" s="45"/>
      <c r="K91" s="45"/>
      <c r="L91" s="33"/>
    </row>
    <row r="92" spans="2:12" s="1" customFormat="1" ht="24.9" customHeight="1" x14ac:dyDescent="0.2">
      <c r="B92" s="33"/>
      <c r="C92" s="22" t="s">
        <v>177</v>
      </c>
      <c r="L92" s="33"/>
    </row>
    <row r="93" spans="2:12" s="1" customFormat="1" ht="6.9" customHeight="1" x14ac:dyDescent="0.2">
      <c r="B93" s="33"/>
      <c r="L93" s="33"/>
    </row>
    <row r="94" spans="2:12" s="1" customFormat="1" ht="12" customHeight="1" x14ac:dyDescent="0.2">
      <c r="B94" s="33"/>
      <c r="C94" s="28" t="s">
        <v>16</v>
      </c>
      <c r="L94" s="33"/>
    </row>
    <row r="95" spans="2:12" s="1" customFormat="1" ht="16.5" customHeight="1" x14ac:dyDescent="0.2">
      <c r="B95" s="33"/>
      <c r="E95" s="339" t="str">
        <f>E7</f>
        <v>STAVEBNÍ ÚPRAVY KINO VARŠAVA - ITI</v>
      </c>
      <c r="F95" s="340"/>
      <c r="G95" s="340"/>
      <c r="H95" s="340"/>
      <c r="L95" s="33"/>
    </row>
    <row r="96" spans="2:12" ht="12" customHeight="1" x14ac:dyDescent="0.2">
      <c r="B96" s="21"/>
      <c r="C96" s="28" t="s">
        <v>150</v>
      </c>
      <c r="L96" s="21"/>
    </row>
    <row r="97" spans="2:65" s="1" customFormat="1" ht="16.5" customHeight="1" x14ac:dyDescent="0.2">
      <c r="B97" s="33"/>
      <c r="E97" s="339" t="s">
        <v>153</v>
      </c>
      <c r="F97" s="341"/>
      <c r="G97" s="341"/>
      <c r="H97" s="341"/>
      <c r="L97" s="33"/>
    </row>
    <row r="98" spans="2:65" s="1" customFormat="1" ht="12" customHeight="1" x14ac:dyDescent="0.2">
      <c r="B98" s="33"/>
      <c r="C98" s="28" t="s">
        <v>156</v>
      </c>
      <c r="L98" s="33"/>
    </row>
    <row r="99" spans="2:65" s="1" customFormat="1" ht="16.5" customHeight="1" x14ac:dyDescent="0.2">
      <c r="B99" s="33"/>
      <c r="E99" s="303" t="str">
        <f>E11</f>
        <v>02 - Konstrukční část, dispozice, povrchy a ostatní práce</v>
      </c>
      <c r="F99" s="341"/>
      <c r="G99" s="341"/>
      <c r="H99" s="341"/>
      <c r="L99" s="33"/>
    </row>
    <row r="100" spans="2:65" s="1" customFormat="1" ht="6.9" customHeight="1" x14ac:dyDescent="0.2">
      <c r="B100" s="33"/>
      <c r="L100" s="33"/>
    </row>
    <row r="101" spans="2:65" s="1" customFormat="1" ht="12" customHeight="1" x14ac:dyDescent="0.2">
      <c r="B101" s="33"/>
      <c r="C101" s="28" t="s">
        <v>23</v>
      </c>
      <c r="F101" s="26" t="str">
        <f>F14</f>
        <v>Liberec</v>
      </c>
      <c r="I101" s="28" t="s">
        <v>25</v>
      </c>
      <c r="J101" s="50" t="str">
        <f>IF(J14="","",J14)</f>
        <v>24. 4. 2024</v>
      </c>
      <c r="L101" s="33"/>
    </row>
    <row r="102" spans="2:65" s="1" customFormat="1" ht="6.9" customHeight="1" x14ac:dyDescent="0.2">
      <c r="B102" s="33"/>
      <c r="L102" s="33"/>
    </row>
    <row r="103" spans="2:65" s="1" customFormat="1" ht="15.15" customHeight="1" x14ac:dyDescent="0.2">
      <c r="B103" s="33"/>
      <c r="C103" s="28" t="s">
        <v>29</v>
      </c>
      <c r="F103" s="26" t="str">
        <f>E17</f>
        <v>Statutární město Liberec</v>
      </c>
      <c r="I103" s="28" t="s">
        <v>37</v>
      </c>
      <c r="J103" s="31" t="str">
        <f>E23</f>
        <v>Atelier Železná</v>
      </c>
      <c r="L103" s="33"/>
    </row>
    <row r="104" spans="2:65" s="1" customFormat="1" ht="15.15" customHeight="1" x14ac:dyDescent="0.2">
      <c r="B104" s="33"/>
      <c r="C104" s="28" t="s">
        <v>35</v>
      </c>
      <c r="F104" s="26" t="str">
        <f>IF(E20="","",E20)</f>
        <v>Vyplň údaj</v>
      </c>
      <c r="I104" s="28" t="s">
        <v>40</v>
      </c>
      <c r="J104" s="31" t="str">
        <f>E26</f>
        <v>Propos Liberec s.r.o.</v>
      </c>
      <c r="L104" s="33"/>
    </row>
    <row r="105" spans="2:65" s="1" customFormat="1" ht="10.35" customHeight="1" x14ac:dyDescent="0.2">
      <c r="B105" s="33"/>
      <c r="L105" s="33"/>
    </row>
    <row r="106" spans="2:65" s="10" customFormat="1" ht="29.25" customHeight="1" x14ac:dyDescent="0.2">
      <c r="B106" s="113"/>
      <c r="C106" s="114" t="s">
        <v>178</v>
      </c>
      <c r="D106" s="115" t="s">
        <v>65</v>
      </c>
      <c r="E106" s="115" t="s">
        <v>61</v>
      </c>
      <c r="F106" s="115" t="s">
        <v>62</v>
      </c>
      <c r="G106" s="115" t="s">
        <v>179</v>
      </c>
      <c r="H106" s="115" t="s">
        <v>180</v>
      </c>
      <c r="I106" s="115" t="s">
        <v>181</v>
      </c>
      <c r="J106" s="115" t="s">
        <v>161</v>
      </c>
      <c r="K106" s="116" t="s">
        <v>182</v>
      </c>
      <c r="L106" s="113"/>
      <c r="M106" s="57" t="s">
        <v>20</v>
      </c>
      <c r="N106" s="58" t="s">
        <v>50</v>
      </c>
      <c r="O106" s="58" t="s">
        <v>183</v>
      </c>
      <c r="P106" s="58" t="s">
        <v>184</v>
      </c>
      <c r="Q106" s="58" t="s">
        <v>185</v>
      </c>
      <c r="R106" s="58" t="s">
        <v>186</v>
      </c>
      <c r="S106" s="58" t="s">
        <v>187</v>
      </c>
      <c r="T106" s="59" t="s">
        <v>188</v>
      </c>
    </row>
    <row r="107" spans="2:65" s="1" customFormat="1" ht="22.8" customHeight="1" x14ac:dyDescent="0.3">
      <c r="B107" s="33"/>
      <c r="C107" s="62" t="s">
        <v>189</v>
      </c>
      <c r="J107" s="117">
        <f>BK107</f>
        <v>0</v>
      </c>
      <c r="L107" s="33"/>
      <c r="M107" s="60"/>
      <c r="N107" s="51"/>
      <c r="O107" s="51"/>
      <c r="P107" s="118">
        <f>P108+P2031+P3078</f>
        <v>0</v>
      </c>
      <c r="Q107" s="51"/>
      <c r="R107" s="118">
        <f>R108+R2031+R3078</f>
        <v>1051.83241131</v>
      </c>
      <c r="S107" s="51"/>
      <c r="T107" s="119">
        <f>T108+T2031+T3078</f>
        <v>13.536520000000001</v>
      </c>
      <c r="AT107" s="18" t="s">
        <v>79</v>
      </c>
      <c r="AU107" s="18" t="s">
        <v>162</v>
      </c>
      <c r="BK107" s="120">
        <f>BK108+BK2031+BK3078</f>
        <v>0</v>
      </c>
    </row>
    <row r="108" spans="2:65" s="11" customFormat="1" ht="25.95" customHeight="1" x14ac:dyDescent="0.25">
      <c r="B108" s="121"/>
      <c r="D108" s="122" t="s">
        <v>79</v>
      </c>
      <c r="E108" s="123" t="s">
        <v>190</v>
      </c>
      <c r="F108" s="123" t="s">
        <v>191</v>
      </c>
      <c r="I108" s="124"/>
      <c r="J108" s="125">
        <f>BK108</f>
        <v>0</v>
      </c>
      <c r="L108" s="121"/>
      <c r="M108" s="126"/>
      <c r="P108" s="127">
        <f>P109+P373+P429+P767+P996+P1646+P2011+P2022</f>
        <v>0</v>
      </c>
      <c r="R108" s="127">
        <f>R109+R373+R429+R767+R996+R1646+R2011+R2022</f>
        <v>953.97041610000008</v>
      </c>
      <c r="T108" s="128">
        <f>T109+T373+T429+T767+T996+T1646+T2011+T2022</f>
        <v>11.655520000000001</v>
      </c>
      <c r="AR108" s="122" t="s">
        <v>22</v>
      </c>
      <c r="AT108" s="129" t="s">
        <v>79</v>
      </c>
      <c r="AU108" s="129" t="s">
        <v>80</v>
      </c>
      <c r="AY108" s="122" t="s">
        <v>192</v>
      </c>
      <c r="BK108" s="130">
        <f>BK109+BK373+BK429+BK767+BK996+BK1646+BK2011+BK2022</f>
        <v>0</v>
      </c>
    </row>
    <row r="109" spans="2:65" s="11" customFormat="1" ht="22.8" customHeight="1" x14ac:dyDescent="0.25">
      <c r="B109" s="121"/>
      <c r="D109" s="122" t="s">
        <v>79</v>
      </c>
      <c r="E109" s="131" t="s">
        <v>22</v>
      </c>
      <c r="F109" s="131" t="s">
        <v>193</v>
      </c>
      <c r="I109" s="124"/>
      <c r="J109" s="132">
        <f>BK109</f>
        <v>0</v>
      </c>
      <c r="L109" s="121"/>
      <c r="M109" s="126"/>
      <c r="P109" s="127">
        <f>SUM(P110:P372)</f>
        <v>0</v>
      </c>
      <c r="R109" s="127">
        <f>SUM(R110:R372)</f>
        <v>164.18557600000003</v>
      </c>
      <c r="T109" s="128">
        <f>SUM(T110:T372)</f>
        <v>0</v>
      </c>
      <c r="AR109" s="122" t="s">
        <v>22</v>
      </c>
      <c r="AT109" s="129" t="s">
        <v>79</v>
      </c>
      <c r="AU109" s="129" t="s">
        <v>22</v>
      </c>
      <c r="AY109" s="122" t="s">
        <v>192</v>
      </c>
      <c r="BK109" s="130">
        <f>SUM(BK110:BK372)</f>
        <v>0</v>
      </c>
    </row>
    <row r="110" spans="2:65" s="1" customFormat="1" ht="24.15" customHeight="1" x14ac:dyDescent="0.2">
      <c r="B110" s="33"/>
      <c r="C110" s="133" t="s">
        <v>22</v>
      </c>
      <c r="D110" s="133" t="s">
        <v>194</v>
      </c>
      <c r="E110" s="134" t="s">
        <v>1363</v>
      </c>
      <c r="F110" s="135" t="s">
        <v>1364</v>
      </c>
      <c r="G110" s="136" t="s">
        <v>197</v>
      </c>
      <c r="H110" s="137">
        <v>7.7249999999999996</v>
      </c>
      <c r="I110" s="138"/>
      <c r="J110" s="139">
        <f>ROUND(I110*H110,2)</f>
        <v>0</v>
      </c>
      <c r="K110" s="135" t="s">
        <v>198</v>
      </c>
      <c r="L110" s="33"/>
      <c r="M110" s="140" t="s">
        <v>20</v>
      </c>
      <c r="N110" s="141" t="s">
        <v>51</v>
      </c>
      <c r="P110" s="142">
        <f>O110*H110</f>
        <v>0</v>
      </c>
      <c r="Q110" s="142">
        <v>0</v>
      </c>
      <c r="R110" s="142">
        <f>Q110*H110</f>
        <v>0</v>
      </c>
      <c r="S110" s="142">
        <v>0</v>
      </c>
      <c r="T110" s="143">
        <f>S110*H110</f>
        <v>0</v>
      </c>
      <c r="AR110" s="144" t="s">
        <v>199</v>
      </c>
      <c r="AT110" s="144" t="s">
        <v>194</v>
      </c>
      <c r="AU110" s="144" t="s">
        <v>89</v>
      </c>
      <c r="AY110" s="18" t="s">
        <v>192</v>
      </c>
      <c r="BE110" s="145">
        <f>IF(N110="základní",J110,0)</f>
        <v>0</v>
      </c>
      <c r="BF110" s="145">
        <f>IF(N110="snížená",J110,0)</f>
        <v>0</v>
      </c>
      <c r="BG110" s="145">
        <f>IF(N110="zákl. přenesená",J110,0)</f>
        <v>0</v>
      </c>
      <c r="BH110" s="145">
        <f>IF(N110="sníž. přenesená",J110,0)</f>
        <v>0</v>
      </c>
      <c r="BI110" s="145">
        <f>IF(N110="nulová",J110,0)</f>
        <v>0</v>
      </c>
      <c r="BJ110" s="18" t="s">
        <v>22</v>
      </c>
      <c r="BK110" s="145">
        <f>ROUND(I110*H110,2)</f>
        <v>0</v>
      </c>
      <c r="BL110" s="18" t="s">
        <v>199</v>
      </c>
      <c r="BM110" s="144" t="s">
        <v>1365</v>
      </c>
    </row>
    <row r="111" spans="2:65" s="1" customFormat="1" ht="10.199999999999999" x14ac:dyDescent="0.2">
      <c r="B111" s="33"/>
      <c r="D111" s="146" t="s">
        <v>201</v>
      </c>
      <c r="F111" s="147" t="s">
        <v>1366</v>
      </c>
      <c r="I111" s="148"/>
      <c r="L111" s="33"/>
      <c r="M111" s="149"/>
      <c r="T111" s="54"/>
      <c r="AT111" s="18" t="s">
        <v>201</v>
      </c>
      <c r="AU111" s="18" t="s">
        <v>89</v>
      </c>
    </row>
    <row r="112" spans="2:65" s="12" customFormat="1" ht="20.399999999999999" x14ac:dyDescent="0.2">
      <c r="B112" s="150"/>
      <c r="D112" s="151" t="s">
        <v>203</v>
      </c>
      <c r="E112" s="152" t="s">
        <v>20</v>
      </c>
      <c r="F112" s="153" t="s">
        <v>1367</v>
      </c>
      <c r="H112" s="152" t="s">
        <v>20</v>
      </c>
      <c r="I112" s="154"/>
      <c r="L112" s="150"/>
      <c r="M112" s="155"/>
      <c r="T112" s="156"/>
      <c r="AT112" s="152" t="s">
        <v>203</v>
      </c>
      <c r="AU112" s="152" t="s">
        <v>89</v>
      </c>
      <c r="AV112" s="12" t="s">
        <v>22</v>
      </c>
      <c r="AW112" s="12" t="s">
        <v>39</v>
      </c>
      <c r="AX112" s="12" t="s">
        <v>80</v>
      </c>
      <c r="AY112" s="152" t="s">
        <v>192</v>
      </c>
    </row>
    <row r="113" spans="2:65" s="12" customFormat="1" ht="10.199999999999999" x14ac:dyDescent="0.2">
      <c r="B113" s="150"/>
      <c r="D113" s="151" t="s">
        <v>203</v>
      </c>
      <c r="E113" s="152" t="s">
        <v>20</v>
      </c>
      <c r="F113" s="153" t="s">
        <v>1368</v>
      </c>
      <c r="H113" s="152" t="s">
        <v>20</v>
      </c>
      <c r="I113" s="154"/>
      <c r="L113" s="150"/>
      <c r="M113" s="155"/>
      <c r="T113" s="156"/>
      <c r="AT113" s="152" t="s">
        <v>203</v>
      </c>
      <c r="AU113" s="152" t="s">
        <v>89</v>
      </c>
      <c r="AV113" s="12" t="s">
        <v>22</v>
      </c>
      <c r="AW113" s="12" t="s">
        <v>39</v>
      </c>
      <c r="AX113" s="12" t="s">
        <v>80</v>
      </c>
      <c r="AY113" s="152" t="s">
        <v>192</v>
      </c>
    </row>
    <row r="114" spans="2:65" s="12" customFormat="1" ht="10.199999999999999" x14ac:dyDescent="0.2">
      <c r="B114" s="150"/>
      <c r="D114" s="151" t="s">
        <v>203</v>
      </c>
      <c r="E114" s="152" t="s">
        <v>20</v>
      </c>
      <c r="F114" s="153" t="s">
        <v>1369</v>
      </c>
      <c r="H114" s="152" t="s">
        <v>20</v>
      </c>
      <c r="I114" s="154"/>
      <c r="L114" s="150"/>
      <c r="M114" s="155"/>
      <c r="T114" s="156"/>
      <c r="AT114" s="152" t="s">
        <v>203</v>
      </c>
      <c r="AU114" s="152" t="s">
        <v>89</v>
      </c>
      <c r="AV114" s="12" t="s">
        <v>22</v>
      </c>
      <c r="AW114" s="12" t="s">
        <v>39</v>
      </c>
      <c r="AX114" s="12" t="s">
        <v>80</v>
      </c>
      <c r="AY114" s="152" t="s">
        <v>192</v>
      </c>
    </row>
    <row r="115" spans="2:65" s="13" customFormat="1" ht="10.199999999999999" x14ac:dyDescent="0.2">
      <c r="B115" s="157"/>
      <c r="D115" s="151" t="s">
        <v>203</v>
      </c>
      <c r="E115" s="158" t="s">
        <v>20</v>
      </c>
      <c r="F115" s="159" t="s">
        <v>1370</v>
      </c>
      <c r="H115" s="160">
        <v>2.9550000000000001</v>
      </c>
      <c r="I115" s="161"/>
      <c r="L115" s="157"/>
      <c r="M115" s="162"/>
      <c r="T115" s="163"/>
      <c r="AT115" s="158" t="s">
        <v>203</v>
      </c>
      <c r="AU115" s="158" t="s">
        <v>89</v>
      </c>
      <c r="AV115" s="13" t="s">
        <v>89</v>
      </c>
      <c r="AW115" s="13" t="s">
        <v>39</v>
      </c>
      <c r="AX115" s="13" t="s">
        <v>80</v>
      </c>
      <c r="AY115" s="158" t="s">
        <v>192</v>
      </c>
    </row>
    <row r="116" spans="2:65" s="12" customFormat="1" ht="10.199999999999999" x14ac:dyDescent="0.2">
      <c r="B116" s="150"/>
      <c r="D116" s="151" t="s">
        <v>203</v>
      </c>
      <c r="E116" s="152" t="s">
        <v>20</v>
      </c>
      <c r="F116" s="153" t="s">
        <v>1371</v>
      </c>
      <c r="H116" s="152" t="s">
        <v>20</v>
      </c>
      <c r="I116" s="154"/>
      <c r="L116" s="150"/>
      <c r="M116" s="155"/>
      <c r="T116" s="156"/>
      <c r="AT116" s="152" t="s">
        <v>203</v>
      </c>
      <c r="AU116" s="152" t="s">
        <v>89</v>
      </c>
      <c r="AV116" s="12" t="s">
        <v>22</v>
      </c>
      <c r="AW116" s="12" t="s">
        <v>39</v>
      </c>
      <c r="AX116" s="12" t="s">
        <v>80</v>
      </c>
      <c r="AY116" s="152" t="s">
        <v>192</v>
      </c>
    </row>
    <row r="117" spans="2:65" s="13" customFormat="1" ht="10.199999999999999" x14ac:dyDescent="0.2">
      <c r="B117" s="157"/>
      <c r="D117" s="151" t="s">
        <v>203</v>
      </c>
      <c r="E117" s="158" t="s">
        <v>20</v>
      </c>
      <c r="F117" s="159" t="s">
        <v>1372</v>
      </c>
      <c r="H117" s="160">
        <v>4.7699999999999996</v>
      </c>
      <c r="I117" s="161"/>
      <c r="L117" s="157"/>
      <c r="M117" s="162"/>
      <c r="T117" s="163"/>
      <c r="AT117" s="158" t="s">
        <v>203</v>
      </c>
      <c r="AU117" s="158" t="s">
        <v>89</v>
      </c>
      <c r="AV117" s="13" t="s">
        <v>89</v>
      </c>
      <c r="AW117" s="13" t="s">
        <v>39</v>
      </c>
      <c r="AX117" s="13" t="s">
        <v>80</v>
      </c>
      <c r="AY117" s="158" t="s">
        <v>192</v>
      </c>
    </row>
    <row r="118" spans="2:65" s="15" customFormat="1" ht="10.199999999999999" x14ac:dyDescent="0.2">
      <c r="B118" s="171"/>
      <c r="D118" s="151" t="s">
        <v>203</v>
      </c>
      <c r="E118" s="172" t="s">
        <v>1241</v>
      </c>
      <c r="F118" s="173" t="s">
        <v>335</v>
      </c>
      <c r="H118" s="174">
        <v>7.7249999999999996</v>
      </c>
      <c r="I118" s="175"/>
      <c r="L118" s="171"/>
      <c r="M118" s="176"/>
      <c r="T118" s="177"/>
      <c r="AT118" s="172" t="s">
        <v>203</v>
      </c>
      <c r="AU118" s="172" t="s">
        <v>89</v>
      </c>
      <c r="AV118" s="15" t="s">
        <v>225</v>
      </c>
      <c r="AW118" s="15" t="s">
        <v>39</v>
      </c>
      <c r="AX118" s="15" t="s">
        <v>22</v>
      </c>
      <c r="AY118" s="172" t="s">
        <v>192</v>
      </c>
    </row>
    <row r="119" spans="2:65" s="1" customFormat="1" ht="24.15" customHeight="1" x14ac:dyDescent="0.2">
      <c r="B119" s="33"/>
      <c r="C119" s="133" t="s">
        <v>89</v>
      </c>
      <c r="D119" s="133" t="s">
        <v>194</v>
      </c>
      <c r="E119" s="134" t="s">
        <v>1373</v>
      </c>
      <c r="F119" s="135" t="s">
        <v>1374</v>
      </c>
      <c r="G119" s="136" t="s">
        <v>197</v>
      </c>
      <c r="H119" s="137">
        <v>58.86</v>
      </c>
      <c r="I119" s="138"/>
      <c r="J119" s="139">
        <f>ROUND(I119*H119,2)</f>
        <v>0</v>
      </c>
      <c r="K119" s="135" t="s">
        <v>198</v>
      </c>
      <c r="L119" s="33"/>
      <c r="M119" s="140" t="s">
        <v>20</v>
      </c>
      <c r="N119" s="141" t="s">
        <v>51</v>
      </c>
      <c r="P119" s="142">
        <f>O119*H119</f>
        <v>0</v>
      </c>
      <c r="Q119" s="142">
        <v>0</v>
      </c>
      <c r="R119" s="142">
        <f>Q119*H119</f>
        <v>0</v>
      </c>
      <c r="S119" s="142">
        <v>0</v>
      </c>
      <c r="T119" s="143">
        <f>S119*H119</f>
        <v>0</v>
      </c>
      <c r="AR119" s="144" t="s">
        <v>199</v>
      </c>
      <c r="AT119" s="144" t="s">
        <v>194</v>
      </c>
      <c r="AU119" s="144" t="s">
        <v>89</v>
      </c>
      <c r="AY119" s="18" t="s">
        <v>192</v>
      </c>
      <c r="BE119" s="145">
        <f>IF(N119="základní",J119,0)</f>
        <v>0</v>
      </c>
      <c r="BF119" s="145">
        <f>IF(N119="snížená",J119,0)</f>
        <v>0</v>
      </c>
      <c r="BG119" s="145">
        <f>IF(N119="zákl. přenesená",J119,0)</f>
        <v>0</v>
      </c>
      <c r="BH119" s="145">
        <f>IF(N119="sníž. přenesená",J119,0)</f>
        <v>0</v>
      </c>
      <c r="BI119" s="145">
        <f>IF(N119="nulová",J119,0)</f>
        <v>0</v>
      </c>
      <c r="BJ119" s="18" t="s">
        <v>22</v>
      </c>
      <c r="BK119" s="145">
        <f>ROUND(I119*H119,2)</f>
        <v>0</v>
      </c>
      <c r="BL119" s="18" t="s">
        <v>199</v>
      </c>
      <c r="BM119" s="144" t="s">
        <v>1375</v>
      </c>
    </row>
    <row r="120" spans="2:65" s="1" customFormat="1" ht="10.199999999999999" x14ac:dyDescent="0.2">
      <c r="B120" s="33"/>
      <c r="D120" s="146" t="s">
        <v>201</v>
      </c>
      <c r="F120" s="147" t="s">
        <v>1376</v>
      </c>
      <c r="I120" s="148"/>
      <c r="L120" s="33"/>
      <c r="M120" s="149"/>
      <c r="T120" s="54"/>
      <c r="AT120" s="18" t="s">
        <v>201</v>
      </c>
      <c r="AU120" s="18" t="s">
        <v>89</v>
      </c>
    </row>
    <row r="121" spans="2:65" s="12" customFormat="1" ht="10.199999999999999" x14ac:dyDescent="0.2">
      <c r="B121" s="150"/>
      <c r="D121" s="151" t="s">
        <v>203</v>
      </c>
      <c r="E121" s="152" t="s">
        <v>20</v>
      </c>
      <c r="F121" s="153" t="s">
        <v>1377</v>
      </c>
      <c r="H121" s="152" t="s">
        <v>20</v>
      </c>
      <c r="I121" s="154"/>
      <c r="L121" s="150"/>
      <c r="M121" s="155"/>
      <c r="T121" s="156"/>
      <c r="AT121" s="152" t="s">
        <v>203</v>
      </c>
      <c r="AU121" s="152" t="s">
        <v>89</v>
      </c>
      <c r="AV121" s="12" t="s">
        <v>22</v>
      </c>
      <c r="AW121" s="12" t="s">
        <v>39</v>
      </c>
      <c r="AX121" s="12" t="s">
        <v>80</v>
      </c>
      <c r="AY121" s="152" t="s">
        <v>192</v>
      </c>
    </row>
    <row r="122" spans="2:65" s="13" customFormat="1" ht="10.199999999999999" x14ac:dyDescent="0.2">
      <c r="B122" s="157"/>
      <c r="D122" s="151" t="s">
        <v>203</v>
      </c>
      <c r="E122" s="158" t="s">
        <v>20</v>
      </c>
      <c r="F122" s="159" t="s">
        <v>1378</v>
      </c>
      <c r="H122" s="160">
        <v>34.68</v>
      </c>
      <c r="I122" s="161"/>
      <c r="L122" s="157"/>
      <c r="M122" s="162"/>
      <c r="T122" s="163"/>
      <c r="AT122" s="158" t="s">
        <v>203</v>
      </c>
      <c r="AU122" s="158" t="s">
        <v>89</v>
      </c>
      <c r="AV122" s="13" t="s">
        <v>89</v>
      </c>
      <c r="AW122" s="13" t="s">
        <v>39</v>
      </c>
      <c r="AX122" s="13" t="s">
        <v>80</v>
      </c>
      <c r="AY122" s="158" t="s">
        <v>192</v>
      </c>
    </row>
    <row r="123" spans="2:65" s="12" customFormat="1" ht="10.199999999999999" x14ac:dyDescent="0.2">
      <c r="B123" s="150"/>
      <c r="D123" s="151" t="s">
        <v>203</v>
      </c>
      <c r="E123" s="152" t="s">
        <v>20</v>
      </c>
      <c r="F123" s="153" t="s">
        <v>1379</v>
      </c>
      <c r="H123" s="152" t="s">
        <v>20</v>
      </c>
      <c r="I123" s="154"/>
      <c r="L123" s="150"/>
      <c r="M123" s="155"/>
      <c r="T123" s="156"/>
      <c r="AT123" s="152" t="s">
        <v>203</v>
      </c>
      <c r="AU123" s="152" t="s">
        <v>89</v>
      </c>
      <c r="AV123" s="12" t="s">
        <v>22</v>
      </c>
      <c r="AW123" s="12" t="s">
        <v>39</v>
      </c>
      <c r="AX123" s="12" t="s">
        <v>80</v>
      </c>
      <c r="AY123" s="152" t="s">
        <v>192</v>
      </c>
    </row>
    <row r="124" spans="2:65" s="13" customFormat="1" ht="10.199999999999999" x14ac:dyDescent="0.2">
      <c r="B124" s="157"/>
      <c r="D124" s="151" t="s">
        <v>203</v>
      </c>
      <c r="E124" s="158" t="s">
        <v>20</v>
      </c>
      <c r="F124" s="159" t="s">
        <v>1380</v>
      </c>
      <c r="H124" s="160">
        <v>24.18</v>
      </c>
      <c r="I124" s="161"/>
      <c r="L124" s="157"/>
      <c r="M124" s="162"/>
      <c r="T124" s="163"/>
      <c r="AT124" s="158" t="s">
        <v>203</v>
      </c>
      <c r="AU124" s="158" t="s">
        <v>89</v>
      </c>
      <c r="AV124" s="13" t="s">
        <v>89</v>
      </c>
      <c r="AW124" s="13" t="s">
        <v>39</v>
      </c>
      <c r="AX124" s="13" t="s">
        <v>80</v>
      </c>
      <c r="AY124" s="158" t="s">
        <v>192</v>
      </c>
    </row>
    <row r="125" spans="2:65" s="15" customFormat="1" ht="10.199999999999999" x14ac:dyDescent="0.2">
      <c r="B125" s="171"/>
      <c r="D125" s="151" t="s">
        <v>203</v>
      </c>
      <c r="E125" s="172" t="s">
        <v>1239</v>
      </c>
      <c r="F125" s="173" t="s">
        <v>335</v>
      </c>
      <c r="H125" s="174">
        <v>58.86</v>
      </c>
      <c r="I125" s="175"/>
      <c r="L125" s="171"/>
      <c r="M125" s="176"/>
      <c r="T125" s="177"/>
      <c r="AT125" s="172" t="s">
        <v>203</v>
      </c>
      <c r="AU125" s="172" t="s">
        <v>89</v>
      </c>
      <c r="AV125" s="15" t="s">
        <v>225</v>
      </c>
      <c r="AW125" s="15" t="s">
        <v>39</v>
      </c>
      <c r="AX125" s="15" t="s">
        <v>22</v>
      </c>
      <c r="AY125" s="172" t="s">
        <v>192</v>
      </c>
    </row>
    <row r="126" spans="2:65" s="1" customFormat="1" ht="24.15" customHeight="1" x14ac:dyDescent="0.2">
      <c r="B126" s="33"/>
      <c r="C126" s="133" t="s">
        <v>225</v>
      </c>
      <c r="D126" s="133" t="s">
        <v>194</v>
      </c>
      <c r="E126" s="134" t="s">
        <v>1381</v>
      </c>
      <c r="F126" s="135" t="s">
        <v>1382</v>
      </c>
      <c r="G126" s="136" t="s">
        <v>197</v>
      </c>
      <c r="H126" s="137">
        <v>50.16</v>
      </c>
      <c r="I126" s="138"/>
      <c r="J126" s="139">
        <f>ROUND(I126*H126,2)</f>
        <v>0</v>
      </c>
      <c r="K126" s="135" t="s">
        <v>198</v>
      </c>
      <c r="L126" s="33"/>
      <c r="M126" s="140" t="s">
        <v>20</v>
      </c>
      <c r="N126" s="141" t="s">
        <v>51</v>
      </c>
      <c r="P126" s="142">
        <f>O126*H126</f>
        <v>0</v>
      </c>
      <c r="Q126" s="142">
        <v>0</v>
      </c>
      <c r="R126" s="142">
        <f>Q126*H126</f>
        <v>0</v>
      </c>
      <c r="S126" s="142">
        <v>0</v>
      </c>
      <c r="T126" s="143">
        <f>S126*H126</f>
        <v>0</v>
      </c>
      <c r="AR126" s="144" t="s">
        <v>199</v>
      </c>
      <c r="AT126" s="144" t="s">
        <v>194</v>
      </c>
      <c r="AU126" s="144" t="s">
        <v>89</v>
      </c>
      <c r="AY126" s="18" t="s">
        <v>192</v>
      </c>
      <c r="BE126" s="145">
        <f>IF(N126="základní",J126,0)</f>
        <v>0</v>
      </c>
      <c r="BF126" s="145">
        <f>IF(N126="snížená",J126,0)</f>
        <v>0</v>
      </c>
      <c r="BG126" s="145">
        <f>IF(N126="zákl. přenesená",J126,0)</f>
        <v>0</v>
      </c>
      <c r="BH126" s="145">
        <f>IF(N126="sníž. přenesená",J126,0)</f>
        <v>0</v>
      </c>
      <c r="BI126" s="145">
        <f>IF(N126="nulová",J126,0)</f>
        <v>0</v>
      </c>
      <c r="BJ126" s="18" t="s">
        <v>22</v>
      </c>
      <c r="BK126" s="145">
        <f>ROUND(I126*H126,2)</f>
        <v>0</v>
      </c>
      <c r="BL126" s="18" t="s">
        <v>199</v>
      </c>
      <c r="BM126" s="144" t="s">
        <v>1383</v>
      </c>
    </row>
    <row r="127" spans="2:65" s="1" customFormat="1" ht="10.199999999999999" x14ac:dyDescent="0.2">
      <c r="B127" s="33"/>
      <c r="D127" s="146" t="s">
        <v>201</v>
      </c>
      <c r="F127" s="147" t="s">
        <v>1384</v>
      </c>
      <c r="I127" s="148"/>
      <c r="L127" s="33"/>
      <c r="M127" s="149"/>
      <c r="T127" s="54"/>
      <c r="AT127" s="18" t="s">
        <v>201</v>
      </c>
      <c r="AU127" s="18" t="s">
        <v>89</v>
      </c>
    </row>
    <row r="128" spans="2:65" s="12" customFormat="1" ht="10.199999999999999" x14ac:dyDescent="0.2">
      <c r="B128" s="150"/>
      <c r="D128" s="151" t="s">
        <v>203</v>
      </c>
      <c r="E128" s="152" t="s">
        <v>20</v>
      </c>
      <c r="F128" s="153" t="s">
        <v>1385</v>
      </c>
      <c r="H128" s="152" t="s">
        <v>20</v>
      </c>
      <c r="I128" s="154"/>
      <c r="L128" s="150"/>
      <c r="M128" s="155"/>
      <c r="T128" s="156"/>
      <c r="AT128" s="152" t="s">
        <v>203</v>
      </c>
      <c r="AU128" s="152" t="s">
        <v>89</v>
      </c>
      <c r="AV128" s="12" t="s">
        <v>22</v>
      </c>
      <c r="AW128" s="12" t="s">
        <v>39</v>
      </c>
      <c r="AX128" s="12" t="s">
        <v>80</v>
      </c>
      <c r="AY128" s="152" t="s">
        <v>192</v>
      </c>
    </row>
    <row r="129" spans="2:65" s="13" customFormat="1" ht="10.199999999999999" x14ac:dyDescent="0.2">
      <c r="B129" s="157"/>
      <c r="D129" s="151" t="s">
        <v>203</v>
      </c>
      <c r="E129" s="158" t="s">
        <v>20</v>
      </c>
      <c r="F129" s="159" t="s">
        <v>1386</v>
      </c>
      <c r="H129" s="160">
        <v>50.16</v>
      </c>
      <c r="I129" s="161"/>
      <c r="L129" s="157"/>
      <c r="M129" s="162"/>
      <c r="T129" s="163"/>
      <c r="AT129" s="158" t="s">
        <v>203</v>
      </c>
      <c r="AU129" s="158" t="s">
        <v>89</v>
      </c>
      <c r="AV129" s="13" t="s">
        <v>89</v>
      </c>
      <c r="AW129" s="13" t="s">
        <v>39</v>
      </c>
      <c r="AX129" s="13" t="s">
        <v>80</v>
      </c>
      <c r="AY129" s="158" t="s">
        <v>192</v>
      </c>
    </row>
    <row r="130" spans="2:65" s="15" customFormat="1" ht="10.199999999999999" x14ac:dyDescent="0.2">
      <c r="B130" s="171"/>
      <c r="D130" s="151" t="s">
        <v>203</v>
      </c>
      <c r="E130" s="172" t="s">
        <v>1243</v>
      </c>
      <c r="F130" s="173" t="s">
        <v>335</v>
      </c>
      <c r="H130" s="174">
        <v>50.16</v>
      </c>
      <c r="I130" s="175"/>
      <c r="L130" s="171"/>
      <c r="M130" s="176"/>
      <c r="T130" s="177"/>
      <c r="AT130" s="172" t="s">
        <v>203</v>
      </c>
      <c r="AU130" s="172" t="s">
        <v>89</v>
      </c>
      <c r="AV130" s="15" t="s">
        <v>225</v>
      </c>
      <c r="AW130" s="15" t="s">
        <v>39</v>
      </c>
      <c r="AX130" s="15" t="s">
        <v>22</v>
      </c>
      <c r="AY130" s="172" t="s">
        <v>192</v>
      </c>
    </row>
    <row r="131" spans="2:65" s="1" customFormat="1" ht="24.15" customHeight="1" x14ac:dyDescent="0.2">
      <c r="B131" s="33"/>
      <c r="C131" s="133" t="s">
        <v>199</v>
      </c>
      <c r="D131" s="133" t="s">
        <v>194</v>
      </c>
      <c r="E131" s="134" t="s">
        <v>1387</v>
      </c>
      <c r="F131" s="135" t="s">
        <v>1388</v>
      </c>
      <c r="G131" s="136" t="s">
        <v>197</v>
      </c>
      <c r="H131" s="137">
        <v>2</v>
      </c>
      <c r="I131" s="138"/>
      <c r="J131" s="139">
        <f>ROUND(I131*H131,2)</f>
        <v>0</v>
      </c>
      <c r="K131" s="135" t="s">
        <v>198</v>
      </c>
      <c r="L131" s="33"/>
      <c r="M131" s="140" t="s">
        <v>20</v>
      </c>
      <c r="N131" s="141" t="s">
        <v>51</v>
      </c>
      <c r="P131" s="142">
        <f>O131*H131</f>
        <v>0</v>
      </c>
      <c r="Q131" s="142">
        <v>0</v>
      </c>
      <c r="R131" s="142">
        <f>Q131*H131</f>
        <v>0</v>
      </c>
      <c r="S131" s="142">
        <v>0</v>
      </c>
      <c r="T131" s="143">
        <f>S131*H131</f>
        <v>0</v>
      </c>
      <c r="AR131" s="144" t="s">
        <v>199</v>
      </c>
      <c r="AT131" s="144" t="s">
        <v>194</v>
      </c>
      <c r="AU131" s="144" t="s">
        <v>89</v>
      </c>
      <c r="AY131" s="18" t="s">
        <v>192</v>
      </c>
      <c r="BE131" s="145">
        <f>IF(N131="základní",J131,0)</f>
        <v>0</v>
      </c>
      <c r="BF131" s="145">
        <f>IF(N131="snížená",J131,0)</f>
        <v>0</v>
      </c>
      <c r="BG131" s="145">
        <f>IF(N131="zákl. přenesená",J131,0)</f>
        <v>0</v>
      </c>
      <c r="BH131" s="145">
        <f>IF(N131="sníž. přenesená",J131,0)</f>
        <v>0</v>
      </c>
      <c r="BI131" s="145">
        <f>IF(N131="nulová",J131,0)</f>
        <v>0</v>
      </c>
      <c r="BJ131" s="18" t="s">
        <v>22</v>
      </c>
      <c r="BK131" s="145">
        <f>ROUND(I131*H131,2)</f>
        <v>0</v>
      </c>
      <c r="BL131" s="18" t="s">
        <v>199</v>
      </c>
      <c r="BM131" s="144" t="s">
        <v>1389</v>
      </c>
    </row>
    <row r="132" spans="2:65" s="1" customFormat="1" ht="10.199999999999999" x14ac:dyDescent="0.2">
      <c r="B132" s="33"/>
      <c r="D132" s="146" t="s">
        <v>201</v>
      </c>
      <c r="F132" s="147" t="s">
        <v>1390</v>
      </c>
      <c r="I132" s="148"/>
      <c r="L132" s="33"/>
      <c r="M132" s="149"/>
      <c r="T132" s="54"/>
      <c r="AT132" s="18" t="s">
        <v>201</v>
      </c>
      <c r="AU132" s="18" t="s">
        <v>89</v>
      </c>
    </row>
    <row r="133" spans="2:65" s="12" customFormat="1" ht="10.199999999999999" x14ac:dyDescent="0.2">
      <c r="B133" s="150"/>
      <c r="D133" s="151" t="s">
        <v>203</v>
      </c>
      <c r="E133" s="152" t="s">
        <v>20</v>
      </c>
      <c r="F133" s="153" t="s">
        <v>1391</v>
      </c>
      <c r="H133" s="152" t="s">
        <v>20</v>
      </c>
      <c r="I133" s="154"/>
      <c r="L133" s="150"/>
      <c r="M133" s="155"/>
      <c r="T133" s="156"/>
      <c r="AT133" s="152" t="s">
        <v>203</v>
      </c>
      <c r="AU133" s="152" t="s">
        <v>89</v>
      </c>
      <c r="AV133" s="12" t="s">
        <v>22</v>
      </c>
      <c r="AW133" s="12" t="s">
        <v>39</v>
      </c>
      <c r="AX133" s="12" t="s">
        <v>80</v>
      </c>
      <c r="AY133" s="152" t="s">
        <v>192</v>
      </c>
    </row>
    <row r="134" spans="2:65" s="13" customFormat="1" ht="10.199999999999999" x14ac:dyDescent="0.2">
      <c r="B134" s="157"/>
      <c r="D134" s="151" t="s">
        <v>203</v>
      </c>
      <c r="E134" s="158" t="s">
        <v>20</v>
      </c>
      <c r="F134" s="159" t="s">
        <v>1392</v>
      </c>
      <c r="H134" s="160">
        <v>2</v>
      </c>
      <c r="I134" s="161"/>
      <c r="L134" s="157"/>
      <c r="M134" s="162"/>
      <c r="T134" s="163"/>
      <c r="AT134" s="158" t="s">
        <v>203</v>
      </c>
      <c r="AU134" s="158" t="s">
        <v>89</v>
      </c>
      <c r="AV134" s="13" t="s">
        <v>89</v>
      </c>
      <c r="AW134" s="13" t="s">
        <v>39</v>
      </c>
      <c r="AX134" s="13" t="s">
        <v>22</v>
      </c>
      <c r="AY134" s="158" t="s">
        <v>192</v>
      </c>
    </row>
    <row r="135" spans="2:65" s="1" customFormat="1" ht="24.15" customHeight="1" x14ac:dyDescent="0.2">
      <c r="B135" s="33"/>
      <c r="C135" s="133" t="s">
        <v>243</v>
      </c>
      <c r="D135" s="133" t="s">
        <v>194</v>
      </c>
      <c r="E135" s="134" t="s">
        <v>1393</v>
      </c>
      <c r="F135" s="135" t="s">
        <v>1394</v>
      </c>
      <c r="G135" s="136" t="s">
        <v>197</v>
      </c>
      <c r="H135" s="137">
        <v>0.94499999999999995</v>
      </c>
      <c r="I135" s="138"/>
      <c r="J135" s="139">
        <f>ROUND(I135*H135,2)</f>
        <v>0</v>
      </c>
      <c r="K135" s="135" t="s">
        <v>198</v>
      </c>
      <c r="L135" s="33"/>
      <c r="M135" s="140" t="s">
        <v>20</v>
      </c>
      <c r="N135" s="141" t="s">
        <v>51</v>
      </c>
      <c r="P135" s="142">
        <f>O135*H135</f>
        <v>0</v>
      </c>
      <c r="Q135" s="142">
        <v>0</v>
      </c>
      <c r="R135" s="142">
        <f>Q135*H135</f>
        <v>0</v>
      </c>
      <c r="S135" s="142">
        <v>0</v>
      </c>
      <c r="T135" s="143">
        <f>S135*H135</f>
        <v>0</v>
      </c>
      <c r="AR135" s="144" t="s">
        <v>199</v>
      </c>
      <c r="AT135" s="144" t="s">
        <v>194</v>
      </c>
      <c r="AU135" s="144" t="s">
        <v>89</v>
      </c>
      <c r="AY135" s="18" t="s">
        <v>192</v>
      </c>
      <c r="BE135" s="145">
        <f>IF(N135="základní",J135,0)</f>
        <v>0</v>
      </c>
      <c r="BF135" s="145">
        <f>IF(N135="snížená",J135,0)</f>
        <v>0</v>
      </c>
      <c r="BG135" s="145">
        <f>IF(N135="zákl. přenesená",J135,0)</f>
        <v>0</v>
      </c>
      <c r="BH135" s="145">
        <f>IF(N135="sníž. přenesená",J135,0)</f>
        <v>0</v>
      </c>
      <c r="BI135" s="145">
        <f>IF(N135="nulová",J135,0)</f>
        <v>0</v>
      </c>
      <c r="BJ135" s="18" t="s">
        <v>22</v>
      </c>
      <c r="BK135" s="145">
        <f>ROUND(I135*H135,2)</f>
        <v>0</v>
      </c>
      <c r="BL135" s="18" t="s">
        <v>199</v>
      </c>
      <c r="BM135" s="144" t="s">
        <v>1395</v>
      </c>
    </row>
    <row r="136" spans="2:65" s="1" customFormat="1" ht="10.199999999999999" x14ac:dyDescent="0.2">
      <c r="B136" s="33"/>
      <c r="D136" s="146" t="s">
        <v>201</v>
      </c>
      <c r="F136" s="147" t="s">
        <v>1396</v>
      </c>
      <c r="I136" s="148"/>
      <c r="L136" s="33"/>
      <c r="M136" s="149"/>
      <c r="T136" s="54"/>
      <c r="AT136" s="18" t="s">
        <v>201</v>
      </c>
      <c r="AU136" s="18" t="s">
        <v>89</v>
      </c>
    </row>
    <row r="137" spans="2:65" s="12" customFormat="1" ht="20.399999999999999" x14ac:dyDescent="0.2">
      <c r="B137" s="150"/>
      <c r="D137" s="151" t="s">
        <v>203</v>
      </c>
      <c r="E137" s="152" t="s">
        <v>20</v>
      </c>
      <c r="F137" s="153" t="s">
        <v>1367</v>
      </c>
      <c r="H137" s="152" t="s">
        <v>20</v>
      </c>
      <c r="I137" s="154"/>
      <c r="L137" s="150"/>
      <c r="M137" s="155"/>
      <c r="T137" s="156"/>
      <c r="AT137" s="152" t="s">
        <v>203</v>
      </c>
      <c r="AU137" s="152" t="s">
        <v>89</v>
      </c>
      <c r="AV137" s="12" t="s">
        <v>22</v>
      </c>
      <c r="AW137" s="12" t="s">
        <v>39</v>
      </c>
      <c r="AX137" s="12" t="s">
        <v>80</v>
      </c>
      <c r="AY137" s="152" t="s">
        <v>192</v>
      </c>
    </row>
    <row r="138" spans="2:65" s="12" customFormat="1" ht="10.199999999999999" x14ac:dyDescent="0.2">
      <c r="B138" s="150"/>
      <c r="D138" s="151" t="s">
        <v>203</v>
      </c>
      <c r="E138" s="152" t="s">
        <v>20</v>
      </c>
      <c r="F138" s="153" t="s">
        <v>1397</v>
      </c>
      <c r="H138" s="152" t="s">
        <v>20</v>
      </c>
      <c r="I138" s="154"/>
      <c r="L138" s="150"/>
      <c r="M138" s="155"/>
      <c r="T138" s="156"/>
      <c r="AT138" s="152" t="s">
        <v>203</v>
      </c>
      <c r="AU138" s="152" t="s">
        <v>89</v>
      </c>
      <c r="AV138" s="12" t="s">
        <v>22</v>
      </c>
      <c r="AW138" s="12" t="s">
        <v>39</v>
      </c>
      <c r="AX138" s="12" t="s">
        <v>80</v>
      </c>
      <c r="AY138" s="152" t="s">
        <v>192</v>
      </c>
    </row>
    <row r="139" spans="2:65" s="12" customFormat="1" ht="10.199999999999999" x14ac:dyDescent="0.2">
      <c r="B139" s="150"/>
      <c r="D139" s="151" t="s">
        <v>203</v>
      </c>
      <c r="E139" s="152" t="s">
        <v>20</v>
      </c>
      <c r="F139" s="153" t="s">
        <v>1398</v>
      </c>
      <c r="H139" s="152" t="s">
        <v>20</v>
      </c>
      <c r="I139" s="154"/>
      <c r="L139" s="150"/>
      <c r="M139" s="155"/>
      <c r="T139" s="156"/>
      <c r="AT139" s="152" t="s">
        <v>203</v>
      </c>
      <c r="AU139" s="152" t="s">
        <v>89</v>
      </c>
      <c r="AV139" s="12" t="s">
        <v>22</v>
      </c>
      <c r="AW139" s="12" t="s">
        <v>39</v>
      </c>
      <c r="AX139" s="12" t="s">
        <v>80</v>
      </c>
      <c r="AY139" s="152" t="s">
        <v>192</v>
      </c>
    </row>
    <row r="140" spans="2:65" s="12" customFormat="1" ht="10.199999999999999" x14ac:dyDescent="0.2">
      <c r="B140" s="150"/>
      <c r="D140" s="151" t="s">
        <v>203</v>
      </c>
      <c r="E140" s="152" t="s">
        <v>20</v>
      </c>
      <c r="F140" s="153" t="s">
        <v>1399</v>
      </c>
      <c r="H140" s="152" t="s">
        <v>20</v>
      </c>
      <c r="I140" s="154"/>
      <c r="L140" s="150"/>
      <c r="M140" s="155"/>
      <c r="T140" s="156"/>
      <c r="AT140" s="152" t="s">
        <v>203</v>
      </c>
      <c r="AU140" s="152" t="s">
        <v>89</v>
      </c>
      <c r="AV140" s="12" t="s">
        <v>22</v>
      </c>
      <c r="AW140" s="12" t="s">
        <v>39</v>
      </c>
      <c r="AX140" s="12" t="s">
        <v>80</v>
      </c>
      <c r="AY140" s="152" t="s">
        <v>192</v>
      </c>
    </row>
    <row r="141" spans="2:65" s="13" customFormat="1" ht="10.199999999999999" x14ac:dyDescent="0.2">
      <c r="B141" s="157"/>
      <c r="D141" s="151" t="s">
        <v>203</v>
      </c>
      <c r="E141" s="158" t="s">
        <v>20</v>
      </c>
      <c r="F141" s="159" t="s">
        <v>1400</v>
      </c>
      <c r="H141" s="160">
        <v>6.29</v>
      </c>
      <c r="I141" s="161"/>
      <c r="L141" s="157"/>
      <c r="M141" s="162"/>
      <c r="T141" s="163"/>
      <c r="AT141" s="158" t="s">
        <v>203</v>
      </c>
      <c r="AU141" s="158" t="s">
        <v>89</v>
      </c>
      <c r="AV141" s="13" t="s">
        <v>89</v>
      </c>
      <c r="AW141" s="13" t="s">
        <v>39</v>
      </c>
      <c r="AX141" s="13" t="s">
        <v>80</v>
      </c>
      <c r="AY141" s="158" t="s">
        <v>192</v>
      </c>
    </row>
    <row r="142" spans="2:65" s="12" customFormat="1" ht="10.199999999999999" x14ac:dyDescent="0.2">
      <c r="B142" s="150"/>
      <c r="D142" s="151" t="s">
        <v>203</v>
      </c>
      <c r="E142" s="152" t="s">
        <v>20</v>
      </c>
      <c r="F142" s="153" t="s">
        <v>1371</v>
      </c>
      <c r="H142" s="152" t="s">
        <v>20</v>
      </c>
      <c r="I142" s="154"/>
      <c r="L142" s="150"/>
      <c r="M142" s="155"/>
      <c r="T142" s="156"/>
      <c r="AT142" s="152" t="s">
        <v>203</v>
      </c>
      <c r="AU142" s="152" t="s">
        <v>89</v>
      </c>
      <c r="AV142" s="12" t="s">
        <v>22</v>
      </c>
      <c r="AW142" s="12" t="s">
        <v>39</v>
      </c>
      <c r="AX142" s="12" t="s">
        <v>80</v>
      </c>
      <c r="AY142" s="152" t="s">
        <v>192</v>
      </c>
    </row>
    <row r="143" spans="2:65" s="13" customFormat="1" ht="10.199999999999999" x14ac:dyDescent="0.2">
      <c r="B143" s="157"/>
      <c r="D143" s="151" t="s">
        <v>203</v>
      </c>
      <c r="E143" s="158" t="s">
        <v>20</v>
      </c>
      <c r="F143" s="159" t="s">
        <v>1401</v>
      </c>
      <c r="H143" s="160">
        <v>2.38</v>
      </c>
      <c r="I143" s="161"/>
      <c r="L143" s="157"/>
      <c r="M143" s="162"/>
      <c r="T143" s="163"/>
      <c r="AT143" s="158" t="s">
        <v>203</v>
      </c>
      <c r="AU143" s="158" t="s">
        <v>89</v>
      </c>
      <c r="AV143" s="13" t="s">
        <v>89</v>
      </c>
      <c r="AW143" s="13" t="s">
        <v>39</v>
      </c>
      <c r="AX143" s="13" t="s">
        <v>80</v>
      </c>
      <c r="AY143" s="158" t="s">
        <v>192</v>
      </c>
    </row>
    <row r="144" spans="2:65" s="12" customFormat="1" ht="10.199999999999999" x14ac:dyDescent="0.2">
      <c r="B144" s="150"/>
      <c r="D144" s="151" t="s">
        <v>203</v>
      </c>
      <c r="E144" s="152" t="s">
        <v>20</v>
      </c>
      <c r="F144" s="153" t="s">
        <v>1402</v>
      </c>
      <c r="H144" s="152" t="s">
        <v>20</v>
      </c>
      <c r="I144" s="154"/>
      <c r="L144" s="150"/>
      <c r="M144" s="155"/>
      <c r="T144" s="156"/>
      <c r="AT144" s="152" t="s">
        <v>203</v>
      </c>
      <c r="AU144" s="152" t="s">
        <v>89</v>
      </c>
      <c r="AV144" s="12" t="s">
        <v>22</v>
      </c>
      <c r="AW144" s="12" t="s">
        <v>39</v>
      </c>
      <c r="AX144" s="12" t="s">
        <v>80</v>
      </c>
      <c r="AY144" s="152" t="s">
        <v>192</v>
      </c>
    </row>
    <row r="145" spans="2:65" s="12" customFormat="1" ht="10.199999999999999" x14ac:dyDescent="0.2">
      <c r="B145" s="150"/>
      <c r="D145" s="151" t="s">
        <v>203</v>
      </c>
      <c r="E145" s="152" t="s">
        <v>20</v>
      </c>
      <c r="F145" s="153" t="s">
        <v>1399</v>
      </c>
      <c r="H145" s="152" t="s">
        <v>20</v>
      </c>
      <c r="I145" s="154"/>
      <c r="L145" s="150"/>
      <c r="M145" s="155"/>
      <c r="T145" s="156"/>
      <c r="AT145" s="152" t="s">
        <v>203</v>
      </c>
      <c r="AU145" s="152" t="s">
        <v>89</v>
      </c>
      <c r="AV145" s="12" t="s">
        <v>22</v>
      </c>
      <c r="AW145" s="12" t="s">
        <v>39</v>
      </c>
      <c r="AX145" s="12" t="s">
        <v>80</v>
      </c>
      <c r="AY145" s="152" t="s">
        <v>192</v>
      </c>
    </row>
    <row r="146" spans="2:65" s="13" customFormat="1" ht="10.199999999999999" x14ac:dyDescent="0.2">
      <c r="B146" s="157"/>
      <c r="D146" s="151" t="s">
        <v>203</v>
      </c>
      <c r="E146" s="158" t="s">
        <v>20</v>
      </c>
      <c r="F146" s="159" t="s">
        <v>1403</v>
      </c>
      <c r="H146" s="160">
        <v>-2.9550000000000001</v>
      </c>
      <c r="I146" s="161"/>
      <c r="L146" s="157"/>
      <c r="M146" s="162"/>
      <c r="T146" s="163"/>
      <c r="AT146" s="158" t="s">
        <v>203</v>
      </c>
      <c r="AU146" s="158" t="s">
        <v>89</v>
      </c>
      <c r="AV146" s="13" t="s">
        <v>89</v>
      </c>
      <c r="AW146" s="13" t="s">
        <v>39</v>
      </c>
      <c r="AX146" s="13" t="s">
        <v>80</v>
      </c>
      <c r="AY146" s="158" t="s">
        <v>192</v>
      </c>
    </row>
    <row r="147" spans="2:65" s="12" customFormat="1" ht="10.199999999999999" x14ac:dyDescent="0.2">
      <c r="B147" s="150"/>
      <c r="D147" s="151" t="s">
        <v>203</v>
      </c>
      <c r="E147" s="152" t="s">
        <v>20</v>
      </c>
      <c r="F147" s="153" t="s">
        <v>1371</v>
      </c>
      <c r="H147" s="152" t="s">
        <v>20</v>
      </c>
      <c r="I147" s="154"/>
      <c r="L147" s="150"/>
      <c r="M147" s="155"/>
      <c r="T147" s="156"/>
      <c r="AT147" s="152" t="s">
        <v>203</v>
      </c>
      <c r="AU147" s="152" t="s">
        <v>89</v>
      </c>
      <c r="AV147" s="12" t="s">
        <v>22</v>
      </c>
      <c r="AW147" s="12" t="s">
        <v>39</v>
      </c>
      <c r="AX147" s="12" t="s">
        <v>80</v>
      </c>
      <c r="AY147" s="152" t="s">
        <v>192</v>
      </c>
    </row>
    <row r="148" spans="2:65" s="13" customFormat="1" ht="10.199999999999999" x14ac:dyDescent="0.2">
      <c r="B148" s="157"/>
      <c r="D148" s="151" t="s">
        <v>203</v>
      </c>
      <c r="E148" s="158" t="s">
        <v>20</v>
      </c>
      <c r="F148" s="159" t="s">
        <v>1404</v>
      </c>
      <c r="H148" s="160">
        <v>-4.7699999999999996</v>
      </c>
      <c r="I148" s="161"/>
      <c r="L148" s="157"/>
      <c r="M148" s="162"/>
      <c r="T148" s="163"/>
      <c r="AT148" s="158" t="s">
        <v>203</v>
      </c>
      <c r="AU148" s="158" t="s">
        <v>89</v>
      </c>
      <c r="AV148" s="13" t="s">
        <v>89</v>
      </c>
      <c r="AW148" s="13" t="s">
        <v>39</v>
      </c>
      <c r="AX148" s="13" t="s">
        <v>80</v>
      </c>
      <c r="AY148" s="158" t="s">
        <v>192</v>
      </c>
    </row>
    <row r="149" spans="2:65" s="15" customFormat="1" ht="10.199999999999999" x14ac:dyDescent="0.2">
      <c r="B149" s="171"/>
      <c r="D149" s="151" t="s">
        <v>203</v>
      </c>
      <c r="E149" s="172" t="s">
        <v>1235</v>
      </c>
      <c r="F149" s="173" t="s">
        <v>335</v>
      </c>
      <c r="H149" s="174">
        <v>0.94499999999999995</v>
      </c>
      <c r="I149" s="175"/>
      <c r="L149" s="171"/>
      <c r="M149" s="176"/>
      <c r="T149" s="177"/>
      <c r="AT149" s="172" t="s">
        <v>203</v>
      </c>
      <c r="AU149" s="172" t="s">
        <v>89</v>
      </c>
      <c r="AV149" s="15" t="s">
        <v>225</v>
      </c>
      <c r="AW149" s="15" t="s">
        <v>39</v>
      </c>
      <c r="AX149" s="15" t="s">
        <v>22</v>
      </c>
      <c r="AY149" s="172" t="s">
        <v>192</v>
      </c>
    </row>
    <row r="150" spans="2:65" s="1" customFormat="1" ht="24.15" customHeight="1" x14ac:dyDescent="0.2">
      <c r="B150" s="33"/>
      <c r="C150" s="133" t="s">
        <v>250</v>
      </c>
      <c r="D150" s="133" t="s">
        <v>194</v>
      </c>
      <c r="E150" s="134" t="s">
        <v>1405</v>
      </c>
      <c r="F150" s="135" t="s">
        <v>1406</v>
      </c>
      <c r="G150" s="136" t="s">
        <v>197</v>
      </c>
      <c r="H150" s="137">
        <v>17.29</v>
      </c>
      <c r="I150" s="138"/>
      <c r="J150" s="139">
        <f>ROUND(I150*H150,2)</f>
        <v>0</v>
      </c>
      <c r="K150" s="135" t="s">
        <v>198</v>
      </c>
      <c r="L150" s="33"/>
      <c r="M150" s="140" t="s">
        <v>20</v>
      </c>
      <c r="N150" s="141" t="s">
        <v>51</v>
      </c>
      <c r="P150" s="142">
        <f>O150*H150</f>
        <v>0</v>
      </c>
      <c r="Q150" s="142">
        <v>0</v>
      </c>
      <c r="R150" s="142">
        <f>Q150*H150</f>
        <v>0</v>
      </c>
      <c r="S150" s="142">
        <v>0</v>
      </c>
      <c r="T150" s="143">
        <f>S150*H150</f>
        <v>0</v>
      </c>
      <c r="AR150" s="144" t="s">
        <v>199</v>
      </c>
      <c r="AT150" s="144" t="s">
        <v>194</v>
      </c>
      <c r="AU150" s="144" t="s">
        <v>89</v>
      </c>
      <c r="AY150" s="18" t="s">
        <v>192</v>
      </c>
      <c r="BE150" s="145">
        <f>IF(N150="základní",J150,0)</f>
        <v>0</v>
      </c>
      <c r="BF150" s="145">
        <f>IF(N150="snížená",J150,0)</f>
        <v>0</v>
      </c>
      <c r="BG150" s="145">
        <f>IF(N150="zákl. přenesená",J150,0)</f>
        <v>0</v>
      </c>
      <c r="BH150" s="145">
        <f>IF(N150="sníž. přenesená",J150,0)</f>
        <v>0</v>
      </c>
      <c r="BI150" s="145">
        <f>IF(N150="nulová",J150,0)</f>
        <v>0</v>
      </c>
      <c r="BJ150" s="18" t="s">
        <v>22</v>
      </c>
      <c r="BK150" s="145">
        <f>ROUND(I150*H150,2)</f>
        <v>0</v>
      </c>
      <c r="BL150" s="18" t="s">
        <v>199</v>
      </c>
      <c r="BM150" s="144" t="s">
        <v>1407</v>
      </c>
    </row>
    <row r="151" spans="2:65" s="1" customFormat="1" ht="10.199999999999999" x14ac:dyDescent="0.2">
      <c r="B151" s="33"/>
      <c r="D151" s="146" t="s">
        <v>201</v>
      </c>
      <c r="F151" s="147" t="s">
        <v>1408</v>
      </c>
      <c r="I151" s="148"/>
      <c r="L151" s="33"/>
      <c r="M151" s="149"/>
      <c r="T151" s="54"/>
      <c r="AT151" s="18" t="s">
        <v>201</v>
      </c>
      <c r="AU151" s="18" t="s">
        <v>89</v>
      </c>
    </row>
    <row r="152" spans="2:65" s="12" customFormat="1" ht="20.399999999999999" x14ac:dyDescent="0.2">
      <c r="B152" s="150"/>
      <c r="D152" s="151" t="s">
        <v>203</v>
      </c>
      <c r="E152" s="152" t="s">
        <v>20</v>
      </c>
      <c r="F152" s="153" t="s">
        <v>1367</v>
      </c>
      <c r="H152" s="152" t="s">
        <v>20</v>
      </c>
      <c r="I152" s="154"/>
      <c r="L152" s="150"/>
      <c r="M152" s="155"/>
      <c r="T152" s="156"/>
      <c r="AT152" s="152" t="s">
        <v>203</v>
      </c>
      <c r="AU152" s="152" t="s">
        <v>89</v>
      </c>
      <c r="AV152" s="12" t="s">
        <v>22</v>
      </c>
      <c r="AW152" s="12" t="s">
        <v>39</v>
      </c>
      <c r="AX152" s="12" t="s">
        <v>80</v>
      </c>
      <c r="AY152" s="152" t="s">
        <v>192</v>
      </c>
    </row>
    <row r="153" spans="2:65" s="12" customFormat="1" ht="10.199999999999999" x14ac:dyDescent="0.2">
      <c r="B153" s="150"/>
      <c r="D153" s="151" t="s">
        <v>203</v>
      </c>
      <c r="E153" s="152" t="s">
        <v>20</v>
      </c>
      <c r="F153" s="153" t="s">
        <v>1409</v>
      </c>
      <c r="H153" s="152" t="s">
        <v>20</v>
      </c>
      <c r="I153" s="154"/>
      <c r="L153" s="150"/>
      <c r="M153" s="155"/>
      <c r="T153" s="156"/>
      <c r="AT153" s="152" t="s">
        <v>203</v>
      </c>
      <c r="AU153" s="152" t="s">
        <v>89</v>
      </c>
      <c r="AV153" s="12" t="s">
        <v>22</v>
      </c>
      <c r="AW153" s="12" t="s">
        <v>39</v>
      </c>
      <c r="AX153" s="12" t="s">
        <v>80</v>
      </c>
      <c r="AY153" s="152" t="s">
        <v>192</v>
      </c>
    </row>
    <row r="154" spans="2:65" s="13" customFormat="1" ht="10.199999999999999" x14ac:dyDescent="0.2">
      <c r="B154" s="157"/>
      <c r="D154" s="151" t="s">
        <v>203</v>
      </c>
      <c r="E154" s="158" t="s">
        <v>20</v>
      </c>
      <c r="F154" s="159" t="s">
        <v>1410</v>
      </c>
      <c r="H154" s="160">
        <v>76.64</v>
      </c>
      <c r="I154" s="161"/>
      <c r="L154" s="157"/>
      <c r="M154" s="162"/>
      <c r="T154" s="163"/>
      <c r="AT154" s="158" t="s">
        <v>203</v>
      </c>
      <c r="AU154" s="158" t="s">
        <v>89</v>
      </c>
      <c r="AV154" s="13" t="s">
        <v>89</v>
      </c>
      <c r="AW154" s="13" t="s">
        <v>39</v>
      </c>
      <c r="AX154" s="13" t="s">
        <v>80</v>
      </c>
      <c r="AY154" s="158" t="s">
        <v>192</v>
      </c>
    </row>
    <row r="155" spans="2:65" s="12" customFormat="1" ht="10.199999999999999" x14ac:dyDescent="0.2">
      <c r="B155" s="150"/>
      <c r="D155" s="151" t="s">
        <v>203</v>
      </c>
      <c r="E155" s="152" t="s">
        <v>20</v>
      </c>
      <c r="F155" s="153" t="s">
        <v>1379</v>
      </c>
      <c r="H155" s="152" t="s">
        <v>20</v>
      </c>
      <c r="I155" s="154"/>
      <c r="L155" s="150"/>
      <c r="M155" s="155"/>
      <c r="T155" s="156"/>
      <c r="AT155" s="152" t="s">
        <v>203</v>
      </c>
      <c r="AU155" s="152" t="s">
        <v>89</v>
      </c>
      <c r="AV155" s="12" t="s">
        <v>22</v>
      </c>
      <c r="AW155" s="12" t="s">
        <v>39</v>
      </c>
      <c r="AX155" s="12" t="s">
        <v>80</v>
      </c>
      <c r="AY155" s="152" t="s">
        <v>192</v>
      </c>
    </row>
    <row r="156" spans="2:65" s="13" customFormat="1" ht="10.199999999999999" x14ac:dyDescent="0.2">
      <c r="B156" s="157"/>
      <c r="D156" s="151" t="s">
        <v>203</v>
      </c>
      <c r="E156" s="158" t="s">
        <v>20</v>
      </c>
      <c r="F156" s="159" t="s">
        <v>1411</v>
      </c>
      <c r="H156" s="160">
        <v>30.8</v>
      </c>
      <c r="I156" s="161"/>
      <c r="L156" s="157"/>
      <c r="M156" s="162"/>
      <c r="T156" s="163"/>
      <c r="AT156" s="158" t="s">
        <v>203</v>
      </c>
      <c r="AU156" s="158" t="s">
        <v>89</v>
      </c>
      <c r="AV156" s="13" t="s">
        <v>89</v>
      </c>
      <c r="AW156" s="13" t="s">
        <v>39</v>
      </c>
      <c r="AX156" s="13" t="s">
        <v>80</v>
      </c>
      <c r="AY156" s="158" t="s">
        <v>192</v>
      </c>
    </row>
    <row r="157" spans="2:65" s="13" customFormat="1" ht="10.199999999999999" x14ac:dyDescent="0.2">
      <c r="B157" s="157"/>
      <c r="D157" s="151" t="s">
        <v>203</v>
      </c>
      <c r="E157" s="158" t="s">
        <v>20</v>
      </c>
      <c r="F157" s="159" t="s">
        <v>1412</v>
      </c>
      <c r="H157" s="160">
        <v>13.1</v>
      </c>
      <c r="I157" s="161"/>
      <c r="L157" s="157"/>
      <c r="M157" s="162"/>
      <c r="T157" s="163"/>
      <c r="AT157" s="158" t="s">
        <v>203</v>
      </c>
      <c r="AU157" s="158" t="s">
        <v>89</v>
      </c>
      <c r="AV157" s="13" t="s">
        <v>89</v>
      </c>
      <c r="AW157" s="13" t="s">
        <v>39</v>
      </c>
      <c r="AX157" s="13" t="s">
        <v>80</v>
      </c>
      <c r="AY157" s="158" t="s">
        <v>192</v>
      </c>
    </row>
    <row r="158" spans="2:65" s="12" customFormat="1" ht="10.199999999999999" x14ac:dyDescent="0.2">
      <c r="B158" s="150"/>
      <c r="D158" s="151" t="s">
        <v>203</v>
      </c>
      <c r="E158" s="152" t="s">
        <v>20</v>
      </c>
      <c r="F158" s="153" t="s">
        <v>1413</v>
      </c>
      <c r="H158" s="152" t="s">
        <v>20</v>
      </c>
      <c r="I158" s="154"/>
      <c r="L158" s="150"/>
      <c r="M158" s="155"/>
      <c r="T158" s="156"/>
      <c r="AT158" s="152" t="s">
        <v>203</v>
      </c>
      <c r="AU158" s="152" t="s">
        <v>89</v>
      </c>
      <c r="AV158" s="12" t="s">
        <v>22</v>
      </c>
      <c r="AW158" s="12" t="s">
        <v>39</v>
      </c>
      <c r="AX158" s="12" t="s">
        <v>80</v>
      </c>
      <c r="AY158" s="152" t="s">
        <v>192</v>
      </c>
    </row>
    <row r="159" spans="2:65" s="13" customFormat="1" ht="10.199999999999999" x14ac:dyDescent="0.2">
      <c r="B159" s="157"/>
      <c r="D159" s="151" t="s">
        <v>203</v>
      </c>
      <c r="E159" s="158" t="s">
        <v>20</v>
      </c>
      <c r="F159" s="159" t="s">
        <v>1414</v>
      </c>
      <c r="H159" s="160">
        <v>0.59</v>
      </c>
      <c r="I159" s="161"/>
      <c r="L159" s="157"/>
      <c r="M159" s="162"/>
      <c r="T159" s="163"/>
      <c r="AT159" s="158" t="s">
        <v>203</v>
      </c>
      <c r="AU159" s="158" t="s">
        <v>89</v>
      </c>
      <c r="AV159" s="13" t="s">
        <v>89</v>
      </c>
      <c r="AW159" s="13" t="s">
        <v>39</v>
      </c>
      <c r="AX159" s="13" t="s">
        <v>80</v>
      </c>
      <c r="AY159" s="158" t="s">
        <v>192</v>
      </c>
    </row>
    <row r="160" spans="2:65" s="12" customFormat="1" ht="10.199999999999999" x14ac:dyDescent="0.2">
      <c r="B160" s="150"/>
      <c r="D160" s="151" t="s">
        <v>203</v>
      </c>
      <c r="E160" s="152" t="s">
        <v>20</v>
      </c>
      <c r="F160" s="153" t="s">
        <v>1415</v>
      </c>
      <c r="H160" s="152" t="s">
        <v>20</v>
      </c>
      <c r="I160" s="154"/>
      <c r="L160" s="150"/>
      <c r="M160" s="155"/>
      <c r="T160" s="156"/>
      <c r="AT160" s="152" t="s">
        <v>203</v>
      </c>
      <c r="AU160" s="152" t="s">
        <v>89</v>
      </c>
      <c r="AV160" s="12" t="s">
        <v>22</v>
      </c>
      <c r="AW160" s="12" t="s">
        <v>39</v>
      </c>
      <c r="AX160" s="12" t="s">
        <v>80</v>
      </c>
      <c r="AY160" s="152" t="s">
        <v>192</v>
      </c>
    </row>
    <row r="161" spans="2:65" s="13" customFormat="1" ht="10.199999999999999" x14ac:dyDescent="0.2">
      <c r="B161" s="157"/>
      <c r="D161" s="151" t="s">
        <v>203</v>
      </c>
      <c r="E161" s="158" t="s">
        <v>20</v>
      </c>
      <c r="F161" s="159" t="s">
        <v>1416</v>
      </c>
      <c r="H161" s="160">
        <v>-34.68</v>
      </c>
      <c r="I161" s="161"/>
      <c r="L161" s="157"/>
      <c r="M161" s="162"/>
      <c r="T161" s="163"/>
      <c r="AT161" s="158" t="s">
        <v>203</v>
      </c>
      <c r="AU161" s="158" t="s">
        <v>89</v>
      </c>
      <c r="AV161" s="13" t="s">
        <v>89</v>
      </c>
      <c r="AW161" s="13" t="s">
        <v>39</v>
      </c>
      <c r="AX161" s="13" t="s">
        <v>80</v>
      </c>
      <c r="AY161" s="158" t="s">
        <v>192</v>
      </c>
    </row>
    <row r="162" spans="2:65" s="15" customFormat="1" ht="10.199999999999999" x14ac:dyDescent="0.2">
      <c r="B162" s="171"/>
      <c r="D162" s="151" t="s">
        <v>203</v>
      </c>
      <c r="E162" s="172" t="s">
        <v>1233</v>
      </c>
      <c r="F162" s="173" t="s">
        <v>335</v>
      </c>
      <c r="H162" s="174">
        <v>86.45</v>
      </c>
      <c r="I162" s="175"/>
      <c r="L162" s="171"/>
      <c r="M162" s="176"/>
      <c r="T162" s="177"/>
      <c r="AT162" s="172" t="s">
        <v>203</v>
      </c>
      <c r="AU162" s="172" t="s">
        <v>89</v>
      </c>
      <c r="AV162" s="15" t="s">
        <v>225</v>
      </c>
      <c r="AW162" s="15" t="s">
        <v>39</v>
      </c>
      <c r="AX162" s="15" t="s">
        <v>80</v>
      </c>
      <c r="AY162" s="172" t="s">
        <v>192</v>
      </c>
    </row>
    <row r="163" spans="2:65" s="12" customFormat="1" ht="10.199999999999999" x14ac:dyDescent="0.2">
      <c r="B163" s="150"/>
      <c r="D163" s="151" t="s">
        <v>203</v>
      </c>
      <c r="E163" s="152" t="s">
        <v>20</v>
      </c>
      <c r="F163" s="153" t="s">
        <v>1417</v>
      </c>
      <c r="H163" s="152" t="s">
        <v>20</v>
      </c>
      <c r="I163" s="154"/>
      <c r="L163" s="150"/>
      <c r="M163" s="155"/>
      <c r="T163" s="156"/>
      <c r="AT163" s="152" t="s">
        <v>203</v>
      </c>
      <c r="AU163" s="152" t="s">
        <v>89</v>
      </c>
      <c r="AV163" s="12" t="s">
        <v>22</v>
      </c>
      <c r="AW163" s="12" t="s">
        <v>39</v>
      </c>
      <c r="AX163" s="12" t="s">
        <v>80</v>
      </c>
      <c r="AY163" s="152" t="s">
        <v>192</v>
      </c>
    </row>
    <row r="164" spans="2:65" s="13" customFormat="1" ht="10.199999999999999" x14ac:dyDescent="0.2">
      <c r="B164" s="157"/>
      <c r="D164" s="151" t="s">
        <v>203</v>
      </c>
      <c r="E164" s="158" t="s">
        <v>20</v>
      </c>
      <c r="F164" s="159" t="s">
        <v>1418</v>
      </c>
      <c r="H164" s="160">
        <v>-17.29</v>
      </c>
      <c r="I164" s="161"/>
      <c r="L164" s="157"/>
      <c r="M164" s="162"/>
      <c r="T164" s="163"/>
      <c r="AT164" s="158" t="s">
        <v>203</v>
      </c>
      <c r="AU164" s="158" t="s">
        <v>89</v>
      </c>
      <c r="AV164" s="13" t="s">
        <v>89</v>
      </c>
      <c r="AW164" s="13" t="s">
        <v>39</v>
      </c>
      <c r="AX164" s="13" t="s">
        <v>80</v>
      </c>
      <c r="AY164" s="158" t="s">
        <v>192</v>
      </c>
    </row>
    <row r="165" spans="2:65" s="12" customFormat="1" ht="10.199999999999999" x14ac:dyDescent="0.2">
      <c r="B165" s="150"/>
      <c r="D165" s="151" t="s">
        <v>203</v>
      </c>
      <c r="E165" s="152" t="s">
        <v>20</v>
      </c>
      <c r="F165" s="153" t="s">
        <v>1419</v>
      </c>
      <c r="H165" s="152" t="s">
        <v>20</v>
      </c>
      <c r="I165" s="154"/>
      <c r="L165" s="150"/>
      <c r="M165" s="155"/>
      <c r="T165" s="156"/>
      <c r="AT165" s="152" t="s">
        <v>203</v>
      </c>
      <c r="AU165" s="152" t="s">
        <v>89</v>
      </c>
      <c r="AV165" s="12" t="s">
        <v>22</v>
      </c>
      <c r="AW165" s="12" t="s">
        <v>39</v>
      </c>
      <c r="AX165" s="12" t="s">
        <v>80</v>
      </c>
      <c r="AY165" s="152" t="s">
        <v>192</v>
      </c>
    </row>
    <row r="166" spans="2:65" s="13" customFormat="1" ht="10.199999999999999" x14ac:dyDescent="0.2">
      <c r="B166" s="157"/>
      <c r="D166" s="151" t="s">
        <v>203</v>
      </c>
      <c r="E166" s="158" t="s">
        <v>20</v>
      </c>
      <c r="F166" s="159" t="s">
        <v>1420</v>
      </c>
      <c r="H166" s="160">
        <v>-51.87</v>
      </c>
      <c r="I166" s="161"/>
      <c r="L166" s="157"/>
      <c r="M166" s="162"/>
      <c r="T166" s="163"/>
      <c r="AT166" s="158" t="s">
        <v>203</v>
      </c>
      <c r="AU166" s="158" t="s">
        <v>89</v>
      </c>
      <c r="AV166" s="13" t="s">
        <v>89</v>
      </c>
      <c r="AW166" s="13" t="s">
        <v>39</v>
      </c>
      <c r="AX166" s="13" t="s">
        <v>80</v>
      </c>
      <c r="AY166" s="158" t="s">
        <v>192</v>
      </c>
    </row>
    <row r="167" spans="2:65" s="14" customFormat="1" ht="10.199999999999999" x14ac:dyDescent="0.2">
      <c r="B167" s="164"/>
      <c r="D167" s="151" t="s">
        <v>203</v>
      </c>
      <c r="E167" s="165" t="s">
        <v>20</v>
      </c>
      <c r="F167" s="166" t="s">
        <v>207</v>
      </c>
      <c r="H167" s="167">
        <v>17.29</v>
      </c>
      <c r="I167" s="168"/>
      <c r="L167" s="164"/>
      <c r="M167" s="169"/>
      <c r="T167" s="170"/>
      <c r="AT167" s="165" t="s">
        <v>203</v>
      </c>
      <c r="AU167" s="165" t="s">
        <v>89</v>
      </c>
      <c r="AV167" s="14" t="s">
        <v>199</v>
      </c>
      <c r="AW167" s="14" t="s">
        <v>39</v>
      </c>
      <c r="AX167" s="14" t="s">
        <v>22</v>
      </c>
      <c r="AY167" s="165" t="s">
        <v>192</v>
      </c>
    </row>
    <row r="168" spans="2:65" s="1" customFormat="1" ht="24.15" customHeight="1" x14ac:dyDescent="0.2">
      <c r="B168" s="33"/>
      <c r="C168" s="133" t="s">
        <v>260</v>
      </c>
      <c r="D168" s="133" t="s">
        <v>194</v>
      </c>
      <c r="E168" s="134" t="s">
        <v>1421</v>
      </c>
      <c r="F168" s="135" t="s">
        <v>1422</v>
      </c>
      <c r="G168" s="136" t="s">
        <v>197</v>
      </c>
      <c r="H168" s="137">
        <v>18.309999999999999</v>
      </c>
      <c r="I168" s="138"/>
      <c r="J168" s="139">
        <f>ROUND(I168*H168,2)</f>
        <v>0</v>
      </c>
      <c r="K168" s="135" t="s">
        <v>198</v>
      </c>
      <c r="L168" s="33"/>
      <c r="M168" s="140" t="s">
        <v>20</v>
      </c>
      <c r="N168" s="141" t="s">
        <v>51</v>
      </c>
      <c r="P168" s="142">
        <f>O168*H168</f>
        <v>0</v>
      </c>
      <c r="Q168" s="142">
        <v>0</v>
      </c>
      <c r="R168" s="142">
        <f>Q168*H168</f>
        <v>0</v>
      </c>
      <c r="S168" s="142">
        <v>0</v>
      </c>
      <c r="T168" s="143">
        <f>S168*H168</f>
        <v>0</v>
      </c>
      <c r="AR168" s="144" t="s">
        <v>199</v>
      </c>
      <c r="AT168" s="144" t="s">
        <v>194</v>
      </c>
      <c r="AU168" s="144" t="s">
        <v>89</v>
      </c>
      <c r="AY168" s="18" t="s">
        <v>192</v>
      </c>
      <c r="BE168" s="145">
        <f>IF(N168="základní",J168,0)</f>
        <v>0</v>
      </c>
      <c r="BF168" s="145">
        <f>IF(N168="snížená",J168,0)</f>
        <v>0</v>
      </c>
      <c r="BG168" s="145">
        <f>IF(N168="zákl. přenesená",J168,0)</f>
        <v>0</v>
      </c>
      <c r="BH168" s="145">
        <f>IF(N168="sníž. přenesená",J168,0)</f>
        <v>0</v>
      </c>
      <c r="BI168" s="145">
        <f>IF(N168="nulová",J168,0)</f>
        <v>0</v>
      </c>
      <c r="BJ168" s="18" t="s">
        <v>22</v>
      </c>
      <c r="BK168" s="145">
        <f>ROUND(I168*H168,2)</f>
        <v>0</v>
      </c>
      <c r="BL168" s="18" t="s">
        <v>199</v>
      </c>
      <c r="BM168" s="144" t="s">
        <v>1423</v>
      </c>
    </row>
    <row r="169" spans="2:65" s="1" customFormat="1" ht="10.199999999999999" x14ac:dyDescent="0.2">
      <c r="B169" s="33"/>
      <c r="D169" s="146" t="s">
        <v>201</v>
      </c>
      <c r="F169" s="147" t="s">
        <v>1424</v>
      </c>
      <c r="I169" s="148"/>
      <c r="L169" s="33"/>
      <c r="M169" s="149"/>
      <c r="T169" s="54"/>
      <c r="AT169" s="18" t="s">
        <v>201</v>
      </c>
      <c r="AU169" s="18" t="s">
        <v>89</v>
      </c>
    </row>
    <row r="170" spans="2:65" s="12" customFormat="1" ht="10.199999999999999" x14ac:dyDescent="0.2">
      <c r="B170" s="150"/>
      <c r="D170" s="151" t="s">
        <v>203</v>
      </c>
      <c r="E170" s="152" t="s">
        <v>20</v>
      </c>
      <c r="F170" s="153" t="s">
        <v>1425</v>
      </c>
      <c r="H170" s="152" t="s">
        <v>20</v>
      </c>
      <c r="I170" s="154"/>
      <c r="L170" s="150"/>
      <c r="M170" s="155"/>
      <c r="T170" s="156"/>
      <c r="AT170" s="152" t="s">
        <v>203</v>
      </c>
      <c r="AU170" s="152" t="s">
        <v>89</v>
      </c>
      <c r="AV170" s="12" t="s">
        <v>22</v>
      </c>
      <c r="AW170" s="12" t="s">
        <v>39</v>
      </c>
      <c r="AX170" s="12" t="s">
        <v>80</v>
      </c>
      <c r="AY170" s="152" t="s">
        <v>192</v>
      </c>
    </row>
    <row r="171" spans="2:65" s="12" customFormat="1" ht="10.199999999999999" x14ac:dyDescent="0.2">
      <c r="B171" s="150"/>
      <c r="D171" s="151" t="s">
        <v>203</v>
      </c>
      <c r="E171" s="152" t="s">
        <v>20</v>
      </c>
      <c r="F171" s="153" t="s">
        <v>1426</v>
      </c>
      <c r="H171" s="152" t="s">
        <v>20</v>
      </c>
      <c r="I171" s="154"/>
      <c r="L171" s="150"/>
      <c r="M171" s="155"/>
      <c r="T171" s="156"/>
      <c r="AT171" s="152" t="s">
        <v>203</v>
      </c>
      <c r="AU171" s="152" t="s">
        <v>89</v>
      </c>
      <c r="AV171" s="12" t="s">
        <v>22</v>
      </c>
      <c r="AW171" s="12" t="s">
        <v>39</v>
      </c>
      <c r="AX171" s="12" t="s">
        <v>80</v>
      </c>
      <c r="AY171" s="152" t="s">
        <v>192</v>
      </c>
    </row>
    <row r="172" spans="2:65" s="13" customFormat="1" ht="10.199999999999999" x14ac:dyDescent="0.2">
      <c r="B172" s="157"/>
      <c r="D172" s="151" t="s">
        <v>203</v>
      </c>
      <c r="E172" s="158" t="s">
        <v>20</v>
      </c>
      <c r="F172" s="159" t="s">
        <v>1427</v>
      </c>
      <c r="H172" s="160">
        <v>11.81</v>
      </c>
      <c r="I172" s="161"/>
      <c r="L172" s="157"/>
      <c r="M172" s="162"/>
      <c r="T172" s="163"/>
      <c r="AT172" s="158" t="s">
        <v>203</v>
      </c>
      <c r="AU172" s="158" t="s">
        <v>89</v>
      </c>
      <c r="AV172" s="13" t="s">
        <v>89</v>
      </c>
      <c r="AW172" s="13" t="s">
        <v>39</v>
      </c>
      <c r="AX172" s="13" t="s">
        <v>80</v>
      </c>
      <c r="AY172" s="158" t="s">
        <v>192</v>
      </c>
    </row>
    <row r="173" spans="2:65" s="13" customFormat="1" ht="10.199999999999999" x14ac:dyDescent="0.2">
      <c r="B173" s="157"/>
      <c r="D173" s="151" t="s">
        <v>203</v>
      </c>
      <c r="E173" s="158" t="s">
        <v>20</v>
      </c>
      <c r="F173" s="159" t="s">
        <v>1428</v>
      </c>
      <c r="H173" s="160">
        <v>6.24</v>
      </c>
      <c r="I173" s="161"/>
      <c r="L173" s="157"/>
      <c r="M173" s="162"/>
      <c r="T173" s="163"/>
      <c r="AT173" s="158" t="s">
        <v>203</v>
      </c>
      <c r="AU173" s="158" t="s">
        <v>89</v>
      </c>
      <c r="AV173" s="13" t="s">
        <v>89</v>
      </c>
      <c r="AW173" s="13" t="s">
        <v>39</v>
      </c>
      <c r="AX173" s="13" t="s">
        <v>80</v>
      </c>
      <c r="AY173" s="158" t="s">
        <v>192</v>
      </c>
    </row>
    <row r="174" spans="2:65" s="13" customFormat="1" ht="10.199999999999999" x14ac:dyDescent="0.2">
      <c r="B174" s="157"/>
      <c r="D174" s="151" t="s">
        <v>203</v>
      </c>
      <c r="E174" s="158" t="s">
        <v>20</v>
      </c>
      <c r="F174" s="159" t="s">
        <v>1429</v>
      </c>
      <c r="H174" s="160">
        <v>21.43</v>
      </c>
      <c r="I174" s="161"/>
      <c r="L174" s="157"/>
      <c r="M174" s="162"/>
      <c r="T174" s="163"/>
      <c r="AT174" s="158" t="s">
        <v>203</v>
      </c>
      <c r="AU174" s="158" t="s">
        <v>89</v>
      </c>
      <c r="AV174" s="13" t="s">
        <v>89</v>
      </c>
      <c r="AW174" s="13" t="s">
        <v>39</v>
      </c>
      <c r="AX174" s="13" t="s">
        <v>80</v>
      </c>
      <c r="AY174" s="158" t="s">
        <v>192</v>
      </c>
    </row>
    <row r="175" spans="2:65" s="13" customFormat="1" ht="10.199999999999999" x14ac:dyDescent="0.2">
      <c r="B175" s="157"/>
      <c r="D175" s="151" t="s">
        <v>203</v>
      </c>
      <c r="E175" s="158" t="s">
        <v>20</v>
      </c>
      <c r="F175" s="159" t="s">
        <v>1430</v>
      </c>
      <c r="H175" s="160">
        <v>18.829999999999998</v>
      </c>
      <c r="I175" s="161"/>
      <c r="L175" s="157"/>
      <c r="M175" s="162"/>
      <c r="T175" s="163"/>
      <c r="AT175" s="158" t="s">
        <v>203</v>
      </c>
      <c r="AU175" s="158" t="s">
        <v>89</v>
      </c>
      <c r="AV175" s="13" t="s">
        <v>89</v>
      </c>
      <c r="AW175" s="13" t="s">
        <v>39</v>
      </c>
      <c r="AX175" s="13" t="s">
        <v>80</v>
      </c>
      <c r="AY175" s="158" t="s">
        <v>192</v>
      </c>
    </row>
    <row r="176" spans="2:65" s="13" customFormat="1" ht="10.199999999999999" x14ac:dyDescent="0.2">
      <c r="B176" s="157"/>
      <c r="D176" s="151" t="s">
        <v>203</v>
      </c>
      <c r="E176" s="158" t="s">
        <v>20</v>
      </c>
      <c r="F176" s="159" t="s">
        <v>1431</v>
      </c>
      <c r="H176" s="160">
        <v>7.95</v>
      </c>
      <c r="I176" s="161"/>
      <c r="L176" s="157"/>
      <c r="M176" s="162"/>
      <c r="T176" s="163"/>
      <c r="AT176" s="158" t="s">
        <v>203</v>
      </c>
      <c r="AU176" s="158" t="s">
        <v>89</v>
      </c>
      <c r="AV176" s="13" t="s">
        <v>89</v>
      </c>
      <c r="AW176" s="13" t="s">
        <v>39</v>
      </c>
      <c r="AX176" s="13" t="s">
        <v>80</v>
      </c>
      <c r="AY176" s="158" t="s">
        <v>192</v>
      </c>
    </row>
    <row r="177" spans="2:65" s="13" customFormat="1" ht="10.199999999999999" x14ac:dyDescent="0.2">
      <c r="B177" s="157"/>
      <c r="D177" s="151" t="s">
        <v>203</v>
      </c>
      <c r="E177" s="158" t="s">
        <v>20</v>
      </c>
      <c r="F177" s="159" t="s">
        <v>1432</v>
      </c>
      <c r="H177" s="160">
        <v>11.17</v>
      </c>
      <c r="I177" s="161"/>
      <c r="L177" s="157"/>
      <c r="M177" s="162"/>
      <c r="T177" s="163"/>
      <c r="AT177" s="158" t="s">
        <v>203</v>
      </c>
      <c r="AU177" s="158" t="s">
        <v>89</v>
      </c>
      <c r="AV177" s="13" t="s">
        <v>89</v>
      </c>
      <c r="AW177" s="13" t="s">
        <v>39</v>
      </c>
      <c r="AX177" s="13" t="s">
        <v>80</v>
      </c>
      <c r="AY177" s="158" t="s">
        <v>192</v>
      </c>
    </row>
    <row r="178" spans="2:65" s="13" customFormat="1" ht="10.199999999999999" x14ac:dyDescent="0.2">
      <c r="B178" s="157"/>
      <c r="D178" s="151" t="s">
        <v>203</v>
      </c>
      <c r="E178" s="158" t="s">
        <v>20</v>
      </c>
      <c r="F178" s="159" t="s">
        <v>1433</v>
      </c>
      <c r="H178" s="160">
        <v>64.28</v>
      </c>
      <c r="I178" s="161"/>
      <c r="L178" s="157"/>
      <c r="M178" s="162"/>
      <c r="T178" s="163"/>
      <c r="AT178" s="158" t="s">
        <v>203</v>
      </c>
      <c r="AU178" s="158" t="s">
        <v>89</v>
      </c>
      <c r="AV178" s="13" t="s">
        <v>89</v>
      </c>
      <c r="AW178" s="13" t="s">
        <v>39</v>
      </c>
      <c r="AX178" s="13" t="s">
        <v>80</v>
      </c>
      <c r="AY178" s="158" t="s">
        <v>192</v>
      </c>
    </row>
    <row r="179" spans="2:65" s="12" customFormat="1" ht="10.199999999999999" x14ac:dyDescent="0.2">
      <c r="B179" s="150"/>
      <c r="D179" s="151" t="s">
        <v>203</v>
      </c>
      <c r="E179" s="152" t="s">
        <v>20</v>
      </c>
      <c r="F179" s="153" t="s">
        <v>1434</v>
      </c>
      <c r="H179" s="152" t="s">
        <v>20</v>
      </c>
      <c r="I179" s="154"/>
      <c r="L179" s="150"/>
      <c r="M179" s="155"/>
      <c r="T179" s="156"/>
      <c r="AT179" s="152" t="s">
        <v>203</v>
      </c>
      <c r="AU179" s="152" t="s">
        <v>89</v>
      </c>
      <c r="AV179" s="12" t="s">
        <v>22</v>
      </c>
      <c r="AW179" s="12" t="s">
        <v>39</v>
      </c>
      <c r="AX179" s="12" t="s">
        <v>80</v>
      </c>
      <c r="AY179" s="152" t="s">
        <v>192</v>
      </c>
    </row>
    <row r="180" spans="2:65" s="13" customFormat="1" ht="10.199999999999999" x14ac:dyDescent="0.2">
      <c r="B180" s="157"/>
      <c r="D180" s="151" t="s">
        <v>203</v>
      </c>
      <c r="E180" s="158" t="s">
        <v>20</v>
      </c>
      <c r="F180" s="159" t="s">
        <v>1435</v>
      </c>
      <c r="H180" s="160">
        <v>-50.16</v>
      </c>
      <c r="I180" s="161"/>
      <c r="L180" s="157"/>
      <c r="M180" s="162"/>
      <c r="T180" s="163"/>
      <c r="AT180" s="158" t="s">
        <v>203</v>
      </c>
      <c r="AU180" s="158" t="s">
        <v>89</v>
      </c>
      <c r="AV180" s="13" t="s">
        <v>89</v>
      </c>
      <c r="AW180" s="13" t="s">
        <v>39</v>
      </c>
      <c r="AX180" s="13" t="s">
        <v>80</v>
      </c>
      <c r="AY180" s="158" t="s">
        <v>192</v>
      </c>
    </row>
    <row r="181" spans="2:65" s="15" customFormat="1" ht="10.199999999999999" x14ac:dyDescent="0.2">
      <c r="B181" s="171"/>
      <c r="D181" s="151" t="s">
        <v>203</v>
      </c>
      <c r="E181" s="172" t="s">
        <v>1237</v>
      </c>
      <c r="F181" s="173" t="s">
        <v>335</v>
      </c>
      <c r="H181" s="174">
        <v>91.55</v>
      </c>
      <c r="I181" s="175"/>
      <c r="L181" s="171"/>
      <c r="M181" s="176"/>
      <c r="T181" s="177"/>
      <c r="AT181" s="172" t="s">
        <v>203</v>
      </c>
      <c r="AU181" s="172" t="s">
        <v>89</v>
      </c>
      <c r="AV181" s="15" t="s">
        <v>225</v>
      </c>
      <c r="AW181" s="15" t="s">
        <v>39</v>
      </c>
      <c r="AX181" s="15" t="s">
        <v>80</v>
      </c>
      <c r="AY181" s="172" t="s">
        <v>192</v>
      </c>
    </row>
    <row r="182" spans="2:65" s="12" customFormat="1" ht="10.199999999999999" x14ac:dyDescent="0.2">
      <c r="B182" s="150"/>
      <c r="D182" s="151" t="s">
        <v>203</v>
      </c>
      <c r="E182" s="152" t="s">
        <v>20</v>
      </c>
      <c r="F182" s="153" t="s">
        <v>1417</v>
      </c>
      <c r="H182" s="152" t="s">
        <v>20</v>
      </c>
      <c r="I182" s="154"/>
      <c r="L182" s="150"/>
      <c r="M182" s="155"/>
      <c r="T182" s="156"/>
      <c r="AT182" s="152" t="s">
        <v>203</v>
      </c>
      <c r="AU182" s="152" t="s">
        <v>89</v>
      </c>
      <c r="AV182" s="12" t="s">
        <v>22</v>
      </c>
      <c r="AW182" s="12" t="s">
        <v>39</v>
      </c>
      <c r="AX182" s="12" t="s">
        <v>80</v>
      </c>
      <c r="AY182" s="152" t="s">
        <v>192</v>
      </c>
    </row>
    <row r="183" spans="2:65" s="13" customFormat="1" ht="10.199999999999999" x14ac:dyDescent="0.2">
      <c r="B183" s="157"/>
      <c r="D183" s="151" t="s">
        <v>203</v>
      </c>
      <c r="E183" s="158" t="s">
        <v>20</v>
      </c>
      <c r="F183" s="159" t="s">
        <v>1436</v>
      </c>
      <c r="H183" s="160">
        <v>-18.309999999999999</v>
      </c>
      <c r="I183" s="161"/>
      <c r="L183" s="157"/>
      <c r="M183" s="162"/>
      <c r="T183" s="163"/>
      <c r="AT183" s="158" t="s">
        <v>203</v>
      </c>
      <c r="AU183" s="158" t="s">
        <v>89</v>
      </c>
      <c r="AV183" s="13" t="s">
        <v>89</v>
      </c>
      <c r="AW183" s="13" t="s">
        <v>39</v>
      </c>
      <c r="AX183" s="13" t="s">
        <v>80</v>
      </c>
      <c r="AY183" s="158" t="s">
        <v>192</v>
      </c>
    </row>
    <row r="184" spans="2:65" s="12" customFormat="1" ht="10.199999999999999" x14ac:dyDescent="0.2">
      <c r="B184" s="150"/>
      <c r="D184" s="151" t="s">
        <v>203</v>
      </c>
      <c r="E184" s="152" t="s">
        <v>20</v>
      </c>
      <c r="F184" s="153" t="s">
        <v>1419</v>
      </c>
      <c r="H184" s="152" t="s">
        <v>20</v>
      </c>
      <c r="I184" s="154"/>
      <c r="L184" s="150"/>
      <c r="M184" s="155"/>
      <c r="T184" s="156"/>
      <c r="AT184" s="152" t="s">
        <v>203</v>
      </c>
      <c r="AU184" s="152" t="s">
        <v>89</v>
      </c>
      <c r="AV184" s="12" t="s">
        <v>22</v>
      </c>
      <c r="AW184" s="12" t="s">
        <v>39</v>
      </c>
      <c r="AX184" s="12" t="s">
        <v>80</v>
      </c>
      <c r="AY184" s="152" t="s">
        <v>192</v>
      </c>
    </row>
    <row r="185" spans="2:65" s="13" customFormat="1" ht="10.199999999999999" x14ac:dyDescent="0.2">
      <c r="B185" s="157"/>
      <c r="D185" s="151" t="s">
        <v>203</v>
      </c>
      <c r="E185" s="158" t="s">
        <v>20</v>
      </c>
      <c r="F185" s="159" t="s">
        <v>1437</v>
      </c>
      <c r="H185" s="160">
        <v>-54.93</v>
      </c>
      <c r="I185" s="161"/>
      <c r="L185" s="157"/>
      <c r="M185" s="162"/>
      <c r="T185" s="163"/>
      <c r="AT185" s="158" t="s">
        <v>203</v>
      </c>
      <c r="AU185" s="158" t="s">
        <v>89</v>
      </c>
      <c r="AV185" s="13" t="s">
        <v>89</v>
      </c>
      <c r="AW185" s="13" t="s">
        <v>39</v>
      </c>
      <c r="AX185" s="13" t="s">
        <v>80</v>
      </c>
      <c r="AY185" s="158" t="s">
        <v>192</v>
      </c>
    </row>
    <row r="186" spans="2:65" s="14" customFormat="1" ht="10.199999999999999" x14ac:dyDescent="0.2">
      <c r="B186" s="164"/>
      <c r="D186" s="151" t="s">
        <v>203</v>
      </c>
      <c r="E186" s="165" t="s">
        <v>20</v>
      </c>
      <c r="F186" s="166" t="s">
        <v>207</v>
      </c>
      <c r="H186" s="167">
        <v>18.309999999999999</v>
      </c>
      <c r="I186" s="168"/>
      <c r="L186" s="164"/>
      <c r="M186" s="169"/>
      <c r="T186" s="170"/>
      <c r="AT186" s="165" t="s">
        <v>203</v>
      </c>
      <c r="AU186" s="165" t="s">
        <v>89</v>
      </c>
      <c r="AV186" s="14" t="s">
        <v>199</v>
      </c>
      <c r="AW186" s="14" t="s">
        <v>39</v>
      </c>
      <c r="AX186" s="14" t="s">
        <v>22</v>
      </c>
      <c r="AY186" s="165" t="s">
        <v>192</v>
      </c>
    </row>
    <row r="187" spans="2:65" s="1" customFormat="1" ht="24.15" customHeight="1" x14ac:dyDescent="0.2">
      <c r="B187" s="33"/>
      <c r="C187" s="133" t="s">
        <v>266</v>
      </c>
      <c r="D187" s="133" t="s">
        <v>194</v>
      </c>
      <c r="E187" s="134" t="s">
        <v>1438</v>
      </c>
      <c r="F187" s="135" t="s">
        <v>1439</v>
      </c>
      <c r="G187" s="136" t="s">
        <v>197</v>
      </c>
      <c r="H187" s="137">
        <v>1</v>
      </c>
      <c r="I187" s="138"/>
      <c r="J187" s="139">
        <f>ROUND(I187*H187,2)</f>
        <v>0</v>
      </c>
      <c r="K187" s="135" t="s">
        <v>198</v>
      </c>
      <c r="L187" s="33"/>
      <c r="M187" s="140" t="s">
        <v>20</v>
      </c>
      <c r="N187" s="141" t="s">
        <v>51</v>
      </c>
      <c r="P187" s="142">
        <f>O187*H187</f>
        <v>0</v>
      </c>
      <c r="Q187" s="142">
        <v>0</v>
      </c>
      <c r="R187" s="142">
        <f>Q187*H187</f>
        <v>0</v>
      </c>
      <c r="S187" s="142">
        <v>0</v>
      </c>
      <c r="T187" s="143">
        <f>S187*H187</f>
        <v>0</v>
      </c>
      <c r="AR187" s="144" t="s">
        <v>199</v>
      </c>
      <c r="AT187" s="144" t="s">
        <v>194</v>
      </c>
      <c r="AU187" s="144" t="s">
        <v>89</v>
      </c>
      <c r="AY187" s="18" t="s">
        <v>192</v>
      </c>
      <c r="BE187" s="145">
        <f>IF(N187="základní",J187,0)</f>
        <v>0</v>
      </c>
      <c r="BF187" s="145">
        <f>IF(N187="snížená",J187,0)</f>
        <v>0</v>
      </c>
      <c r="BG187" s="145">
        <f>IF(N187="zákl. přenesená",J187,0)</f>
        <v>0</v>
      </c>
      <c r="BH187" s="145">
        <f>IF(N187="sníž. přenesená",J187,0)</f>
        <v>0</v>
      </c>
      <c r="BI187" s="145">
        <f>IF(N187="nulová",J187,0)</f>
        <v>0</v>
      </c>
      <c r="BJ187" s="18" t="s">
        <v>22</v>
      </c>
      <c r="BK187" s="145">
        <f>ROUND(I187*H187,2)</f>
        <v>0</v>
      </c>
      <c r="BL187" s="18" t="s">
        <v>199</v>
      </c>
      <c r="BM187" s="144" t="s">
        <v>1440</v>
      </c>
    </row>
    <row r="188" spans="2:65" s="1" customFormat="1" ht="10.199999999999999" x14ac:dyDescent="0.2">
      <c r="B188" s="33"/>
      <c r="D188" s="146" t="s">
        <v>201</v>
      </c>
      <c r="F188" s="147" t="s">
        <v>1441</v>
      </c>
      <c r="I188" s="148"/>
      <c r="L188" s="33"/>
      <c r="M188" s="149"/>
      <c r="T188" s="54"/>
      <c r="AT188" s="18" t="s">
        <v>201</v>
      </c>
      <c r="AU188" s="18" t="s">
        <v>89</v>
      </c>
    </row>
    <row r="189" spans="2:65" s="12" customFormat="1" ht="10.199999999999999" x14ac:dyDescent="0.2">
      <c r="B189" s="150"/>
      <c r="D189" s="151" t="s">
        <v>203</v>
      </c>
      <c r="E189" s="152" t="s">
        <v>20</v>
      </c>
      <c r="F189" s="153" t="s">
        <v>1391</v>
      </c>
      <c r="H189" s="152" t="s">
        <v>20</v>
      </c>
      <c r="I189" s="154"/>
      <c r="L189" s="150"/>
      <c r="M189" s="155"/>
      <c r="T189" s="156"/>
      <c r="AT189" s="152" t="s">
        <v>203</v>
      </c>
      <c r="AU189" s="152" t="s">
        <v>89</v>
      </c>
      <c r="AV189" s="12" t="s">
        <v>22</v>
      </c>
      <c r="AW189" s="12" t="s">
        <v>39</v>
      </c>
      <c r="AX189" s="12" t="s">
        <v>80</v>
      </c>
      <c r="AY189" s="152" t="s">
        <v>192</v>
      </c>
    </row>
    <row r="190" spans="2:65" s="13" customFormat="1" ht="10.199999999999999" x14ac:dyDescent="0.2">
      <c r="B190" s="157"/>
      <c r="D190" s="151" t="s">
        <v>203</v>
      </c>
      <c r="E190" s="158" t="s">
        <v>20</v>
      </c>
      <c r="F190" s="159" t="s">
        <v>1442</v>
      </c>
      <c r="H190" s="160">
        <v>1</v>
      </c>
      <c r="I190" s="161"/>
      <c r="L190" s="157"/>
      <c r="M190" s="162"/>
      <c r="T190" s="163"/>
      <c r="AT190" s="158" t="s">
        <v>203</v>
      </c>
      <c r="AU190" s="158" t="s">
        <v>89</v>
      </c>
      <c r="AV190" s="13" t="s">
        <v>89</v>
      </c>
      <c r="AW190" s="13" t="s">
        <v>39</v>
      </c>
      <c r="AX190" s="13" t="s">
        <v>22</v>
      </c>
      <c r="AY190" s="158" t="s">
        <v>192</v>
      </c>
    </row>
    <row r="191" spans="2:65" s="1" customFormat="1" ht="24.15" customHeight="1" x14ac:dyDescent="0.2">
      <c r="B191" s="33"/>
      <c r="C191" s="133" t="s">
        <v>208</v>
      </c>
      <c r="D191" s="133" t="s">
        <v>194</v>
      </c>
      <c r="E191" s="134" t="s">
        <v>1443</v>
      </c>
      <c r="F191" s="135" t="s">
        <v>1444</v>
      </c>
      <c r="G191" s="136" t="s">
        <v>197</v>
      </c>
      <c r="H191" s="137">
        <v>17.29</v>
      </c>
      <c r="I191" s="138"/>
      <c r="J191" s="139">
        <f>ROUND(I191*H191,2)</f>
        <v>0</v>
      </c>
      <c r="K191" s="135" t="s">
        <v>198</v>
      </c>
      <c r="L191" s="33"/>
      <c r="M191" s="140" t="s">
        <v>20</v>
      </c>
      <c r="N191" s="141" t="s">
        <v>51</v>
      </c>
      <c r="P191" s="142">
        <f>O191*H191</f>
        <v>0</v>
      </c>
      <c r="Q191" s="142">
        <v>0</v>
      </c>
      <c r="R191" s="142">
        <f>Q191*H191</f>
        <v>0</v>
      </c>
      <c r="S191" s="142">
        <v>0</v>
      </c>
      <c r="T191" s="143">
        <f>S191*H191</f>
        <v>0</v>
      </c>
      <c r="AR191" s="144" t="s">
        <v>199</v>
      </c>
      <c r="AT191" s="144" t="s">
        <v>194</v>
      </c>
      <c r="AU191" s="144" t="s">
        <v>89</v>
      </c>
      <c r="AY191" s="18" t="s">
        <v>192</v>
      </c>
      <c r="BE191" s="145">
        <f>IF(N191="základní",J191,0)</f>
        <v>0</v>
      </c>
      <c r="BF191" s="145">
        <f>IF(N191="snížená",J191,0)</f>
        <v>0</v>
      </c>
      <c r="BG191" s="145">
        <f>IF(N191="zákl. přenesená",J191,0)</f>
        <v>0</v>
      </c>
      <c r="BH191" s="145">
        <f>IF(N191="sníž. přenesená",J191,0)</f>
        <v>0</v>
      </c>
      <c r="BI191" s="145">
        <f>IF(N191="nulová",J191,0)</f>
        <v>0</v>
      </c>
      <c r="BJ191" s="18" t="s">
        <v>22</v>
      </c>
      <c r="BK191" s="145">
        <f>ROUND(I191*H191,2)</f>
        <v>0</v>
      </c>
      <c r="BL191" s="18" t="s">
        <v>199</v>
      </c>
      <c r="BM191" s="144" t="s">
        <v>1445</v>
      </c>
    </row>
    <row r="192" spans="2:65" s="1" customFormat="1" ht="10.199999999999999" x14ac:dyDescent="0.2">
      <c r="B192" s="33"/>
      <c r="D192" s="146" t="s">
        <v>201</v>
      </c>
      <c r="F192" s="147" t="s">
        <v>1446</v>
      </c>
      <c r="I192" s="148"/>
      <c r="L192" s="33"/>
      <c r="M192" s="149"/>
      <c r="T192" s="54"/>
      <c r="AT192" s="18" t="s">
        <v>201</v>
      </c>
      <c r="AU192" s="18" t="s">
        <v>89</v>
      </c>
    </row>
    <row r="193" spans="2:65" s="13" customFormat="1" ht="10.199999999999999" x14ac:dyDescent="0.2">
      <c r="B193" s="157"/>
      <c r="D193" s="151" t="s">
        <v>203</v>
      </c>
      <c r="E193" s="158" t="s">
        <v>20</v>
      </c>
      <c r="F193" s="159" t="s">
        <v>1447</v>
      </c>
      <c r="H193" s="160">
        <v>17.29</v>
      </c>
      <c r="I193" s="161"/>
      <c r="L193" s="157"/>
      <c r="M193" s="162"/>
      <c r="T193" s="163"/>
      <c r="AT193" s="158" t="s">
        <v>203</v>
      </c>
      <c r="AU193" s="158" t="s">
        <v>89</v>
      </c>
      <c r="AV193" s="13" t="s">
        <v>89</v>
      </c>
      <c r="AW193" s="13" t="s">
        <v>39</v>
      </c>
      <c r="AX193" s="13" t="s">
        <v>22</v>
      </c>
      <c r="AY193" s="158" t="s">
        <v>192</v>
      </c>
    </row>
    <row r="194" spans="2:65" s="1" customFormat="1" ht="24.15" customHeight="1" x14ac:dyDescent="0.2">
      <c r="B194" s="33"/>
      <c r="C194" s="133" t="s">
        <v>27</v>
      </c>
      <c r="D194" s="133" t="s">
        <v>194</v>
      </c>
      <c r="E194" s="134" t="s">
        <v>1448</v>
      </c>
      <c r="F194" s="135" t="s">
        <v>1449</v>
      </c>
      <c r="G194" s="136" t="s">
        <v>197</v>
      </c>
      <c r="H194" s="137">
        <v>18.309999999999999</v>
      </c>
      <c r="I194" s="138"/>
      <c r="J194" s="139">
        <f>ROUND(I194*H194,2)</f>
        <v>0</v>
      </c>
      <c r="K194" s="135" t="s">
        <v>198</v>
      </c>
      <c r="L194" s="33"/>
      <c r="M194" s="140" t="s">
        <v>20</v>
      </c>
      <c r="N194" s="141" t="s">
        <v>51</v>
      </c>
      <c r="P194" s="142">
        <f>O194*H194</f>
        <v>0</v>
      </c>
      <c r="Q194" s="142">
        <v>0</v>
      </c>
      <c r="R194" s="142">
        <f>Q194*H194</f>
        <v>0</v>
      </c>
      <c r="S194" s="142">
        <v>0</v>
      </c>
      <c r="T194" s="143">
        <f>S194*H194</f>
        <v>0</v>
      </c>
      <c r="AR194" s="144" t="s">
        <v>199</v>
      </c>
      <c r="AT194" s="144" t="s">
        <v>194</v>
      </c>
      <c r="AU194" s="144" t="s">
        <v>89</v>
      </c>
      <c r="AY194" s="18" t="s">
        <v>192</v>
      </c>
      <c r="BE194" s="145">
        <f>IF(N194="základní",J194,0)</f>
        <v>0</v>
      </c>
      <c r="BF194" s="145">
        <f>IF(N194="snížená",J194,0)</f>
        <v>0</v>
      </c>
      <c r="BG194" s="145">
        <f>IF(N194="zákl. přenesená",J194,0)</f>
        <v>0</v>
      </c>
      <c r="BH194" s="145">
        <f>IF(N194="sníž. přenesená",J194,0)</f>
        <v>0</v>
      </c>
      <c r="BI194" s="145">
        <f>IF(N194="nulová",J194,0)</f>
        <v>0</v>
      </c>
      <c r="BJ194" s="18" t="s">
        <v>22</v>
      </c>
      <c r="BK194" s="145">
        <f>ROUND(I194*H194,2)</f>
        <v>0</v>
      </c>
      <c r="BL194" s="18" t="s">
        <v>199</v>
      </c>
      <c r="BM194" s="144" t="s">
        <v>1450</v>
      </c>
    </row>
    <row r="195" spans="2:65" s="1" customFormat="1" ht="10.199999999999999" x14ac:dyDescent="0.2">
      <c r="B195" s="33"/>
      <c r="D195" s="146" t="s">
        <v>201</v>
      </c>
      <c r="F195" s="147" t="s">
        <v>1451</v>
      </c>
      <c r="I195" s="148"/>
      <c r="L195" s="33"/>
      <c r="M195" s="149"/>
      <c r="T195" s="54"/>
      <c r="AT195" s="18" t="s">
        <v>201</v>
      </c>
      <c r="AU195" s="18" t="s">
        <v>89</v>
      </c>
    </row>
    <row r="196" spans="2:65" s="13" customFormat="1" ht="10.199999999999999" x14ac:dyDescent="0.2">
      <c r="B196" s="157"/>
      <c r="D196" s="151" t="s">
        <v>203</v>
      </c>
      <c r="E196" s="158" t="s">
        <v>20</v>
      </c>
      <c r="F196" s="159" t="s">
        <v>1452</v>
      </c>
      <c r="H196" s="160">
        <v>18.309999999999999</v>
      </c>
      <c r="I196" s="161"/>
      <c r="L196" s="157"/>
      <c r="M196" s="162"/>
      <c r="T196" s="163"/>
      <c r="AT196" s="158" t="s">
        <v>203</v>
      </c>
      <c r="AU196" s="158" t="s">
        <v>89</v>
      </c>
      <c r="AV196" s="13" t="s">
        <v>89</v>
      </c>
      <c r="AW196" s="13" t="s">
        <v>39</v>
      </c>
      <c r="AX196" s="13" t="s">
        <v>22</v>
      </c>
      <c r="AY196" s="158" t="s">
        <v>192</v>
      </c>
    </row>
    <row r="197" spans="2:65" s="1" customFormat="1" ht="24.15" customHeight="1" x14ac:dyDescent="0.2">
      <c r="B197" s="33"/>
      <c r="C197" s="133" t="s">
        <v>121</v>
      </c>
      <c r="D197" s="133" t="s">
        <v>194</v>
      </c>
      <c r="E197" s="134" t="s">
        <v>1453</v>
      </c>
      <c r="F197" s="135" t="s">
        <v>1454</v>
      </c>
      <c r="G197" s="136" t="s">
        <v>197</v>
      </c>
      <c r="H197" s="137">
        <v>51.87</v>
      </c>
      <c r="I197" s="138"/>
      <c r="J197" s="139">
        <f>ROUND(I197*H197,2)</f>
        <v>0</v>
      </c>
      <c r="K197" s="135" t="s">
        <v>198</v>
      </c>
      <c r="L197" s="33"/>
      <c r="M197" s="140" t="s">
        <v>20</v>
      </c>
      <c r="N197" s="141" t="s">
        <v>51</v>
      </c>
      <c r="P197" s="142">
        <f>O197*H197</f>
        <v>0</v>
      </c>
      <c r="Q197" s="142">
        <v>0</v>
      </c>
      <c r="R197" s="142">
        <f>Q197*H197</f>
        <v>0</v>
      </c>
      <c r="S197" s="142">
        <v>0</v>
      </c>
      <c r="T197" s="143">
        <f>S197*H197</f>
        <v>0</v>
      </c>
      <c r="AR197" s="144" t="s">
        <v>199</v>
      </c>
      <c r="AT197" s="144" t="s">
        <v>194</v>
      </c>
      <c r="AU197" s="144" t="s">
        <v>89</v>
      </c>
      <c r="AY197" s="18" t="s">
        <v>192</v>
      </c>
      <c r="BE197" s="145">
        <f>IF(N197="základní",J197,0)</f>
        <v>0</v>
      </c>
      <c r="BF197" s="145">
        <f>IF(N197="snížená",J197,0)</f>
        <v>0</v>
      </c>
      <c r="BG197" s="145">
        <f>IF(N197="zákl. přenesená",J197,0)</f>
        <v>0</v>
      </c>
      <c r="BH197" s="145">
        <f>IF(N197="sníž. přenesená",J197,0)</f>
        <v>0</v>
      </c>
      <c r="BI197" s="145">
        <f>IF(N197="nulová",J197,0)</f>
        <v>0</v>
      </c>
      <c r="BJ197" s="18" t="s">
        <v>22</v>
      </c>
      <c r="BK197" s="145">
        <f>ROUND(I197*H197,2)</f>
        <v>0</v>
      </c>
      <c r="BL197" s="18" t="s">
        <v>199</v>
      </c>
      <c r="BM197" s="144" t="s">
        <v>1455</v>
      </c>
    </row>
    <row r="198" spans="2:65" s="1" customFormat="1" ht="10.199999999999999" x14ac:dyDescent="0.2">
      <c r="B198" s="33"/>
      <c r="D198" s="146" t="s">
        <v>201</v>
      </c>
      <c r="F198" s="147" t="s">
        <v>1456</v>
      </c>
      <c r="I198" s="148"/>
      <c r="L198" s="33"/>
      <c r="M198" s="149"/>
      <c r="T198" s="54"/>
      <c r="AT198" s="18" t="s">
        <v>201</v>
      </c>
      <c r="AU198" s="18" t="s">
        <v>89</v>
      </c>
    </row>
    <row r="199" spans="2:65" s="13" customFormat="1" ht="10.199999999999999" x14ac:dyDescent="0.2">
      <c r="B199" s="157"/>
      <c r="D199" s="151" t="s">
        <v>203</v>
      </c>
      <c r="E199" s="158" t="s">
        <v>20</v>
      </c>
      <c r="F199" s="159" t="s">
        <v>1457</v>
      </c>
      <c r="H199" s="160">
        <v>51.87</v>
      </c>
      <c r="I199" s="161"/>
      <c r="L199" s="157"/>
      <c r="M199" s="162"/>
      <c r="T199" s="163"/>
      <c r="AT199" s="158" t="s">
        <v>203</v>
      </c>
      <c r="AU199" s="158" t="s">
        <v>89</v>
      </c>
      <c r="AV199" s="13" t="s">
        <v>89</v>
      </c>
      <c r="AW199" s="13" t="s">
        <v>39</v>
      </c>
      <c r="AX199" s="13" t="s">
        <v>22</v>
      </c>
      <c r="AY199" s="158" t="s">
        <v>192</v>
      </c>
    </row>
    <row r="200" spans="2:65" s="1" customFormat="1" ht="24.15" customHeight="1" x14ac:dyDescent="0.2">
      <c r="B200" s="33"/>
      <c r="C200" s="133" t="s">
        <v>8</v>
      </c>
      <c r="D200" s="133" t="s">
        <v>194</v>
      </c>
      <c r="E200" s="134" t="s">
        <v>1458</v>
      </c>
      <c r="F200" s="135" t="s">
        <v>1459</v>
      </c>
      <c r="G200" s="136" t="s">
        <v>197</v>
      </c>
      <c r="H200" s="137">
        <v>54.93</v>
      </c>
      <c r="I200" s="138"/>
      <c r="J200" s="139">
        <f>ROUND(I200*H200,2)</f>
        <v>0</v>
      </c>
      <c r="K200" s="135" t="s">
        <v>198</v>
      </c>
      <c r="L200" s="33"/>
      <c r="M200" s="140" t="s">
        <v>20</v>
      </c>
      <c r="N200" s="141" t="s">
        <v>51</v>
      </c>
      <c r="P200" s="142">
        <f>O200*H200</f>
        <v>0</v>
      </c>
      <c r="Q200" s="142">
        <v>0</v>
      </c>
      <c r="R200" s="142">
        <f>Q200*H200</f>
        <v>0</v>
      </c>
      <c r="S200" s="142">
        <v>0</v>
      </c>
      <c r="T200" s="143">
        <f>S200*H200</f>
        <v>0</v>
      </c>
      <c r="AR200" s="144" t="s">
        <v>199</v>
      </c>
      <c r="AT200" s="144" t="s">
        <v>194</v>
      </c>
      <c r="AU200" s="144" t="s">
        <v>89</v>
      </c>
      <c r="AY200" s="18" t="s">
        <v>192</v>
      </c>
      <c r="BE200" s="145">
        <f>IF(N200="základní",J200,0)</f>
        <v>0</v>
      </c>
      <c r="BF200" s="145">
        <f>IF(N200="snížená",J200,0)</f>
        <v>0</v>
      </c>
      <c r="BG200" s="145">
        <f>IF(N200="zákl. přenesená",J200,0)</f>
        <v>0</v>
      </c>
      <c r="BH200" s="145">
        <f>IF(N200="sníž. přenesená",J200,0)</f>
        <v>0</v>
      </c>
      <c r="BI200" s="145">
        <f>IF(N200="nulová",J200,0)</f>
        <v>0</v>
      </c>
      <c r="BJ200" s="18" t="s">
        <v>22</v>
      </c>
      <c r="BK200" s="145">
        <f>ROUND(I200*H200,2)</f>
        <v>0</v>
      </c>
      <c r="BL200" s="18" t="s">
        <v>199</v>
      </c>
      <c r="BM200" s="144" t="s">
        <v>1460</v>
      </c>
    </row>
    <row r="201" spans="2:65" s="1" customFormat="1" ht="10.199999999999999" x14ac:dyDescent="0.2">
      <c r="B201" s="33"/>
      <c r="D201" s="146" t="s">
        <v>201</v>
      </c>
      <c r="F201" s="147" t="s">
        <v>1461</v>
      </c>
      <c r="I201" s="148"/>
      <c r="L201" s="33"/>
      <c r="M201" s="149"/>
      <c r="T201" s="54"/>
      <c r="AT201" s="18" t="s">
        <v>201</v>
      </c>
      <c r="AU201" s="18" t="s">
        <v>89</v>
      </c>
    </row>
    <row r="202" spans="2:65" s="13" customFormat="1" ht="10.199999999999999" x14ac:dyDescent="0.2">
      <c r="B202" s="157"/>
      <c r="D202" s="151" t="s">
        <v>203</v>
      </c>
      <c r="E202" s="158" t="s">
        <v>20</v>
      </c>
      <c r="F202" s="159" t="s">
        <v>1462</v>
      </c>
      <c r="H202" s="160">
        <v>54.93</v>
      </c>
      <c r="I202" s="161"/>
      <c r="L202" s="157"/>
      <c r="M202" s="162"/>
      <c r="T202" s="163"/>
      <c r="AT202" s="158" t="s">
        <v>203</v>
      </c>
      <c r="AU202" s="158" t="s">
        <v>89</v>
      </c>
      <c r="AV202" s="13" t="s">
        <v>89</v>
      </c>
      <c r="AW202" s="13" t="s">
        <v>39</v>
      </c>
      <c r="AX202" s="13" t="s">
        <v>22</v>
      </c>
      <c r="AY202" s="158" t="s">
        <v>192</v>
      </c>
    </row>
    <row r="203" spans="2:65" s="1" customFormat="1" ht="24.15" customHeight="1" x14ac:dyDescent="0.2">
      <c r="B203" s="33"/>
      <c r="C203" s="133" t="s">
        <v>311</v>
      </c>
      <c r="D203" s="133" t="s">
        <v>194</v>
      </c>
      <c r="E203" s="134" t="s">
        <v>1463</v>
      </c>
      <c r="F203" s="135" t="s">
        <v>1464</v>
      </c>
      <c r="G203" s="136" t="s">
        <v>197</v>
      </c>
      <c r="H203" s="137">
        <v>5.8860000000000001</v>
      </c>
      <c r="I203" s="138"/>
      <c r="J203" s="139">
        <f>ROUND(I203*H203,2)</f>
        <v>0</v>
      </c>
      <c r="K203" s="135" t="s">
        <v>198</v>
      </c>
      <c r="L203" s="33"/>
      <c r="M203" s="140" t="s">
        <v>20</v>
      </c>
      <c r="N203" s="141" t="s">
        <v>51</v>
      </c>
      <c r="P203" s="142">
        <f>O203*H203</f>
        <v>0</v>
      </c>
      <c r="Q203" s="142">
        <v>0</v>
      </c>
      <c r="R203" s="142">
        <f>Q203*H203</f>
        <v>0</v>
      </c>
      <c r="S203" s="142">
        <v>0</v>
      </c>
      <c r="T203" s="143">
        <f>S203*H203</f>
        <v>0</v>
      </c>
      <c r="AR203" s="144" t="s">
        <v>199</v>
      </c>
      <c r="AT203" s="144" t="s">
        <v>194</v>
      </c>
      <c r="AU203" s="144" t="s">
        <v>89</v>
      </c>
      <c r="AY203" s="18" t="s">
        <v>192</v>
      </c>
      <c r="BE203" s="145">
        <f>IF(N203="základní",J203,0)</f>
        <v>0</v>
      </c>
      <c r="BF203" s="145">
        <f>IF(N203="snížená",J203,0)</f>
        <v>0</v>
      </c>
      <c r="BG203" s="145">
        <f>IF(N203="zákl. přenesená",J203,0)</f>
        <v>0</v>
      </c>
      <c r="BH203" s="145">
        <f>IF(N203="sníž. přenesená",J203,0)</f>
        <v>0</v>
      </c>
      <c r="BI203" s="145">
        <f>IF(N203="nulová",J203,0)</f>
        <v>0</v>
      </c>
      <c r="BJ203" s="18" t="s">
        <v>22</v>
      </c>
      <c r="BK203" s="145">
        <f>ROUND(I203*H203,2)</f>
        <v>0</v>
      </c>
      <c r="BL203" s="18" t="s">
        <v>199</v>
      </c>
      <c r="BM203" s="144" t="s">
        <v>1465</v>
      </c>
    </row>
    <row r="204" spans="2:65" s="1" customFormat="1" ht="10.199999999999999" x14ac:dyDescent="0.2">
      <c r="B204" s="33"/>
      <c r="D204" s="146" t="s">
        <v>201</v>
      </c>
      <c r="F204" s="147" t="s">
        <v>1466</v>
      </c>
      <c r="I204" s="148"/>
      <c r="L204" s="33"/>
      <c r="M204" s="149"/>
      <c r="T204" s="54"/>
      <c r="AT204" s="18" t="s">
        <v>201</v>
      </c>
      <c r="AU204" s="18" t="s">
        <v>89</v>
      </c>
    </row>
    <row r="205" spans="2:65" s="12" customFormat="1" ht="10.199999999999999" x14ac:dyDescent="0.2">
      <c r="B205" s="150"/>
      <c r="D205" s="151" t="s">
        <v>203</v>
      </c>
      <c r="E205" s="152" t="s">
        <v>20</v>
      </c>
      <c r="F205" s="153" t="s">
        <v>1426</v>
      </c>
      <c r="H205" s="152" t="s">
        <v>20</v>
      </c>
      <c r="I205" s="154"/>
      <c r="L205" s="150"/>
      <c r="M205" s="155"/>
      <c r="T205" s="156"/>
      <c r="AT205" s="152" t="s">
        <v>203</v>
      </c>
      <c r="AU205" s="152" t="s">
        <v>89</v>
      </c>
      <c r="AV205" s="12" t="s">
        <v>22</v>
      </c>
      <c r="AW205" s="12" t="s">
        <v>39</v>
      </c>
      <c r="AX205" s="12" t="s">
        <v>80</v>
      </c>
      <c r="AY205" s="152" t="s">
        <v>192</v>
      </c>
    </row>
    <row r="206" spans="2:65" s="13" customFormat="1" ht="10.199999999999999" x14ac:dyDescent="0.2">
      <c r="B206" s="157"/>
      <c r="D206" s="151" t="s">
        <v>203</v>
      </c>
      <c r="E206" s="158" t="s">
        <v>20</v>
      </c>
      <c r="F206" s="159" t="s">
        <v>1467</v>
      </c>
      <c r="H206" s="160">
        <v>3.51</v>
      </c>
      <c r="I206" s="161"/>
      <c r="L206" s="157"/>
      <c r="M206" s="162"/>
      <c r="T206" s="163"/>
      <c r="AT206" s="158" t="s">
        <v>203</v>
      </c>
      <c r="AU206" s="158" t="s">
        <v>89</v>
      </c>
      <c r="AV206" s="13" t="s">
        <v>89</v>
      </c>
      <c r="AW206" s="13" t="s">
        <v>39</v>
      </c>
      <c r="AX206" s="13" t="s">
        <v>80</v>
      </c>
      <c r="AY206" s="158" t="s">
        <v>192</v>
      </c>
    </row>
    <row r="207" spans="2:65" s="12" customFormat="1" ht="10.199999999999999" x14ac:dyDescent="0.2">
      <c r="B207" s="150"/>
      <c r="D207" s="151" t="s">
        <v>203</v>
      </c>
      <c r="E207" s="152" t="s">
        <v>20</v>
      </c>
      <c r="F207" s="153" t="s">
        <v>1468</v>
      </c>
      <c r="H207" s="152" t="s">
        <v>20</v>
      </c>
      <c r="I207" s="154"/>
      <c r="L207" s="150"/>
      <c r="M207" s="155"/>
      <c r="T207" s="156"/>
      <c r="AT207" s="152" t="s">
        <v>203</v>
      </c>
      <c r="AU207" s="152" t="s">
        <v>89</v>
      </c>
      <c r="AV207" s="12" t="s">
        <v>22</v>
      </c>
      <c r="AW207" s="12" t="s">
        <v>39</v>
      </c>
      <c r="AX207" s="12" t="s">
        <v>80</v>
      </c>
      <c r="AY207" s="152" t="s">
        <v>192</v>
      </c>
    </row>
    <row r="208" spans="2:65" s="13" customFormat="1" ht="10.199999999999999" x14ac:dyDescent="0.2">
      <c r="B208" s="157"/>
      <c r="D208" s="151" t="s">
        <v>203</v>
      </c>
      <c r="E208" s="158" t="s">
        <v>20</v>
      </c>
      <c r="F208" s="159" t="s">
        <v>1469</v>
      </c>
      <c r="H208" s="160">
        <v>2.3759999999999999</v>
      </c>
      <c r="I208" s="161"/>
      <c r="L208" s="157"/>
      <c r="M208" s="162"/>
      <c r="T208" s="163"/>
      <c r="AT208" s="158" t="s">
        <v>203</v>
      </c>
      <c r="AU208" s="158" t="s">
        <v>89</v>
      </c>
      <c r="AV208" s="13" t="s">
        <v>89</v>
      </c>
      <c r="AW208" s="13" t="s">
        <v>39</v>
      </c>
      <c r="AX208" s="13" t="s">
        <v>80</v>
      </c>
      <c r="AY208" s="158" t="s">
        <v>192</v>
      </c>
    </row>
    <row r="209" spans="2:65" s="15" customFormat="1" ht="10.199999999999999" x14ac:dyDescent="0.2">
      <c r="B209" s="171"/>
      <c r="D209" s="151" t="s">
        <v>203</v>
      </c>
      <c r="E209" s="172" t="s">
        <v>1342</v>
      </c>
      <c r="F209" s="173" t="s">
        <v>335</v>
      </c>
      <c r="H209" s="174">
        <v>5.8860000000000001</v>
      </c>
      <c r="I209" s="175"/>
      <c r="L209" s="171"/>
      <c r="M209" s="176"/>
      <c r="T209" s="177"/>
      <c r="AT209" s="172" t="s">
        <v>203</v>
      </c>
      <c r="AU209" s="172" t="s">
        <v>89</v>
      </c>
      <c r="AV209" s="15" t="s">
        <v>225</v>
      </c>
      <c r="AW209" s="15" t="s">
        <v>39</v>
      </c>
      <c r="AX209" s="15" t="s">
        <v>22</v>
      </c>
      <c r="AY209" s="172" t="s">
        <v>192</v>
      </c>
    </row>
    <row r="210" spans="2:65" s="1" customFormat="1" ht="24.15" customHeight="1" x14ac:dyDescent="0.2">
      <c r="B210" s="33"/>
      <c r="C210" s="133" t="s">
        <v>1470</v>
      </c>
      <c r="D210" s="133" t="s">
        <v>194</v>
      </c>
      <c r="E210" s="134" t="s">
        <v>1471</v>
      </c>
      <c r="F210" s="135" t="s">
        <v>1472</v>
      </c>
      <c r="G210" s="136" t="s">
        <v>197</v>
      </c>
      <c r="H210" s="137">
        <v>3.15</v>
      </c>
      <c r="I210" s="138"/>
      <c r="J210" s="139">
        <f>ROUND(I210*H210,2)</f>
        <v>0</v>
      </c>
      <c r="K210" s="135" t="s">
        <v>198</v>
      </c>
      <c r="L210" s="33"/>
      <c r="M210" s="140" t="s">
        <v>20</v>
      </c>
      <c r="N210" s="141" t="s">
        <v>51</v>
      </c>
      <c r="P210" s="142">
        <f>O210*H210</f>
        <v>0</v>
      </c>
      <c r="Q210" s="142">
        <v>0</v>
      </c>
      <c r="R210" s="142">
        <f>Q210*H210</f>
        <v>0</v>
      </c>
      <c r="S210" s="142">
        <v>0</v>
      </c>
      <c r="T210" s="143">
        <f>S210*H210</f>
        <v>0</v>
      </c>
      <c r="AR210" s="144" t="s">
        <v>199</v>
      </c>
      <c r="AT210" s="144" t="s">
        <v>194</v>
      </c>
      <c r="AU210" s="144" t="s">
        <v>89</v>
      </c>
      <c r="AY210" s="18" t="s">
        <v>192</v>
      </c>
      <c r="BE210" s="145">
        <f>IF(N210="základní",J210,0)</f>
        <v>0</v>
      </c>
      <c r="BF210" s="145">
        <f>IF(N210="snížená",J210,0)</f>
        <v>0</v>
      </c>
      <c r="BG210" s="145">
        <f>IF(N210="zákl. přenesená",J210,0)</f>
        <v>0</v>
      </c>
      <c r="BH210" s="145">
        <f>IF(N210="sníž. přenesená",J210,0)</f>
        <v>0</v>
      </c>
      <c r="BI210" s="145">
        <f>IF(N210="nulová",J210,0)</f>
        <v>0</v>
      </c>
      <c r="BJ210" s="18" t="s">
        <v>22</v>
      </c>
      <c r="BK210" s="145">
        <f>ROUND(I210*H210,2)</f>
        <v>0</v>
      </c>
      <c r="BL210" s="18" t="s">
        <v>199</v>
      </c>
      <c r="BM210" s="144" t="s">
        <v>1473</v>
      </c>
    </row>
    <row r="211" spans="2:65" s="1" customFormat="1" ht="10.199999999999999" x14ac:dyDescent="0.2">
      <c r="B211" s="33"/>
      <c r="D211" s="146" t="s">
        <v>201</v>
      </c>
      <c r="F211" s="147" t="s">
        <v>1474</v>
      </c>
      <c r="I211" s="148"/>
      <c r="L211" s="33"/>
      <c r="M211" s="149"/>
      <c r="T211" s="54"/>
      <c r="AT211" s="18" t="s">
        <v>201</v>
      </c>
      <c r="AU211" s="18" t="s">
        <v>89</v>
      </c>
    </row>
    <row r="212" spans="2:65" s="12" customFormat="1" ht="10.199999999999999" x14ac:dyDescent="0.2">
      <c r="B212" s="150"/>
      <c r="D212" s="151" t="s">
        <v>203</v>
      </c>
      <c r="E212" s="152" t="s">
        <v>20</v>
      </c>
      <c r="F212" s="153" t="s">
        <v>1475</v>
      </c>
      <c r="H212" s="152" t="s">
        <v>20</v>
      </c>
      <c r="I212" s="154"/>
      <c r="L212" s="150"/>
      <c r="M212" s="155"/>
      <c r="T212" s="156"/>
      <c r="AT212" s="152" t="s">
        <v>203</v>
      </c>
      <c r="AU212" s="152" t="s">
        <v>89</v>
      </c>
      <c r="AV212" s="12" t="s">
        <v>22</v>
      </c>
      <c r="AW212" s="12" t="s">
        <v>39</v>
      </c>
      <c r="AX212" s="12" t="s">
        <v>80</v>
      </c>
      <c r="AY212" s="152" t="s">
        <v>192</v>
      </c>
    </row>
    <row r="213" spans="2:65" s="13" customFormat="1" ht="10.199999999999999" x14ac:dyDescent="0.2">
      <c r="B213" s="157"/>
      <c r="D213" s="151" t="s">
        <v>203</v>
      </c>
      <c r="E213" s="158" t="s">
        <v>20</v>
      </c>
      <c r="F213" s="159" t="s">
        <v>1476</v>
      </c>
      <c r="H213" s="160">
        <v>2.7</v>
      </c>
      <c r="I213" s="161"/>
      <c r="L213" s="157"/>
      <c r="M213" s="162"/>
      <c r="T213" s="163"/>
      <c r="AT213" s="158" t="s">
        <v>203</v>
      </c>
      <c r="AU213" s="158" t="s">
        <v>89</v>
      </c>
      <c r="AV213" s="13" t="s">
        <v>89</v>
      </c>
      <c r="AW213" s="13" t="s">
        <v>39</v>
      </c>
      <c r="AX213" s="13" t="s">
        <v>80</v>
      </c>
      <c r="AY213" s="158" t="s">
        <v>192</v>
      </c>
    </row>
    <row r="214" spans="2:65" s="13" customFormat="1" ht="10.199999999999999" x14ac:dyDescent="0.2">
      <c r="B214" s="157"/>
      <c r="D214" s="151" t="s">
        <v>203</v>
      </c>
      <c r="E214" s="158" t="s">
        <v>20</v>
      </c>
      <c r="F214" s="159" t="s">
        <v>1477</v>
      </c>
      <c r="H214" s="160">
        <v>0.45</v>
      </c>
      <c r="I214" s="161"/>
      <c r="L214" s="157"/>
      <c r="M214" s="162"/>
      <c r="T214" s="163"/>
      <c r="AT214" s="158" t="s">
        <v>203</v>
      </c>
      <c r="AU214" s="158" t="s">
        <v>89</v>
      </c>
      <c r="AV214" s="13" t="s">
        <v>89</v>
      </c>
      <c r="AW214" s="13" t="s">
        <v>39</v>
      </c>
      <c r="AX214" s="13" t="s">
        <v>80</v>
      </c>
      <c r="AY214" s="158" t="s">
        <v>192</v>
      </c>
    </row>
    <row r="215" spans="2:65" s="15" customFormat="1" ht="10.199999999999999" x14ac:dyDescent="0.2">
      <c r="B215" s="171"/>
      <c r="D215" s="151" t="s">
        <v>203</v>
      </c>
      <c r="E215" s="172" t="s">
        <v>1308</v>
      </c>
      <c r="F215" s="173" t="s">
        <v>335</v>
      </c>
      <c r="H215" s="174">
        <v>3.15</v>
      </c>
      <c r="I215" s="175"/>
      <c r="L215" s="171"/>
      <c r="M215" s="176"/>
      <c r="T215" s="177"/>
      <c r="AT215" s="172" t="s">
        <v>203</v>
      </c>
      <c r="AU215" s="172" t="s">
        <v>89</v>
      </c>
      <c r="AV215" s="15" t="s">
        <v>225</v>
      </c>
      <c r="AW215" s="15" t="s">
        <v>39</v>
      </c>
      <c r="AX215" s="15" t="s">
        <v>22</v>
      </c>
      <c r="AY215" s="172" t="s">
        <v>192</v>
      </c>
    </row>
    <row r="216" spans="2:65" s="1" customFormat="1" ht="24.15" customHeight="1" x14ac:dyDescent="0.2">
      <c r="B216" s="33"/>
      <c r="C216" s="133" t="s">
        <v>1478</v>
      </c>
      <c r="D216" s="133" t="s">
        <v>194</v>
      </c>
      <c r="E216" s="134" t="s">
        <v>1479</v>
      </c>
      <c r="F216" s="135" t="s">
        <v>1480</v>
      </c>
      <c r="G216" s="136" t="s">
        <v>197</v>
      </c>
      <c r="H216" s="137">
        <v>78.78</v>
      </c>
      <c r="I216" s="138"/>
      <c r="J216" s="139">
        <f>ROUND(I216*H216,2)</f>
        <v>0</v>
      </c>
      <c r="K216" s="135" t="s">
        <v>198</v>
      </c>
      <c r="L216" s="33"/>
      <c r="M216" s="140" t="s">
        <v>20</v>
      </c>
      <c r="N216" s="141" t="s">
        <v>51</v>
      </c>
      <c r="P216" s="142">
        <f>O216*H216</f>
        <v>0</v>
      </c>
      <c r="Q216" s="142">
        <v>0</v>
      </c>
      <c r="R216" s="142">
        <f>Q216*H216</f>
        <v>0</v>
      </c>
      <c r="S216" s="142">
        <v>0</v>
      </c>
      <c r="T216" s="143">
        <f>S216*H216</f>
        <v>0</v>
      </c>
      <c r="AR216" s="144" t="s">
        <v>199</v>
      </c>
      <c r="AT216" s="144" t="s">
        <v>194</v>
      </c>
      <c r="AU216" s="144" t="s">
        <v>89</v>
      </c>
      <c r="AY216" s="18" t="s">
        <v>192</v>
      </c>
      <c r="BE216" s="145">
        <f>IF(N216="základní",J216,0)</f>
        <v>0</v>
      </c>
      <c r="BF216" s="145">
        <f>IF(N216="snížená",J216,0)</f>
        <v>0</v>
      </c>
      <c r="BG216" s="145">
        <f>IF(N216="zákl. přenesená",J216,0)</f>
        <v>0</v>
      </c>
      <c r="BH216" s="145">
        <f>IF(N216="sníž. přenesená",J216,0)</f>
        <v>0</v>
      </c>
      <c r="BI216" s="145">
        <f>IF(N216="nulová",J216,0)</f>
        <v>0</v>
      </c>
      <c r="BJ216" s="18" t="s">
        <v>22</v>
      </c>
      <c r="BK216" s="145">
        <f>ROUND(I216*H216,2)</f>
        <v>0</v>
      </c>
      <c r="BL216" s="18" t="s">
        <v>199</v>
      </c>
      <c r="BM216" s="144" t="s">
        <v>1481</v>
      </c>
    </row>
    <row r="217" spans="2:65" s="1" customFormat="1" ht="10.199999999999999" x14ac:dyDescent="0.2">
      <c r="B217" s="33"/>
      <c r="D217" s="146" t="s">
        <v>201</v>
      </c>
      <c r="F217" s="147" t="s">
        <v>1482</v>
      </c>
      <c r="I217" s="148"/>
      <c r="L217" s="33"/>
      <c r="M217" s="149"/>
      <c r="T217" s="54"/>
      <c r="AT217" s="18" t="s">
        <v>201</v>
      </c>
      <c r="AU217" s="18" t="s">
        <v>89</v>
      </c>
    </row>
    <row r="218" spans="2:65" s="12" customFormat="1" ht="10.199999999999999" x14ac:dyDescent="0.2">
      <c r="B218" s="150"/>
      <c r="D218" s="151" t="s">
        <v>203</v>
      </c>
      <c r="E218" s="152" t="s">
        <v>20</v>
      </c>
      <c r="F218" s="153" t="s">
        <v>1483</v>
      </c>
      <c r="H218" s="152" t="s">
        <v>20</v>
      </c>
      <c r="I218" s="154"/>
      <c r="L218" s="150"/>
      <c r="M218" s="155"/>
      <c r="T218" s="156"/>
      <c r="AT218" s="152" t="s">
        <v>203</v>
      </c>
      <c r="AU218" s="152" t="s">
        <v>89</v>
      </c>
      <c r="AV218" s="12" t="s">
        <v>22</v>
      </c>
      <c r="AW218" s="12" t="s">
        <v>39</v>
      </c>
      <c r="AX218" s="12" t="s">
        <v>80</v>
      </c>
      <c r="AY218" s="152" t="s">
        <v>192</v>
      </c>
    </row>
    <row r="219" spans="2:65" s="12" customFormat="1" ht="10.199999999999999" x14ac:dyDescent="0.2">
      <c r="B219" s="150"/>
      <c r="D219" s="151" t="s">
        <v>203</v>
      </c>
      <c r="E219" s="152" t="s">
        <v>20</v>
      </c>
      <c r="F219" s="153" t="s">
        <v>1484</v>
      </c>
      <c r="H219" s="152" t="s">
        <v>20</v>
      </c>
      <c r="I219" s="154"/>
      <c r="L219" s="150"/>
      <c r="M219" s="155"/>
      <c r="T219" s="156"/>
      <c r="AT219" s="152" t="s">
        <v>203</v>
      </c>
      <c r="AU219" s="152" t="s">
        <v>89</v>
      </c>
      <c r="AV219" s="12" t="s">
        <v>22</v>
      </c>
      <c r="AW219" s="12" t="s">
        <v>39</v>
      </c>
      <c r="AX219" s="12" t="s">
        <v>80</v>
      </c>
      <c r="AY219" s="152" t="s">
        <v>192</v>
      </c>
    </row>
    <row r="220" spans="2:65" s="13" customFormat="1" ht="10.199999999999999" x14ac:dyDescent="0.2">
      <c r="B220" s="157"/>
      <c r="D220" s="151" t="s">
        <v>203</v>
      </c>
      <c r="E220" s="158" t="s">
        <v>20</v>
      </c>
      <c r="F220" s="159" t="s">
        <v>1485</v>
      </c>
      <c r="H220" s="160">
        <v>78.78</v>
      </c>
      <c r="I220" s="161"/>
      <c r="L220" s="157"/>
      <c r="M220" s="162"/>
      <c r="T220" s="163"/>
      <c r="AT220" s="158" t="s">
        <v>203</v>
      </c>
      <c r="AU220" s="158" t="s">
        <v>89</v>
      </c>
      <c r="AV220" s="13" t="s">
        <v>89</v>
      </c>
      <c r="AW220" s="13" t="s">
        <v>39</v>
      </c>
      <c r="AX220" s="13" t="s">
        <v>80</v>
      </c>
      <c r="AY220" s="158" t="s">
        <v>192</v>
      </c>
    </row>
    <row r="221" spans="2:65" s="15" customFormat="1" ht="10.199999999999999" x14ac:dyDescent="0.2">
      <c r="B221" s="171"/>
      <c r="D221" s="151" t="s">
        <v>203</v>
      </c>
      <c r="E221" s="172" t="s">
        <v>1310</v>
      </c>
      <c r="F221" s="173" t="s">
        <v>335</v>
      </c>
      <c r="H221" s="174">
        <v>78.78</v>
      </c>
      <c r="I221" s="175"/>
      <c r="L221" s="171"/>
      <c r="M221" s="176"/>
      <c r="T221" s="177"/>
      <c r="AT221" s="172" t="s">
        <v>203</v>
      </c>
      <c r="AU221" s="172" t="s">
        <v>89</v>
      </c>
      <c r="AV221" s="15" t="s">
        <v>225</v>
      </c>
      <c r="AW221" s="15" t="s">
        <v>39</v>
      </c>
      <c r="AX221" s="15" t="s">
        <v>22</v>
      </c>
      <c r="AY221" s="172" t="s">
        <v>192</v>
      </c>
    </row>
    <row r="222" spans="2:65" s="1" customFormat="1" ht="24.15" customHeight="1" x14ac:dyDescent="0.2">
      <c r="B222" s="33"/>
      <c r="C222" s="133" t="s">
        <v>350</v>
      </c>
      <c r="D222" s="133" t="s">
        <v>194</v>
      </c>
      <c r="E222" s="134" t="s">
        <v>1486</v>
      </c>
      <c r="F222" s="135" t="s">
        <v>1487</v>
      </c>
      <c r="G222" s="136" t="s">
        <v>197</v>
      </c>
      <c r="H222" s="137">
        <v>5</v>
      </c>
      <c r="I222" s="138"/>
      <c r="J222" s="139">
        <f>ROUND(I222*H222,2)</f>
        <v>0</v>
      </c>
      <c r="K222" s="135" t="s">
        <v>198</v>
      </c>
      <c r="L222" s="33"/>
      <c r="M222" s="140" t="s">
        <v>20</v>
      </c>
      <c r="N222" s="141" t="s">
        <v>51</v>
      </c>
      <c r="P222" s="142">
        <f>O222*H222</f>
        <v>0</v>
      </c>
      <c r="Q222" s="142">
        <v>0</v>
      </c>
      <c r="R222" s="142">
        <f>Q222*H222</f>
        <v>0</v>
      </c>
      <c r="S222" s="142">
        <v>0</v>
      </c>
      <c r="T222" s="143">
        <f>S222*H222</f>
        <v>0</v>
      </c>
      <c r="AR222" s="144" t="s">
        <v>199</v>
      </c>
      <c r="AT222" s="144" t="s">
        <v>194</v>
      </c>
      <c r="AU222" s="144" t="s">
        <v>89</v>
      </c>
      <c r="AY222" s="18" t="s">
        <v>192</v>
      </c>
      <c r="BE222" s="145">
        <f>IF(N222="základní",J222,0)</f>
        <v>0</v>
      </c>
      <c r="BF222" s="145">
        <f>IF(N222="snížená",J222,0)</f>
        <v>0</v>
      </c>
      <c r="BG222" s="145">
        <f>IF(N222="zákl. přenesená",J222,0)</f>
        <v>0</v>
      </c>
      <c r="BH222" s="145">
        <f>IF(N222="sníž. přenesená",J222,0)</f>
        <v>0</v>
      </c>
      <c r="BI222" s="145">
        <f>IF(N222="nulová",J222,0)</f>
        <v>0</v>
      </c>
      <c r="BJ222" s="18" t="s">
        <v>22</v>
      </c>
      <c r="BK222" s="145">
        <f>ROUND(I222*H222,2)</f>
        <v>0</v>
      </c>
      <c r="BL222" s="18" t="s">
        <v>199</v>
      </c>
      <c r="BM222" s="144" t="s">
        <v>1488</v>
      </c>
    </row>
    <row r="223" spans="2:65" s="1" customFormat="1" ht="10.199999999999999" x14ac:dyDescent="0.2">
      <c r="B223" s="33"/>
      <c r="D223" s="146" t="s">
        <v>201</v>
      </c>
      <c r="F223" s="147" t="s">
        <v>1489</v>
      </c>
      <c r="I223" s="148"/>
      <c r="L223" s="33"/>
      <c r="M223" s="149"/>
      <c r="T223" s="54"/>
      <c r="AT223" s="18" t="s">
        <v>201</v>
      </c>
      <c r="AU223" s="18" t="s">
        <v>89</v>
      </c>
    </row>
    <row r="224" spans="2:65" s="13" customFormat="1" ht="10.199999999999999" x14ac:dyDescent="0.2">
      <c r="B224" s="157"/>
      <c r="D224" s="151" t="s">
        <v>203</v>
      </c>
      <c r="E224" s="158" t="s">
        <v>20</v>
      </c>
      <c r="F224" s="159" t="s">
        <v>640</v>
      </c>
      <c r="H224" s="160">
        <v>5</v>
      </c>
      <c r="I224" s="161"/>
      <c r="L224" s="157"/>
      <c r="M224" s="162"/>
      <c r="T224" s="163"/>
      <c r="AT224" s="158" t="s">
        <v>203</v>
      </c>
      <c r="AU224" s="158" t="s">
        <v>89</v>
      </c>
      <c r="AV224" s="13" t="s">
        <v>89</v>
      </c>
      <c r="AW224" s="13" t="s">
        <v>39</v>
      </c>
      <c r="AX224" s="13" t="s">
        <v>22</v>
      </c>
      <c r="AY224" s="158" t="s">
        <v>192</v>
      </c>
    </row>
    <row r="225" spans="2:65" s="1" customFormat="1" ht="21.75" customHeight="1" x14ac:dyDescent="0.2">
      <c r="B225" s="33"/>
      <c r="C225" s="133" t="s">
        <v>380</v>
      </c>
      <c r="D225" s="133" t="s">
        <v>194</v>
      </c>
      <c r="E225" s="134" t="s">
        <v>1490</v>
      </c>
      <c r="F225" s="135" t="s">
        <v>1491</v>
      </c>
      <c r="G225" s="136" t="s">
        <v>234</v>
      </c>
      <c r="H225" s="137">
        <v>262.60000000000002</v>
      </c>
      <c r="I225" s="138"/>
      <c r="J225" s="139">
        <f>ROUND(I225*H225,2)</f>
        <v>0</v>
      </c>
      <c r="K225" s="135" t="s">
        <v>198</v>
      </c>
      <c r="L225" s="33"/>
      <c r="M225" s="140" t="s">
        <v>20</v>
      </c>
      <c r="N225" s="141" t="s">
        <v>51</v>
      </c>
      <c r="P225" s="142">
        <f>O225*H225</f>
        <v>0</v>
      </c>
      <c r="Q225" s="142">
        <v>8.4000000000000003E-4</v>
      </c>
      <c r="R225" s="142">
        <f>Q225*H225</f>
        <v>0.22058400000000003</v>
      </c>
      <c r="S225" s="142">
        <v>0</v>
      </c>
      <c r="T225" s="143">
        <f>S225*H225</f>
        <v>0</v>
      </c>
      <c r="AR225" s="144" t="s">
        <v>199</v>
      </c>
      <c r="AT225" s="144" t="s">
        <v>194</v>
      </c>
      <c r="AU225" s="144" t="s">
        <v>89</v>
      </c>
      <c r="AY225" s="18" t="s">
        <v>192</v>
      </c>
      <c r="BE225" s="145">
        <f>IF(N225="základní",J225,0)</f>
        <v>0</v>
      </c>
      <c r="BF225" s="145">
        <f>IF(N225="snížená",J225,0)</f>
        <v>0</v>
      </c>
      <c r="BG225" s="145">
        <f>IF(N225="zákl. přenesená",J225,0)</f>
        <v>0</v>
      </c>
      <c r="BH225" s="145">
        <f>IF(N225="sníž. přenesená",J225,0)</f>
        <v>0</v>
      </c>
      <c r="BI225" s="145">
        <f>IF(N225="nulová",J225,0)</f>
        <v>0</v>
      </c>
      <c r="BJ225" s="18" t="s">
        <v>22</v>
      </c>
      <c r="BK225" s="145">
        <f>ROUND(I225*H225,2)</f>
        <v>0</v>
      </c>
      <c r="BL225" s="18" t="s">
        <v>199</v>
      </c>
      <c r="BM225" s="144" t="s">
        <v>1492</v>
      </c>
    </row>
    <row r="226" spans="2:65" s="1" customFormat="1" ht="10.199999999999999" x14ac:dyDescent="0.2">
      <c r="B226" s="33"/>
      <c r="D226" s="146" t="s">
        <v>201</v>
      </c>
      <c r="F226" s="147" t="s">
        <v>1493</v>
      </c>
      <c r="I226" s="148"/>
      <c r="L226" s="33"/>
      <c r="M226" s="149"/>
      <c r="T226" s="54"/>
      <c r="AT226" s="18" t="s">
        <v>201</v>
      </c>
      <c r="AU226" s="18" t="s">
        <v>89</v>
      </c>
    </row>
    <row r="227" spans="2:65" s="12" customFormat="1" ht="10.199999999999999" x14ac:dyDescent="0.2">
      <c r="B227" s="150"/>
      <c r="D227" s="151" t="s">
        <v>203</v>
      </c>
      <c r="E227" s="152" t="s">
        <v>20</v>
      </c>
      <c r="F227" s="153" t="s">
        <v>1483</v>
      </c>
      <c r="H227" s="152" t="s">
        <v>20</v>
      </c>
      <c r="I227" s="154"/>
      <c r="L227" s="150"/>
      <c r="M227" s="155"/>
      <c r="T227" s="156"/>
      <c r="AT227" s="152" t="s">
        <v>203</v>
      </c>
      <c r="AU227" s="152" t="s">
        <v>89</v>
      </c>
      <c r="AV227" s="12" t="s">
        <v>22</v>
      </c>
      <c r="AW227" s="12" t="s">
        <v>39</v>
      </c>
      <c r="AX227" s="12" t="s">
        <v>80</v>
      </c>
      <c r="AY227" s="152" t="s">
        <v>192</v>
      </c>
    </row>
    <row r="228" spans="2:65" s="13" customFormat="1" ht="10.199999999999999" x14ac:dyDescent="0.2">
      <c r="B228" s="157"/>
      <c r="D228" s="151" t="s">
        <v>203</v>
      </c>
      <c r="E228" s="158" t="s">
        <v>20</v>
      </c>
      <c r="F228" s="159" t="s">
        <v>1494</v>
      </c>
      <c r="H228" s="160">
        <v>262.60000000000002</v>
      </c>
      <c r="I228" s="161"/>
      <c r="L228" s="157"/>
      <c r="M228" s="162"/>
      <c r="T228" s="163"/>
      <c r="AT228" s="158" t="s">
        <v>203</v>
      </c>
      <c r="AU228" s="158" t="s">
        <v>89</v>
      </c>
      <c r="AV228" s="13" t="s">
        <v>89</v>
      </c>
      <c r="AW228" s="13" t="s">
        <v>39</v>
      </c>
      <c r="AX228" s="13" t="s">
        <v>22</v>
      </c>
      <c r="AY228" s="158" t="s">
        <v>192</v>
      </c>
    </row>
    <row r="229" spans="2:65" s="1" customFormat="1" ht="16.5" customHeight="1" x14ac:dyDescent="0.2">
      <c r="B229" s="33"/>
      <c r="C229" s="133" t="s">
        <v>7</v>
      </c>
      <c r="D229" s="133" t="s">
        <v>194</v>
      </c>
      <c r="E229" s="134" t="s">
        <v>1495</v>
      </c>
      <c r="F229" s="135" t="s">
        <v>1496</v>
      </c>
      <c r="G229" s="136" t="s">
        <v>234</v>
      </c>
      <c r="H229" s="137">
        <v>123.52</v>
      </c>
      <c r="I229" s="138"/>
      <c r="J229" s="139">
        <f>ROUND(I229*H229,2)</f>
        <v>0</v>
      </c>
      <c r="K229" s="135" t="s">
        <v>198</v>
      </c>
      <c r="L229" s="33"/>
      <c r="M229" s="140" t="s">
        <v>20</v>
      </c>
      <c r="N229" s="141" t="s">
        <v>51</v>
      </c>
      <c r="P229" s="142">
        <f>O229*H229</f>
        <v>0</v>
      </c>
      <c r="Q229" s="142">
        <v>8.4999999999999995E-4</v>
      </c>
      <c r="R229" s="142">
        <f>Q229*H229</f>
        <v>0.10499199999999999</v>
      </c>
      <c r="S229" s="142">
        <v>0</v>
      </c>
      <c r="T229" s="143">
        <f>S229*H229</f>
        <v>0</v>
      </c>
      <c r="AR229" s="144" t="s">
        <v>199</v>
      </c>
      <c r="AT229" s="144" t="s">
        <v>194</v>
      </c>
      <c r="AU229" s="144" t="s">
        <v>89</v>
      </c>
      <c r="AY229" s="18" t="s">
        <v>192</v>
      </c>
      <c r="BE229" s="145">
        <f>IF(N229="základní",J229,0)</f>
        <v>0</v>
      </c>
      <c r="BF229" s="145">
        <f>IF(N229="snížená",J229,0)</f>
        <v>0</v>
      </c>
      <c r="BG229" s="145">
        <f>IF(N229="zákl. přenesená",J229,0)</f>
        <v>0</v>
      </c>
      <c r="BH229" s="145">
        <f>IF(N229="sníž. přenesená",J229,0)</f>
        <v>0</v>
      </c>
      <c r="BI229" s="145">
        <f>IF(N229="nulová",J229,0)</f>
        <v>0</v>
      </c>
      <c r="BJ229" s="18" t="s">
        <v>22</v>
      </c>
      <c r="BK229" s="145">
        <f>ROUND(I229*H229,2)</f>
        <v>0</v>
      </c>
      <c r="BL229" s="18" t="s">
        <v>199</v>
      </c>
      <c r="BM229" s="144" t="s">
        <v>1497</v>
      </c>
    </row>
    <row r="230" spans="2:65" s="1" customFormat="1" ht="10.199999999999999" x14ac:dyDescent="0.2">
      <c r="B230" s="33"/>
      <c r="D230" s="146" t="s">
        <v>201</v>
      </c>
      <c r="F230" s="147" t="s">
        <v>1498</v>
      </c>
      <c r="I230" s="148"/>
      <c r="L230" s="33"/>
      <c r="M230" s="149"/>
      <c r="T230" s="54"/>
      <c r="AT230" s="18" t="s">
        <v>201</v>
      </c>
      <c r="AU230" s="18" t="s">
        <v>89</v>
      </c>
    </row>
    <row r="231" spans="2:65" s="12" customFormat="1" ht="10.199999999999999" x14ac:dyDescent="0.2">
      <c r="B231" s="150"/>
      <c r="D231" s="151" t="s">
        <v>203</v>
      </c>
      <c r="E231" s="152" t="s">
        <v>20</v>
      </c>
      <c r="F231" s="153" t="s">
        <v>1499</v>
      </c>
      <c r="H231" s="152" t="s">
        <v>20</v>
      </c>
      <c r="I231" s="154"/>
      <c r="L231" s="150"/>
      <c r="M231" s="155"/>
      <c r="T231" s="156"/>
      <c r="AT231" s="152" t="s">
        <v>203</v>
      </c>
      <c r="AU231" s="152" t="s">
        <v>89</v>
      </c>
      <c r="AV231" s="12" t="s">
        <v>22</v>
      </c>
      <c r="AW231" s="12" t="s">
        <v>39</v>
      </c>
      <c r="AX231" s="12" t="s">
        <v>80</v>
      </c>
      <c r="AY231" s="152" t="s">
        <v>192</v>
      </c>
    </row>
    <row r="232" spans="2:65" s="13" customFormat="1" ht="10.199999999999999" x14ac:dyDescent="0.2">
      <c r="B232" s="157"/>
      <c r="D232" s="151" t="s">
        <v>203</v>
      </c>
      <c r="E232" s="158" t="s">
        <v>20</v>
      </c>
      <c r="F232" s="159" t="s">
        <v>1500</v>
      </c>
      <c r="H232" s="160">
        <v>123.52</v>
      </c>
      <c r="I232" s="161"/>
      <c r="L232" s="157"/>
      <c r="M232" s="162"/>
      <c r="T232" s="163"/>
      <c r="AT232" s="158" t="s">
        <v>203</v>
      </c>
      <c r="AU232" s="158" t="s">
        <v>89</v>
      </c>
      <c r="AV232" s="13" t="s">
        <v>89</v>
      </c>
      <c r="AW232" s="13" t="s">
        <v>39</v>
      </c>
      <c r="AX232" s="13" t="s">
        <v>22</v>
      </c>
      <c r="AY232" s="158" t="s">
        <v>192</v>
      </c>
    </row>
    <row r="233" spans="2:65" s="1" customFormat="1" ht="24.15" customHeight="1" x14ac:dyDescent="0.2">
      <c r="B233" s="33"/>
      <c r="C233" s="133" t="s">
        <v>395</v>
      </c>
      <c r="D233" s="133" t="s">
        <v>194</v>
      </c>
      <c r="E233" s="134" t="s">
        <v>1501</v>
      </c>
      <c r="F233" s="135" t="s">
        <v>1502</v>
      </c>
      <c r="G233" s="136" t="s">
        <v>234</v>
      </c>
      <c r="H233" s="137">
        <v>262.60000000000002</v>
      </c>
      <c r="I233" s="138"/>
      <c r="J233" s="139">
        <f>ROUND(I233*H233,2)</f>
        <v>0</v>
      </c>
      <c r="K233" s="135" t="s">
        <v>198</v>
      </c>
      <c r="L233" s="33"/>
      <c r="M233" s="140" t="s">
        <v>20</v>
      </c>
      <c r="N233" s="141" t="s">
        <v>51</v>
      </c>
      <c r="P233" s="142">
        <f>O233*H233</f>
        <v>0</v>
      </c>
      <c r="Q233" s="142">
        <v>0</v>
      </c>
      <c r="R233" s="142">
        <f>Q233*H233</f>
        <v>0</v>
      </c>
      <c r="S233" s="142">
        <v>0</v>
      </c>
      <c r="T233" s="143">
        <f>S233*H233</f>
        <v>0</v>
      </c>
      <c r="AR233" s="144" t="s">
        <v>199</v>
      </c>
      <c r="AT233" s="144" t="s">
        <v>194</v>
      </c>
      <c r="AU233" s="144" t="s">
        <v>89</v>
      </c>
      <c r="AY233" s="18" t="s">
        <v>192</v>
      </c>
      <c r="BE233" s="145">
        <f>IF(N233="základní",J233,0)</f>
        <v>0</v>
      </c>
      <c r="BF233" s="145">
        <f>IF(N233="snížená",J233,0)</f>
        <v>0</v>
      </c>
      <c r="BG233" s="145">
        <f>IF(N233="zákl. přenesená",J233,0)</f>
        <v>0</v>
      </c>
      <c r="BH233" s="145">
        <f>IF(N233="sníž. přenesená",J233,0)</f>
        <v>0</v>
      </c>
      <c r="BI233" s="145">
        <f>IF(N233="nulová",J233,0)</f>
        <v>0</v>
      </c>
      <c r="BJ233" s="18" t="s">
        <v>22</v>
      </c>
      <c r="BK233" s="145">
        <f>ROUND(I233*H233,2)</f>
        <v>0</v>
      </c>
      <c r="BL233" s="18" t="s">
        <v>199</v>
      </c>
      <c r="BM233" s="144" t="s">
        <v>1503</v>
      </c>
    </row>
    <row r="234" spans="2:65" s="1" customFormat="1" ht="10.199999999999999" x14ac:dyDescent="0.2">
      <c r="B234" s="33"/>
      <c r="D234" s="146" t="s">
        <v>201</v>
      </c>
      <c r="F234" s="147" t="s">
        <v>1504</v>
      </c>
      <c r="I234" s="148"/>
      <c r="L234" s="33"/>
      <c r="M234" s="149"/>
      <c r="T234" s="54"/>
      <c r="AT234" s="18" t="s">
        <v>201</v>
      </c>
      <c r="AU234" s="18" t="s">
        <v>89</v>
      </c>
    </row>
    <row r="235" spans="2:65" s="1" customFormat="1" ht="16.5" customHeight="1" x14ac:dyDescent="0.2">
      <c r="B235" s="33"/>
      <c r="C235" s="133" t="s">
        <v>403</v>
      </c>
      <c r="D235" s="133" t="s">
        <v>194</v>
      </c>
      <c r="E235" s="134" t="s">
        <v>1505</v>
      </c>
      <c r="F235" s="135" t="s">
        <v>1506</v>
      </c>
      <c r="G235" s="136" t="s">
        <v>234</v>
      </c>
      <c r="H235" s="137">
        <v>123.52</v>
      </c>
      <c r="I235" s="138"/>
      <c r="J235" s="139">
        <f>ROUND(I235*H235,2)</f>
        <v>0</v>
      </c>
      <c r="K235" s="135" t="s">
        <v>198</v>
      </c>
      <c r="L235" s="33"/>
      <c r="M235" s="140" t="s">
        <v>20</v>
      </c>
      <c r="N235" s="141" t="s">
        <v>51</v>
      </c>
      <c r="P235" s="142">
        <f>O235*H235</f>
        <v>0</v>
      </c>
      <c r="Q235" s="142">
        <v>0</v>
      </c>
      <c r="R235" s="142">
        <f>Q235*H235</f>
        <v>0</v>
      </c>
      <c r="S235" s="142">
        <v>0</v>
      </c>
      <c r="T235" s="143">
        <f>S235*H235</f>
        <v>0</v>
      </c>
      <c r="AR235" s="144" t="s">
        <v>199</v>
      </c>
      <c r="AT235" s="144" t="s">
        <v>194</v>
      </c>
      <c r="AU235" s="144" t="s">
        <v>89</v>
      </c>
      <c r="AY235" s="18" t="s">
        <v>192</v>
      </c>
      <c r="BE235" s="145">
        <f>IF(N235="základní",J235,0)</f>
        <v>0</v>
      </c>
      <c r="BF235" s="145">
        <f>IF(N235="snížená",J235,0)</f>
        <v>0</v>
      </c>
      <c r="BG235" s="145">
        <f>IF(N235="zákl. přenesená",J235,0)</f>
        <v>0</v>
      </c>
      <c r="BH235" s="145">
        <f>IF(N235="sníž. přenesená",J235,0)</f>
        <v>0</v>
      </c>
      <c r="BI235" s="145">
        <f>IF(N235="nulová",J235,0)</f>
        <v>0</v>
      </c>
      <c r="BJ235" s="18" t="s">
        <v>22</v>
      </c>
      <c r="BK235" s="145">
        <f>ROUND(I235*H235,2)</f>
        <v>0</v>
      </c>
      <c r="BL235" s="18" t="s">
        <v>199</v>
      </c>
      <c r="BM235" s="144" t="s">
        <v>1507</v>
      </c>
    </row>
    <row r="236" spans="2:65" s="1" customFormat="1" ht="10.199999999999999" x14ac:dyDescent="0.2">
      <c r="B236" s="33"/>
      <c r="D236" s="146" t="s">
        <v>201</v>
      </c>
      <c r="F236" s="147" t="s">
        <v>1508</v>
      </c>
      <c r="I236" s="148"/>
      <c r="L236" s="33"/>
      <c r="M236" s="149"/>
      <c r="T236" s="54"/>
      <c r="AT236" s="18" t="s">
        <v>201</v>
      </c>
      <c r="AU236" s="18" t="s">
        <v>89</v>
      </c>
    </row>
    <row r="237" spans="2:65" s="1" customFormat="1" ht="37.799999999999997" customHeight="1" x14ac:dyDescent="0.2">
      <c r="B237" s="33"/>
      <c r="C237" s="133" t="s">
        <v>1509</v>
      </c>
      <c r="D237" s="133" t="s">
        <v>194</v>
      </c>
      <c r="E237" s="134" t="s">
        <v>1510</v>
      </c>
      <c r="F237" s="135" t="s">
        <v>1511</v>
      </c>
      <c r="G237" s="136" t="s">
        <v>197</v>
      </c>
      <c r="H237" s="137">
        <v>24.18</v>
      </c>
      <c r="I237" s="138"/>
      <c r="J237" s="139">
        <f>ROUND(I237*H237,2)</f>
        <v>0</v>
      </c>
      <c r="K237" s="135" t="s">
        <v>198</v>
      </c>
      <c r="L237" s="33"/>
      <c r="M237" s="140" t="s">
        <v>20</v>
      </c>
      <c r="N237" s="141" t="s">
        <v>51</v>
      </c>
      <c r="P237" s="142">
        <f>O237*H237</f>
        <v>0</v>
      </c>
      <c r="Q237" s="142">
        <v>0</v>
      </c>
      <c r="R237" s="142">
        <f>Q237*H237</f>
        <v>0</v>
      </c>
      <c r="S237" s="142">
        <v>0</v>
      </c>
      <c r="T237" s="143">
        <f>S237*H237</f>
        <v>0</v>
      </c>
      <c r="AR237" s="144" t="s">
        <v>199</v>
      </c>
      <c r="AT237" s="144" t="s">
        <v>194</v>
      </c>
      <c r="AU237" s="144" t="s">
        <v>89</v>
      </c>
      <c r="AY237" s="18" t="s">
        <v>192</v>
      </c>
      <c r="BE237" s="145">
        <f>IF(N237="základní",J237,0)</f>
        <v>0</v>
      </c>
      <c r="BF237" s="145">
        <f>IF(N237="snížená",J237,0)</f>
        <v>0</v>
      </c>
      <c r="BG237" s="145">
        <f>IF(N237="zákl. přenesená",J237,0)</f>
        <v>0</v>
      </c>
      <c r="BH237" s="145">
        <f>IF(N237="sníž. přenesená",J237,0)</f>
        <v>0</v>
      </c>
      <c r="BI237" s="145">
        <f>IF(N237="nulová",J237,0)</f>
        <v>0</v>
      </c>
      <c r="BJ237" s="18" t="s">
        <v>22</v>
      </c>
      <c r="BK237" s="145">
        <f>ROUND(I237*H237,2)</f>
        <v>0</v>
      </c>
      <c r="BL237" s="18" t="s">
        <v>199</v>
      </c>
      <c r="BM237" s="144" t="s">
        <v>1512</v>
      </c>
    </row>
    <row r="238" spans="2:65" s="1" customFormat="1" ht="10.199999999999999" x14ac:dyDescent="0.2">
      <c r="B238" s="33"/>
      <c r="D238" s="146" t="s">
        <v>201</v>
      </c>
      <c r="F238" s="147" t="s">
        <v>1513</v>
      </c>
      <c r="I238" s="148"/>
      <c r="L238" s="33"/>
      <c r="M238" s="149"/>
      <c r="T238" s="54"/>
      <c r="AT238" s="18" t="s">
        <v>201</v>
      </c>
      <c r="AU238" s="18" t="s">
        <v>89</v>
      </c>
    </row>
    <row r="239" spans="2:65" s="12" customFormat="1" ht="10.199999999999999" x14ac:dyDescent="0.2">
      <c r="B239" s="150"/>
      <c r="D239" s="151" t="s">
        <v>203</v>
      </c>
      <c r="E239" s="152" t="s">
        <v>20</v>
      </c>
      <c r="F239" s="153" t="s">
        <v>1379</v>
      </c>
      <c r="H239" s="152" t="s">
        <v>20</v>
      </c>
      <c r="I239" s="154"/>
      <c r="L239" s="150"/>
      <c r="M239" s="155"/>
      <c r="T239" s="156"/>
      <c r="AT239" s="152" t="s">
        <v>203</v>
      </c>
      <c r="AU239" s="152" t="s">
        <v>89</v>
      </c>
      <c r="AV239" s="12" t="s">
        <v>22</v>
      </c>
      <c r="AW239" s="12" t="s">
        <v>39</v>
      </c>
      <c r="AX239" s="12" t="s">
        <v>80</v>
      </c>
      <c r="AY239" s="152" t="s">
        <v>192</v>
      </c>
    </row>
    <row r="240" spans="2:65" s="13" customFormat="1" ht="10.199999999999999" x14ac:dyDescent="0.2">
      <c r="B240" s="157"/>
      <c r="D240" s="151" t="s">
        <v>203</v>
      </c>
      <c r="E240" s="158" t="s">
        <v>20</v>
      </c>
      <c r="F240" s="159" t="s">
        <v>1380</v>
      </c>
      <c r="H240" s="160">
        <v>24.18</v>
      </c>
      <c r="I240" s="161"/>
      <c r="L240" s="157"/>
      <c r="M240" s="162"/>
      <c r="T240" s="163"/>
      <c r="AT240" s="158" t="s">
        <v>203</v>
      </c>
      <c r="AU240" s="158" t="s">
        <v>89</v>
      </c>
      <c r="AV240" s="13" t="s">
        <v>89</v>
      </c>
      <c r="AW240" s="13" t="s">
        <v>39</v>
      </c>
      <c r="AX240" s="13" t="s">
        <v>22</v>
      </c>
      <c r="AY240" s="158" t="s">
        <v>192</v>
      </c>
    </row>
    <row r="241" spans="2:65" s="1" customFormat="1" ht="37.799999999999997" customHeight="1" x14ac:dyDescent="0.2">
      <c r="B241" s="33"/>
      <c r="C241" s="133" t="s">
        <v>1514</v>
      </c>
      <c r="D241" s="133" t="s">
        <v>194</v>
      </c>
      <c r="E241" s="134" t="s">
        <v>1515</v>
      </c>
      <c r="F241" s="135" t="s">
        <v>1516</v>
      </c>
      <c r="G241" s="136" t="s">
        <v>197</v>
      </c>
      <c r="H241" s="137">
        <v>8.1240000000000006</v>
      </c>
      <c r="I241" s="138"/>
      <c r="J241" s="139">
        <f>ROUND(I241*H241,2)</f>
        <v>0</v>
      </c>
      <c r="K241" s="135" t="s">
        <v>198</v>
      </c>
      <c r="L241" s="33"/>
      <c r="M241" s="140" t="s">
        <v>20</v>
      </c>
      <c r="N241" s="141" t="s">
        <v>51</v>
      </c>
      <c r="P241" s="142">
        <f>O241*H241</f>
        <v>0</v>
      </c>
      <c r="Q241" s="142">
        <v>0</v>
      </c>
      <c r="R241" s="142">
        <f>Q241*H241</f>
        <v>0</v>
      </c>
      <c r="S241" s="142">
        <v>0</v>
      </c>
      <c r="T241" s="143">
        <f>S241*H241</f>
        <v>0</v>
      </c>
      <c r="AR241" s="144" t="s">
        <v>199</v>
      </c>
      <c r="AT241" s="144" t="s">
        <v>194</v>
      </c>
      <c r="AU241" s="144" t="s">
        <v>89</v>
      </c>
      <c r="AY241" s="18" t="s">
        <v>192</v>
      </c>
      <c r="BE241" s="145">
        <f>IF(N241="základní",J241,0)</f>
        <v>0</v>
      </c>
      <c r="BF241" s="145">
        <f>IF(N241="snížená",J241,0)</f>
        <v>0</v>
      </c>
      <c r="BG241" s="145">
        <f>IF(N241="zákl. přenesená",J241,0)</f>
        <v>0</v>
      </c>
      <c r="BH241" s="145">
        <f>IF(N241="sníž. přenesená",J241,0)</f>
        <v>0</v>
      </c>
      <c r="BI241" s="145">
        <f>IF(N241="nulová",J241,0)</f>
        <v>0</v>
      </c>
      <c r="BJ241" s="18" t="s">
        <v>22</v>
      </c>
      <c r="BK241" s="145">
        <f>ROUND(I241*H241,2)</f>
        <v>0</v>
      </c>
      <c r="BL241" s="18" t="s">
        <v>199</v>
      </c>
      <c r="BM241" s="144" t="s">
        <v>1517</v>
      </c>
    </row>
    <row r="242" spans="2:65" s="1" customFormat="1" ht="10.199999999999999" x14ac:dyDescent="0.2">
      <c r="B242" s="33"/>
      <c r="D242" s="146" t="s">
        <v>201</v>
      </c>
      <c r="F242" s="147" t="s">
        <v>1518</v>
      </c>
      <c r="I242" s="148"/>
      <c r="L242" s="33"/>
      <c r="M242" s="149"/>
      <c r="T242" s="54"/>
      <c r="AT242" s="18" t="s">
        <v>201</v>
      </c>
      <c r="AU242" s="18" t="s">
        <v>89</v>
      </c>
    </row>
    <row r="243" spans="2:65" s="12" customFormat="1" ht="10.199999999999999" x14ac:dyDescent="0.2">
      <c r="B243" s="150"/>
      <c r="D243" s="151" t="s">
        <v>203</v>
      </c>
      <c r="E243" s="152" t="s">
        <v>20</v>
      </c>
      <c r="F243" s="153" t="s">
        <v>1379</v>
      </c>
      <c r="H243" s="152" t="s">
        <v>20</v>
      </c>
      <c r="I243" s="154"/>
      <c r="L243" s="150"/>
      <c r="M243" s="155"/>
      <c r="T243" s="156"/>
      <c r="AT243" s="152" t="s">
        <v>203</v>
      </c>
      <c r="AU243" s="152" t="s">
        <v>89</v>
      </c>
      <c r="AV243" s="12" t="s">
        <v>22</v>
      </c>
      <c r="AW243" s="12" t="s">
        <v>39</v>
      </c>
      <c r="AX243" s="12" t="s">
        <v>80</v>
      </c>
      <c r="AY243" s="152" t="s">
        <v>192</v>
      </c>
    </row>
    <row r="244" spans="2:65" s="13" customFormat="1" ht="10.199999999999999" x14ac:dyDescent="0.2">
      <c r="B244" s="157"/>
      <c r="D244" s="151" t="s">
        <v>203</v>
      </c>
      <c r="E244" s="158" t="s">
        <v>20</v>
      </c>
      <c r="F244" s="159" t="s">
        <v>1411</v>
      </c>
      <c r="H244" s="160">
        <v>30.8</v>
      </c>
      <c r="I244" s="161"/>
      <c r="L244" s="157"/>
      <c r="M244" s="162"/>
      <c r="T244" s="163"/>
      <c r="AT244" s="158" t="s">
        <v>203</v>
      </c>
      <c r="AU244" s="158" t="s">
        <v>89</v>
      </c>
      <c r="AV244" s="13" t="s">
        <v>89</v>
      </c>
      <c r="AW244" s="13" t="s">
        <v>39</v>
      </c>
      <c r="AX244" s="13" t="s">
        <v>80</v>
      </c>
      <c r="AY244" s="158" t="s">
        <v>192</v>
      </c>
    </row>
    <row r="245" spans="2:65" s="13" customFormat="1" ht="10.199999999999999" x14ac:dyDescent="0.2">
      <c r="B245" s="157"/>
      <c r="D245" s="151" t="s">
        <v>203</v>
      </c>
      <c r="E245" s="158" t="s">
        <v>20</v>
      </c>
      <c r="F245" s="159" t="s">
        <v>1412</v>
      </c>
      <c r="H245" s="160">
        <v>13.1</v>
      </c>
      <c r="I245" s="161"/>
      <c r="L245" s="157"/>
      <c r="M245" s="162"/>
      <c r="T245" s="163"/>
      <c r="AT245" s="158" t="s">
        <v>203</v>
      </c>
      <c r="AU245" s="158" t="s">
        <v>89</v>
      </c>
      <c r="AV245" s="13" t="s">
        <v>89</v>
      </c>
      <c r="AW245" s="13" t="s">
        <v>39</v>
      </c>
      <c r="AX245" s="13" t="s">
        <v>80</v>
      </c>
      <c r="AY245" s="158" t="s">
        <v>192</v>
      </c>
    </row>
    <row r="246" spans="2:65" s="12" customFormat="1" ht="10.199999999999999" x14ac:dyDescent="0.2">
      <c r="B246" s="150"/>
      <c r="D246" s="151" t="s">
        <v>203</v>
      </c>
      <c r="E246" s="152" t="s">
        <v>20</v>
      </c>
      <c r="F246" s="153" t="s">
        <v>1413</v>
      </c>
      <c r="H246" s="152" t="s">
        <v>20</v>
      </c>
      <c r="I246" s="154"/>
      <c r="L246" s="150"/>
      <c r="M246" s="155"/>
      <c r="T246" s="156"/>
      <c r="AT246" s="152" t="s">
        <v>203</v>
      </c>
      <c r="AU246" s="152" t="s">
        <v>89</v>
      </c>
      <c r="AV246" s="12" t="s">
        <v>22</v>
      </c>
      <c r="AW246" s="12" t="s">
        <v>39</v>
      </c>
      <c r="AX246" s="12" t="s">
        <v>80</v>
      </c>
      <c r="AY246" s="152" t="s">
        <v>192</v>
      </c>
    </row>
    <row r="247" spans="2:65" s="13" customFormat="1" ht="10.199999999999999" x14ac:dyDescent="0.2">
      <c r="B247" s="157"/>
      <c r="D247" s="151" t="s">
        <v>203</v>
      </c>
      <c r="E247" s="158" t="s">
        <v>20</v>
      </c>
      <c r="F247" s="159" t="s">
        <v>1414</v>
      </c>
      <c r="H247" s="160">
        <v>0.59</v>
      </c>
      <c r="I247" s="161"/>
      <c r="L247" s="157"/>
      <c r="M247" s="162"/>
      <c r="T247" s="163"/>
      <c r="AT247" s="158" t="s">
        <v>203</v>
      </c>
      <c r="AU247" s="158" t="s">
        <v>89</v>
      </c>
      <c r="AV247" s="13" t="s">
        <v>89</v>
      </c>
      <c r="AW247" s="13" t="s">
        <v>39</v>
      </c>
      <c r="AX247" s="13" t="s">
        <v>80</v>
      </c>
      <c r="AY247" s="158" t="s">
        <v>192</v>
      </c>
    </row>
    <row r="248" spans="2:65" s="12" customFormat="1" ht="10.199999999999999" x14ac:dyDescent="0.2">
      <c r="B248" s="150"/>
      <c r="D248" s="151" t="s">
        <v>203</v>
      </c>
      <c r="E248" s="152" t="s">
        <v>20</v>
      </c>
      <c r="F248" s="153" t="s">
        <v>1415</v>
      </c>
      <c r="H248" s="152" t="s">
        <v>20</v>
      </c>
      <c r="I248" s="154"/>
      <c r="L248" s="150"/>
      <c r="M248" s="155"/>
      <c r="T248" s="156"/>
      <c r="AT248" s="152" t="s">
        <v>203</v>
      </c>
      <c r="AU248" s="152" t="s">
        <v>89</v>
      </c>
      <c r="AV248" s="12" t="s">
        <v>22</v>
      </c>
      <c r="AW248" s="12" t="s">
        <v>39</v>
      </c>
      <c r="AX248" s="12" t="s">
        <v>80</v>
      </c>
      <c r="AY248" s="152" t="s">
        <v>192</v>
      </c>
    </row>
    <row r="249" spans="2:65" s="13" customFormat="1" ht="10.199999999999999" x14ac:dyDescent="0.2">
      <c r="B249" s="157"/>
      <c r="D249" s="151" t="s">
        <v>203</v>
      </c>
      <c r="E249" s="158" t="s">
        <v>20</v>
      </c>
      <c r="F249" s="159" t="s">
        <v>1519</v>
      </c>
      <c r="H249" s="160">
        <v>-24.18</v>
      </c>
      <c r="I249" s="161"/>
      <c r="L249" s="157"/>
      <c r="M249" s="162"/>
      <c r="T249" s="163"/>
      <c r="AT249" s="158" t="s">
        <v>203</v>
      </c>
      <c r="AU249" s="158" t="s">
        <v>89</v>
      </c>
      <c r="AV249" s="13" t="s">
        <v>89</v>
      </c>
      <c r="AW249" s="13" t="s">
        <v>39</v>
      </c>
      <c r="AX249" s="13" t="s">
        <v>80</v>
      </c>
      <c r="AY249" s="158" t="s">
        <v>192</v>
      </c>
    </row>
    <row r="250" spans="2:65" s="15" customFormat="1" ht="10.199999999999999" x14ac:dyDescent="0.2">
      <c r="B250" s="171"/>
      <c r="D250" s="151" t="s">
        <v>203</v>
      </c>
      <c r="E250" s="172" t="s">
        <v>20</v>
      </c>
      <c r="F250" s="173" t="s">
        <v>335</v>
      </c>
      <c r="H250" s="174">
        <v>20.309999999999999</v>
      </c>
      <c r="I250" s="175"/>
      <c r="L250" s="171"/>
      <c r="M250" s="176"/>
      <c r="T250" s="177"/>
      <c r="AT250" s="172" t="s">
        <v>203</v>
      </c>
      <c r="AU250" s="172" t="s">
        <v>89</v>
      </c>
      <c r="AV250" s="15" t="s">
        <v>225</v>
      </c>
      <c r="AW250" s="15" t="s">
        <v>39</v>
      </c>
      <c r="AX250" s="15" t="s">
        <v>80</v>
      </c>
      <c r="AY250" s="172" t="s">
        <v>192</v>
      </c>
    </row>
    <row r="251" spans="2:65" s="12" customFormat="1" ht="10.199999999999999" x14ac:dyDescent="0.2">
      <c r="B251" s="150"/>
      <c r="D251" s="151" t="s">
        <v>203</v>
      </c>
      <c r="E251" s="152" t="s">
        <v>20</v>
      </c>
      <c r="F251" s="153" t="s">
        <v>1419</v>
      </c>
      <c r="H251" s="152" t="s">
        <v>20</v>
      </c>
      <c r="I251" s="154"/>
      <c r="L251" s="150"/>
      <c r="M251" s="155"/>
      <c r="T251" s="156"/>
      <c r="AT251" s="152" t="s">
        <v>203</v>
      </c>
      <c r="AU251" s="152" t="s">
        <v>89</v>
      </c>
      <c r="AV251" s="12" t="s">
        <v>22</v>
      </c>
      <c r="AW251" s="12" t="s">
        <v>39</v>
      </c>
      <c r="AX251" s="12" t="s">
        <v>80</v>
      </c>
      <c r="AY251" s="152" t="s">
        <v>192</v>
      </c>
    </row>
    <row r="252" spans="2:65" s="13" customFormat="1" ht="10.199999999999999" x14ac:dyDescent="0.2">
      <c r="B252" s="157"/>
      <c r="D252" s="151" t="s">
        <v>203</v>
      </c>
      <c r="E252" s="158" t="s">
        <v>20</v>
      </c>
      <c r="F252" s="159" t="s">
        <v>1520</v>
      </c>
      <c r="H252" s="160">
        <v>-12.186</v>
      </c>
      <c r="I252" s="161"/>
      <c r="L252" s="157"/>
      <c r="M252" s="162"/>
      <c r="T252" s="163"/>
      <c r="AT252" s="158" t="s">
        <v>203</v>
      </c>
      <c r="AU252" s="158" t="s">
        <v>89</v>
      </c>
      <c r="AV252" s="13" t="s">
        <v>89</v>
      </c>
      <c r="AW252" s="13" t="s">
        <v>39</v>
      </c>
      <c r="AX252" s="13" t="s">
        <v>80</v>
      </c>
      <c r="AY252" s="158" t="s">
        <v>192</v>
      </c>
    </row>
    <row r="253" spans="2:65" s="14" customFormat="1" ht="10.199999999999999" x14ac:dyDescent="0.2">
      <c r="B253" s="164"/>
      <c r="D253" s="151" t="s">
        <v>203</v>
      </c>
      <c r="E253" s="165" t="s">
        <v>20</v>
      </c>
      <c r="F253" s="166" t="s">
        <v>207</v>
      </c>
      <c r="H253" s="167">
        <v>8.1240000000000006</v>
      </c>
      <c r="I253" s="168"/>
      <c r="L253" s="164"/>
      <c r="M253" s="169"/>
      <c r="T253" s="170"/>
      <c r="AT253" s="165" t="s">
        <v>203</v>
      </c>
      <c r="AU253" s="165" t="s">
        <v>89</v>
      </c>
      <c r="AV253" s="14" t="s">
        <v>199</v>
      </c>
      <c r="AW253" s="14" t="s">
        <v>39</v>
      </c>
      <c r="AX253" s="14" t="s">
        <v>22</v>
      </c>
      <c r="AY253" s="165" t="s">
        <v>192</v>
      </c>
    </row>
    <row r="254" spans="2:65" s="1" customFormat="1" ht="37.799999999999997" customHeight="1" x14ac:dyDescent="0.2">
      <c r="B254" s="33"/>
      <c r="C254" s="133" t="s">
        <v>1521</v>
      </c>
      <c r="D254" s="133" t="s">
        <v>194</v>
      </c>
      <c r="E254" s="134" t="s">
        <v>1522</v>
      </c>
      <c r="F254" s="135" t="s">
        <v>1523</v>
      </c>
      <c r="G254" s="136" t="s">
        <v>197</v>
      </c>
      <c r="H254" s="137">
        <v>12.186</v>
      </c>
      <c r="I254" s="138"/>
      <c r="J254" s="139">
        <f>ROUND(I254*H254,2)</f>
        <v>0</v>
      </c>
      <c r="K254" s="135" t="s">
        <v>198</v>
      </c>
      <c r="L254" s="33"/>
      <c r="M254" s="140" t="s">
        <v>20</v>
      </c>
      <c r="N254" s="141" t="s">
        <v>51</v>
      </c>
      <c r="P254" s="142">
        <f>O254*H254</f>
        <v>0</v>
      </c>
      <c r="Q254" s="142">
        <v>0</v>
      </c>
      <c r="R254" s="142">
        <f>Q254*H254</f>
        <v>0</v>
      </c>
      <c r="S254" s="142">
        <v>0</v>
      </c>
      <c r="T254" s="143">
        <f>S254*H254</f>
        <v>0</v>
      </c>
      <c r="AR254" s="144" t="s">
        <v>199</v>
      </c>
      <c r="AT254" s="144" t="s">
        <v>194</v>
      </c>
      <c r="AU254" s="144" t="s">
        <v>89</v>
      </c>
      <c r="AY254" s="18" t="s">
        <v>192</v>
      </c>
      <c r="BE254" s="145">
        <f>IF(N254="základní",J254,0)</f>
        <v>0</v>
      </c>
      <c r="BF254" s="145">
        <f>IF(N254="snížená",J254,0)</f>
        <v>0</v>
      </c>
      <c r="BG254" s="145">
        <f>IF(N254="zákl. přenesená",J254,0)</f>
        <v>0</v>
      </c>
      <c r="BH254" s="145">
        <f>IF(N254="sníž. přenesená",J254,0)</f>
        <v>0</v>
      </c>
      <c r="BI254" s="145">
        <f>IF(N254="nulová",J254,0)</f>
        <v>0</v>
      </c>
      <c r="BJ254" s="18" t="s">
        <v>22</v>
      </c>
      <c r="BK254" s="145">
        <f>ROUND(I254*H254,2)</f>
        <v>0</v>
      </c>
      <c r="BL254" s="18" t="s">
        <v>199</v>
      </c>
      <c r="BM254" s="144" t="s">
        <v>1524</v>
      </c>
    </row>
    <row r="255" spans="2:65" s="1" customFormat="1" ht="10.199999999999999" x14ac:dyDescent="0.2">
      <c r="B255" s="33"/>
      <c r="D255" s="146" t="s">
        <v>201</v>
      </c>
      <c r="F255" s="147" t="s">
        <v>1525</v>
      </c>
      <c r="I255" s="148"/>
      <c r="L255" s="33"/>
      <c r="M255" s="149"/>
      <c r="T255" s="54"/>
      <c r="AT255" s="18" t="s">
        <v>201</v>
      </c>
      <c r="AU255" s="18" t="s">
        <v>89</v>
      </c>
    </row>
    <row r="256" spans="2:65" s="12" customFormat="1" ht="10.199999999999999" x14ac:dyDescent="0.2">
      <c r="B256" s="150"/>
      <c r="D256" s="151" t="s">
        <v>203</v>
      </c>
      <c r="E256" s="152" t="s">
        <v>20</v>
      </c>
      <c r="F256" s="153" t="s">
        <v>1526</v>
      </c>
      <c r="H256" s="152" t="s">
        <v>20</v>
      </c>
      <c r="I256" s="154"/>
      <c r="L256" s="150"/>
      <c r="M256" s="155"/>
      <c r="T256" s="156"/>
      <c r="AT256" s="152" t="s">
        <v>203</v>
      </c>
      <c r="AU256" s="152" t="s">
        <v>89</v>
      </c>
      <c r="AV256" s="12" t="s">
        <v>22</v>
      </c>
      <c r="AW256" s="12" t="s">
        <v>39</v>
      </c>
      <c r="AX256" s="12" t="s">
        <v>80</v>
      </c>
      <c r="AY256" s="152" t="s">
        <v>192</v>
      </c>
    </row>
    <row r="257" spans="2:65" s="13" customFormat="1" ht="10.199999999999999" x14ac:dyDescent="0.2">
      <c r="B257" s="157"/>
      <c r="D257" s="151" t="s">
        <v>203</v>
      </c>
      <c r="E257" s="158" t="s">
        <v>20</v>
      </c>
      <c r="F257" s="159" t="s">
        <v>1527</v>
      </c>
      <c r="H257" s="160">
        <v>12.186</v>
      </c>
      <c r="I257" s="161"/>
      <c r="L257" s="157"/>
      <c r="M257" s="162"/>
      <c r="T257" s="163"/>
      <c r="AT257" s="158" t="s">
        <v>203</v>
      </c>
      <c r="AU257" s="158" t="s">
        <v>89</v>
      </c>
      <c r="AV257" s="13" t="s">
        <v>89</v>
      </c>
      <c r="AW257" s="13" t="s">
        <v>39</v>
      </c>
      <c r="AX257" s="13" t="s">
        <v>22</v>
      </c>
      <c r="AY257" s="158" t="s">
        <v>192</v>
      </c>
    </row>
    <row r="258" spans="2:65" s="1" customFormat="1" ht="37.799999999999997" customHeight="1" x14ac:dyDescent="0.2">
      <c r="B258" s="33"/>
      <c r="C258" s="133" t="s">
        <v>453</v>
      </c>
      <c r="D258" s="133" t="s">
        <v>194</v>
      </c>
      <c r="E258" s="134" t="s">
        <v>1528</v>
      </c>
      <c r="F258" s="135" t="s">
        <v>1529</v>
      </c>
      <c r="G258" s="136" t="s">
        <v>197</v>
      </c>
      <c r="H258" s="137">
        <v>5.8860000000000001</v>
      </c>
      <c r="I258" s="138"/>
      <c r="J258" s="139">
        <f>ROUND(I258*H258,2)</f>
        <v>0</v>
      </c>
      <c r="K258" s="135" t="s">
        <v>198</v>
      </c>
      <c r="L258" s="33"/>
      <c r="M258" s="140" t="s">
        <v>20</v>
      </c>
      <c r="N258" s="141" t="s">
        <v>51</v>
      </c>
      <c r="P258" s="142">
        <f>O258*H258</f>
        <v>0</v>
      </c>
      <c r="Q258" s="142">
        <v>0</v>
      </c>
      <c r="R258" s="142">
        <f>Q258*H258</f>
        <v>0</v>
      </c>
      <c r="S258" s="142">
        <v>0</v>
      </c>
      <c r="T258" s="143">
        <f>S258*H258</f>
        <v>0</v>
      </c>
      <c r="AR258" s="144" t="s">
        <v>199</v>
      </c>
      <c r="AT258" s="144" t="s">
        <v>194</v>
      </c>
      <c r="AU258" s="144" t="s">
        <v>89</v>
      </c>
      <c r="AY258" s="18" t="s">
        <v>192</v>
      </c>
      <c r="BE258" s="145">
        <f>IF(N258="základní",J258,0)</f>
        <v>0</v>
      </c>
      <c r="BF258" s="145">
        <f>IF(N258="snížená",J258,0)</f>
        <v>0</v>
      </c>
      <c r="BG258" s="145">
        <f>IF(N258="zákl. přenesená",J258,0)</f>
        <v>0</v>
      </c>
      <c r="BH258" s="145">
        <f>IF(N258="sníž. přenesená",J258,0)</f>
        <v>0</v>
      </c>
      <c r="BI258" s="145">
        <f>IF(N258="nulová",J258,0)</f>
        <v>0</v>
      </c>
      <c r="BJ258" s="18" t="s">
        <v>22</v>
      </c>
      <c r="BK258" s="145">
        <f>ROUND(I258*H258,2)</f>
        <v>0</v>
      </c>
      <c r="BL258" s="18" t="s">
        <v>199</v>
      </c>
      <c r="BM258" s="144" t="s">
        <v>1530</v>
      </c>
    </row>
    <row r="259" spans="2:65" s="1" customFormat="1" ht="10.199999999999999" x14ac:dyDescent="0.2">
      <c r="B259" s="33"/>
      <c r="D259" s="146" t="s">
        <v>201</v>
      </c>
      <c r="F259" s="147" t="s">
        <v>1531</v>
      </c>
      <c r="I259" s="148"/>
      <c r="L259" s="33"/>
      <c r="M259" s="149"/>
      <c r="T259" s="54"/>
      <c r="AT259" s="18" t="s">
        <v>201</v>
      </c>
      <c r="AU259" s="18" t="s">
        <v>89</v>
      </c>
    </row>
    <row r="260" spans="2:65" s="13" customFormat="1" ht="10.199999999999999" x14ac:dyDescent="0.2">
      <c r="B260" s="157"/>
      <c r="D260" s="151" t="s">
        <v>203</v>
      </c>
      <c r="E260" s="158" t="s">
        <v>20</v>
      </c>
      <c r="F260" s="159" t="s">
        <v>1342</v>
      </c>
      <c r="H260" s="160">
        <v>5.8860000000000001</v>
      </c>
      <c r="I260" s="161"/>
      <c r="L260" s="157"/>
      <c r="M260" s="162"/>
      <c r="T260" s="163"/>
      <c r="AT260" s="158" t="s">
        <v>203</v>
      </c>
      <c r="AU260" s="158" t="s">
        <v>89</v>
      </c>
      <c r="AV260" s="13" t="s">
        <v>89</v>
      </c>
      <c r="AW260" s="13" t="s">
        <v>39</v>
      </c>
      <c r="AX260" s="13" t="s">
        <v>22</v>
      </c>
      <c r="AY260" s="158" t="s">
        <v>192</v>
      </c>
    </row>
    <row r="261" spans="2:65" s="1" customFormat="1" ht="37.799999999999997" customHeight="1" x14ac:dyDescent="0.2">
      <c r="B261" s="33"/>
      <c r="C261" s="133" t="s">
        <v>1532</v>
      </c>
      <c r="D261" s="133" t="s">
        <v>194</v>
      </c>
      <c r="E261" s="134" t="s">
        <v>1533</v>
      </c>
      <c r="F261" s="135" t="s">
        <v>1534</v>
      </c>
      <c r="G261" s="136" t="s">
        <v>197</v>
      </c>
      <c r="H261" s="137">
        <v>116.745</v>
      </c>
      <c r="I261" s="138"/>
      <c r="J261" s="139">
        <f>ROUND(I261*H261,2)</f>
        <v>0</v>
      </c>
      <c r="K261" s="135" t="s">
        <v>198</v>
      </c>
      <c r="L261" s="33"/>
      <c r="M261" s="140" t="s">
        <v>20</v>
      </c>
      <c r="N261" s="141" t="s">
        <v>51</v>
      </c>
      <c r="P261" s="142">
        <f>O261*H261</f>
        <v>0</v>
      </c>
      <c r="Q261" s="142">
        <v>0</v>
      </c>
      <c r="R261" s="142">
        <f>Q261*H261</f>
        <v>0</v>
      </c>
      <c r="S261" s="142">
        <v>0</v>
      </c>
      <c r="T261" s="143">
        <f>S261*H261</f>
        <v>0</v>
      </c>
      <c r="AR261" s="144" t="s">
        <v>199</v>
      </c>
      <c r="AT261" s="144" t="s">
        <v>194</v>
      </c>
      <c r="AU261" s="144" t="s">
        <v>89</v>
      </c>
      <c r="AY261" s="18" t="s">
        <v>192</v>
      </c>
      <c r="BE261" s="145">
        <f>IF(N261="základní",J261,0)</f>
        <v>0</v>
      </c>
      <c r="BF261" s="145">
        <f>IF(N261="snížená",J261,0)</f>
        <v>0</v>
      </c>
      <c r="BG261" s="145">
        <f>IF(N261="zákl. přenesená",J261,0)</f>
        <v>0</v>
      </c>
      <c r="BH261" s="145">
        <f>IF(N261="sníž. přenesená",J261,0)</f>
        <v>0</v>
      </c>
      <c r="BI261" s="145">
        <f>IF(N261="nulová",J261,0)</f>
        <v>0</v>
      </c>
      <c r="BJ261" s="18" t="s">
        <v>22</v>
      </c>
      <c r="BK261" s="145">
        <f>ROUND(I261*H261,2)</f>
        <v>0</v>
      </c>
      <c r="BL261" s="18" t="s">
        <v>199</v>
      </c>
      <c r="BM261" s="144" t="s">
        <v>1535</v>
      </c>
    </row>
    <row r="262" spans="2:65" s="1" customFormat="1" ht="10.199999999999999" x14ac:dyDescent="0.2">
      <c r="B262" s="33"/>
      <c r="D262" s="146" t="s">
        <v>201</v>
      </c>
      <c r="F262" s="147" t="s">
        <v>1536</v>
      </c>
      <c r="I262" s="148"/>
      <c r="L262" s="33"/>
      <c r="M262" s="149"/>
      <c r="T262" s="54"/>
      <c r="AT262" s="18" t="s">
        <v>201</v>
      </c>
      <c r="AU262" s="18" t="s">
        <v>89</v>
      </c>
    </row>
    <row r="263" spans="2:65" s="12" customFormat="1" ht="10.199999999999999" x14ac:dyDescent="0.2">
      <c r="B263" s="150"/>
      <c r="D263" s="151" t="s">
        <v>203</v>
      </c>
      <c r="E263" s="152" t="s">
        <v>20</v>
      </c>
      <c r="F263" s="153" t="s">
        <v>1537</v>
      </c>
      <c r="H263" s="152" t="s">
        <v>20</v>
      </c>
      <c r="I263" s="154"/>
      <c r="L263" s="150"/>
      <c r="M263" s="155"/>
      <c r="T263" s="156"/>
      <c r="AT263" s="152" t="s">
        <v>203</v>
      </c>
      <c r="AU263" s="152" t="s">
        <v>89</v>
      </c>
      <c r="AV263" s="12" t="s">
        <v>22</v>
      </c>
      <c r="AW263" s="12" t="s">
        <v>39</v>
      </c>
      <c r="AX263" s="12" t="s">
        <v>80</v>
      </c>
      <c r="AY263" s="152" t="s">
        <v>192</v>
      </c>
    </row>
    <row r="264" spans="2:65" s="13" customFormat="1" ht="10.199999999999999" x14ac:dyDescent="0.2">
      <c r="B264" s="157"/>
      <c r="D264" s="151" t="s">
        <v>203</v>
      </c>
      <c r="E264" s="158" t="s">
        <v>20</v>
      </c>
      <c r="F264" s="159" t="s">
        <v>1241</v>
      </c>
      <c r="H264" s="160">
        <v>7.7249999999999996</v>
      </c>
      <c r="I264" s="161"/>
      <c r="L264" s="157"/>
      <c r="M264" s="162"/>
      <c r="T264" s="163"/>
      <c r="AT264" s="158" t="s">
        <v>203</v>
      </c>
      <c r="AU264" s="158" t="s">
        <v>89</v>
      </c>
      <c r="AV264" s="13" t="s">
        <v>89</v>
      </c>
      <c r="AW264" s="13" t="s">
        <v>39</v>
      </c>
      <c r="AX264" s="13" t="s">
        <v>80</v>
      </c>
      <c r="AY264" s="158" t="s">
        <v>192</v>
      </c>
    </row>
    <row r="265" spans="2:65" s="13" customFormat="1" ht="10.199999999999999" x14ac:dyDescent="0.2">
      <c r="B265" s="157"/>
      <c r="D265" s="151" t="s">
        <v>203</v>
      </c>
      <c r="E265" s="158" t="s">
        <v>20</v>
      </c>
      <c r="F265" s="159" t="s">
        <v>1239</v>
      </c>
      <c r="H265" s="160">
        <v>58.86</v>
      </c>
      <c r="I265" s="161"/>
      <c r="L265" s="157"/>
      <c r="M265" s="162"/>
      <c r="T265" s="163"/>
      <c r="AT265" s="158" t="s">
        <v>203</v>
      </c>
      <c r="AU265" s="158" t="s">
        <v>89</v>
      </c>
      <c r="AV265" s="13" t="s">
        <v>89</v>
      </c>
      <c r="AW265" s="13" t="s">
        <v>39</v>
      </c>
      <c r="AX265" s="13" t="s">
        <v>80</v>
      </c>
      <c r="AY265" s="158" t="s">
        <v>192</v>
      </c>
    </row>
    <row r="266" spans="2:65" s="13" customFormat="1" ht="10.199999999999999" x14ac:dyDescent="0.2">
      <c r="B266" s="157"/>
      <c r="D266" s="151" t="s">
        <v>203</v>
      </c>
      <c r="E266" s="158" t="s">
        <v>20</v>
      </c>
      <c r="F266" s="159" t="s">
        <v>1243</v>
      </c>
      <c r="H266" s="160">
        <v>50.16</v>
      </c>
      <c r="I266" s="161"/>
      <c r="L266" s="157"/>
      <c r="M266" s="162"/>
      <c r="T266" s="163"/>
      <c r="AT266" s="158" t="s">
        <v>203</v>
      </c>
      <c r="AU266" s="158" t="s">
        <v>89</v>
      </c>
      <c r="AV266" s="13" t="s">
        <v>89</v>
      </c>
      <c r="AW266" s="13" t="s">
        <v>39</v>
      </c>
      <c r="AX266" s="13" t="s">
        <v>80</v>
      </c>
      <c r="AY266" s="158" t="s">
        <v>192</v>
      </c>
    </row>
    <row r="267" spans="2:65" s="14" customFormat="1" ht="10.199999999999999" x14ac:dyDescent="0.2">
      <c r="B267" s="164"/>
      <c r="D267" s="151" t="s">
        <v>203</v>
      </c>
      <c r="E267" s="165" t="s">
        <v>20</v>
      </c>
      <c r="F267" s="166" t="s">
        <v>207</v>
      </c>
      <c r="H267" s="167">
        <v>116.745</v>
      </c>
      <c r="I267" s="168"/>
      <c r="L267" s="164"/>
      <c r="M267" s="169"/>
      <c r="T267" s="170"/>
      <c r="AT267" s="165" t="s">
        <v>203</v>
      </c>
      <c r="AU267" s="165" t="s">
        <v>89</v>
      </c>
      <c r="AV267" s="14" t="s">
        <v>199</v>
      </c>
      <c r="AW267" s="14" t="s">
        <v>39</v>
      </c>
      <c r="AX267" s="14" t="s">
        <v>22</v>
      </c>
      <c r="AY267" s="165" t="s">
        <v>192</v>
      </c>
    </row>
    <row r="268" spans="2:65" s="1" customFormat="1" ht="37.799999999999997" customHeight="1" x14ac:dyDescent="0.2">
      <c r="B268" s="33"/>
      <c r="C268" s="133" t="s">
        <v>1538</v>
      </c>
      <c r="D268" s="133" t="s">
        <v>194</v>
      </c>
      <c r="E268" s="134" t="s">
        <v>1539</v>
      </c>
      <c r="F268" s="135" t="s">
        <v>1540</v>
      </c>
      <c r="G268" s="136" t="s">
        <v>197</v>
      </c>
      <c r="H268" s="137">
        <v>159.39400000000001</v>
      </c>
      <c r="I268" s="138"/>
      <c r="J268" s="139">
        <f>ROUND(I268*H268,2)</f>
        <v>0</v>
      </c>
      <c r="K268" s="135" t="s">
        <v>198</v>
      </c>
      <c r="L268" s="33"/>
      <c r="M268" s="140" t="s">
        <v>20</v>
      </c>
      <c r="N268" s="141" t="s">
        <v>51</v>
      </c>
      <c r="P268" s="142">
        <f>O268*H268</f>
        <v>0</v>
      </c>
      <c r="Q268" s="142">
        <v>0</v>
      </c>
      <c r="R268" s="142">
        <f>Q268*H268</f>
        <v>0</v>
      </c>
      <c r="S268" s="142">
        <v>0</v>
      </c>
      <c r="T268" s="143">
        <f>S268*H268</f>
        <v>0</v>
      </c>
      <c r="AR268" s="144" t="s">
        <v>199</v>
      </c>
      <c r="AT268" s="144" t="s">
        <v>194</v>
      </c>
      <c r="AU268" s="144" t="s">
        <v>89</v>
      </c>
      <c r="AY268" s="18" t="s">
        <v>192</v>
      </c>
      <c r="BE268" s="145">
        <f>IF(N268="základní",J268,0)</f>
        <v>0</v>
      </c>
      <c r="BF268" s="145">
        <f>IF(N268="snížená",J268,0)</f>
        <v>0</v>
      </c>
      <c r="BG268" s="145">
        <f>IF(N268="zákl. přenesená",J268,0)</f>
        <v>0</v>
      </c>
      <c r="BH268" s="145">
        <f>IF(N268="sníž. přenesená",J268,0)</f>
        <v>0</v>
      </c>
      <c r="BI268" s="145">
        <f>IF(N268="nulová",J268,0)</f>
        <v>0</v>
      </c>
      <c r="BJ268" s="18" t="s">
        <v>22</v>
      </c>
      <c r="BK268" s="145">
        <f>ROUND(I268*H268,2)</f>
        <v>0</v>
      </c>
      <c r="BL268" s="18" t="s">
        <v>199</v>
      </c>
      <c r="BM268" s="144" t="s">
        <v>1541</v>
      </c>
    </row>
    <row r="269" spans="2:65" s="1" customFormat="1" ht="10.199999999999999" x14ac:dyDescent="0.2">
      <c r="B269" s="33"/>
      <c r="D269" s="146" t="s">
        <v>201</v>
      </c>
      <c r="F269" s="147" t="s">
        <v>1542</v>
      </c>
      <c r="I269" s="148"/>
      <c r="L269" s="33"/>
      <c r="M269" s="149"/>
      <c r="T269" s="54"/>
      <c r="AT269" s="18" t="s">
        <v>201</v>
      </c>
      <c r="AU269" s="18" t="s">
        <v>89</v>
      </c>
    </row>
    <row r="270" spans="2:65" s="13" customFormat="1" ht="10.199999999999999" x14ac:dyDescent="0.2">
      <c r="B270" s="157"/>
      <c r="D270" s="151" t="s">
        <v>203</v>
      </c>
      <c r="E270" s="158" t="s">
        <v>20</v>
      </c>
      <c r="F270" s="159" t="s">
        <v>1310</v>
      </c>
      <c r="H270" s="160">
        <v>78.78</v>
      </c>
      <c r="I270" s="161"/>
      <c r="L270" s="157"/>
      <c r="M270" s="162"/>
      <c r="T270" s="163"/>
      <c r="AT270" s="158" t="s">
        <v>203</v>
      </c>
      <c r="AU270" s="158" t="s">
        <v>89</v>
      </c>
      <c r="AV270" s="13" t="s">
        <v>89</v>
      </c>
      <c r="AW270" s="13" t="s">
        <v>39</v>
      </c>
      <c r="AX270" s="13" t="s">
        <v>80</v>
      </c>
      <c r="AY270" s="158" t="s">
        <v>192</v>
      </c>
    </row>
    <row r="271" spans="2:65" s="13" customFormat="1" ht="10.199999999999999" x14ac:dyDescent="0.2">
      <c r="B271" s="157"/>
      <c r="D271" s="151" t="s">
        <v>203</v>
      </c>
      <c r="E271" s="158" t="s">
        <v>20</v>
      </c>
      <c r="F271" s="159" t="s">
        <v>1308</v>
      </c>
      <c r="H271" s="160">
        <v>3.15</v>
      </c>
      <c r="I271" s="161"/>
      <c r="L271" s="157"/>
      <c r="M271" s="162"/>
      <c r="T271" s="163"/>
      <c r="AT271" s="158" t="s">
        <v>203</v>
      </c>
      <c r="AU271" s="158" t="s">
        <v>89</v>
      </c>
      <c r="AV271" s="13" t="s">
        <v>89</v>
      </c>
      <c r="AW271" s="13" t="s">
        <v>39</v>
      </c>
      <c r="AX271" s="13" t="s">
        <v>80</v>
      </c>
      <c r="AY271" s="158" t="s">
        <v>192</v>
      </c>
    </row>
    <row r="272" spans="2:65" s="13" customFormat="1" ht="10.199999999999999" x14ac:dyDescent="0.2">
      <c r="B272" s="157"/>
      <c r="D272" s="151" t="s">
        <v>203</v>
      </c>
      <c r="E272" s="158" t="s">
        <v>20</v>
      </c>
      <c r="F272" s="159" t="s">
        <v>1342</v>
      </c>
      <c r="H272" s="160">
        <v>5.8860000000000001</v>
      </c>
      <c r="I272" s="161"/>
      <c r="L272" s="157"/>
      <c r="M272" s="162"/>
      <c r="T272" s="163"/>
      <c r="AT272" s="158" t="s">
        <v>203</v>
      </c>
      <c r="AU272" s="158" t="s">
        <v>89</v>
      </c>
      <c r="AV272" s="13" t="s">
        <v>89</v>
      </c>
      <c r="AW272" s="13" t="s">
        <v>39</v>
      </c>
      <c r="AX272" s="13" t="s">
        <v>80</v>
      </c>
      <c r="AY272" s="158" t="s">
        <v>192</v>
      </c>
    </row>
    <row r="273" spans="2:65" s="13" customFormat="1" ht="10.199999999999999" x14ac:dyDescent="0.2">
      <c r="B273" s="157"/>
      <c r="D273" s="151" t="s">
        <v>203</v>
      </c>
      <c r="E273" s="158" t="s">
        <v>20</v>
      </c>
      <c r="F273" s="159" t="s">
        <v>1543</v>
      </c>
      <c r="H273" s="160">
        <v>0.378</v>
      </c>
      <c r="I273" s="161"/>
      <c r="L273" s="157"/>
      <c r="M273" s="162"/>
      <c r="T273" s="163"/>
      <c r="AT273" s="158" t="s">
        <v>203</v>
      </c>
      <c r="AU273" s="158" t="s">
        <v>89</v>
      </c>
      <c r="AV273" s="13" t="s">
        <v>89</v>
      </c>
      <c r="AW273" s="13" t="s">
        <v>39</v>
      </c>
      <c r="AX273" s="13" t="s">
        <v>80</v>
      </c>
      <c r="AY273" s="158" t="s">
        <v>192</v>
      </c>
    </row>
    <row r="274" spans="2:65" s="13" customFormat="1" ht="10.199999999999999" x14ac:dyDescent="0.2">
      <c r="B274" s="157"/>
      <c r="D274" s="151" t="s">
        <v>203</v>
      </c>
      <c r="E274" s="158" t="s">
        <v>20</v>
      </c>
      <c r="F274" s="159" t="s">
        <v>1544</v>
      </c>
      <c r="H274" s="160">
        <v>34.58</v>
      </c>
      <c r="I274" s="161"/>
      <c r="L274" s="157"/>
      <c r="M274" s="162"/>
      <c r="T274" s="163"/>
      <c r="AT274" s="158" t="s">
        <v>203</v>
      </c>
      <c r="AU274" s="158" t="s">
        <v>89</v>
      </c>
      <c r="AV274" s="13" t="s">
        <v>89</v>
      </c>
      <c r="AW274" s="13" t="s">
        <v>39</v>
      </c>
      <c r="AX274" s="13" t="s">
        <v>80</v>
      </c>
      <c r="AY274" s="158" t="s">
        <v>192</v>
      </c>
    </row>
    <row r="275" spans="2:65" s="13" customFormat="1" ht="10.199999999999999" x14ac:dyDescent="0.2">
      <c r="B275" s="157"/>
      <c r="D275" s="151" t="s">
        <v>203</v>
      </c>
      <c r="E275" s="158" t="s">
        <v>20</v>
      </c>
      <c r="F275" s="159" t="s">
        <v>1545</v>
      </c>
      <c r="H275" s="160">
        <v>36.619999999999997</v>
      </c>
      <c r="I275" s="161"/>
      <c r="L275" s="157"/>
      <c r="M275" s="162"/>
      <c r="T275" s="163"/>
      <c r="AT275" s="158" t="s">
        <v>203</v>
      </c>
      <c r="AU275" s="158" t="s">
        <v>89</v>
      </c>
      <c r="AV275" s="13" t="s">
        <v>89</v>
      </c>
      <c r="AW275" s="13" t="s">
        <v>39</v>
      </c>
      <c r="AX275" s="13" t="s">
        <v>80</v>
      </c>
      <c r="AY275" s="158" t="s">
        <v>192</v>
      </c>
    </row>
    <row r="276" spans="2:65" s="14" customFormat="1" ht="10.199999999999999" x14ac:dyDescent="0.2">
      <c r="B276" s="164"/>
      <c r="D276" s="151" t="s">
        <v>203</v>
      </c>
      <c r="E276" s="165" t="s">
        <v>20</v>
      </c>
      <c r="F276" s="166" t="s">
        <v>207</v>
      </c>
      <c r="H276" s="167">
        <v>159.39400000000001</v>
      </c>
      <c r="I276" s="168"/>
      <c r="L276" s="164"/>
      <c r="M276" s="169"/>
      <c r="T276" s="170"/>
      <c r="AT276" s="165" t="s">
        <v>203</v>
      </c>
      <c r="AU276" s="165" t="s">
        <v>89</v>
      </c>
      <c r="AV276" s="14" t="s">
        <v>199</v>
      </c>
      <c r="AW276" s="14" t="s">
        <v>39</v>
      </c>
      <c r="AX276" s="14" t="s">
        <v>22</v>
      </c>
      <c r="AY276" s="165" t="s">
        <v>192</v>
      </c>
    </row>
    <row r="277" spans="2:65" s="1" customFormat="1" ht="37.799999999999997" customHeight="1" x14ac:dyDescent="0.2">
      <c r="B277" s="33"/>
      <c r="C277" s="133" t="s">
        <v>1546</v>
      </c>
      <c r="D277" s="133" t="s">
        <v>194</v>
      </c>
      <c r="E277" s="134" t="s">
        <v>1547</v>
      </c>
      <c r="F277" s="135" t="s">
        <v>1548</v>
      </c>
      <c r="G277" s="136" t="s">
        <v>197</v>
      </c>
      <c r="H277" s="137">
        <v>107.367</v>
      </c>
      <c r="I277" s="138"/>
      <c r="J277" s="139">
        <f>ROUND(I277*H277,2)</f>
        <v>0</v>
      </c>
      <c r="K277" s="135" t="s">
        <v>198</v>
      </c>
      <c r="L277" s="33"/>
      <c r="M277" s="140" t="s">
        <v>20</v>
      </c>
      <c r="N277" s="141" t="s">
        <v>51</v>
      </c>
      <c r="P277" s="142">
        <f>O277*H277</f>
        <v>0</v>
      </c>
      <c r="Q277" s="142">
        <v>0</v>
      </c>
      <c r="R277" s="142">
        <f>Q277*H277</f>
        <v>0</v>
      </c>
      <c r="S277" s="142">
        <v>0</v>
      </c>
      <c r="T277" s="143">
        <f>S277*H277</f>
        <v>0</v>
      </c>
      <c r="AR277" s="144" t="s">
        <v>199</v>
      </c>
      <c r="AT277" s="144" t="s">
        <v>194</v>
      </c>
      <c r="AU277" s="144" t="s">
        <v>89</v>
      </c>
      <c r="AY277" s="18" t="s">
        <v>192</v>
      </c>
      <c r="BE277" s="145">
        <f>IF(N277="základní",J277,0)</f>
        <v>0</v>
      </c>
      <c r="BF277" s="145">
        <f>IF(N277="snížená",J277,0)</f>
        <v>0</v>
      </c>
      <c r="BG277" s="145">
        <f>IF(N277="zákl. přenesená",J277,0)</f>
        <v>0</v>
      </c>
      <c r="BH277" s="145">
        <f>IF(N277="sníž. přenesená",J277,0)</f>
        <v>0</v>
      </c>
      <c r="BI277" s="145">
        <f>IF(N277="nulová",J277,0)</f>
        <v>0</v>
      </c>
      <c r="BJ277" s="18" t="s">
        <v>22</v>
      </c>
      <c r="BK277" s="145">
        <f>ROUND(I277*H277,2)</f>
        <v>0</v>
      </c>
      <c r="BL277" s="18" t="s">
        <v>199</v>
      </c>
      <c r="BM277" s="144" t="s">
        <v>1549</v>
      </c>
    </row>
    <row r="278" spans="2:65" s="1" customFormat="1" ht="10.199999999999999" x14ac:dyDescent="0.2">
      <c r="B278" s="33"/>
      <c r="D278" s="146" t="s">
        <v>201</v>
      </c>
      <c r="F278" s="147" t="s">
        <v>1550</v>
      </c>
      <c r="I278" s="148"/>
      <c r="L278" s="33"/>
      <c r="M278" s="149"/>
      <c r="T278" s="54"/>
      <c r="AT278" s="18" t="s">
        <v>201</v>
      </c>
      <c r="AU278" s="18" t="s">
        <v>89</v>
      </c>
    </row>
    <row r="279" spans="2:65" s="13" customFormat="1" ht="10.199999999999999" x14ac:dyDescent="0.2">
      <c r="B279" s="157"/>
      <c r="D279" s="151" t="s">
        <v>203</v>
      </c>
      <c r="E279" s="158" t="s">
        <v>20</v>
      </c>
      <c r="F279" s="159" t="s">
        <v>1266</v>
      </c>
      <c r="H279" s="160">
        <v>107.367</v>
      </c>
      <c r="I279" s="161"/>
      <c r="L279" s="157"/>
      <c r="M279" s="162"/>
      <c r="T279" s="163"/>
      <c r="AT279" s="158" t="s">
        <v>203</v>
      </c>
      <c r="AU279" s="158" t="s">
        <v>89</v>
      </c>
      <c r="AV279" s="13" t="s">
        <v>89</v>
      </c>
      <c r="AW279" s="13" t="s">
        <v>39</v>
      </c>
      <c r="AX279" s="13" t="s">
        <v>22</v>
      </c>
      <c r="AY279" s="158" t="s">
        <v>192</v>
      </c>
    </row>
    <row r="280" spans="2:65" s="1" customFormat="1" ht="37.799999999999997" customHeight="1" x14ac:dyDescent="0.2">
      <c r="B280" s="33"/>
      <c r="C280" s="133" t="s">
        <v>1551</v>
      </c>
      <c r="D280" s="133" t="s">
        <v>194</v>
      </c>
      <c r="E280" s="134" t="s">
        <v>1552</v>
      </c>
      <c r="F280" s="135" t="s">
        <v>1553</v>
      </c>
      <c r="G280" s="136" t="s">
        <v>197</v>
      </c>
      <c r="H280" s="137">
        <v>104.88500000000001</v>
      </c>
      <c r="I280" s="138"/>
      <c r="J280" s="139">
        <f>ROUND(I280*H280,2)</f>
        <v>0</v>
      </c>
      <c r="K280" s="135" t="s">
        <v>198</v>
      </c>
      <c r="L280" s="33"/>
      <c r="M280" s="140" t="s">
        <v>20</v>
      </c>
      <c r="N280" s="141" t="s">
        <v>51</v>
      </c>
      <c r="P280" s="142">
        <f>O280*H280</f>
        <v>0</v>
      </c>
      <c r="Q280" s="142">
        <v>0</v>
      </c>
      <c r="R280" s="142">
        <f>Q280*H280</f>
        <v>0</v>
      </c>
      <c r="S280" s="142">
        <v>0</v>
      </c>
      <c r="T280" s="143">
        <f>S280*H280</f>
        <v>0</v>
      </c>
      <c r="AR280" s="144" t="s">
        <v>199</v>
      </c>
      <c r="AT280" s="144" t="s">
        <v>194</v>
      </c>
      <c r="AU280" s="144" t="s">
        <v>89</v>
      </c>
      <c r="AY280" s="18" t="s">
        <v>192</v>
      </c>
      <c r="BE280" s="145">
        <f>IF(N280="základní",J280,0)</f>
        <v>0</v>
      </c>
      <c r="BF280" s="145">
        <f>IF(N280="snížená",J280,0)</f>
        <v>0</v>
      </c>
      <c r="BG280" s="145">
        <f>IF(N280="zákl. přenesená",J280,0)</f>
        <v>0</v>
      </c>
      <c r="BH280" s="145">
        <f>IF(N280="sníž. přenesená",J280,0)</f>
        <v>0</v>
      </c>
      <c r="BI280" s="145">
        <f>IF(N280="nulová",J280,0)</f>
        <v>0</v>
      </c>
      <c r="BJ280" s="18" t="s">
        <v>22</v>
      </c>
      <c r="BK280" s="145">
        <f>ROUND(I280*H280,2)</f>
        <v>0</v>
      </c>
      <c r="BL280" s="18" t="s">
        <v>199</v>
      </c>
      <c r="BM280" s="144" t="s">
        <v>1554</v>
      </c>
    </row>
    <row r="281" spans="2:65" s="1" customFormat="1" ht="10.199999999999999" x14ac:dyDescent="0.2">
      <c r="B281" s="33"/>
      <c r="D281" s="146" t="s">
        <v>201</v>
      </c>
      <c r="F281" s="147" t="s">
        <v>1555</v>
      </c>
      <c r="I281" s="148"/>
      <c r="L281" s="33"/>
      <c r="M281" s="149"/>
      <c r="T281" s="54"/>
      <c r="AT281" s="18" t="s">
        <v>201</v>
      </c>
      <c r="AU281" s="18" t="s">
        <v>89</v>
      </c>
    </row>
    <row r="282" spans="2:65" s="12" customFormat="1" ht="10.199999999999999" x14ac:dyDescent="0.2">
      <c r="B282" s="150"/>
      <c r="D282" s="151" t="s">
        <v>203</v>
      </c>
      <c r="E282" s="152" t="s">
        <v>20</v>
      </c>
      <c r="F282" s="153" t="s">
        <v>1556</v>
      </c>
      <c r="H282" s="152" t="s">
        <v>20</v>
      </c>
      <c r="I282" s="154"/>
      <c r="L282" s="150"/>
      <c r="M282" s="155"/>
      <c r="T282" s="156"/>
      <c r="AT282" s="152" t="s">
        <v>203</v>
      </c>
      <c r="AU282" s="152" t="s">
        <v>89</v>
      </c>
      <c r="AV282" s="12" t="s">
        <v>22</v>
      </c>
      <c r="AW282" s="12" t="s">
        <v>39</v>
      </c>
      <c r="AX282" s="12" t="s">
        <v>80</v>
      </c>
      <c r="AY282" s="152" t="s">
        <v>192</v>
      </c>
    </row>
    <row r="283" spans="2:65" s="13" customFormat="1" ht="10.199999999999999" x14ac:dyDescent="0.2">
      <c r="B283" s="157"/>
      <c r="D283" s="151" t="s">
        <v>203</v>
      </c>
      <c r="E283" s="158" t="s">
        <v>20</v>
      </c>
      <c r="F283" s="159" t="s">
        <v>1241</v>
      </c>
      <c r="H283" s="160">
        <v>7.7249999999999996</v>
      </c>
      <c r="I283" s="161"/>
      <c r="L283" s="157"/>
      <c r="M283" s="162"/>
      <c r="T283" s="163"/>
      <c r="AT283" s="158" t="s">
        <v>203</v>
      </c>
      <c r="AU283" s="158" t="s">
        <v>89</v>
      </c>
      <c r="AV283" s="13" t="s">
        <v>89</v>
      </c>
      <c r="AW283" s="13" t="s">
        <v>39</v>
      </c>
      <c r="AX283" s="13" t="s">
        <v>80</v>
      </c>
      <c r="AY283" s="158" t="s">
        <v>192</v>
      </c>
    </row>
    <row r="284" spans="2:65" s="13" customFormat="1" ht="10.199999999999999" x14ac:dyDescent="0.2">
      <c r="B284" s="157"/>
      <c r="D284" s="151" t="s">
        <v>203</v>
      </c>
      <c r="E284" s="158" t="s">
        <v>20</v>
      </c>
      <c r="F284" s="159" t="s">
        <v>1239</v>
      </c>
      <c r="H284" s="160">
        <v>58.86</v>
      </c>
      <c r="I284" s="161"/>
      <c r="L284" s="157"/>
      <c r="M284" s="162"/>
      <c r="T284" s="163"/>
      <c r="AT284" s="158" t="s">
        <v>203</v>
      </c>
      <c r="AU284" s="158" t="s">
        <v>89</v>
      </c>
      <c r="AV284" s="13" t="s">
        <v>89</v>
      </c>
      <c r="AW284" s="13" t="s">
        <v>39</v>
      </c>
      <c r="AX284" s="13" t="s">
        <v>80</v>
      </c>
      <c r="AY284" s="158" t="s">
        <v>192</v>
      </c>
    </row>
    <row r="285" spans="2:65" s="13" customFormat="1" ht="10.199999999999999" x14ac:dyDescent="0.2">
      <c r="B285" s="157"/>
      <c r="D285" s="151" t="s">
        <v>203</v>
      </c>
      <c r="E285" s="158" t="s">
        <v>20</v>
      </c>
      <c r="F285" s="159" t="s">
        <v>1243</v>
      </c>
      <c r="H285" s="160">
        <v>50.16</v>
      </c>
      <c r="I285" s="161"/>
      <c r="L285" s="157"/>
      <c r="M285" s="162"/>
      <c r="T285" s="163"/>
      <c r="AT285" s="158" t="s">
        <v>203</v>
      </c>
      <c r="AU285" s="158" t="s">
        <v>89</v>
      </c>
      <c r="AV285" s="13" t="s">
        <v>89</v>
      </c>
      <c r="AW285" s="13" t="s">
        <v>39</v>
      </c>
      <c r="AX285" s="13" t="s">
        <v>80</v>
      </c>
      <c r="AY285" s="158" t="s">
        <v>192</v>
      </c>
    </row>
    <row r="286" spans="2:65" s="12" customFormat="1" ht="10.199999999999999" x14ac:dyDescent="0.2">
      <c r="B286" s="150"/>
      <c r="D286" s="151" t="s">
        <v>203</v>
      </c>
      <c r="E286" s="152" t="s">
        <v>20</v>
      </c>
      <c r="F286" s="153" t="s">
        <v>1557</v>
      </c>
      <c r="H286" s="152" t="s">
        <v>20</v>
      </c>
      <c r="I286" s="154"/>
      <c r="L286" s="150"/>
      <c r="M286" s="155"/>
      <c r="T286" s="156"/>
      <c r="AT286" s="152" t="s">
        <v>203</v>
      </c>
      <c r="AU286" s="152" t="s">
        <v>89</v>
      </c>
      <c r="AV286" s="12" t="s">
        <v>22</v>
      </c>
      <c r="AW286" s="12" t="s">
        <v>39</v>
      </c>
      <c r="AX286" s="12" t="s">
        <v>80</v>
      </c>
      <c r="AY286" s="152" t="s">
        <v>192</v>
      </c>
    </row>
    <row r="287" spans="2:65" s="13" customFormat="1" ht="10.199999999999999" x14ac:dyDescent="0.2">
      <c r="B287" s="157"/>
      <c r="D287" s="151" t="s">
        <v>203</v>
      </c>
      <c r="E287" s="158" t="s">
        <v>20</v>
      </c>
      <c r="F287" s="159" t="s">
        <v>1558</v>
      </c>
      <c r="H287" s="160">
        <v>-9.86</v>
      </c>
      <c r="I287" s="161"/>
      <c r="L287" s="157"/>
      <c r="M287" s="162"/>
      <c r="T287" s="163"/>
      <c r="AT287" s="158" t="s">
        <v>203</v>
      </c>
      <c r="AU287" s="158" t="s">
        <v>89</v>
      </c>
      <c r="AV287" s="13" t="s">
        <v>89</v>
      </c>
      <c r="AW287" s="13" t="s">
        <v>39</v>
      </c>
      <c r="AX287" s="13" t="s">
        <v>80</v>
      </c>
      <c r="AY287" s="158" t="s">
        <v>192</v>
      </c>
    </row>
    <row r="288" spans="2:65" s="13" customFormat="1" ht="10.199999999999999" x14ac:dyDescent="0.2">
      <c r="B288" s="157"/>
      <c r="D288" s="151" t="s">
        <v>203</v>
      </c>
      <c r="E288" s="158" t="s">
        <v>20</v>
      </c>
      <c r="F288" s="159" t="s">
        <v>1559</v>
      </c>
      <c r="H288" s="160">
        <v>-2</v>
      </c>
      <c r="I288" s="161"/>
      <c r="L288" s="157"/>
      <c r="M288" s="162"/>
      <c r="T288" s="163"/>
      <c r="AT288" s="158" t="s">
        <v>203</v>
      </c>
      <c r="AU288" s="158" t="s">
        <v>89</v>
      </c>
      <c r="AV288" s="13" t="s">
        <v>89</v>
      </c>
      <c r="AW288" s="13" t="s">
        <v>39</v>
      </c>
      <c r="AX288" s="13" t="s">
        <v>80</v>
      </c>
      <c r="AY288" s="158" t="s">
        <v>192</v>
      </c>
    </row>
    <row r="289" spans="2:65" s="15" customFormat="1" ht="10.199999999999999" x14ac:dyDescent="0.2">
      <c r="B289" s="171"/>
      <c r="D289" s="151" t="s">
        <v>203</v>
      </c>
      <c r="E289" s="172" t="s">
        <v>1262</v>
      </c>
      <c r="F289" s="173" t="s">
        <v>335</v>
      </c>
      <c r="H289" s="174">
        <v>104.88500000000001</v>
      </c>
      <c r="I289" s="175"/>
      <c r="L289" s="171"/>
      <c r="M289" s="176"/>
      <c r="T289" s="177"/>
      <c r="AT289" s="172" t="s">
        <v>203</v>
      </c>
      <c r="AU289" s="172" t="s">
        <v>89</v>
      </c>
      <c r="AV289" s="15" t="s">
        <v>225</v>
      </c>
      <c r="AW289" s="15" t="s">
        <v>39</v>
      </c>
      <c r="AX289" s="15" t="s">
        <v>22</v>
      </c>
      <c r="AY289" s="172" t="s">
        <v>192</v>
      </c>
    </row>
    <row r="290" spans="2:65" s="1" customFormat="1" ht="37.799999999999997" customHeight="1" x14ac:dyDescent="0.2">
      <c r="B290" s="33"/>
      <c r="C290" s="133" t="s">
        <v>1560</v>
      </c>
      <c r="D290" s="133" t="s">
        <v>194</v>
      </c>
      <c r="E290" s="134" t="s">
        <v>1561</v>
      </c>
      <c r="F290" s="135" t="s">
        <v>1562</v>
      </c>
      <c r="G290" s="136" t="s">
        <v>197</v>
      </c>
      <c r="H290" s="137">
        <v>115.334</v>
      </c>
      <c r="I290" s="138"/>
      <c r="J290" s="139">
        <f>ROUND(I290*H290,2)</f>
        <v>0</v>
      </c>
      <c r="K290" s="135" t="s">
        <v>198</v>
      </c>
      <c r="L290" s="33"/>
      <c r="M290" s="140" t="s">
        <v>20</v>
      </c>
      <c r="N290" s="141" t="s">
        <v>51</v>
      </c>
      <c r="P290" s="142">
        <f>O290*H290</f>
        <v>0</v>
      </c>
      <c r="Q290" s="142">
        <v>0</v>
      </c>
      <c r="R290" s="142">
        <f>Q290*H290</f>
        <v>0</v>
      </c>
      <c r="S290" s="142">
        <v>0</v>
      </c>
      <c r="T290" s="143">
        <f>S290*H290</f>
        <v>0</v>
      </c>
      <c r="AR290" s="144" t="s">
        <v>199</v>
      </c>
      <c r="AT290" s="144" t="s">
        <v>194</v>
      </c>
      <c r="AU290" s="144" t="s">
        <v>89</v>
      </c>
      <c r="AY290" s="18" t="s">
        <v>192</v>
      </c>
      <c r="BE290" s="145">
        <f>IF(N290="základní",J290,0)</f>
        <v>0</v>
      </c>
      <c r="BF290" s="145">
        <f>IF(N290="snížená",J290,0)</f>
        <v>0</v>
      </c>
      <c r="BG290" s="145">
        <f>IF(N290="zákl. přenesená",J290,0)</f>
        <v>0</v>
      </c>
      <c r="BH290" s="145">
        <f>IF(N290="sníž. přenesená",J290,0)</f>
        <v>0</v>
      </c>
      <c r="BI290" s="145">
        <f>IF(N290="nulová",J290,0)</f>
        <v>0</v>
      </c>
      <c r="BJ290" s="18" t="s">
        <v>22</v>
      </c>
      <c r="BK290" s="145">
        <f>ROUND(I290*H290,2)</f>
        <v>0</v>
      </c>
      <c r="BL290" s="18" t="s">
        <v>199</v>
      </c>
      <c r="BM290" s="144" t="s">
        <v>1563</v>
      </c>
    </row>
    <row r="291" spans="2:65" s="1" customFormat="1" ht="10.199999999999999" x14ac:dyDescent="0.2">
      <c r="B291" s="33"/>
      <c r="D291" s="146" t="s">
        <v>201</v>
      </c>
      <c r="F291" s="147" t="s">
        <v>1564</v>
      </c>
      <c r="I291" s="148"/>
      <c r="L291" s="33"/>
      <c r="M291" s="149"/>
      <c r="T291" s="54"/>
      <c r="AT291" s="18" t="s">
        <v>201</v>
      </c>
      <c r="AU291" s="18" t="s">
        <v>89</v>
      </c>
    </row>
    <row r="292" spans="2:65" s="12" customFormat="1" ht="10.199999999999999" x14ac:dyDescent="0.2">
      <c r="B292" s="150"/>
      <c r="D292" s="151" t="s">
        <v>203</v>
      </c>
      <c r="E292" s="152" t="s">
        <v>20</v>
      </c>
      <c r="F292" s="153" t="s">
        <v>1565</v>
      </c>
      <c r="H292" s="152" t="s">
        <v>20</v>
      </c>
      <c r="I292" s="154"/>
      <c r="L292" s="150"/>
      <c r="M292" s="155"/>
      <c r="T292" s="156"/>
      <c r="AT292" s="152" t="s">
        <v>203</v>
      </c>
      <c r="AU292" s="152" t="s">
        <v>89</v>
      </c>
      <c r="AV292" s="12" t="s">
        <v>22</v>
      </c>
      <c r="AW292" s="12" t="s">
        <v>39</v>
      </c>
      <c r="AX292" s="12" t="s">
        <v>80</v>
      </c>
      <c r="AY292" s="152" t="s">
        <v>192</v>
      </c>
    </row>
    <row r="293" spans="2:65" s="13" customFormat="1" ht="10.199999999999999" x14ac:dyDescent="0.2">
      <c r="B293" s="157"/>
      <c r="D293" s="151" t="s">
        <v>203</v>
      </c>
      <c r="E293" s="158" t="s">
        <v>20</v>
      </c>
      <c r="F293" s="159" t="s">
        <v>1543</v>
      </c>
      <c r="H293" s="160">
        <v>0.378</v>
      </c>
      <c r="I293" s="161"/>
      <c r="L293" s="157"/>
      <c r="M293" s="162"/>
      <c r="T293" s="163"/>
      <c r="AT293" s="158" t="s">
        <v>203</v>
      </c>
      <c r="AU293" s="158" t="s">
        <v>89</v>
      </c>
      <c r="AV293" s="13" t="s">
        <v>89</v>
      </c>
      <c r="AW293" s="13" t="s">
        <v>39</v>
      </c>
      <c r="AX293" s="13" t="s">
        <v>80</v>
      </c>
      <c r="AY293" s="158" t="s">
        <v>192</v>
      </c>
    </row>
    <row r="294" spans="2:65" s="13" customFormat="1" ht="10.199999999999999" x14ac:dyDescent="0.2">
      <c r="B294" s="157"/>
      <c r="D294" s="151" t="s">
        <v>203</v>
      </c>
      <c r="E294" s="158" t="s">
        <v>20</v>
      </c>
      <c r="F294" s="159" t="s">
        <v>1544</v>
      </c>
      <c r="H294" s="160">
        <v>34.58</v>
      </c>
      <c r="I294" s="161"/>
      <c r="L294" s="157"/>
      <c r="M294" s="162"/>
      <c r="T294" s="163"/>
      <c r="AT294" s="158" t="s">
        <v>203</v>
      </c>
      <c r="AU294" s="158" t="s">
        <v>89</v>
      </c>
      <c r="AV294" s="13" t="s">
        <v>89</v>
      </c>
      <c r="AW294" s="13" t="s">
        <v>39</v>
      </c>
      <c r="AX294" s="13" t="s">
        <v>80</v>
      </c>
      <c r="AY294" s="158" t="s">
        <v>192</v>
      </c>
    </row>
    <row r="295" spans="2:65" s="13" customFormat="1" ht="10.199999999999999" x14ac:dyDescent="0.2">
      <c r="B295" s="157"/>
      <c r="D295" s="151" t="s">
        <v>203</v>
      </c>
      <c r="E295" s="158" t="s">
        <v>20</v>
      </c>
      <c r="F295" s="159" t="s">
        <v>1545</v>
      </c>
      <c r="H295" s="160">
        <v>36.619999999999997</v>
      </c>
      <c r="I295" s="161"/>
      <c r="L295" s="157"/>
      <c r="M295" s="162"/>
      <c r="T295" s="163"/>
      <c r="AT295" s="158" t="s">
        <v>203</v>
      </c>
      <c r="AU295" s="158" t="s">
        <v>89</v>
      </c>
      <c r="AV295" s="13" t="s">
        <v>89</v>
      </c>
      <c r="AW295" s="13" t="s">
        <v>39</v>
      </c>
      <c r="AX295" s="13" t="s">
        <v>80</v>
      </c>
      <c r="AY295" s="158" t="s">
        <v>192</v>
      </c>
    </row>
    <row r="296" spans="2:65" s="13" customFormat="1" ht="10.199999999999999" x14ac:dyDescent="0.2">
      <c r="B296" s="157"/>
      <c r="D296" s="151" t="s">
        <v>203</v>
      </c>
      <c r="E296" s="158" t="s">
        <v>20</v>
      </c>
      <c r="F296" s="159" t="s">
        <v>1342</v>
      </c>
      <c r="H296" s="160">
        <v>5.8860000000000001</v>
      </c>
      <c r="I296" s="161"/>
      <c r="L296" s="157"/>
      <c r="M296" s="162"/>
      <c r="T296" s="163"/>
      <c r="AT296" s="158" t="s">
        <v>203</v>
      </c>
      <c r="AU296" s="158" t="s">
        <v>89</v>
      </c>
      <c r="AV296" s="13" t="s">
        <v>89</v>
      </c>
      <c r="AW296" s="13" t="s">
        <v>39</v>
      </c>
      <c r="AX296" s="13" t="s">
        <v>80</v>
      </c>
      <c r="AY296" s="158" t="s">
        <v>192</v>
      </c>
    </row>
    <row r="297" spans="2:65" s="12" customFormat="1" ht="10.199999999999999" x14ac:dyDescent="0.2">
      <c r="B297" s="150"/>
      <c r="D297" s="151" t="s">
        <v>203</v>
      </c>
      <c r="E297" s="152" t="s">
        <v>20</v>
      </c>
      <c r="F297" s="153" t="s">
        <v>1566</v>
      </c>
      <c r="H297" s="152" t="s">
        <v>20</v>
      </c>
      <c r="I297" s="154"/>
      <c r="L297" s="150"/>
      <c r="M297" s="155"/>
      <c r="T297" s="156"/>
      <c r="AT297" s="152" t="s">
        <v>203</v>
      </c>
      <c r="AU297" s="152" t="s">
        <v>89</v>
      </c>
      <c r="AV297" s="12" t="s">
        <v>22</v>
      </c>
      <c r="AW297" s="12" t="s">
        <v>39</v>
      </c>
      <c r="AX297" s="12" t="s">
        <v>80</v>
      </c>
      <c r="AY297" s="152" t="s">
        <v>192</v>
      </c>
    </row>
    <row r="298" spans="2:65" s="13" customFormat="1" ht="10.199999999999999" x14ac:dyDescent="0.2">
      <c r="B298" s="157"/>
      <c r="D298" s="151" t="s">
        <v>203</v>
      </c>
      <c r="E298" s="158" t="s">
        <v>20</v>
      </c>
      <c r="F298" s="159" t="s">
        <v>1310</v>
      </c>
      <c r="H298" s="160">
        <v>78.78</v>
      </c>
      <c r="I298" s="161"/>
      <c r="L298" s="157"/>
      <c r="M298" s="162"/>
      <c r="T298" s="163"/>
      <c r="AT298" s="158" t="s">
        <v>203</v>
      </c>
      <c r="AU298" s="158" t="s">
        <v>89</v>
      </c>
      <c r="AV298" s="13" t="s">
        <v>89</v>
      </c>
      <c r="AW298" s="13" t="s">
        <v>39</v>
      </c>
      <c r="AX298" s="13" t="s">
        <v>80</v>
      </c>
      <c r="AY298" s="158" t="s">
        <v>192</v>
      </c>
    </row>
    <row r="299" spans="2:65" s="13" customFormat="1" ht="10.199999999999999" x14ac:dyDescent="0.2">
      <c r="B299" s="157"/>
      <c r="D299" s="151" t="s">
        <v>203</v>
      </c>
      <c r="E299" s="158" t="s">
        <v>20</v>
      </c>
      <c r="F299" s="159" t="s">
        <v>1308</v>
      </c>
      <c r="H299" s="160">
        <v>3.15</v>
      </c>
      <c r="I299" s="161"/>
      <c r="L299" s="157"/>
      <c r="M299" s="162"/>
      <c r="T299" s="163"/>
      <c r="AT299" s="158" t="s">
        <v>203</v>
      </c>
      <c r="AU299" s="158" t="s">
        <v>89</v>
      </c>
      <c r="AV299" s="13" t="s">
        <v>89</v>
      </c>
      <c r="AW299" s="13" t="s">
        <v>39</v>
      </c>
      <c r="AX299" s="13" t="s">
        <v>80</v>
      </c>
      <c r="AY299" s="158" t="s">
        <v>192</v>
      </c>
    </row>
    <row r="300" spans="2:65" s="13" customFormat="1" ht="10.199999999999999" x14ac:dyDescent="0.2">
      <c r="B300" s="157"/>
      <c r="D300" s="151" t="s">
        <v>203</v>
      </c>
      <c r="E300" s="158" t="s">
        <v>20</v>
      </c>
      <c r="F300" s="159" t="s">
        <v>1567</v>
      </c>
      <c r="H300" s="160">
        <v>-44.06</v>
      </c>
      <c r="I300" s="161"/>
      <c r="L300" s="157"/>
      <c r="M300" s="162"/>
      <c r="T300" s="163"/>
      <c r="AT300" s="158" t="s">
        <v>203</v>
      </c>
      <c r="AU300" s="158" t="s">
        <v>89</v>
      </c>
      <c r="AV300" s="13" t="s">
        <v>89</v>
      </c>
      <c r="AW300" s="13" t="s">
        <v>39</v>
      </c>
      <c r="AX300" s="13" t="s">
        <v>80</v>
      </c>
      <c r="AY300" s="158" t="s">
        <v>192</v>
      </c>
    </row>
    <row r="301" spans="2:65" s="14" customFormat="1" ht="10.199999999999999" x14ac:dyDescent="0.2">
      <c r="B301" s="164"/>
      <c r="D301" s="151" t="s">
        <v>203</v>
      </c>
      <c r="E301" s="165" t="s">
        <v>1264</v>
      </c>
      <c r="F301" s="166" t="s">
        <v>207</v>
      </c>
      <c r="H301" s="167">
        <v>115.334</v>
      </c>
      <c r="I301" s="168"/>
      <c r="L301" s="164"/>
      <c r="M301" s="169"/>
      <c r="T301" s="170"/>
      <c r="AT301" s="165" t="s">
        <v>203</v>
      </c>
      <c r="AU301" s="165" t="s">
        <v>89</v>
      </c>
      <c r="AV301" s="14" t="s">
        <v>199</v>
      </c>
      <c r="AW301" s="14" t="s">
        <v>39</v>
      </c>
      <c r="AX301" s="14" t="s">
        <v>22</v>
      </c>
      <c r="AY301" s="165" t="s">
        <v>192</v>
      </c>
    </row>
    <row r="302" spans="2:65" s="1" customFormat="1" ht="37.799999999999997" customHeight="1" x14ac:dyDescent="0.2">
      <c r="B302" s="33"/>
      <c r="C302" s="133" t="s">
        <v>1568</v>
      </c>
      <c r="D302" s="133" t="s">
        <v>194</v>
      </c>
      <c r="E302" s="134" t="s">
        <v>1569</v>
      </c>
      <c r="F302" s="135" t="s">
        <v>1570</v>
      </c>
      <c r="G302" s="136" t="s">
        <v>197</v>
      </c>
      <c r="H302" s="137">
        <v>107.367</v>
      </c>
      <c r="I302" s="138"/>
      <c r="J302" s="139">
        <f>ROUND(I302*H302,2)</f>
        <v>0</v>
      </c>
      <c r="K302" s="135" t="s">
        <v>198</v>
      </c>
      <c r="L302" s="33"/>
      <c r="M302" s="140" t="s">
        <v>20</v>
      </c>
      <c r="N302" s="141" t="s">
        <v>51</v>
      </c>
      <c r="P302" s="142">
        <f>O302*H302</f>
        <v>0</v>
      </c>
      <c r="Q302" s="142">
        <v>0</v>
      </c>
      <c r="R302" s="142">
        <f>Q302*H302</f>
        <v>0</v>
      </c>
      <c r="S302" s="142">
        <v>0</v>
      </c>
      <c r="T302" s="143">
        <f>S302*H302</f>
        <v>0</v>
      </c>
      <c r="AR302" s="144" t="s">
        <v>199</v>
      </c>
      <c r="AT302" s="144" t="s">
        <v>194</v>
      </c>
      <c r="AU302" s="144" t="s">
        <v>89</v>
      </c>
      <c r="AY302" s="18" t="s">
        <v>192</v>
      </c>
      <c r="BE302" s="145">
        <f>IF(N302="základní",J302,0)</f>
        <v>0</v>
      </c>
      <c r="BF302" s="145">
        <f>IF(N302="snížená",J302,0)</f>
        <v>0</v>
      </c>
      <c r="BG302" s="145">
        <f>IF(N302="zákl. přenesená",J302,0)</f>
        <v>0</v>
      </c>
      <c r="BH302" s="145">
        <f>IF(N302="sníž. přenesená",J302,0)</f>
        <v>0</v>
      </c>
      <c r="BI302" s="145">
        <f>IF(N302="nulová",J302,0)</f>
        <v>0</v>
      </c>
      <c r="BJ302" s="18" t="s">
        <v>22</v>
      </c>
      <c r="BK302" s="145">
        <f>ROUND(I302*H302,2)</f>
        <v>0</v>
      </c>
      <c r="BL302" s="18" t="s">
        <v>199</v>
      </c>
      <c r="BM302" s="144" t="s">
        <v>1571</v>
      </c>
    </row>
    <row r="303" spans="2:65" s="1" customFormat="1" ht="10.199999999999999" x14ac:dyDescent="0.2">
      <c r="B303" s="33"/>
      <c r="D303" s="146" t="s">
        <v>201</v>
      </c>
      <c r="F303" s="147" t="s">
        <v>1572</v>
      </c>
      <c r="I303" s="148"/>
      <c r="L303" s="33"/>
      <c r="M303" s="149"/>
      <c r="T303" s="54"/>
      <c r="AT303" s="18" t="s">
        <v>201</v>
      </c>
      <c r="AU303" s="18" t="s">
        <v>89</v>
      </c>
    </row>
    <row r="304" spans="2:65" s="12" customFormat="1" ht="10.199999999999999" x14ac:dyDescent="0.2">
      <c r="B304" s="150"/>
      <c r="D304" s="151" t="s">
        <v>203</v>
      </c>
      <c r="E304" s="152" t="s">
        <v>20</v>
      </c>
      <c r="F304" s="153" t="s">
        <v>1573</v>
      </c>
      <c r="H304" s="152" t="s">
        <v>20</v>
      </c>
      <c r="I304" s="154"/>
      <c r="L304" s="150"/>
      <c r="M304" s="155"/>
      <c r="T304" s="156"/>
      <c r="AT304" s="152" t="s">
        <v>203</v>
      </c>
      <c r="AU304" s="152" t="s">
        <v>89</v>
      </c>
      <c r="AV304" s="12" t="s">
        <v>22</v>
      </c>
      <c r="AW304" s="12" t="s">
        <v>39</v>
      </c>
      <c r="AX304" s="12" t="s">
        <v>80</v>
      </c>
      <c r="AY304" s="152" t="s">
        <v>192</v>
      </c>
    </row>
    <row r="305" spans="2:65" s="13" customFormat="1" ht="10.199999999999999" x14ac:dyDescent="0.2">
      <c r="B305" s="157"/>
      <c r="D305" s="151" t="s">
        <v>203</v>
      </c>
      <c r="E305" s="158" t="s">
        <v>20</v>
      </c>
      <c r="F305" s="159" t="s">
        <v>1574</v>
      </c>
      <c r="H305" s="160">
        <v>0.56699999999999995</v>
      </c>
      <c r="I305" s="161"/>
      <c r="L305" s="157"/>
      <c r="M305" s="162"/>
      <c r="T305" s="163"/>
      <c r="AT305" s="158" t="s">
        <v>203</v>
      </c>
      <c r="AU305" s="158" t="s">
        <v>89</v>
      </c>
      <c r="AV305" s="13" t="s">
        <v>89</v>
      </c>
      <c r="AW305" s="13" t="s">
        <v>39</v>
      </c>
      <c r="AX305" s="13" t="s">
        <v>80</v>
      </c>
      <c r="AY305" s="158" t="s">
        <v>192</v>
      </c>
    </row>
    <row r="306" spans="2:65" s="13" customFormat="1" ht="10.199999999999999" x14ac:dyDescent="0.2">
      <c r="B306" s="157"/>
      <c r="D306" s="151" t="s">
        <v>203</v>
      </c>
      <c r="E306" s="158" t="s">
        <v>20</v>
      </c>
      <c r="F306" s="159" t="s">
        <v>1457</v>
      </c>
      <c r="H306" s="160">
        <v>51.87</v>
      </c>
      <c r="I306" s="161"/>
      <c r="L306" s="157"/>
      <c r="M306" s="162"/>
      <c r="T306" s="163"/>
      <c r="AT306" s="158" t="s">
        <v>203</v>
      </c>
      <c r="AU306" s="158" t="s">
        <v>89</v>
      </c>
      <c r="AV306" s="13" t="s">
        <v>89</v>
      </c>
      <c r="AW306" s="13" t="s">
        <v>39</v>
      </c>
      <c r="AX306" s="13" t="s">
        <v>80</v>
      </c>
      <c r="AY306" s="158" t="s">
        <v>192</v>
      </c>
    </row>
    <row r="307" spans="2:65" s="13" customFormat="1" ht="10.199999999999999" x14ac:dyDescent="0.2">
      <c r="B307" s="157"/>
      <c r="D307" s="151" t="s">
        <v>203</v>
      </c>
      <c r="E307" s="158" t="s">
        <v>20</v>
      </c>
      <c r="F307" s="159" t="s">
        <v>1462</v>
      </c>
      <c r="H307" s="160">
        <v>54.93</v>
      </c>
      <c r="I307" s="161"/>
      <c r="L307" s="157"/>
      <c r="M307" s="162"/>
      <c r="T307" s="163"/>
      <c r="AT307" s="158" t="s">
        <v>203</v>
      </c>
      <c r="AU307" s="158" t="s">
        <v>89</v>
      </c>
      <c r="AV307" s="13" t="s">
        <v>89</v>
      </c>
      <c r="AW307" s="13" t="s">
        <v>39</v>
      </c>
      <c r="AX307" s="13" t="s">
        <v>80</v>
      </c>
      <c r="AY307" s="158" t="s">
        <v>192</v>
      </c>
    </row>
    <row r="308" spans="2:65" s="14" customFormat="1" ht="10.199999999999999" x14ac:dyDescent="0.2">
      <c r="B308" s="164"/>
      <c r="D308" s="151" t="s">
        <v>203</v>
      </c>
      <c r="E308" s="165" t="s">
        <v>1266</v>
      </c>
      <c r="F308" s="166" t="s">
        <v>207</v>
      </c>
      <c r="H308" s="167">
        <v>107.367</v>
      </c>
      <c r="I308" s="168"/>
      <c r="L308" s="164"/>
      <c r="M308" s="169"/>
      <c r="T308" s="170"/>
      <c r="AT308" s="165" t="s">
        <v>203</v>
      </c>
      <c r="AU308" s="165" t="s">
        <v>89</v>
      </c>
      <c r="AV308" s="14" t="s">
        <v>199</v>
      </c>
      <c r="AW308" s="14" t="s">
        <v>39</v>
      </c>
      <c r="AX308" s="14" t="s">
        <v>22</v>
      </c>
      <c r="AY308" s="165" t="s">
        <v>192</v>
      </c>
    </row>
    <row r="309" spans="2:65" s="1" customFormat="1" ht="24.15" customHeight="1" x14ac:dyDescent="0.2">
      <c r="B309" s="33"/>
      <c r="C309" s="133" t="s">
        <v>566</v>
      </c>
      <c r="D309" s="133" t="s">
        <v>194</v>
      </c>
      <c r="E309" s="134" t="s">
        <v>1575</v>
      </c>
      <c r="F309" s="135" t="s">
        <v>1576</v>
      </c>
      <c r="G309" s="136" t="s">
        <v>898</v>
      </c>
      <c r="H309" s="137">
        <v>589.65499999999997</v>
      </c>
      <c r="I309" s="138"/>
      <c r="J309" s="139">
        <f>ROUND(I309*H309,2)</f>
        <v>0</v>
      </c>
      <c r="K309" s="135" t="s">
        <v>198</v>
      </c>
      <c r="L309" s="33"/>
      <c r="M309" s="140" t="s">
        <v>20</v>
      </c>
      <c r="N309" s="141" t="s">
        <v>51</v>
      </c>
      <c r="P309" s="142">
        <f>O309*H309</f>
        <v>0</v>
      </c>
      <c r="Q309" s="142">
        <v>0</v>
      </c>
      <c r="R309" s="142">
        <f>Q309*H309</f>
        <v>0</v>
      </c>
      <c r="S309" s="142">
        <v>0</v>
      </c>
      <c r="T309" s="143">
        <f>S309*H309</f>
        <v>0</v>
      </c>
      <c r="AR309" s="144" t="s">
        <v>199</v>
      </c>
      <c r="AT309" s="144" t="s">
        <v>194</v>
      </c>
      <c r="AU309" s="144" t="s">
        <v>89</v>
      </c>
      <c r="AY309" s="18" t="s">
        <v>192</v>
      </c>
      <c r="BE309" s="145">
        <f>IF(N309="základní",J309,0)</f>
        <v>0</v>
      </c>
      <c r="BF309" s="145">
        <f>IF(N309="snížená",J309,0)</f>
        <v>0</v>
      </c>
      <c r="BG309" s="145">
        <f>IF(N309="zákl. přenesená",J309,0)</f>
        <v>0</v>
      </c>
      <c r="BH309" s="145">
        <f>IF(N309="sníž. přenesená",J309,0)</f>
        <v>0</v>
      </c>
      <c r="BI309" s="145">
        <f>IF(N309="nulová",J309,0)</f>
        <v>0</v>
      </c>
      <c r="BJ309" s="18" t="s">
        <v>22</v>
      </c>
      <c r="BK309" s="145">
        <f>ROUND(I309*H309,2)</f>
        <v>0</v>
      </c>
      <c r="BL309" s="18" t="s">
        <v>199</v>
      </c>
      <c r="BM309" s="144" t="s">
        <v>1577</v>
      </c>
    </row>
    <row r="310" spans="2:65" s="1" customFormat="1" ht="10.199999999999999" x14ac:dyDescent="0.2">
      <c r="B310" s="33"/>
      <c r="D310" s="146" t="s">
        <v>201</v>
      </c>
      <c r="F310" s="147" t="s">
        <v>1578</v>
      </c>
      <c r="I310" s="148"/>
      <c r="L310" s="33"/>
      <c r="M310" s="149"/>
      <c r="T310" s="54"/>
      <c r="AT310" s="18" t="s">
        <v>201</v>
      </c>
      <c r="AU310" s="18" t="s">
        <v>89</v>
      </c>
    </row>
    <row r="311" spans="2:65" s="13" customFormat="1" ht="10.199999999999999" x14ac:dyDescent="0.2">
      <c r="B311" s="157"/>
      <c r="D311" s="151" t="s">
        <v>203</v>
      </c>
      <c r="E311" s="158" t="s">
        <v>20</v>
      </c>
      <c r="F311" s="159" t="s">
        <v>1579</v>
      </c>
      <c r="H311" s="160">
        <v>188.79300000000001</v>
      </c>
      <c r="I311" s="161"/>
      <c r="L311" s="157"/>
      <c r="M311" s="162"/>
      <c r="T311" s="163"/>
      <c r="AT311" s="158" t="s">
        <v>203</v>
      </c>
      <c r="AU311" s="158" t="s">
        <v>89</v>
      </c>
      <c r="AV311" s="13" t="s">
        <v>89</v>
      </c>
      <c r="AW311" s="13" t="s">
        <v>39</v>
      </c>
      <c r="AX311" s="13" t="s">
        <v>80</v>
      </c>
      <c r="AY311" s="158" t="s">
        <v>192</v>
      </c>
    </row>
    <row r="312" spans="2:65" s="13" customFormat="1" ht="10.199999999999999" x14ac:dyDescent="0.2">
      <c r="B312" s="157"/>
      <c r="D312" s="151" t="s">
        <v>203</v>
      </c>
      <c r="E312" s="158" t="s">
        <v>20</v>
      </c>
      <c r="F312" s="159" t="s">
        <v>1580</v>
      </c>
      <c r="H312" s="160">
        <v>207.601</v>
      </c>
      <c r="I312" s="161"/>
      <c r="L312" s="157"/>
      <c r="M312" s="162"/>
      <c r="T312" s="163"/>
      <c r="AT312" s="158" t="s">
        <v>203</v>
      </c>
      <c r="AU312" s="158" t="s">
        <v>89</v>
      </c>
      <c r="AV312" s="13" t="s">
        <v>89</v>
      </c>
      <c r="AW312" s="13" t="s">
        <v>39</v>
      </c>
      <c r="AX312" s="13" t="s">
        <v>80</v>
      </c>
      <c r="AY312" s="158" t="s">
        <v>192</v>
      </c>
    </row>
    <row r="313" spans="2:65" s="13" customFormat="1" ht="10.199999999999999" x14ac:dyDescent="0.2">
      <c r="B313" s="157"/>
      <c r="D313" s="151" t="s">
        <v>203</v>
      </c>
      <c r="E313" s="158" t="s">
        <v>20</v>
      </c>
      <c r="F313" s="159" t="s">
        <v>1581</v>
      </c>
      <c r="H313" s="160">
        <v>193.261</v>
      </c>
      <c r="I313" s="161"/>
      <c r="L313" s="157"/>
      <c r="M313" s="162"/>
      <c r="T313" s="163"/>
      <c r="AT313" s="158" t="s">
        <v>203</v>
      </c>
      <c r="AU313" s="158" t="s">
        <v>89</v>
      </c>
      <c r="AV313" s="13" t="s">
        <v>89</v>
      </c>
      <c r="AW313" s="13" t="s">
        <v>39</v>
      </c>
      <c r="AX313" s="13" t="s">
        <v>80</v>
      </c>
      <c r="AY313" s="158" t="s">
        <v>192</v>
      </c>
    </row>
    <row r="314" spans="2:65" s="14" customFormat="1" ht="10.199999999999999" x14ac:dyDescent="0.2">
      <c r="B314" s="164"/>
      <c r="D314" s="151" t="s">
        <v>203</v>
      </c>
      <c r="E314" s="165" t="s">
        <v>20</v>
      </c>
      <c r="F314" s="166" t="s">
        <v>207</v>
      </c>
      <c r="H314" s="167">
        <v>589.65499999999997</v>
      </c>
      <c r="I314" s="168"/>
      <c r="L314" s="164"/>
      <c r="M314" s="169"/>
      <c r="T314" s="170"/>
      <c r="AT314" s="165" t="s">
        <v>203</v>
      </c>
      <c r="AU314" s="165" t="s">
        <v>89</v>
      </c>
      <c r="AV314" s="14" t="s">
        <v>199</v>
      </c>
      <c r="AW314" s="14" t="s">
        <v>39</v>
      </c>
      <c r="AX314" s="14" t="s">
        <v>22</v>
      </c>
      <c r="AY314" s="165" t="s">
        <v>192</v>
      </c>
    </row>
    <row r="315" spans="2:65" s="1" customFormat="1" ht="24.15" customHeight="1" x14ac:dyDescent="0.2">
      <c r="B315" s="33"/>
      <c r="C315" s="133" t="s">
        <v>573</v>
      </c>
      <c r="D315" s="133" t="s">
        <v>194</v>
      </c>
      <c r="E315" s="134" t="s">
        <v>1582</v>
      </c>
      <c r="F315" s="135" t="s">
        <v>1583</v>
      </c>
      <c r="G315" s="136" t="s">
        <v>197</v>
      </c>
      <c r="H315" s="137">
        <v>327.58600000000001</v>
      </c>
      <c r="I315" s="138"/>
      <c r="J315" s="139">
        <f>ROUND(I315*H315,2)</f>
        <v>0</v>
      </c>
      <c r="K315" s="135" t="s">
        <v>198</v>
      </c>
      <c r="L315" s="33"/>
      <c r="M315" s="140" t="s">
        <v>20</v>
      </c>
      <c r="N315" s="141" t="s">
        <v>51</v>
      </c>
      <c r="P315" s="142">
        <f>O315*H315</f>
        <v>0</v>
      </c>
      <c r="Q315" s="142">
        <v>0</v>
      </c>
      <c r="R315" s="142">
        <f>Q315*H315</f>
        <v>0</v>
      </c>
      <c r="S315" s="142">
        <v>0</v>
      </c>
      <c r="T315" s="143">
        <f>S315*H315</f>
        <v>0</v>
      </c>
      <c r="AR315" s="144" t="s">
        <v>199</v>
      </c>
      <c r="AT315" s="144" t="s">
        <v>194</v>
      </c>
      <c r="AU315" s="144" t="s">
        <v>89</v>
      </c>
      <c r="AY315" s="18" t="s">
        <v>192</v>
      </c>
      <c r="BE315" s="145">
        <f>IF(N315="základní",J315,0)</f>
        <v>0</v>
      </c>
      <c r="BF315" s="145">
        <f>IF(N315="snížená",J315,0)</f>
        <v>0</v>
      </c>
      <c r="BG315" s="145">
        <f>IF(N315="zákl. přenesená",J315,0)</f>
        <v>0</v>
      </c>
      <c r="BH315" s="145">
        <f>IF(N315="sníž. přenesená",J315,0)</f>
        <v>0</v>
      </c>
      <c r="BI315" s="145">
        <f>IF(N315="nulová",J315,0)</f>
        <v>0</v>
      </c>
      <c r="BJ315" s="18" t="s">
        <v>22</v>
      </c>
      <c r="BK315" s="145">
        <f>ROUND(I315*H315,2)</f>
        <v>0</v>
      </c>
      <c r="BL315" s="18" t="s">
        <v>199</v>
      </c>
      <c r="BM315" s="144" t="s">
        <v>1584</v>
      </c>
    </row>
    <row r="316" spans="2:65" s="1" customFormat="1" ht="10.199999999999999" x14ac:dyDescent="0.2">
      <c r="B316" s="33"/>
      <c r="D316" s="146" t="s">
        <v>201</v>
      </c>
      <c r="F316" s="147" t="s">
        <v>1585</v>
      </c>
      <c r="I316" s="148"/>
      <c r="L316" s="33"/>
      <c r="M316" s="149"/>
      <c r="T316" s="54"/>
      <c r="AT316" s="18" t="s">
        <v>201</v>
      </c>
      <c r="AU316" s="18" t="s">
        <v>89</v>
      </c>
    </row>
    <row r="317" spans="2:65" s="13" customFormat="1" ht="10.199999999999999" x14ac:dyDescent="0.2">
      <c r="B317" s="157"/>
      <c r="D317" s="151" t="s">
        <v>203</v>
      </c>
      <c r="E317" s="158" t="s">
        <v>20</v>
      </c>
      <c r="F317" s="159" t="s">
        <v>1262</v>
      </c>
      <c r="H317" s="160">
        <v>104.88500000000001</v>
      </c>
      <c r="I317" s="161"/>
      <c r="L317" s="157"/>
      <c r="M317" s="162"/>
      <c r="T317" s="163"/>
      <c r="AT317" s="158" t="s">
        <v>203</v>
      </c>
      <c r="AU317" s="158" t="s">
        <v>89</v>
      </c>
      <c r="AV317" s="13" t="s">
        <v>89</v>
      </c>
      <c r="AW317" s="13" t="s">
        <v>39</v>
      </c>
      <c r="AX317" s="13" t="s">
        <v>80</v>
      </c>
      <c r="AY317" s="158" t="s">
        <v>192</v>
      </c>
    </row>
    <row r="318" spans="2:65" s="13" customFormat="1" ht="10.199999999999999" x14ac:dyDescent="0.2">
      <c r="B318" s="157"/>
      <c r="D318" s="151" t="s">
        <v>203</v>
      </c>
      <c r="E318" s="158" t="s">
        <v>20</v>
      </c>
      <c r="F318" s="159" t="s">
        <v>1264</v>
      </c>
      <c r="H318" s="160">
        <v>115.334</v>
      </c>
      <c r="I318" s="161"/>
      <c r="L318" s="157"/>
      <c r="M318" s="162"/>
      <c r="T318" s="163"/>
      <c r="AT318" s="158" t="s">
        <v>203</v>
      </c>
      <c r="AU318" s="158" t="s">
        <v>89</v>
      </c>
      <c r="AV318" s="13" t="s">
        <v>89</v>
      </c>
      <c r="AW318" s="13" t="s">
        <v>39</v>
      </c>
      <c r="AX318" s="13" t="s">
        <v>80</v>
      </c>
      <c r="AY318" s="158" t="s">
        <v>192</v>
      </c>
    </row>
    <row r="319" spans="2:65" s="13" customFormat="1" ht="10.199999999999999" x14ac:dyDescent="0.2">
      <c r="B319" s="157"/>
      <c r="D319" s="151" t="s">
        <v>203</v>
      </c>
      <c r="E319" s="158" t="s">
        <v>20</v>
      </c>
      <c r="F319" s="159" t="s">
        <v>1266</v>
      </c>
      <c r="H319" s="160">
        <v>107.367</v>
      </c>
      <c r="I319" s="161"/>
      <c r="L319" s="157"/>
      <c r="M319" s="162"/>
      <c r="T319" s="163"/>
      <c r="AT319" s="158" t="s">
        <v>203</v>
      </c>
      <c r="AU319" s="158" t="s">
        <v>89</v>
      </c>
      <c r="AV319" s="13" t="s">
        <v>89</v>
      </c>
      <c r="AW319" s="13" t="s">
        <v>39</v>
      </c>
      <c r="AX319" s="13" t="s">
        <v>80</v>
      </c>
      <c r="AY319" s="158" t="s">
        <v>192</v>
      </c>
    </row>
    <row r="320" spans="2:65" s="14" customFormat="1" ht="10.199999999999999" x14ac:dyDescent="0.2">
      <c r="B320" s="164"/>
      <c r="D320" s="151" t="s">
        <v>203</v>
      </c>
      <c r="E320" s="165" t="s">
        <v>20</v>
      </c>
      <c r="F320" s="166" t="s">
        <v>207</v>
      </c>
      <c r="H320" s="167">
        <v>327.58600000000001</v>
      </c>
      <c r="I320" s="168"/>
      <c r="L320" s="164"/>
      <c r="M320" s="169"/>
      <c r="T320" s="170"/>
      <c r="AT320" s="165" t="s">
        <v>203</v>
      </c>
      <c r="AU320" s="165" t="s">
        <v>89</v>
      </c>
      <c r="AV320" s="14" t="s">
        <v>199</v>
      </c>
      <c r="AW320" s="14" t="s">
        <v>39</v>
      </c>
      <c r="AX320" s="14" t="s">
        <v>22</v>
      </c>
      <c r="AY320" s="165" t="s">
        <v>192</v>
      </c>
    </row>
    <row r="321" spans="2:65" s="1" customFormat="1" ht="24.15" customHeight="1" x14ac:dyDescent="0.2">
      <c r="B321" s="33"/>
      <c r="C321" s="133" t="s">
        <v>580</v>
      </c>
      <c r="D321" s="133" t="s">
        <v>194</v>
      </c>
      <c r="E321" s="134" t="s">
        <v>1586</v>
      </c>
      <c r="F321" s="135" t="s">
        <v>1587</v>
      </c>
      <c r="G321" s="136" t="s">
        <v>197</v>
      </c>
      <c r="H321" s="137">
        <v>2</v>
      </c>
      <c r="I321" s="138"/>
      <c r="J321" s="139">
        <f>ROUND(I321*H321,2)</f>
        <v>0</v>
      </c>
      <c r="K321" s="135" t="s">
        <v>198</v>
      </c>
      <c r="L321" s="33"/>
      <c r="M321" s="140" t="s">
        <v>20</v>
      </c>
      <c r="N321" s="141" t="s">
        <v>51</v>
      </c>
      <c r="P321" s="142">
        <f>O321*H321</f>
        <v>0</v>
      </c>
      <c r="Q321" s="142">
        <v>0</v>
      </c>
      <c r="R321" s="142">
        <f>Q321*H321</f>
        <v>0</v>
      </c>
      <c r="S321" s="142">
        <v>0</v>
      </c>
      <c r="T321" s="143">
        <f>S321*H321</f>
        <v>0</v>
      </c>
      <c r="AR321" s="144" t="s">
        <v>199</v>
      </c>
      <c r="AT321" s="144" t="s">
        <v>194</v>
      </c>
      <c r="AU321" s="144" t="s">
        <v>89</v>
      </c>
      <c r="AY321" s="18" t="s">
        <v>192</v>
      </c>
      <c r="BE321" s="145">
        <f>IF(N321="základní",J321,0)</f>
        <v>0</v>
      </c>
      <c r="BF321" s="145">
        <f>IF(N321="snížená",J321,0)</f>
        <v>0</v>
      </c>
      <c r="BG321" s="145">
        <f>IF(N321="zákl. přenesená",J321,0)</f>
        <v>0</v>
      </c>
      <c r="BH321" s="145">
        <f>IF(N321="sníž. přenesená",J321,0)</f>
        <v>0</v>
      </c>
      <c r="BI321" s="145">
        <f>IF(N321="nulová",J321,0)</f>
        <v>0</v>
      </c>
      <c r="BJ321" s="18" t="s">
        <v>22</v>
      </c>
      <c r="BK321" s="145">
        <f>ROUND(I321*H321,2)</f>
        <v>0</v>
      </c>
      <c r="BL321" s="18" t="s">
        <v>199</v>
      </c>
      <c r="BM321" s="144" t="s">
        <v>1588</v>
      </c>
    </row>
    <row r="322" spans="2:65" s="1" customFormat="1" ht="10.199999999999999" x14ac:dyDescent="0.2">
      <c r="B322" s="33"/>
      <c r="D322" s="146" t="s">
        <v>201</v>
      </c>
      <c r="F322" s="147" t="s">
        <v>1589</v>
      </c>
      <c r="I322" s="148"/>
      <c r="L322" s="33"/>
      <c r="M322" s="149"/>
      <c r="T322" s="54"/>
      <c r="AT322" s="18" t="s">
        <v>201</v>
      </c>
      <c r="AU322" s="18" t="s">
        <v>89</v>
      </c>
    </row>
    <row r="323" spans="2:65" s="12" customFormat="1" ht="10.199999999999999" x14ac:dyDescent="0.2">
      <c r="B323" s="150"/>
      <c r="D323" s="151" t="s">
        <v>203</v>
      </c>
      <c r="E323" s="152" t="s">
        <v>20</v>
      </c>
      <c r="F323" s="153" t="s">
        <v>1590</v>
      </c>
      <c r="H323" s="152" t="s">
        <v>20</v>
      </c>
      <c r="I323" s="154"/>
      <c r="L323" s="150"/>
      <c r="M323" s="155"/>
      <c r="T323" s="156"/>
      <c r="AT323" s="152" t="s">
        <v>203</v>
      </c>
      <c r="AU323" s="152" t="s">
        <v>89</v>
      </c>
      <c r="AV323" s="12" t="s">
        <v>22</v>
      </c>
      <c r="AW323" s="12" t="s">
        <v>39</v>
      </c>
      <c r="AX323" s="12" t="s">
        <v>80</v>
      </c>
      <c r="AY323" s="152" t="s">
        <v>192</v>
      </c>
    </row>
    <row r="324" spans="2:65" s="13" customFormat="1" ht="10.199999999999999" x14ac:dyDescent="0.2">
      <c r="B324" s="157"/>
      <c r="D324" s="151" t="s">
        <v>203</v>
      </c>
      <c r="E324" s="158" t="s">
        <v>20</v>
      </c>
      <c r="F324" s="159" t="s">
        <v>1392</v>
      </c>
      <c r="H324" s="160">
        <v>2</v>
      </c>
      <c r="I324" s="161"/>
      <c r="L324" s="157"/>
      <c r="M324" s="162"/>
      <c r="T324" s="163"/>
      <c r="AT324" s="158" t="s">
        <v>203</v>
      </c>
      <c r="AU324" s="158" t="s">
        <v>89</v>
      </c>
      <c r="AV324" s="13" t="s">
        <v>89</v>
      </c>
      <c r="AW324" s="13" t="s">
        <v>39</v>
      </c>
      <c r="AX324" s="13" t="s">
        <v>80</v>
      </c>
      <c r="AY324" s="158" t="s">
        <v>192</v>
      </c>
    </row>
    <row r="325" spans="2:65" s="14" customFormat="1" ht="10.199999999999999" x14ac:dyDescent="0.2">
      <c r="B325" s="164"/>
      <c r="D325" s="151" t="s">
        <v>203</v>
      </c>
      <c r="E325" s="165" t="s">
        <v>1350</v>
      </c>
      <c r="F325" s="166" t="s">
        <v>207</v>
      </c>
      <c r="H325" s="167">
        <v>2</v>
      </c>
      <c r="I325" s="168"/>
      <c r="L325" s="164"/>
      <c r="M325" s="169"/>
      <c r="T325" s="170"/>
      <c r="AT325" s="165" t="s">
        <v>203</v>
      </c>
      <c r="AU325" s="165" t="s">
        <v>89</v>
      </c>
      <c r="AV325" s="14" t="s">
        <v>199</v>
      </c>
      <c r="AW325" s="14" t="s">
        <v>39</v>
      </c>
      <c r="AX325" s="14" t="s">
        <v>22</v>
      </c>
      <c r="AY325" s="165" t="s">
        <v>192</v>
      </c>
    </row>
    <row r="326" spans="2:65" s="1" customFormat="1" ht="24.15" customHeight="1" x14ac:dyDescent="0.2">
      <c r="B326" s="33"/>
      <c r="C326" s="133" t="s">
        <v>586</v>
      </c>
      <c r="D326" s="133" t="s">
        <v>194</v>
      </c>
      <c r="E326" s="134" t="s">
        <v>1591</v>
      </c>
      <c r="F326" s="135" t="s">
        <v>1592</v>
      </c>
      <c r="G326" s="136" t="s">
        <v>197</v>
      </c>
      <c r="H326" s="137">
        <v>9.86</v>
      </c>
      <c r="I326" s="138"/>
      <c r="J326" s="139">
        <f>ROUND(I326*H326,2)</f>
        <v>0</v>
      </c>
      <c r="K326" s="135" t="s">
        <v>198</v>
      </c>
      <c r="L326" s="33"/>
      <c r="M326" s="140" t="s">
        <v>20</v>
      </c>
      <c r="N326" s="141" t="s">
        <v>51</v>
      </c>
      <c r="P326" s="142">
        <f>O326*H326</f>
        <v>0</v>
      </c>
      <c r="Q326" s="142">
        <v>0</v>
      </c>
      <c r="R326" s="142">
        <f>Q326*H326</f>
        <v>0</v>
      </c>
      <c r="S326" s="142">
        <v>0</v>
      </c>
      <c r="T326" s="143">
        <f>S326*H326</f>
        <v>0</v>
      </c>
      <c r="AR326" s="144" t="s">
        <v>199</v>
      </c>
      <c r="AT326" s="144" t="s">
        <v>194</v>
      </c>
      <c r="AU326" s="144" t="s">
        <v>89</v>
      </c>
      <c r="AY326" s="18" t="s">
        <v>192</v>
      </c>
      <c r="BE326" s="145">
        <f>IF(N326="základní",J326,0)</f>
        <v>0</v>
      </c>
      <c r="BF326" s="145">
        <f>IF(N326="snížená",J326,0)</f>
        <v>0</v>
      </c>
      <c r="BG326" s="145">
        <f>IF(N326="zákl. přenesená",J326,0)</f>
        <v>0</v>
      </c>
      <c r="BH326" s="145">
        <f>IF(N326="sníž. přenesená",J326,0)</f>
        <v>0</v>
      </c>
      <c r="BI326" s="145">
        <f>IF(N326="nulová",J326,0)</f>
        <v>0</v>
      </c>
      <c r="BJ326" s="18" t="s">
        <v>22</v>
      </c>
      <c r="BK326" s="145">
        <f>ROUND(I326*H326,2)</f>
        <v>0</v>
      </c>
      <c r="BL326" s="18" t="s">
        <v>199</v>
      </c>
      <c r="BM326" s="144" t="s">
        <v>1593</v>
      </c>
    </row>
    <row r="327" spans="2:65" s="1" customFormat="1" ht="10.199999999999999" x14ac:dyDescent="0.2">
      <c r="B327" s="33"/>
      <c r="D327" s="146" t="s">
        <v>201</v>
      </c>
      <c r="F327" s="147" t="s">
        <v>1594</v>
      </c>
      <c r="I327" s="148"/>
      <c r="L327" s="33"/>
      <c r="M327" s="149"/>
      <c r="T327" s="54"/>
      <c r="AT327" s="18" t="s">
        <v>201</v>
      </c>
      <c r="AU327" s="18" t="s">
        <v>89</v>
      </c>
    </row>
    <row r="328" spans="2:65" s="12" customFormat="1" ht="10.199999999999999" x14ac:dyDescent="0.2">
      <c r="B328" s="150"/>
      <c r="D328" s="151" t="s">
        <v>203</v>
      </c>
      <c r="E328" s="152" t="s">
        <v>20</v>
      </c>
      <c r="F328" s="153" t="s">
        <v>1595</v>
      </c>
      <c r="H328" s="152" t="s">
        <v>20</v>
      </c>
      <c r="I328" s="154"/>
      <c r="L328" s="150"/>
      <c r="M328" s="155"/>
      <c r="T328" s="156"/>
      <c r="AT328" s="152" t="s">
        <v>203</v>
      </c>
      <c r="AU328" s="152" t="s">
        <v>89</v>
      </c>
      <c r="AV328" s="12" t="s">
        <v>22</v>
      </c>
      <c r="AW328" s="12" t="s">
        <v>39</v>
      </c>
      <c r="AX328" s="12" t="s">
        <v>80</v>
      </c>
      <c r="AY328" s="152" t="s">
        <v>192</v>
      </c>
    </row>
    <row r="329" spans="2:65" s="12" customFormat="1" ht="10.199999999999999" x14ac:dyDescent="0.2">
      <c r="B329" s="150"/>
      <c r="D329" s="151" t="s">
        <v>203</v>
      </c>
      <c r="E329" s="152" t="s">
        <v>20</v>
      </c>
      <c r="F329" s="153" t="s">
        <v>1596</v>
      </c>
      <c r="H329" s="152" t="s">
        <v>20</v>
      </c>
      <c r="I329" s="154"/>
      <c r="L329" s="150"/>
      <c r="M329" s="155"/>
      <c r="T329" s="156"/>
      <c r="AT329" s="152" t="s">
        <v>203</v>
      </c>
      <c r="AU329" s="152" t="s">
        <v>89</v>
      </c>
      <c r="AV329" s="12" t="s">
        <v>22</v>
      </c>
      <c r="AW329" s="12" t="s">
        <v>39</v>
      </c>
      <c r="AX329" s="12" t="s">
        <v>80</v>
      </c>
      <c r="AY329" s="152" t="s">
        <v>192</v>
      </c>
    </row>
    <row r="330" spans="2:65" s="13" customFormat="1" ht="10.199999999999999" x14ac:dyDescent="0.2">
      <c r="B330" s="157"/>
      <c r="D330" s="151" t="s">
        <v>203</v>
      </c>
      <c r="E330" s="158" t="s">
        <v>20</v>
      </c>
      <c r="F330" s="159" t="s">
        <v>1412</v>
      </c>
      <c r="H330" s="160">
        <v>13.1</v>
      </c>
      <c r="I330" s="161"/>
      <c r="L330" s="157"/>
      <c r="M330" s="162"/>
      <c r="T330" s="163"/>
      <c r="AT330" s="158" t="s">
        <v>203</v>
      </c>
      <c r="AU330" s="158" t="s">
        <v>89</v>
      </c>
      <c r="AV330" s="13" t="s">
        <v>89</v>
      </c>
      <c r="AW330" s="13" t="s">
        <v>39</v>
      </c>
      <c r="AX330" s="13" t="s">
        <v>80</v>
      </c>
      <c r="AY330" s="158" t="s">
        <v>192</v>
      </c>
    </row>
    <row r="331" spans="2:65" s="12" customFormat="1" ht="10.199999999999999" x14ac:dyDescent="0.2">
      <c r="B331" s="150"/>
      <c r="D331" s="151" t="s">
        <v>203</v>
      </c>
      <c r="E331" s="152" t="s">
        <v>20</v>
      </c>
      <c r="F331" s="153" t="s">
        <v>1597</v>
      </c>
      <c r="H331" s="152" t="s">
        <v>20</v>
      </c>
      <c r="I331" s="154"/>
      <c r="L331" s="150"/>
      <c r="M331" s="155"/>
      <c r="T331" s="156"/>
      <c r="AT331" s="152" t="s">
        <v>203</v>
      </c>
      <c r="AU331" s="152" t="s">
        <v>89</v>
      </c>
      <c r="AV331" s="12" t="s">
        <v>22</v>
      </c>
      <c r="AW331" s="12" t="s">
        <v>39</v>
      </c>
      <c r="AX331" s="12" t="s">
        <v>80</v>
      </c>
      <c r="AY331" s="152" t="s">
        <v>192</v>
      </c>
    </row>
    <row r="332" spans="2:65" s="13" customFormat="1" ht="10.199999999999999" x14ac:dyDescent="0.2">
      <c r="B332" s="157"/>
      <c r="D332" s="151" t="s">
        <v>203</v>
      </c>
      <c r="E332" s="158" t="s">
        <v>20</v>
      </c>
      <c r="F332" s="159" t="s">
        <v>1598</v>
      </c>
      <c r="H332" s="160">
        <v>-4.05</v>
      </c>
      <c r="I332" s="161"/>
      <c r="L332" s="157"/>
      <c r="M332" s="162"/>
      <c r="T332" s="163"/>
      <c r="AT332" s="158" t="s">
        <v>203</v>
      </c>
      <c r="AU332" s="158" t="s">
        <v>89</v>
      </c>
      <c r="AV332" s="13" t="s">
        <v>89</v>
      </c>
      <c r="AW332" s="13" t="s">
        <v>39</v>
      </c>
      <c r="AX332" s="13" t="s">
        <v>80</v>
      </c>
      <c r="AY332" s="158" t="s">
        <v>192</v>
      </c>
    </row>
    <row r="333" spans="2:65" s="12" customFormat="1" ht="10.199999999999999" x14ac:dyDescent="0.2">
      <c r="B333" s="150"/>
      <c r="D333" s="151" t="s">
        <v>203</v>
      </c>
      <c r="E333" s="152" t="s">
        <v>20</v>
      </c>
      <c r="F333" s="153" t="s">
        <v>1599</v>
      </c>
      <c r="H333" s="152" t="s">
        <v>20</v>
      </c>
      <c r="I333" s="154"/>
      <c r="L333" s="150"/>
      <c r="M333" s="155"/>
      <c r="T333" s="156"/>
      <c r="AT333" s="152" t="s">
        <v>203</v>
      </c>
      <c r="AU333" s="152" t="s">
        <v>89</v>
      </c>
      <c r="AV333" s="12" t="s">
        <v>22</v>
      </c>
      <c r="AW333" s="12" t="s">
        <v>39</v>
      </c>
      <c r="AX333" s="12" t="s">
        <v>80</v>
      </c>
      <c r="AY333" s="152" t="s">
        <v>192</v>
      </c>
    </row>
    <row r="334" spans="2:65" s="12" customFormat="1" ht="10.199999999999999" x14ac:dyDescent="0.2">
      <c r="B334" s="150"/>
      <c r="D334" s="151" t="s">
        <v>203</v>
      </c>
      <c r="E334" s="152" t="s">
        <v>20</v>
      </c>
      <c r="F334" s="153" t="s">
        <v>1596</v>
      </c>
      <c r="H334" s="152" t="s">
        <v>20</v>
      </c>
      <c r="I334" s="154"/>
      <c r="L334" s="150"/>
      <c r="M334" s="155"/>
      <c r="T334" s="156"/>
      <c r="AT334" s="152" t="s">
        <v>203</v>
      </c>
      <c r="AU334" s="152" t="s">
        <v>89</v>
      </c>
      <c r="AV334" s="12" t="s">
        <v>22</v>
      </c>
      <c r="AW334" s="12" t="s">
        <v>39</v>
      </c>
      <c r="AX334" s="12" t="s">
        <v>80</v>
      </c>
      <c r="AY334" s="152" t="s">
        <v>192</v>
      </c>
    </row>
    <row r="335" spans="2:65" s="13" customFormat="1" ht="10.199999999999999" x14ac:dyDescent="0.2">
      <c r="B335" s="157"/>
      <c r="D335" s="151" t="s">
        <v>203</v>
      </c>
      <c r="E335" s="158" t="s">
        <v>20</v>
      </c>
      <c r="F335" s="159" t="s">
        <v>1467</v>
      </c>
      <c r="H335" s="160">
        <v>3.51</v>
      </c>
      <c r="I335" s="161"/>
      <c r="L335" s="157"/>
      <c r="M335" s="162"/>
      <c r="T335" s="163"/>
      <c r="AT335" s="158" t="s">
        <v>203</v>
      </c>
      <c r="AU335" s="158" t="s">
        <v>89</v>
      </c>
      <c r="AV335" s="13" t="s">
        <v>89</v>
      </c>
      <c r="AW335" s="13" t="s">
        <v>39</v>
      </c>
      <c r="AX335" s="13" t="s">
        <v>80</v>
      </c>
      <c r="AY335" s="158" t="s">
        <v>192</v>
      </c>
    </row>
    <row r="336" spans="2:65" s="12" customFormat="1" ht="10.199999999999999" x14ac:dyDescent="0.2">
      <c r="B336" s="150"/>
      <c r="D336" s="151" t="s">
        <v>203</v>
      </c>
      <c r="E336" s="152" t="s">
        <v>20</v>
      </c>
      <c r="F336" s="153" t="s">
        <v>1597</v>
      </c>
      <c r="H336" s="152" t="s">
        <v>20</v>
      </c>
      <c r="I336" s="154"/>
      <c r="L336" s="150"/>
      <c r="M336" s="155"/>
      <c r="T336" s="156"/>
      <c r="AT336" s="152" t="s">
        <v>203</v>
      </c>
      <c r="AU336" s="152" t="s">
        <v>89</v>
      </c>
      <c r="AV336" s="12" t="s">
        <v>22</v>
      </c>
      <c r="AW336" s="12" t="s">
        <v>39</v>
      </c>
      <c r="AX336" s="12" t="s">
        <v>80</v>
      </c>
      <c r="AY336" s="152" t="s">
        <v>192</v>
      </c>
    </row>
    <row r="337" spans="2:65" s="13" customFormat="1" ht="10.199999999999999" x14ac:dyDescent="0.2">
      <c r="B337" s="157"/>
      <c r="D337" s="151" t="s">
        <v>203</v>
      </c>
      <c r="E337" s="158" t="s">
        <v>20</v>
      </c>
      <c r="F337" s="159" t="s">
        <v>1600</v>
      </c>
      <c r="H337" s="160">
        <v>-2.7</v>
      </c>
      <c r="I337" s="161"/>
      <c r="L337" s="157"/>
      <c r="M337" s="162"/>
      <c r="T337" s="163"/>
      <c r="AT337" s="158" t="s">
        <v>203</v>
      </c>
      <c r="AU337" s="158" t="s">
        <v>89</v>
      </c>
      <c r="AV337" s="13" t="s">
        <v>89</v>
      </c>
      <c r="AW337" s="13" t="s">
        <v>39</v>
      </c>
      <c r="AX337" s="13" t="s">
        <v>80</v>
      </c>
      <c r="AY337" s="158" t="s">
        <v>192</v>
      </c>
    </row>
    <row r="338" spans="2:65" s="14" customFormat="1" ht="10.199999999999999" x14ac:dyDescent="0.2">
      <c r="B338" s="164"/>
      <c r="D338" s="151" t="s">
        <v>203</v>
      </c>
      <c r="E338" s="165" t="s">
        <v>1344</v>
      </c>
      <c r="F338" s="166" t="s">
        <v>207</v>
      </c>
      <c r="H338" s="167">
        <v>9.86</v>
      </c>
      <c r="I338" s="168"/>
      <c r="L338" s="164"/>
      <c r="M338" s="169"/>
      <c r="T338" s="170"/>
      <c r="AT338" s="165" t="s">
        <v>203</v>
      </c>
      <c r="AU338" s="165" t="s">
        <v>89</v>
      </c>
      <c r="AV338" s="14" t="s">
        <v>199</v>
      </c>
      <c r="AW338" s="14" t="s">
        <v>39</v>
      </c>
      <c r="AX338" s="14" t="s">
        <v>22</v>
      </c>
      <c r="AY338" s="165" t="s">
        <v>192</v>
      </c>
    </row>
    <row r="339" spans="2:65" s="1" customFormat="1" ht="37.799999999999997" customHeight="1" x14ac:dyDescent="0.2">
      <c r="B339" s="33"/>
      <c r="C339" s="133" t="s">
        <v>592</v>
      </c>
      <c r="D339" s="133" t="s">
        <v>194</v>
      </c>
      <c r="E339" s="134" t="s">
        <v>1601</v>
      </c>
      <c r="F339" s="135" t="s">
        <v>1602</v>
      </c>
      <c r="G339" s="136" t="s">
        <v>197</v>
      </c>
      <c r="H339" s="137">
        <v>81.93</v>
      </c>
      <c r="I339" s="138"/>
      <c r="J339" s="139">
        <f>ROUND(I339*H339,2)</f>
        <v>0</v>
      </c>
      <c r="K339" s="135" t="s">
        <v>198</v>
      </c>
      <c r="L339" s="33"/>
      <c r="M339" s="140" t="s">
        <v>20</v>
      </c>
      <c r="N339" s="141" t="s">
        <v>51</v>
      </c>
      <c r="P339" s="142">
        <f>O339*H339</f>
        <v>0</v>
      </c>
      <c r="Q339" s="142">
        <v>0</v>
      </c>
      <c r="R339" s="142">
        <f>Q339*H339</f>
        <v>0</v>
      </c>
      <c r="S339" s="142">
        <v>0</v>
      </c>
      <c r="T339" s="143">
        <f>S339*H339</f>
        <v>0</v>
      </c>
      <c r="AR339" s="144" t="s">
        <v>199</v>
      </c>
      <c r="AT339" s="144" t="s">
        <v>194</v>
      </c>
      <c r="AU339" s="144" t="s">
        <v>89</v>
      </c>
      <c r="AY339" s="18" t="s">
        <v>192</v>
      </c>
      <c r="BE339" s="145">
        <f>IF(N339="základní",J339,0)</f>
        <v>0</v>
      </c>
      <c r="BF339" s="145">
        <f>IF(N339="snížená",J339,0)</f>
        <v>0</v>
      </c>
      <c r="BG339" s="145">
        <f>IF(N339="zákl. přenesená",J339,0)</f>
        <v>0</v>
      </c>
      <c r="BH339" s="145">
        <f>IF(N339="sníž. přenesená",J339,0)</f>
        <v>0</v>
      </c>
      <c r="BI339" s="145">
        <f>IF(N339="nulová",J339,0)</f>
        <v>0</v>
      </c>
      <c r="BJ339" s="18" t="s">
        <v>22</v>
      </c>
      <c r="BK339" s="145">
        <f>ROUND(I339*H339,2)</f>
        <v>0</v>
      </c>
      <c r="BL339" s="18" t="s">
        <v>199</v>
      </c>
      <c r="BM339" s="144" t="s">
        <v>1603</v>
      </c>
    </row>
    <row r="340" spans="2:65" s="1" customFormat="1" ht="10.199999999999999" x14ac:dyDescent="0.2">
      <c r="B340" s="33"/>
      <c r="D340" s="146" t="s">
        <v>201</v>
      </c>
      <c r="F340" s="147" t="s">
        <v>1604</v>
      </c>
      <c r="I340" s="148"/>
      <c r="L340" s="33"/>
      <c r="M340" s="149"/>
      <c r="T340" s="54"/>
      <c r="AT340" s="18" t="s">
        <v>201</v>
      </c>
      <c r="AU340" s="18" t="s">
        <v>89</v>
      </c>
    </row>
    <row r="341" spans="2:65" s="12" customFormat="1" ht="10.199999999999999" x14ac:dyDescent="0.2">
      <c r="B341" s="150"/>
      <c r="D341" s="151" t="s">
        <v>203</v>
      </c>
      <c r="E341" s="152" t="s">
        <v>20</v>
      </c>
      <c r="F341" s="153" t="s">
        <v>1605</v>
      </c>
      <c r="H341" s="152" t="s">
        <v>20</v>
      </c>
      <c r="I341" s="154"/>
      <c r="L341" s="150"/>
      <c r="M341" s="155"/>
      <c r="T341" s="156"/>
      <c r="AT341" s="152" t="s">
        <v>203</v>
      </c>
      <c r="AU341" s="152" t="s">
        <v>89</v>
      </c>
      <c r="AV341" s="12" t="s">
        <v>22</v>
      </c>
      <c r="AW341" s="12" t="s">
        <v>39</v>
      </c>
      <c r="AX341" s="12" t="s">
        <v>80</v>
      </c>
      <c r="AY341" s="152" t="s">
        <v>192</v>
      </c>
    </row>
    <row r="342" spans="2:65" s="12" customFormat="1" ht="10.199999999999999" x14ac:dyDescent="0.2">
      <c r="B342" s="150"/>
      <c r="D342" s="151" t="s">
        <v>203</v>
      </c>
      <c r="E342" s="152" t="s">
        <v>20</v>
      </c>
      <c r="F342" s="153" t="s">
        <v>1606</v>
      </c>
      <c r="H342" s="152" t="s">
        <v>20</v>
      </c>
      <c r="I342" s="154"/>
      <c r="L342" s="150"/>
      <c r="M342" s="155"/>
      <c r="T342" s="156"/>
      <c r="AT342" s="152" t="s">
        <v>203</v>
      </c>
      <c r="AU342" s="152" t="s">
        <v>89</v>
      </c>
      <c r="AV342" s="12" t="s">
        <v>22</v>
      </c>
      <c r="AW342" s="12" t="s">
        <v>39</v>
      </c>
      <c r="AX342" s="12" t="s">
        <v>80</v>
      </c>
      <c r="AY342" s="152" t="s">
        <v>192</v>
      </c>
    </row>
    <row r="343" spans="2:65" s="13" customFormat="1" ht="10.199999999999999" x14ac:dyDescent="0.2">
      <c r="B343" s="157"/>
      <c r="D343" s="151" t="s">
        <v>203</v>
      </c>
      <c r="E343" s="158" t="s">
        <v>20</v>
      </c>
      <c r="F343" s="159" t="s">
        <v>1607</v>
      </c>
      <c r="H343" s="160">
        <v>9.09</v>
      </c>
      <c r="I343" s="161"/>
      <c r="L343" s="157"/>
      <c r="M343" s="162"/>
      <c r="T343" s="163"/>
      <c r="AT343" s="158" t="s">
        <v>203</v>
      </c>
      <c r="AU343" s="158" t="s">
        <v>89</v>
      </c>
      <c r="AV343" s="13" t="s">
        <v>89</v>
      </c>
      <c r="AW343" s="13" t="s">
        <v>39</v>
      </c>
      <c r="AX343" s="13" t="s">
        <v>80</v>
      </c>
      <c r="AY343" s="158" t="s">
        <v>192</v>
      </c>
    </row>
    <row r="344" spans="2:65" s="12" customFormat="1" ht="10.199999999999999" x14ac:dyDescent="0.2">
      <c r="B344" s="150"/>
      <c r="D344" s="151" t="s">
        <v>203</v>
      </c>
      <c r="E344" s="152" t="s">
        <v>20</v>
      </c>
      <c r="F344" s="153" t="s">
        <v>1608</v>
      </c>
      <c r="H344" s="152" t="s">
        <v>20</v>
      </c>
      <c r="I344" s="154"/>
      <c r="L344" s="150"/>
      <c r="M344" s="155"/>
      <c r="T344" s="156"/>
      <c r="AT344" s="152" t="s">
        <v>203</v>
      </c>
      <c r="AU344" s="152" t="s">
        <v>89</v>
      </c>
      <c r="AV344" s="12" t="s">
        <v>22</v>
      </c>
      <c r="AW344" s="12" t="s">
        <v>39</v>
      </c>
      <c r="AX344" s="12" t="s">
        <v>80</v>
      </c>
      <c r="AY344" s="152" t="s">
        <v>192</v>
      </c>
    </row>
    <row r="345" spans="2:65" s="13" customFormat="1" ht="10.199999999999999" x14ac:dyDescent="0.2">
      <c r="B345" s="157"/>
      <c r="D345" s="151" t="s">
        <v>203</v>
      </c>
      <c r="E345" s="158" t="s">
        <v>20</v>
      </c>
      <c r="F345" s="159" t="s">
        <v>1609</v>
      </c>
      <c r="H345" s="160">
        <v>18.18</v>
      </c>
      <c r="I345" s="161"/>
      <c r="L345" s="157"/>
      <c r="M345" s="162"/>
      <c r="T345" s="163"/>
      <c r="AT345" s="158" t="s">
        <v>203</v>
      </c>
      <c r="AU345" s="158" t="s">
        <v>89</v>
      </c>
      <c r="AV345" s="13" t="s">
        <v>89</v>
      </c>
      <c r="AW345" s="13" t="s">
        <v>39</v>
      </c>
      <c r="AX345" s="13" t="s">
        <v>80</v>
      </c>
      <c r="AY345" s="158" t="s">
        <v>192</v>
      </c>
    </row>
    <row r="346" spans="2:65" s="12" customFormat="1" ht="10.199999999999999" x14ac:dyDescent="0.2">
      <c r="B346" s="150"/>
      <c r="D346" s="151" t="s">
        <v>203</v>
      </c>
      <c r="E346" s="152" t="s">
        <v>20</v>
      </c>
      <c r="F346" s="153" t="s">
        <v>1610</v>
      </c>
      <c r="H346" s="152" t="s">
        <v>20</v>
      </c>
      <c r="I346" s="154"/>
      <c r="L346" s="150"/>
      <c r="M346" s="155"/>
      <c r="T346" s="156"/>
      <c r="AT346" s="152" t="s">
        <v>203</v>
      </c>
      <c r="AU346" s="152" t="s">
        <v>89</v>
      </c>
      <c r="AV346" s="12" t="s">
        <v>22</v>
      </c>
      <c r="AW346" s="12" t="s">
        <v>39</v>
      </c>
      <c r="AX346" s="12" t="s">
        <v>80</v>
      </c>
      <c r="AY346" s="152" t="s">
        <v>192</v>
      </c>
    </row>
    <row r="347" spans="2:65" s="13" customFormat="1" ht="10.199999999999999" x14ac:dyDescent="0.2">
      <c r="B347" s="157"/>
      <c r="D347" s="151" t="s">
        <v>203</v>
      </c>
      <c r="E347" s="158" t="s">
        <v>20</v>
      </c>
      <c r="F347" s="159" t="s">
        <v>1611</v>
      </c>
      <c r="H347" s="160">
        <v>0.6</v>
      </c>
      <c r="I347" s="161"/>
      <c r="L347" s="157"/>
      <c r="M347" s="162"/>
      <c r="T347" s="163"/>
      <c r="AT347" s="158" t="s">
        <v>203</v>
      </c>
      <c r="AU347" s="158" t="s">
        <v>89</v>
      </c>
      <c r="AV347" s="13" t="s">
        <v>89</v>
      </c>
      <c r="AW347" s="13" t="s">
        <v>39</v>
      </c>
      <c r="AX347" s="13" t="s">
        <v>80</v>
      </c>
      <c r="AY347" s="158" t="s">
        <v>192</v>
      </c>
    </row>
    <row r="348" spans="2:65" s="13" customFormat="1" ht="10.199999999999999" x14ac:dyDescent="0.2">
      <c r="B348" s="157"/>
      <c r="D348" s="151" t="s">
        <v>203</v>
      </c>
      <c r="E348" s="158" t="s">
        <v>20</v>
      </c>
      <c r="F348" s="159" t="s">
        <v>1612</v>
      </c>
      <c r="H348" s="160">
        <v>10</v>
      </c>
      <c r="I348" s="161"/>
      <c r="L348" s="157"/>
      <c r="M348" s="162"/>
      <c r="T348" s="163"/>
      <c r="AT348" s="158" t="s">
        <v>203</v>
      </c>
      <c r="AU348" s="158" t="s">
        <v>89</v>
      </c>
      <c r="AV348" s="13" t="s">
        <v>89</v>
      </c>
      <c r="AW348" s="13" t="s">
        <v>39</v>
      </c>
      <c r="AX348" s="13" t="s">
        <v>80</v>
      </c>
      <c r="AY348" s="158" t="s">
        <v>192</v>
      </c>
    </row>
    <row r="349" spans="2:65" s="15" customFormat="1" ht="10.199999999999999" x14ac:dyDescent="0.2">
      <c r="B349" s="171"/>
      <c r="D349" s="151" t="s">
        <v>203</v>
      </c>
      <c r="E349" s="172" t="s">
        <v>1346</v>
      </c>
      <c r="F349" s="173" t="s">
        <v>335</v>
      </c>
      <c r="H349" s="174">
        <v>37.869999999999997</v>
      </c>
      <c r="I349" s="175"/>
      <c r="L349" s="171"/>
      <c r="M349" s="176"/>
      <c r="T349" s="177"/>
      <c r="AT349" s="172" t="s">
        <v>203</v>
      </c>
      <c r="AU349" s="172" t="s">
        <v>89</v>
      </c>
      <c r="AV349" s="15" t="s">
        <v>225</v>
      </c>
      <c r="AW349" s="15" t="s">
        <v>39</v>
      </c>
      <c r="AX349" s="15" t="s">
        <v>80</v>
      </c>
      <c r="AY349" s="172" t="s">
        <v>192</v>
      </c>
    </row>
    <row r="350" spans="2:65" s="12" customFormat="1" ht="10.199999999999999" x14ac:dyDescent="0.2">
      <c r="B350" s="150"/>
      <c r="D350" s="151" t="s">
        <v>203</v>
      </c>
      <c r="E350" s="152" t="s">
        <v>20</v>
      </c>
      <c r="F350" s="153" t="s">
        <v>1613</v>
      </c>
      <c r="H350" s="152" t="s">
        <v>20</v>
      </c>
      <c r="I350" s="154"/>
      <c r="L350" s="150"/>
      <c r="M350" s="155"/>
      <c r="T350" s="156"/>
      <c r="AT350" s="152" t="s">
        <v>203</v>
      </c>
      <c r="AU350" s="152" t="s">
        <v>89</v>
      </c>
      <c r="AV350" s="12" t="s">
        <v>22</v>
      </c>
      <c r="AW350" s="12" t="s">
        <v>39</v>
      </c>
      <c r="AX350" s="12" t="s">
        <v>80</v>
      </c>
      <c r="AY350" s="152" t="s">
        <v>192</v>
      </c>
    </row>
    <row r="351" spans="2:65" s="13" customFormat="1" ht="10.199999999999999" x14ac:dyDescent="0.2">
      <c r="B351" s="157"/>
      <c r="D351" s="151" t="s">
        <v>203</v>
      </c>
      <c r="E351" s="158" t="s">
        <v>20</v>
      </c>
      <c r="F351" s="159" t="s">
        <v>1310</v>
      </c>
      <c r="H351" s="160">
        <v>78.78</v>
      </c>
      <c r="I351" s="161"/>
      <c r="L351" s="157"/>
      <c r="M351" s="162"/>
      <c r="T351" s="163"/>
      <c r="AT351" s="158" t="s">
        <v>203</v>
      </c>
      <c r="AU351" s="158" t="s">
        <v>89</v>
      </c>
      <c r="AV351" s="13" t="s">
        <v>89</v>
      </c>
      <c r="AW351" s="13" t="s">
        <v>39</v>
      </c>
      <c r="AX351" s="13" t="s">
        <v>80</v>
      </c>
      <c r="AY351" s="158" t="s">
        <v>192</v>
      </c>
    </row>
    <row r="352" spans="2:65" s="13" customFormat="1" ht="10.199999999999999" x14ac:dyDescent="0.2">
      <c r="B352" s="157"/>
      <c r="D352" s="151" t="s">
        <v>203</v>
      </c>
      <c r="E352" s="158" t="s">
        <v>20</v>
      </c>
      <c r="F352" s="159" t="s">
        <v>1308</v>
      </c>
      <c r="H352" s="160">
        <v>3.15</v>
      </c>
      <c r="I352" s="161"/>
      <c r="L352" s="157"/>
      <c r="M352" s="162"/>
      <c r="T352" s="163"/>
      <c r="AT352" s="158" t="s">
        <v>203</v>
      </c>
      <c r="AU352" s="158" t="s">
        <v>89</v>
      </c>
      <c r="AV352" s="13" t="s">
        <v>89</v>
      </c>
      <c r="AW352" s="13" t="s">
        <v>39</v>
      </c>
      <c r="AX352" s="13" t="s">
        <v>80</v>
      </c>
      <c r="AY352" s="158" t="s">
        <v>192</v>
      </c>
    </row>
    <row r="353" spans="2:65" s="13" customFormat="1" ht="10.199999999999999" x14ac:dyDescent="0.2">
      <c r="B353" s="157"/>
      <c r="D353" s="151" t="s">
        <v>203</v>
      </c>
      <c r="E353" s="158" t="s">
        <v>20</v>
      </c>
      <c r="F353" s="159" t="s">
        <v>1614</v>
      </c>
      <c r="H353" s="160">
        <v>-37.869999999999997</v>
      </c>
      <c r="I353" s="161"/>
      <c r="L353" s="157"/>
      <c r="M353" s="162"/>
      <c r="T353" s="163"/>
      <c r="AT353" s="158" t="s">
        <v>203</v>
      </c>
      <c r="AU353" s="158" t="s">
        <v>89</v>
      </c>
      <c r="AV353" s="13" t="s">
        <v>89</v>
      </c>
      <c r="AW353" s="13" t="s">
        <v>39</v>
      </c>
      <c r="AX353" s="13" t="s">
        <v>80</v>
      </c>
      <c r="AY353" s="158" t="s">
        <v>192</v>
      </c>
    </row>
    <row r="354" spans="2:65" s="15" customFormat="1" ht="10.199999999999999" x14ac:dyDescent="0.2">
      <c r="B354" s="171"/>
      <c r="D354" s="151" t="s">
        <v>203</v>
      </c>
      <c r="E354" s="172" t="s">
        <v>1348</v>
      </c>
      <c r="F354" s="173" t="s">
        <v>335</v>
      </c>
      <c r="H354" s="174">
        <v>44.06</v>
      </c>
      <c r="I354" s="175"/>
      <c r="L354" s="171"/>
      <c r="M354" s="176"/>
      <c r="T354" s="177"/>
      <c r="AT354" s="172" t="s">
        <v>203</v>
      </c>
      <c r="AU354" s="172" t="s">
        <v>89</v>
      </c>
      <c r="AV354" s="15" t="s">
        <v>225</v>
      </c>
      <c r="AW354" s="15" t="s">
        <v>39</v>
      </c>
      <c r="AX354" s="15" t="s">
        <v>80</v>
      </c>
      <c r="AY354" s="172" t="s">
        <v>192</v>
      </c>
    </row>
    <row r="355" spans="2:65" s="14" customFormat="1" ht="10.199999999999999" x14ac:dyDescent="0.2">
      <c r="B355" s="164"/>
      <c r="D355" s="151" t="s">
        <v>203</v>
      </c>
      <c r="E355" s="165" t="s">
        <v>1260</v>
      </c>
      <c r="F355" s="166" t="s">
        <v>207</v>
      </c>
      <c r="H355" s="167">
        <v>81.93</v>
      </c>
      <c r="I355" s="168"/>
      <c r="L355" s="164"/>
      <c r="M355" s="169"/>
      <c r="T355" s="170"/>
      <c r="AT355" s="165" t="s">
        <v>203</v>
      </c>
      <c r="AU355" s="165" t="s">
        <v>89</v>
      </c>
      <c r="AV355" s="14" t="s">
        <v>199</v>
      </c>
      <c r="AW355" s="14" t="s">
        <v>39</v>
      </c>
      <c r="AX355" s="14" t="s">
        <v>22</v>
      </c>
      <c r="AY355" s="165" t="s">
        <v>192</v>
      </c>
    </row>
    <row r="356" spans="2:65" s="1" customFormat="1" ht="16.5" customHeight="1" x14ac:dyDescent="0.2">
      <c r="B356" s="33"/>
      <c r="C356" s="185" t="s">
        <v>598</v>
      </c>
      <c r="D356" s="185" t="s">
        <v>1615</v>
      </c>
      <c r="E356" s="186" t="s">
        <v>1616</v>
      </c>
      <c r="F356" s="187" t="s">
        <v>1617</v>
      </c>
      <c r="G356" s="188" t="s">
        <v>898</v>
      </c>
      <c r="H356" s="189">
        <v>163.86</v>
      </c>
      <c r="I356" s="190"/>
      <c r="J356" s="191">
        <f>ROUND(I356*H356,2)</f>
        <v>0</v>
      </c>
      <c r="K356" s="187" t="s">
        <v>198</v>
      </c>
      <c r="L356" s="192"/>
      <c r="M356" s="193" t="s">
        <v>20</v>
      </c>
      <c r="N356" s="194" t="s">
        <v>51</v>
      </c>
      <c r="P356" s="142">
        <f>O356*H356</f>
        <v>0</v>
      </c>
      <c r="Q356" s="142">
        <v>1</v>
      </c>
      <c r="R356" s="142">
        <f>Q356*H356</f>
        <v>163.86</v>
      </c>
      <c r="S356" s="142">
        <v>0</v>
      </c>
      <c r="T356" s="143">
        <f>S356*H356</f>
        <v>0</v>
      </c>
      <c r="AR356" s="144" t="s">
        <v>266</v>
      </c>
      <c r="AT356" s="144" t="s">
        <v>1615</v>
      </c>
      <c r="AU356" s="144" t="s">
        <v>89</v>
      </c>
      <c r="AY356" s="18" t="s">
        <v>192</v>
      </c>
      <c r="BE356" s="145">
        <f>IF(N356="základní",J356,0)</f>
        <v>0</v>
      </c>
      <c r="BF356" s="145">
        <f>IF(N356="snížená",J356,0)</f>
        <v>0</v>
      </c>
      <c r="BG356" s="145">
        <f>IF(N356="zákl. přenesená",J356,0)</f>
        <v>0</v>
      </c>
      <c r="BH356" s="145">
        <f>IF(N356="sníž. přenesená",J356,0)</f>
        <v>0</v>
      </c>
      <c r="BI356" s="145">
        <f>IF(N356="nulová",J356,0)</f>
        <v>0</v>
      </c>
      <c r="BJ356" s="18" t="s">
        <v>22</v>
      </c>
      <c r="BK356" s="145">
        <f>ROUND(I356*H356,2)</f>
        <v>0</v>
      </c>
      <c r="BL356" s="18" t="s">
        <v>199</v>
      </c>
      <c r="BM356" s="144" t="s">
        <v>1618</v>
      </c>
    </row>
    <row r="357" spans="2:65" s="12" customFormat="1" ht="10.199999999999999" x14ac:dyDescent="0.2">
      <c r="B357" s="150"/>
      <c r="D357" s="151" t="s">
        <v>203</v>
      </c>
      <c r="E357" s="152" t="s">
        <v>20</v>
      </c>
      <c r="F357" s="153" t="s">
        <v>1619</v>
      </c>
      <c r="H357" s="152" t="s">
        <v>20</v>
      </c>
      <c r="I357" s="154"/>
      <c r="L357" s="150"/>
      <c r="M357" s="155"/>
      <c r="T357" s="156"/>
      <c r="AT357" s="152" t="s">
        <v>203</v>
      </c>
      <c r="AU357" s="152" t="s">
        <v>89</v>
      </c>
      <c r="AV357" s="12" t="s">
        <v>22</v>
      </c>
      <c r="AW357" s="12" t="s">
        <v>39</v>
      </c>
      <c r="AX357" s="12" t="s">
        <v>80</v>
      </c>
      <c r="AY357" s="152" t="s">
        <v>192</v>
      </c>
    </row>
    <row r="358" spans="2:65" s="13" customFormat="1" ht="10.199999999999999" x14ac:dyDescent="0.2">
      <c r="B358" s="157"/>
      <c r="D358" s="151" t="s">
        <v>203</v>
      </c>
      <c r="E358" s="158" t="s">
        <v>20</v>
      </c>
      <c r="F358" s="159" t="s">
        <v>1620</v>
      </c>
      <c r="H358" s="160">
        <v>163.86</v>
      </c>
      <c r="I358" s="161"/>
      <c r="L358" s="157"/>
      <c r="M358" s="162"/>
      <c r="T358" s="163"/>
      <c r="AT358" s="158" t="s">
        <v>203</v>
      </c>
      <c r="AU358" s="158" t="s">
        <v>89</v>
      </c>
      <c r="AV358" s="13" t="s">
        <v>89</v>
      </c>
      <c r="AW358" s="13" t="s">
        <v>39</v>
      </c>
      <c r="AX358" s="13" t="s">
        <v>22</v>
      </c>
      <c r="AY358" s="158" t="s">
        <v>192</v>
      </c>
    </row>
    <row r="359" spans="2:65" s="1" customFormat="1" ht="21.75" customHeight="1" x14ac:dyDescent="0.2">
      <c r="B359" s="33"/>
      <c r="C359" s="133" t="s">
        <v>622</v>
      </c>
      <c r="D359" s="133" t="s">
        <v>194</v>
      </c>
      <c r="E359" s="134" t="s">
        <v>1621</v>
      </c>
      <c r="F359" s="135" t="s">
        <v>1622</v>
      </c>
      <c r="G359" s="136" t="s">
        <v>234</v>
      </c>
      <c r="H359" s="137">
        <v>389.15</v>
      </c>
      <c r="I359" s="138"/>
      <c r="J359" s="139">
        <f>ROUND(I359*H359,2)</f>
        <v>0</v>
      </c>
      <c r="K359" s="135" t="s">
        <v>198</v>
      </c>
      <c r="L359" s="33"/>
      <c r="M359" s="140" t="s">
        <v>20</v>
      </c>
      <c r="N359" s="141" t="s">
        <v>51</v>
      </c>
      <c r="P359" s="142">
        <f>O359*H359</f>
        <v>0</v>
      </c>
      <c r="Q359" s="142">
        <v>0</v>
      </c>
      <c r="R359" s="142">
        <f>Q359*H359</f>
        <v>0</v>
      </c>
      <c r="S359" s="142">
        <v>0</v>
      </c>
      <c r="T359" s="143">
        <f>S359*H359</f>
        <v>0</v>
      </c>
      <c r="AR359" s="144" t="s">
        <v>199</v>
      </c>
      <c r="AT359" s="144" t="s">
        <v>194</v>
      </c>
      <c r="AU359" s="144" t="s">
        <v>89</v>
      </c>
      <c r="AY359" s="18" t="s">
        <v>192</v>
      </c>
      <c r="BE359" s="145">
        <f>IF(N359="základní",J359,0)</f>
        <v>0</v>
      </c>
      <c r="BF359" s="145">
        <f>IF(N359="snížená",J359,0)</f>
        <v>0</v>
      </c>
      <c r="BG359" s="145">
        <f>IF(N359="zákl. přenesená",J359,0)</f>
        <v>0</v>
      </c>
      <c r="BH359" s="145">
        <f>IF(N359="sníž. přenesená",J359,0)</f>
        <v>0</v>
      </c>
      <c r="BI359" s="145">
        <f>IF(N359="nulová",J359,0)</f>
        <v>0</v>
      </c>
      <c r="BJ359" s="18" t="s">
        <v>22</v>
      </c>
      <c r="BK359" s="145">
        <f>ROUND(I359*H359,2)</f>
        <v>0</v>
      </c>
      <c r="BL359" s="18" t="s">
        <v>199</v>
      </c>
      <c r="BM359" s="144" t="s">
        <v>1623</v>
      </c>
    </row>
    <row r="360" spans="2:65" s="1" customFormat="1" ht="10.199999999999999" x14ac:dyDescent="0.2">
      <c r="B360" s="33"/>
      <c r="D360" s="146" t="s">
        <v>201</v>
      </c>
      <c r="F360" s="147" t="s">
        <v>1624</v>
      </c>
      <c r="I360" s="148"/>
      <c r="L360" s="33"/>
      <c r="M360" s="149"/>
      <c r="T360" s="54"/>
      <c r="AT360" s="18" t="s">
        <v>201</v>
      </c>
      <c r="AU360" s="18" t="s">
        <v>89</v>
      </c>
    </row>
    <row r="361" spans="2:65" s="12" customFormat="1" ht="10.199999999999999" x14ac:dyDescent="0.2">
      <c r="B361" s="150"/>
      <c r="D361" s="151" t="s">
        <v>203</v>
      </c>
      <c r="E361" s="152" t="s">
        <v>20</v>
      </c>
      <c r="F361" s="153" t="s">
        <v>1625</v>
      </c>
      <c r="H361" s="152" t="s">
        <v>20</v>
      </c>
      <c r="I361" s="154"/>
      <c r="L361" s="150"/>
      <c r="M361" s="155"/>
      <c r="T361" s="156"/>
      <c r="AT361" s="152" t="s">
        <v>203</v>
      </c>
      <c r="AU361" s="152" t="s">
        <v>89</v>
      </c>
      <c r="AV361" s="12" t="s">
        <v>22</v>
      </c>
      <c r="AW361" s="12" t="s">
        <v>39</v>
      </c>
      <c r="AX361" s="12" t="s">
        <v>80</v>
      </c>
      <c r="AY361" s="152" t="s">
        <v>192</v>
      </c>
    </row>
    <row r="362" spans="2:65" s="13" customFormat="1" ht="10.199999999999999" x14ac:dyDescent="0.2">
      <c r="B362" s="157"/>
      <c r="D362" s="151" t="s">
        <v>203</v>
      </c>
      <c r="E362" s="158" t="s">
        <v>20</v>
      </c>
      <c r="F362" s="159" t="s">
        <v>1626</v>
      </c>
      <c r="H362" s="160">
        <v>80.599999999999994</v>
      </c>
      <c r="I362" s="161"/>
      <c r="L362" s="157"/>
      <c r="M362" s="162"/>
      <c r="T362" s="163"/>
      <c r="AT362" s="158" t="s">
        <v>203</v>
      </c>
      <c r="AU362" s="158" t="s">
        <v>89</v>
      </c>
      <c r="AV362" s="13" t="s">
        <v>89</v>
      </c>
      <c r="AW362" s="13" t="s">
        <v>39</v>
      </c>
      <c r="AX362" s="13" t="s">
        <v>80</v>
      </c>
      <c r="AY362" s="158" t="s">
        <v>192</v>
      </c>
    </row>
    <row r="363" spans="2:65" s="12" customFormat="1" ht="10.199999999999999" x14ac:dyDescent="0.2">
      <c r="B363" s="150"/>
      <c r="D363" s="151" t="s">
        <v>203</v>
      </c>
      <c r="E363" s="152" t="s">
        <v>20</v>
      </c>
      <c r="F363" s="153" t="s">
        <v>1627</v>
      </c>
      <c r="H363" s="152" t="s">
        <v>20</v>
      </c>
      <c r="I363" s="154"/>
      <c r="L363" s="150"/>
      <c r="M363" s="155"/>
      <c r="T363" s="156"/>
      <c r="AT363" s="152" t="s">
        <v>203</v>
      </c>
      <c r="AU363" s="152" t="s">
        <v>89</v>
      </c>
      <c r="AV363" s="12" t="s">
        <v>22</v>
      </c>
      <c r="AW363" s="12" t="s">
        <v>39</v>
      </c>
      <c r="AX363" s="12" t="s">
        <v>80</v>
      </c>
      <c r="AY363" s="152" t="s">
        <v>192</v>
      </c>
    </row>
    <row r="364" spans="2:65" s="12" customFormat="1" ht="10.199999999999999" x14ac:dyDescent="0.2">
      <c r="B364" s="150"/>
      <c r="D364" s="151" t="s">
        <v>203</v>
      </c>
      <c r="E364" s="152" t="s">
        <v>20</v>
      </c>
      <c r="F364" s="153" t="s">
        <v>1628</v>
      </c>
      <c r="H364" s="152" t="s">
        <v>20</v>
      </c>
      <c r="I364" s="154"/>
      <c r="L364" s="150"/>
      <c r="M364" s="155"/>
      <c r="T364" s="156"/>
      <c r="AT364" s="152" t="s">
        <v>203</v>
      </c>
      <c r="AU364" s="152" t="s">
        <v>89</v>
      </c>
      <c r="AV364" s="12" t="s">
        <v>22</v>
      </c>
      <c r="AW364" s="12" t="s">
        <v>39</v>
      </c>
      <c r="AX364" s="12" t="s">
        <v>80</v>
      </c>
      <c r="AY364" s="152" t="s">
        <v>192</v>
      </c>
    </row>
    <row r="365" spans="2:65" s="13" customFormat="1" ht="10.199999999999999" x14ac:dyDescent="0.2">
      <c r="B365" s="157"/>
      <c r="D365" s="151" t="s">
        <v>203</v>
      </c>
      <c r="E365" s="158" t="s">
        <v>20</v>
      </c>
      <c r="F365" s="159" t="s">
        <v>1629</v>
      </c>
      <c r="H365" s="160">
        <v>115.6</v>
      </c>
      <c r="I365" s="161"/>
      <c r="L365" s="157"/>
      <c r="M365" s="162"/>
      <c r="T365" s="163"/>
      <c r="AT365" s="158" t="s">
        <v>203</v>
      </c>
      <c r="AU365" s="158" t="s">
        <v>89</v>
      </c>
      <c r="AV365" s="13" t="s">
        <v>89</v>
      </c>
      <c r="AW365" s="13" t="s">
        <v>39</v>
      </c>
      <c r="AX365" s="13" t="s">
        <v>80</v>
      </c>
      <c r="AY365" s="158" t="s">
        <v>192</v>
      </c>
    </row>
    <row r="366" spans="2:65" s="12" customFormat="1" ht="10.199999999999999" x14ac:dyDescent="0.2">
      <c r="B366" s="150"/>
      <c r="D366" s="151" t="s">
        <v>203</v>
      </c>
      <c r="E366" s="152" t="s">
        <v>20</v>
      </c>
      <c r="F366" s="153" t="s">
        <v>1369</v>
      </c>
      <c r="H366" s="152" t="s">
        <v>20</v>
      </c>
      <c r="I366" s="154"/>
      <c r="L366" s="150"/>
      <c r="M366" s="155"/>
      <c r="T366" s="156"/>
      <c r="AT366" s="152" t="s">
        <v>203</v>
      </c>
      <c r="AU366" s="152" t="s">
        <v>89</v>
      </c>
      <c r="AV366" s="12" t="s">
        <v>22</v>
      </c>
      <c r="AW366" s="12" t="s">
        <v>39</v>
      </c>
      <c r="AX366" s="12" t="s">
        <v>80</v>
      </c>
      <c r="AY366" s="152" t="s">
        <v>192</v>
      </c>
    </row>
    <row r="367" spans="2:65" s="13" customFormat="1" ht="10.199999999999999" x14ac:dyDescent="0.2">
      <c r="B367" s="157"/>
      <c r="D367" s="151" t="s">
        <v>203</v>
      </c>
      <c r="E367" s="158" t="s">
        <v>20</v>
      </c>
      <c r="F367" s="159" t="s">
        <v>1630</v>
      </c>
      <c r="H367" s="160">
        <v>9.85</v>
      </c>
      <c r="I367" s="161"/>
      <c r="L367" s="157"/>
      <c r="M367" s="162"/>
      <c r="T367" s="163"/>
      <c r="AT367" s="158" t="s">
        <v>203</v>
      </c>
      <c r="AU367" s="158" t="s">
        <v>89</v>
      </c>
      <c r="AV367" s="13" t="s">
        <v>89</v>
      </c>
      <c r="AW367" s="13" t="s">
        <v>39</v>
      </c>
      <c r="AX367" s="13" t="s">
        <v>80</v>
      </c>
      <c r="AY367" s="158" t="s">
        <v>192</v>
      </c>
    </row>
    <row r="368" spans="2:65" s="12" customFormat="1" ht="10.199999999999999" x14ac:dyDescent="0.2">
      <c r="B368" s="150"/>
      <c r="D368" s="151" t="s">
        <v>203</v>
      </c>
      <c r="E368" s="152" t="s">
        <v>20</v>
      </c>
      <c r="F368" s="153" t="s">
        <v>1371</v>
      </c>
      <c r="H368" s="152" t="s">
        <v>20</v>
      </c>
      <c r="I368" s="154"/>
      <c r="L368" s="150"/>
      <c r="M368" s="155"/>
      <c r="T368" s="156"/>
      <c r="AT368" s="152" t="s">
        <v>203</v>
      </c>
      <c r="AU368" s="152" t="s">
        <v>89</v>
      </c>
      <c r="AV368" s="12" t="s">
        <v>22</v>
      </c>
      <c r="AW368" s="12" t="s">
        <v>39</v>
      </c>
      <c r="AX368" s="12" t="s">
        <v>80</v>
      </c>
      <c r="AY368" s="152" t="s">
        <v>192</v>
      </c>
    </row>
    <row r="369" spans="2:65" s="13" customFormat="1" ht="10.199999999999999" x14ac:dyDescent="0.2">
      <c r="B369" s="157"/>
      <c r="D369" s="151" t="s">
        <v>203</v>
      </c>
      <c r="E369" s="158" t="s">
        <v>20</v>
      </c>
      <c r="F369" s="159" t="s">
        <v>1631</v>
      </c>
      <c r="H369" s="160">
        <v>15.9</v>
      </c>
      <c r="I369" s="161"/>
      <c r="L369" s="157"/>
      <c r="M369" s="162"/>
      <c r="T369" s="163"/>
      <c r="AT369" s="158" t="s">
        <v>203</v>
      </c>
      <c r="AU369" s="158" t="s">
        <v>89</v>
      </c>
      <c r="AV369" s="13" t="s">
        <v>89</v>
      </c>
      <c r="AW369" s="13" t="s">
        <v>39</v>
      </c>
      <c r="AX369" s="13" t="s">
        <v>80</v>
      </c>
      <c r="AY369" s="158" t="s">
        <v>192</v>
      </c>
    </row>
    <row r="370" spans="2:65" s="12" customFormat="1" ht="10.199999999999999" x14ac:dyDescent="0.2">
      <c r="B370" s="150"/>
      <c r="D370" s="151" t="s">
        <v>203</v>
      </c>
      <c r="E370" s="152" t="s">
        <v>20</v>
      </c>
      <c r="F370" s="153" t="s">
        <v>1385</v>
      </c>
      <c r="H370" s="152" t="s">
        <v>20</v>
      </c>
      <c r="I370" s="154"/>
      <c r="L370" s="150"/>
      <c r="M370" s="155"/>
      <c r="T370" s="156"/>
      <c r="AT370" s="152" t="s">
        <v>203</v>
      </c>
      <c r="AU370" s="152" t="s">
        <v>89</v>
      </c>
      <c r="AV370" s="12" t="s">
        <v>22</v>
      </c>
      <c r="AW370" s="12" t="s">
        <v>39</v>
      </c>
      <c r="AX370" s="12" t="s">
        <v>80</v>
      </c>
      <c r="AY370" s="152" t="s">
        <v>192</v>
      </c>
    </row>
    <row r="371" spans="2:65" s="13" customFormat="1" ht="10.199999999999999" x14ac:dyDescent="0.2">
      <c r="B371" s="157"/>
      <c r="D371" s="151" t="s">
        <v>203</v>
      </c>
      <c r="E371" s="158" t="s">
        <v>20</v>
      </c>
      <c r="F371" s="159" t="s">
        <v>1632</v>
      </c>
      <c r="H371" s="160">
        <v>167.2</v>
      </c>
      <c r="I371" s="161"/>
      <c r="L371" s="157"/>
      <c r="M371" s="162"/>
      <c r="T371" s="163"/>
      <c r="AT371" s="158" t="s">
        <v>203</v>
      </c>
      <c r="AU371" s="158" t="s">
        <v>89</v>
      </c>
      <c r="AV371" s="13" t="s">
        <v>89</v>
      </c>
      <c r="AW371" s="13" t="s">
        <v>39</v>
      </c>
      <c r="AX371" s="13" t="s">
        <v>80</v>
      </c>
      <c r="AY371" s="158" t="s">
        <v>192</v>
      </c>
    </row>
    <row r="372" spans="2:65" s="14" customFormat="1" ht="10.199999999999999" x14ac:dyDescent="0.2">
      <c r="B372" s="164"/>
      <c r="D372" s="151" t="s">
        <v>203</v>
      </c>
      <c r="E372" s="165" t="s">
        <v>20</v>
      </c>
      <c r="F372" s="166" t="s">
        <v>207</v>
      </c>
      <c r="H372" s="167">
        <v>389.15</v>
      </c>
      <c r="I372" s="168"/>
      <c r="L372" s="164"/>
      <c r="M372" s="169"/>
      <c r="T372" s="170"/>
      <c r="AT372" s="165" t="s">
        <v>203</v>
      </c>
      <c r="AU372" s="165" t="s">
        <v>89</v>
      </c>
      <c r="AV372" s="14" t="s">
        <v>199</v>
      </c>
      <c r="AW372" s="14" t="s">
        <v>39</v>
      </c>
      <c r="AX372" s="14" t="s">
        <v>22</v>
      </c>
      <c r="AY372" s="165" t="s">
        <v>192</v>
      </c>
    </row>
    <row r="373" spans="2:65" s="11" customFormat="1" ht="22.8" customHeight="1" x14ac:dyDescent="0.25">
      <c r="B373" s="121"/>
      <c r="D373" s="122" t="s">
        <v>79</v>
      </c>
      <c r="E373" s="131" t="s">
        <v>89</v>
      </c>
      <c r="F373" s="131" t="s">
        <v>1633</v>
      </c>
      <c r="I373" s="124"/>
      <c r="J373" s="132">
        <f>BK373</f>
        <v>0</v>
      </c>
      <c r="L373" s="121"/>
      <c r="M373" s="126"/>
      <c r="P373" s="127">
        <f>SUM(P374:P428)</f>
        <v>0</v>
      </c>
      <c r="R373" s="127">
        <f>SUM(R374:R428)</f>
        <v>134.20644704</v>
      </c>
      <c r="T373" s="128">
        <f>SUM(T374:T428)</f>
        <v>0</v>
      </c>
      <c r="AR373" s="122" t="s">
        <v>22</v>
      </c>
      <c r="AT373" s="129" t="s">
        <v>79</v>
      </c>
      <c r="AU373" s="129" t="s">
        <v>22</v>
      </c>
      <c r="AY373" s="122" t="s">
        <v>192</v>
      </c>
      <c r="BK373" s="130">
        <f>SUM(BK374:BK428)</f>
        <v>0</v>
      </c>
    </row>
    <row r="374" spans="2:65" s="1" customFormat="1" ht="24.15" customHeight="1" x14ac:dyDescent="0.2">
      <c r="B374" s="33"/>
      <c r="C374" s="133" t="s">
        <v>632</v>
      </c>
      <c r="D374" s="133" t="s">
        <v>194</v>
      </c>
      <c r="E374" s="134" t="s">
        <v>1634</v>
      </c>
      <c r="F374" s="135" t="s">
        <v>1635</v>
      </c>
      <c r="G374" s="136" t="s">
        <v>234</v>
      </c>
      <c r="H374" s="137">
        <v>105.6</v>
      </c>
      <c r="I374" s="138"/>
      <c r="J374" s="139">
        <f>ROUND(I374*H374,2)</f>
        <v>0</v>
      </c>
      <c r="K374" s="135" t="s">
        <v>198</v>
      </c>
      <c r="L374" s="33"/>
      <c r="M374" s="140" t="s">
        <v>20</v>
      </c>
      <c r="N374" s="141" t="s">
        <v>51</v>
      </c>
      <c r="P374" s="142">
        <f>O374*H374</f>
        <v>0</v>
      </c>
      <c r="Q374" s="142">
        <v>3.1E-4</v>
      </c>
      <c r="R374" s="142">
        <f>Q374*H374</f>
        <v>3.2736000000000001E-2</v>
      </c>
      <c r="S374" s="142">
        <v>0</v>
      </c>
      <c r="T374" s="143">
        <f>S374*H374</f>
        <v>0</v>
      </c>
      <c r="AR374" s="144" t="s">
        <v>199</v>
      </c>
      <c r="AT374" s="144" t="s">
        <v>194</v>
      </c>
      <c r="AU374" s="144" t="s">
        <v>89</v>
      </c>
      <c r="AY374" s="18" t="s">
        <v>192</v>
      </c>
      <c r="BE374" s="145">
        <f>IF(N374="základní",J374,0)</f>
        <v>0</v>
      </c>
      <c r="BF374" s="145">
        <f>IF(N374="snížená",J374,0)</f>
        <v>0</v>
      </c>
      <c r="BG374" s="145">
        <f>IF(N374="zákl. přenesená",J374,0)</f>
        <v>0</v>
      </c>
      <c r="BH374" s="145">
        <f>IF(N374="sníž. přenesená",J374,0)</f>
        <v>0</v>
      </c>
      <c r="BI374" s="145">
        <f>IF(N374="nulová",J374,0)</f>
        <v>0</v>
      </c>
      <c r="BJ374" s="18" t="s">
        <v>22</v>
      </c>
      <c r="BK374" s="145">
        <f>ROUND(I374*H374,2)</f>
        <v>0</v>
      </c>
      <c r="BL374" s="18" t="s">
        <v>199</v>
      </c>
      <c r="BM374" s="144" t="s">
        <v>1636</v>
      </c>
    </row>
    <row r="375" spans="2:65" s="1" customFormat="1" ht="10.199999999999999" x14ac:dyDescent="0.2">
      <c r="B375" s="33"/>
      <c r="D375" s="146" t="s">
        <v>201</v>
      </c>
      <c r="F375" s="147" t="s">
        <v>1637</v>
      </c>
      <c r="I375" s="148"/>
      <c r="L375" s="33"/>
      <c r="M375" s="149"/>
      <c r="T375" s="54"/>
      <c r="AT375" s="18" t="s">
        <v>201</v>
      </c>
      <c r="AU375" s="18" t="s">
        <v>89</v>
      </c>
    </row>
    <row r="376" spans="2:65" s="13" customFormat="1" ht="10.199999999999999" x14ac:dyDescent="0.2">
      <c r="B376" s="157"/>
      <c r="D376" s="151" t="s">
        <v>203</v>
      </c>
      <c r="E376" s="158" t="s">
        <v>20</v>
      </c>
      <c r="F376" s="159" t="s">
        <v>1638</v>
      </c>
      <c r="H376" s="160">
        <v>105.6</v>
      </c>
      <c r="I376" s="161"/>
      <c r="L376" s="157"/>
      <c r="M376" s="162"/>
      <c r="T376" s="163"/>
      <c r="AT376" s="158" t="s">
        <v>203</v>
      </c>
      <c r="AU376" s="158" t="s">
        <v>89</v>
      </c>
      <c r="AV376" s="13" t="s">
        <v>89</v>
      </c>
      <c r="AW376" s="13" t="s">
        <v>39</v>
      </c>
      <c r="AX376" s="13" t="s">
        <v>22</v>
      </c>
      <c r="AY376" s="158" t="s">
        <v>192</v>
      </c>
    </row>
    <row r="377" spans="2:65" s="1" customFormat="1" ht="16.5" customHeight="1" x14ac:dyDescent="0.2">
      <c r="B377" s="33"/>
      <c r="C377" s="185" t="s">
        <v>641</v>
      </c>
      <c r="D377" s="185" t="s">
        <v>1615</v>
      </c>
      <c r="E377" s="186" t="s">
        <v>1639</v>
      </c>
      <c r="F377" s="187" t="s">
        <v>1640</v>
      </c>
      <c r="G377" s="188" t="s">
        <v>234</v>
      </c>
      <c r="H377" s="189">
        <v>126.72</v>
      </c>
      <c r="I377" s="190"/>
      <c r="J377" s="191">
        <f>ROUND(I377*H377,2)</f>
        <v>0</v>
      </c>
      <c r="K377" s="187" t="s">
        <v>198</v>
      </c>
      <c r="L377" s="192"/>
      <c r="M377" s="193" t="s">
        <v>20</v>
      </c>
      <c r="N377" s="194" t="s">
        <v>51</v>
      </c>
      <c r="P377" s="142">
        <f>O377*H377</f>
        <v>0</v>
      </c>
      <c r="Q377" s="142">
        <v>2.9999999999999997E-4</v>
      </c>
      <c r="R377" s="142">
        <f>Q377*H377</f>
        <v>3.8015999999999994E-2</v>
      </c>
      <c r="S377" s="142">
        <v>0</v>
      </c>
      <c r="T377" s="143">
        <f>S377*H377</f>
        <v>0</v>
      </c>
      <c r="AR377" s="144" t="s">
        <v>266</v>
      </c>
      <c r="AT377" s="144" t="s">
        <v>1615</v>
      </c>
      <c r="AU377" s="144" t="s">
        <v>89</v>
      </c>
      <c r="AY377" s="18" t="s">
        <v>192</v>
      </c>
      <c r="BE377" s="145">
        <f>IF(N377="základní",J377,0)</f>
        <v>0</v>
      </c>
      <c r="BF377" s="145">
        <f>IF(N377="snížená",J377,0)</f>
        <v>0</v>
      </c>
      <c r="BG377" s="145">
        <f>IF(N377="zákl. přenesená",J377,0)</f>
        <v>0</v>
      </c>
      <c r="BH377" s="145">
        <f>IF(N377="sníž. přenesená",J377,0)</f>
        <v>0</v>
      </c>
      <c r="BI377" s="145">
        <f>IF(N377="nulová",J377,0)</f>
        <v>0</v>
      </c>
      <c r="BJ377" s="18" t="s">
        <v>22</v>
      </c>
      <c r="BK377" s="145">
        <f>ROUND(I377*H377,2)</f>
        <v>0</v>
      </c>
      <c r="BL377" s="18" t="s">
        <v>199</v>
      </c>
      <c r="BM377" s="144" t="s">
        <v>1641</v>
      </c>
    </row>
    <row r="378" spans="2:65" s="13" customFormat="1" ht="10.199999999999999" x14ac:dyDescent="0.2">
      <c r="B378" s="157"/>
      <c r="D378" s="151" t="s">
        <v>203</v>
      </c>
      <c r="F378" s="159" t="s">
        <v>1642</v>
      </c>
      <c r="H378" s="160">
        <v>126.72</v>
      </c>
      <c r="I378" s="161"/>
      <c r="L378" s="157"/>
      <c r="M378" s="162"/>
      <c r="T378" s="163"/>
      <c r="AT378" s="158" t="s">
        <v>203</v>
      </c>
      <c r="AU378" s="158" t="s">
        <v>89</v>
      </c>
      <c r="AV378" s="13" t="s">
        <v>89</v>
      </c>
      <c r="AW378" s="13" t="s">
        <v>4</v>
      </c>
      <c r="AX378" s="13" t="s">
        <v>22</v>
      </c>
      <c r="AY378" s="158" t="s">
        <v>192</v>
      </c>
    </row>
    <row r="379" spans="2:65" s="1" customFormat="1" ht="16.5" customHeight="1" x14ac:dyDescent="0.2">
      <c r="B379" s="33"/>
      <c r="C379" s="133" t="s">
        <v>648</v>
      </c>
      <c r="D379" s="133" t="s">
        <v>194</v>
      </c>
      <c r="E379" s="134" t="s">
        <v>1643</v>
      </c>
      <c r="F379" s="135" t="s">
        <v>1644</v>
      </c>
      <c r="G379" s="136" t="s">
        <v>197</v>
      </c>
      <c r="H379" s="137">
        <v>15.84</v>
      </c>
      <c r="I379" s="138"/>
      <c r="J379" s="139">
        <f>ROUND(I379*H379,2)</f>
        <v>0</v>
      </c>
      <c r="K379" s="135" t="s">
        <v>198</v>
      </c>
      <c r="L379" s="33"/>
      <c r="M379" s="140" t="s">
        <v>20</v>
      </c>
      <c r="N379" s="141" t="s">
        <v>51</v>
      </c>
      <c r="P379" s="142">
        <f>O379*H379</f>
        <v>0</v>
      </c>
      <c r="Q379" s="142">
        <v>1.63</v>
      </c>
      <c r="R379" s="142">
        <f>Q379*H379</f>
        <v>25.819199999999999</v>
      </c>
      <c r="S379" s="142">
        <v>0</v>
      </c>
      <c r="T379" s="143">
        <f>S379*H379</f>
        <v>0</v>
      </c>
      <c r="AR379" s="144" t="s">
        <v>199</v>
      </c>
      <c r="AT379" s="144" t="s">
        <v>194</v>
      </c>
      <c r="AU379" s="144" t="s">
        <v>89</v>
      </c>
      <c r="AY379" s="18" t="s">
        <v>192</v>
      </c>
      <c r="BE379" s="145">
        <f>IF(N379="základní",J379,0)</f>
        <v>0</v>
      </c>
      <c r="BF379" s="145">
        <f>IF(N379="snížená",J379,0)</f>
        <v>0</v>
      </c>
      <c r="BG379" s="145">
        <f>IF(N379="zákl. přenesená",J379,0)</f>
        <v>0</v>
      </c>
      <c r="BH379" s="145">
        <f>IF(N379="sníž. přenesená",J379,0)</f>
        <v>0</v>
      </c>
      <c r="BI379" s="145">
        <f>IF(N379="nulová",J379,0)</f>
        <v>0</v>
      </c>
      <c r="BJ379" s="18" t="s">
        <v>22</v>
      </c>
      <c r="BK379" s="145">
        <f>ROUND(I379*H379,2)</f>
        <v>0</v>
      </c>
      <c r="BL379" s="18" t="s">
        <v>199</v>
      </c>
      <c r="BM379" s="144" t="s">
        <v>1645</v>
      </c>
    </row>
    <row r="380" spans="2:65" s="1" customFormat="1" ht="10.199999999999999" x14ac:dyDescent="0.2">
      <c r="B380" s="33"/>
      <c r="D380" s="146" t="s">
        <v>201</v>
      </c>
      <c r="F380" s="147" t="s">
        <v>1646</v>
      </c>
      <c r="I380" s="148"/>
      <c r="L380" s="33"/>
      <c r="M380" s="149"/>
      <c r="T380" s="54"/>
      <c r="AT380" s="18" t="s">
        <v>201</v>
      </c>
      <c r="AU380" s="18" t="s">
        <v>89</v>
      </c>
    </row>
    <row r="381" spans="2:65" s="13" customFormat="1" ht="10.199999999999999" x14ac:dyDescent="0.2">
      <c r="B381" s="157"/>
      <c r="D381" s="151" t="s">
        <v>203</v>
      </c>
      <c r="E381" s="158" t="s">
        <v>20</v>
      </c>
      <c r="F381" s="159" t="s">
        <v>1647</v>
      </c>
      <c r="H381" s="160">
        <v>15.84</v>
      </c>
      <c r="I381" s="161"/>
      <c r="L381" s="157"/>
      <c r="M381" s="162"/>
      <c r="T381" s="163"/>
      <c r="AT381" s="158" t="s">
        <v>203</v>
      </c>
      <c r="AU381" s="158" t="s">
        <v>89</v>
      </c>
      <c r="AV381" s="13" t="s">
        <v>89</v>
      </c>
      <c r="AW381" s="13" t="s">
        <v>39</v>
      </c>
      <c r="AX381" s="13" t="s">
        <v>22</v>
      </c>
      <c r="AY381" s="158" t="s">
        <v>192</v>
      </c>
    </row>
    <row r="382" spans="2:65" s="1" customFormat="1" ht="16.5" customHeight="1" x14ac:dyDescent="0.2">
      <c r="B382" s="33"/>
      <c r="C382" s="133" t="s">
        <v>655</v>
      </c>
      <c r="D382" s="133" t="s">
        <v>194</v>
      </c>
      <c r="E382" s="134" t="s">
        <v>1648</v>
      </c>
      <c r="F382" s="135" t="s">
        <v>1649</v>
      </c>
      <c r="G382" s="136" t="s">
        <v>269</v>
      </c>
      <c r="H382" s="137">
        <v>44</v>
      </c>
      <c r="I382" s="138"/>
      <c r="J382" s="139">
        <f>ROUND(I382*H382,2)</f>
        <v>0</v>
      </c>
      <c r="K382" s="135" t="s">
        <v>198</v>
      </c>
      <c r="L382" s="33"/>
      <c r="M382" s="140" t="s">
        <v>20</v>
      </c>
      <c r="N382" s="141" t="s">
        <v>51</v>
      </c>
      <c r="P382" s="142">
        <f>O382*H382</f>
        <v>0</v>
      </c>
      <c r="Q382" s="142">
        <v>7.2999999999999996E-4</v>
      </c>
      <c r="R382" s="142">
        <f>Q382*H382</f>
        <v>3.2119999999999996E-2</v>
      </c>
      <c r="S382" s="142">
        <v>0</v>
      </c>
      <c r="T382" s="143">
        <f>S382*H382</f>
        <v>0</v>
      </c>
      <c r="AR382" s="144" t="s">
        <v>199</v>
      </c>
      <c r="AT382" s="144" t="s">
        <v>194</v>
      </c>
      <c r="AU382" s="144" t="s">
        <v>89</v>
      </c>
      <c r="AY382" s="18" t="s">
        <v>192</v>
      </c>
      <c r="BE382" s="145">
        <f>IF(N382="základní",J382,0)</f>
        <v>0</v>
      </c>
      <c r="BF382" s="145">
        <f>IF(N382="snížená",J382,0)</f>
        <v>0</v>
      </c>
      <c r="BG382" s="145">
        <f>IF(N382="zákl. přenesená",J382,0)</f>
        <v>0</v>
      </c>
      <c r="BH382" s="145">
        <f>IF(N382="sníž. přenesená",J382,0)</f>
        <v>0</v>
      </c>
      <c r="BI382" s="145">
        <f>IF(N382="nulová",J382,0)</f>
        <v>0</v>
      </c>
      <c r="BJ382" s="18" t="s">
        <v>22</v>
      </c>
      <c r="BK382" s="145">
        <f>ROUND(I382*H382,2)</f>
        <v>0</v>
      </c>
      <c r="BL382" s="18" t="s">
        <v>199</v>
      </c>
      <c r="BM382" s="144" t="s">
        <v>1650</v>
      </c>
    </row>
    <row r="383" spans="2:65" s="1" customFormat="1" ht="10.199999999999999" x14ac:dyDescent="0.2">
      <c r="B383" s="33"/>
      <c r="D383" s="146" t="s">
        <v>201</v>
      </c>
      <c r="F383" s="147" t="s">
        <v>1651</v>
      </c>
      <c r="I383" s="148"/>
      <c r="L383" s="33"/>
      <c r="M383" s="149"/>
      <c r="T383" s="54"/>
      <c r="AT383" s="18" t="s">
        <v>201</v>
      </c>
      <c r="AU383" s="18" t="s">
        <v>89</v>
      </c>
    </row>
    <row r="384" spans="2:65" s="13" customFormat="1" ht="10.199999999999999" x14ac:dyDescent="0.2">
      <c r="B384" s="157"/>
      <c r="D384" s="151" t="s">
        <v>203</v>
      </c>
      <c r="E384" s="158" t="s">
        <v>20</v>
      </c>
      <c r="F384" s="159" t="s">
        <v>1652</v>
      </c>
      <c r="H384" s="160">
        <v>44</v>
      </c>
      <c r="I384" s="161"/>
      <c r="L384" s="157"/>
      <c r="M384" s="162"/>
      <c r="T384" s="163"/>
      <c r="AT384" s="158" t="s">
        <v>203</v>
      </c>
      <c r="AU384" s="158" t="s">
        <v>89</v>
      </c>
      <c r="AV384" s="13" t="s">
        <v>89</v>
      </c>
      <c r="AW384" s="13" t="s">
        <v>39</v>
      </c>
      <c r="AX384" s="13" t="s">
        <v>80</v>
      </c>
      <c r="AY384" s="158" t="s">
        <v>192</v>
      </c>
    </row>
    <row r="385" spans="2:65" s="14" customFormat="1" ht="10.199999999999999" x14ac:dyDescent="0.2">
      <c r="B385" s="164"/>
      <c r="D385" s="151" t="s">
        <v>203</v>
      </c>
      <c r="E385" s="165" t="s">
        <v>1230</v>
      </c>
      <c r="F385" s="166" t="s">
        <v>207</v>
      </c>
      <c r="H385" s="167">
        <v>44</v>
      </c>
      <c r="I385" s="168"/>
      <c r="L385" s="164"/>
      <c r="M385" s="169"/>
      <c r="T385" s="170"/>
      <c r="AT385" s="165" t="s">
        <v>203</v>
      </c>
      <c r="AU385" s="165" t="s">
        <v>89</v>
      </c>
      <c r="AV385" s="14" t="s">
        <v>199</v>
      </c>
      <c r="AW385" s="14" t="s">
        <v>39</v>
      </c>
      <c r="AX385" s="14" t="s">
        <v>22</v>
      </c>
      <c r="AY385" s="165" t="s">
        <v>192</v>
      </c>
    </row>
    <row r="386" spans="2:65" s="1" customFormat="1" ht="16.5" customHeight="1" x14ac:dyDescent="0.2">
      <c r="B386" s="33"/>
      <c r="C386" s="133" t="s">
        <v>664</v>
      </c>
      <c r="D386" s="133" t="s">
        <v>194</v>
      </c>
      <c r="E386" s="134" t="s">
        <v>1653</v>
      </c>
      <c r="F386" s="135" t="s">
        <v>1654</v>
      </c>
      <c r="G386" s="136" t="s">
        <v>487</v>
      </c>
      <c r="H386" s="137">
        <v>2</v>
      </c>
      <c r="I386" s="138"/>
      <c r="J386" s="139">
        <f>ROUND(I386*H386,2)</f>
        <v>0</v>
      </c>
      <c r="K386" s="135" t="s">
        <v>20</v>
      </c>
      <c r="L386" s="33"/>
      <c r="M386" s="140" t="s">
        <v>20</v>
      </c>
      <c r="N386" s="141" t="s">
        <v>51</v>
      </c>
      <c r="P386" s="142">
        <f>O386*H386</f>
        <v>0</v>
      </c>
      <c r="Q386" s="142">
        <v>7.2999999999999996E-4</v>
      </c>
      <c r="R386" s="142">
        <f>Q386*H386</f>
        <v>1.4599999999999999E-3</v>
      </c>
      <c r="S386" s="142">
        <v>0</v>
      </c>
      <c r="T386" s="143">
        <f>S386*H386</f>
        <v>0</v>
      </c>
      <c r="AR386" s="144" t="s">
        <v>199</v>
      </c>
      <c r="AT386" s="144" t="s">
        <v>194</v>
      </c>
      <c r="AU386" s="144" t="s">
        <v>89</v>
      </c>
      <c r="AY386" s="18" t="s">
        <v>192</v>
      </c>
      <c r="BE386" s="145">
        <f>IF(N386="základní",J386,0)</f>
        <v>0</v>
      </c>
      <c r="BF386" s="145">
        <f>IF(N386="snížená",J386,0)</f>
        <v>0</v>
      </c>
      <c r="BG386" s="145">
        <f>IF(N386="zákl. přenesená",J386,0)</f>
        <v>0</v>
      </c>
      <c r="BH386" s="145">
        <f>IF(N386="sníž. přenesená",J386,0)</f>
        <v>0</v>
      </c>
      <c r="BI386" s="145">
        <f>IF(N386="nulová",J386,0)</f>
        <v>0</v>
      </c>
      <c r="BJ386" s="18" t="s">
        <v>22</v>
      </c>
      <c r="BK386" s="145">
        <f>ROUND(I386*H386,2)</f>
        <v>0</v>
      </c>
      <c r="BL386" s="18" t="s">
        <v>199</v>
      </c>
      <c r="BM386" s="144" t="s">
        <v>1655</v>
      </c>
    </row>
    <row r="387" spans="2:65" s="13" customFormat="1" ht="10.199999999999999" x14ac:dyDescent="0.2">
      <c r="B387" s="157"/>
      <c r="D387" s="151" t="s">
        <v>203</v>
      </c>
      <c r="F387" s="159" t="s">
        <v>1656</v>
      </c>
      <c r="H387" s="160">
        <v>2</v>
      </c>
      <c r="I387" s="161"/>
      <c r="L387" s="157"/>
      <c r="M387" s="162"/>
      <c r="T387" s="163"/>
      <c r="AT387" s="158" t="s">
        <v>203</v>
      </c>
      <c r="AU387" s="158" t="s">
        <v>89</v>
      </c>
      <c r="AV387" s="13" t="s">
        <v>89</v>
      </c>
      <c r="AW387" s="13" t="s">
        <v>4</v>
      </c>
      <c r="AX387" s="13" t="s">
        <v>22</v>
      </c>
      <c r="AY387" s="158" t="s">
        <v>192</v>
      </c>
    </row>
    <row r="388" spans="2:65" s="1" customFormat="1" ht="24.15" customHeight="1" x14ac:dyDescent="0.2">
      <c r="B388" s="33"/>
      <c r="C388" s="133" t="s">
        <v>671</v>
      </c>
      <c r="D388" s="133" t="s">
        <v>194</v>
      </c>
      <c r="E388" s="134" t="s">
        <v>1657</v>
      </c>
      <c r="F388" s="135" t="s">
        <v>1658</v>
      </c>
      <c r="G388" s="136" t="s">
        <v>234</v>
      </c>
      <c r="H388" s="137">
        <v>28</v>
      </c>
      <c r="I388" s="138"/>
      <c r="J388" s="139">
        <f>ROUND(I388*H388,2)</f>
        <v>0</v>
      </c>
      <c r="K388" s="135" t="s">
        <v>20</v>
      </c>
      <c r="L388" s="33"/>
      <c r="M388" s="140" t="s">
        <v>20</v>
      </c>
      <c r="N388" s="141" t="s">
        <v>51</v>
      </c>
      <c r="P388" s="142">
        <f>O388*H388</f>
        <v>0</v>
      </c>
      <c r="Q388" s="142">
        <v>0.54959999999999998</v>
      </c>
      <c r="R388" s="142">
        <f>Q388*H388</f>
        <v>15.3888</v>
      </c>
      <c r="S388" s="142">
        <v>0</v>
      </c>
      <c r="T388" s="143">
        <f>S388*H388</f>
        <v>0</v>
      </c>
      <c r="AR388" s="144" t="s">
        <v>199</v>
      </c>
      <c r="AT388" s="144" t="s">
        <v>194</v>
      </c>
      <c r="AU388" s="144" t="s">
        <v>89</v>
      </c>
      <c r="AY388" s="18" t="s">
        <v>192</v>
      </c>
      <c r="BE388" s="145">
        <f>IF(N388="základní",J388,0)</f>
        <v>0</v>
      </c>
      <c r="BF388" s="145">
        <f>IF(N388="snížená",J388,0)</f>
        <v>0</v>
      </c>
      <c r="BG388" s="145">
        <f>IF(N388="zákl. přenesená",J388,0)</f>
        <v>0</v>
      </c>
      <c r="BH388" s="145">
        <f>IF(N388="sníž. přenesená",J388,0)</f>
        <v>0</v>
      </c>
      <c r="BI388" s="145">
        <f>IF(N388="nulová",J388,0)</f>
        <v>0</v>
      </c>
      <c r="BJ388" s="18" t="s">
        <v>22</v>
      </c>
      <c r="BK388" s="145">
        <f>ROUND(I388*H388,2)</f>
        <v>0</v>
      </c>
      <c r="BL388" s="18" t="s">
        <v>199</v>
      </c>
      <c r="BM388" s="144" t="s">
        <v>1659</v>
      </c>
    </row>
    <row r="389" spans="2:65" s="12" customFormat="1" ht="10.199999999999999" x14ac:dyDescent="0.2">
      <c r="B389" s="150"/>
      <c r="D389" s="151" t="s">
        <v>203</v>
      </c>
      <c r="E389" s="152" t="s">
        <v>20</v>
      </c>
      <c r="F389" s="153" t="s">
        <v>1660</v>
      </c>
      <c r="H389" s="152" t="s">
        <v>20</v>
      </c>
      <c r="I389" s="154"/>
      <c r="L389" s="150"/>
      <c r="M389" s="155"/>
      <c r="T389" s="156"/>
      <c r="AT389" s="152" t="s">
        <v>203</v>
      </c>
      <c r="AU389" s="152" t="s">
        <v>89</v>
      </c>
      <c r="AV389" s="12" t="s">
        <v>22</v>
      </c>
      <c r="AW389" s="12" t="s">
        <v>39</v>
      </c>
      <c r="AX389" s="12" t="s">
        <v>80</v>
      </c>
      <c r="AY389" s="152" t="s">
        <v>192</v>
      </c>
    </row>
    <row r="390" spans="2:65" s="12" customFormat="1" ht="10.199999999999999" x14ac:dyDescent="0.2">
      <c r="B390" s="150"/>
      <c r="D390" s="151" t="s">
        <v>203</v>
      </c>
      <c r="E390" s="152" t="s">
        <v>20</v>
      </c>
      <c r="F390" s="153" t="s">
        <v>1661</v>
      </c>
      <c r="H390" s="152" t="s">
        <v>20</v>
      </c>
      <c r="I390" s="154"/>
      <c r="L390" s="150"/>
      <c r="M390" s="155"/>
      <c r="T390" s="156"/>
      <c r="AT390" s="152" t="s">
        <v>203</v>
      </c>
      <c r="AU390" s="152" t="s">
        <v>89</v>
      </c>
      <c r="AV390" s="12" t="s">
        <v>22</v>
      </c>
      <c r="AW390" s="12" t="s">
        <v>39</v>
      </c>
      <c r="AX390" s="12" t="s">
        <v>80</v>
      </c>
      <c r="AY390" s="152" t="s">
        <v>192</v>
      </c>
    </row>
    <row r="391" spans="2:65" s="13" customFormat="1" ht="10.199999999999999" x14ac:dyDescent="0.2">
      <c r="B391" s="157"/>
      <c r="D391" s="151" t="s">
        <v>203</v>
      </c>
      <c r="E391" s="158" t="s">
        <v>20</v>
      </c>
      <c r="F391" s="159" t="s">
        <v>1662</v>
      </c>
      <c r="H391" s="160">
        <v>16.8</v>
      </c>
      <c r="I391" s="161"/>
      <c r="L391" s="157"/>
      <c r="M391" s="162"/>
      <c r="T391" s="163"/>
      <c r="AT391" s="158" t="s">
        <v>203</v>
      </c>
      <c r="AU391" s="158" t="s">
        <v>89</v>
      </c>
      <c r="AV391" s="13" t="s">
        <v>89</v>
      </c>
      <c r="AW391" s="13" t="s">
        <v>39</v>
      </c>
      <c r="AX391" s="13" t="s">
        <v>80</v>
      </c>
      <c r="AY391" s="158" t="s">
        <v>192</v>
      </c>
    </row>
    <row r="392" spans="2:65" s="12" customFormat="1" ht="10.199999999999999" x14ac:dyDescent="0.2">
      <c r="B392" s="150"/>
      <c r="D392" s="151" t="s">
        <v>203</v>
      </c>
      <c r="E392" s="152" t="s">
        <v>20</v>
      </c>
      <c r="F392" s="153" t="s">
        <v>1663</v>
      </c>
      <c r="H392" s="152" t="s">
        <v>20</v>
      </c>
      <c r="I392" s="154"/>
      <c r="L392" s="150"/>
      <c r="M392" s="155"/>
      <c r="T392" s="156"/>
      <c r="AT392" s="152" t="s">
        <v>203</v>
      </c>
      <c r="AU392" s="152" t="s">
        <v>89</v>
      </c>
      <c r="AV392" s="12" t="s">
        <v>22</v>
      </c>
      <c r="AW392" s="12" t="s">
        <v>39</v>
      </c>
      <c r="AX392" s="12" t="s">
        <v>80</v>
      </c>
      <c r="AY392" s="152" t="s">
        <v>192</v>
      </c>
    </row>
    <row r="393" spans="2:65" s="13" customFormat="1" ht="10.199999999999999" x14ac:dyDescent="0.2">
      <c r="B393" s="157"/>
      <c r="D393" s="151" t="s">
        <v>203</v>
      </c>
      <c r="E393" s="158" t="s">
        <v>20</v>
      </c>
      <c r="F393" s="159" t="s">
        <v>1664</v>
      </c>
      <c r="H393" s="160">
        <v>11.2</v>
      </c>
      <c r="I393" s="161"/>
      <c r="L393" s="157"/>
      <c r="M393" s="162"/>
      <c r="T393" s="163"/>
      <c r="AT393" s="158" t="s">
        <v>203</v>
      </c>
      <c r="AU393" s="158" t="s">
        <v>89</v>
      </c>
      <c r="AV393" s="13" t="s">
        <v>89</v>
      </c>
      <c r="AW393" s="13" t="s">
        <v>39</v>
      </c>
      <c r="AX393" s="13" t="s">
        <v>80</v>
      </c>
      <c r="AY393" s="158" t="s">
        <v>192</v>
      </c>
    </row>
    <row r="394" spans="2:65" s="14" customFormat="1" ht="10.199999999999999" x14ac:dyDescent="0.2">
      <c r="B394" s="164"/>
      <c r="D394" s="151" t="s">
        <v>203</v>
      </c>
      <c r="E394" s="165" t="s">
        <v>20</v>
      </c>
      <c r="F394" s="166" t="s">
        <v>207</v>
      </c>
      <c r="H394" s="167">
        <v>28</v>
      </c>
      <c r="I394" s="168"/>
      <c r="L394" s="164"/>
      <c r="M394" s="169"/>
      <c r="T394" s="170"/>
      <c r="AT394" s="165" t="s">
        <v>203</v>
      </c>
      <c r="AU394" s="165" t="s">
        <v>89</v>
      </c>
      <c r="AV394" s="14" t="s">
        <v>199</v>
      </c>
      <c r="AW394" s="14" t="s">
        <v>39</v>
      </c>
      <c r="AX394" s="14" t="s">
        <v>22</v>
      </c>
      <c r="AY394" s="165" t="s">
        <v>192</v>
      </c>
    </row>
    <row r="395" spans="2:65" s="1" customFormat="1" ht="16.5" customHeight="1" x14ac:dyDescent="0.2">
      <c r="B395" s="33"/>
      <c r="C395" s="133" t="s">
        <v>678</v>
      </c>
      <c r="D395" s="133" t="s">
        <v>194</v>
      </c>
      <c r="E395" s="134" t="s">
        <v>1665</v>
      </c>
      <c r="F395" s="135" t="s">
        <v>1666</v>
      </c>
      <c r="G395" s="136" t="s">
        <v>898</v>
      </c>
      <c r="H395" s="137">
        <v>0.9</v>
      </c>
      <c r="I395" s="138"/>
      <c r="J395" s="139">
        <f>ROUND(I395*H395,2)</f>
        <v>0</v>
      </c>
      <c r="K395" s="135" t="s">
        <v>198</v>
      </c>
      <c r="L395" s="33"/>
      <c r="M395" s="140" t="s">
        <v>20</v>
      </c>
      <c r="N395" s="141" t="s">
        <v>51</v>
      </c>
      <c r="P395" s="142">
        <f>O395*H395</f>
        <v>0</v>
      </c>
      <c r="Q395" s="142">
        <v>1.0606199999999999</v>
      </c>
      <c r="R395" s="142">
        <f>Q395*H395</f>
        <v>0.95455799999999991</v>
      </c>
      <c r="S395" s="142">
        <v>0</v>
      </c>
      <c r="T395" s="143">
        <f>S395*H395</f>
        <v>0</v>
      </c>
      <c r="AR395" s="144" t="s">
        <v>199</v>
      </c>
      <c r="AT395" s="144" t="s">
        <v>194</v>
      </c>
      <c r="AU395" s="144" t="s">
        <v>89</v>
      </c>
      <c r="AY395" s="18" t="s">
        <v>192</v>
      </c>
      <c r="BE395" s="145">
        <f>IF(N395="základní",J395,0)</f>
        <v>0</v>
      </c>
      <c r="BF395" s="145">
        <f>IF(N395="snížená",J395,0)</f>
        <v>0</v>
      </c>
      <c r="BG395" s="145">
        <f>IF(N395="zákl. přenesená",J395,0)</f>
        <v>0</v>
      </c>
      <c r="BH395" s="145">
        <f>IF(N395="sníž. přenesená",J395,0)</f>
        <v>0</v>
      </c>
      <c r="BI395" s="145">
        <f>IF(N395="nulová",J395,0)</f>
        <v>0</v>
      </c>
      <c r="BJ395" s="18" t="s">
        <v>22</v>
      </c>
      <c r="BK395" s="145">
        <f>ROUND(I395*H395,2)</f>
        <v>0</v>
      </c>
      <c r="BL395" s="18" t="s">
        <v>199</v>
      </c>
      <c r="BM395" s="144" t="s">
        <v>1667</v>
      </c>
    </row>
    <row r="396" spans="2:65" s="1" customFormat="1" ht="10.199999999999999" x14ac:dyDescent="0.2">
      <c r="B396" s="33"/>
      <c r="D396" s="146" t="s">
        <v>201</v>
      </c>
      <c r="F396" s="147" t="s">
        <v>1668</v>
      </c>
      <c r="I396" s="148"/>
      <c r="L396" s="33"/>
      <c r="M396" s="149"/>
      <c r="T396" s="54"/>
      <c r="AT396" s="18" t="s">
        <v>201</v>
      </c>
      <c r="AU396" s="18" t="s">
        <v>89</v>
      </c>
    </row>
    <row r="397" spans="2:65" s="12" customFormat="1" ht="10.199999999999999" x14ac:dyDescent="0.2">
      <c r="B397" s="150"/>
      <c r="D397" s="151" t="s">
        <v>203</v>
      </c>
      <c r="E397" s="152" t="s">
        <v>20</v>
      </c>
      <c r="F397" s="153" t="s">
        <v>1669</v>
      </c>
      <c r="H397" s="152" t="s">
        <v>20</v>
      </c>
      <c r="I397" s="154"/>
      <c r="L397" s="150"/>
      <c r="M397" s="155"/>
      <c r="T397" s="156"/>
      <c r="AT397" s="152" t="s">
        <v>203</v>
      </c>
      <c r="AU397" s="152" t="s">
        <v>89</v>
      </c>
      <c r="AV397" s="12" t="s">
        <v>22</v>
      </c>
      <c r="AW397" s="12" t="s">
        <v>39</v>
      </c>
      <c r="AX397" s="12" t="s">
        <v>80</v>
      </c>
      <c r="AY397" s="152" t="s">
        <v>192</v>
      </c>
    </row>
    <row r="398" spans="2:65" s="12" customFormat="1" ht="10.199999999999999" x14ac:dyDescent="0.2">
      <c r="B398" s="150"/>
      <c r="D398" s="151" t="s">
        <v>203</v>
      </c>
      <c r="E398" s="152" t="s">
        <v>20</v>
      </c>
      <c r="F398" s="153" t="s">
        <v>1670</v>
      </c>
      <c r="H398" s="152" t="s">
        <v>20</v>
      </c>
      <c r="I398" s="154"/>
      <c r="L398" s="150"/>
      <c r="M398" s="155"/>
      <c r="T398" s="156"/>
      <c r="AT398" s="152" t="s">
        <v>203</v>
      </c>
      <c r="AU398" s="152" t="s">
        <v>89</v>
      </c>
      <c r="AV398" s="12" t="s">
        <v>22</v>
      </c>
      <c r="AW398" s="12" t="s">
        <v>39</v>
      </c>
      <c r="AX398" s="12" t="s">
        <v>80</v>
      </c>
      <c r="AY398" s="152" t="s">
        <v>192</v>
      </c>
    </row>
    <row r="399" spans="2:65" s="13" customFormat="1" ht="10.199999999999999" x14ac:dyDescent="0.2">
      <c r="B399" s="157"/>
      <c r="D399" s="151" t="s">
        <v>203</v>
      </c>
      <c r="E399" s="158" t="s">
        <v>20</v>
      </c>
      <c r="F399" s="159" t="s">
        <v>1671</v>
      </c>
      <c r="H399" s="160">
        <v>0.9</v>
      </c>
      <c r="I399" s="161"/>
      <c r="L399" s="157"/>
      <c r="M399" s="162"/>
      <c r="T399" s="163"/>
      <c r="AT399" s="158" t="s">
        <v>203</v>
      </c>
      <c r="AU399" s="158" t="s">
        <v>89</v>
      </c>
      <c r="AV399" s="13" t="s">
        <v>89</v>
      </c>
      <c r="AW399" s="13" t="s">
        <v>39</v>
      </c>
      <c r="AX399" s="13" t="s">
        <v>22</v>
      </c>
      <c r="AY399" s="158" t="s">
        <v>192</v>
      </c>
    </row>
    <row r="400" spans="2:65" s="1" customFormat="1" ht="24.15" customHeight="1" x14ac:dyDescent="0.2">
      <c r="B400" s="33"/>
      <c r="C400" s="133" t="s">
        <v>683</v>
      </c>
      <c r="D400" s="133" t="s">
        <v>194</v>
      </c>
      <c r="E400" s="134" t="s">
        <v>1672</v>
      </c>
      <c r="F400" s="135" t="s">
        <v>1673</v>
      </c>
      <c r="G400" s="136" t="s">
        <v>487</v>
      </c>
      <c r="H400" s="137">
        <v>4</v>
      </c>
      <c r="I400" s="138"/>
      <c r="J400" s="139">
        <f>ROUND(I400*H400,2)</f>
        <v>0</v>
      </c>
      <c r="K400" s="135" t="s">
        <v>198</v>
      </c>
      <c r="L400" s="33"/>
      <c r="M400" s="140" t="s">
        <v>20</v>
      </c>
      <c r="N400" s="141" t="s">
        <v>51</v>
      </c>
      <c r="P400" s="142">
        <f>O400*H400</f>
        <v>0</v>
      </c>
      <c r="Q400" s="142">
        <v>1.0000000000000001E-5</v>
      </c>
      <c r="R400" s="142">
        <f>Q400*H400</f>
        <v>4.0000000000000003E-5</v>
      </c>
      <c r="S400" s="142">
        <v>0</v>
      </c>
      <c r="T400" s="143">
        <f>S400*H400</f>
        <v>0</v>
      </c>
      <c r="AR400" s="144" t="s">
        <v>199</v>
      </c>
      <c r="AT400" s="144" t="s">
        <v>194</v>
      </c>
      <c r="AU400" s="144" t="s">
        <v>89</v>
      </c>
      <c r="AY400" s="18" t="s">
        <v>192</v>
      </c>
      <c r="BE400" s="145">
        <f>IF(N400="základní",J400,0)</f>
        <v>0</v>
      </c>
      <c r="BF400" s="145">
        <f>IF(N400="snížená",J400,0)</f>
        <v>0</v>
      </c>
      <c r="BG400" s="145">
        <f>IF(N400="zákl. přenesená",J400,0)</f>
        <v>0</v>
      </c>
      <c r="BH400" s="145">
        <f>IF(N400="sníž. přenesená",J400,0)</f>
        <v>0</v>
      </c>
      <c r="BI400" s="145">
        <f>IF(N400="nulová",J400,0)</f>
        <v>0</v>
      </c>
      <c r="BJ400" s="18" t="s">
        <v>22</v>
      </c>
      <c r="BK400" s="145">
        <f>ROUND(I400*H400,2)</f>
        <v>0</v>
      </c>
      <c r="BL400" s="18" t="s">
        <v>199</v>
      </c>
      <c r="BM400" s="144" t="s">
        <v>1674</v>
      </c>
    </row>
    <row r="401" spans="2:65" s="1" customFormat="1" ht="10.199999999999999" x14ac:dyDescent="0.2">
      <c r="B401" s="33"/>
      <c r="D401" s="146" t="s">
        <v>201</v>
      </c>
      <c r="F401" s="147" t="s">
        <v>1675</v>
      </c>
      <c r="I401" s="148"/>
      <c r="L401" s="33"/>
      <c r="M401" s="149"/>
      <c r="T401" s="54"/>
      <c r="AT401" s="18" t="s">
        <v>201</v>
      </c>
      <c r="AU401" s="18" t="s">
        <v>89</v>
      </c>
    </row>
    <row r="402" spans="2:65" s="1" customFormat="1" ht="24.15" customHeight="1" x14ac:dyDescent="0.2">
      <c r="B402" s="33"/>
      <c r="C402" s="133" t="s">
        <v>690</v>
      </c>
      <c r="D402" s="133" t="s">
        <v>194</v>
      </c>
      <c r="E402" s="134" t="s">
        <v>1676</v>
      </c>
      <c r="F402" s="135" t="s">
        <v>1677</v>
      </c>
      <c r="G402" s="136" t="s">
        <v>487</v>
      </c>
      <c r="H402" s="137">
        <v>12</v>
      </c>
      <c r="I402" s="138"/>
      <c r="J402" s="139">
        <f>ROUND(I402*H402,2)</f>
        <v>0</v>
      </c>
      <c r="K402" s="135" t="s">
        <v>198</v>
      </c>
      <c r="L402" s="33"/>
      <c r="M402" s="140" t="s">
        <v>20</v>
      </c>
      <c r="N402" s="141" t="s">
        <v>51</v>
      </c>
      <c r="P402" s="142">
        <f>O402*H402</f>
        <v>0</v>
      </c>
      <c r="Q402" s="142">
        <v>1.0000000000000001E-5</v>
      </c>
      <c r="R402" s="142">
        <f>Q402*H402</f>
        <v>1.2000000000000002E-4</v>
      </c>
      <c r="S402" s="142">
        <v>0</v>
      </c>
      <c r="T402" s="143">
        <f>S402*H402</f>
        <v>0</v>
      </c>
      <c r="AR402" s="144" t="s">
        <v>199</v>
      </c>
      <c r="AT402" s="144" t="s">
        <v>194</v>
      </c>
      <c r="AU402" s="144" t="s">
        <v>89</v>
      </c>
      <c r="AY402" s="18" t="s">
        <v>192</v>
      </c>
      <c r="BE402" s="145">
        <f>IF(N402="základní",J402,0)</f>
        <v>0</v>
      </c>
      <c r="BF402" s="145">
        <f>IF(N402="snížená",J402,0)</f>
        <v>0</v>
      </c>
      <c r="BG402" s="145">
        <f>IF(N402="zákl. přenesená",J402,0)</f>
        <v>0</v>
      </c>
      <c r="BH402" s="145">
        <f>IF(N402="sníž. přenesená",J402,0)</f>
        <v>0</v>
      </c>
      <c r="BI402" s="145">
        <f>IF(N402="nulová",J402,0)</f>
        <v>0</v>
      </c>
      <c r="BJ402" s="18" t="s">
        <v>22</v>
      </c>
      <c r="BK402" s="145">
        <f>ROUND(I402*H402,2)</f>
        <v>0</v>
      </c>
      <c r="BL402" s="18" t="s">
        <v>199</v>
      </c>
      <c r="BM402" s="144" t="s">
        <v>1678</v>
      </c>
    </row>
    <row r="403" spans="2:65" s="1" customFormat="1" ht="10.199999999999999" x14ac:dyDescent="0.2">
      <c r="B403" s="33"/>
      <c r="D403" s="146" t="s">
        <v>201</v>
      </c>
      <c r="F403" s="147" t="s">
        <v>1679</v>
      </c>
      <c r="I403" s="148"/>
      <c r="L403" s="33"/>
      <c r="M403" s="149"/>
      <c r="T403" s="54"/>
      <c r="AT403" s="18" t="s">
        <v>201</v>
      </c>
      <c r="AU403" s="18" t="s">
        <v>89</v>
      </c>
    </row>
    <row r="404" spans="2:65" s="13" customFormat="1" ht="10.199999999999999" x14ac:dyDescent="0.2">
      <c r="B404" s="157"/>
      <c r="D404" s="151" t="s">
        <v>203</v>
      </c>
      <c r="E404" s="158" t="s">
        <v>20</v>
      </c>
      <c r="F404" s="159" t="s">
        <v>1680</v>
      </c>
      <c r="H404" s="160">
        <v>12</v>
      </c>
      <c r="I404" s="161"/>
      <c r="L404" s="157"/>
      <c r="M404" s="162"/>
      <c r="T404" s="163"/>
      <c r="AT404" s="158" t="s">
        <v>203</v>
      </c>
      <c r="AU404" s="158" t="s">
        <v>89</v>
      </c>
      <c r="AV404" s="13" t="s">
        <v>89</v>
      </c>
      <c r="AW404" s="13" t="s">
        <v>39</v>
      </c>
      <c r="AX404" s="13" t="s">
        <v>22</v>
      </c>
      <c r="AY404" s="158" t="s">
        <v>192</v>
      </c>
    </row>
    <row r="405" spans="2:65" s="1" customFormat="1" ht="24.15" customHeight="1" x14ac:dyDescent="0.2">
      <c r="B405" s="33"/>
      <c r="C405" s="133" t="s">
        <v>697</v>
      </c>
      <c r="D405" s="133" t="s">
        <v>194</v>
      </c>
      <c r="E405" s="134" t="s">
        <v>1681</v>
      </c>
      <c r="F405" s="135" t="s">
        <v>1682</v>
      </c>
      <c r="G405" s="136" t="s">
        <v>487</v>
      </c>
      <c r="H405" s="137">
        <v>8</v>
      </c>
      <c r="I405" s="138"/>
      <c r="J405" s="139">
        <f>ROUND(I405*H405,2)</f>
        <v>0</v>
      </c>
      <c r="K405" s="135" t="s">
        <v>198</v>
      </c>
      <c r="L405" s="33"/>
      <c r="M405" s="140" t="s">
        <v>20</v>
      </c>
      <c r="N405" s="141" t="s">
        <v>51</v>
      </c>
      <c r="P405" s="142">
        <f>O405*H405</f>
        <v>0</v>
      </c>
      <c r="Q405" s="142">
        <v>6.9999999999999994E-5</v>
      </c>
      <c r="R405" s="142">
        <f>Q405*H405</f>
        <v>5.5999999999999995E-4</v>
      </c>
      <c r="S405" s="142">
        <v>0</v>
      </c>
      <c r="T405" s="143">
        <f>S405*H405</f>
        <v>0</v>
      </c>
      <c r="AR405" s="144" t="s">
        <v>199</v>
      </c>
      <c r="AT405" s="144" t="s">
        <v>194</v>
      </c>
      <c r="AU405" s="144" t="s">
        <v>89</v>
      </c>
      <c r="AY405" s="18" t="s">
        <v>192</v>
      </c>
      <c r="BE405" s="145">
        <f>IF(N405="základní",J405,0)</f>
        <v>0</v>
      </c>
      <c r="BF405" s="145">
        <f>IF(N405="snížená",J405,0)</f>
        <v>0</v>
      </c>
      <c r="BG405" s="145">
        <f>IF(N405="zákl. přenesená",J405,0)</f>
        <v>0</v>
      </c>
      <c r="BH405" s="145">
        <f>IF(N405="sníž. přenesená",J405,0)</f>
        <v>0</v>
      </c>
      <c r="BI405" s="145">
        <f>IF(N405="nulová",J405,0)</f>
        <v>0</v>
      </c>
      <c r="BJ405" s="18" t="s">
        <v>22</v>
      </c>
      <c r="BK405" s="145">
        <f>ROUND(I405*H405,2)</f>
        <v>0</v>
      </c>
      <c r="BL405" s="18" t="s">
        <v>199</v>
      </c>
      <c r="BM405" s="144" t="s">
        <v>1683</v>
      </c>
    </row>
    <row r="406" spans="2:65" s="1" customFormat="1" ht="10.199999999999999" x14ac:dyDescent="0.2">
      <c r="B406" s="33"/>
      <c r="D406" s="146" t="s">
        <v>201</v>
      </c>
      <c r="F406" s="147" t="s">
        <v>1684</v>
      </c>
      <c r="I406" s="148"/>
      <c r="L406" s="33"/>
      <c r="M406" s="149"/>
      <c r="T406" s="54"/>
      <c r="AT406" s="18" t="s">
        <v>201</v>
      </c>
      <c r="AU406" s="18" t="s">
        <v>89</v>
      </c>
    </row>
    <row r="407" spans="2:65" s="13" customFormat="1" ht="10.199999999999999" x14ac:dyDescent="0.2">
      <c r="B407" s="157"/>
      <c r="D407" s="151" t="s">
        <v>203</v>
      </c>
      <c r="E407" s="158" t="s">
        <v>20</v>
      </c>
      <c r="F407" s="159" t="s">
        <v>1685</v>
      </c>
      <c r="H407" s="160">
        <v>8</v>
      </c>
      <c r="I407" s="161"/>
      <c r="L407" s="157"/>
      <c r="M407" s="162"/>
      <c r="T407" s="163"/>
      <c r="AT407" s="158" t="s">
        <v>203</v>
      </c>
      <c r="AU407" s="158" t="s">
        <v>89</v>
      </c>
      <c r="AV407" s="13" t="s">
        <v>89</v>
      </c>
      <c r="AW407" s="13" t="s">
        <v>39</v>
      </c>
      <c r="AX407" s="13" t="s">
        <v>22</v>
      </c>
      <c r="AY407" s="158" t="s">
        <v>192</v>
      </c>
    </row>
    <row r="408" spans="2:65" s="1" customFormat="1" ht="24.15" customHeight="1" x14ac:dyDescent="0.2">
      <c r="B408" s="33"/>
      <c r="C408" s="133" t="s">
        <v>703</v>
      </c>
      <c r="D408" s="133" t="s">
        <v>194</v>
      </c>
      <c r="E408" s="134" t="s">
        <v>1686</v>
      </c>
      <c r="F408" s="135" t="s">
        <v>1687</v>
      </c>
      <c r="G408" s="136" t="s">
        <v>487</v>
      </c>
      <c r="H408" s="137">
        <v>4</v>
      </c>
      <c r="I408" s="138"/>
      <c r="J408" s="139">
        <f>ROUND(I408*H408,2)</f>
        <v>0</v>
      </c>
      <c r="K408" s="135" t="s">
        <v>198</v>
      </c>
      <c r="L408" s="33"/>
      <c r="M408" s="140" t="s">
        <v>20</v>
      </c>
      <c r="N408" s="141" t="s">
        <v>51</v>
      </c>
      <c r="P408" s="142">
        <f>O408*H408</f>
        <v>0</v>
      </c>
      <c r="Q408" s="142">
        <v>0.24034</v>
      </c>
      <c r="R408" s="142">
        <f>Q408*H408</f>
        <v>0.96135999999999999</v>
      </c>
      <c r="S408" s="142">
        <v>0</v>
      </c>
      <c r="T408" s="143">
        <f>S408*H408</f>
        <v>0</v>
      </c>
      <c r="AR408" s="144" t="s">
        <v>199</v>
      </c>
      <c r="AT408" s="144" t="s">
        <v>194</v>
      </c>
      <c r="AU408" s="144" t="s">
        <v>89</v>
      </c>
      <c r="AY408" s="18" t="s">
        <v>192</v>
      </c>
      <c r="BE408" s="145">
        <f>IF(N408="základní",J408,0)</f>
        <v>0</v>
      </c>
      <c r="BF408" s="145">
        <f>IF(N408="snížená",J408,0)</f>
        <v>0</v>
      </c>
      <c r="BG408" s="145">
        <f>IF(N408="zákl. přenesená",J408,0)</f>
        <v>0</v>
      </c>
      <c r="BH408" s="145">
        <f>IF(N408="sníž. přenesená",J408,0)</f>
        <v>0</v>
      </c>
      <c r="BI408" s="145">
        <f>IF(N408="nulová",J408,0)</f>
        <v>0</v>
      </c>
      <c r="BJ408" s="18" t="s">
        <v>22</v>
      </c>
      <c r="BK408" s="145">
        <f>ROUND(I408*H408,2)</f>
        <v>0</v>
      </c>
      <c r="BL408" s="18" t="s">
        <v>199</v>
      </c>
      <c r="BM408" s="144" t="s">
        <v>1688</v>
      </c>
    </row>
    <row r="409" spans="2:65" s="1" customFormat="1" ht="10.199999999999999" x14ac:dyDescent="0.2">
      <c r="B409" s="33"/>
      <c r="D409" s="146" t="s">
        <v>201</v>
      </c>
      <c r="F409" s="147" t="s">
        <v>1689</v>
      </c>
      <c r="I409" s="148"/>
      <c r="L409" s="33"/>
      <c r="M409" s="149"/>
      <c r="T409" s="54"/>
      <c r="AT409" s="18" t="s">
        <v>201</v>
      </c>
      <c r="AU409" s="18" t="s">
        <v>89</v>
      </c>
    </row>
    <row r="410" spans="2:65" s="1" customFormat="1" ht="21.75" customHeight="1" x14ac:dyDescent="0.2">
      <c r="B410" s="33"/>
      <c r="C410" s="133" t="s">
        <v>708</v>
      </c>
      <c r="D410" s="133" t="s">
        <v>194</v>
      </c>
      <c r="E410" s="134" t="s">
        <v>1690</v>
      </c>
      <c r="F410" s="135" t="s">
        <v>1691</v>
      </c>
      <c r="G410" s="136" t="s">
        <v>197</v>
      </c>
      <c r="H410" s="137">
        <v>30.968</v>
      </c>
      <c r="I410" s="138"/>
      <c r="J410" s="139">
        <f>ROUND(I410*H410,2)</f>
        <v>0</v>
      </c>
      <c r="K410" s="135" t="s">
        <v>198</v>
      </c>
      <c r="L410" s="33"/>
      <c r="M410" s="140" t="s">
        <v>20</v>
      </c>
      <c r="N410" s="141" t="s">
        <v>51</v>
      </c>
      <c r="P410" s="142">
        <f>O410*H410</f>
        <v>0</v>
      </c>
      <c r="Q410" s="142">
        <v>2.16</v>
      </c>
      <c r="R410" s="142">
        <f>Q410*H410</f>
        <v>66.89088000000001</v>
      </c>
      <c r="S410" s="142">
        <v>0</v>
      </c>
      <c r="T410" s="143">
        <f>S410*H410</f>
        <v>0</v>
      </c>
      <c r="AR410" s="144" t="s">
        <v>199</v>
      </c>
      <c r="AT410" s="144" t="s">
        <v>194</v>
      </c>
      <c r="AU410" s="144" t="s">
        <v>89</v>
      </c>
      <c r="AY410" s="18" t="s">
        <v>192</v>
      </c>
      <c r="BE410" s="145">
        <f>IF(N410="základní",J410,0)</f>
        <v>0</v>
      </c>
      <c r="BF410" s="145">
        <f>IF(N410="snížená",J410,0)</f>
        <v>0</v>
      </c>
      <c r="BG410" s="145">
        <f>IF(N410="zákl. přenesená",J410,0)</f>
        <v>0</v>
      </c>
      <c r="BH410" s="145">
        <f>IF(N410="sníž. přenesená",J410,0)</f>
        <v>0</v>
      </c>
      <c r="BI410" s="145">
        <f>IF(N410="nulová",J410,0)</f>
        <v>0</v>
      </c>
      <c r="BJ410" s="18" t="s">
        <v>22</v>
      </c>
      <c r="BK410" s="145">
        <f>ROUND(I410*H410,2)</f>
        <v>0</v>
      </c>
      <c r="BL410" s="18" t="s">
        <v>199</v>
      </c>
      <c r="BM410" s="144" t="s">
        <v>1692</v>
      </c>
    </row>
    <row r="411" spans="2:65" s="1" customFormat="1" ht="10.199999999999999" x14ac:dyDescent="0.2">
      <c r="B411" s="33"/>
      <c r="D411" s="146" t="s">
        <v>201</v>
      </c>
      <c r="F411" s="147" t="s">
        <v>1693</v>
      </c>
      <c r="I411" s="148"/>
      <c r="L411" s="33"/>
      <c r="M411" s="149"/>
      <c r="T411" s="54"/>
      <c r="AT411" s="18" t="s">
        <v>201</v>
      </c>
      <c r="AU411" s="18" t="s">
        <v>89</v>
      </c>
    </row>
    <row r="412" spans="2:65" s="12" customFormat="1" ht="10.199999999999999" x14ac:dyDescent="0.2">
      <c r="B412" s="150"/>
      <c r="D412" s="151" t="s">
        <v>203</v>
      </c>
      <c r="E412" s="152" t="s">
        <v>20</v>
      </c>
      <c r="F412" s="153" t="s">
        <v>1694</v>
      </c>
      <c r="H412" s="152" t="s">
        <v>20</v>
      </c>
      <c r="I412" s="154"/>
      <c r="L412" s="150"/>
      <c r="M412" s="155"/>
      <c r="T412" s="156"/>
      <c r="AT412" s="152" t="s">
        <v>203</v>
      </c>
      <c r="AU412" s="152" t="s">
        <v>89</v>
      </c>
      <c r="AV412" s="12" t="s">
        <v>22</v>
      </c>
      <c r="AW412" s="12" t="s">
        <v>39</v>
      </c>
      <c r="AX412" s="12" t="s">
        <v>80</v>
      </c>
      <c r="AY412" s="152" t="s">
        <v>192</v>
      </c>
    </row>
    <row r="413" spans="2:65" s="12" customFormat="1" ht="10.199999999999999" x14ac:dyDescent="0.2">
      <c r="B413" s="150"/>
      <c r="D413" s="151" t="s">
        <v>203</v>
      </c>
      <c r="E413" s="152" t="s">
        <v>20</v>
      </c>
      <c r="F413" s="153" t="s">
        <v>1695</v>
      </c>
      <c r="H413" s="152" t="s">
        <v>20</v>
      </c>
      <c r="I413" s="154"/>
      <c r="L413" s="150"/>
      <c r="M413" s="155"/>
      <c r="T413" s="156"/>
      <c r="AT413" s="152" t="s">
        <v>203</v>
      </c>
      <c r="AU413" s="152" t="s">
        <v>89</v>
      </c>
      <c r="AV413" s="12" t="s">
        <v>22</v>
      </c>
      <c r="AW413" s="12" t="s">
        <v>39</v>
      </c>
      <c r="AX413" s="12" t="s">
        <v>80</v>
      </c>
      <c r="AY413" s="152" t="s">
        <v>192</v>
      </c>
    </row>
    <row r="414" spans="2:65" s="13" customFormat="1" ht="10.199999999999999" x14ac:dyDescent="0.2">
      <c r="B414" s="157"/>
      <c r="D414" s="151" t="s">
        <v>203</v>
      </c>
      <c r="E414" s="158" t="s">
        <v>20</v>
      </c>
      <c r="F414" s="159" t="s">
        <v>1696</v>
      </c>
      <c r="H414" s="160">
        <v>17.901</v>
      </c>
      <c r="I414" s="161"/>
      <c r="L414" s="157"/>
      <c r="M414" s="162"/>
      <c r="T414" s="163"/>
      <c r="AT414" s="158" t="s">
        <v>203</v>
      </c>
      <c r="AU414" s="158" t="s">
        <v>89</v>
      </c>
      <c r="AV414" s="13" t="s">
        <v>89</v>
      </c>
      <c r="AW414" s="13" t="s">
        <v>39</v>
      </c>
      <c r="AX414" s="13" t="s">
        <v>80</v>
      </c>
      <c r="AY414" s="158" t="s">
        <v>192</v>
      </c>
    </row>
    <row r="415" spans="2:65" s="13" customFormat="1" ht="10.199999999999999" x14ac:dyDescent="0.2">
      <c r="B415" s="157"/>
      <c r="D415" s="151" t="s">
        <v>203</v>
      </c>
      <c r="E415" s="158" t="s">
        <v>20</v>
      </c>
      <c r="F415" s="159" t="s">
        <v>1697</v>
      </c>
      <c r="H415" s="160">
        <v>0.41599999999999998</v>
      </c>
      <c r="I415" s="161"/>
      <c r="L415" s="157"/>
      <c r="M415" s="162"/>
      <c r="T415" s="163"/>
      <c r="AT415" s="158" t="s">
        <v>203</v>
      </c>
      <c r="AU415" s="158" t="s">
        <v>89</v>
      </c>
      <c r="AV415" s="13" t="s">
        <v>89</v>
      </c>
      <c r="AW415" s="13" t="s">
        <v>39</v>
      </c>
      <c r="AX415" s="13" t="s">
        <v>80</v>
      </c>
      <c r="AY415" s="158" t="s">
        <v>192</v>
      </c>
    </row>
    <row r="416" spans="2:65" s="13" customFormat="1" ht="10.199999999999999" x14ac:dyDescent="0.2">
      <c r="B416" s="157"/>
      <c r="D416" s="151" t="s">
        <v>203</v>
      </c>
      <c r="E416" s="158" t="s">
        <v>20</v>
      </c>
      <c r="F416" s="159" t="s">
        <v>1698</v>
      </c>
      <c r="H416" s="160">
        <v>10.818</v>
      </c>
      <c r="I416" s="161"/>
      <c r="L416" s="157"/>
      <c r="M416" s="162"/>
      <c r="T416" s="163"/>
      <c r="AT416" s="158" t="s">
        <v>203</v>
      </c>
      <c r="AU416" s="158" t="s">
        <v>89</v>
      </c>
      <c r="AV416" s="13" t="s">
        <v>89</v>
      </c>
      <c r="AW416" s="13" t="s">
        <v>39</v>
      </c>
      <c r="AX416" s="13" t="s">
        <v>80</v>
      </c>
      <c r="AY416" s="158" t="s">
        <v>192</v>
      </c>
    </row>
    <row r="417" spans="2:65" s="13" customFormat="1" ht="10.199999999999999" x14ac:dyDescent="0.2">
      <c r="B417" s="157"/>
      <c r="D417" s="151" t="s">
        <v>203</v>
      </c>
      <c r="E417" s="158" t="s">
        <v>20</v>
      </c>
      <c r="F417" s="159" t="s">
        <v>1699</v>
      </c>
      <c r="H417" s="160">
        <v>1.833</v>
      </c>
      <c r="I417" s="161"/>
      <c r="L417" s="157"/>
      <c r="M417" s="162"/>
      <c r="T417" s="163"/>
      <c r="AT417" s="158" t="s">
        <v>203</v>
      </c>
      <c r="AU417" s="158" t="s">
        <v>89</v>
      </c>
      <c r="AV417" s="13" t="s">
        <v>89</v>
      </c>
      <c r="AW417" s="13" t="s">
        <v>39</v>
      </c>
      <c r="AX417" s="13" t="s">
        <v>80</v>
      </c>
      <c r="AY417" s="158" t="s">
        <v>192</v>
      </c>
    </row>
    <row r="418" spans="2:65" s="14" customFormat="1" ht="10.199999999999999" x14ac:dyDescent="0.2">
      <c r="B418" s="164"/>
      <c r="D418" s="151" t="s">
        <v>203</v>
      </c>
      <c r="E418" s="165" t="s">
        <v>20</v>
      </c>
      <c r="F418" s="166" t="s">
        <v>207</v>
      </c>
      <c r="H418" s="167">
        <v>30.968</v>
      </c>
      <c r="I418" s="168"/>
      <c r="L418" s="164"/>
      <c r="M418" s="169"/>
      <c r="T418" s="170"/>
      <c r="AT418" s="165" t="s">
        <v>203</v>
      </c>
      <c r="AU418" s="165" t="s">
        <v>89</v>
      </c>
      <c r="AV418" s="14" t="s">
        <v>199</v>
      </c>
      <c r="AW418" s="14" t="s">
        <v>39</v>
      </c>
      <c r="AX418" s="14" t="s">
        <v>22</v>
      </c>
      <c r="AY418" s="165" t="s">
        <v>192</v>
      </c>
    </row>
    <row r="419" spans="2:65" s="1" customFormat="1" ht="16.5" customHeight="1" x14ac:dyDescent="0.2">
      <c r="B419" s="33"/>
      <c r="C419" s="133" t="s">
        <v>713</v>
      </c>
      <c r="D419" s="133" t="s">
        <v>194</v>
      </c>
      <c r="E419" s="134" t="s">
        <v>1700</v>
      </c>
      <c r="F419" s="135" t="s">
        <v>1701</v>
      </c>
      <c r="G419" s="136" t="s">
        <v>197</v>
      </c>
      <c r="H419" s="137">
        <v>9.2210000000000001</v>
      </c>
      <c r="I419" s="138"/>
      <c r="J419" s="139">
        <f>ROUND(I419*H419,2)</f>
        <v>0</v>
      </c>
      <c r="K419" s="135" t="s">
        <v>198</v>
      </c>
      <c r="L419" s="33"/>
      <c r="M419" s="140" t="s">
        <v>20</v>
      </c>
      <c r="N419" s="141" t="s">
        <v>51</v>
      </c>
      <c r="P419" s="142">
        <f>O419*H419</f>
        <v>0</v>
      </c>
      <c r="Q419" s="142">
        <v>1.98</v>
      </c>
      <c r="R419" s="142">
        <f>Q419*H419</f>
        <v>18.257580000000001</v>
      </c>
      <c r="S419" s="142">
        <v>0</v>
      </c>
      <c r="T419" s="143">
        <f>S419*H419</f>
        <v>0</v>
      </c>
      <c r="AR419" s="144" t="s">
        <v>199</v>
      </c>
      <c r="AT419" s="144" t="s">
        <v>194</v>
      </c>
      <c r="AU419" s="144" t="s">
        <v>89</v>
      </c>
      <c r="AY419" s="18" t="s">
        <v>192</v>
      </c>
      <c r="BE419" s="145">
        <f>IF(N419="základní",J419,0)</f>
        <v>0</v>
      </c>
      <c r="BF419" s="145">
        <f>IF(N419="snížená",J419,0)</f>
        <v>0</v>
      </c>
      <c r="BG419" s="145">
        <f>IF(N419="zákl. přenesená",J419,0)</f>
        <v>0</v>
      </c>
      <c r="BH419" s="145">
        <f>IF(N419="sníž. přenesená",J419,0)</f>
        <v>0</v>
      </c>
      <c r="BI419" s="145">
        <f>IF(N419="nulová",J419,0)</f>
        <v>0</v>
      </c>
      <c r="BJ419" s="18" t="s">
        <v>22</v>
      </c>
      <c r="BK419" s="145">
        <f>ROUND(I419*H419,2)</f>
        <v>0</v>
      </c>
      <c r="BL419" s="18" t="s">
        <v>199</v>
      </c>
      <c r="BM419" s="144" t="s">
        <v>1702</v>
      </c>
    </row>
    <row r="420" spans="2:65" s="1" customFormat="1" ht="10.199999999999999" x14ac:dyDescent="0.2">
      <c r="B420" s="33"/>
      <c r="D420" s="146" t="s">
        <v>201</v>
      </c>
      <c r="F420" s="147" t="s">
        <v>1703</v>
      </c>
      <c r="I420" s="148"/>
      <c r="L420" s="33"/>
      <c r="M420" s="149"/>
      <c r="T420" s="54"/>
      <c r="AT420" s="18" t="s">
        <v>201</v>
      </c>
      <c r="AU420" s="18" t="s">
        <v>89</v>
      </c>
    </row>
    <row r="421" spans="2:65" s="13" customFormat="1" ht="10.199999999999999" x14ac:dyDescent="0.2">
      <c r="B421" s="157"/>
      <c r="D421" s="151" t="s">
        <v>203</v>
      </c>
      <c r="E421" s="158" t="s">
        <v>20</v>
      </c>
      <c r="F421" s="159" t="s">
        <v>1704</v>
      </c>
      <c r="H421" s="160">
        <v>6.327</v>
      </c>
      <c r="I421" s="161"/>
      <c r="L421" s="157"/>
      <c r="M421" s="162"/>
      <c r="T421" s="163"/>
      <c r="AT421" s="158" t="s">
        <v>203</v>
      </c>
      <c r="AU421" s="158" t="s">
        <v>89</v>
      </c>
      <c r="AV421" s="13" t="s">
        <v>89</v>
      </c>
      <c r="AW421" s="13" t="s">
        <v>39</v>
      </c>
      <c r="AX421" s="13" t="s">
        <v>80</v>
      </c>
      <c r="AY421" s="158" t="s">
        <v>192</v>
      </c>
    </row>
    <row r="422" spans="2:65" s="13" customFormat="1" ht="10.199999999999999" x14ac:dyDescent="0.2">
      <c r="B422" s="157"/>
      <c r="D422" s="151" t="s">
        <v>203</v>
      </c>
      <c r="E422" s="158" t="s">
        <v>20</v>
      </c>
      <c r="F422" s="159" t="s">
        <v>1705</v>
      </c>
      <c r="H422" s="160">
        <v>2.8940000000000001</v>
      </c>
      <c r="I422" s="161"/>
      <c r="L422" s="157"/>
      <c r="M422" s="162"/>
      <c r="T422" s="163"/>
      <c r="AT422" s="158" t="s">
        <v>203</v>
      </c>
      <c r="AU422" s="158" t="s">
        <v>89</v>
      </c>
      <c r="AV422" s="13" t="s">
        <v>89</v>
      </c>
      <c r="AW422" s="13" t="s">
        <v>39</v>
      </c>
      <c r="AX422" s="13" t="s">
        <v>80</v>
      </c>
      <c r="AY422" s="158" t="s">
        <v>192</v>
      </c>
    </row>
    <row r="423" spans="2:65" s="14" customFormat="1" ht="10.199999999999999" x14ac:dyDescent="0.2">
      <c r="B423" s="164"/>
      <c r="D423" s="151" t="s">
        <v>203</v>
      </c>
      <c r="E423" s="165" t="s">
        <v>20</v>
      </c>
      <c r="F423" s="166" t="s">
        <v>207</v>
      </c>
      <c r="H423" s="167">
        <v>9.2210000000000001</v>
      </c>
      <c r="I423" s="168"/>
      <c r="L423" s="164"/>
      <c r="M423" s="169"/>
      <c r="T423" s="170"/>
      <c r="AT423" s="165" t="s">
        <v>203</v>
      </c>
      <c r="AU423" s="165" t="s">
        <v>89</v>
      </c>
      <c r="AV423" s="14" t="s">
        <v>199</v>
      </c>
      <c r="AW423" s="14" t="s">
        <v>39</v>
      </c>
      <c r="AX423" s="14" t="s">
        <v>22</v>
      </c>
      <c r="AY423" s="165" t="s">
        <v>192</v>
      </c>
    </row>
    <row r="424" spans="2:65" s="1" customFormat="1" ht="24.15" customHeight="1" x14ac:dyDescent="0.2">
      <c r="B424" s="33"/>
      <c r="C424" s="133" t="s">
        <v>718</v>
      </c>
      <c r="D424" s="133" t="s">
        <v>194</v>
      </c>
      <c r="E424" s="134" t="s">
        <v>1706</v>
      </c>
      <c r="F424" s="135" t="s">
        <v>1707</v>
      </c>
      <c r="G424" s="136" t="s">
        <v>197</v>
      </c>
      <c r="H424" s="137">
        <v>2.3759999999999999</v>
      </c>
      <c r="I424" s="138"/>
      <c r="J424" s="139">
        <f>ROUND(I424*H424,2)</f>
        <v>0</v>
      </c>
      <c r="K424" s="135" t="s">
        <v>198</v>
      </c>
      <c r="L424" s="33"/>
      <c r="M424" s="140" t="s">
        <v>20</v>
      </c>
      <c r="N424" s="141" t="s">
        <v>51</v>
      </c>
      <c r="P424" s="142">
        <f>O424*H424</f>
        <v>0</v>
      </c>
      <c r="Q424" s="142">
        <v>2.45329</v>
      </c>
      <c r="R424" s="142">
        <f>Q424*H424</f>
        <v>5.8290170400000001</v>
      </c>
      <c r="S424" s="142">
        <v>0</v>
      </c>
      <c r="T424" s="143">
        <f>S424*H424</f>
        <v>0</v>
      </c>
      <c r="AR424" s="144" t="s">
        <v>199</v>
      </c>
      <c r="AT424" s="144" t="s">
        <v>194</v>
      </c>
      <c r="AU424" s="144" t="s">
        <v>89</v>
      </c>
      <c r="AY424" s="18" t="s">
        <v>192</v>
      </c>
      <c r="BE424" s="145">
        <f>IF(N424="základní",J424,0)</f>
        <v>0</v>
      </c>
      <c r="BF424" s="145">
        <f>IF(N424="snížená",J424,0)</f>
        <v>0</v>
      </c>
      <c r="BG424" s="145">
        <f>IF(N424="zákl. přenesená",J424,0)</f>
        <v>0</v>
      </c>
      <c r="BH424" s="145">
        <f>IF(N424="sníž. přenesená",J424,0)</f>
        <v>0</v>
      </c>
      <c r="BI424" s="145">
        <f>IF(N424="nulová",J424,0)</f>
        <v>0</v>
      </c>
      <c r="BJ424" s="18" t="s">
        <v>22</v>
      </c>
      <c r="BK424" s="145">
        <f>ROUND(I424*H424,2)</f>
        <v>0</v>
      </c>
      <c r="BL424" s="18" t="s">
        <v>199</v>
      </c>
      <c r="BM424" s="144" t="s">
        <v>1708</v>
      </c>
    </row>
    <row r="425" spans="2:65" s="1" customFormat="1" ht="10.199999999999999" x14ac:dyDescent="0.2">
      <c r="B425" s="33"/>
      <c r="D425" s="146" t="s">
        <v>201</v>
      </c>
      <c r="F425" s="147" t="s">
        <v>1709</v>
      </c>
      <c r="I425" s="148"/>
      <c r="L425" s="33"/>
      <c r="M425" s="149"/>
      <c r="T425" s="54"/>
      <c r="AT425" s="18" t="s">
        <v>201</v>
      </c>
      <c r="AU425" s="18" t="s">
        <v>89</v>
      </c>
    </row>
    <row r="426" spans="2:65" s="12" customFormat="1" ht="10.199999999999999" x14ac:dyDescent="0.2">
      <c r="B426" s="150"/>
      <c r="D426" s="151" t="s">
        <v>203</v>
      </c>
      <c r="E426" s="152" t="s">
        <v>20</v>
      </c>
      <c r="F426" s="153" t="s">
        <v>1710</v>
      </c>
      <c r="H426" s="152" t="s">
        <v>20</v>
      </c>
      <c r="I426" s="154"/>
      <c r="L426" s="150"/>
      <c r="M426" s="155"/>
      <c r="T426" s="156"/>
      <c r="AT426" s="152" t="s">
        <v>203</v>
      </c>
      <c r="AU426" s="152" t="s">
        <v>89</v>
      </c>
      <c r="AV426" s="12" t="s">
        <v>22</v>
      </c>
      <c r="AW426" s="12" t="s">
        <v>39</v>
      </c>
      <c r="AX426" s="12" t="s">
        <v>80</v>
      </c>
      <c r="AY426" s="152" t="s">
        <v>192</v>
      </c>
    </row>
    <row r="427" spans="2:65" s="12" customFormat="1" ht="10.199999999999999" x14ac:dyDescent="0.2">
      <c r="B427" s="150"/>
      <c r="D427" s="151" t="s">
        <v>203</v>
      </c>
      <c r="E427" s="152" t="s">
        <v>20</v>
      </c>
      <c r="F427" s="153" t="s">
        <v>1711</v>
      </c>
      <c r="H427" s="152" t="s">
        <v>20</v>
      </c>
      <c r="I427" s="154"/>
      <c r="L427" s="150"/>
      <c r="M427" s="155"/>
      <c r="T427" s="156"/>
      <c r="AT427" s="152" t="s">
        <v>203</v>
      </c>
      <c r="AU427" s="152" t="s">
        <v>89</v>
      </c>
      <c r="AV427" s="12" t="s">
        <v>22</v>
      </c>
      <c r="AW427" s="12" t="s">
        <v>39</v>
      </c>
      <c r="AX427" s="12" t="s">
        <v>80</v>
      </c>
      <c r="AY427" s="152" t="s">
        <v>192</v>
      </c>
    </row>
    <row r="428" spans="2:65" s="13" customFormat="1" ht="10.199999999999999" x14ac:dyDescent="0.2">
      <c r="B428" s="157"/>
      <c r="D428" s="151" t="s">
        <v>203</v>
      </c>
      <c r="E428" s="158" t="s">
        <v>20</v>
      </c>
      <c r="F428" s="159" t="s">
        <v>1469</v>
      </c>
      <c r="H428" s="160">
        <v>2.3759999999999999</v>
      </c>
      <c r="I428" s="161"/>
      <c r="L428" s="157"/>
      <c r="M428" s="162"/>
      <c r="T428" s="163"/>
      <c r="AT428" s="158" t="s">
        <v>203</v>
      </c>
      <c r="AU428" s="158" t="s">
        <v>89</v>
      </c>
      <c r="AV428" s="13" t="s">
        <v>89</v>
      </c>
      <c r="AW428" s="13" t="s">
        <v>39</v>
      </c>
      <c r="AX428" s="13" t="s">
        <v>22</v>
      </c>
      <c r="AY428" s="158" t="s">
        <v>192</v>
      </c>
    </row>
    <row r="429" spans="2:65" s="11" customFormat="1" ht="22.8" customHeight="1" x14ac:dyDescent="0.25">
      <c r="B429" s="121"/>
      <c r="D429" s="122" t="s">
        <v>79</v>
      </c>
      <c r="E429" s="131" t="s">
        <v>225</v>
      </c>
      <c r="F429" s="131" t="s">
        <v>1712</v>
      </c>
      <c r="I429" s="124"/>
      <c r="J429" s="132">
        <f>BK429</f>
        <v>0</v>
      </c>
      <c r="L429" s="121"/>
      <c r="M429" s="126"/>
      <c r="P429" s="127">
        <f>SUM(P430:P766)</f>
        <v>0</v>
      </c>
      <c r="R429" s="127">
        <f>SUM(R430:R766)</f>
        <v>201.10705324000006</v>
      </c>
      <c r="T429" s="128">
        <f>SUM(T430:T766)</f>
        <v>0</v>
      </c>
      <c r="AR429" s="122" t="s">
        <v>22</v>
      </c>
      <c r="AT429" s="129" t="s">
        <v>79</v>
      </c>
      <c r="AU429" s="129" t="s">
        <v>22</v>
      </c>
      <c r="AY429" s="122" t="s">
        <v>192</v>
      </c>
      <c r="BK429" s="130">
        <f>SUM(BK430:BK766)</f>
        <v>0</v>
      </c>
    </row>
    <row r="430" spans="2:65" s="1" customFormat="1" ht="24.15" customHeight="1" x14ac:dyDescent="0.2">
      <c r="B430" s="33"/>
      <c r="C430" s="133" t="s">
        <v>725</v>
      </c>
      <c r="D430" s="133" t="s">
        <v>194</v>
      </c>
      <c r="E430" s="134" t="s">
        <v>1713</v>
      </c>
      <c r="F430" s="135" t="s">
        <v>1714</v>
      </c>
      <c r="G430" s="136" t="s">
        <v>197</v>
      </c>
      <c r="H430" s="137">
        <v>4.2000000000000003E-2</v>
      </c>
      <c r="I430" s="138"/>
      <c r="J430" s="139">
        <f>ROUND(I430*H430,2)</f>
        <v>0</v>
      </c>
      <c r="K430" s="135" t="s">
        <v>198</v>
      </c>
      <c r="L430" s="33"/>
      <c r="M430" s="140" t="s">
        <v>20</v>
      </c>
      <c r="N430" s="141" t="s">
        <v>51</v>
      </c>
      <c r="P430" s="142">
        <f>O430*H430</f>
        <v>0</v>
      </c>
      <c r="Q430" s="142">
        <v>2.3305500000000001</v>
      </c>
      <c r="R430" s="142">
        <f>Q430*H430</f>
        <v>9.7883100000000015E-2</v>
      </c>
      <c r="S430" s="142">
        <v>0</v>
      </c>
      <c r="T430" s="143">
        <f>S430*H430</f>
        <v>0</v>
      </c>
      <c r="AR430" s="144" t="s">
        <v>199</v>
      </c>
      <c r="AT430" s="144" t="s">
        <v>194</v>
      </c>
      <c r="AU430" s="144" t="s">
        <v>89</v>
      </c>
      <c r="AY430" s="18" t="s">
        <v>192</v>
      </c>
      <c r="BE430" s="145">
        <f>IF(N430="základní",J430,0)</f>
        <v>0</v>
      </c>
      <c r="BF430" s="145">
        <f>IF(N430="snížená",J430,0)</f>
        <v>0</v>
      </c>
      <c r="BG430" s="145">
        <f>IF(N430="zákl. přenesená",J430,0)</f>
        <v>0</v>
      </c>
      <c r="BH430" s="145">
        <f>IF(N430="sníž. přenesená",J430,0)</f>
        <v>0</v>
      </c>
      <c r="BI430" s="145">
        <f>IF(N430="nulová",J430,0)</f>
        <v>0</v>
      </c>
      <c r="BJ430" s="18" t="s">
        <v>22</v>
      </c>
      <c r="BK430" s="145">
        <f>ROUND(I430*H430,2)</f>
        <v>0</v>
      </c>
      <c r="BL430" s="18" t="s">
        <v>199</v>
      </c>
      <c r="BM430" s="144" t="s">
        <v>1715</v>
      </c>
    </row>
    <row r="431" spans="2:65" s="1" customFormat="1" ht="10.199999999999999" x14ac:dyDescent="0.2">
      <c r="B431" s="33"/>
      <c r="D431" s="146" t="s">
        <v>201</v>
      </c>
      <c r="F431" s="147" t="s">
        <v>1716</v>
      </c>
      <c r="I431" s="148"/>
      <c r="L431" s="33"/>
      <c r="M431" s="149"/>
      <c r="T431" s="54"/>
      <c r="AT431" s="18" t="s">
        <v>201</v>
      </c>
      <c r="AU431" s="18" t="s">
        <v>89</v>
      </c>
    </row>
    <row r="432" spans="2:65" s="12" customFormat="1" ht="10.199999999999999" x14ac:dyDescent="0.2">
      <c r="B432" s="150"/>
      <c r="D432" s="151" t="s">
        <v>203</v>
      </c>
      <c r="E432" s="152" t="s">
        <v>20</v>
      </c>
      <c r="F432" s="153" t="s">
        <v>1717</v>
      </c>
      <c r="H432" s="152" t="s">
        <v>20</v>
      </c>
      <c r="I432" s="154"/>
      <c r="L432" s="150"/>
      <c r="M432" s="155"/>
      <c r="T432" s="156"/>
      <c r="AT432" s="152" t="s">
        <v>203</v>
      </c>
      <c r="AU432" s="152" t="s">
        <v>89</v>
      </c>
      <c r="AV432" s="12" t="s">
        <v>22</v>
      </c>
      <c r="AW432" s="12" t="s">
        <v>39</v>
      </c>
      <c r="AX432" s="12" t="s">
        <v>80</v>
      </c>
      <c r="AY432" s="152" t="s">
        <v>192</v>
      </c>
    </row>
    <row r="433" spans="2:65" s="12" customFormat="1" ht="10.199999999999999" x14ac:dyDescent="0.2">
      <c r="B433" s="150"/>
      <c r="D433" s="151" t="s">
        <v>203</v>
      </c>
      <c r="E433" s="152" t="s">
        <v>20</v>
      </c>
      <c r="F433" s="153" t="s">
        <v>1718</v>
      </c>
      <c r="H433" s="152" t="s">
        <v>20</v>
      </c>
      <c r="I433" s="154"/>
      <c r="L433" s="150"/>
      <c r="M433" s="155"/>
      <c r="T433" s="156"/>
      <c r="AT433" s="152" t="s">
        <v>203</v>
      </c>
      <c r="AU433" s="152" t="s">
        <v>89</v>
      </c>
      <c r="AV433" s="12" t="s">
        <v>22</v>
      </c>
      <c r="AW433" s="12" t="s">
        <v>39</v>
      </c>
      <c r="AX433" s="12" t="s">
        <v>80</v>
      </c>
      <c r="AY433" s="152" t="s">
        <v>192</v>
      </c>
    </row>
    <row r="434" spans="2:65" s="13" customFormat="1" ht="10.199999999999999" x14ac:dyDescent="0.2">
      <c r="B434" s="157"/>
      <c r="D434" s="151" t="s">
        <v>203</v>
      </c>
      <c r="E434" s="158" t="s">
        <v>20</v>
      </c>
      <c r="F434" s="159" t="s">
        <v>1719</v>
      </c>
      <c r="H434" s="160">
        <v>4.2000000000000003E-2</v>
      </c>
      <c r="I434" s="161"/>
      <c r="L434" s="157"/>
      <c r="M434" s="162"/>
      <c r="T434" s="163"/>
      <c r="AT434" s="158" t="s">
        <v>203</v>
      </c>
      <c r="AU434" s="158" t="s">
        <v>89</v>
      </c>
      <c r="AV434" s="13" t="s">
        <v>89</v>
      </c>
      <c r="AW434" s="13" t="s">
        <v>39</v>
      </c>
      <c r="AX434" s="13" t="s">
        <v>22</v>
      </c>
      <c r="AY434" s="158" t="s">
        <v>192</v>
      </c>
    </row>
    <row r="435" spans="2:65" s="1" customFormat="1" ht="21.75" customHeight="1" x14ac:dyDescent="0.2">
      <c r="B435" s="33"/>
      <c r="C435" s="133" t="s">
        <v>731</v>
      </c>
      <c r="D435" s="133" t="s">
        <v>194</v>
      </c>
      <c r="E435" s="134" t="s">
        <v>1720</v>
      </c>
      <c r="F435" s="135" t="s">
        <v>1721</v>
      </c>
      <c r="G435" s="136" t="s">
        <v>197</v>
      </c>
      <c r="H435" s="137">
        <v>0.42</v>
      </c>
      <c r="I435" s="138"/>
      <c r="J435" s="139">
        <f>ROUND(I435*H435,2)</f>
        <v>0</v>
      </c>
      <c r="K435" s="135" t="s">
        <v>198</v>
      </c>
      <c r="L435" s="33"/>
      <c r="M435" s="140" t="s">
        <v>20</v>
      </c>
      <c r="N435" s="141" t="s">
        <v>51</v>
      </c>
      <c r="P435" s="142">
        <f>O435*H435</f>
        <v>0</v>
      </c>
      <c r="Q435" s="142">
        <v>1.7863599999999999</v>
      </c>
      <c r="R435" s="142">
        <f>Q435*H435</f>
        <v>0.75027119999999992</v>
      </c>
      <c r="S435" s="142">
        <v>0</v>
      </c>
      <c r="T435" s="143">
        <f>S435*H435</f>
        <v>0</v>
      </c>
      <c r="AR435" s="144" t="s">
        <v>199</v>
      </c>
      <c r="AT435" s="144" t="s">
        <v>194</v>
      </c>
      <c r="AU435" s="144" t="s">
        <v>89</v>
      </c>
      <c r="AY435" s="18" t="s">
        <v>192</v>
      </c>
      <c r="BE435" s="145">
        <f>IF(N435="základní",J435,0)</f>
        <v>0</v>
      </c>
      <c r="BF435" s="145">
        <f>IF(N435="snížená",J435,0)</f>
        <v>0</v>
      </c>
      <c r="BG435" s="145">
        <f>IF(N435="zákl. přenesená",J435,0)</f>
        <v>0</v>
      </c>
      <c r="BH435" s="145">
        <f>IF(N435="sníž. přenesená",J435,0)</f>
        <v>0</v>
      </c>
      <c r="BI435" s="145">
        <f>IF(N435="nulová",J435,0)</f>
        <v>0</v>
      </c>
      <c r="BJ435" s="18" t="s">
        <v>22</v>
      </c>
      <c r="BK435" s="145">
        <f>ROUND(I435*H435,2)</f>
        <v>0</v>
      </c>
      <c r="BL435" s="18" t="s">
        <v>199</v>
      </c>
      <c r="BM435" s="144" t="s">
        <v>1722</v>
      </c>
    </row>
    <row r="436" spans="2:65" s="1" customFormat="1" ht="10.199999999999999" x14ac:dyDescent="0.2">
      <c r="B436" s="33"/>
      <c r="D436" s="146" t="s">
        <v>201</v>
      </c>
      <c r="F436" s="147" t="s">
        <v>1723</v>
      </c>
      <c r="I436" s="148"/>
      <c r="L436" s="33"/>
      <c r="M436" s="149"/>
      <c r="T436" s="54"/>
      <c r="AT436" s="18" t="s">
        <v>201</v>
      </c>
      <c r="AU436" s="18" t="s">
        <v>89</v>
      </c>
    </row>
    <row r="437" spans="2:65" s="12" customFormat="1" ht="10.199999999999999" x14ac:dyDescent="0.2">
      <c r="B437" s="150"/>
      <c r="D437" s="151" t="s">
        <v>203</v>
      </c>
      <c r="E437" s="152" t="s">
        <v>20</v>
      </c>
      <c r="F437" s="153" t="s">
        <v>1724</v>
      </c>
      <c r="H437" s="152" t="s">
        <v>20</v>
      </c>
      <c r="I437" s="154"/>
      <c r="L437" s="150"/>
      <c r="M437" s="155"/>
      <c r="T437" s="156"/>
      <c r="AT437" s="152" t="s">
        <v>203</v>
      </c>
      <c r="AU437" s="152" t="s">
        <v>89</v>
      </c>
      <c r="AV437" s="12" t="s">
        <v>22</v>
      </c>
      <c r="AW437" s="12" t="s">
        <v>39</v>
      </c>
      <c r="AX437" s="12" t="s">
        <v>80</v>
      </c>
      <c r="AY437" s="152" t="s">
        <v>192</v>
      </c>
    </row>
    <row r="438" spans="2:65" s="13" customFormat="1" ht="10.199999999999999" x14ac:dyDescent="0.2">
      <c r="B438" s="157"/>
      <c r="D438" s="151" t="s">
        <v>203</v>
      </c>
      <c r="E438" s="158" t="s">
        <v>20</v>
      </c>
      <c r="F438" s="159" t="s">
        <v>1725</v>
      </c>
      <c r="H438" s="160">
        <v>0.42</v>
      </c>
      <c r="I438" s="161"/>
      <c r="L438" s="157"/>
      <c r="M438" s="162"/>
      <c r="T438" s="163"/>
      <c r="AT438" s="158" t="s">
        <v>203</v>
      </c>
      <c r="AU438" s="158" t="s">
        <v>89</v>
      </c>
      <c r="AV438" s="13" t="s">
        <v>89</v>
      </c>
      <c r="AW438" s="13" t="s">
        <v>39</v>
      </c>
      <c r="AX438" s="13" t="s">
        <v>22</v>
      </c>
      <c r="AY438" s="158" t="s">
        <v>192</v>
      </c>
    </row>
    <row r="439" spans="2:65" s="1" customFormat="1" ht="16.5" customHeight="1" x14ac:dyDescent="0.2">
      <c r="B439" s="33"/>
      <c r="C439" s="133" t="s">
        <v>737</v>
      </c>
      <c r="D439" s="133" t="s">
        <v>194</v>
      </c>
      <c r="E439" s="134" t="s">
        <v>1726</v>
      </c>
      <c r="F439" s="135" t="s">
        <v>1727</v>
      </c>
      <c r="G439" s="136" t="s">
        <v>234</v>
      </c>
      <c r="H439" s="137">
        <v>146.54</v>
      </c>
      <c r="I439" s="138"/>
      <c r="J439" s="139">
        <f>ROUND(I439*H439,2)</f>
        <v>0</v>
      </c>
      <c r="K439" s="135" t="s">
        <v>198</v>
      </c>
      <c r="L439" s="33"/>
      <c r="M439" s="140" t="s">
        <v>20</v>
      </c>
      <c r="N439" s="141" t="s">
        <v>51</v>
      </c>
      <c r="P439" s="142">
        <f>O439*H439</f>
        <v>0</v>
      </c>
      <c r="Q439" s="142">
        <v>0.18314</v>
      </c>
      <c r="R439" s="142">
        <f>Q439*H439</f>
        <v>26.837335599999999</v>
      </c>
      <c r="S439" s="142">
        <v>0</v>
      </c>
      <c r="T439" s="143">
        <f>S439*H439</f>
        <v>0</v>
      </c>
      <c r="AR439" s="144" t="s">
        <v>199</v>
      </c>
      <c r="AT439" s="144" t="s">
        <v>194</v>
      </c>
      <c r="AU439" s="144" t="s">
        <v>89</v>
      </c>
      <c r="AY439" s="18" t="s">
        <v>192</v>
      </c>
      <c r="BE439" s="145">
        <f>IF(N439="základní",J439,0)</f>
        <v>0</v>
      </c>
      <c r="BF439" s="145">
        <f>IF(N439="snížená",J439,0)</f>
        <v>0</v>
      </c>
      <c r="BG439" s="145">
        <f>IF(N439="zákl. přenesená",J439,0)</f>
        <v>0</v>
      </c>
      <c r="BH439" s="145">
        <f>IF(N439="sníž. přenesená",J439,0)</f>
        <v>0</v>
      </c>
      <c r="BI439" s="145">
        <f>IF(N439="nulová",J439,0)</f>
        <v>0</v>
      </c>
      <c r="BJ439" s="18" t="s">
        <v>22</v>
      </c>
      <c r="BK439" s="145">
        <f>ROUND(I439*H439,2)</f>
        <v>0</v>
      </c>
      <c r="BL439" s="18" t="s">
        <v>199</v>
      </c>
      <c r="BM439" s="144" t="s">
        <v>1728</v>
      </c>
    </row>
    <row r="440" spans="2:65" s="1" customFormat="1" ht="10.199999999999999" x14ac:dyDescent="0.2">
      <c r="B440" s="33"/>
      <c r="D440" s="146" t="s">
        <v>201</v>
      </c>
      <c r="F440" s="147" t="s">
        <v>1729</v>
      </c>
      <c r="I440" s="148"/>
      <c r="L440" s="33"/>
      <c r="M440" s="149"/>
      <c r="T440" s="54"/>
      <c r="AT440" s="18" t="s">
        <v>201</v>
      </c>
      <c r="AU440" s="18" t="s">
        <v>89</v>
      </c>
    </row>
    <row r="441" spans="2:65" s="12" customFormat="1" ht="10.199999999999999" x14ac:dyDescent="0.2">
      <c r="B441" s="150"/>
      <c r="D441" s="151" t="s">
        <v>203</v>
      </c>
      <c r="E441" s="152" t="s">
        <v>20</v>
      </c>
      <c r="F441" s="153" t="s">
        <v>1730</v>
      </c>
      <c r="H441" s="152" t="s">
        <v>20</v>
      </c>
      <c r="I441" s="154"/>
      <c r="L441" s="150"/>
      <c r="M441" s="155"/>
      <c r="T441" s="156"/>
      <c r="AT441" s="152" t="s">
        <v>203</v>
      </c>
      <c r="AU441" s="152" t="s">
        <v>89</v>
      </c>
      <c r="AV441" s="12" t="s">
        <v>22</v>
      </c>
      <c r="AW441" s="12" t="s">
        <v>39</v>
      </c>
      <c r="AX441" s="12" t="s">
        <v>80</v>
      </c>
      <c r="AY441" s="152" t="s">
        <v>192</v>
      </c>
    </row>
    <row r="442" spans="2:65" s="12" customFormat="1" ht="10.199999999999999" x14ac:dyDescent="0.2">
      <c r="B442" s="150"/>
      <c r="D442" s="151" t="s">
        <v>203</v>
      </c>
      <c r="E442" s="152" t="s">
        <v>20</v>
      </c>
      <c r="F442" s="153" t="s">
        <v>1731</v>
      </c>
      <c r="H442" s="152" t="s">
        <v>20</v>
      </c>
      <c r="I442" s="154"/>
      <c r="L442" s="150"/>
      <c r="M442" s="155"/>
      <c r="T442" s="156"/>
      <c r="AT442" s="152" t="s">
        <v>203</v>
      </c>
      <c r="AU442" s="152" t="s">
        <v>89</v>
      </c>
      <c r="AV442" s="12" t="s">
        <v>22</v>
      </c>
      <c r="AW442" s="12" t="s">
        <v>39</v>
      </c>
      <c r="AX442" s="12" t="s">
        <v>80</v>
      </c>
      <c r="AY442" s="152" t="s">
        <v>192</v>
      </c>
    </row>
    <row r="443" spans="2:65" s="12" customFormat="1" ht="10.199999999999999" x14ac:dyDescent="0.2">
      <c r="B443" s="150"/>
      <c r="D443" s="151" t="s">
        <v>203</v>
      </c>
      <c r="E443" s="152" t="s">
        <v>20</v>
      </c>
      <c r="F443" s="153" t="s">
        <v>1732</v>
      </c>
      <c r="H443" s="152" t="s">
        <v>20</v>
      </c>
      <c r="I443" s="154"/>
      <c r="L443" s="150"/>
      <c r="M443" s="155"/>
      <c r="T443" s="156"/>
      <c r="AT443" s="152" t="s">
        <v>203</v>
      </c>
      <c r="AU443" s="152" t="s">
        <v>89</v>
      </c>
      <c r="AV443" s="12" t="s">
        <v>22</v>
      </c>
      <c r="AW443" s="12" t="s">
        <v>39</v>
      </c>
      <c r="AX443" s="12" t="s">
        <v>80</v>
      </c>
      <c r="AY443" s="152" t="s">
        <v>192</v>
      </c>
    </row>
    <row r="444" spans="2:65" s="13" customFormat="1" ht="10.199999999999999" x14ac:dyDescent="0.2">
      <c r="B444" s="157"/>
      <c r="D444" s="151" t="s">
        <v>203</v>
      </c>
      <c r="E444" s="158" t="s">
        <v>20</v>
      </c>
      <c r="F444" s="159" t="s">
        <v>1733</v>
      </c>
      <c r="H444" s="160">
        <v>58.616</v>
      </c>
      <c r="I444" s="161"/>
      <c r="L444" s="157"/>
      <c r="M444" s="162"/>
      <c r="T444" s="163"/>
      <c r="AT444" s="158" t="s">
        <v>203</v>
      </c>
      <c r="AU444" s="158" t="s">
        <v>89</v>
      </c>
      <c r="AV444" s="13" t="s">
        <v>89</v>
      </c>
      <c r="AW444" s="13" t="s">
        <v>39</v>
      </c>
      <c r="AX444" s="13" t="s">
        <v>80</v>
      </c>
      <c r="AY444" s="158" t="s">
        <v>192</v>
      </c>
    </row>
    <row r="445" spans="2:65" s="12" customFormat="1" ht="10.199999999999999" x14ac:dyDescent="0.2">
      <c r="B445" s="150"/>
      <c r="D445" s="151" t="s">
        <v>203</v>
      </c>
      <c r="E445" s="152" t="s">
        <v>20</v>
      </c>
      <c r="F445" s="153" t="s">
        <v>1734</v>
      </c>
      <c r="H445" s="152" t="s">
        <v>20</v>
      </c>
      <c r="I445" s="154"/>
      <c r="L445" s="150"/>
      <c r="M445" s="155"/>
      <c r="T445" s="156"/>
      <c r="AT445" s="152" t="s">
        <v>203</v>
      </c>
      <c r="AU445" s="152" t="s">
        <v>89</v>
      </c>
      <c r="AV445" s="12" t="s">
        <v>22</v>
      </c>
      <c r="AW445" s="12" t="s">
        <v>39</v>
      </c>
      <c r="AX445" s="12" t="s">
        <v>80</v>
      </c>
      <c r="AY445" s="152" t="s">
        <v>192</v>
      </c>
    </row>
    <row r="446" spans="2:65" s="12" customFormat="1" ht="10.199999999999999" x14ac:dyDescent="0.2">
      <c r="B446" s="150"/>
      <c r="D446" s="151" t="s">
        <v>203</v>
      </c>
      <c r="E446" s="152" t="s">
        <v>20</v>
      </c>
      <c r="F446" s="153" t="s">
        <v>1730</v>
      </c>
      <c r="H446" s="152" t="s">
        <v>20</v>
      </c>
      <c r="I446" s="154"/>
      <c r="L446" s="150"/>
      <c r="M446" s="155"/>
      <c r="T446" s="156"/>
      <c r="AT446" s="152" t="s">
        <v>203</v>
      </c>
      <c r="AU446" s="152" t="s">
        <v>89</v>
      </c>
      <c r="AV446" s="12" t="s">
        <v>22</v>
      </c>
      <c r="AW446" s="12" t="s">
        <v>39</v>
      </c>
      <c r="AX446" s="12" t="s">
        <v>80</v>
      </c>
      <c r="AY446" s="152" t="s">
        <v>192</v>
      </c>
    </row>
    <row r="447" spans="2:65" s="13" customFormat="1" ht="10.199999999999999" x14ac:dyDescent="0.2">
      <c r="B447" s="157"/>
      <c r="D447" s="151" t="s">
        <v>203</v>
      </c>
      <c r="E447" s="158" t="s">
        <v>20</v>
      </c>
      <c r="F447" s="159" t="s">
        <v>1735</v>
      </c>
      <c r="H447" s="160">
        <v>87.924000000000007</v>
      </c>
      <c r="I447" s="161"/>
      <c r="L447" s="157"/>
      <c r="M447" s="162"/>
      <c r="T447" s="163"/>
      <c r="AT447" s="158" t="s">
        <v>203</v>
      </c>
      <c r="AU447" s="158" t="s">
        <v>89</v>
      </c>
      <c r="AV447" s="13" t="s">
        <v>89</v>
      </c>
      <c r="AW447" s="13" t="s">
        <v>39</v>
      </c>
      <c r="AX447" s="13" t="s">
        <v>80</v>
      </c>
      <c r="AY447" s="158" t="s">
        <v>192</v>
      </c>
    </row>
    <row r="448" spans="2:65" s="14" customFormat="1" ht="10.199999999999999" x14ac:dyDescent="0.2">
      <c r="B448" s="164"/>
      <c r="D448" s="151" t="s">
        <v>203</v>
      </c>
      <c r="E448" s="165" t="s">
        <v>20</v>
      </c>
      <c r="F448" s="166" t="s">
        <v>207</v>
      </c>
      <c r="H448" s="167">
        <v>146.54</v>
      </c>
      <c r="I448" s="168"/>
      <c r="L448" s="164"/>
      <c r="M448" s="169"/>
      <c r="T448" s="170"/>
      <c r="AT448" s="165" t="s">
        <v>203</v>
      </c>
      <c r="AU448" s="165" t="s">
        <v>89</v>
      </c>
      <c r="AV448" s="14" t="s">
        <v>199</v>
      </c>
      <c r="AW448" s="14" t="s">
        <v>39</v>
      </c>
      <c r="AX448" s="14" t="s">
        <v>22</v>
      </c>
      <c r="AY448" s="165" t="s">
        <v>192</v>
      </c>
    </row>
    <row r="449" spans="2:65" s="1" customFormat="1" ht="16.5" customHeight="1" x14ac:dyDescent="0.2">
      <c r="B449" s="33"/>
      <c r="C449" s="133" t="s">
        <v>745</v>
      </c>
      <c r="D449" s="133" t="s">
        <v>194</v>
      </c>
      <c r="E449" s="134" t="s">
        <v>1736</v>
      </c>
      <c r="F449" s="135" t="s">
        <v>1737</v>
      </c>
      <c r="G449" s="136" t="s">
        <v>487</v>
      </c>
      <c r="H449" s="137">
        <v>2</v>
      </c>
      <c r="I449" s="138"/>
      <c r="J449" s="139">
        <f>ROUND(I449*H449,2)</f>
        <v>0</v>
      </c>
      <c r="K449" s="135" t="s">
        <v>198</v>
      </c>
      <c r="L449" s="33"/>
      <c r="M449" s="140" t="s">
        <v>20</v>
      </c>
      <c r="N449" s="141" t="s">
        <v>51</v>
      </c>
      <c r="P449" s="142">
        <f>O449*H449</f>
        <v>0</v>
      </c>
      <c r="Q449" s="142">
        <v>9.1800000000000007E-3</v>
      </c>
      <c r="R449" s="142">
        <f>Q449*H449</f>
        <v>1.8360000000000001E-2</v>
      </c>
      <c r="S449" s="142">
        <v>0</v>
      </c>
      <c r="T449" s="143">
        <f>S449*H449</f>
        <v>0</v>
      </c>
      <c r="AR449" s="144" t="s">
        <v>199</v>
      </c>
      <c r="AT449" s="144" t="s">
        <v>194</v>
      </c>
      <c r="AU449" s="144" t="s">
        <v>89</v>
      </c>
      <c r="AY449" s="18" t="s">
        <v>192</v>
      </c>
      <c r="BE449" s="145">
        <f>IF(N449="základní",J449,0)</f>
        <v>0</v>
      </c>
      <c r="BF449" s="145">
        <f>IF(N449="snížená",J449,0)</f>
        <v>0</v>
      </c>
      <c r="BG449" s="145">
        <f>IF(N449="zákl. přenesená",J449,0)</f>
        <v>0</v>
      </c>
      <c r="BH449" s="145">
        <f>IF(N449="sníž. přenesená",J449,0)</f>
        <v>0</v>
      </c>
      <c r="BI449" s="145">
        <f>IF(N449="nulová",J449,0)</f>
        <v>0</v>
      </c>
      <c r="BJ449" s="18" t="s">
        <v>22</v>
      </c>
      <c r="BK449" s="145">
        <f>ROUND(I449*H449,2)</f>
        <v>0</v>
      </c>
      <c r="BL449" s="18" t="s">
        <v>199</v>
      </c>
      <c r="BM449" s="144" t="s">
        <v>1738</v>
      </c>
    </row>
    <row r="450" spans="2:65" s="1" customFormat="1" ht="10.199999999999999" x14ac:dyDescent="0.2">
      <c r="B450" s="33"/>
      <c r="D450" s="146" t="s">
        <v>201</v>
      </c>
      <c r="F450" s="147" t="s">
        <v>1739</v>
      </c>
      <c r="I450" s="148"/>
      <c r="L450" s="33"/>
      <c r="M450" s="149"/>
      <c r="T450" s="54"/>
      <c r="AT450" s="18" t="s">
        <v>201</v>
      </c>
      <c r="AU450" s="18" t="s">
        <v>89</v>
      </c>
    </row>
    <row r="451" spans="2:65" s="12" customFormat="1" ht="10.199999999999999" x14ac:dyDescent="0.2">
      <c r="B451" s="150"/>
      <c r="D451" s="151" t="s">
        <v>203</v>
      </c>
      <c r="E451" s="152" t="s">
        <v>20</v>
      </c>
      <c r="F451" s="153" t="s">
        <v>1740</v>
      </c>
      <c r="H451" s="152" t="s">
        <v>20</v>
      </c>
      <c r="I451" s="154"/>
      <c r="L451" s="150"/>
      <c r="M451" s="155"/>
      <c r="T451" s="156"/>
      <c r="AT451" s="152" t="s">
        <v>203</v>
      </c>
      <c r="AU451" s="152" t="s">
        <v>89</v>
      </c>
      <c r="AV451" s="12" t="s">
        <v>22</v>
      </c>
      <c r="AW451" s="12" t="s">
        <v>39</v>
      </c>
      <c r="AX451" s="12" t="s">
        <v>80</v>
      </c>
      <c r="AY451" s="152" t="s">
        <v>192</v>
      </c>
    </row>
    <row r="452" spans="2:65" s="13" customFormat="1" ht="10.199999999999999" x14ac:dyDescent="0.2">
      <c r="B452" s="157"/>
      <c r="D452" s="151" t="s">
        <v>203</v>
      </c>
      <c r="E452" s="158" t="s">
        <v>20</v>
      </c>
      <c r="F452" s="159" t="s">
        <v>89</v>
      </c>
      <c r="H452" s="160">
        <v>2</v>
      </c>
      <c r="I452" s="161"/>
      <c r="L452" s="157"/>
      <c r="M452" s="162"/>
      <c r="T452" s="163"/>
      <c r="AT452" s="158" t="s">
        <v>203</v>
      </c>
      <c r="AU452" s="158" t="s">
        <v>89</v>
      </c>
      <c r="AV452" s="13" t="s">
        <v>89</v>
      </c>
      <c r="AW452" s="13" t="s">
        <v>39</v>
      </c>
      <c r="AX452" s="13" t="s">
        <v>22</v>
      </c>
      <c r="AY452" s="158" t="s">
        <v>192</v>
      </c>
    </row>
    <row r="453" spans="2:65" s="1" customFormat="1" ht="16.5" customHeight="1" x14ac:dyDescent="0.2">
      <c r="B453" s="33"/>
      <c r="C453" s="133" t="s">
        <v>754</v>
      </c>
      <c r="D453" s="133" t="s">
        <v>194</v>
      </c>
      <c r="E453" s="134" t="s">
        <v>1741</v>
      </c>
      <c r="F453" s="135" t="s">
        <v>1742</v>
      </c>
      <c r="G453" s="136" t="s">
        <v>487</v>
      </c>
      <c r="H453" s="137">
        <v>12</v>
      </c>
      <c r="I453" s="138"/>
      <c r="J453" s="139">
        <f>ROUND(I453*H453,2)</f>
        <v>0</v>
      </c>
      <c r="K453" s="135" t="s">
        <v>198</v>
      </c>
      <c r="L453" s="33"/>
      <c r="M453" s="140" t="s">
        <v>20</v>
      </c>
      <c r="N453" s="141" t="s">
        <v>51</v>
      </c>
      <c r="P453" s="142">
        <f>O453*H453</f>
        <v>0</v>
      </c>
      <c r="Q453" s="142">
        <v>1.1469999999999999E-2</v>
      </c>
      <c r="R453" s="142">
        <f>Q453*H453</f>
        <v>0.13763999999999998</v>
      </c>
      <c r="S453" s="142">
        <v>0</v>
      </c>
      <c r="T453" s="143">
        <f>S453*H453</f>
        <v>0</v>
      </c>
      <c r="AR453" s="144" t="s">
        <v>199</v>
      </c>
      <c r="AT453" s="144" t="s">
        <v>194</v>
      </c>
      <c r="AU453" s="144" t="s">
        <v>89</v>
      </c>
      <c r="AY453" s="18" t="s">
        <v>192</v>
      </c>
      <c r="BE453" s="145">
        <f>IF(N453="základní",J453,0)</f>
        <v>0</v>
      </c>
      <c r="BF453" s="145">
        <f>IF(N453="snížená",J453,0)</f>
        <v>0</v>
      </c>
      <c r="BG453" s="145">
        <f>IF(N453="zákl. přenesená",J453,0)</f>
        <v>0</v>
      </c>
      <c r="BH453" s="145">
        <f>IF(N453="sníž. přenesená",J453,0)</f>
        <v>0</v>
      </c>
      <c r="BI453" s="145">
        <f>IF(N453="nulová",J453,0)</f>
        <v>0</v>
      </c>
      <c r="BJ453" s="18" t="s">
        <v>22</v>
      </c>
      <c r="BK453" s="145">
        <f>ROUND(I453*H453,2)</f>
        <v>0</v>
      </c>
      <c r="BL453" s="18" t="s">
        <v>199</v>
      </c>
      <c r="BM453" s="144" t="s">
        <v>1743</v>
      </c>
    </row>
    <row r="454" spans="2:65" s="1" customFormat="1" ht="10.199999999999999" x14ac:dyDescent="0.2">
      <c r="B454" s="33"/>
      <c r="D454" s="146" t="s">
        <v>201</v>
      </c>
      <c r="F454" s="147" t="s">
        <v>1744</v>
      </c>
      <c r="I454" s="148"/>
      <c r="L454" s="33"/>
      <c r="M454" s="149"/>
      <c r="T454" s="54"/>
      <c r="AT454" s="18" t="s">
        <v>201</v>
      </c>
      <c r="AU454" s="18" t="s">
        <v>89</v>
      </c>
    </row>
    <row r="455" spans="2:65" s="12" customFormat="1" ht="10.199999999999999" x14ac:dyDescent="0.2">
      <c r="B455" s="150"/>
      <c r="D455" s="151" t="s">
        <v>203</v>
      </c>
      <c r="E455" s="152" t="s">
        <v>20</v>
      </c>
      <c r="F455" s="153" t="s">
        <v>1745</v>
      </c>
      <c r="H455" s="152" t="s">
        <v>20</v>
      </c>
      <c r="I455" s="154"/>
      <c r="L455" s="150"/>
      <c r="M455" s="155"/>
      <c r="T455" s="156"/>
      <c r="AT455" s="152" t="s">
        <v>203</v>
      </c>
      <c r="AU455" s="152" t="s">
        <v>89</v>
      </c>
      <c r="AV455" s="12" t="s">
        <v>22</v>
      </c>
      <c r="AW455" s="12" t="s">
        <v>39</v>
      </c>
      <c r="AX455" s="12" t="s">
        <v>80</v>
      </c>
      <c r="AY455" s="152" t="s">
        <v>192</v>
      </c>
    </row>
    <row r="456" spans="2:65" s="13" customFormat="1" ht="10.199999999999999" x14ac:dyDescent="0.2">
      <c r="B456" s="157"/>
      <c r="D456" s="151" t="s">
        <v>203</v>
      </c>
      <c r="E456" s="158" t="s">
        <v>20</v>
      </c>
      <c r="F456" s="159" t="s">
        <v>27</v>
      </c>
      <c r="H456" s="160">
        <v>10</v>
      </c>
      <c r="I456" s="161"/>
      <c r="L456" s="157"/>
      <c r="M456" s="162"/>
      <c r="T456" s="163"/>
      <c r="AT456" s="158" t="s">
        <v>203</v>
      </c>
      <c r="AU456" s="158" t="s">
        <v>89</v>
      </c>
      <c r="AV456" s="13" t="s">
        <v>89</v>
      </c>
      <c r="AW456" s="13" t="s">
        <v>39</v>
      </c>
      <c r="AX456" s="13" t="s">
        <v>80</v>
      </c>
      <c r="AY456" s="158" t="s">
        <v>192</v>
      </c>
    </row>
    <row r="457" spans="2:65" s="12" customFormat="1" ht="10.199999999999999" x14ac:dyDescent="0.2">
      <c r="B457" s="150"/>
      <c r="D457" s="151" t="s">
        <v>203</v>
      </c>
      <c r="E457" s="152" t="s">
        <v>20</v>
      </c>
      <c r="F457" s="153" t="s">
        <v>1746</v>
      </c>
      <c r="H457" s="152" t="s">
        <v>20</v>
      </c>
      <c r="I457" s="154"/>
      <c r="L457" s="150"/>
      <c r="M457" s="155"/>
      <c r="T457" s="156"/>
      <c r="AT457" s="152" t="s">
        <v>203</v>
      </c>
      <c r="AU457" s="152" t="s">
        <v>89</v>
      </c>
      <c r="AV457" s="12" t="s">
        <v>22</v>
      </c>
      <c r="AW457" s="12" t="s">
        <v>39</v>
      </c>
      <c r="AX457" s="12" t="s">
        <v>80</v>
      </c>
      <c r="AY457" s="152" t="s">
        <v>192</v>
      </c>
    </row>
    <row r="458" spans="2:65" s="13" customFormat="1" ht="10.199999999999999" x14ac:dyDescent="0.2">
      <c r="B458" s="157"/>
      <c r="D458" s="151" t="s">
        <v>203</v>
      </c>
      <c r="E458" s="158" t="s">
        <v>20</v>
      </c>
      <c r="F458" s="159" t="s">
        <v>89</v>
      </c>
      <c r="H458" s="160">
        <v>2</v>
      </c>
      <c r="I458" s="161"/>
      <c r="L458" s="157"/>
      <c r="M458" s="162"/>
      <c r="T458" s="163"/>
      <c r="AT458" s="158" t="s">
        <v>203</v>
      </c>
      <c r="AU458" s="158" t="s">
        <v>89</v>
      </c>
      <c r="AV458" s="13" t="s">
        <v>89</v>
      </c>
      <c r="AW458" s="13" t="s">
        <v>39</v>
      </c>
      <c r="AX458" s="13" t="s">
        <v>80</v>
      </c>
      <c r="AY458" s="158" t="s">
        <v>192</v>
      </c>
    </row>
    <row r="459" spans="2:65" s="14" customFormat="1" ht="10.199999999999999" x14ac:dyDescent="0.2">
      <c r="B459" s="164"/>
      <c r="D459" s="151" t="s">
        <v>203</v>
      </c>
      <c r="E459" s="165" t="s">
        <v>20</v>
      </c>
      <c r="F459" s="166" t="s">
        <v>207</v>
      </c>
      <c r="H459" s="167">
        <v>12</v>
      </c>
      <c r="I459" s="168"/>
      <c r="L459" s="164"/>
      <c r="M459" s="169"/>
      <c r="T459" s="170"/>
      <c r="AT459" s="165" t="s">
        <v>203</v>
      </c>
      <c r="AU459" s="165" t="s">
        <v>89</v>
      </c>
      <c r="AV459" s="14" t="s">
        <v>199</v>
      </c>
      <c r="AW459" s="14" t="s">
        <v>39</v>
      </c>
      <c r="AX459" s="14" t="s">
        <v>22</v>
      </c>
      <c r="AY459" s="165" t="s">
        <v>192</v>
      </c>
    </row>
    <row r="460" spans="2:65" s="1" customFormat="1" ht="16.5" customHeight="1" x14ac:dyDescent="0.2">
      <c r="B460" s="33"/>
      <c r="C460" s="185" t="s">
        <v>764</v>
      </c>
      <c r="D460" s="185" t="s">
        <v>1615</v>
      </c>
      <c r="E460" s="186" t="s">
        <v>1747</v>
      </c>
      <c r="F460" s="187" t="s">
        <v>1748</v>
      </c>
      <c r="G460" s="188" t="s">
        <v>487</v>
      </c>
      <c r="H460" s="189">
        <v>10</v>
      </c>
      <c r="I460" s="190"/>
      <c r="J460" s="191">
        <f>ROUND(I460*H460,2)</f>
        <v>0</v>
      </c>
      <c r="K460" s="187" t="s">
        <v>20</v>
      </c>
      <c r="L460" s="192"/>
      <c r="M460" s="193" t="s">
        <v>20</v>
      </c>
      <c r="N460" s="194" t="s">
        <v>51</v>
      </c>
      <c r="P460" s="142">
        <f>O460*H460</f>
        <v>0</v>
      </c>
      <c r="Q460" s="142">
        <v>0.35099999999999998</v>
      </c>
      <c r="R460" s="142">
        <f>Q460*H460</f>
        <v>3.51</v>
      </c>
      <c r="S460" s="142">
        <v>0</v>
      </c>
      <c r="T460" s="143">
        <f>S460*H460</f>
        <v>0</v>
      </c>
      <c r="AR460" s="144" t="s">
        <v>266</v>
      </c>
      <c r="AT460" s="144" t="s">
        <v>1615</v>
      </c>
      <c r="AU460" s="144" t="s">
        <v>89</v>
      </c>
      <c r="AY460" s="18" t="s">
        <v>192</v>
      </c>
      <c r="BE460" s="145">
        <f>IF(N460="základní",J460,0)</f>
        <v>0</v>
      </c>
      <c r="BF460" s="145">
        <f>IF(N460="snížená",J460,0)</f>
        <v>0</v>
      </c>
      <c r="BG460" s="145">
        <f>IF(N460="zákl. přenesená",J460,0)</f>
        <v>0</v>
      </c>
      <c r="BH460" s="145">
        <f>IF(N460="sníž. přenesená",J460,0)</f>
        <v>0</v>
      </c>
      <c r="BI460" s="145">
        <f>IF(N460="nulová",J460,0)</f>
        <v>0</v>
      </c>
      <c r="BJ460" s="18" t="s">
        <v>22</v>
      </c>
      <c r="BK460" s="145">
        <f>ROUND(I460*H460,2)</f>
        <v>0</v>
      </c>
      <c r="BL460" s="18" t="s">
        <v>199</v>
      </c>
      <c r="BM460" s="144" t="s">
        <v>1749</v>
      </c>
    </row>
    <row r="461" spans="2:65" s="1" customFormat="1" ht="16.5" customHeight="1" x14ac:dyDescent="0.2">
      <c r="B461" s="33"/>
      <c r="C461" s="185" t="s">
        <v>772</v>
      </c>
      <c r="D461" s="185" t="s">
        <v>1615</v>
      </c>
      <c r="E461" s="186" t="s">
        <v>1750</v>
      </c>
      <c r="F461" s="187" t="s">
        <v>1751</v>
      </c>
      <c r="G461" s="188" t="s">
        <v>487</v>
      </c>
      <c r="H461" s="189">
        <v>2</v>
      </c>
      <c r="I461" s="190"/>
      <c r="J461" s="191">
        <f>ROUND(I461*H461,2)</f>
        <v>0</v>
      </c>
      <c r="K461" s="187" t="s">
        <v>20</v>
      </c>
      <c r="L461" s="192"/>
      <c r="M461" s="193" t="s">
        <v>20</v>
      </c>
      <c r="N461" s="194" t="s">
        <v>51</v>
      </c>
      <c r="P461" s="142">
        <f>O461*H461</f>
        <v>0</v>
      </c>
      <c r="Q461" s="142">
        <v>0.35099999999999998</v>
      </c>
      <c r="R461" s="142">
        <f>Q461*H461</f>
        <v>0.70199999999999996</v>
      </c>
      <c r="S461" s="142">
        <v>0</v>
      </c>
      <c r="T461" s="143">
        <f>S461*H461</f>
        <v>0</v>
      </c>
      <c r="AR461" s="144" t="s">
        <v>266</v>
      </c>
      <c r="AT461" s="144" t="s">
        <v>1615</v>
      </c>
      <c r="AU461" s="144" t="s">
        <v>89</v>
      </c>
      <c r="AY461" s="18" t="s">
        <v>192</v>
      </c>
      <c r="BE461" s="145">
        <f>IF(N461="základní",J461,0)</f>
        <v>0</v>
      </c>
      <c r="BF461" s="145">
        <f>IF(N461="snížená",J461,0)</f>
        <v>0</v>
      </c>
      <c r="BG461" s="145">
        <f>IF(N461="zákl. přenesená",J461,0)</f>
        <v>0</v>
      </c>
      <c r="BH461" s="145">
        <f>IF(N461="sníž. přenesená",J461,0)</f>
        <v>0</v>
      </c>
      <c r="BI461" s="145">
        <f>IF(N461="nulová",J461,0)</f>
        <v>0</v>
      </c>
      <c r="BJ461" s="18" t="s">
        <v>22</v>
      </c>
      <c r="BK461" s="145">
        <f>ROUND(I461*H461,2)</f>
        <v>0</v>
      </c>
      <c r="BL461" s="18" t="s">
        <v>199</v>
      </c>
      <c r="BM461" s="144" t="s">
        <v>1752</v>
      </c>
    </row>
    <row r="462" spans="2:65" s="1" customFormat="1" ht="16.5" customHeight="1" x14ac:dyDescent="0.2">
      <c r="B462" s="33"/>
      <c r="C462" s="185" t="s">
        <v>780</v>
      </c>
      <c r="D462" s="185" t="s">
        <v>1615</v>
      </c>
      <c r="E462" s="186" t="s">
        <v>1753</v>
      </c>
      <c r="F462" s="187" t="s">
        <v>1754</v>
      </c>
      <c r="G462" s="188" t="s">
        <v>487</v>
      </c>
      <c r="H462" s="189">
        <v>2</v>
      </c>
      <c r="I462" s="190"/>
      <c r="J462" s="191">
        <f>ROUND(I462*H462,2)</f>
        <v>0</v>
      </c>
      <c r="K462" s="187" t="s">
        <v>20</v>
      </c>
      <c r="L462" s="192"/>
      <c r="M462" s="193" t="s">
        <v>20</v>
      </c>
      <c r="N462" s="194" t="s">
        <v>51</v>
      </c>
      <c r="P462" s="142">
        <f>O462*H462</f>
        <v>0</v>
      </c>
      <c r="Q462" s="142">
        <v>0.35099999999999998</v>
      </c>
      <c r="R462" s="142">
        <f>Q462*H462</f>
        <v>0.70199999999999996</v>
      </c>
      <c r="S462" s="142">
        <v>0</v>
      </c>
      <c r="T462" s="143">
        <f>S462*H462</f>
        <v>0</v>
      </c>
      <c r="AR462" s="144" t="s">
        <v>266</v>
      </c>
      <c r="AT462" s="144" t="s">
        <v>1615</v>
      </c>
      <c r="AU462" s="144" t="s">
        <v>89</v>
      </c>
      <c r="AY462" s="18" t="s">
        <v>192</v>
      </c>
      <c r="BE462" s="145">
        <f>IF(N462="základní",J462,0)</f>
        <v>0</v>
      </c>
      <c r="BF462" s="145">
        <f>IF(N462="snížená",J462,0)</f>
        <v>0</v>
      </c>
      <c r="BG462" s="145">
        <f>IF(N462="zákl. přenesená",J462,0)</f>
        <v>0</v>
      </c>
      <c r="BH462" s="145">
        <f>IF(N462="sníž. přenesená",J462,0)</f>
        <v>0</v>
      </c>
      <c r="BI462" s="145">
        <f>IF(N462="nulová",J462,0)</f>
        <v>0</v>
      </c>
      <c r="BJ462" s="18" t="s">
        <v>22</v>
      </c>
      <c r="BK462" s="145">
        <f>ROUND(I462*H462,2)</f>
        <v>0</v>
      </c>
      <c r="BL462" s="18" t="s">
        <v>199</v>
      </c>
      <c r="BM462" s="144" t="s">
        <v>1755</v>
      </c>
    </row>
    <row r="463" spans="2:65" s="1" customFormat="1" ht="24.15" customHeight="1" x14ac:dyDescent="0.2">
      <c r="B463" s="33"/>
      <c r="C463" s="133" t="s">
        <v>790</v>
      </c>
      <c r="D463" s="133" t="s">
        <v>194</v>
      </c>
      <c r="E463" s="134" t="s">
        <v>1756</v>
      </c>
      <c r="F463" s="135" t="s">
        <v>1757</v>
      </c>
      <c r="G463" s="136" t="s">
        <v>487</v>
      </c>
      <c r="H463" s="137">
        <v>1</v>
      </c>
      <c r="I463" s="138"/>
      <c r="J463" s="139">
        <f>ROUND(I463*H463,2)</f>
        <v>0</v>
      </c>
      <c r="K463" s="135" t="s">
        <v>198</v>
      </c>
      <c r="L463" s="33"/>
      <c r="M463" s="140" t="s">
        <v>20</v>
      </c>
      <c r="N463" s="141" t="s">
        <v>51</v>
      </c>
      <c r="P463" s="142">
        <f>O463*H463</f>
        <v>0</v>
      </c>
      <c r="Q463" s="142">
        <v>3.8460000000000001E-2</v>
      </c>
      <c r="R463" s="142">
        <f>Q463*H463</f>
        <v>3.8460000000000001E-2</v>
      </c>
      <c r="S463" s="142">
        <v>0</v>
      </c>
      <c r="T463" s="143">
        <f>S463*H463</f>
        <v>0</v>
      </c>
      <c r="AR463" s="144" t="s">
        <v>199</v>
      </c>
      <c r="AT463" s="144" t="s">
        <v>194</v>
      </c>
      <c r="AU463" s="144" t="s">
        <v>89</v>
      </c>
      <c r="AY463" s="18" t="s">
        <v>192</v>
      </c>
      <c r="BE463" s="145">
        <f>IF(N463="základní",J463,0)</f>
        <v>0</v>
      </c>
      <c r="BF463" s="145">
        <f>IF(N463="snížená",J463,0)</f>
        <v>0</v>
      </c>
      <c r="BG463" s="145">
        <f>IF(N463="zákl. přenesená",J463,0)</f>
        <v>0</v>
      </c>
      <c r="BH463" s="145">
        <f>IF(N463="sníž. přenesená",J463,0)</f>
        <v>0</v>
      </c>
      <c r="BI463" s="145">
        <f>IF(N463="nulová",J463,0)</f>
        <v>0</v>
      </c>
      <c r="BJ463" s="18" t="s">
        <v>22</v>
      </c>
      <c r="BK463" s="145">
        <f>ROUND(I463*H463,2)</f>
        <v>0</v>
      </c>
      <c r="BL463" s="18" t="s">
        <v>199</v>
      </c>
      <c r="BM463" s="144" t="s">
        <v>1758</v>
      </c>
    </row>
    <row r="464" spans="2:65" s="1" customFormat="1" ht="10.199999999999999" x14ac:dyDescent="0.2">
      <c r="B464" s="33"/>
      <c r="D464" s="146" t="s">
        <v>201</v>
      </c>
      <c r="F464" s="147" t="s">
        <v>1759</v>
      </c>
      <c r="I464" s="148"/>
      <c r="L464" s="33"/>
      <c r="M464" s="149"/>
      <c r="T464" s="54"/>
      <c r="AT464" s="18" t="s">
        <v>201</v>
      </c>
      <c r="AU464" s="18" t="s">
        <v>89</v>
      </c>
    </row>
    <row r="465" spans="2:65" s="12" customFormat="1" ht="10.199999999999999" x14ac:dyDescent="0.2">
      <c r="B465" s="150"/>
      <c r="D465" s="151" t="s">
        <v>203</v>
      </c>
      <c r="E465" s="152" t="s">
        <v>20</v>
      </c>
      <c r="F465" s="153" t="s">
        <v>1760</v>
      </c>
      <c r="H465" s="152" t="s">
        <v>20</v>
      </c>
      <c r="I465" s="154"/>
      <c r="L465" s="150"/>
      <c r="M465" s="155"/>
      <c r="T465" s="156"/>
      <c r="AT465" s="152" t="s">
        <v>203</v>
      </c>
      <c r="AU465" s="152" t="s">
        <v>89</v>
      </c>
      <c r="AV465" s="12" t="s">
        <v>22</v>
      </c>
      <c r="AW465" s="12" t="s">
        <v>39</v>
      </c>
      <c r="AX465" s="12" t="s">
        <v>80</v>
      </c>
      <c r="AY465" s="152" t="s">
        <v>192</v>
      </c>
    </row>
    <row r="466" spans="2:65" s="13" customFormat="1" ht="10.199999999999999" x14ac:dyDescent="0.2">
      <c r="B466" s="157"/>
      <c r="D466" s="151" t="s">
        <v>203</v>
      </c>
      <c r="E466" s="158" t="s">
        <v>20</v>
      </c>
      <c r="F466" s="159" t="s">
        <v>22</v>
      </c>
      <c r="H466" s="160">
        <v>1</v>
      </c>
      <c r="I466" s="161"/>
      <c r="L466" s="157"/>
      <c r="M466" s="162"/>
      <c r="T466" s="163"/>
      <c r="AT466" s="158" t="s">
        <v>203</v>
      </c>
      <c r="AU466" s="158" t="s">
        <v>89</v>
      </c>
      <c r="AV466" s="13" t="s">
        <v>89</v>
      </c>
      <c r="AW466" s="13" t="s">
        <v>39</v>
      </c>
      <c r="AX466" s="13" t="s">
        <v>22</v>
      </c>
      <c r="AY466" s="158" t="s">
        <v>192</v>
      </c>
    </row>
    <row r="467" spans="2:65" s="1" customFormat="1" ht="24.15" customHeight="1" x14ac:dyDescent="0.2">
      <c r="B467" s="33"/>
      <c r="C467" s="133" t="s">
        <v>797</v>
      </c>
      <c r="D467" s="133" t="s">
        <v>194</v>
      </c>
      <c r="E467" s="134" t="s">
        <v>1761</v>
      </c>
      <c r="F467" s="135" t="s">
        <v>1762</v>
      </c>
      <c r="G467" s="136" t="s">
        <v>487</v>
      </c>
      <c r="H467" s="137">
        <v>1</v>
      </c>
      <c r="I467" s="138"/>
      <c r="J467" s="139">
        <f>ROUND(I467*H467,2)</f>
        <v>0</v>
      </c>
      <c r="K467" s="135" t="s">
        <v>198</v>
      </c>
      <c r="L467" s="33"/>
      <c r="M467" s="140" t="s">
        <v>20</v>
      </c>
      <c r="N467" s="141" t="s">
        <v>51</v>
      </c>
      <c r="P467" s="142">
        <f>O467*H467</f>
        <v>0</v>
      </c>
      <c r="Q467" s="142">
        <v>4.9680000000000002E-2</v>
      </c>
      <c r="R467" s="142">
        <f>Q467*H467</f>
        <v>4.9680000000000002E-2</v>
      </c>
      <c r="S467" s="142">
        <v>0</v>
      </c>
      <c r="T467" s="143">
        <f>S467*H467</f>
        <v>0</v>
      </c>
      <c r="AR467" s="144" t="s">
        <v>199</v>
      </c>
      <c r="AT467" s="144" t="s">
        <v>194</v>
      </c>
      <c r="AU467" s="144" t="s">
        <v>89</v>
      </c>
      <c r="AY467" s="18" t="s">
        <v>192</v>
      </c>
      <c r="BE467" s="145">
        <f>IF(N467="základní",J467,0)</f>
        <v>0</v>
      </c>
      <c r="BF467" s="145">
        <f>IF(N467="snížená",J467,0)</f>
        <v>0</v>
      </c>
      <c r="BG467" s="145">
        <f>IF(N467="zákl. přenesená",J467,0)</f>
        <v>0</v>
      </c>
      <c r="BH467" s="145">
        <f>IF(N467="sníž. přenesená",J467,0)</f>
        <v>0</v>
      </c>
      <c r="BI467" s="145">
        <f>IF(N467="nulová",J467,0)</f>
        <v>0</v>
      </c>
      <c r="BJ467" s="18" t="s">
        <v>22</v>
      </c>
      <c r="BK467" s="145">
        <f>ROUND(I467*H467,2)</f>
        <v>0</v>
      </c>
      <c r="BL467" s="18" t="s">
        <v>199</v>
      </c>
      <c r="BM467" s="144" t="s">
        <v>1763</v>
      </c>
    </row>
    <row r="468" spans="2:65" s="1" customFormat="1" ht="10.199999999999999" x14ac:dyDescent="0.2">
      <c r="B468" s="33"/>
      <c r="D468" s="146" t="s">
        <v>201</v>
      </c>
      <c r="F468" s="147" t="s">
        <v>1764</v>
      </c>
      <c r="I468" s="148"/>
      <c r="L468" s="33"/>
      <c r="M468" s="149"/>
      <c r="T468" s="54"/>
      <c r="AT468" s="18" t="s">
        <v>201</v>
      </c>
      <c r="AU468" s="18" t="s">
        <v>89</v>
      </c>
    </row>
    <row r="469" spans="2:65" s="12" customFormat="1" ht="10.199999999999999" x14ac:dyDescent="0.2">
      <c r="B469" s="150"/>
      <c r="D469" s="151" t="s">
        <v>203</v>
      </c>
      <c r="E469" s="152" t="s">
        <v>20</v>
      </c>
      <c r="F469" s="153" t="s">
        <v>1765</v>
      </c>
      <c r="H469" s="152" t="s">
        <v>20</v>
      </c>
      <c r="I469" s="154"/>
      <c r="L469" s="150"/>
      <c r="M469" s="155"/>
      <c r="T469" s="156"/>
      <c r="AT469" s="152" t="s">
        <v>203</v>
      </c>
      <c r="AU469" s="152" t="s">
        <v>89</v>
      </c>
      <c r="AV469" s="12" t="s">
        <v>22</v>
      </c>
      <c r="AW469" s="12" t="s">
        <v>39</v>
      </c>
      <c r="AX469" s="12" t="s">
        <v>80</v>
      </c>
      <c r="AY469" s="152" t="s">
        <v>192</v>
      </c>
    </row>
    <row r="470" spans="2:65" s="13" customFormat="1" ht="10.199999999999999" x14ac:dyDescent="0.2">
      <c r="B470" s="157"/>
      <c r="D470" s="151" t="s">
        <v>203</v>
      </c>
      <c r="E470" s="158" t="s">
        <v>20</v>
      </c>
      <c r="F470" s="159" t="s">
        <v>22</v>
      </c>
      <c r="H470" s="160">
        <v>1</v>
      </c>
      <c r="I470" s="161"/>
      <c r="L470" s="157"/>
      <c r="M470" s="162"/>
      <c r="T470" s="163"/>
      <c r="AT470" s="158" t="s">
        <v>203</v>
      </c>
      <c r="AU470" s="158" t="s">
        <v>89</v>
      </c>
      <c r="AV470" s="13" t="s">
        <v>89</v>
      </c>
      <c r="AW470" s="13" t="s">
        <v>39</v>
      </c>
      <c r="AX470" s="13" t="s">
        <v>22</v>
      </c>
      <c r="AY470" s="158" t="s">
        <v>192</v>
      </c>
    </row>
    <row r="471" spans="2:65" s="1" customFormat="1" ht="24.15" customHeight="1" x14ac:dyDescent="0.2">
      <c r="B471" s="33"/>
      <c r="C471" s="133" t="s">
        <v>802</v>
      </c>
      <c r="D471" s="133" t="s">
        <v>194</v>
      </c>
      <c r="E471" s="134" t="s">
        <v>1766</v>
      </c>
      <c r="F471" s="135" t="s">
        <v>1767</v>
      </c>
      <c r="G471" s="136" t="s">
        <v>487</v>
      </c>
      <c r="H471" s="137">
        <v>1</v>
      </c>
      <c r="I471" s="138"/>
      <c r="J471" s="139">
        <f>ROUND(I471*H471,2)</f>
        <v>0</v>
      </c>
      <c r="K471" s="135" t="s">
        <v>198</v>
      </c>
      <c r="L471" s="33"/>
      <c r="M471" s="140" t="s">
        <v>20</v>
      </c>
      <c r="N471" s="141" t="s">
        <v>51</v>
      </c>
      <c r="P471" s="142">
        <f>O471*H471</f>
        <v>0</v>
      </c>
      <c r="Q471" s="142">
        <v>5.5800000000000002E-2</v>
      </c>
      <c r="R471" s="142">
        <f>Q471*H471</f>
        <v>5.5800000000000002E-2</v>
      </c>
      <c r="S471" s="142">
        <v>0</v>
      </c>
      <c r="T471" s="143">
        <f>S471*H471</f>
        <v>0</v>
      </c>
      <c r="AR471" s="144" t="s">
        <v>199</v>
      </c>
      <c r="AT471" s="144" t="s">
        <v>194</v>
      </c>
      <c r="AU471" s="144" t="s">
        <v>89</v>
      </c>
      <c r="AY471" s="18" t="s">
        <v>192</v>
      </c>
      <c r="BE471" s="145">
        <f>IF(N471="základní",J471,0)</f>
        <v>0</v>
      </c>
      <c r="BF471" s="145">
        <f>IF(N471="snížená",J471,0)</f>
        <v>0</v>
      </c>
      <c r="BG471" s="145">
        <f>IF(N471="zákl. přenesená",J471,0)</f>
        <v>0</v>
      </c>
      <c r="BH471" s="145">
        <f>IF(N471="sníž. přenesená",J471,0)</f>
        <v>0</v>
      </c>
      <c r="BI471" s="145">
        <f>IF(N471="nulová",J471,0)</f>
        <v>0</v>
      </c>
      <c r="BJ471" s="18" t="s">
        <v>22</v>
      </c>
      <c r="BK471" s="145">
        <f>ROUND(I471*H471,2)</f>
        <v>0</v>
      </c>
      <c r="BL471" s="18" t="s">
        <v>199</v>
      </c>
      <c r="BM471" s="144" t="s">
        <v>1768</v>
      </c>
    </row>
    <row r="472" spans="2:65" s="1" customFormat="1" ht="10.199999999999999" x14ac:dyDescent="0.2">
      <c r="B472" s="33"/>
      <c r="D472" s="146" t="s">
        <v>201</v>
      </c>
      <c r="F472" s="147" t="s">
        <v>1769</v>
      </c>
      <c r="I472" s="148"/>
      <c r="L472" s="33"/>
      <c r="M472" s="149"/>
      <c r="T472" s="54"/>
      <c r="AT472" s="18" t="s">
        <v>201</v>
      </c>
      <c r="AU472" s="18" t="s">
        <v>89</v>
      </c>
    </row>
    <row r="473" spans="2:65" s="12" customFormat="1" ht="10.199999999999999" x14ac:dyDescent="0.2">
      <c r="B473" s="150"/>
      <c r="D473" s="151" t="s">
        <v>203</v>
      </c>
      <c r="E473" s="152" t="s">
        <v>20</v>
      </c>
      <c r="F473" s="153" t="s">
        <v>1770</v>
      </c>
      <c r="H473" s="152" t="s">
        <v>20</v>
      </c>
      <c r="I473" s="154"/>
      <c r="L473" s="150"/>
      <c r="M473" s="155"/>
      <c r="T473" s="156"/>
      <c r="AT473" s="152" t="s">
        <v>203</v>
      </c>
      <c r="AU473" s="152" t="s">
        <v>89</v>
      </c>
      <c r="AV473" s="12" t="s">
        <v>22</v>
      </c>
      <c r="AW473" s="12" t="s">
        <v>39</v>
      </c>
      <c r="AX473" s="12" t="s">
        <v>80</v>
      </c>
      <c r="AY473" s="152" t="s">
        <v>192</v>
      </c>
    </row>
    <row r="474" spans="2:65" s="13" customFormat="1" ht="10.199999999999999" x14ac:dyDescent="0.2">
      <c r="B474" s="157"/>
      <c r="D474" s="151" t="s">
        <v>203</v>
      </c>
      <c r="E474" s="158" t="s">
        <v>20</v>
      </c>
      <c r="F474" s="159" t="s">
        <v>22</v>
      </c>
      <c r="H474" s="160">
        <v>1</v>
      </c>
      <c r="I474" s="161"/>
      <c r="L474" s="157"/>
      <c r="M474" s="162"/>
      <c r="T474" s="163"/>
      <c r="AT474" s="158" t="s">
        <v>203</v>
      </c>
      <c r="AU474" s="158" t="s">
        <v>89</v>
      </c>
      <c r="AV474" s="13" t="s">
        <v>89</v>
      </c>
      <c r="AW474" s="13" t="s">
        <v>39</v>
      </c>
      <c r="AX474" s="13" t="s">
        <v>22</v>
      </c>
      <c r="AY474" s="158" t="s">
        <v>192</v>
      </c>
    </row>
    <row r="475" spans="2:65" s="1" customFormat="1" ht="24.15" customHeight="1" x14ac:dyDescent="0.2">
      <c r="B475" s="33"/>
      <c r="C475" s="133" t="s">
        <v>808</v>
      </c>
      <c r="D475" s="133" t="s">
        <v>194</v>
      </c>
      <c r="E475" s="134" t="s">
        <v>1771</v>
      </c>
      <c r="F475" s="135" t="s">
        <v>1772</v>
      </c>
      <c r="G475" s="136" t="s">
        <v>487</v>
      </c>
      <c r="H475" s="137">
        <v>3</v>
      </c>
      <c r="I475" s="138"/>
      <c r="J475" s="139">
        <f>ROUND(I475*H475,2)</f>
        <v>0</v>
      </c>
      <c r="K475" s="135" t="s">
        <v>198</v>
      </c>
      <c r="L475" s="33"/>
      <c r="M475" s="140" t="s">
        <v>20</v>
      </c>
      <c r="N475" s="141" t="s">
        <v>51</v>
      </c>
      <c r="P475" s="142">
        <f>O475*H475</f>
        <v>0</v>
      </c>
      <c r="Q475" s="142">
        <v>1.7590000000000001E-2</v>
      </c>
      <c r="R475" s="142">
        <f>Q475*H475</f>
        <v>5.2770000000000004E-2</v>
      </c>
      <c r="S475" s="142">
        <v>0</v>
      </c>
      <c r="T475" s="143">
        <f>S475*H475</f>
        <v>0</v>
      </c>
      <c r="AR475" s="144" t="s">
        <v>199</v>
      </c>
      <c r="AT475" s="144" t="s">
        <v>194</v>
      </c>
      <c r="AU475" s="144" t="s">
        <v>89</v>
      </c>
      <c r="AY475" s="18" t="s">
        <v>192</v>
      </c>
      <c r="BE475" s="145">
        <f>IF(N475="základní",J475,0)</f>
        <v>0</v>
      </c>
      <c r="BF475" s="145">
        <f>IF(N475="snížená",J475,0)</f>
        <v>0</v>
      </c>
      <c r="BG475" s="145">
        <f>IF(N475="zákl. přenesená",J475,0)</f>
        <v>0</v>
      </c>
      <c r="BH475" s="145">
        <f>IF(N475="sníž. přenesená",J475,0)</f>
        <v>0</v>
      </c>
      <c r="BI475" s="145">
        <f>IF(N475="nulová",J475,0)</f>
        <v>0</v>
      </c>
      <c r="BJ475" s="18" t="s">
        <v>22</v>
      </c>
      <c r="BK475" s="145">
        <f>ROUND(I475*H475,2)</f>
        <v>0</v>
      </c>
      <c r="BL475" s="18" t="s">
        <v>199</v>
      </c>
      <c r="BM475" s="144" t="s">
        <v>1773</v>
      </c>
    </row>
    <row r="476" spans="2:65" s="1" customFormat="1" ht="10.199999999999999" x14ac:dyDescent="0.2">
      <c r="B476" s="33"/>
      <c r="D476" s="146" t="s">
        <v>201</v>
      </c>
      <c r="F476" s="147" t="s">
        <v>1774</v>
      </c>
      <c r="I476" s="148"/>
      <c r="L476" s="33"/>
      <c r="M476" s="149"/>
      <c r="T476" s="54"/>
      <c r="AT476" s="18" t="s">
        <v>201</v>
      </c>
      <c r="AU476" s="18" t="s">
        <v>89</v>
      </c>
    </row>
    <row r="477" spans="2:65" s="12" customFormat="1" ht="10.199999999999999" x14ac:dyDescent="0.2">
      <c r="B477" s="150"/>
      <c r="D477" s="151" t="s">
        <v>203</v>
      </c>
      <c r="E477" s="152" t="s">
        <v>20</v>
      </c>
      <c r="F477" s="153" t="s">
        <v>1775</v>
      </c>
      <c r="H477" s="152" t="s">
        <v>20</v>
      </c>
      <c r="I477" s="154"/>
      <c r="L477" s="150"/>
      <c r="M477" s="155"/>
      <c r="T477" s="156"/>
      <c r="AT477" s="152" t="s">
        <v>203</v>
      </c>
      <c r="AU477" s="152" t="s">
        <v>89</v>
      </c>
      <c r="AV477" s="12" t="s">
        <v>22</v>
      </c>
      <c r="AW477" s="12" t="s">
        <v>39</v>
      </c>
      <c r="AX477" s="12" t="s">
        <v>80</v>
      </c>
      <c r="AY477" s="152" t="s">
        <v>192</v>
      </c>
    </row>
    <row r="478" spans="2:65" s="13" customFormat="1" ht="10.199999999999999" x14ac:dyDescent="0.2">
      <c r="B478" s="157"/>
      <c r="D478" s="151" t="s">
        <v>203</v>
      </c>
      <c r="E478" s="158" t="s">
        <v>20</v>
      </c>
      <c r="F478" s="159" t="s">
        <v>22</v>
      </c>
      <c r="H478" s="160">
        <v>1</v>
      </c>
      <c r="I478" s="161"/>
      <c r="L478" s="157"/>
      <c r="M478" s="162"/>
      <c r="T478" s="163"/>
      <c r="AT478" s="158" t="s">
        <v>203</v>
      </c>
      <c r="AU478" s="158" t="s">
        <v>89</v>
      </c>
      <c r="AV478" s="13" t="s">
        <v>89</v>
      </c>
      <c r="AW478" s="13" t="s">
        <v>39</v>
      </c>
      <c r="AX478" s="13" t="s">
        <v>80</v>
      </c>
      <c r="AY478" s="158" t="s">
        <v>192</v>
      </c>
    </row>
    <row r="479" spans="2:65" s="12" customFormat="1" ht="10.199999999999999" x14ac:dyDescent="0.2">
      <c r="B479" s="150"/>
      <c r="D479" s="151" t="s">
        <v>203</v>
      </c>
      <c r="E479" s="152" t="s">
        <v>20</v>
      </c>
      <c r="F479" s="153" t="s">
        <v>1776</v>
      </c>
      <c r="H479" s="152" t="s">
        <v>20</v>
      </c>
      <c r="I479" s="154"/>
      <c r="L479" s="150"/>
      <c r="M479" s="155"/>
      <c r="T479" s="156"/>
      <c r="AT479" s="152" t="s">
        <v>203</v>
      </c>
      <c r="AU479" s="152" t="s">
        <v>89</v>
      </c>
      <c r="AV479" s="12" t="s">
        <v>22</v>
      </c>
      <c r="AW479" s="12" t="s">
        <v>39</v>
      </c>
      <c r="AX479" s="12" t="s">
        <v>80</v>
      </c>
      <c r="AY479" s="152" t="s">
        <v>192</v>
      </c>
    </row>
    <row r="480" spans="2:65" s="13" customFormat="1" ht="10.199999999999999" x14ac:dyDescent="0.2">
      <c r="B480" s="157"/>
      <c r="D480" s="151" t="s">
        <v>203</v>
      </c>
      <c r="E480" s="158" t="s">
        <v>20</v>
      </c>
      <c r="F480" s="159" t="s">
        <v>89</v>
      </c>
      <c r="H480" s="160">
        <v>2</v>
      </c>
      <c r="I480" s="161"/>
      <c r="L480" s="157"/>
      <c r="M480" s="162"/>
      <c r="T480" s="163"/>
      <c r="AT480" s="158" t="s">
        <v>203</v>
      </c>
      <c r="AU480" s="158" t="s">
        <v>89</v>
      </c>
      <c r="AV480" s="13" t="s">
        <v>89</v>
      </c>
      <c r="AW480" s="13" t="s">
        <v>39</v>
      </c>
      <c r="AX480" s="13" t="s">
        <v>80</v>
      </c>
      <c r="AY480" s="158" t="s">
        <v>192</v>
      </c>
    </row>
    <row r="481" spans="2:65" s="14" customFormat="1" ht="10.199999999999999" x14ac:dyDescent="0.2">
      <c r="B481" s="164"/>
      <c r="D481" s="151" t="s">
        <v>203</v>
      </c>
      <c r="E481" s="165" t="s">
        <v>20</v>
      </c>
      <c r="F481" s="166" t="s">
        <v>207</v>
      </c>
      <c r="H481" s="167">
        <v>3</v>
      </c>
      <c r="I481" s="168"/>
      <c r="L481" s="164"/>
      <c r="M481" s="169"/>
      <c r="T481" s="170"/>
      <c r="AT481" s="165" t="s">
        <v>203</v>
      </c>
      <c r="AU481" s="165" t="s">
        <v>89</v>
      </c>
      <c r="AV481" s="14" t="s">
        <v>199</v>
      </c>
      <c r="AW481" s="14" t="s">
        <v>39</v>
      </c>
      <c r="AX481" s="14" t="s">
        <v>22</v>
      </c>
      <c r="AY481" s="165" t="s">
        <v>192</v>
      </c>
    </row>
    <row r="482" spans="2:65" s="1" customFormat="1" ht="37.799999999999997" customHeight="1" x14ac:dyDescent="0.2">
      <c r="B482" s="33"/>
      <c r="C482" s="133" t="s">
        <v>841</v>
      </c>
      <c r="D482" s="133" t="s">
        <v>194</v>
      </c>
      <c r="E482" s="134" t="s">
        <v>1777</v>
      </c>
      <c r="F482" s="135" t="s">
        <v>1778</v>
      </c>
      <c r="G482" s="136" t="s">
        <v>487</v>
      </c>
      <c r="H482" s="137">
        <v>1</v>
      </c>
      <c r="I482" s="138"/>
      <c r="J482" s="139">
        <f>ROUND(I482*H482,2)</f>
        <v>0</v>
      </c>
      <c r="K482" s="135" t="s">
        <v>198</v>
      </c>
      <c r="L482" s="33"/>
      <c r="M482" s="140" t="s">
        <v>20</v>
      </c>
      <c r="N482" s="141" t="s">
        <v>51</v>
      </c>
      <c r="P482" s="142">
        <f>O482*H482</f>
        <v>0</v>
      </c>
      <c r="Q482" s="142">
        <v>1.9619999999999999E-2</v>
      </c>
      <c r="R482" s="142">
        <f>Q482*H482</f>
        <v>1.9619999999999999E-2</v>
      </c>
      <c r="S482" s="142">
        <v>0</v>
      </c>
      <c r="T482" s="143">
        <f>S482*H482</f>
        <v>0</v>
      </c>
      <c r="AR482" s="144" t="s">
        <v>199</v>
      </c>
      <c r="AT482" s="144" t="s">
        <v>194</v>
      </c>
      <c r="AU482" s="144" t="s">
        <v>89</v>
      </c>
      <c r="AY482" s="18" t="s">
        <v>192</v>
      </c>
      <c r="BE482" s="145">
        <f>IF(N482="základní",J482,0)</f>
        <v>0</v>
      </c>
      <c r="BF482" s="145">
        <f>IF(N482="snížená",J482,0)</f>
        <v>0</v>
      </c>
      <c r="BG482" s="145">
        <f>IF(N482="zákl. přenesená",J482,0)</f>
        <v>0</v>
      </c>
      <c r="BH482" s="145">
        <f>IF(N482="sníž. přenesená",J482,0)</f>
        <v>0</v>
      </c>
      <c r="BI482" s="145">
        <f>IF(N482="nulová",J482,0)</f>
        <v>0</v>
      </c>
      <c r="BJ482" s="18" t="s">
        <v>22</v>
      </c>
      <c r="BK482" s="145">
        <f>ROUND(I482*H482,2)</f>
        <v>0</v>
      </c>
      <c r="BL482" s="18" t="s">
        <v>199</v>
      </c>
      <c r="BM482" s="144" t="s">
        <v>1779</v>
      </c>
    </row>
    <row r="483" spans="2:65" s="1" customFormat="1" ht="10.199999999999999" x14ac:dyDescent="0.2">
      <c r="B483" s="33"/>
      <c r="D483" s="146" t="s">
        <v>201</v>
      </c>
      <c r="F483" s="147" t="s">
        <v>1780</v>
      </c>
      <c r="I483" s="148"/>
      <c r="L483" s="33"/>
      <c r="M483" s="149"/>
      <c r="T483" s="54"/>
      <c r="AT483" s="18" t="s">
        <v>201</v>
      </c>
      <c r="AU483" s="18" t="s">
        <v>89</v>
      </c>
    </row>
    <row r="484" spans="2:65" s="12" customFormat="1" ht="10.199999999999999" x14ac:dyDescent="0.2">
      <c r="B484" s="150"/>
      <c r="D484" s="151" t="s">
        <v>203</v>
      </c>
      <c r="E484" s="152" t="s">
        <v>20</v>
      </c>
      <c r="F484" s="153" t="s">
        <v>1781</v>
      </c>
      <c r="H484" s="152" t="s">
        <v>20</v>
      </c>
      <c r="I484" s="154"/>
      <c r="L484" s="150"/>
      <c r="M484" s="155"/>
      <c r="T484" s="156"/>
      <c r="AT484" s="152" t="s">
        <v>203</v>
      </c>
      <c r="AU484" s="152" t="s">
        <v>89</v>
      </c>
      <c r="AV484" s="12" t="s">
        <v>22</v>
      </c>
      <c r="AW484" s="12" t="s">
        <v>39</v>
      </c>
      <c r="AX484" s="12" t="s">
        <v>80</v>
      </c>
      <c r="AY484" s="152" t="s">
        <v>192</v>
      </c>
    </row>
    <row r="485" spans="2:65" s="13" customFormat="1" ht="10.199999999999999" x14ac:dyDescent="0.2">
      <c r="B485" s="157"/>
      <c r="D485" s="151" t="s">
        <v>203</v>
      </c>
      <c r="E485" s="158" t="s">
        <v>20</v>
      </c>
      <c r="F485" s="159" t="s">
        <v>22</v>
      </c>
      <c r="H485" s="160">
        <v>1</v>
      </c>
      <c r="I485" s="161"/>
      <c r="L485" s="157"/>
      <c r="M485" s="162"/>
      <c r="T485" s="163"/>
      <c r="AT485" s="158" t="s">
        <v>203</v>
      </c>
      <c r="AU485" s="158" t="s">
        <v>89</v>
      </c>
      <c r="AV485" s="13" t="s">
        <v>89</v>
      </c>
      <c r="AW485" s="13" t="s">
        <v>39</v>
      </c>
      <c r="AX485" s="13" t="s">
        <v>22</v>
      </c>
      <c r="AY485" s="158" t="s">
        <v>192</v>
      </c>
    </row>
    <row r="486" spans="2:65" s="1" customFormat="1" ht="24.15" customHeight="1" x14ac:dyDescent="0.2">
      <c r="B486" s="33"/>
      <c r="C486" s="133" t="s">
        <v>848</v>
      </c>
      <c r="D486" s="133" t="s">
        <v>194</v>
      </c>
      <c r="E486" s="134" t="s">
        <v>1782</v>
      </c>
      <c r="F486" s="135" t="s">
        <v>1783</v>
      </c>
      <c r="G486" s="136" t="s">
        <v>487</v>
      </c>
      <c r="H486" s="137">
        <v>4</v>
      </c>
      <c r="I486" s="138"/>
      <c r="J486" s="139">
        <f>ROUND(I486*H486,2)</f>
        <v>0</v>
      </c>
      <c r="K486" s="135" t="s">
        <v>198</v>
      </c>
      <c r="L486" s="33"/>
      <c r="M486" s="140" t="s">
        <v>20</v>
      </c>
      <c r="N486" s="141" t="s">
        <v>51</v>
      </c>
      <c r="P486" s="142">
        <f>O486*H486</f>
        <v>0</v>
      </c>
      <c r="Q486" s="142">
        <v>2.836E-2</v>
      </c>
      <c r="R486" s="142">
        <f>Q486*H486</f>
        <v>0.11344</v>
      </c>
      <c r="S486" s="142">
        <v>0</v>
      </c>
      <c r="T486" s="143">
        <f>S486*H486</f>
        <v>0</v>
      </c>
      <c r="AR486" s="144" t="s">
        <v>199</v>
      </c>
      <c r="AT486" s="144" t="s">
        <v>194</v>
      </c>
      <c r="AU486" s="144" t="s">
        <v>89</v>
      </c>
      <c r="AY486" s="18" t="s">
        <v>192</v>
      </c>
      <c r="BE486" s="145">
        <f>IF(N486="základní",J486,0)</f>
        <v>0</v>
      </c>
      <c r="BF486" s="145">
        <f>IF(N486="snížená",J486,0)</f>
        <v>0</v>
      </c>
      <c r="BG486" s="145">
        <f>IF(N486="zákl. přenesená",J486,0)</f>
        <v>0</v>
      </c>
      <c r="BH486" s="145">
        <f>IF(N486="sníž. přenesená",J486,0)</f>
        <v>0</v>
      </c>
      <c r="BI486" s="145">
        <f>IF(N486="nulová",J486,0)</f>
        <v>0</v>
      </c>
      <c r="BJ486" s="18" t="s">
        <v>22</v>
      </c>
      <c r="BK486" s="145">
        <f>ROUND(I486*H486,2)</f>
        <v>0</v>
      </c>
      <c r="BL486" s="18" t="s">
        <v>199</v>
      </c>
      <c r="BM486" s="144" t="s">
        <v>1784</v>
      </c>
    </row>
    <row r="487" spans="2:65" s="1" customFormat="1" ht="10.199999999999999" x14ac:dyDescent="0.2">
      <c r="B487" s="33"/>
      <c r="D487" s="146" t="s">
        <v>201</v>
      </c>
      <c r="F487" s="147" t="s">
        <v>1785</v>
      </c>
      <c r="I487" s="148"/>
      <c r="L487" s="33"/>
      <c r="M487" s="149"/>
      <c r="T487" s="54"/>
      <c r="AT487" s="18" t="s">
        <v>201</v>
      </c>
      <c r="AU487" s="18" t="s">
        <v>89</v>
      </c>
    </row>
    <row r="488" spans="2:65" s="12" customFormat="1" ht="10.199999999999999" x14ac:dyDescent="0.2">
      <c r="B488" s="150"/>
      <c r="D488" s="151" t="s">
        <v>203</v>
      </c>
      <c r="E488" s="152" t="s">
        <v>20</v>
      </c>
      <c r="F488" s="153" t="s">
        <v>1786</v>
      </c>
      <c r="H488" s="152" t="s">
        <v>20</v>
      </c>
      <c r="I488" s="154"/>
      <c r="L488" s="150"/>
      <c r="M488" s="155"/>
      <c r="T488" s="156"/>
      <c r="AT488" s="152" t="s">
        <v>203</v>
      </c>
      <c r="AU488" s="152" t="s">
        <v>89</v>
      </c>
      <c r="AV488" s="12" t="s">
        <v>22</v>
      </c>
      <c r="AW488" s="12" t="s">
        <v>39</v>
      </c>
      <c r="AX488" s="12" t="s">
        <v>80</v>
      </c>
      <c r="AY488" s="152" t="s">
        <v>192</v>
      </c>
    </row>
    <row r="489" spans="2:65" s="13" customFormat="1" ht="10.199999999999999" x14ac:dyDescent="0.2">
      <c r="B489" s="157"/>
      <c r="D489" s="151" t="s">
        <v>203</v>
      </c>
      <c r="E489" s="158" t="s">
        <v>20</v>
      </c>
      <c r="F489" s="159" t="s">
        <v>22</v>
      </c>
      <c r="H489" s="160">
        <v>1</v>
      </c>
      <c r="I489" s="161"/>
      <c r="L489" s="157"/>
      <c r="M489" s="162"/>
      <c r="T489" s="163"/>
      <c r="AT489" s="158" t="s">
        <v>203</v>
      </c>
      <c r="AU489" s="158" t="s">
        <v>89</v>
      </c>
      <c r="AV489" s="13" t="s">
        <v>89</v>
      </c>
      <c r="AW489" s="13" t="s">
        <v>39</v>
      </c>
      <c r="AX489" s="13" t="s">
        <v>80</v>
      </c>
      <c r="AY489" s="158" t="s">
        <v>192</v>
      </c>
    </row>
    <row r="490" spans="2:65" s="12" customFormat="1" ht="10.199999999999999" x14ac:dyDescent="0.2">
      <c r="B490" s="150"/>
      <c r="D490" s="151" t="s">
        <v>203</v>
      </c>
      <c r="E490" s="152" t="s">
        <v>20</v>
      </c>
      <c r="F490" s="153" t="s">
        <v>1787</v>
      </c>
      <c r="H490" s="152" t="s">
        <v>20</v>
      </c>
      <c r="I490" s="154"/>
      <c r="L490" s="150"/>
      <c r="M490" s="155"/>
      <c r="T490" s="156"/>
      <c r="AT490" s="152" t="s">
        <v>203</v>
      </c>
      <c r="AU490" s="152" t="s">
        <v>89</v>
      </c>
      <c r="AV490" s="12" t="s">
        <v>22</v>
      </c>
      <c r="AW490" s="12" t="s">
        <v>39</v>
      </c>
      <c r="AX490" s="12" t="s">
        <v>80</v>
      </c>
      <c r="AY490" s="152" t="s">
        <v>192</v>
      </c>
    </row>
    <row r="491" spans="2:65" s="13" customFormat="1" ht="10.199999999999999" x14ac:dyDescent="0.2">
      <c r="B491" s="157"/>
      <c r="D491" s="151" t="s">
        <v>203</v>
      </c>
      <c r="E491" s="158" t="s">
        <v>20</v>
      </c>
      <c r="F491" s="159" t="s">
        <v>22</v>
      </c>
      <c r="H491" s="160">
        <v>1</v>
      </c>
      <c r="I491" s="161"/>
      <c r="L491" s="157"/>
      <c r="M491" s="162"/>
      <c r="T491" s="163"/>
      <c r="AT491" s="158" t="s">
        <v>203</v>
      </c>
      <c r="AU491" s="158" t="s">
        <v>89</v>
      </c>
      <c r="AV491" s="13" t="s">
        <v>89</v>
      </c>
      <c r="AW491" s="13" t="s">
        <v>39</v>
      </c>
      <c r="AX491" s="13" t="s">
        <v>80</v>
      </c>
      <c r="AY491" s="158" t="s">
        <v>192</v>
      </c>
    </row>
    <row r="492" spans="2:65" s="12" customFormat="1" ht="10.199999999999999" x14ac:dyDescent="0.2">
      <c r="B492" s="150"/>
      <c r="D492" s="151" t="s">
        <v>203</v>
      </c>
      <c r="E492" s="152" t="s">
        <v>20</v>
      </c>
      <c r="F492" s="153" t="s">
        <v>1788</v>
      </c>
      <c r="H492" s="152" t="s">
        <v>20</v>
      </c>
      <c r="I492" s="154"/>
      <c r="L492" s="150"/>
      <c r="M492" s="155"/>
      <c r="T492" s="156"/>
      <c r="AT492" s="152" t="s">
        <v>203</v>
      </c>
      <c r="AU492" s="152" t="s">
        <v>89</v>
      </c>
      <c r="AV492" s="12" t="s">
        <v>22</v>
      </c>
      <c r="AW492" s="12" t="s">
        <v>39</v>
      </c>
      <c r="AX492" s="12" t="s">
        <v>80</v>
      </c>
      <c r="AY492" s="152" t="s">
        <v>192</v>
      </c>
    </row>
    <row r="493" spans="2:65" s="13" customFormat="1" ht="10.199999999999999" x14ac:dyDescent="0.2">
      <c r="B493" s="157"/>
      <c r="D493" s="151" t="s">
        <v>203</v>
      </c>
      <c r="E493" s="158" t="s">
        <v>20</v>
      </c>
      <c r="F493" s="159" t="s">
        <v>89</v>
      </c>
      <c r="H493" s="160">
        <v>2</v>
      </c>
      <c r="I493" s="161"/>
      <c r="L493" s="157"/>
      <c r="M493" s="162"/>
      <c r="T493" s="163"/>
      <c r="AT493" s="158" t="s">
        <v>203</v>
      </c>
      <c r="AU493" s="158" t="s">
        <v>89</v>
      </c>
      <c r="AV493" s="13" t="s">
        <v>89</v>
      </c>
      <c r="AW493" s="13" t="s">
        <v>39</v>
      </c>
      <c r="AX493" s="13" t="s">
        <v>80</v>
      </c>
      <c r="AY493" s="158" t="s">
        <v>192</v>
      </c>
    </row>
    <row r="494" spans="2:65" s="14" customFormat="1" ht="10.199999999999999" x14ac:dyDescent="0.2">
      <c r="B494" s="164"/>
      <c r="D494" s="151" t="s">
        <v>203</v>
      </c>
      <c r="E494" s="165" t="s">
        <v>20</v>
      </c>
      <c r="F494" s="166" t="s">
        <v>207</v>
      </c>
      <c r="H494" s="167">
        <v>4</v>
      </c>
      <c r="I494" s="168"/>
      <c r="L494" s="164"/>
      <c r="M494" s="169"/>
      <c r="T494" s="170"/>
      <c r="AT494" s="165" t="s">
        <v>203</v>
      </c>
      <c r="AU494" s="165" t="s">
        <v>89</v>
      </c>
      <c r="AV494" s="14" t="s">
        <v>199</v>
      </c>
      <c r="AW494" s="14" t="s">
        <v>39</v>
      </c>
      <c r="AX494" s="14" t="s">
        <v>22</v>
      </c>
      <c r="AY494" s="165" t="s">
        <v>192</v>
      </c>
    </row>
    <row r="495" spans="2:65" s="1" customFormat="1" ht="16.5" customHeight="1" x14ac:dyDescent="0.2">
      <c r="B495" s="33"/>
      <c r="C495" s="133" t="s">
        <v>861</v>
      </c>
      <c r="D495" s="133" t="s">
        <v>194</v>
      </c>
      <c r="E495" s="134" t="s">
        <v>1789</v>
      </c>
      <c r="F495" s="135" t="s">
        <v>1790</v>
      </c>
      <c r="G495" s="136" t="s">
        <v>197</v>
      </c>
      <c r="H495" s="137">
        <v>0.45400000000000001</v>
      </c>
      <c r="I495" s="138"/>
      <c r="J495" s="139">
        <f>ROUND(I495*H495,2)</f>
        <v>0</v>
      </c>
      <c r="K495" s="135" t="s">
        <v>198</v>
      </c>
      <c r="L495" s="33"/>
      <c r="M495" s="140" t="s">
        <v>20</v>
      </c>
      <c r="N495" s="141" t="s">
        <v>51</v>
      </c>
      <c r="P495" s="142">
        <f>O495*H495</f>
        <v>0</v>
      </c>
      <c r="Q495" s="142">
        <v>1.94302</v>
      </c>
      <c r="R495" s="142">
        <f>Q495*H495</f>
        <v>0.88213108000000007</v>
      </c>
      <c r="S495" s="142">
        <v>0</v>
      </c>
      <c r="T495" s="143">
        <f>S495*H495</f>
        <v>0</v>
      </c>
      <c r="AR495" s="144" t="s">
        <v>199</v>
      </c>
      <c r="AT495" s="144" t="s">
        <v>194</v>
      </c>
      <c r="AU495" s="144" t="s">
        <v>89</v>
      </c>
      <c r="AY495" s="18" t="s">
        <v>192</v>
      </c>
      <c r="BE495" s="145">
        <f>IF(N495="základní",J495,0)</f>
        <v>0</v>
      </c>
      <c r="BF495" s="145">
        <f>IF(N495="snížená",J495,0)</f>
        <v>0</v>
      </c>
      <c r="BG495" s="145">
        <f>IF(N495="zákl. přenesená",J495,0)</f>
        <v>0</v>
      </c>
      <c r="BH495" s="145">
        <f>IF(N495="sníž. přenesená",J495,0)</f>
        <v>0</v>
      </c>
      <c r="BI495" s="145">
        <f>IF(N495="nulová",J495,0)</f>
        <v>0</v>
      </c>
      <c r="BJ495" s="18" t="s">
        <v>22</v>
      </c>
      <c r="BK495" s="145">
        <f>ROUND(I495*H495,2)</f>
        <v>0</v>
      </c>
      <c r="BL495" s="18" t="s">
        <v>199</v>
      </c>
      <c r="BM495" s="144" t="s">
        <v>1791</v>
      </c>
    </row>
    <row r="496" spans="2:65" s="1" customFormat="1" ht="10.199999999999999" x14ac:dyDescent="0.2">
      <c r="B496" s="33"/>
      <c r="D496" s="146" t="s">
        <v>201</v>
      </c>
      <c r="F496" s="147" t="s">
        <v>1792</v>
      </c>
      <c r="I496" s="148"/>
      <c r="L496" s="33"/>
      <c r="M496" s="149"/>
      <c r="T496" s="54"/>
      <c r="AT496" s="18" t="s">
        <v>201</v>
      </c>
      <c r="AU496" s="18" t="s">
        <v>89</v>
      </c>
    </row>
    <row r="497" spans="2:51" s="12" customFormat="1" ht="10.199999999999999" x14ac:dyDescent="0.2">
      <c r="B497" s="150"/>
      <c r="D497" s="151" t="s">
        <v>203</v>
      </c>
      <c r="E497" s="152" t="s">
        <v>20</v>
      </c>
      <c r="F497" s="153" t="s">
        <v>1793</v>
      </c>
      <c r="H497" s="152" t="s">
        <v>20</v>
      </c>
      <c r="I497" s="154"/>
      <c r="L497" s="150"/>
      <c r="M497" s="155"/>
      <c r="T497" s="156"/>
      <c r="AT497" s="152" t="s">
        <v>203</v>
      </c>
      <c r="AU497" s="152" t="s">
        <v>89</v>
      </c>
      <c r="AV497" s="12" t="s">
        <v>22</v>
      </c>
      <c r="AW497" s="12" t="s">
        <v>39</v>
      </c>
      <c r="AX497" s="12" t="s">
        <v>80</v>
      </c>
      <c r="AY497" s="152" t="s">
        <v>192</v>
      </c>
    </row>
    <row r="498" spans="2:51" s="12" customFormat="1" ht="10.199999999999999" x14ac:dyDescent="0.2">
      <c r="B498" s="150"/>
      <c r="D498" s="151" t="s">
        <v>203</v>
      </c>
      <c r="E498" s="152" t="s">
        <v>20</v>
      </c>
      <c r="F498" s="153" t="s">
        <v>1794</v>
      </c>
      <c r="H498" s="152" t="s">
        <v>20</v>
      </c>
      <c r="I498" s="154"/>
      <c r="L498" s="150"/>
      <c r="M498" s="155"/>
      <c r="T498" s="156"/>
      <c r="AT498" s="152" t="s">
        <v>203</v>
      </c>
      <c r="AU498" s="152" t="s">
        <v>89</v>
      </c>
      <c r="AV498" s="12" t="s">
        <v>22</v>
      </c>
      <c r="AW498" s="12" t="s">
        <v>39</v>
      </c>
      <c r="AX498" s="12" t="s">
        <v>80</v>
      </c>
      <c r="AY498" s="152" t="s">
        <v>192</v>
      </c>
    </row>
    <row r="499" spans="2:51" s="13" customFormat="1" ht="10.199999999999999" x14ac:dyDescent="0.2">
      <c r="B499" s="157"/>
      <c r="D499" s="151" t="s">
        <v>203</v>
      </c>
      <c r="E499" s="158" t="s">
        <v>20</v>
      </c>
      <c r="F499" s="159" t="s">
        <v>1795</v>
      </c>
      <c r="H499" s="160">
        <v>3.5999999999999997E-2</v>
      </c>
      <c r="I499" s="161"/>
      <c r="L499" s="157"/>
      <c r="M499" s="162"/>
      <c r="T499" s="163"/>
      <c r="AT499" s="158" t="s">
        <v>203</v>
      </c>
      <c r="AU499" s="158" t="s">
        <v>89</v>
      </c>
      <c r="AV499" s="13" t="s">
        <v>89</v>
      </c>
      <c r="AW499" s="13" t="s">
        <v>39</v>
      </c>
      <c r="AX499" s="13" t="s">
        <v>80</v>
      </c>
      <c r="AY499" s="158" t="s">
        <v>192</v>
      </c>
    </row>
    <row r="500" spans="2:51" s="12" customFormat="1" ht="10.199999999999999" x14ac:dyDescent="0.2">
      <c r="B500" s="150"/>
      <c r="D500" s="151" t="s">
        <v>203</v>
      </c>
      <c r="E500" s="152" t="s">
        <v>20</v>
      </c>
      <c r="F500" s="153" t="s">
        <v>1796</v>
      </c>
      <c r="H500" s="152" t="s">
        <v>20</v>
      </c>
      <c r="I500" s="154"/>
      <c r="L500" s="150"/>
      <c r="M500" s="155"/>
      <c r="T500" s="156"/>
      <c r="AT500" s="152" t="s">
        <v>203</v>
      </c>
      <c r="AU500" s="152" t="s">
        <v>89</v>
      </c>
      <c r="AV500" s="12" t="s">
        <v>22</v>
      </c>
      <c r="AW500" s="12" t="s">
        <v>39</v>
      </c>
      <c r="AX500" s="12" t="s">
        <v>80</v>
      </c>
      <c r="AY500" s="152" t="s">
        <v>192</v>
      </c>
    </row>
    <row r="501" spans="2:51" s="12" customFormat="1" ht="10.199999999999999" x14ac:dyDescent="0.2">
      <c r="B501" s="150"/>
      <c r="D501" s="151" t="s">
        <v>203</v>
      </c>
      <c r="E501" s="152" t="s">
        <v>20</v>
      </c>
      <c r="F501" s="153" t="s">
        <v>1797</v>
      </c>
      <c r="H501" s="152" t="s">
        <v>20</v>
      </c>
      <c r="I501" s="154"/>
      <c r="L501" s="150"/>
      <c r="M501" s="155"/>
      <c r="T501" s="156"/>
      <c r="AT501" s="152" t="s">
        <v>203</v>
      </c>
      <c r="AU501" s="152" t="s">
        <v>89</v>
      </c>
      <c r="AV501" s="12" t="s">
        <v>22</v>
      </c>
      <c r="AW501" s="12" t="s">
        <v>39</v>
      </c>
      <c r="AX501" s="12" t="s">
        <v>80</v>
      </c>
      <c r="AY501" s="152" t="s">
        <v>192</v>
      </c>
    </row>
    <row r="502" spans="2:51" s="13" customFormat="1" ht="10.199999999999999" x14ac:dyDescent="0.2">
      <c r="B502" s="157"/>
      <c r="D502" s="151" t="s">
        <v>203</v>
      </c>
      <c r="E502" s="158" t="s">
        <v>20</v>
      </c>
      <c r="F502" s="159" t="s">
        <v>1798</v>
      </c>
      <c r="H502" s="160">
        <v>4.9000000000000002E-2</v>
      </c>
      <c r="I502" s="161"/>
      <c r="L502" s="157"/>
      <c r="M502" s="162"/>
      <c r="T502" s="163"/>
      <c r="AT502" s="158" t="s">
        <v>203</v>
      </c>
      <c r="AU502" s="158" t="s">
        <v>89</v>
      </c>
      <c r="AV502" s="13" t="s">
        <v>89</v>
      </c>
      <c r="AW502" s="13" t="s">
        <v>39</v>
      </c>
      <c r="AX502" s="13" t="s">
        <v>80</v>
      </c>
      <c r="AY502" s="158" t="s">
        <v>192</v>
      </c>
    </row>
    <row r="503" spans="2:51" s="12" customFormat="1" ht="10.199999999999999" x14ac:dyDescent="0.2">
      <c r="B503" s="150"/>
      <c r="D503" s="151" t="s">
        <v>203</v>
      </c>
      <c r="E503" s="152" t="s">
        <v>20</v>
      </c>
      <c r="F503" s="153" t="s">
        <v>1799</v>
      </c>
      <c r="H503" s="152" t="s">
        <v>20</v>
      </c>
      <c r="I503" s="154"/>
      <c r="L503" s="150"/>
      <c r="M503" s="155"/>
      <c r="T503" s="156"/>
      <c r="AT503" s="152" t="s">
        <v>203</v>
      </c>
      <c r="AU503" s="152" t="s">
        <v>89</v>
      </c>
      <c r="AV503" s="12" t="s">
        <v>22</v>
      </c>
      <c r="AW503" s="12" t="s">
        <v>39</v>
      </c>
      <c r="AX503" s="12" t="s">
        <v>80</v>
      </c>
      <c r="AY503" s="152" t="s">
        <v>192</v>
      </c>
    </row>
    <row r="504" spans="2:51" s="13" customFormat="1" ht="10.199999999999999" x14ac:dyDescent="0.2">
      <c r="B504" s="157"/>
      <c r="D504" s="151" t="s">
        <v>203</v>
      </c>
      <c r="E504" s="158" t="s">
        <v>20</v>
      </c>
      <c r="F504" s="159" t="s">
        <v>1800</v>
      </c>
      <c r="H504" s="160">
        <v>2.5999999999999999E-2</v>
      </c>
      <c r="I504" s="161"/>
      <c r="L504" s="157"/>
      <c r="M504" s="162"/>
      <c r="T504" s="163"/>
      <c r="AT504" s="158" t="s">
        <v>203</v>
      </c>
      <c r="AU504" s="158" t="s">
        <v>89</v>
      </c>
      <c r="AV504" s="13" t="s">
        <v>89</v>
      </c>
      <c r="AW504" s="13" t="s">
        <v>39</v>
      </c>
      <c r="AX504" s="13" t="s">
        <v>80</v>
      </c>
      <c r="AY504" s="158" t="s">
        <v>192</v>
      </c>
    </row>
    <row r="505" spans="2:51" s="12" customFormat="1" ht="10.199999999999999" x14ac:dyDescent="0.2">
      <c r="B505" s="150"/>
      <c r="D505" s="151" t="s">
        <v>203</v>
      </c>
      <c r="E505" s="152" t="s">
        <v>20</v>
      </c>
      <c r="F505" s="153" t="s">
        <v>1801</v>
      </c>
      <c r="H505" s="152" t="s">
        <v>20</v>
      </c>
      <c r="I505" s="154"/>
      <c r="L505" s="150"/>
      <c r="M505" s="155"/>
      <c r="T505" s="156"/>
      <c r="AT505" s="152" t="s">
        <v>203</v>
      </c>
      <c r="AU505" s="152" t="s">
        <v>89</v>
      </c>
      <c r="AV505" s="12" t="s">
        <v>22</v>
      </c>
      <c r="AW505" s="12" t="s">
        <v>39</v>
      </c>
      <c r="AX505" s="12" t="s">
        <v>80</v>
      </c>
      <c r="AY505" s="152" t="s">
        <v>192</v>
      </c>
    </row>
    <row r="506" spans="2:51" s="13" customFormat="1" ht="10.199999999999999" x14ac:dyDescent="0.2">
      <c r="B506" s="157"/>
      <c r="D506" s="151" t="s">
        <v>203</v>
      </c>
      <c r="E506" s="158" t="s">
        <v>20</v>
      </c>
      <c r="F506" s="159" t="s">
        <v>1802</v>
      </c>
      <c r="H506" s="160">
        <v>5.8000000000000003E-2</v>
      </c>
      <c r="I506" s="161"/>
      <c r="L506" s="157"/>
      <c r="M506" s="162"/>
      <c r="T506" s="163"/>
      <c r="AT506" s="158" t="s">
        <v>203</v>
      </c>
      <c r="AU506" s="158" t="s">
        <v>89</v>
      </c>
      <c r="AV506" s="13" t="s">
        <v>89</v>
      </c>
      <c r="AW506" s="13" t="s">
        <v>39</v>
      </c>
      <c r="AX506" s="13" t="s">
        <v>80</v>
      </c>
      <c r="AY506" s="158" t="s">
        <v>192</v>
      </c>
    </row>
    <row r="507" spans="2:51" s="12" customFormat="1" ht="10.199999999999999" x14ac:dyDescent="0.2">
      <c r="B507" s="150"/>
      <c r="D507" s="151" t="s">
        <v>203</v>
      </c>
      <c r="E507" s="152" t="s">
        <v>20</v>
      </c>
      <c r="F507" s="153" t="s">
        <v>1718</v>
      </c>
      <c r="H507" s="152" t="s">
        <v>20</v>
      </c>
      <c r="I507" s="154"/>
      <c r="L507" s="150"/>
      <c r="M507" s="155"/>
      <c r="T507" s="156"/>
      <c r="AT507" s="152" t="s">
        <v>203</v>
      </c>
      <c r="AU507" s="152" t="s">
        <v>89</v>
      </c>
      <c r="AV507" s="12" t="s">
        <v>22</v>
      </c>
      <c r="AW507" s="12" t="s">
        <v>39</v>
      </c>
      <c r="AX507" s="12" t="s">
        <v>80</v>
      </c>
      <c r="AY507" s="152" t="s">
        <v>192</v>
      </c>
    </row>
    <row r="508" spans="2:51" s="13" customFormat="1" ht="10.199999999999999" x14ac:dyDescent="0.2">
      <c r="B508" s="157"/>
      <c r="D508" s="151" t="s">
        <v>203</v>
      </c>
      <c r="E508" s="158" t="s">
        <v>20</v>
      </c>
      <c r="F508" s="159" t="s">
        <v>1803</v>
      </c>
      <c r="H508" s="160">
        <v>0.10100000000000001</v>
      </c>
      <c r="I508" s="161"/>
      <c r="L508" s="157"/>
      <c r="M508" s="162"/>
      <c r="T508" s="163"/>
      <c r="AT508" s="158" t="s">
        <v>203</v>
      </c>
      <c r="AU508" s="158" t="s">
        <v>89</v>
      </c>
      <c r="AV508" s="13" t="s">
        <v>89</v>
      </c>
      <c r="AW508" s="13" t="s">
        <v>39</v>
      </c>
      <c r="AX508" s="13" t="s">
        <v>80</v>
      </c>
      <c r="AY508" s="158" t="s">
        <v>192</v>
      </c>
    </row>
    <row r="509" spans="2:51" s="12" customFormat="1" ht="10.199999999999999" x14ac:dyDescent="0.2">
      <c r="B509" s="150"/>
      <c r="D509" s="151" t="s">
        <v>203</v>
      </c>
      <c r="E509" s="152" t="s">
        <v>20</v>
      </c>
      <c r="F509" s="153" t="s">
        <v>1804</v>
      </c>
      <c r="H509" s="152" t="s">
        <v>20</v>
      </c>
      <c r="I509" s="154"/>
      <c r="L509" s="150"/>
      <c r="M509" s="155"/>
      <c r="T509" s="156"/>
      <c r="AT509" s="152" t="s">
        <v>203</v>
      </c>
      <c r="AU509" s="152" t="s">
        <v>89</v>
      </c>
      <c r="AV509" s="12" t="s">
        <v>22</v>
      </c>
      <c r="AW509" s="12" t="s">
        <v>39</v>
      </c>
      <c r="AX509" s="12" t="s">
        <v>80</v>
      </c>
      <c r="AY509" s="152" t="s">
        <v>192</v>
      </c>
    </row>
    <row r="510" spans="2:51" s="13" customFormat="1" ht="10.199999999999999" x14ac:dyDescent="0.2">
      <c r="B510" s="157"/>
      <c r="D510" s="151" t="s">
        <v>203</v>
      </c>
      <c r="E510" s="158" t="s">
        <v>20</v>
      </c>
      <c r="F510" s="159" t="s">
        <v>1805</v>
      </c>
      <c r="H510" s="160">
        <v>8.1000000000000003E-2</v>
      </c>
      <c r="I510" s="161"/>
      <c r="L510" s="157"/>
      <c r="M510" s="162"/>
      <c r="T510" s="163"/>
      <c r="AT510" s="158" t="s">
        <v>203</v>
      </c>
      <c r="AU510" s="158" t="s">
        <v>89</v>
      </c>
      <c r="AV510" s="13" t="s">
        <v>89</v>
      </c>
      <c r="AW510" s="13" t="s">
        <v>39</v>
      </c>
      <c r="AX510" s="13" t="s">
        <v>80</v>
      </c>
      <c r="AY510" s="158" t="s">
        <v>192</v>
      </c>
    </row>
    <row r="511" spans="2:51" s="12" customFormat="1" ht="10.199999999999999" x14ac:dyDescent="0.2">
      <c r="B511" s="150"/>
      <c r="D511" s="151" t="s">
        <v>203</v>
      </c>
      <c r="E511" s="152" t="s">
        <v>20</v>
      </c>
      <c r="F511" s="153" t="s">
        <v>1806</v>
      </c>
      <c r="H511" s="152" t="s">
        <v>20</v>
      </c>
      <c r="I511" s="154"/>
      <c r="L511" s="150"/>
      <c r="M511" s="155"/>
      <c r="T511" s="156"/>
      <c r="AT511" s="152" t="s">
        <v>203</v>
      </c>
      <c r="AU511" s="152" t="s">
        <v>89</v>
      </c>
      <c r="AV511" s="12" t="s">
        <v>22</v>
      </c>
      <c r="AW511" s="12" t="s">
        <v>39</v>
      </c>
      <c r="AX511" s="12" t="s">
        <v>80</v>
      </c>
      <c r="AY511" s="152" t="s">
        <v>192</v>
      </c>
    </row>
    <row r="512" spans="2:51" s="13" customFormat="1" ht="10.199999999999999" x14ac:dyDescent="0.2">
      <c r="B512" s="157"/>
      <c r="D512" s="151" t="s">
        <v>203</v>
      </c>
      <c r="E512" s="158" t="s">
        <v>20</v>
      </c>
      <c r="F512" s="159" t="s">
        <v>1807</v>
      </c>
      <c r="H512" s="160">
        <v>7.9000000000000001E-2</v>
      </c>
      <c r="I512" s="161"/>
      <c r="L512" s="157"/>
      <c r="M512" s="162"/>
      <c r="T512" s="163"/>
      <c r="AT512" s="158" t="s">
        <v>203</v>
      </c>
      <c r="AU512" s="158" t="s">
        <v>89</v>
      </c>
      <c r="AV512" s="13" t="s">
        <v>89</v>
      </c>
      <c r="AW512" s="13" t="s">
        <v>39</v>
      </c>
      <c r="AX512" s="13" t="s">
        <v>80</v>
      </c>
      <c r="AY512" s="158" t="s">
        <v>192</v>
      </c>
    </row>
    <row r="513" spans="2:65" s="12" customFormat="1" ht="10.199999999999999" x14ac:dyDescent="0.2">
      <c r="B513" s="150"/>
      <c r="D513" s="151" t="s">
        <v>203</v>
      </c>
      <c r="E513" s="152" t="s">
        <v>20</v>
      </c>
      <c r="F513" s="153" t="s">
        <v>1808</v>
      </c>
      <c r="H513" s="152" t="s">
        <v>20</v>
      </c>
      <c r="I513" s="154"/>
      <c r="L513" s="150"/>
      <c r="M513" s="155"/>
      <c r="T513" s="156"/>
      <c r="AT513" s="152" t="s">
        <v>203</v>
      </c>
      <c r="AU513" s="152" t="s">
        <v>89</v>
      </c>
      <c r="AV513" s="12" t="s">
        <v>22</v>
      </c>
      <c r="AW513" s="12" t="s">
        <v>39</v>
      </c>
      <c r="AX513" s="12" t="s">
        <v>80</v>
      </c>
      <c r="AY513" s="152" t="s">
        <v>192</v>
      </c>
    </row>
    <row r="514" spans="2:65" s="12" customFormat="1" ht="10.199999999999999" x14ac:dyDescent="0.2">
      <c r="B514" s="150"/>
      <c r="D514" s="151" t="s">
        <v>203</v>
      </c>
      <c r="E514" s="152" t="s">
        <v>20</v>
      </c>
      <c r="F514" s="153" t="s">
        <v>1809</v>
      </c>
      <c r="H514" s="152" t="s">
        <v>20</v>
      </c>
      <c r="I514" s="154"/>
      <c r="L514" s="150"/>
      <c r="M514" s="155"/>
      <c r="T514" s="156"/>
      <c r="AT514" s="152" t="s">
        <v>203</v>
      </c>
      <c r="AU514" s="152" t="s">
        <v>89</v>
      </c>
      <c r="AV514" s="12" t="s">
        <v>22</v>
      </c>
      <c r="AW514" s="12" t="s">
        <v>39</v>
      </c>
      <c r="AX514" s="12" t="s">
        <v>80</v>
      </c>
      <c r="AY514" s="152" t="s">
        <v>192</v>
      </c>
    </row>
    <row r="515" spans="2:65" s="13" customFormat="1" ht="10.199999999999999" x14ac:dyDescent="0.2">
      <c r="B515" s="157"/>
      <c r="D515" s="151" t="s">
        <v>203</v>
      </c>
      <c r="E515" s="158" t="s">
        <v>20</v>
      </c>
      <c r="F515" s="159" t="s">
        <v>1810</v>
      </c>
      <c r="H515" s="160">
        <v>1.7999999999999999E-2</v>
      </c>
      <c r="I515" s="161"/>
      <c r="L515" s="157"/>
      <c r="M515" s="162"/>
      <c r="T515" s="163"/>
      <c r="AT515" s="158" t="s">
        <v>203</v>
      </c>
      <c r="AU515" s="158" t="s">
        <v>89</v>
      </c>
      <c r="AV515" s="13" t="s">
        <v>89</v>
      </c>
      <c r="AW515" s="13" t="s">
        <v>39</v>
      </c>
      <c r="AX515" s="13" t="s">
        <v>80</v>
      </c>
      <c r="AY515" s="158" t="s">
        <v>192</v>
      </c>
    </row>
    <row r="516" spans="2:65" s="12" customFormat="1" ht="10.199999999999999" x14ac:dyDescent="0.2">
      <c r="B516" s="150"/>
      <c r="D516" s="151" t="s">
        <v>203</v>
      </c>
      <c r="E516" s="152" t="s">
        <v>20</v>
      </c>
      <c r="F516" s="153" t="s">
        <v>1811</v>
      </c>
      <c r="H516" s="152" t="s">
        <v>20</v>
      </c>
      <c r="I516" s="154"/>
      <c r="L516" s="150"/>
      <c r="M516" s="155"/>
      <c r="T516" s="156"/>
      <c r="AT516" s="152" t="s">
        <v>203</v>
      </c>
      <c r="AU516" s="152" t="s">
        <v>89</v>
      </c>
      <c r="AV516" s="12" t="s">
        <v>22</v>
      </c>
      <c r="AW516" s="12" t="s">
        <v>39</v>
      </c>
      <c r="AX516" s="12" t="s">
        <v>80</v>
      </c>
      <c r="AY516" s="152" t="s">
        <v>192</v>
      </c>
    </row>
    <row r="517" spans="2:65" s="13" customFormat="1" ht="10.199999999999999" x14ac:dyDescent="0.2">
      <c r="B517" s="157"/>
      <c r="D517" s="151" t="s">
        <v>203</v>
      </c>
      <c r="E517" s="158" t="s">
        <v>20</v>
      </c>
      <c r="F517" s="159" t="s">
        <v>1812</v>
      </c>
      <c r="H517" s="160">
        <v>6.0000000000000001E-3</v>
      </c>
      <c r="I517" s="161"/>
      <c r="L517" s="157"/>
      <c r="M517" s="162"/>
      <c r="T517" s="163"/>
      <c r="AT517" s="158" t="s">
        <v>203</v>
      </c>
      <c r="AU517" s="158" t="s">
        <v>89</v>
      </c>
      <c r="AV517" s="13" t="s">
        <v>89</v>
      </c>
      <c r="AW517" s="13" t="s">
        <v>39</v>
      </c>
      <c r="AX517" s="13" t="s">
        <v>80</v>
      </c>
      <c r="AY517" s="158" t="s">
        <v>192</v>
      </c>
    </row>
    <row r="518" spans="2:65" s="14" customFormat="1" ht="10.199999999999999" x14ac:dyDescent="0.2">
      <c r="B518" s="164"/>
      <c r="D518" s="151" t="s">
        <v>203</v>
      </c>
      <c r="E518" s="165" t="s">
        <v>20</v>
      </c>
      <c r="F518" s="166" t="s">
        <v>207</v>
      </c>
      <c r="H518" s="167">
        <v>0.45400000000000001</v>
      </c>
      <c r="I518" s="168"/>
      <c r="L518" s="164"/>
      <c r="M518" s="169"/>
      <c r="T518" s="170"/>
      <c r="AT518" s="165" t="s">
        <v>203</v>
      </c>
      <c r="AU518" s="165" t="s">
        <v>89</v>
      </c>
      <c r="AV518" s="14" t="s">
        <v>199</v>
      </c>
      <c r="AW518" s="14" t="s">
        <v>39</v>
      </c>
      <c r="AX518" s="14" t="s">
        <v>22</v>
      </c>
      <c r="AY518" s="165" t="s">
        <v>192</v>
      </c>
    </row>
    <row r="519" spans="2:65" s="1" customFormat="1" ht="16.5" customHeight="1" x14ac:dyDescent="0.2">
      <c r="B519" s="33"/>
      <c r="C519" s="133" t="s">
        <v>866</v>
      </c>
      <c r="D519" s="133" t="s">
        <v>194</v>
      </c>
      <c r="E519" s="134" t="s">
        <v>1813</v>
      </c>
      <c r="F519" s="135" t="s">
        <v>1814</v>
      </c>
      <c r="G519" s="136" t="s">
        <v>898</v>
      </c>
      <c r="H519" s="137">
        <v>1.1040000000000001</v>
      </c>
      <c r="I519" s="138"/>
      <c r="J519" s="139">
        <f>ROUND(I519*H519,2)</f>
        <v>0</v>
      </c>
      <c r="K519" s="135" t="s">
        <v>198</v>
      </c>
      <c r="L519" s="33"/>
      <c r="M519" s="140" t="s">
        <v>20</v>
      </c>
      <c r="N519" s="141" t="s">
        <v>51</v>
      </c>
      <c r="P519" s="142">
        <f>O519*H519</f>
        <v>0</v>
      </c>
      <c r="Q519" s="142">
        <v>1.0900000000000001</v>
      </c>
      <c r="R519" s="142">
        <f>Q519*H519</f>
        <v>1.2033600000000002</v>
      </c>
      <c r="S519" s="142">
        <v>0</v>
      </c>
      <c r="T519" s="143">
        <f>S519*H519</f>
        <v>0</v>
      </c>
      <c r="AR519" s="144" t="s">
        <v>199</v>
      </c>
      <c r="AT519" s="144" t="s">
        <v>194</v>
      </c>
      <c r="AU519" s="144" t="s">
        <v>89</v>
      </c>
      <c r="AY519" s="18" t="s">
        <v>192</v>
      </c>
      <c r="BE519" s="145">
        <f>IF(N519="základní",J519,0)</f>
        <v>0</v>
      </c>
      <c r="BF519" s="145">
        <f>IF(N519="snížená",J519,0)</f>
        <v>0</v>
      </c>
      <c r="BG519" s="145">
        <f>IF(N519="zákl. přenesená",J519,0)</f>
        <v>0</v>
      </c>
      <c r="BH519" s="145">
        <f>IF(N519="sníž. přenesená",J519,0)</f>
        <v>0</v>
      </c>
      <c r="BI519" s="145">
        <f>IF(N519="nulová",J519,0)</f>
        <v>0</v>
      </c>
      <c r="BJ519" s="18" t="s">
        <v>22</v>
      </c>
      <c r="BK519" s="145">
        <f>ROUND(I519*H519,2)</f>
        <v>0</v>
      </c>
      <c r="BL519" s="18" t="s">
        <v>199</v>
      </c>
      <c r="BM519" s="144" t="s">
        <v>1815</v>
      </c>
    </row>
    <row r="520" spans="2:65" s="1" customFormat="1" ht="10.199999999999999" x14ac:dyDescent="0.2">
      <c r="B520" s="33"/>
      <c r="D520" s="146" t="s">
        <v>201</v>
      </c>
      <c r="F520" s="147" t="s">
        <v>1816</v>
      </c>
      <c r="I520" s="148"/>
      <c r="L520" s="33"/>
      <c r="M520" s="149"/>
      <c r="T520" s="54"/>
      <c r="AT520" s="18" t="s">
        <v>201</v>
      </c>
      <c r="AU520" s="18" t="s">
        <v>89</v>
      </c>
    </row>
    <row r="521" spans="2:65" s="12" customFormat="1" ht="10.199999999999999" x14ac:dyDescent="0.2">
      <c r="B521" s="150"/>
      <c r="D521" s="151" t="s">
        <v>203</v>
      </c>
      <c r="E521" s="152" t="s">
        <v>20</v>
      </c>
      <c r="F521" s="153" t="s">
        <v>1817</v>
      </c>
      <c r="H521" s="152" t="s">
        <v>20</v>
      </c>
      <c r="I521" s="154"/>
      <c r="L521" s="150"/>
      <c r="M521" s="155"/>
      <c r="T521" s="156"/>
      <c r="AT521" s="152" t="s">
        <v>203</v>
      </c>
      <c r="AU521" s="152" t="s">
        <v>89</v>
      </c>
      <c r="AV521" s="12" t="s">
        <v>22</v>
      </c>
      <c r="AW521" s="12" t="s">
        <v>39</v>
      </c>
      <c r="AX521" s="12" t="s">
        <v>80</v>
      </c>
      <c r="AY521" s="152" t="s">
        <v>192</v>
      </c>
    </row>
    <row r="522" spans="2:65" s="12" customFormat="1" ht="10.199999999999999" x14ac:dyDescent="0.2">
      <c r="B522" s="150"/>
      <c r="D522" s="151" t="s">
        <v>203</v>
      </c>
      <c r="E522" s="152" t="s">
        <v>20</v>
      </c>
      <c r="F522" s="153" t="s">
        <v>1794</v>
      </c>
      <c r="H522" s="152" t="s">
        <v>20</v>
      </c>
      <c r="I522" s="154"/>
      <c r="L522" s="150"/>
      <c r="M522" s="155"/>
      <c r="T522" s="156"/>
      <c r="AT522" s="152" t="s">
        <v>203</v>
      </c>
      <c r="AU522" s="152" t="s">
        <v>89</v>
      </c>
      <c r="AV522" s="12" t="s">
        <v>22</v>
      </c>
      <c r="AW522" s="12" t="s">
        <v>39</v>
      </c>
      <c r="AX522" s="12" t="s">
        <v>80</v>
      </c>
      <c r="AY522" s="152" t="s">
        <v>192</v>
      </c>
    </row>
    <row r="523" spans="2:65" s="13" customFormat="1" ht="10.199999999999999" x14ac:dyDescent="0.2">
      <c r="B523" s="157"/>
      <c r="D523" s="151" t="s">
        <v>203</v>
      </c>
      <c r="E523" s="158" t="s">
        <v>20</v>
      </c>
      <c r="F523" s="159" t="s">
        <v>1818</v>
      </c>
      <c r="H523" s="160">
        <v>7.2999999999999995E-2</v>
      </c>
      <c r="I523" s="161"/>
      <c r="L523" s="157"/>
      <c r="M523" s="162"/>
      <c r="T523" s="163"/>
      <c r="AT523" s="158" t="s">
        <v>203</v>
      </c>
      <c r="AU523" s="158" t="s">
        <v>89</v>
      </c>
      <c r="AV523" s="13" t="s">
        <v>89</v>
      </c>
      <c r="AW523" s="13" t="s">
        <v>39</v>
      </c>
      <c r="AX523" s="13" t="s">
        <v>80</v>
      </c>
      <c r="AY523" s="158" t="s">
        <v>192</v>
      </c>
    </row>
    <row r="524" spans="2:65" s="12" customFormat="1" ht="10.199999999999999" x14ac:dyDescent="0.2">
      <c r="B524" s="150"/>
      <c r="D524" s="151" t="s">
        <v>203</v>
      </c>
      <c r="E524" s="152" t="s">
        <v>20</v>
      </c>
      <c r="F524" s="153" t="s">
        <v>1819</v>
      </c>
      <c r="H524" s="152" t="s">
        <v>20</v>
      </c>
      <c r="I524" s="154"/>
      <c r="L524" s="150"/>
      <c r="M524" s="155"/>
      <c r="T524" s="156"/>
      <c r="AT524" s="152" t="s">
        <v>203</v>
      </c>
      <c r="AU524" s="152" t="s">
        <v>89</v>
      </c>
      <c r="AV524" s="12" t="s">
        <v>22</v>
      </c>
      <c r="AW524" s="12" t="s">
        <v>39</v>
      </c>
      <c r="AX524" s="12" t="s">
        <v>80</v>
      </c>
      <c r="AY524" s="152" t="s">
        <v>192</v>
      </c>
    </row>
    <row r="525" spans="2:65" s="13" customFormat="1" ht="10.199999999999999" x14ac:dyDescent="0.2">
      <c r="B525" s="157"/>
      <c r="D525" s="151" t="s">
        <v>203</v>
      </c>
      <c r="E525" s="158" t="s">
        <v>20</v>
      </c>
      <c r="F525" s="159" t="s">
        <v>1820</v>
      </c>
      <c r="H525" s="160">
        <v>4.1000000000000002E-2</v>
      </c>
      <c r="I525" s="161"/>
      <c r="L525" s="157"/>
      <c r="M525" s="162"/>
      <c r="T525" s="163"/>
      <c r="AT525" s="158" t="s">
        <v>203</v>
      </c>
      <c r="AU525" s="158" t="s">
        <v>89</v>
      </c>
      <c r="AV525" s="13" t="s">
        <v>89</v>
      </c>
      <c r="AW525" s="13" t="s">
        <v>39</v>
      </c>
      <c r="AX525" s="13" t="s">
        <v>80</v>
      </c>
      <c r="AY525" s="158" t="s">
        <v>192</v>
      </c>
    </row>
    <row r="526" spans="2:65" s="12" customFormat="1" ht="10.199999999999999" x14ac:dyDescent="0.2">
      <c r="B526" s="150"/>
      <c r="D526" s="151" t="s">
        <v>203</v>
      </c>
      <c r="E526" s="152" t="s">
        <v>20</v>
      </c>
      <c r="F526" s="153" t="s">
        <v>1821</v>
      </c>
      <c r="H526" s="152" t="s">
        <v>20</v>
      </c>
      <c r="I526" s="154"/>
      <c r="L526" s="150"/>
      <c r="M526" s="155"/>
      <c r="T526" s="156"/>
      <c r="AT526" s="152" t="s">
        <v>203</v>
      </c>
      <c r="AU526" s="152" t="s">
        <v>89</v>
      </c>
      <c r="AV526" s="12" t="s">
        <v>22</v>
      </c>
      <c r="AW526" s="12" t="s">
        <v>39</v>
      </c>
      <c r="AX526" s="12" t="s">
        <v>80</v>
      </c>
      <c r="AY526" s="152" t="s">
        <v>192</v>
      </c>
    </row>
    <row r="527" spans="2:65" s="12" customFormat="1" ht="10.199999999999999" x14ac:dyDescent="0.2">
      <c r="B527" s="150"/>
      <c r="D527" s="151" t="s">
        <v>203</v>
      </c>
      <c r="E527" s="152" t="s">
        <v>20</v>
      </c>
      <c r="F527" s="153" t="s">
        <v>1797</v>
      </c>
      <c r="H527" s="152" t="s">
        <v>20</v>
      </c>
      <c r="I527" s="154"/>
      <c r="L527" s="150"/>
      <c r="M527" s="155"/>
      <c r="T527" s="156"/>
      <c r="AT527" s="152" t="s">
        <v>203</v>
      </c>
      <c r="AU527" s="152" t="s">
        <v>89</v>
      </c>
      <c r="AV527" s="12" t="s">
        <v>22</v>
      </c>
      <c r="AW527" s="12" t="s">
        <v>39</v>
      </c>
      <c r="AX527" s="12" t="s">
        <v>80</v>
      </c>
      <c r="AY527" s="152" t="s">
        <v>192</v>
      </c>
    </row>
    <row r="528" spans="2:65" s="13" customFormat="1" ht="10.199999999999999" x14ac:dyDescent="0.2">
      <c r="B528" s="157"/>
      <c r="D528" s="151" t="s">
        <v>203</v>
      </c>
      <c r="E528" s="158" t="s">
        <v>20</v>
      </c>
      <c r="F528" s="159" t="s">
        <v>1822</v>
      </c>
      <c r="H528" s="160">
        <v>9.0999999999999998E-2</v>
      </c>
      <c r="I528" s="161"/>
      <c r="L528" s="157"/>
      <c r="M528" s="162"/>
      <c r="T528" s="163"/>
      <c r="AT528" s="158" t="s">
        <v>203</v>
      </c>
      <c r="AU528" s="158" t="s">
        <v>89</v>
      </c>
      <c r="AV528" s="13" t="s">
        <v>89</v>
      </c>
      <c r="AW528" s="13" t="s">
        <v>39</v>
      </c>
      <c r="AX528" s="13" t="s">
        <v>80</v>
      </c>
      <c r="AY528" s="158" t="s">
        <v>192</v>
      </c>
    </row>
    <row r="529" spans="2:51" s="12" customFormat="1" ht="10.199999999999999" x14ac:dyDescent="0.2">
      <c r="B529" s="150"/>
      <c r="D529" s="151" t="s">
        <v>203</v>
      </c>
      <c r="E529" s="152" t="s">
        <v>20</v>
      </c>
      <c r="F529" s="153" t="s">
        <v>1799</v>
      </c>
      <c r="H529" s="152" t="s">
        <v>20</v>
      </c>
      <c r="I529" s="154"/>
      <c r="L529" s="150"/>
      <c r="M529" s="155"/>
      <c r="T529" s="156"/>
      <c r="AT529" s="152" t="s">
        <v>203</v>
      </c>
      <c r="AU529" s="152" t="s">
        <v>89</v>
      </c>
      <c r="AV529" s="12" t="s">
        <v>22</v>
      </c>
      <c r="AW529" s="12" t="s">
        <v>39</v>
      </c>
      <c r="AX529" s="12" t="s">
        <v>80</v>
      </c>
      <c r="AY529" s="152" t="s">
        <v>192</v>
      </c>
    </row>
    <row r="530" spans="2:51" s="13" customFormat="1" ht="10.199999999999999" x14ac:dyDescent="0.2">
      <c r="B530" s="157"/>
      <c r="D530" s="151" t="s">
        <v>203</v>
      </c>
      <c r="E530" s="158" t="s">
        <v>20</v>
      </c>
      <c r="F530" s="159" t="s">
        <v>1823</v>
      </c>
      <c r="H530" s="160">
        <v>4.8000000000000001E-2</v>
      </c>
      <c r="I530" s="161"/>
      <c r="L530" s="157"/>
      <c r="M530" s="162"/>
      <c r="T530" s="163"/>
      <c r="AT530" s="158" t="s">
        <v>203</v>
      </c>
      <c r="AU530" s="158" t="s">
        <v>89</v>
      </c>
      <c r="AV530" s="13" t="s">
        <v>89</v>
      </c>
      <c r="AW530" s="13" t="s">
        <v>39</v>
      </c>
      <c r="AX530" s="13" t="s">
        <v>80</v>
      </c>
      <c r="AY530" s="158" t="s">
        <v>192</v>
      </c>
    </row>
    <row r="531" spans="2:51" s="12" customFormat="1" ht="10.199999999999999" x14ac:dyDescent="0.2">
      <c r="B531" s="150"/>
      <c r="D531" s="151" t="s">
        <v>203</v>
      </c>
      <c r="E531" s="152" t="s">
        <v>20</v>
      </c>
      <c r="F531" s="153" t="s">
        <v>1801</v>
      </c>
      <c r="H531" s="152" t="s">
        <v>20</v>
      </c>
      <c r="I531" s="154"/>
      <c r="L531" s="150"/>
      <c r="M531" s="155"/>
      <c r="T531" s="156"/>
      <c r="AT531" s="152" t="s">
        <v>203</v>
      </c>
      <c r="AU531" s="152" t="s">
        <v>89</v>
      </c>
      <c r="AV531" s="12" t="s">
        <v>22</v>
      </c>
      <c r="AW531" s="12" t="s">
        <v>39</v>
      </c>
      <c r="AX531" s="12" t="s">
        <v>80</v>
      </c>
      <c r="AY531" s="152" t="s">
        <v>192</v>
      </c>
    </row>
    <row r="532" spans="2:51" s="13" customFormat="1" ht="10.199999999999999" x14ac:dyDescent="0.2">
      <c r="B532" s="157"/>
      <c r="D532" s="151" t="s">
        <v>203</v>
      </c>
      <c r="E532" s="158" t="s">
        <v>20</v>
      </c>
      <c r="F532" s="159" t="s">
        <v>1824</v>
      </c>
      <c r="H532" s="160">
        <v>0.107</v>
      </c>
      <c r="I532" s="161"/>
      <c r="L532" s="157"/>
      <c r="M532" s="162"/>
      <c r="T532" s="163"/>
      <c r="AT532" s="158" t="s">
        <v>203</v>
      </c>
      <c r="AU532" s="158" t="s">
        <v>89</v>
      </c>
      <c r="AV532" s="13" t="s">
        <v>89</v>
      </c>
      <c r="AW532" s="13" t="s">
        <v>39</v>
      </c>
      <c r="AX532" s="13" t="s">
        <v>80</v>
      </c>
      <c r="AY532" s="158" t="s">
        <v>192</v>
      </c>
    </row>
    <row r="533" spans="2:51" s="12" customFormat="1" ht="10.199999999999999" x14ac:dyDescent="0.2">
      <c r="B533" s="150"/>
      <c r="D533" s="151" t="s">
        <v>203</v>
      </c>
      <c r="E533" s="152" t="s">
        <v>20</v>
      </c>
      <c r="F533" s="153" t="s">
        <v>1718</v>
      </c>
      <c r="H533" s="152" t="s">
        <v>20</v>
      </c>
      <c r="I533" s="154"/>
      <c r="L533" s="150"/>
      <c r="M533" s="155"/>
      <c r="T533" s="156"/>
      <c r="AT533" s="152" t="s">
        <v>203</v>
      </c>
      <c r="AU533" s="152" t="s">
        <v>89</v>
      </c>
      <c r="AV533" s="12" t="s">
        <v>22</v>
      </c>
      <c r="AW533" s="12" t="s">
        <v>39</v>
      </c>
      <c r="AX533" s="12" t="s">
        <v>80</v>
      </c>
      <c r="AY533" s="152" t="s">
        <v>192</v>
      </c>
    </row>
    <row r="534" spans="2:51" s="13" customFormat="1" ht="10.199999999999999" x14ac:dyDescent="0.2">
      <c r="B534" s="157"/>
      <c r="D534" s="151" t="s">
        <v>203</v>
      </c>
      <c r="E534" s="158" t="s">
        <v>20</v>
      </c>
      <c r="F534" s="159" t="s">
        <v>1825</v>
      </c>
      <c r="H534" s="160">
        <v>0.187</v>
      </c>
      <c r="I534" s="161"/>
      <c r="L534" s="157"/>
      <c r="M534" s="162"/>
      <c r="T534" s="163"/>
      <c r="AT534" s="158" t="s">
        <v>203</v>
      </c>
      <c r="AU534" s="158" t="s">
        <v>89</v>
      </c>
      <c r="AV534" s="13" t="s">
        <v>89</v>
      </c>
      <c r="AW534" s="13" t="s">
        <v>39</v>
      </c>
      <c r="AX534" s="13" t="s">
        <v>80</v>
      </c>
      <c r="AY534" s="158" t="s">
        <v>192</v>
      </c>
    </row>
    <row r="535" spans="2:51" s="12" customFormat="1" ht="10.199999999999999" x14ac:dyDescent="0.2">
      <c r="B535" s="150"/>
      <c r="D535" s="151" t="s">
        <v>203</v>
      </c>
      <c r="E535" s="152" t="s">
        <v>20</v>
      </c>
      <c r="F535" s="153" t="s">
        <v>1826</v>
      </c>
      <c r="H535" s="152" t="s">
        <v>20</v>
      </c>
      <c r="I535" s="154"/>
      <c r="L535" s="150"/>
      <c r="M535" s="155"/>
      <c r="T535" s="156"/>
      <c r="AT535" s="152" t="s">
        <v>203</v>
      </c>
      <c r="AU535" s="152" t="s">
        <v>89</v>
      </c>
      <c r="AV535" s="12" t="s">
        <v>22</v>
      </c>
      <c r="AW535" s="12" t="s">
        <v>39</v>
      </c>
      <c r="AX535" s="12" t="s">
        <v>80</v>
      </c>
      <c r="AY535" s="152" t="s">
        <v>192</v>
      </c>
    </row>
    <row r="536" spans="2:51" s="13" customFormat="1" ht="10.199999999999999" x14ac:dyDescent="0.2">
      <c r="B536" s="157"/>
      <c r="D536" s="151" t="s">
        <v>203</v>
      </c>
      <c r="E536" s="158" t="s">
        <v>20</v>
      </c>
      <c r="F536" s="159" t="s">
        <v>1827</v>
      </c>
      <c r="H536" s="160">
        <v>7.4999999999999997E-2</v>
      </c>
      <c r="I536" s="161"/>
      <c r="L536" s="157"/>
      <c r="M536" s="162"/>
      <c r="T536" s="163"/>
      <c r="AT536" s="158" t="s">
        <v>203</v>
      </c>
      <c r="AU536" s="158" t="s">
        <v>89</v>
      </c>
      <c r="AV536" s="13" t="s">
        <v>89</v>
      </c>
      <c r="AW536" s="13" t="s">
        <v>39</v>
      </c>
      <c r="AX536" s="13" t="s">
        <v>80</v>
      </c>
      <c r="AY536" s="158" t="s">
        <v>192</v>
      </c>
    </row>
    <row r="537" spans="2:51" s="12" customFormat="1" ht="10.199999999999999" x14ac:dyDescent="0.2">
      <c r="B537" s="150"/>
      <c r="D537" s="151" t="s">
        <v>203</v>
      </c>
      <c r="E537" s="152" t="s">
        <v>20</v>
      </c>
      <c r="F537" s="153" t="s">
        <v>1804</v>
      </c>
      <c r="H537" s="152" t="s">
        <v>20</v>
      </c>
      <c r="I537" s="154"/>
      <c r="L537" s="150"/>
      <c r="M537" s="155"/>
      <c r="T537" s="156"/>
      <c r="AT537" s="152" t="s">
        <v>203</v>
      </c>
      <c r="AU537" s="152" t="s">
        <v>89</v>
      </c>
      <c r="AV537" s="12" t="s">
        <v>22</v>
      </c>
      <c r="AW537" s="12" t="s">
        <v>39</v>
      </c>
      <c r="AX537" s="12" t="s">
        <v>80</v>
      </c>
      <c r="AY537" s="152" t="s">
        <v>192</v>
      </c>
    </row>
    <row r="538" spans="2:51" s="13" customFormat="1" ht="10.199999999999999" x14ac:dyDescent="0.2">
      <c r="B538" s="157"/>
      <c r="D538" s="151" t="s">
        <v>203</v>
      </c>
      <c r="E538" s="158" t="s">
        <v>20</v>
      </c>
      <c r="F538" s="159" t="s">
        <v>1828</v>
      </c>
      <c r="H538" s="160">
        <v>0.15</v>
      </c>
      <c r="I538" s="161"/>
      <c r="L538" s="157"/>
      <c r="M538" s="162"/>
      <c r="T538" s="163"/>
      <c r="AT538" s="158" t="s">
        <v>203</v>
      </c>
      <c r="AU538" s="158" t="s">
        <v>89</v>
      </c>
      <c r="AV538" s="13" t="s">
        <v>89</v>
      </c>
      <c r="AW538" s="13" t="s">
        <v>39</v>
      </c>
      <c r="AX538" s="13" t="s">
        <v>80</v>
      </c>
      <c r="AY538" s="158" t="s">
        <v>192</v>
      </c>
    </row>
    <row r="539" spans="2:51" s="12" customFormat="1" ht="10.199999999999999" x14ac:dyDescent="0.2">
      <c r="B539" s="150"/>
      <c r="D539" s="151" t="s">
        <v>203</v>
      </c>
      <c r="E539" s="152" t="s">
        <v>20</v>
      </c>
      <c r="F539" s="153" t="s">
        <v>1806</v>
      </c>
      <c r="H539" s="152" t="s">
        <v>20</v>
      </c>
      <c r="I539" s="154"/>
      <c r="L539" s="150"/>
      <c r="M539" s="155"/>
      <c r="T539" s="156"/>
      <c r="AT539" s="152" t="s">
        <v>203</v>
      </c>
      <c r="AU539" s="152" t="s">
        <v>89</v>
      </c>
      <c r="AV539" s="12" t="s">
        <v>22</v>
      </c>
      <c r="AW539" s="12" t="s">
        <v>39</v>
      </c>
      <c r="AX539" s="12" t="s">
        <v>80</v>
      </c>
      <c r="AY539" s="152" t="s">
        <v>192</v>
      </c>
    </row>
    <row r="540" spans="2:51" s="13" customFormat="1" ht="10.199999999999999" x14ac:dyDescent="0.2">
      <c r="B540" s="157"/>
      <c r="D540" s="151" t="s">
        <v>203</v>
      </c>
      <c r="E540" s="158" t="s">
        <v>20</v>
      </c>
      <c r="F540" s="159" t="s">
        <v>1829</v>
      </c>
      <c r="H540" s="160">
        <v>0.14699999999999999</v>
      </c>
      <c r="I540" s="161"/>
      <c r="L540" s="157"/>
      <c r="M540" s="162"/>
      <c r="T540" s="163"/>
      <c r="AT540" s="158" t="s">
        <v>203</v>
      </c>
      <c r="AU540" s="158" t="s">
        <v>89</v>
      </c>
      <c r="AV540" s="13" t="s">
        <v>89</v>
      </c>
      <c r="AW540" s="13" t="s">
        <v>39</v>
      </c>
      <c r="AX540" s="13" t="s">
        <v>80</v>
      </c>
      <c r="AY540" s="158" t="s">
        <v>192</v>
      </c>
    </row>
    <row r="541" spans="2:51" s="12" customFormat="1" ht="10.199999999999999" x14ac:dyDescent="0.2">
      <c r="B541" s="150"/>
      <c r="D541" s="151" t="s">
        <v>203</v>
      </c>
      <c r="E541" s="152" t="s">
        <v>20</v>
      </c>
      <c r="F541" s="153" t="s">
        <v>1830</v>
      </c>
      <c r="H541" s="152" t="s">
        <v>20</v>
      </c>
      <c r="I541" s="154"/>
      <c r="L541" s="150"/>
      <c r="M541" s="155"/>
      <c r="T541" s="156"/>
      <c r="AT541" s="152" t="s">
        <v>203</v>
      </c>
      <c r="AU541" s="152" t="s">
        <v>89</v>
      </c>
      <c r="AV541" s="12" t="s">
        <v>22</v>
      </c>
      <c r="AW541" s="12" t="s">
        <v>39</v>
      </c>
      <c r="AX541" s="12" t="s">
        <v>80</v>
      </c>
      <c r="AY541" s="152" t="s">
        <v>192</v>
      </c>
    </row>
    <row r="542" spans="2:51" s="13" customFormat="1" ht="10.199999999999999" x14ac:dyDescent="0.2">
      <c r="B542" s="157"/>
      <c r="D542" s="151" t="s">
        <v>203</v>
      </c>
      <c r="E542" s="158" t="s">
        <v>20</v>
      </c>
      <c r="F542" s="159" t="s">
        <v>1831</v>
      </c>
      <c r="H542" s="160">
        <v>6.7000000000000004E-2</v>
      </c>
      <c r="I542" s="161"/>
      <c r="L542" s="157"/>
      <c r="M542" s="162"/>
      <c r="T542" s="163"/>
      <c r="AT542" s="158" t="s">
        <v>203</v>
      </c>
      <c r="AU542" s="158" t="s">
        <v>89</v>
      </c>
      <c r="AV542" s="13" t="s">
        <v>89</v>
      </c>
      <c r="AW542" s="13" t="s">
        <v>39</v>
      </c>
      <c r="AX542" s="13" t="s">
        <v>80</v>
      </c>
      <c r="AY542" s="158" t="s">
        <v>192</v>
      </c>
    </row>
    <row r="543" spans="2:51" s="12" customFormat="1" ht="10.199999999999999" x14ac:dyDescent="0.2">
      <c r="B543" s="150"/>
      <c r="D543" s="151" t="s">
        <v>203</v>
      </c>
      <c r="E543" s="152" t="s">
        <v>20</v>
      </c>
      <c r="F543" s="153" t="s">
        <v>1832</v>
      </c>
      <c r="H543" s="152" t="s">
        <v>20</v>
      </c>
      <c r="I543" s="154"/>
      <c r="L543" s="150"/>
      <c r="M543" s="155"/>
      <c r="T543" s="156"/>
      <c r="AT543" s="152" t="s">
        <v>203</v>
      </c>
      <c r="AU543" s="152" t="s">
        <v>89</v>
      </c>
      <c r="AV543" s="12" t="s">
        <v>22</v>
      </c>
      <c r="AW543" s="12" t="s">
        <v>39</v>
      </c>
      <c r="AX543" s="12" t="s">
        <v>80</v>
      </c>
      <c r="AY543" s="152" t="s">
        <v>192</v>
      </c>
    </row>
    <row r="544" spans="2:51" s="13" customFormat="1" ht="10.199999999999999" x14ac:dyDescent="0.2">
      <c r="B544" s="157"/>
      <c r="D544" s="151" t="s">
        <v>203</v>
      </c>
      <c r="E544" s="158" t="s">
        <v>20</v>
      </c>
      <c r="F544" s="159" t="s">
        <v>1831</v>
      </c>
      <c r="H544" s="160">
        <v>6.7000000000000004E-2</v>
      </c>
      <c r="I544" s="161"/>
      <c r="L544" s="157"/>
      <c r="M544" s="162"/>
      <c r="T544" s="163"/>
      <c r="AT544" s="158" t="s">
        <v>203</v>
      </c>
      <c r="AU544" s="158" t="s">
        <v>89</v>
      </c>
      <c r="AV544" s="13" t="s">
        <v>89</v>
      </c>
      <c r="AW544" s="13" t="s">
        <v>39</v>
      </c>
      <c r="AX544" s="13" t="s">
        <v>80</v>
      </c>
      <c r="AY544" s="158" t="s">
        <v>192</v>
      </c>
    </row>
    <row r="545" spans="2:65" s="12" customFormat="1" ht="10.199999999999999" x14ac:dyDescent="0.2">
      <c r="B545" s="150"/>
      <c r="D545" s="151" t="s">
        <v>203</v>
      </c>
      <c r="E545" s="152" t="s">
        <v>20</v>
      </c>
      <c r="F545" s="153" t="s">
        <v>1833</v>
      </c>
      <c r="H545" s="152" t="s">
        <v>20</v>
      </c>
      <c r="I545" s="154"/>
      <c r="L545" s="150"/>
      <c r="M545" s="155"/>
      <c r="T545" s="156"/>
      <c r="AT545" s="152" t="s">
        <v>203</v>
      </c>
      <c r="AU545" s="152" t="s">
        <v>89</v>
      </c>
      <c r="AV545" s="12" t="s">
        <v>22</v>
      </c>
      <c r="AW545" s="12" t="s">
        <v>39</v>
      </c>
      <c r="AX545" s="12" t="s">
        <v>80</v>
      </c>
      <c r="AY545" s="152" t="s">
        <v>192</v>
      </c>
    </row>
    <row r="546" spans="2:65" s="12" customFormat="1" ht="10.199999999999999" x14ac:dyDescent="0.2">
      <c r="B546" s="150"/>
      <c r="D546" s="151" t="s">
        <v>203</v>
      </c>
      <c r="E546" s="152" t="s">
        <v>20</v>
      </c>
      <c r="F546" s="153" t="s">
        <v>1809</v>
      </c>
      <c r="H546" s="152" t="s">
        <v>20</v>
      </c>
      <c r="I546" s="154"/>
      <c r="L546" s="150"/>
      <c r="M546" s="155"/>
      <c r="T546" s="156"/>
      <c r="AT546" s="152" t="s">
        <v>203</v>
      </c>
      <c r="AU546" s="152" t="s">
        <v>89</v>
      </c>
      <c r="AV546" s="12" t="s">
        <v>22</v>
      </c>
      <c r="AW546" s="12" t="s">
        <v>39</v>
      </c>
      <c r="AX546" s="12" t="s">
        <v>80</v>
      </c>
      <c r="AY546" s="152" t="s">
        <v>192</v>
      </c>
    </row>
    <row r="547" spans="2:65" s="13" customFormat="1" ht="10.199999999999999" x14ac:dyDescent="0.2">
      <c r="B547" s="157"/>
      <c r="D547" s="151" t="s">
        <v>203</v>
      </c>
      <c r="E547" s="158" t="s">
        <v>20</v>
      </c>
      <c r="F547" s="159" t="s">
        <v>1834</v>
      </c>
      <c r="H547" s="160">
        <v>3.1E-2</v>
      </c>
      <c r="I547" s="161"/>
      <c r="L547" s="157"/>
      <c r="M547" s="162"/>
      <c r="T547" s="163"/>
      <c r="AT547" s="158" t="s">
        <v>203</v>
      </c>
      <c r="AU547" s="158" t="s">
        <v>89</v>
      </c>
      <c r="AV547" s="13" t="s">
        <v>89</v>
      </c>
      <c r="AW547" s="13" t="s">
        <v>39</v>
      </c>
      <c r="AX547" s="13" t="s">
        <v>80</v>
      </c>
      <c r="AY547" s="158" t="s">
        <v>192</v>
      </c>
    </row>
    <row r="548" spans="2:65" s="12" customFormat="1" ht="10.199999999999999" x14ac:dyDescent="0.2">
      <c r="B548" s="150"/>
      <c r="D548" s="151" t="s">
        <v>203</v>
      </c>
      <c r="E548" s="152" t="s">
        <v>20</v>
      </c>
      <c r="F548" s="153" t="s">
        <v>1811</v>
      </c>
      <c r="H548" s="152" t="s">
        <v>20</v>
      </c>
      <c r="I548" s="154"/>
      <c r="L548" s="150"/>
      <c r="M548" s="155"/>
      <c r="T548" s="156"/>
      <c r="AT548" s="152" t="s">
        <v>203</v>
      </c>
      <c r="AU548" s="152" t="s">
        <v>89</v>
      </c>
      <c r="AV548" s="12" t="s">
        <v>22</v>
      </c>
      <c r="AW548" s="12" t="s">
        <v>39</v>
      </c>
      <c r="AX548" s="12" t="s">
        <v>80</v>
      </c>
      <c r="AY548" s="152" t="s">
        <v>192</v>
      </c>
    </row>
    <row r="549" spans="2:65" s="13" customFormat="1" ht="10.199999999999999" x14ac:dyDescent="0.2">
      <c r="B549" s="157"/>
      <c r="D549" s="151" t="s">
        <v>203</v>
      </c>
      <c r="E549" s="158" t="s">
        <v>20</v>
      </c>
      <c r="F549" s="159" t="s">
        <v>1835</v>
      </c>
      <c r="H549" s="160">
        <v>1.0999999999999999E-2</v>
      </c>
      <c r="I549" s="161"/>
      <c r="L549" s="157"/>
      <c r="M549" s="162"/>
      <c r="T549" s="163"/>
      <c r="AT549" s="158" t="s">
        <v>203</v>
      </c>
      <c r="AU549" s="158" t="s">
        <v>89</v>
      </c>
      <c r="AV549" s="13" t="s">
        <v>89</v>
      </c>
      <c r="AW549" s="13" t="s">
        <v>39</v>
      </c>
      <c r="AX549" s="13" t="s">
        <v>80</v>
      </c>
      <c r="AY549" s="158" t="s">
        <v>192</v>
      </c>
    </row>
    <row r="550" spans="2:65" s="12" customFormat="1" ht="10.199999999999999" x14ac:dyDescent="0.2">
      <c r="B550" s="150"/>
      <c r="D550" s="151" t="s">
        <v>203</v>
      </c>
      <c r="E550" s="152" t="s">
        <v>20</v>
      </c>
      <c r="F550" s="153" t="s">
        <v>1836</v>
      </c>
      <c r="H550" s="152" t="s">
        <v>20</v>
      </c>
      <c r="I550" s="154"/>
      <c r="L550" s="150"/>
      <c r="M550" s="155"/>
      <c r="T550" s="156"/>
      <c r="AT550" s="152" t="s">
        <v>203</v>
      </c>
      <c r="AU550" s="152" t="s">
        <v>89</v>
      </c>
      <c r="AV550" s="12" t="s">
        <v>22</v>
      </c>
      <c r="AW550" s="12" t="s">
        <v>39</v>
      </c>
      <c r="AX550" s="12" t="s">
        <v>80</v>
      </c>
      <c r="AY550" s="152" t="s">
        <v>192</v>
      </c>
    </row>
    <row r="551" spans="2:65" s="13" customFormat="1" ht="10.199999999999999" x14ac:dyDescent="0.2">
      <c r="B551" s="157"/>
      <c r="D551" s="151" t="s">
        <v>203</v>
      </c>
      <c r="E551" s="158" t="s">
        <v>20</v>
      </c>
      <c r="F551" s="159" t="s">
        <v>1837</v>
      </c>
      <c r="H551" s="160">
        <v>5.0000000000000001E-3</v>
      </c>
      <c r="I551" s="161"/>
      <c r="L551" s="157"/>
      <c r="M551" s="162"/>
      <c r="T551" s="163"/>
      <c r="AT551" s="158" t="s">
        <v>203</v>
      </c>
      <c r="AU551" s="158" t="s">
        <v>89</v>
      </c>
      <c r="AV551" s="13" t="s">
        <v>89</v>
      </c>
      <c r="AW551" s="13" t="s">
        <v>39</v>
      </c>
      <c r="AX551" s="13" t="s">
        <v>80</v>
      </c>
      <c r="AY551" s="158" t="s">
        <v>192</v>
      </c>
    </row>
    <row r="552" spans="2:65" s="12" customFormat="1" ht="10.199999999999999" x14ac:dyDescent="0.2">
      <c r="B552" s="150"/>
      <c r="D552" s="151" t="s">
        <v>203</v>
      </c>
      <c r="E552" s="152" t="s">
        <v>20</v>
      </c>
      <c r="F552" s="153" t="s">
        <v>1838</v>
      </c>
      <c r="H552" s="152" t="s">
        <v>20</v>
      </c>
      <c r="I552" s="154"/>
      <c r="L552" s="150"/>
      <c r="M552" s="155"/>
      <c r="T552" s="156"/>
      <c r="AT552" s="152" t="s">
        <v>203</v>
      </c>
      <c r="AU552" s="152" t="s">
        <v>89</v>
      </c>
      <c r="AV552" s="12" t="s">
        <v>22</v>
      </c>
      <c r="AW552" s="12" t="s">
        <v>39</v>
      </c>
      <c r="AX552" s="12" t="s">
        <v>80</v>
      </c>
      <c r="AY552" s="152" t="s">
        <v>192</v>
      </c>
    </row>
    <row r="553" spans="2:65" s="13" customFormat="1" ht="10.199999999999999" x14ac:dyDescent="0.2">
      <c r="B553" s="157"/>
      <c r="D553" s="151" t="s">
        <v>203</v>
      </c>
      <c r="E553" s="158" t="s">
        <v>20</v>
      </c>
      <c r="F553" s="159" t="s">
        <v>1839</v>
      </c>
      <c r="H553" s="160">
        <v>4.0000000000000001E-3</v>
      </c>
      <c r="I553" s="161"/>
      <c r="L553" s="157"/>
      <c r="M553" s="162"/>
      <c r="T553" s="163"/>
      <c r="AT553" s="158" t="s">
        <v>203</v>
      </c>
      <c r="AU553" s="158" t="s">
        <v>89</v>
      </c>
      <c r="AV553" s="13" t="s">
        <v>89</v>
      </c>
      <c r="AW553" s="13" t="s">
        <v>39</v>
      </c>
      <c r="AX553" s="13" t="s">
        <v>80</v>
      </c>
      <c r="AY553" s="158" t="s">
        <v>192</v>
      </c>
    </row>
    <row r="554" spans="2:65" s="14" customFormat="1" ht="10.199999999999999" x14ac:dyDescent="0.2">
      <c r="B554" s="164"/>
      <c r="D554" s="151" t="s">
        <v>203</v>
      </c>
      <c r="E554" s="165" t="s">
        <v>20</v>
      </c>
      <c r="F554" s="166" t="s">
        <v>207</v>
      </c>
      <c r="H554" s="167">
        <v>1.1040000000000001</v>
      </c>
      <c r="I554" s="168"/>
      <c r="L554" s="164"/>
      <c r="M554" s="169"/>
      <c r="T554" s="170"/>
      <c r="AT554" s="165" t="s">
        <v>203</v>
      </c>
      <c r="AU554" s="165" t="s">
        <v>89</v>
      </c>
      <c r="AV554" s="14" t="s">
        <v>199</v>
      </c>
      <c r="AW554" s="14" t="s">
        <v>39</v>
      </c>
      <c r="AX554" s="14" t="s">
        <v>22</v>
      </c>
      <c r="AY554" s="165" t="s">
        <v>192</v>
      </c>
    </row>
    <row r="555" spans="2:65" s="1" customFormat="1" ht="16.5" customHeight="1" x14ac:dyDescent="0.2">
      <c r="B555" s="33"/>
      <c r="C555" s="133" t="s">
        <v>871</v>
      </c>
      <c r="D555" s="133" t="s">
        <v>194</v>
      </c>
      <c r="E555" s="134" t="s">
        <v>1840</v>
      </c>
      <c r="F555" s="135" t="s">
        <v>1841</v>
      </c>
      <c r="G555" s="136" t="s">
        <v>197</v>
      </c>
      <c r="H555" s="137">
        <v>19.035</v>
      </c>
      <c r="I555" s="138"/>
      <c r="J555" s="139">
        <f>ROUND(I555*H555,2)</f>
        <v>0</v>
      </c>
      <c r="K555" s="135" t="s">
        <v>198</v>
      </c>
      <c r="L555" s="33"/>
      <c r="M555" s="140" t="s">
        <v>20</v>
      </c>
      <c r="N555" s="141" t="s">
        <v>51</v>
      </c>
      <c r="P555" s="142">
        <f>O555*H555</f>
        <v>0</v>
      </c>
      <c r="Q555" s="142">
        <v>2.2073100000000001</v>
      </c>
      <c r="R555" s="142">
        <f>Q555*H555</f>
        <v>42.016145850000001</v>
      </c>
      <c r="S555" s="142">
        <v>0</v>
      </c>
      <c r="T555" s="143">
        <f>S555*H555</f>
        <v>0</v>
      </c>
      <c r="AR555" s="144" t="s">
        <v>199</v>
      </c>
      <c r="AT555" s="144" t="s">
        <v>194</v>
      </c>
      <c r="AU555" s="144" t="s">
        <v>89</v>
      </c>
      <c r="AY555" s="18" t="s">
        <v>192</v>
      </c>
      <c r="BE555" s="145">
        <f>IF(N555="základní",J555,0)</f>
        <v>0</v>
      </c>
      <c r="BF555" s="145">
        <f>IF(N555="snížená",J555,0)</f>
        <v>0</v>
      </c>
      <c r="BG555" s="145">
        <f>IF(N555="zákl. přenesená",J555,0)</f>
        <v>0</v>
      </c>
      <c r="BH555" s="145">
        <f>IF(N555="sníž. přenesená",J555,0)</f>
        <v>0</v>
      </c>
      <c r="BI555" s="145">
        <f>IF(N555="nulová",J555,0)</f>
        <v>0</v>
      </c>
      <c r="BJ555" s="18" t="s">
        <v>22</v>
      </c>
      <c r="BK555" s="145">
        <f>ROUND(I555*H555,2)</f>
        <v>0</v>
      </c>
      <c r="BL555" s="18" t="s">
        <v>199</v>
      </c>
      <c r="BM555" s="144" t="s">
        <v>1842</v>
      </c>
    </row>
    <row r="556" spans="2:65" s="1" customFormat="1" ht="10.199999999999999" x14ac:dyDescent="0.2">
      <c r="B556" s="33"/>
      <c r="D556" s="146" t="s">
        <v>201</v>
      </c>
      <c r="F556" s="147" t="s">
        <v>1843</v>
      </c>
      <c r="I556" s="148"/>
      <c r="L556" s="33"/>
      <c r="M556" s="149"/>
      <c r="T556" s="54"/>
      <c r="AT556" s="18" t="s">
        <v>201</v>
      </c>
      <c r="AU556" s="18" t="s">
        <v>89</v>
      </c>
    </row>
    <row r="557" spans="2:65" s="12" customFormat="1" ht="10.199999999999999" x14ac:dyDescent="0.2">
      <c r="B557" s="150"/>
      <c r="D557" s="151" t="s">
        <v>203</v>
      </c>
      <c r="E557" s="152" t="s">
        <v>20</v>
      </c>
      <c r="F557" s="153" t="s">
        <v>429</v>
      </c>
      <c r="H557" s="152" t="s">
        <v>20</v>
      </c>
      <c r="I557" s="154"/>
      <c r="L557" s="150"/>
      <c r="M557" s="155"/>
      <c r="T557" s="156"/>
      <c r="AT557" s="152" t="s">
        <v>203</v>
      </c>
      <c r="AU557" s="152" t="s">
        <v>89</v>
      </c>
      <c r="AV557" s="12" t="s">
        <v>22</v>
      </c>
      <c r="AW557" s="12" t="s">
        <v>39</v>
      </c>
      <c r="AX557" s="12" t="s">
        <v>80</v>
      </c>
      <c r="AY557" s="152" t="s">
        <v>192</v>
      </c>
    </row>
    <row r="558" spans="2:65" s="12" customFormat="1" ht="10.199999999999999" x14ac:dyDescent="0.2">
      <c r="B558" s="150"/>
      <c r="D558" s="151" t="s">
        <v>203</v>
      </c>
      <c r="E558" s="152" t="s">
        <v>20</v>
      </c>
      <c r="F558" s="153" t="s">
        <v>1844</v>
      </c>
      <c r="H558" s="152" t="s">
        <v>20</v>
      </c>
      <c r="I558" s="154"/>
      <c r="L558" s="150"/>
      <c r="M558" s="155"/>
      <c r="T558" s="156"/>
      <c r="AT558" s="152" t="s">
        <v>203</v>
      </c>
      <c r="AU558" s="152" t="s">
        <v>89</v>
      </c>
      <c r="AV558" s="12" t="s">
        <v>22</v>
      </c>
      <c r="AW558" s="12" t="s">
        <v>39</v>
      </c>
      <c r="AX558" s="12" t="s">
        <v>80</v>
      </c>
      <c r="AY558" s="152" t="s">
        <v>192</v>
      </c>
    </row>
    <row r="559" spans="2:65" s="13" customFormat="1" ht="10.199999999999999" x14ac:dyDescent="0.2">
      <c r="B559" s="157"/>
      <c r="D559" s="151" t="s">
        <v>203</v>
      </c>
      <c r="E559" s="158" t="s">
        <v>20</v>
      </c>
      <c r="F559" s="159" t="s">
        <v>1845</v>
      </c>
      <c r="H559" s="160">
        <v>3.15</v>
      </c>
      <c r="I559" s="161"/>
      <c r="L559" s="157"/>
      <c r="M559" s="162"/>
      <c r="T559" s="163"/>
      <c r="AT559" s="158" t="s">
        <v>203</v>
      </c>
      <c r="AU559" s="158" t="s">
        <v>89</v>
      </c>
      <c r="AV559" s="13" t="s">
        <v>89</v>
      </c>
      <c r="AW559" s="13" t="s">
        <v>39</v>
      </c>
      <c r="AX559" s="13" t="s">
        <v>80</v>
      </c>
      <c r="AY559" s="158" t="s">
        <v>192</v>
      </c>
    </row>
    <row r="560" spans="2:65" s="12" customFormat="1" ht="10.199999999999999" x14ac:dyDescent="0.2">
      <c r="B560" s="150"/>
      <c r="D560" s="151" t="s">
        <v>203</v>
      </c>
      <c r="E560" s="152" t="s">
        <v>20</v>
      </c>
      <c r="F560" s="153" t="s">
        <v>1846</v>
      </c>
      <c r="H560" s="152" t="s">
        <v>20</v>
      </c>
      <c r="I560" s="154"/>
      <c r="L560" s="150"/>
      <c r="M560" s="155"/>
      <c r="T560" s="156"/>
      <c r="AT560" s="152" t="s">
        <v>203</v>
      </c>
      <c r="AU560" s="152" t="s">
        <v>89</v>
      </c>
      <c r="AV560" s="12" t="s">
        <v>22</v>
      </c>
      <c r="AW560" s="12" t="s">
        <v>39</v>
      </c>
      <c r="AX560" s="12" t="s">
        <v>80</v>
      </c>
      <c r="AY560" s="152" t="s">
        <v>192</v>
      </c>
    </row>
    <row r="561" spans="2:65" s="13" customFormat="1" ht="10.199999999999999" x14ac:dyDescent="0.2">
      <c r="B561" s="157"/>
      <c r="D561" s="151" t="s">
        <v>203</v>
      </c>
      <c r="E561" s="158" t="s">
        <v>20</v>
      </c>
      <c r="F561" s="159" t="s">
        <v>1847</v>
      </c>
      <c r="H561" s="160">
        <v>0.48</v>
      </c>
      <c r="I561" s="161"/>
      <c r="L561" s="157"/>
      <c r="M561" s="162"/>
      <c r="T561" s="163"/>
      <c r="AT561" s="158" t="s">
        <v>203</v>
      </c>
      <c r="AU561" s="158" t="s">
        <v>89</v>
      </c>
      <c r="AV561" s="13" t="s">
        <v>89</v>
      </c>
      <c r="AW561" s="13" t="s">
        <v>39</v>
      </c>
      <c r="AX561" s="13" t="s">
        <v>80</v>
      </c>
      <c r="AY561" s="158" t="s">
        <v>192</v>
      </c>
    </row>
    <row r="562" spans="2:65" s="12" customFormat="1" ht="10.199999999999999" x14ac:dyDescent="0.2">
      <c r="B562" s="150"/>
      <c r="D562" s="151" t="s">
        <v>203</v>
      </c>
      <c r="E562" s="152" t="s">
        <v>20</v>
      </c>
      <c r="F562" s="153" t="s">
        <v>400</v>
      </c>
      <c r="H562" s="152" t="s">
        <v>20</v>
      </c>
      <c r="I562" s="154"/>
      <c r="L562" s="150"/>
      <c r="M562" s="155"/>
      <c r="T562" s="156"/>
      <c r="AT562" s="152" t="s">
        <v>203</v>
      </c>
      <c r="AU562" s="152" t="s">
        <v>89</v>
      </c>
      <c r="AV562" s="12" t="s">
        <v>22</v>
      </c>
      <c r="AW562" s="12" t="s">
        <v>39</v>
      </c>
      <c r="AX562" s="12" t="s">
        <v>80</v>
      </c>
      <c r="AY562" s="152" t="s">
        <v>192</v>
      </c>
    </row>
    <row r="563" spans="2:65" s="12" customFormat="1" ht="10.199999999999999" x14ac:dyDescent="0.2">
      <c r="B563" s="150"/>
      <c r="D563" s="151" t="s">
        <v>203</v>
      </c>
      <c r="E563" s="152" t="s">
        <v>20</v>
      </c>
      <c r="F563" s="153" t="s">
        <v>1846</v>
      </c>
      <c r="H563" s="152" t="s">
        <v>20</v>
      </c>
      <c r="I563" s="154"/>
      <c r="L563" s="150"/>
      <c r="M563" s="155"/>
      <c r="T563" s="156"/>
      <c r="AT563" s="152" t="s">
        <v>203</v>
      </c>
      <c r="AU563" s="152" t="s">
        <v>89</v>
      </c>
      <c r="AV563" s="12" t="s">
        <v>22</v>
      </c>
      <c r="AW563" s="12" t="s">
        <v>39</v>
      </c>
      <c r="AX563" s="12" t="s">
        <v>80</v>
      </c>
      <c r="AY563" s="152" t="s">
        <v>192</v>
      </c>
    </row>
    <row r="564" spans="2:65" s="13" customFormat="1" ht="10.199999999999999" x14ac:dyDescent="0.2">
      <c r="B564" s="157"/>
      <c r="D564" s="151" t="s">
        <v>203</v>
      </c>
      <c r="E564" s="158" t="s">
        <v>20</v>
      </c>
      <c r="F564" s="159" t="s">
        <v>1848</v>
      </c>
      <c r="H564" s="160">
        <v>1.248</v>
      </c>
      <c r="I564" s="161"/>
      <c r="L564" s="157"/>
      <c r="M564" s="162"/>
      <c r="T564" s="163"/>
      <c r="AT564" s="158" t="s">
        <v>203</v>
      </c>
      <c r="AU564" s="158" t="s">
        <v>89</v>
      </c>
      <c r="AV564" s="13" t="s">
        <v>89</v>
      </c>
      <c r="AW564" s="13" t="s">
        <v>39</v>
      </c>
      <c r="AX564" s="13" t="s">
        <v>80</v>
      </c>
      <c r="AY564" s="158" t="s">
        <v>192</v>
      </c>
    </row>
    <row r="565" spans="2:65" s="12" customFormat="1" ht="10.199999999999999" x14ac:dyDescent="0.2">
      <c r="B565" s="150"/>
      <c r="D565" s="151" t="s">
        <v>203</v>
      </c>
      <c r="E565" s="152" t="s">
        <v>20</v>
      </c>
      <c r="F565" s="153" t="s">
        <v>1849</v>
      </c>
      <c r="H565" s="152" t="s">
        <v>20</v>
      </c>
      <c r="I565" s="154"/>
      <c r="L565" s="150"/>
      <c r="M565" s="155"/>
      <c r="T565" s="156"/>
      <c r="AT565" s="152" t="s">
        <v>203</v>
      </c>
      <c r="AU565" s="152" t="s">
        <v>89</v>
      </c>
      <c r="AV565" s="12" t="s">
        <v>22</v>
      </c>
      <c r="AW565" s="12" t="s">
        <v>39</v>
      </c>
      <c r="AX565" s="12" t="s">
        <v>80</v>
      </c>
      <c r="AY565" s="152" t="s">
        <v>192</v>
      </c>
    </row>
    <row r="566" spans="2:65" s="13" customFormat="1" ht="10.199999999999999" x14ac:dyDescent="0.2">
      <c r="B566" s="157"/>
      <c r="D566" s="151" t="s">
        <v>203</v>
      </c>
      <c r="E566" s="158" t="s">
        <v>20</v>
      </c>
      <c r="F566" s="159" t="s">
        <v>1850</v>
      </c>
      <c r="H566" s="160">
        <v>14.157</v>
      </c>
      <c r="I566" s="161"/>
      <c r="L566" s="157"/>
      <c r="M566" s="162"/>
      <c r="T566" s="163"/>
      <c r="AT566" s="158" t="s">
        <v>203</v>
      </c>
      <c r="AU566" s="158" t="s">
        <v>89</v>
      </c>
      <c r="AV566" s="13" t="s">
        <v>89</v>
      </c>
      <c r="AW566" s="13" t="s">
        <v>39</v>
      </c>
      <c r="AX566" s="13" t="s">
        <v>80</v>
      </c>
      <c r="AY566" s="158" t="s">
        <v>192</v>
      </c>
    </row>
    <row r="567" spans="2:65" s="14" customFormat="1" ht="10.199999999999999" x14ac:dyDescent="0.2">
      <c r="B567" s="164"/>
      <c r="D567" s="151" t="s">
        <v>203</v>
      </c>
      <c r="E567" s="165" t="s">
        <v>20</v>
      </c>
      <c r="F567" s="166" t="s">
        <v>207</v>
      </c>
      <c r="H567" s="167">
        <v>19.035</v>
      </c>
      <c r="I567" s="168"/>
      <c r="L567" s="164"/>
      <c r="M567" s="169"/>
      <c r="T567" s="170"/>
      <c r="AT567" s="165" t="s">
        <v>203</v>
      </c>
      <c r="AU567" s="165" t="s">
        <v>89</v>
      </c>
      <c r="AV567" s="14" t="s">
        <v>199</v>
      </c>
      <c r="AW567" s="14" t="s">
        <v>39</v>
      </c>
      <c r="AX567" s="14" t="s">
        <v>22</v>
      </c>
      <c r="AY567" s="165" t="s">
        <v>192</v>
      </c>
    </row>
    <row r="568" spans="2:65" s="1" customFormat="1" ht="24.15" customHeight="1" x14ac:dyDescent="0.2">
      <c r="B568" s="33"/>
      <c r="C568" s="133" t="s">
        <v>875</v>
      </c>
      <c r="D568" s="133" t="s">
        <v>194</v>
      </c>
      <c r="E568" s="134" t="s">
        <v>1851</v>
      </c>
      <c r="F568" s="135" t="s">
        <v>1852</v>
      </c>
      <c r="G568" s="136" t="s">
        <v>898</v>
      </c>
      <c r="H568" s="137">
        <v>0.72299999999999998</v>
      </c>
      <c r="I568" s="138"/>
      <c r="J568" s="139">
        <f>ROUND(I568*H568,2)</f>
        <v>0</v>
      </c>
      <c r="K568" s="135" t="s">
        <v>198</v>
      </c>
      <c r="L568" s="33"/>
      <c r="M568" s="140" t="s">
        <v>20</v>
      </c>
      <c r="N568" s="141" t="s">
        <v>51</v>
      </c>
      <c r="P568" s="142">
        <f>O568*H568</f>
        <v>0</v>
      </c>
      <c r="Q568" s="142">
        <v>1.0519700000000001</v>
      </c>
      <c r="R568" s="142">
        <f>Q568*H568</f>
        <v>0.76057430999999998</v>
      </c>
      <c r="S568" s="142">
        <v>0</v>
      </c>
      <c r="T568" s="143">
        <f>S568*H568</f>
        <v>0</v>
      </c>
      <c r="AR568" s="144" t="s">
        <v>199</v>
      </c>
      <c r="AT568" s="144" t="s">
        <v>194</v>
      </c>
      <c r="AU568" s="144" t="s">
        <v>89</v>
      </c>
      <c r="AY568" s="18" t="s">
        <v>192</v>
      </c>
      <c r="BE568" s="145">
        <f>IF(N568="základní",J568,0)</f>
        <v>0</v>
      </c>
      <c r="BF568" s="145">
        <f>IF(N568="snížená",J568,0)</f>
        <v>0</v>
      </c>
      <c r="BG568" s="145">
        <f>IF(N568="zákl. přenesená",J568,0)</f>
        <v>0</v>
      </c>
      <c r="BH568" s="145">
        <f>IF(N568="sníž. přenesená",J568,0)</f>
        <v>0</v>
      </c>
      <c r="BI568" s="145">
        <f>IF(N568="nulová",J568,0)</f>
        <v>0</v>
      </c>
      <c r="BJ568" s="18" t="s">
        <v>22</v>
      </c>
      <c r="BK568" s="145">
        <f>ROUND(I568*H568,2)</f>
        <v>0</v>
      </c>
      <c r="BL568" s="18" t="s">
        <v>199</v>
      </c>
      <c r="BM568" s="144" t="s">
        <v>1853</v>
      </c>
    </row>
    <row r="569" spans="2:65" s="1" customFormat="1" ht="10.199999999999999" x14ac:dyDescent="0.2">
      <c r="B569" s="33"/>
      <c r="D569" s="146" t="s">
        <v>201</v>
      </c>
      <c r="F569" s="147" t="s">
        <v>1854</v>
      </c>
      <c r="I569" s="148"/>
      <c r="L569" s="33"/>
      <c r="M569" s="149"/>
      <c r="T569" s="54"/>
      <c r="AT569" s="18" t="s">
        <v>201</v>
      </c>
      <c r="AU569" s="18" t="s">
        <v>89</v>
      </c>
    </row>
    <row r="570" spans="2:65" s="12" customFormat="1" ht="10.199999999999999" x14ac:dyDescent="0.2">
      <c r="B570" s="150"/>
      <c r="D570" s="151" t="s">
        <v>203</v>
      </c>
      <c r="E570" s="152" t="s">
        <v>20</v>
      </c>
      <c r="F570" s="153" t="s">
        <v>1855</v>
      </c>
      <c r="H570" s="152" t="s">
        <v>20</v>
      </c>
      <c r="I570" s="154"/>
      <c r="L570" s="150"/>
      <c r="M570" s="155"/>
      <c r="T570" s="156"/>
      <c r="AT570" s="152" t="s">
        <v>203</v>
      </c>
      <c r="AU570" s="152" t="s">
        <v>89</v>
      </c>
      <c r="AV570" s="12" t="s">
        <v>22</v>
      </c>
      <c r="AW570" s="12" t="s">
        <v>39</v>
      </c>
      <c r="AX570" s="12" t="s">
        <v>80</v>
      </c>
      <c r="AY570" s="152" t="s">
        <v>192</v>
      </c>
    </row>
    <row r="571" spans="2:65" s="12" customFormat="1" ht="10.199999999999999" x14ac:dyDescent="0.2">
      <c r="B571" s="150"/>
      <c r="D571" s="151" t="s">
        <v>203</v>
      </c>
      <c r="E571" s="152" t="s">
        <v>20</v>
      </c>
      <c r="F571" s="153" t="s">
        <v>1856</v>
      </c>
      <c r="H571" s="152" t="s">
        <v>20</v>
      </c>
      <c r="I571" s="154"/>
      <c r="L571" s="150"/>
      <c r="M571" s="155"/>
      <c r="T571" s="156"/>
      <c r="AT571" s="152" t="s">
        <v>203</v>
      </c>
      <c r="AU571" s="152" t="s">
        <v>89</v>
      </c>
      <c r="AV571" s="12" t="s">
        <v>22</v>
      </c>
      <c r="AW571" s="12" t="s">
        <v>39</v>
      </c>
      <c r="AX571" s="12" t="s">
        <v>80</v>
      </c>
      <c r="AY571" s="152" t="s">
        <v>192</v>
      </c>
    </row>
    <row r="572" spans="2:65" s="13" customFormat="1" ht="10.199999999999999" x14ac:dyDescent="0.2">
      <c r="B572" s="157"/>
      <c r="D572" s="151" t="s">
        <v>203</v>
      </c>
      <c r="E572" s="158" t="s">
        <v>20</v>
      </c>
      <c r="F572" s="159" t="s">
        <v>1857</v>
      </c>
      <c r="H572" s="160">
        <v>0.23799999999999999</v>
      </c>
      <c r="I572" s="161"/>
      <c r="L572" s="157"/>
      <c r="M572" s="162"/>
      <c r="T572" s="163"/>
      <c r="AT572" s="158" t="s">
        <v>203</v>
      </c>
      <c r="AU572" s="158" t="s">
        <v>89</v>
      </c>
      <c r="AV572" s="13" t="s">
        <v>89</v>
      </c>
      <c r="AW572" s="13" t="s">
        <v>39</v>
      </c>
      <c r="AX572" s="13" t="s">
        <v>80</v>
      </c>
      <c r="AY572" s="158" t="s">
        <v>192</v>
      </c>
    </row>
    <row r="573" spans="2:65" s="12" customFormat="1" ht="10.199999999999999" x14ac:dyDescent="0.2">
      <c r="B573" s="150"/>
      <c r="D573" s="151" t="s">
        <v>203</v>
      </c>
      <c r="E573" s="152" t="s">
        <v>20</v>
      </c>
      <c r="F573" s="153" t="s">
        <v>1858</v>
      </c>
      <c r="H573" s="152" t="s">
        <v>20</v>
      </c>
      <c r="I573" s="154"/>
      <c r="L573" s="150"/>
      <c r="M573" s="155"/>
      <c r="T573" s="156"/>
      <c r="AT573" s="152" t="s">
        <v>203</v>
      </c>
      <c r="AU573" s="152" t="s">
        <v>89</v>
      </c>
      <c r="AV573" s="12" t="s">
        <v>22</v>
      </c>
      <c r="AW573" s="12" t="s">
        <v>39</v>
      </c>
      <c r="AX573" s="12" t="s">
        <v>80</v>
      </c>
      <c r="AY573" s="152" t="s">
        <v>192</v>
      </c>
    </row>
    <row r="574" spans="2:65" s="12" customFormat="1" ht="10.199999999999999" x14ac:dyDescent="0.2">
      <c r="B574" s="150"/>
      <c r="D574" s="151" t="s">
        <v>203</v>
      </c>
      <c r="E574" s="152" t="s">
        <v>20</v>
      </c>
      <c r="F574" s="153" t="s">
        <v>1859</v>
      </c>
      <c r="H574" s="152" t="s">
        <v>20</v>
      </c>
      <c r="I574" s="154"/>
      <c r="L574" s="150"/>
      <c r="M574" s="155"/>
      <c r="T574" s="156"/>
      <c r="AT574" s="152" t="s">
        <v>203</v>
      </c>
      <c r="AU574" s="152" t="s">
        <v>89</v>
      </c>
      <c r="AV574" s="12" t="s">
        <v>22</v>
      </c>
      <c r="AW574" s="12" t="s">
        <v>39</v>
      </c>
      <c r="AX574" s="12" t="s">
        <v>80</v>
      </c>
      <c r="AY574" s="152" t="s">
        <v>192</v>
      </c>
    </row>
    <row r="575" spans="2:65" s="13" customFormat="1" ht="10.199999999999999" x14ac:dyDescent="0.2">
      <c r="B575" s="157"/>
      <c r="D575" s="151" t="s">
        <v>203</v>
      </c>
      <c r="E575" s="158" t="s">
        <v>20</v>
      </c>
      <c r="F575" s="159" t="s">
        <v>1860</v>
      </c>
      <c r="H575" s="160">
        <v>0.48499999999999999</v>
      </c>
      <c r="I575" s="161"/>
      <c r="L575" s="157"/>
      <c r="M575" s="162"/>
      <c r="T575" s="163"/>
      <c r="AT575" s="158" t="s">
        <v>203</v>
      </c>
      <c r="AU575" s="158" t="s">
        <v>89</v>
      </c>
      <c r="AV575" s="13" t="s">
        <v>89</v>
      </c>
      <c r="AW575" s="13" t="s">
        <v>39</v>
      </c>
      <c r="AX575" s="13" t="s">
        <v>80</v>
      </c>
      <c r="AY575" s="158" t="s">
        <v>192</v>
      </c>
    </row>
    <row r="576" spans="2:65" s="14" customFormat="1" ht="10.199999999999999" x14ac:dyDescent="0.2">
      <c r="B576" s="164"/>
      <c r="D576" s="151" t="s">
        <v>203</v>
      </c>
      <c r="E576" s="165" t="s">
        <v>20</v>
      </c>
      <c r="F576" s="166" t="s">
        <v>207</v>
      </c>
      <c r="H576" s="167">
        <v>0.72299999999999998</v>
      </c>
      <c r="I576" s="168"/>
      <c r="L576" s="164"/>
      <c r="M576" s="169"/>
      <c r="T576" s="170"/>
      <c r="AT576" s="165" t="s">
        <v>203</v>
      </c>
      <c r="AU576" s="165" t="s">
        <v>89</v>
      </c>
      <c r="AV576" s="14" t="s">
        <v>199</v>
      </c>
      <c r="AW576" s="14" t="s">
        <v>39</v>
      </c>
      <c r="AX576" s="14" t="s">
        <v>22</v>
      </c>
      <c r="AY576" s="165" t="s">
        <v>192</v>
      </c>
    </row>
    <row r="577" spans="2:65" s="1" customFormat="1" ht="24.15" customHeight="1" x14ac:dyDescent="0.2">
      <c r="B577" s="33"/>
      <c r="C577" s="133" t="s">
        <v>879</v>
      </c>
      <c r="D577" s="133" t="s">
        <v>194</v>
      </c>
      <c r="E577" s="134" t="s">
        <v>1861</v>
      </c>
      <c r="F577" s="135" t="s">
        <v>1862</v>
      </c>
      <c r="G577" s="136" t="s">
        <v>234</v>
      </c>
      <c r="H577" s="137">
        <v>52.485999999999997</v>
      </c>
      <c r="I577" s="138"/>
      <c r="J577" s="139">
        <f>ROUND(I577*H577,2)</f>
        <v>0</v>
      </c>
      <c r="K577" s="135" t="s">
        <v>198</v>
      </c>
      <c r="L577" s="33"/>
      <c r="M577" s="140" t="s">
        <v>20</v>
      </c>
      <c r="N577" s="141" t="s">
        <v>51</v>
      </c>
      <c r="P577" s="142">
        <f>O577*H577</f>
        <v>0</v>
      </c>
      <c r="Q577" s="142">
        <v>0.14605000000000001</v>
      </c>
      <c r="R577" s="142">
        <f>Q577*H577</f>
        <v>7.6655803000000002</v>
      </c>
      <c r="S577" s="142">
        <v>0</v>
      </c>
      <c r="T577" s="143">
        <f>S577*H577</f>
        <v>0</v>
      </c>
      <c r="AR577" s="144" t="s">
        <v>199</v>
      </c>
      <c r="AT577" s="144" t="s">
        <v>194</v>
      </c>
      <c r="AU577" s="144" t="s">
        <v>89</v>
      </c>
      <c r="AY577" s="18" t="s">
        <v>192</v>
      </c>
      <c r="BE577" s="145">
        <f>IF(N577="základní",J577,0)</f>
        <v>0</v>
      </c>
      <c r="BF577" s="145">
        <f>IF(N577="snížená",J577,0)</f>
        <v>0</v>
      </c>
      <c r="BG577" s="145">
        <f>IF(N577="zákl. přenesená",J577,0)</f>
        <v>0</v>
      </c>
      <c r="BH577" s="145">
        <f>IF(N577="sníž. přenesená",J577,0)</f>
        <v>0</v>
      </c>
      <c r="BI577" s="145">
        <f>IF(N577="nulová",J577,0)</f>
        <v>0</v>
      </c>
      <c r="BJ577" s="18" t="s">
        <v>22</v>
      </c>
      <c r="BK577" s="145">
        <f>ROUND(I577*H577,2)</f>
        <v>0</v>
      </c>
      <c r="BL577" s="18" t="s">
        <v>199</v>
      </c>
      <c r="BM577" s="144" t="s">
        <v>1863</v>
      </c>
    </row>
    <row r="578" spans="2:65" s="1" customFormat="1" ht="10.199999999999999" x14ac:dyDescent="0.2">
      <c r="B578" s="33"/>
      <c r="D578" s="146" t="s">
        <v>201</v>
      </c>
      <c r="F578" s="147" t="s">
        <v>1864</v>
      </c>
      <c r="I578" s="148"/>
      <c r="L578" s="33"/>
      <c r="M578" s="149"/>
      <c r="T578" s="54"/>
      <c r="AT578" s="18" t="s">
        <v>201</v>
      </c>
      <c r="AU578" s="18" t="s">
        <v>89</v>
      </c>
    </row>
    <row r="579" spans="2:65" s="12" customFormat="1" ht="20.399999999999999" x14ac:dyDescent="0.2">
      <c r="B579" s="150"/>
      <c r="D579" s="151" t="s">
        <v>203</v>
      </c>
      <c r="E579" s="152" t="s">
        <v>20</v>
      </c>
      <c r="F579" s="153" t="s">
        <v>1865</v>
      </c>
      <c r="H579" s="152" t="s">
        <v>20</v>
      </c>
      <c r="I579" s="154"/>
      <c r="L579" s="150"/>
      <c r="M579" s="155"/>
      <c r="T579" s="156"/>
      <c r="AT579" s="152" t="s">
        <v>203</v>
      </c>
      <c r="AU579" s="152" t="s">
        <v>89</v>
      </c>
      <c r="AV579" s="12" t="s">
        <v>22</v>
      </c>
      <c r="AW579" s="12" t="s">
        <v>39</v>
      </c>
      <c r="AX579" s="12" t="s">
        <v>80</v>
      </c>
      <c r="AY579" s="152" t="s">
        <v>192</v>
      </c>
    </row>
    <row r="580" spans="2:65" s="12" customFormat="1" ht="10.199999999999999" x14ac:dyDescent="0.2">
      <c r="B580" s="150"/>
      <c r="D580" s="151" t="s">
        <v>203</v>
      </c>
      <c r="E580" s="152" t="s">
        <v>20</v>
      </c>
      <c r="F580" s="153" t="s">
        <v>1866</v>
      </c>
      <c r="H580" s="152" t="s">
        <v>20</v>
      </c>
      <c r="I580" s="154"/>
      <c r="L580" s="150"/>
      <c r="M580" s="155"/>
      <c r="T580" s="156"/>
      <c r="AT580" s="152" t="s">
        <v>203</v>
      </c>
      <c r="AU580" s="152" t="s">
        <v>89</v>
      </c>
      <c r="AV580" s="12" t="s">
        <v>22</v>
      </c>
      <c r="AW580" s="12" t="s">
        <v>39</v>
      </c>
      <c r="AX580" s="12" t="s">
        <v>80</v>
      </c>
      <c r="AY580" s="152" t="s">
        <v>192</v>
      </c>
    </row>
    <row r="581" spans="2:65" s="12" customFormat="1" ht="20.399999999999999" x14ac:dyDescent="0.2">
      <c r="B581" s="150"/>
      <c r="D581" s="151" t="s">
        <v>203</v>
      </c>
      <c r="E581" s="152" t="s">
        <v>20</v>
      </c>
      <c r="F581" s="153" t="s">
        <v>1867</v>
      </c>
      <c r="H581" s="152" t="s">
        <v>20</v>
      </c>
      <c r="I581" s="154"/>
      <c r="L581" s="150"/>
      <c r="M581" s="155"/>
      <c r="T581" s="156"/>
      <c r="AT581" s="152" t="s">
        <v>203</v>
      </c>
      <c r="AU581" s="152" t="s">
        <v>89</v>
      </c>
      <c r="AV581" s="12" t="s">
        <v>22</v>
      </c>
      <c r="AW581" s="12" t="s">
        <v>39</v>
      </c>
      <c r="AX581" s="12" t="s">
        <v>80</v>
      </c>
      <c r="AY581" s="152" t="s">
        <v>192</v>
      </c>
    </row>
    <row r="582" spans="2:65" s="12" customFormat="1" ht="10.199999999999999" x14ac:dyDescent="0.2">
      <c r="B582" s="150"/>
      <c r="D582" s="151" t="s">
        <v>203</v>
      </c>
      <c r="E582" s="152" t="s">
        <v>20</v>
      </c>
      <c r="F582" s="153" t="s">
        <v>1868</v>
      </c>
      <c r="H582" s="152" t="s">
        <v>20</v>
      </c>
      <c r="I582" s="154"/>
      <c r="L582" s="150"/>
      <c r="M582" s="155"/>
      <c r="T582" s="156"/>
      <c r="AT582" s="152" t="s">
        <v>203</v>
      </c>
      <c r="AU582" s="152" t="s">
        <v>89</v>
      </c>
      <c r="AV582" s="12" t="s">
        <v>22</v>
      </c>
      <c r="AW582" s="12" t="s">
        <v>39</v>
      </c>
      <c r="AX582" s="12" t="s">
        <v>80</v>
      </c>
      <c r="AY582" s="152" t="s">
        <v>192</v>
      </c>
    </row>
    <row r="583" spans="2:65" s="12" customFormat="1" ht="10.199999999999999" x14ac:dyDescent="0.2">
      <c r="B583" s="150"/>
      <c r="D583" s="151" t="s">
        <v>203</v>
      </c>
      <c r="E583" s="152" t="s">
        <v>20</v>
      </c>
      <c r="F583" s="153" t="s">
        <v>603</v>
      </c>
      <c r="H583" s="152" t="s">
        <v>20</v>
      </c>
      <c r="I583" s="154"/>
      <c r="L583" s="150"/>
      <c r="M583" s="155"/>
      <c r="T583" s="156"/>
      <c r="AT583" s="152" t="s">
        <v>203</v>
      </c>
      <c r="AU583" s="152" t="s">
        <v>89</v>
      </c>
      <c r="AV583" s="12" t="s">
        <v>22</v>
      </c>
      <c r="AW583" s="12" t="s">
        <v>39</v>
      </c>
      <c r="AX583" s="12" t="s">
        <v>80</v>
      </c>
      <c r="AY583" s="152" t="s">
        <v>192</v>
      </c>
    </row>
    <row r="584" spans="2:65" s="13" customFormat="1" ht="10.199999999999999" x14ac:dyDescent="0.2">
      <c r="B584" s="157"/>
      <c r="D584" s="151" t="s">
        <v>203</v>
      </c>
      <c r="E584" s="158" t="s">
        <v>20</v>
      </c>
      <c r="F584" s="159" t="s">
        <v>1869</v>
      </c>
      <c r="H584" s="160">
        <v>9.9749999999999996</v>
      </c>
      <c r="I584" s="161"/>
      <c r="L584" s="157"/>
      <c r="M584" s="162"/>
      <c r="T584" s="163"/>
      <c r="AT584" s="158" t="s">
        <v>203</v>
      </c>
      <c r="AU584" s="158" t="s">
        <v>89</v>
      </c>
      <c r="AV584" s="13" t="s">
        <v>89</v>
      </c>
      <c r="AW584" s="13" t="s">
        <v>39</v>
      </c>
      <c r="AX584" s="13" t="s">
        <v>80</v>
      </c>
      <c r="AY584" s="158" t="s">
        <v>192</v>
      </c>
    </row>
    <row r="585" spans="2:65" s="13" customFormat="1" ht="10.199999999999999" x14ac:dyDescent="0.2">
      <c r="B585" s="157"/>
      <c r="D585" s="151" t="s">
        <v>203</v>
      </c>
      <c r="E585" s="158" t="s">
        <v>20</v>
      </c>
      <c r="F585" s="159" t="s">
        <v>1870</v>
      </c>
      <c r="H585" s="160">
        <v>31.591000000000001</v>
      </c>
      <c r="I585" s="161"/>
      <c r="L585" s="157"/>
      <c r="M585" s="162"/>
      <c r="T585" s="163"/>
      <c r="AT585" s="158" t="s">
        <v>203</v>
      </c>
      <c r="AU585" s="158" t="s">
        <v>89</v>
      </c>
      <c r="AV585" s="13" t="s">
        <v>89</v>
      </c>
      <c r="AW585" s="13" t="s">
        <v>39</v>
      </c>
      <c r="AX585" s="13" t="s">
        <v>80</v>
      </c>
      <c r="AY585" s="158" t="s">
        <v>192</v>
      </c>
    </row>
    <row r="586" spans="2:65" s="12" customFormat="1" ht="10.199999999999999" x14ac:dyDescent="0.2">
      <c r="B586" s="150"/>
      <c r="D586" s="151" t="s">
        <v>203</v>
      </c>
      <c r="E586" s="152" t="s">
        <v>20</v>
      </c>
      <c r="F586" s="153" t="s">
        <v>1871</v>
      </c>
      <c r="H586" s="152" t="s">
        <v>20</v>
      </c>
      <c r="I586" s="154"/>
      <c r="L586" s="150"/>
      <c r="M586" s="155"/>
      <c r="T586" s="156"/>
      <c r="AT586" s="152" t="s">
        <v>203</v>
      </c>
      <c r="AU586" s="152" t="s">
        <v>89</v>
      </c>
      <c r="AV586" s="12" t="s">
        <v>22</v>
      </c>
      <c r="AW586" s="12" t="s">
        <v>39</v>
      </c>
      <c r="AX586" s="12" t="s">
        <v>80</v>
      </c>
      <c r="AY586" s="152" t="s">
        <v>192</v>
      </c>
    </row>
    <row r="587" spans="2:65" s="13" customFormat="1" ht="10.199999999999999" x14ac:dyDescent="0.2">
      <c r="B587" s="157"/>
      <c r="D587" s="151" t="s">
        <v>203</v>
      </c>
      <c r="E587" s="158" t="s">
        <v>20</v>
      </c>
      <c r="F587" s="159" t="s">
        <v>1872</v>
      </c>
      <c r="H587" s="160">
        <v>6.3</v>
      </c>
      <c r="I587" s="161"/>
      <c r="L587" s="157"/>
      <c r="M587" s="162"/>
      <c r="T587" s="163"/>
      <c r="AT587" s="158" t="s">
        <v>203</v>
      </c>
      <c r="AU587" s="158" t="s">
        <v>89</v>
      </c>
      <c r="AV587" s="13" t="s">
        <v>89</v>
      </c>
      <c r="AW587" s="13" t="s">
        <v>39</v>
      </c>
      <c r="AX587" s="13" t="s">
        <v>80</v>
      </c>
      <c r="AY587" s="158" t="s">
        <v>192</v>
      </c>
    </row>
    <row r="588" spans="2:65" s="13" customFormat="1" ht="10.199999999999999" x14ac:dyDescent="0.2">
      <c r="B588" s="157"/>
      <c r="D588" s="151" t="s">
        <v>203</v>
      </c>
      <c r="E588" s="158" t="s">
        <v>20</v>
      </c>
      <c r="F588" s="159" t="s">
        <v>1873</v>
      </c>
      <c r="H588" s="160">
        <v>4.62</v>
      </c>
      <c r="I588" s="161"/>
      <c r="L588" s="157"/>
      <c r="M588" s="162"/>
      <c r="T588" s="163"/>
      <c r="AT588" s="158" t="s">
        <v>203</v>
      </c>
      <c r="AU588" s="158" t="s">
        <v>89</v>
      </c>
      <c r="AV588" s="13" t="s">
        <v>89</v>
      </c>
      <c r="AW588" s="13" t="s">
        <v>39</v>
      </c>
      <c r="AX588" s="13" t="s">
        <v>80</v>
      </c>
      <c r="AY588" s="158" t="s">
        <v>192</v>
      </c>
    </row>
    <row r="589" spans="2:65" s="14" customFormat="1" ht="10.199999999999999" x14ac:dyDescent="0.2">
      <c r="B589" s="164"/>
      <c r="D589" s="151" t="s">
        <v>203</v>
      </c>
      <c r="E589" s="165" t="s">
        <v>1318</v>
      </c>
      <c r="F589" s="166" t="s">
        <v>207</v>
      </c>
      <c r="H589" s="167">
        <v>52.485999999999997</v>
      </c>
      <c r="I589" s="168"/>
      <c r="L589" s="164"/>
      <c r="M589" s="169"/>
      <c r="T589" s="170"/>
      <c r="AT589" s="165" t="s">
        <v>203</v>
      </c>
      <c r="AU589" s="165" t="s">
        <v>89</v>
      </c>
      <c r="AV589" s="14" t="s">
        <v>199</v>
      </c>
      <c r="AW589" s="14" t="s">
        <v>39</v>
      </c>
      <c r="AX589" s="14" t="s">
        <v>22</v>
      </c>
      <c r="AY589" s="165" t="s">
        <v>192</v>
      </c>
    </row>
    <row r="590" spans="2:65" s="1" customFormat="1" ht="24.15" customHeight="1" x14ac:dyDescent="0.2">
      <c r="B590" s="33"/>
      <c r="C590" s="133" t="s">
        <v>885</v>
      </c>
      <c r="D590" s="133" t="s">
        <v>194</v>
      </c>
      <c r="E590" s="134" t="s">
        <v>1874</v>
      </c>
      <c r="F590" s="135" t="s">
        <v>1875</v>
      </c>
      <c r="G590" s="136" t="s">
        <v>234</v>
      </c>
      <c r="H590" s="137">
        <v>49.029000000000003</v>
      </c>
      <c r="I590" s="138"/>
      <c r="J590" s="139">
        <f>ROUND(I590*H590,2)</f>
        <v>0</v>
      </c>
      <c r="K590" s="135" t="s">
        <v>198</v>
      </c>
      <c r="L590" s="33"/>
      <c r="M590" s="140" t="s">
        <v>20</v>
      </c>
      <c r="N590" s="141" t="s">
        <v>51</v>
      </c>
      <c r="P590" s="142">
        <f>O590*H590</f>
        <v>0</v>
      </c>
      <c r="Q590" s="142">
        <v>0.3216</v>
      </c>
      <c r="R590" s="142">
        <f>Q590*H590</f>
        <v>15.767726400000001</v>
      </c>
      <c r="S590" s="142">
        <v>0</v>
      </c>
      <c r="T590" s="143">
        <f>S590*H590</f>
        <v>0</v>
      </c>
      <c r="AR590" s="144" t="s">
        <v>199</v>
      </c>
      <c r="AT590" s="144" t="s">
        <v>194</v>
      </c>
      <c r="AU590" s="144" t="s">
        <v>89</v>
      </c>
      <c r="AY590" s="18" t="s">
        <v>192</v>
      </c>
      <c r="BE590" s="145">
        <f>IF(N590="základní",J590,0)</f>
        <v>0</v>
      </c>
      <c r="BF590" s="145">
        <f>IF(N590="snížená",J590,0)</f>
        <v>0</v>
      </c>
      <c r="BG590" s="145">
        <f>IF(N590="zákl. přenesená",J590,0)</f>
        <v>0</v>
      </c>
      <c r="BH590" s="145">
        <f>IF(N590="sníž. přenesená",J590,0)</f>
        <v>0</v>
      </c>
      <c r="BI590" s="145">
        <f>IF(N590="nulová",J590,0)</f>
        <v>0</v>
      </c>
      <c r="BJ590" s="18" t="s">
        <v>22</v>
      </c>
      <c r="BK590" s="145">
        <f>ROUND(I590*H590,2)</f>
        <v>0</v>
      </c>
      <c r="BL590" s="18" t="s">
        <v>199</v>
      </c>
      <c r="BM590" s="144" t="s">
        <v>1876</v>
      </c>
    </row>
    <row r="591" spans="2:65" s="1" customFormat="1" ht="10.199999999999999" x14ac:dyDescent="0.2">
      <c r="B591" s="33"/>
      <c r="D591" s="146" t="s">
        <v>201</v>
      </c>
      <c r="F591" s="147" t="s">
        <v>1877</v>
      </c>
      <c r="I591" s="148"/>
      <c r="L591" s="33"/>
      <c r="M591" s="149"/>
      <c r="T591" s="54"/>
      <c r="AT591" s="18" t="s">
        <v>201</v>
      </c>
      <c r="AU591" s="18" t="s">
        <v>89</v>
      </c>
    </row>
    <row r="592" spans="2:65" s="12" customFormat="1" ht="10.199999999999999" x14ac:dyDescent="0.2">
      <c r="B592" s="150"/>
      <c r="D592" s="151" t="s">
        <v>203</v>
      </c>
      <c r="E592" s="152" t="s">
        <v>20</v>
      </c>
      <c r="F592" s="153" t="s">
        <v>1878</v>
      </c>
      <c r="H592" s="152" t="s">
        <v>20</v>
      </c>
      <c r="I592" s="154"/>
      <c r="L592" s="150"/>
      <c r="M592" s="155"/>
      <c r="T592" s="156"/>
      <c r="AT592" s="152" t="s">
        <v>203</v>
      </c>
      <c r="AU592" s="152" t="s">
        <v>89</v>
      </c>
      <c r="AV592" s="12" t="s">
        <v>22</v>
      </c>
      <c r="AW592" s="12" t="s">
        <v>39</v>
      </c>
      <c r="AX592" s="12" t="s">
        <v>80</v>
      </c>
      <c r="AY592" s="152" t="s">
        <v>192</v>
      </c>
    </row>
    <row r="593" spans="2:65" s="12" customFormat="1" ht="20.399999999999999" x14ac:dyDescent="0.2">
      <c r="B593" s="150"/>
      <c r="D593" s="151" t="s">
        <v>203</v>
      </c>
      <c r="E593" s="152" t="s">
        <v>20</v>
      </c>
      <c r="F593" s="153" t="s">
        <v>1867</v>
      </c>
      <c r="H593" s="152" t="s">
        <v>20</v>
      </c>
      <c r="I593" s="154"/>
      <c r="L593" s="150"/>
      <c r="M593" s="155"/>
      <c r="T593" s="156"/>
      <c r="AT593" s="152" t="s">
        <v>203</v>
      </c>
      <c r="AU593" s="152" t="s">
        <v>89</v>
      </c>
      <c r="AV593" s="12" t="s">
        <v>22</v>
      </c>
      <c r="AW593" s="12" t="s">
        <v>39</v>
      </c>
      <c r="AX593" s="12" t="s">
        <v>80</v>
      </c>
      <c r="AY593" s="152" t="s">
        <v>192</v>
      </c>
    </row>
    <row r="594" spans="2:65" s="12" customFormat="1" ht="10.199999999999999" x14ac:dyDescent="0.2">
      <c r="B594" s="150"/>
      <c r="D594" s="151" t="s">
        <v>203</v>
      </c>
      <c r="E594" s="152" t="s">
        <v>20</v>
      </c>
      <c r="F594" s="153" t="s">
        <v>1879</v>
      </c>
      <c r="H594" s="152" t="s">
        <v>20</v>
      </c>
      <c r="I594" s="154"/>
      <c r="L594" s="150"/>
      <c r="M594" s="155"/>
      <c r="T594" s="156"/>
      <c r="AT594" s="152" t="s">
        <v>203</v>
      </c>
      <c r="AU594" s="152" t="s">
        <v>89</v>
      </c>
      <c r="AV594" s="12" t="s">
        <v>22</v>
      </c>
      <c r="AW594" s="12" t="s">
        <v>39</v>
      </c>
      <c r="AX594" s="12" t="s">
        <v>80</v>
      </c>
      <c r="AY594" s="152" t="s">
        <v>192</v>
      </c>
    </row>
    <row r="595" spans="2:65" s="12" customFormat="1" ht="10.199999999999999" x14ac:dyDescent="0.2">
      <c r="B595" s="150"/>
      <c r="D595" s="151" t="s">
        <v>203</v>
      </c>
      <c r="E595" s="152" t="s">
        <v>20</v>
      </c>
      <c r="F595" s="153" t="s">
        <v>1880</v>
      </c>
      <c r="H595" s="152" t="s">
        <v>20</v>
      </c>
      <c r="I595" s="154"/>
      <c r="L595" s="150"/>
      <c r="M595" s="155"/>
      <c r="T595" s="156"/>
      <c r="AT595" s="152" t="s">
        <v>203</v>
      </c>
      <c r="AU595" s="152" t="s">
        <v>89</v>
      </c>
      <c r="AV595" s="12" t="s">
        <v>22</v>
      </c>
      <c r="AW595" s="12" t="s">
        <v>39</v>
      </c>
      <c r="AX595" s="12" t="s">
        <v>80</v>
      </c>
      <c r="AY595" s="152" t="s">
        <v>192</v>
      </c>
    </row>
    <row r="596" spans="2:65" s="13" customFormat="1" ht="10.199999999999999" x14ac:dyDescent="0.2">
      <c r="B596" s="157"/>
      <c r="D596" s="151" t="s">
        <v>203</v>
      </c>
      <c r="E596" s="158" t="s">
        <v>20</v>
      </c>
      <c r="F596" s="159" t="s">
        <v>1881</v>
      </c>
      <c r="H596" s="160">
        <v>17.437999999999999</v>
      </c>
      <c r="I596" s="161"/>
      <c r="L596" s="157"/>
      <c r="M596" s="162"/>
      <c r="T596" s="163"/>
      <c r="AT596" s="158" t="s">
        <v>203</v>
      </c>
      <c r="AU596" s="158" t="s">
        <v>89</v>
      </c>
      <c r="AV596" s="13" t="s">
        <v>89</v>
      </c>
      <c r="AW596" s="13" t="s">
        <v>39</v>
      </c>
      <c r="AX596" s="13" t="s">
        <v>80</v>
      </c>
      <c r="AY596" s="158" t="s">
        <v>192</v>
      </c>
    </row>
    <row r="597" spans="2:65" s="13" customFormat="1" ht="10.199999999999999" x14ac:dyDescent="0.2">
      <c r="B597" s="157"/>
      <c r="D597" s="151" t="s">
        <v>203</v>
      </c>
      <c r="E597" s="158" t="s">
        <v>20</v>
      </c>
      <c r="F597" s="159" t="s">
        <v>1870</v>
      </c>
      <c r="H597" s="160">
        <v>31.591000000000001</v>
      </c>
      <c r="I597" s="161"/>
      <c r="L597" s="157"/>
      <c r="M597" s="162"/>
      <c r="T597" s="163"/>
      <c r="AT597" s="158" t="s">
        <v>203</v>
      </c>
      <c r="AU597" s="158" t="s">
        <v>89</v>
      </c>
      <c r="AV597" s="13" t="s">
        <v>89</v>
      </c>
      <c r="AW597" s="13" t="s">
        <v>39</v>
      </c>
      <c r="AX597" s="13" t="s">
        <v>80</v>
      </c>
      <c r="AY597" s="158" t="s">
        <v>192</v>
      </c>
    </row>
    <row r="598" spans="2:65" s="14" customFormat="1" ht="10.199999999999999" x14ac:dyDescent="0.2">
      <c r="B598" s="164"/>
      <c r="D598" s="151" t="s">
        <v>203</v>
      </c>
      <c r="E598" s="165" t="s">
        <v>1316</v>
      </c>
      <c r="F598" s="166" t="s">
        <v>207</v>
      </c>
      <c r="H598" s="167">
        <v>49.029000000000003</v>
      </c>
      <c r="I598" s="168"/>
      <c r="L598" s="164"/>
      <c r="M598" s="169"/>
      <c r="T598" s="170"/>
      <c r="AT598" s="165" t="s">
        <v>203</v>
      </c>
      <c r="AU598" s="165" t="s">
        <v>89</v>
      </c>
      <c r="AV598" s="14" t="s">
        <v>199</v>
      </c>
      <c r="AW598" s="14" t="s">
        <v>39</v>
      </c>
      <c r="AX598" s="14" t="s">
        <v>22</v>
      </c>
      <c r="AY598" s="165" t="s">
        <v>192</v>
      </c>
    </row>
    <row r="599" spans="2:65" s="1" customFormat="1" ht="24.15" customHeight="1" x14ac:dyDescent="0.2">
      <c r="B599" s="33"/>
      <c r="C599" s="133" t="s">
        <v>889</v>
      </c>
      <c r="D599" s="133" t="s">
        <v>194</v>
      </c>
      <c r="E599" s="134" t="s">
        <v>1882</v>
      </c>
      <c r="F599" s="135" t="s">
        <v>1883</v>
      </c>
      <c r="G599" s="136" t="s">
        <v>234</v>
      </c>
      <c r="H599" s="137">
        <v>125.86</v>
      </c>
      <c r="I599" s="138"/>
      <c r="J599" s="139">
        <f>ROUND(I599*H599,2)</f>
        <v>0</v>
      </c>
      <c r="K599" s="135" t="s">
        <v>198</v>
      </c>
      <c r="L599" s="33"/>
      <c r="M599" s="140" t="s">
        <v>20</v>
      </c>
      <c r="N599" s="141" t="s">
        <v>51</v>
      </c>
      <c r="P599" s="142">
        <f>O599*H599</f>
        <v>0</v>
      </c>
      <c r="Q599" s="142">
        <v>0.23458000000000001</v>
      </c>
      <c r="R599" s="142">
        <f>Q599*H599</f>
        <v>29.524238800000003</v>
      </c>
      <c r="S599" s="142">
        <v>0</v>
      </c>
      <c r="T599" s="143">
        <f>S599*H599</f>
        <v>0</v>
      </c>
      <c r="AR599" s="144" t="s">
        <v>199</v>
      </c>
      <c r="AT599" s="144" t="s">
        <v>194</v>
      </c>
      <c r="AU599" s="144" t="s">
        <v>89</v>
      </c>
      <c r="AY599" s="18" t="s">
        <v>192</v>
      </c>
      <c r="BE599" s="145">
        <f>IF(N599="základní",J599,0)</f>
        <v>0</v>
      </c>
      <c r="BF599" s="145">
        <f>IF(N599="snížená",J599,0)</f>
        <v>0</v>
      </c>
      <c r="BG599" s="145">
        <f>IF(N599="zákl. přenesená",J599,0)</f>
        <v>0</v>
      </c>
      <c r="BH599" s="145">
        <f>IF(N599="sníž. přenesená",J599,0)</f>
        <v>0</v>
      </c>
      <c r="BI599" s="145">
        <f>IF(N599="nulová",J599,0)</f>
        <v>0</v>
      </c>
      <c r="BJ599" s="18" t="s">
        <v>22</v>
      </c>
      <c r="BK599" s="145">
        <f>ROUND(I599*H599,2)</f>
        <v>0</v>
      </c>
      <c r="BL599" s="18" t="s">
        <v>199</v>
      </c>
      <c r="BM599" s="144" t="s">
        <v>1884</v>
      </c>
    </row>
    <row r="600" spans="2:65" s="1" customFormat="1" ht="10.199999999999999" x14ac:dyDescent="0.2">
      <c r="B600" s="33"/>
      <c r="D600" s="146" t="s">
        <v>201</v>
      </c>
      <c r="F600" s="147" t="s">
        <v>1885</v>
      </c>
      <c r="I600" s="148"/>
      <c r="L600" s="33"/>
      <c r="M600" s="149"/>
      <c r="T600" s="54"/>
      <c r="AT600" s="18" t="s">
        <v>201</v>
      </c>
      <c r="AU600" s="18" t="s">
        <v>89</v>
      </c>
    </row>
    <row r="601" spans="2:65" s="12" customFormat="1" ht="10.199999999999999" x14ac:dyDescent="0.2">
      <c r="B601" s="150"/>
      <c r="D601" s="151" t="s">
        <v>203</v>
      </c>
      <c r="E601" s="152" t="s">
        <v>20</v>
      </c>
      <c r="F601" s="153" t="s">
        <v>1886</v>
      </c>
      <c r="H601" s="152" t="s">
        <v>20</v>
      </c>
      <c r="I601" s="154"/>
      <c r="L601" s="150"/>
      <c r="M601" s="155"/>
      <c r="T601" s="156"/>
      <c r="AT601" s="152" t="s">
        <v>203</v>
      </c>
      <c r="AU601" s="152" t="s">
        <v>89</v>
      </c>
      <c r="AV601" s="12" t="s">
        <v>22</v>
      </c>
      <c r="AW601" s="12" t="s">
        <v>39</v>
      </c>
      <c r="AX601" s="12" t="s">
        <v>80</v>
      </c>
      <c r="AY601" s="152" t="s">
        <v>192</v>
      </c>
    </row>
    <row r="602" spans="2:65" s="12" customFormat="1" ht="10.199999999999999" x14ac:dyDescent="0.2">
      <c r="B602" s="150"/>
      <c r="D602" s="151" t="s">
        <v>203</v>
      </c>
      <c r="E602" s="152" t="s">
        <v>20</v>
      </c>
      <c r="F602" s="153" t="s">
        <v>605</v>
      </c>
      <c r="H602" s="152" t="s">
        <v>20</v>
      </c>
      <c r="I602" s="154"/>
      <c r="L602" s="150"/>
      <c r="M602" s="155"/>
      <c r="T602" s="156"/>
      <c r="AT602" s="152" t="s">
        <v>203</v>
      </c>
      <c r="AU602" s="152" t="s">
        <v>89</v>
      </c>
      <c r="AV602" s="12" t="s">
        <v>22</v>
      </c>
      <c r="AW602" s="12" t="s">
        <v>39</v>
      </c>
      <c r="AX602" s="12" t="s">
        <v>80</v>
      </c>
      <c r="AY602" s="152" t="s">
        <v>192</v>
      </c>
    </row>
    <row r="603" spans="2:65" s="13" customFormat="1" ht="10.199999999999999" x14ac:dyDescent="0.2">
      <c r="B603" s="157"/>
      <c r="D603" s="151" t="s">
        <v>203</v>
      </c>
      <c r="E603" s="158" t="s">
        <v>20</v>
      </c>
      <c r="F603" s="159" t="s">
        <v>1887</v>
      </c>
      <c r="H603" s="160">
        <v>22.4</v>
      </c>
      <c r="I603" s="161"/>
      <c r="L603" s="157"/>
      <c r="M603" s="162"/>
      <c r="T603" s="163"/>
      <c r="AT603" s="158" t="s">
        <v>203</v>
      </c>
      <c r="AU603" s="158" t="s">
        <v>89</v>
      </c>
      <c r="AV603" s="13" t="s">
        <v>89</v>
      </c>
      <c r="AW603" s="13" t="s">
        <v>39</v>
      </c>
      <c r="AX603" s="13" t="s">
        <v>80</v>
      </c>
      <c r="AY603" s="158" t="s">
        <v>192</v>
      </c>
    </row>
    <row r="604" spans="2:65" s="13" customFormat="1" ht="10.199999999999999" x14ac:dyDescent="0.2">
      <c r="B604" s="157"/>
      <c r="D604" s="151" t="s">
        <v>203</v>
      </c>
      <c r="E604" s="158" t="s">
        <v>20</v>
      </c>
      <c r="F604" s="159" t="s">
        <v>1888</v>
      </c>
      <c r="H604" s="160">
        <v>14.08</v>
      </c>
      <c r="I604" s="161"/>
      <c r="L604" s="157"/>
      <c r="M604" s="162"/>
      <c r="T604" s="163"/>
      <c r="AT604" s="158" t="s">
        <v>203</v>
      </c>
      <c r="AU604" s="158" t="s">
        <v>89</v>
      </c>
      <c r="AV604" s="13" t="s">
        <v>89</v>
      </c>
      <c r="AW604" s="13" t="s">
        <v>39</v>
      </c>
      <c r="AX604" s="13" t="s">
        <v>80</v>
      </c>
      <c r="AY604" s="158" t="s">
        <v>192</v>
      </c>
    </row>
    <row r="605" spans="2:65" s="13" customFormat="1" ht="10.199999999999999" x14ac:dyDescent="0.2">
      <c r="B605" s="157"/>
      <c r="D605" s="151" t="s">
        <v>203</v>
      </c>
      <c r="E605" s="158" t="s">
        <v>20</v>
      </c>
      <c r="F605" s="159" t="s">
        <v>1889</v>
      </c>
      <c r="H605" s="160">
        <v>3.52</v>
      </c>
      <c r="I605" s="161"/>
      <c r="L605" s="157"/>
      <c r="M605" s="162"/>
      <c r="T605" s="163"/>
      <c r="AT605" s="158" t="s">
        <v>203</v>
      </c>
      <c r="AU605" s="158" t="s">
        <v>89</v>
      </c>
      <c r="AV605" s="13" t="s">
        <v>89</v>
      </c>
      <c r="AW605" s="13" t="s">
        <v>39</v>
      </c>
      <c r="AX605" s="13" t="s">
        <v>80</v>
      </c>
      <c r="AY605" s="158" t="s">
        <v>192</v>
      </c>
    </row>
    <row r="606" spans="2:65" s="13" customFormat="1" ht="10.199999999999999" x14ac:dyDescent="0.2">
      <c r="B606" s="157"/>
      <c r="D606" s="151" t="s">
        <v>203</v>
      </c>
      <c r="E606" s="158" t="s">
        <v>20</v>
      </c>
      <c r="F606" s="159" t="s">
        <v>1890</v>
      </c>
      <c r="H606" s="160">
        <v>-1.89</v>
      </c>
      <c r="I606" s="161"/>
      <c r="L606" s="157"/>
      <c r="M606" s="162"/>
      <c r="T606" s="163"/>
      <c r="AT606" s="158" t="s">
        <v>203</v>
      </c>
      <c r="AU606" s="158" t="s">
        <v>89</v>
      </c>
      <c r="AV606" s="13" t="s">
        <v>89</v>
      </c>
      <c r="AW606" s="13" t="s">
        <v>39</v>
      </c>
      <c r="AX606" s="13" t="s">
        <v>80</v>
      </c>
      <c r="AY606" s="158" t="s">
        <v>192</v>
      </c>
    </row>
    <row r="607" spans="2:65" s="12" customFormat="1" ht="10.199999999999999" x14ac:dyDescent="0.2">
      <c r="B607" s="150"/>
      <c r="D607" s="151" t="s">
        <v>203</v>
      </c>
      <c r="E607" s="152" t="s">
        <v>20</v>
      </c>
      <c r="F607" s="153" t="s">
        <v>611</v>
      </c>
      <c r="H607" s="152" t="s">
        <v>20</v>
      </c>
      <c r="I607" s="154"/>
      <c r="L607" s="150"/>
      <c r="M607" s="155"/>
      <c r="T607" s="156"/>
      <c r="AT607" s="152" t="s">
        <v>203</v>
      </c>
      <c r="AU607" s="152" t="s">
        <v>89</v>
      </c>
      <c r="AV607" s="12" t="s">
        <v>22</v>
      </c>
      <c r="AW607" s="12" t="s">
        <v>39</v>
      </c>
      <c r="AX607" s="12" t="s">
        <v>80</v>
      </c>
      <c r="AY607" s="152" t="s">
        <v>192</v>
      </c>
    </row>
    <row r="608" spans="2:65" s="13" customFormat="1" ht="10.199999999999999" x14ac:dyDescent="0.2">
      <c r="B608" s="157"/>
      <c r="D608" s="151" t="s">
        <v>203</v>
      </c>
      <c r="E608" s="158" t="s">
        <v>20</v>
      </c>
      <c r="F608" s="159" t="s">
        <v>1891</v>
      </c>
      <c r="H608" s="160">
        <v>16.350000000000001</v>
      </c>
      <c r="I608" s="161"/>
      <c r="L608" s="157"/>
      <c r="M608" s="162"/>
      <c r="T608" s="163"/>
      <c r="AT608" s="158" t="s">
        <v>203</v>
      </c>
      <c r="AU608" s="158" t="s">
        <v>89</v>
      </c>
      <c r="AV608" s="13" t="s">
        <v>89</v>
      </c>
      <c r="AW608" s="13" t="s">
        <v>39</v>
      </c>
      <c r="AX608" s="13" t="s">
        <v>80</v>
      </c>
      <c r="AY608" s="158" t="s">
        <v>192</v>
      </c>
    </row>
    <row r="609" spans="2:65" s="12" customFormat="1" ht="10.199999999999999" x14ac:dyDescent="0.2">
      <c r="B609" s="150"/>
      <c r="D609" s="151" t="s">
        <v>203</v>
      </c>
      <c r="E609" s="152" t="s">
        <v>20</v>
      </c>
      <c r="F609" s="153" t="s">
        <v>613</v>
      </c>
      <c r="H609" s="152" t="s">
        <v>20</v>
      </c>
      <c r="I609" s="154"/>
      <c r="L609" s="150"/>
      <c r="M609" s="155"/>
      <c r="T609" s="156"/>
      <c r="AT609" s="152" t="s">
        <v>203</v>
      </c>
      <c r="AU609" s="152" t="s">
        <v>89</v>
      </c>
      <c r="AV609" s="12" t="s">
        <v>22</v>
      </c>
      <c r="AW609" s="12" t="s">
        <v>39</v>
      </c>
      <c r="AX609" s="12" t="s">
        <v>80</v>
      </c>
      <c r="AY609" s="152" t="s">
        <v>192</v>
      </c>
    </row>
    <row r="610" spans="2:65" s="13" customFormat="1" ht="10.199999999999999" x14ac:dyDescent="0.2">
      <c r="B610" s="157"/>
      <c r="D610" s="151" t="s">
        <v>203</v>
      </c>
      <c r="E610" s="158" t="s">
        <v>20</v>
      </c>
      <c r="F610" s="159" t="s">
        <v>1892</v>
      </c>
      <c r="H610" s="160">
        <v>33.32</v>
      </c>
      <c r="I610" s="161"/>
      <c r="L610" s="157"/>
      <c r="M610" s="162"/>
      <c r="T610" s="163"/>
      <c r="AT610" s="158" t="s">
        <v>203</v>
      </c>
      <c r="AU610" s="158" t="s">
        <v>89</v>
      </c>
      <c r="AV610" s="13" t="s">
        <v>89</v>
      </c>
      <c r="AW610" s="13" t="s">
        <v>39</v>
      </c>
      <c r="AX610" s="13" t="s">
        <v>80</v>
      </c>
      <c r="AY610" s="158" t="s">
        <v>192</v>
      </c>
    </row>
    <row r="611" spans="2:65" s="15" customFormat="1" ht="10.199999999999999" x14ac:dyDescent="0.2">
      <c r="B611" s="171"/>
      <c r="D611" s="151" t="s">
        <v>203</v>
      </c>
      <c r="E611" s="172" t="s">
        <v>1326</v>
      </c>
      <c r="F611" s="173" t="s">
        <v>335</v>
      </c>
      <c r="H611" s="174">
        <v>87.78</v>
      </c>
      <c r="I611" s="175"/>
      <c r="L611" s="171"/>
      <c r="M611" s="176"/>
      <c r="T611" s="177"/>
      <c r="AT611" s="172" t="s">
        <v>203</v>
      </c>
      <c r="AU611" s="172" t="s">
        <v>89</v>
      </c>
      <c r="AV611" s="15" t="s">
        <v>225</v>
      </c>
      <c r="AW611" s="15" t="s">
        <v>39</v>
      </c>
      <c r="AX611" s="15" t="s">
        <v>80</v>
      </c>
      <c r="AY611" s="172" t="s">
        <v>192</v>
      </c>
    </row>
    <row r="612" spans="2:65" s="12" customFormat="1" ht="10.199999999999999" x14ac:dyDescent="0.2">
      <c r="B612" s="150"/>
      <c r="D612" s="151" t="s">
        <v>203</v>
      </c>
      <c r="E612" s="152" t="s">
        <v>20</v>
      </c>
      <c r="F612" s="153" t="s">
        <v>1893</v>
      </c>
      <c r="H612" s="152" t="s">
        <v>20</v>
      </c>
      <c r="I612" s="154"/>
      <c r="L612" s="150"/>
      <c r="M612" s="155"/>
      <c r="T612" s="156"/>
      <c r="AT612" s="152" t="s">
        <v>203</v>
      </c>
      <c r="AU612" s="152" t="s">
        <v>89</v>
      </c>
      <c r="AV612" s="12" t="s">
        <v>22</v>
      </c>
      <c r="AW612" s="12" t="s">
        <v>39</v>
      </c>
      <c r="AX612" s="12" t="s">
        <v>80</v>
      </c>
      <c r="AY612" s="152" t="s">
        <v>192</v>
      </c>
    </row>
    <row r="613" spans="2:65" s="12" customFormat="1" ht="10.199999999999999" x14ac:dyDescent="0.2">
      <c r="B613" s="150"/>
      <c r="D613" s="151" t="s">
        <v>203</v>
      </c>
      <c r="E613" s="152" t="s">
        <v>20</v>
      </c>
      <c r="F613" s="153" t="s">
        <v>1371</v>
      </c>
      <c r="H613" s="152" t="s">
        <v>20</v>
      </c>
      <c r="I613" s="154"/>
      <c r="L613" s="150"/>
      <c r="M613" s="155"/>
      <c r="T613" s="156"/>
      <c r="AT613" s="152" t="s">
        <v>203</v>
      </c>
      <c r="AU613" s="152" t="s">
        <v>89</v>
      </c>
      <c r="AV613" s="12" t="s">
        <v>22</v>
      </c>
      <c r="AW613" s="12" t="s">
        <v>39</v>
      </c>
      <c r="AX613" s="12" t="s">
        <v>80</v>
      </c>
      <c r="AY613" s="152" t="s">
        <v>192</v>
      </c>
    </row>
    <row r="614" spans="2:65" s="13" customFormat="1" ht="10.199999999999999" x14ac:dyDescent="0.2">
      <c r="B614" s="157"/>
      <c r="D614" s="151" t="s">
        <v>203</v>
      </c>
      <c r="E614" s="158" t="s">
        <v>20</v>
      </c>
      <c r="F614" s="159" t="s">
        <v>1894</v>
      </c>
      <c r="H614" s="160">
        <v>38.08</v>
      </c>
      <c r="I614" s="161"/>
      <c r="L614" s="157"/>
      <c r="M614" s="162"/>
      <c r="T614" s="163"/>
      <c r="AT614" s="158" t="s">
        <v>203</v>
      </c>
      <c r="AU614" s="158" t="s">
        <v>89</v>
      </c>
      <c r="AV614" s="13" t="s">
        <v>89</v>
      </c>
      <c r="AW614" s="13" t="s">
        <v>39</v>
      </c>
      <c r="AX614" s="13" t="s">
        <v>80</v>
      </c>
      <c r="AY614" s="158" t="s">
        <v>192</v>
      </c>
    </row>
    <row r="615" spans="2:65" s="14" customFormat="1" ht="10.199999999999999" x14ac:dyDescent="0.2">
      <c r="B615" s="164"/>
      <c r="D615" s="151" t="s">
        <v>203</v>
      </c>
      <c r="E615" s="165" t="s">
        <v>20</v>
      </c>
      <c r="F615" s="166" t="s">
        <v>207</v>
      </c>
      <c r="H615" s="167">
        <v>125.86</v>
      </c>
      <c r="I615" s="168"/>
      <c r="L615" s="164"/>
      <c r="M615" s="169"/>
      <c r="T615" s="170"/>
      <c r="AT615" s="165" t="s">
        <v>203</v>
      </c>
      <c r="AU615" s="165" t="s">
        <v>89</v>
      </c>
      <c r="AV615" s="14" t="s">
        <v>199</v>
      </c>
      <c r="AW615" s="14" t="s">
        <v>39</v>
      </c>
      <c r="AX615" s="14" t="s">
        <v>22</v>
      </c>
      <c r="AY615" s="165" t="s">
        <v>192</v>
      </c>
    </row>
    <row r="616" spans="2:65" s="1" customFormat="1" ht="16.5" customHeight="1" x14ac:dyDescent="0.2">
      <c r="B616" s="33"/>
      <c r="C616" s="133" t="s">
        <v>1895</v>
      </c>
      <c r="D616" s="133" t="s">
        <v>194</v>
      </c>
      <c r="E616" s="134" t="s">
        <v>1896</v>
      </c>
      <c r="F616" s="135" t="s">
        <v>1897</v>
      </c>
      <c r="G616" s="136" t="s">
        <v>234</v>
      </c>
      <c r="H616" s="137">
        <v>22.984999999999999</v>
      </c>
      <c r="I616" s="138"/>
      <c r="J616" s="139">
        <f>ROUND(I616*H616,2)</f>
        <v>0</v>
      </c>
      <c r="K616" s="135" t="s">
        <v>198</v>
      </c>
      <c r="L616" s="33"/>
      <c r="M616" s="140" t="s">
        <v>20</v>
      </c>
      <c r="N616" s="141" t="s">
        <v>51</v>
      </c>
      <c r="P616" s="142">
        <f>O616*H616</f>
        <v>0</v>
      </c>
      <c r="Q616" s="142">
        <v>0.15253</v>
      </c>
      <c r="R616" s="142">
        <f>Q616*H616</f>
        <v>3.50590205</v>
      </c>
      <c r="S616" s="142">
        <v>0</v>
      </c>
      <c r="T616" s="143">
        <f>S616*H616</f>
        <v>0</v>
      </c>
      <c r="AR616" s="144" t="s">
        <v>199</v>
      </c>
      <c r="AT616" s="144" t="s">
        <v>194</v>
      </c>
      <c r="AU616" s="144" t="s">
        <v>89</v>
      </c>
      <c r="AY616" s="18" t="s">
        <v>192</v>
      </c>
      <c r="BE616" s="145">
        <f>IF(N616="základní",J616,0)</f>
        <v>0</v>
      </c>
      <c r="BF616" s="145">
        <f>IF(N616="snížená",J616,0)</f>
        <v>0</v>
      </c>
      <c r="BG616" s="145">
        <f>IF(N616="zákl. přenesená",J616,0)</f>
        <v>0</v>
      </c>
      <c r="BH616" s="145">
        <f>IF(N616="sníž. přenesená",J616,0)</f>
        <v>0</v>
      </c>
      <c r="BI616" s="145">
        <f>IF(N616="nulová",J616,0)</f>
        <v>0</v>
      </c>
      <c r="BJ616" s="18" t="s">
        <v>22</v>
      </c>
      <c r="BK616" s="145">
        <f>ROUND(I616*H616,2)</f>
        <v>0</v>
      </c>
      <c r="BL616" s="18" t="s">
        <v>199</v>
      </c>
      <c r="BM616" s="144" t="s">
        <v>1898</v>
      </c>
    </row>
    <row r="617" spans="2:65" s="1" customFormat="1" ht="10.199999999999999" x14ac:dyDescent="0.2">
      <c r="B617" s="33"/>
      <c r="D617" s="146" t="s">
        <v>201</v>
      </c>
      <c r="F617" s="147" t="s">
        <v>1899</v>
      </c>
      <c r="I617" s="148"/>
      <c r="L617" s="33"/>
      <c r="M617" s="149"/>
      <c r="T617" s="54"/>
      <c r="AT617" s="18" t="s">
        <v>201</v>
      </c>
      <c r="AU617" s="18" t="s">
        <v>89</v>
      </c>
    </row>
    <row r="618" spans="2:65" s="12" customFormat="1" ht="10.199999999999999" x14ac:dyDescent="0.2">
      <c r="B618" s="150"/>
      <c r="D618" s="151" t="s">
        <v>203</v>
      </c>
      <c r="E618" s="152" t="s">
        <v>20</v>
      </c>
      <c r="F618" s="153" t="s">
        <v>1900</v>
      </c>
      <c r="H618" s="152" t="s">
        <v>20</v>
      </c>
      <c r="I618" s="154"/>
      <c r="L618" s="150"/>
      <c r="M618" s="155"/>
      <c r="T618" s="156"/>
      <c r="AT618" s="152" t="s">
        <v>203</v>
      </c>
      <c r="AU618" s="152" t="s">
        <v>89</v>
      </c>
      <c r="AV618" s="12" t="s">
        <v>22</v>
      </c>
      <c r="AW618" s="12" t="s">
        <v>39</v>
      </c>
      <c r="AX618" s="12" t="s">
        <v>80</v>
      </c>
      <c r="AY618" s="152" t="s">
        <v>192</v>
      </c>
    </row>
    <row r="619" spans="2:65" s="12" customFormat="1" ht="10.199999999999999" x14ac:dyDescent="0.2">
      <c r="B619" s="150"/>
      <c r="D619" s="151" t="s">
        <v>203</v>
      </c>
      <c r="E619" s="152" t="s">
        <v>20</v>
      </c>
      <c r="F619" s="153" t="s">
        <v>429</v>
      </c>
      <c r="H619" s="152" t="s">
        <v>20</v>
      </c>
      <c r="I619" s="154"/>
      <c r="L619" s="150"/>
      <c r="M619" s="155"/>
      <c r="T619" s="156"/>
      <c r="AT619" s="152" t="s">
        <v>203</v>
      </c>
      <c r="AU619" s="152" t="s">
        <v>89</v>
      </c>
      <c r="AV619" s="12" t="s">
        <v>22</v>
      </c>
      <c r="AW619" s="12" t="s">
        <v>39</v>
      </c>
      <c r="AX619" s="12" t="s">
        <v>80</v>
      </c>
      <c r="AY619" s="152" t="s">
        <v>192</v>
      </c>
    </row>
    <row r="620" spans="2:65" s="12" customFormat="1" ht="10.199999999999999" x14ac:dyDescent="0.2">
      <c r="B620" s="150"/>
      <c r="D620" s="151" t="s">
        <v>203</v>
      </c>
      <c r="E620" s="152" t="s">
        <v>20</v>
      </c>
      <c r="F620" s="153" t="s">
        <v>329</v>
      </c>
      <c r="H620" s="152" t="s">
        <v>20</v>
      </c>
      <c r="I620" s="154"/>
      <c r="L620" s="150"/>
      <c r="M620" s="155"/>
      <c r="T620" s="156"/>
      <c r="AT620" s="152" t="s">
        <v>203</v>
      </c>
      <c r="AU620" s="152" t="s">
        <v>89</v>
      </c>
      <c r="AV620" s="12" t="s">
        <v>22</v>
      </c>
      <c r="AW620" s="12" t="s">
        <v>39</v>
      </c>
      <c r="AX620" s="12" t="s">
        <v>80</v>
      </c>
      <c r="AY620" s="152" t="s">
        <v>192</v>
      </c>
    </row>
    <row r="621" spans="2:65" s="13" customFormat="1" ht="10.199999999999999" x14ac:dyDescent="0.2">
      <c r="B621" s="157"/>
      <c r="D621" s="151" t="s">
        <v>203</v>
      </c>
      <c r="E621" s="158" t="s">
        <v>20</v>
      </c>
      <c r="F621" s="159" t="s">
        <v>1901</v>
      </c>
      <c r="H621" s="160">
        <v>3.0449999999999999</v>
      </c>
      <c r="I621" s="161"/>
      <c r="L621" s="157"/>
      <c r="M621" s="162"/>
      <c r="T621" s="163"/>
      <c r="AT621" s="158" t="s">
        <v>203</v>
      </c>
      <c r="AU621" s="158" t="s">
        <v>89</v>
      </c>
      <c r="AV621" s="13" t="s">
        <v>89</v>
      </c>
      <c r="AW621" s="13" t="s">
        <v>39</v>
      </c>
      <c r="AX621" s="13" t="s">
        <v>80</v>
      </c>
      <c r="AY621" s="158" t="s">
        <v>192</v>
      </c>
    </row>
    <row r="622" spans="2:65" s="13" customFormat="1" ht="10.199999999999999" x14ac:dyDescent="0.2">
      <c r="B622" s="157"/>
      <c r="D622" s="151" t="s">
        <v>203</v>
      </c>
      <c r="E622" s="158" t="s">
        <v>20</v>
      </c>
      <c r="F622" s="159" t="s">
        <v>1890</v>
      </c>
      <c r="H622" s="160">
        <v>-1.89</v>
      </c>
      <c r="I622" s="161"/>
      <c r="L622" s="157"/>
      <c r="M622" s="162"/>
      <c r="T622" s="163"/>
      <c r="AT622" s="158" t="s">
        <v>203</v>
      </c>
      <c r="AU622" s="158" t="s">
        <v>89</v>
      </c>
      <c r="AV622" s="13" t="s">
        <v>89</v>
      </c>
      <c r="AW622" s="13" t="s">
        <v>39</v>
      </c>
      <c r="AX622" s="13" t="s">
        <v>80</v>
      </c>
      <c r="AY622" s="158" t="s">
        <v>192</v>
      </c>
    </row>
    <row r="623" spans="2:65" s="13" customFormat="1" ht="10.199999999999999" x14ac:dyDescent="0.2">
      <c r="B623" s="157"/>
      <c r="D623" s="151" t="s">
        <v>203</v>
      </c>
      <c r="E623" s="158" t="s">
        <v>20</v>
      </c>
      <c r="F623" s="159" t="s">
        <v>1902</v>
      </c>
      <c r="H623" s="160">
        <v>2.7</v>
      </c>
      <c r="I623" s="161"/>
      <c r="L623" s="157"/>
      <c r="M623" s="162"/>
      <c r="T623" s="163"/>
      <c r="AT623" s="158" t="s">
        <v>203</v>
      </c>
      <c r="AU623" s="158" t="s">
        <v>89</v>
      </c>
      <c r="AV623" s="13" t="s">
        <v>89</v>
      </c>
      <c r="AW623" s="13" t="s">
        <v>39</v>
      </c>
      <c r="AX623" s="13" t="s">
        <v>80</v>
      </c>
      <c r="AY623" s="158" t="s">
        <v>192</v>
      </c>
    </row>
    <row r="624" spans="2:65" s="13" customFormat="1" ht="10.199999999999999" x14ac:dyDescent="0.2">
      <c r="B624" s="157"/>
      <c r="D624" s="151" t="s">
        <v>203</v>
      </c>
      <c r="E624" s="158" t="s">
        <v>20</v>
      </c>
      <c r="F624" s="159" t="s">
        <v>1903</v>
      </c>
      <c r="H624" s="160">
        <v>-1.68</v>
      </c>
      <c r="I624" s="161"/>
      <c r="L624" s="157"/>
      <c r="M624" s="162"/>
      <c r="T624" s="163"/>
      <c r="AT624" s="158" t="s">
        <v>203</v>
      </c>
      <c r="AU624" s="158" t="s">
        <v>89</v>
      </c>
      <c r="AV624" s="13" t="s">
        <v>89</v>
      </c>
      <c r="AW624" s="13" t="s">
        <v>39</v>
      </c>
      <c r="AX624" s="13" t="s">
        <v>80</v>
      </c>
      <c r="AY624" s="158" t="s">
        <v>192</v>
      </c>
    </row>
    <row r="625" spans="2:65" s="12" customFormat="1" ht="10.199999999999999" x14ac:dyDescent="0.2">
      <c r="B625" s="150"/>
      <c r="D625" s="151" t="s">
        <v>203</v>
      </c>
      <c r="E625" s="152" t="s">
        <v>20</v>
      </c>
      <c r="F625" s="153" t="s">
        <v>400</v>
      </c>
      <c r="H625" s="152" t="s">
        <v>20</v>
      </c>
      <c r="I625" s="154"/>
      <c r="L625" s="150"/>
      <c r="M625" s="155"/>
      <c r="T625" s="156"/>
      <c r="AT625" s="152" t="s">
        <v>203</v>
      </c>
      <c r="AU625" s="152" t="s">
        <v>89</v>
      </c>
      <c r="AV625" s="12" t="s">
        <v>22</v>
      </c>
      <c r="AW625" s="12" t="s">
        <v>39</v>
      </c>
      <c r="AX625" s="12" t="s">
        <v>80</v>
      </c>
      <c r="AY625" s="152" t="s">
        <v>192</v>
      </c>
    </row>
    <row r="626" spans="2:65" s="12" customFormat="1" ht="10.199999999999999" x14ac:dyDescent="0.2">
      <c r="B626" s="150"/>
      <c r="D626" s="151" t="s">
        <v>203</v>
      </c>
      <c r="E626" s="152" t="s">
        <v>20</v>
      </c>
      <c r="F626" s="153" t="s">
        <v>607</v>
      </c>
      <c r="H626" s="152" t="s">
        <v>20</v>
      </c>
      <c r="I626" s="154"/>
      <c r="L626" s="150"/>
      <c r="M626" s="155"/>
      <c r="T626" s="156"/>
      <c r="AT626" s="152" t="s">
        <v>203</v>
      </c>
      <c r="AU626" s="152" t="s">
        <v>89</v>
      </c>
      <c r="AV626" s="12" t="s">
        <v>22</v>
      </c>
      <c r="AW626" s="12" t="s">
        <v>39</v>
      </c>
      <c r="AX626" s="12" t="s">
        <v>80</v>
      </c>
      <c r="AY626" s="152" t="s">
        <v>192</v>
      </c>
    </row>
    <row r="627" spans="2:65" s="13" customFormat="1" ht="10.199999999999999" x14ac:dyDescent="0.2">
      <c r="B627" s="157"/>
      <c r="D627" s="151" t="s">
        <v>203</v>
      </c>
      <c r="E627" s="158" t="s">
        <v>20</v>
      </c>
      <c r="F627" s="159" t="s">
        <v>1904</v>
      </c>
      <c r="H627" s="160">
        <v>7.04</v>
      </c>
      <c r="I627" s="161"/>
      <c r="L627" s="157"/>
      <c r="M627" s="162"/>
      <c r="T627" s="163"/>
      <c r="AT627" s="158" t="s">
        <v>203</v>
      </c>
      <c r="AU627" s="158" t="s">
        <v>89</v>
      </c>
      <c r="AV627" s="13" t="s">
        <v>89</v>
      </c>
      <c r="AW627" s="13" t="s">
        <v>39</v>
      </c>
      <c r="AX627" s="13" t="s">
        <v>80</v>
      </c>
      <c r="AY627" s="158" t="s">
        <v>192</v>
      </c>
    </row>
    <row r="628" spans="2:65" s="13" customFormat="1" ht="10.199999999999999" x14ac:dyDescent="0.2">
      <c r="B628" s="157"/>
      <c r="D628" s="151" t="s">
        <v>203</v>
      </c>
      <c r="E628" s="158" t="s">
        <v>20</v>
      </c>
      <c r="F628" s="159" t="s">
        <v>1905</v>
      </c>
      <c r="H628" s="160">
        <v>-4.5</v>
      </c>
      <c r="I628" s="161"/>
      <c r="L628" s="157"/>
      <c r="M628" s="162"/>
      <c r="T628" s="163"/>
      <c r="AT628" s="158" t="s">
        <v>203</v>
      </c>
      <c r="AU628" s="158" t="s">
        <v>89</v>
      </c>
      <c r="AV628" s="13" t="s">
        <v>89</v>
      </c>
      <c r="AW628" s="13" t="s">
        <v>39</v>
      </c>
      <c r="AX628" s="13" t="s">
        <v>80</v>
      </c>
      <c r="AY628" s="158" t="s">
        <v>192</v>
      </c>
    </row>
    <row r="629" spans="2:65" s="13" customFormat="1" ht="10.199999999999999" x14ac:dyDescent="0.2">
      <c r="B629" s="157"/>
      <c r="D629" s="151" t="s">
        <v>203</v>
      </c>
      <c r="E629" s="158" t="s">
        <v>20</v>
      </c>
      <c r="F629" s="159" t="s">
        <v>1906</v>
      </c>
      <c r="H629" s="160">
        <v>0.64</v>
      </c>
      <c r="I629" s="161"/>
      <c r="L629" s="157"/>
      <c r="M629" s="162"/>
      <c r="T629" s="163"/>
      <c r="AT629" s="158" t="s">
        <v>203</v>
      </c>
      <c r="AU629" s="158" t="s">
        <v>89</v>
      </c>
      <c r="AV629" s="13" t="s">
        <v>89</v>
      </c>
      <c r="AW629" s="13" t="s">
        <v>39</v>
      </c>
      <c r="AX629" s="13" t="s">
        <v>80</v>
      </c>
      <c r="AY629" s="158" t="s">
        <v>192</v>
      </c>
    </row>
    <row r="630" spans="2:65" s="12" customFormat="1" ht="10.199999999999999" x14ac:dyDescent="0.2">
      <c r="B630" s="150"/>
      <c r="D630" s="151" t="s">
        <v>203</v>
      </c>
      <c r="E630" s="152" t="s">
        <v>20</v>
      </c>
      <c r="F630" s="153" t="s">
        <v>432</v>
      </c>
      <c r="H630" s="152" t="s">
        <v>20</v>
      </c>
      <c r="I630" s="154"/>
      <c r="L630" s="150"/>
      <c r="M630" s="155"/>
      <c r="T630" s="156"/>
      <c r="AT630" s="152" t="s">
        <v>203</v>
      </c>
      <c r="AU630" s="152" t="s">
        <v>89</v>
      </c>
      <c r="AV630" s="12" t="s">
        <v>22</v>
      </c>
      <c r="AW630" s="12" t="s">
        <v>39</v>
      </c>
      <c r="AX630" s="12" t="s">
        <v>80</v>
      </c>
      <c r="AY630" s="152" t="s">
        <v>192</v>
      </c>
    </row>
    <row r="631" spans="2:65" s="12" customFormat="1" ht="10.199999999999999" x14ac:dyDescent="0.2">
      <c r="B631" s="150"/>
      <c r="D631" s="151" t="s">
        <v>203</v>
      </c>
      <c r="E631" s="152" t="s">
        <v>20</v>
      </c>
      <c r="F631" s="153" t="s">
        <v>609</v>
      </c>
      <c r="H631" s="152" t="s">
        <v>20</v>
      </c>
      <c r="I631" s="154"/>
      <c r="L631" s="150"/>
      <c r="M631" s="155"/>
      <c r="T631" s="156"/>
      <c r="AT631" s="152" t="s">
        <v>203</v>
      </c>
      <c r="AU631" s="152" t="s">
        <v>89</v>
      </c>
      <c r="AV631" s="12" t="s">
        <v>22</v>
      </c>
      <c r="AW631" s="12" t="s">
        <v>39</v>
      </c>
      <c r="AX631" s="12" t="s">
        <v>80</v>
      </c>
      <c r="AY631" s="152" t="s">
        <v>192</v>
      </c>
    </row>
    <row r="632" spans="2:65" s="13" customFormat="1" ht="10.199999999999999" x14ac:dyDescent="0.2">
      <c r="B632" s="157"/>
      <c r="D632" s="151" t="s">
        <v>203</v>
      </c>
      <c r="E632" s="158" t="s">
        <v>20</v>
      </c>
      <c r="F632" s="159" t="s">
        <v>1907</v>
      </c>
      <c r="H632" s="160">
        <v>15.41</v>
      </c>
      <c r="I632" s="161"/>
      <c r="L632" s="157"/>
      <c r="M632" s="162"/>
      <c r="T632" s="163"/>
      <c r="AT632" s="158" t="s">
        <v>203</v>
      </c>
      <c r="AU632" s="158" t="s">
        <v>89</v>
      </c>
      <c r="AV632" s="13" t="s">
        <v>89</v>
      </c>
      <c r="AW632" s="13" t="s">
        <v>39</v>
      </c>
      <c r="AX632" s="13" t="s">
        <v>80</v>
      </c>
      <c r="AY632" s="158" t="s">
        <v>192</v>
      </c>
    </row>
    <row r="633" spans="2:65" s="13" customFormat="1" ht="10.199999999999999" x14ac:dyDescent="0.2">
      <c r="B633" s="157"/>
      <c r="D633" s="151" t="s">
        <v>203</v>
      </c>
      <c r="E633" s="158" t="s">
        <v>20</v>
      </c>
      <c r="F633" s="159" t="s">
        <v>1908</v>
      </c>
      <c r="H633" s="160">
        <v>-1.47</v>
      </c>
      <c r="I633" s="161"/>
      <c r="L633" s="157"/>
      <c r="M633" s="162"/>
      <c r="T633" s="163"/>
      <c r="AT633" s="158" t="s">
        <v>203</v>
      </c>
      <c r="AU633" s="158" t="s">
        <v>89</v>
      </c>
      <c r="AV633" s="13" t="s">
        <v>89</v>
      </c>
      <c r="AW633" s="13" t="s">
        <v>39</v>
      </c>
      <c r="AX633" s="13" t="s">
        <v>80</v>
      </c>
      <c r="AY633" s="158" t="s">
        <v>192</v>
      </c>
    </row>
    <row r="634" spans="2:65" s="12" customFormat="1" ht="10.199999999999999" x14ac:dyDescent="0.2">
      <c r="B634" s="150"/>
      <c r="D634" s="151" t="s">
        <v>203</v>
      </c>
      <c r="E634" s="152" t="s">
        <v>20</v>
      </c>
      <c r="F634" s="153" t="s">
        <v>1909</v>
      </c>
      <c r="H634" s="152" t="s">
        <v>20</v>
      </c>
      <c r="I634" s="154"/>
      <c r="L634" s="150"/>
      <c r="M634" s="155"/>
      <c r="T634" s="156"/>
      <c r="AT634" s="152" t="s">
        <v>203</v>
      </c>
      <c r="AU634" s="152" t="s">
        <v>89</v>
      </c>
      <c r="AV634" s="12" t="s">
        <v>22</v>
      </c>
      <c r="AW634" s="12" t="s">
        <v>39</v>
      </c>
      <c r="AX634" s="12" t="s">
        <v>80</v>
      </c>
      <c r="AY634" s="152" t="s">
        <v>192</v>
      </c>
    </row>
    <row r="635" spans="2:65" s="13" customFormat="1" ht="10.199999999999999" x14ac:dyDescent="0.2">
      <c r="B635" s="157"/>
      <c r="D635" s="151" t="s">
        <v>203</v>
      </c>
      <c r="E635" s="158" t="s">
        <v>20</v>
      </c>
      <c r="F635" s="159" t="s">
        <v>1910</v>
      </c>
      <c r="H635" s="160">
        <v>4.8</v>
      </c>
      <c r="I635" s="161"/>
      <c r="L635" s="157"/>
      <c r="M635" s="162"/>
      <c r="T635" s="163"/>
      <c r="AT635" s="158" t="s">
        <v>203</v>
      </c>
      <c r="AU635" s="158" t="s">
        <v>89</v>
      </c>
      <c r="AV635" s="13" t="s">
        <v>89</v>
      </c>
      <c r="AW635" s="13" t="s">
        <v>39</v>
      </c>
      <c r="AX635" s="13" t="s">
        <v>80</v>
      </c>
      <c r="AY635" s="158" t="s">
        <v>192</v>
      </c>
    </row>
    <row r="636" spans="2:65" s="13" customFormat="1" ht="10.199999999999999" x14ac:dyDescent="0.2">
      <c r="B636" s="157"/>
      <c r="D636" s="151" t="s">
        <v>203</v>
      </c>
      <c r="E636" s="158" t="s">
        <v>20</v>
      </c>
      <c r="F636" s="159" t="s">
        <v>1911</v>
      </c>
      <c r="H636" s="160">
        <v>-2.94</v>
      </c>
      <c r="I636" s="161"/>
      <c r="L636" s="157"/>
      <c r="M636" s="162"/>
      <c r="T636" s="163"/>
      <c r="AT636" s="158" t="s">
        <v>203</v>
      </c>
      <c r="AU636" s="158" t="s">
        <v>89</v>
      </c>
      <c r="AV636" s="13" t="s">
        <v>89</v>
      </c>
      <c r="AW636" s="13" t="s">
        <v>39</v>
      </c>
      <c r="AX636" s="13" t="s">
        <v>80</v>
      </c>
      <c r="AY636" s="158" t="s">
        <v>192</v>
      </c>
    </row>
    <row r="637" spans="2:65" s="13" customFormat="1" ht="10.199999999999999" x14ac:dyDescent="0.2">
      <c r="B637" s="157"/>
      <c r="D637" s="151" t="s">
        <v>203</v>
      </c>
      <c r="E637" s="158" t="s">
        <v>20</v>
      </c>
      <c r="F637" s="159" t="s">
        <v>1912</v>
      </c>
      <c r="H637" s="160">
        <v>4.3499999999999996</v>
      </c>
      <c r="I637" s="161"/>
      <c r="L637" s="157"/>
      <c r="M637" s="162"/>
      <c r="T637" s="163"/>
      <c r="AT637" s="158" t="s">
        <v>203</v>
      </c>
      <c r="AU637" s="158" t="s">
        <v>89</v>
      </c>
      <c r="AV637" s="13" t="s">
        <v>89</v>
      </c>
      <c r="AW637" s="13" t="s">
        <v>39</v>
      </c>
      <c r="AX637" s="13" t="s">
        <v>80</v>
      </c>
      <c r="AY637" s="158" t="s">
        <v>192</v>
      </c>
    </row>
    <row r="638" spans="2:65" s="13" customFormat="1" ht="10.199999999999999" x14ac:dyDescent="0.2">
      <c r="B638" s="157"/>
      <c r="D638" s="151" t="s">
        <v>203</v>
      </c>
      <c r="E638" s="158" t="s">
        <v>20</v>
      </c>
      <c r="F638" s="159" t="s">
        <v>1913</v>
      </c>
      <c r="H638" s="160">
        <v>-2.52</v>
      </c>
      <c r="I638" s="161"/>
      <c r="L638" s="157"/>
      <c r="M638" s="162"/>
      <c r="T638" s="163"/>
      <c r="AT638" s="158" t="s">
        <v>203</v>
      </c>
      <c r="AU638" s="158" t="s">
        <v>89</v>
      </c>
      <c r="AV638" s="13" t="s">
        <v>89</v>
      </c>
      <c r="AW638" s="13" t="s">
        <v>39</v>
      </c>
      <c r="AX638" s="13" t="s">
        <v>80</v>
      </c>
      <c r="AY638" s="158" t="s">
        <v>192</v>
      </c>
    </row>
    <row r="639" spans="2:65" s="14" customFormat="1" ht="10.199999999999999" x14ac:dyDescent="0.2">
      <c r="B639" s="164"/>
      <c r="D639" s="151" t="s">
        <v>203</v>
      </c>
      <c r="E639" s="165" t="s">
        <v>1314</v>
      </c>
      <c r="F639" s="166" t="s">
        <v>207</v>
      </c>
      <c r="H639" s="167">
        <v>22.984999999999999</v>
      </c>
      <c r="I639" s="168"/>
      <c r="L639" s="164"/>
      <c r="M639" s="169"/>
      <c r="T639" s="170"/>
      <c r="AT639" s="165" t="s">
        <v>203</v>
      </c>
      <c r="AU639" s="165" t="s">
        <v>89</v>
      </c>
      <c r="AV639" s="14" t="s">
        <v>199</v>
      </c>
      <c r="AW639" s="14" t="s">
        <v>39</v>
      </c>
      <c r="AX639" s="14" t="s">
        <v>22</v>
      </c>
      <c r="AY639" s="165" t="s">
        <v>192</v>
      </c>
    </row>
    <row r="640" spans="2:65" s="1" customFormat="1" ht="16.5" customHeight="1" x14ac:dyDescent="0.2">
      <c r="B640" s="33"/>
      <c r="C640" s="133" t="s">
        <v>1914</v>
      </c>
      <c r="D640" s="133" t="s">
        <v>194</v>
      </c>
      <c r="E640" s="134" t="s">
        <v>1915</v>
      </c>
      <c r="F640" s="135" t="s">
        <v>1916</v>
      </c>
      <c r="G640" s="136" t="s">
        <v>234</v>
      </c>
      <c r="H640" s="137">
        <v>43.198</v>
      </c>
      <c r="I640" s="138"/>
      <c r="J640" s="139">
        <f>ROUND(I640*H640,2)</f>
        <v>0</v>
      </c>
      <c r="K640" s="135" t="s">
        <v>198</v>
      </c>
      <c r="L640" s="33"/>
      <c r="M640" s="140" t="s">
        <v>20</v>
      </c>
      <c r="N640" s="141" t="s">
        <v>51</v>
      </c>
      <c r="P640" s="142">
        <f>O640*H640</f>
        <v>0</v>
      </c>
      <c r="Q640" s="142">
        <v>0.16414999999999999</v>
      </c>
      <c r="R640" s="142">
        <f>Q640*H640</f>
        <v>7.0909516999999997</v>
      </c>
      <c r="S640" s="142">
        <v>0</v>
      </c>
      <c r="T640" s="143">
        <f>S640*H640</f>
        <v>0</v>
      </c>
      <c r="AR640" s="144" t="s">
        <v>199</v>
      </c>
      <c r="AT640" s="144" t="s">
        <v>194</v>
      </c>
      <c r="AU640" s="144" t="s">
        <v>89</v>
      </c>
      <c r="AY640" s="18" t="s">
        <v>192</v>
      </c>
      <c r="BE640" s="145">
        <f>IF(N640="základní",J640,0)</f>
        <v>0</v>
      </c>
      <c r="BF640" s="145">
        <f>IF(N640="snížená",J640,0)</f>
        <v>0</v>
      </c>
      <c r="BG640" s="145">
        <f>IF(N640="zákl. přenesená",J640,0)</f>
        <v>0</v>
      </c>
      <c r="BH640" s="145">
        <f>IF(N640="sníž. přenesená",J640,0)</f>
        <v>0</v>
      </c>
      <c r="BI640" s="145">
        <f>IF(N640="nulová",J640,0)</f>
        <v>0</v>
      </c>
      <c r="BJ640" s="18" t="s">
        <v>22</v>
      </c>
      <c r="BK640" s="145">
        <f>ROUND(I640*H640,2)</f>
        <v>0</v>
      </c>
      <c r="BL640" s="18" t="s">
        <v>199</v>
      </c>
      <c r="BM640" s="144" t="s">
        <v>1917</v>
      </c>
    </row>
    <row r="641" spans="2:65" s="1" customFormat="1" ht="10.199999999999999" x14ac:dyDescent="0.2">
      <c r="B641" s="33"/>
      <c r="D641" s="146" t="s">
        <v>201</v>
      </c>
      <c r="F641" s="147" t="s">
        <v>1918</v>
      </c>
      <c r="I641" s="148"/>
      <c r="L641" s="33"/>
      <c r="M641" s="149"/>
      <c r="T641" s="54"/>
      <c r="AT641" s="18" t="s">
        <v>201</v>
      </c>
      <c r="AU641" s="18" t="s">
        <v>89</v>
      </c>
    </row>
    <row r="642" spans="2:65" s="12" customFormat="1" ht="10.199999999999999" x14ac:dyDescent="0.2">
      <c r="B642" s="150"/>
      <c r="D642" s="151" t="s">
        <v>203</v>
      </c>
      <c r="E642" s="152" t="s">
        <v>20</v>
      </c>
      <c r="F642" s="153" t="s">
        <v>408</v>
      </c>
      <c r="H642" s="152" t="s">
        <v>20</v>
      </c>
      <c r="I642" s="154"/>
      <c r="L642" s="150"/>
      <c r="M642" s="155"/>
      <c r="T642" s="156"/>
      <c r="AT642" s="152" t="s">
        <v>203</v>
      </c>
      <c r="AU642" s="152" t="s">
        <v>89</v>
      </c>
      <c r="AV642" s="12" t="s">
        <v>22</v>
      </c>
      <c r="AW642" s="12" t="s">
        <v>39</v>
      </c>
      <c r="AX642" s="12" t="s">
        <v>80</v>
      </c>
      <c r="AY642" s="152" t="s">
        <v>192</v>
      </c>
    </row>
    <row r="643" spans="2:65" s="13" customFormat="1" ht="10.199999999999999" x14ac:dyDescent="0.2">
      <c r="B643" s="157"/>
      <c r="D643" s="151" t="s">
        <v>203</v>
      </c>
      <c r="E643" s="158" t="s">
        <v>20</v>
      </c>
      <c r="F643" s="159" t="s">
        <v>1919</v>
      </c>
      <c r="H643" s="160">
        <v>8.7880000000000003</v>
      </c>
      <c r="I643" s="161"/>
      <c r="L643" s="157"/>
      <c r="M643" s="162"/>
      <c r="T643" s="163"/>
      <c r="AT643" s="158" t="s">
        <v>203</v>
      </c>
      <c r="AU643" s="158" t="s">
        <v>89</v>
      </c>
      <c r="AV643" s="13" t="s">
        <v>89</v>
      </c>
      <c r="AW643" s="13" t="s">
        <v>39</v>
      </c>
      <c r="AX643" s="13" t="s">
        <v>80</v>
      </c>
      <c r="AY643" s="158" t="s">
        <v>192</v>
      </c>
    </row>
    <row r="644" spans="2:65" s="13" customFormat="1" ht="10.199999999999999" x14ac:dyDescent="0.2">
      <c r="B644" s="157"/>
      <c r="D644" s="151" t="s">
        <v>203</v>
      </c>
      <c r="E644" s="158" t="s">
        <v>20</v>
      </c>
      <c r="F644" s="159" t="s">
        <v>1920</v>
      </c>
      <c r="H644" s="160">
        <v>-3.36</v>
      </c>
      <c r="I644" s="161"/>
      <c r="L644" s="157"/>
      <c r="M644" s="162"/>
      <c r="T644" s="163"/>
      <c r="AT644" s="158" t="s">
        <v>203</v>
      </c>
      <c r="AU644" s="158" t="s">
        <v>89</v>
      </c>
      <c r="AV644" s="13" t="s">
        <v>89</v>
      </c>
      <c r="AW644" s="13" t="s">
        <v>39</v>
      </c>
      <c r="AX644" s="13" t="s">
        <v>80</v>
      </c>
      <c r="AY644" s="158" t="s">
        <v>192</v>
      </c>
    </row>
    <row r="645" spans="2:65" s="12" customFormat="1" ht="10.199999999999999" x14ac:dyDescent="0.2">
      <c r="B645" s="150"/>
      <c r="D645" s="151" t="s">
        <v>203</v>
      </c>
      <c r="E645" s="152" t="s">
        <v>20</v>
      </c>
      <c r="F645" s="153" t="s">
        <v>603</v>
      </c>
      <c r="H645" s="152" t="s">
        <v>20</v>
      </c>
      <c r="I645" s="154"/>
      <c r="L645" s="150"/>
      <c r="M645" s="155"/>
      <c r="T645" s="156"/>
      <c r="AT645" s="152" t="s">
        <v>203</v>
      </c>
      <c r="AU645" s="152" t="s">
        <v>89</v>
      </c>
      <c r="AV645" s="12" t="s">
        <v>22</v>
      </c>
      <c r="AW645" s="12" t="s">
        <v>39</v>
      </c>
      <c r="AX645" s="12" t="s">
        <v>80</v>
      </c>
      <c r="AY645" s="152" t="s">
        <v>192</v>
      </c>
    </row>
    <row r="646" spans="2:65" s="13" customFormat="1" ht="10.199999999999999" x14ac:dyDescent="0.2">
      <c r="B646" s="157"/>
      <c r="D646" s="151" t="s">
        <v>203</v>
      </c>
      <c r="E646" s="158" t="s">
        <v>20</v>
      </c>
      <c r="F646" s="159" t="s">
        <v>1921</v>
      </c>
      <c r="H646" s="160">
        <v>30.75</v>
      </c>
      <c r="I646" s="161"/>
      <c r="L646" s="157"/>
      <c r="M646" s="162"/>
      <c r="T646" s="163"/>
      <c r="AT646" s="158" t="s">
        <v>203</v>
      </c>
      <c r="AU646" s="158" t="s">
        <v>89</v>
      </c>
      <c r="AV646" s="13" t="s">
        <v>89</v>
      </c>
      <c r="AW646" s="13" t="s">
        <v>39</v>
      </c>
      <c r="AX646" s="13" t="s">
        <v>80</v>
      </c>
      <c r="AY646" s="158" t="s">
        <v>192</v>
      </c>
    </row>
    <row r="647" spans="2:65" s="13" customFormat="1" ht="10.199999999999999" x14ac:dyDescent="0.2">
      <c r="B647" s="157"/>
      <c r="D647" s="151" t="s">
        <v>203</v>
      </c>
      <c r="E647" s="158" t="s">
        <v>20</v>
      </c>
      <c r="F647" s="159" t="s">
        <v>1922</v>
      </c>
      <c r="H647" s="160">
        <v>11.52</v>
      </c>
      <c r="I647" s="161"/>
      <c r="L647" s="157"/>
      <c r="M647" s="162"/>
      <c r="T647" s="163"/>
      <c r="AT647" s="158" t="s">
        <v>203</v>
      </c>
      <c r="AU647" s="158" t="s">
        <v>89</v>
      </c>
      <c r="AV647" s="13" t="s">
        <v>89</v>
      </c>
      <c r="AW647" s="13" t="s">
        <v>39</v>
      </c>
      <c r="AX647" s="13" t="s">
        <v>80</v>
      </c>
      <c r="AY647" s="158" t="s">
        <v>192</v>
      </c>
    </row>
    <row r="648" spans="2:65" s="13" customFormat="1" ht="10.199999999999999" x14ac:dyDescent="0.2">
      <c r="B648" s="157"/>
      <c r="D648" s="151" t="s">
        <v>203</v>
      </c>
      <c r="E648" s="158" t="s">
        <v>20</v>
      </c>
      <c r="F648" s="159" t="s">
        <v>1905</v>
      </c>
      <c r="H648" s="160">
        <v>-4.5</v>
      </c>
      <c r="I648" s="161"/>
      <c r="L648" s="157"/>
      <c r="M648" s="162"/>
      <c r="T648" s="163"/>
      <c r="AT648" s="158" t="s">
        <v>203</v>
      </c>
      <c r="AU648" s="158" t="s">
        <v>89</v>
      </c>
      <c r="AV648" s="13" t="s">
        <v>89</v>
      </c>
      <c r="AW648" s="13" t="s">
        <v>39</v>
      </c>
      <c r="AX648" s="13" t="s">
        <v>80</v>
      </c>
      <c r="AY648" s="158" t="s">
        <v>192</v>
      </c>
    </row>
    <row r="649" spans="2:65" s="14" customFormat="1" ht="10.199999999999999" x14ac:dyDescent="0.2">
      <c r="B649" s="164"/>
      <c r="D649" s="151" t="s">
        <v>203</v>
      </c>
      <c r="E649" s="165" t="s">
        <v>1312</v>
      </c>
      <c r="F649" s="166" t="s">
        <v>207</v>
      </c>
      <c r="H649" s="167">
        <v>43.198</v>
      </c>
      <c r="I649" s="168"/>
      <c r="L649" s="164"/>
      <c r="M649" s="169"/>
      <c r="T649" s="170"/>
      <c r="AT649" s="165" t="s">
        <v>203</v>
      </c>
      <c r="AU649" s="165" t="s">
        <v>89</v>
      </c>
      <c r="AV649" s="14" t="s">
        <v>199</v>
      </c>
      <c r="AW649" s="14" t="s">
        <v>39</v>
      </c>
      <c r="AX649" s="14" t="s">
        <v>22</v>
      </c>
      <c r="AY649" s="165" t="s">
        <v>192</v>
      </c>
    </row>
    <row r="650" spans="2:65" s="1" customFormat="1" ht="16.5" customHeight="1" x14ac:dyDescent="0.2">
      <c r="B650" s="33"/>
      <c r="C650" s="133" t="s">
        <v>913</v>
      </c>
      <c r="D650" s="133" t="s">
        <v>194</v>
      </c>
      <c r="E650" s="134" t="s">
        <v>1923</v>
      </c>
      <c r="F650" s="135" t="s">
        <v>1924</v>
      </c>
      <c r="G650" s="136" t="s">
        <v>269</v>
      </c>
      <c r="H650" s="137">
        <v>6</v>
      </c>
      <c r="I650" s="138"/>
      <c r="J650" s="139">
        <f>ROUND(I650*H650,2)</f>
        <v>0</v>
      </c>
      <c r="K650" s="135" t="s">
        <v>198</v>
      </c>
      <c r="L650" s="33"/>
      <c r="M650" s="140" t="s">
        <v>20</v>
      </c>
      <c r="N650" s="141" t="s">
        <v>51</v>
      </c>
      <c r="P650" s="142">
        <f>O650*H650</f>
        <v>0</v>
      </c>
      <c r="Q650" s="142">
        <v>2.0000000000000001E-4</v>
      </c>
      <c r="R650" s="142">
        <f>Q650*H650</f>
        <v>1.2000000000000001E-3</v>
      </c>
      <c r="S650" s="142">
        <v>0</v>
      </c>
      <c r="T650" s="143">
        <f>S650*H650</f>
        <v>0</v>
      </c>
      <c r="AR650" s="144" t="s">
        <v>199</v>
      </c>
      <c r="AT650" s="144" t="s">
        <v>194</v>
      </c>
      <c r="AU650" s="144" t="s">
        <v>89</v>
      </c>
      <c r="AY650" s="18" t="s">
        <v>192</v>
      </c>
      <c r="BE650" s="145">
        <f>IF(N650="základní",J650,0)</f>
        <v>0</v>
      </c>
      <c r="BF650" s="145">
        <f>IF(N650="snížená",J650,0)</f>
        <v>0</v>
      </c>
      <c r="BG650" s="145">
        <f>IF(N650="zákl. přenesená",J650,0)</f>
        <v>0</v>
      </c>
      <c r="BH650" s="145">
        <f>IF(N650="sníž. přenesená",J650,0)</f>
        <v>0</v>
      </c>
      <c r="BI650" s="145">
        <f>IF(N650="nulová",J650,0)</f>
        <v>0</v>
      </c>
      <c r="BJ650" s="18" t="s">
        <v>22</v>
      </c>
      <c r="BK650" s="145">
        <f>ROUND(I650*H650,2)</f>
        <v>0</v>
      </c>
      <c r="BL650" s="18" t="s">
        <v>199</v>
      </c>
      <c r="BM650" s="144" t="s">
        <v>1925</v>
      </c>
    </row>
    <row r="651" spans="2:65" s="1" customFormat="1" ht="10.199999999999999" x14ac:dyDescent="0.2">
      <c r="B651" s="33"/>
      <c r="D651" s="146" t="s">
        <v>201</v>
      </c>
      <c r="F651" s="147" t="s">
        <v>1926</v>
      </c>
      <c r="I651" s="148"/>
      <c r="L651" s="33"/>
      <c r="M651" s="149"/>
      <c r="T651" s="54"/>
      <c r="AT651" s="18" t="s">
        <v>201</v>
      </c>
      <c r="AU651" s="18" t="s">
        <v>89</v>
      </c>
    </row>
    <row r="652" spans="2:65" s="12" customFormat="1" ht="10.199999999999999" x14ac:dyDescent="0.2">
      <c r="B652" s="150"/>
      <c r="D652" s="151" t="s">
        <v>203</v>
      </c>
      <c r="E652" s="152" t="s">
        <v>20</v>
      </c>
      <c r="F652" s="153" t="s">
        <v>1371</v>
      </c>
      <c r="H652" s="152" t="s">
        <v>20</v>
      </c>
      <c r="I652" s="154"/>
      <c r="L652" s="150"/>
      <c r="M652" s="155"/>
      <c r="T652" s="156"/>
      <c r="AT652" s="152" t="s">
        <v>203</v>
      </c>
      <c r="AU652" s="152" t="s">
        <v>89</v>
      </c>
      <c r="AV652" s="12" t="s">
        <v>22</v>
      </c>
      <c r="AW652" s="12" t="s">
        <v>39</v>
      </c>
      <c r="AX652" s="12" t="s">
        <v>80</v>
      </c>
      <c r="AY652" s="152" t="s">
        <v>192</v>
      </c>
    </row>
    <row r="653" spans="2:65" s="13" customFormat="1" ht="10.199999999999999" x14ac:dyDescent="0.2">
      <c r="B653" s="157"/>
      <c r="D653" s="151" t="s">
        <v>203</v>
      </c>
      <c r="E653" s="158" t="s">
        <v>20</v>
      </c>
      <c r="F653" s="159" t="s">
        <v>610</v>
      </c>
      <c r="H653" s="160">
        <v>6</v>
      </c>
      <c r="I653" s="161"/>
      <c r="L653" s="157"/>
      <c r="M653" s="162"/>
      <c r="T653" s="163"/>
      <c r="AT653" s="158" t="s">
        <v>203</v>
      </c>
      <c r="AU653" s="158" t="s">
        <v>89</v>
      </c>
      <c r="AV653" s="13" t="s">
        <v>89</v>
      </c>
      <c r="AW653" s="13" t="s">
        <v>39</v>
      </c>
      <c r="AX653" s="13" t="s">
        <v>22</v>
      </c>
      <c r="AY653" s="158" t="s">
        <v>192</v>
      </c>
    </row>
    <row r="654" spans="2:65" s="12" customFormat="1" ht="20.399999999999999" x14ac:dyDescent="0.2">
      <c r="B654" s="150"/>
      <c r="D654" s="151" t="s">
        <v>203</v>
      </c>
      <c r="E654" s="152" t="s">
        <v>20</v>
      </c>
      <c r="F654" s="153" t="s">
        <v>1927</v>
      </c>
      <c r="H654" s="152" t="s">
        <v>20</v>
      </c>
      <c r="I654" s="154"/>
      <c r="L654" s="150"/>
      <c r="M654" s="155"/>
      <c r="T654" s="156"/>
      <c r="AT654" s="152" t="s">
        <v>203</v>
      </c>
      <c r="AU654" s="152" t="s">
        <v>89</v>
      </c>
      <c r="AV654" s="12" t="s">
        <v>22</v>
      </c>
      <c r="AW654" s="12" t="s">
        <v>39</v>
      </c>
      <c r="AX654" s="12" t="s">
        <v>80</v>
      </c>
      <c r="AY654" s="152" t="s">
        <v>192</v>
      </c>
    </row>
    <row r="655" spans="2:65" s="1" customFormat="1" ht="21.75" customHeight="1" x14ac:dyDescent="0.2">
      <c r="B655" s="33"/>
      <c r="C655" s="133" t="s">
        <v>918</v>
      </c>
      <c r="D655" s="133" t="s">
        <v>194</v>
      </c>
      <c r="E655" s="134" t="s">
        <v>1928</v>
      </c>
      <c r="F655" s="135" t="s">
        <v>1929</v>
      </c>
      <c r="G655" s="136" t="s">
        <v>234</v>
      </c>
      <c r="H655" s="137">
        <v>5.4279999999999999</v>
      </c>
      <c r="I655" s="138"/>
      <c r="J655" s="139">
        <f>ROUND(I655*H655,2)</f>
        <v>0</v>
      </c>
      <c r="K655" s="135" t="s">
        <v>198</v>
      </c>
      <c r="L655" s="33"/>
      <c r="M655" s="140" t="s">
        <v>20</v>
      </c>
      <c r="N655" s="141" t="s">
        <v>51</v>
      </c>
      <c r="P655" s="142">
        <f>O655*H655</f>
        <v>0</v>
      </c>
      <c r="Q655" s="142">
        <v>0.17818000000000001</v>
      </c>
      <c r="R655" s="142">
        <f>Q655*H655</f>
        <v>0.96716104000000003</v>
      </c>
      <c r="S655" s="142">
        <v>0</v>
      </c>
      <c r="T655" s="143">
        <f>S655*H655</f>
        <v>0</v>
      </c>
      <c r="AR655" s="144" t="s">
        <v>199</v>
      </c>
      <c r="AT655" s="144" t="s">
        <v>194</v>
      </c>
      <c r="AU655" s="144" t="s">
        <v>89</v>
      </c>
      <c r="AY655" s="18" t="s">
        <v>192</v>
      </c>
      <c r="BE655" s="145">
        <f>IF(N655="základní",J655,0)</f>
        <v>0</v>
      </c>
      <c r="BF655" s="145">
        <f>IF(N655="snížená",J655,0)</f>
        <v>0</v>
      </c>
      <c r="BG655" s="145">
        <f>IF(N655="zákl. přenesená",J655,0)</f>
        <v>0</v>
      </c>
      <c r="BH655" s="145">
        <f>IF(N655="sníž. přenesená",J655,0)</f>
        <v>0</v>
      </c>
      <c r="BI655" s="145">
        <f>IF(N655="nulová",J655,0)</f>
        <v>0</v>
      </c>
      <c r="BJ655" s="18" t="s">
        <v>22</v>
      </c>
      <c r="BK655" s="145">
        <f>ROUND(I655*H655,2)</f>
        <v>0</v>
      </c>
      <c r="BL655" s="18" t="s">
        <v>199</v>
      </c>
      <c r="BM655" s="144" t="s">
        <v>1930</v>
      </c>
    </row>
    <row r="656" spans="2:65" s="1" customFormat="1" ht="10.199999999999999" x14ac:dyDescent="0.2">
      <c r="B656" s="33"/>
      <c r="D656" s="146" t="s">
        <v>201</v>
      </c>
      <c r="F656" s="147" t="s">
        <v>1931</v>
      </c>
      <c r="I656" s="148"/>
      <c r="L656" s="33"/>
      <c r="M656" s="149"/>
      <c r="T656" s="54"/>
      <c r="AT656" s="18" t="s">
        <v>201</v>
      </c>
      <c r="AU656" s="18" t="s">
        <v>89</v>
      </c>
    </row>
    <row r="657" spans="2:51" s="12" customFormat="1" ht="10.199999999999999" x14ac:dyDescent="0.2">
      <c r="B657" s="150"/>
      <c r="D657" s="151" t="s">
        <v>203</v>
      </c>
      <c r="E657" s="152" t="s">
        <v>20</v>
      </c>
      <c r="F657" s="153" t="s">
        <v>1793</v>
      </c>
      <c r="H657" s="152" t="s">
        <v>20</v>
      </c>
      <c r="I657" s="154"/>
      <c r="L657" s="150"/>
      <c r="M657" s="155"/>
      <c r="T657" s="156"/>
      <c r="AT657" s="152" t="s">
        <v>203</v>
      </c>
      <c r="AU657" s="152" t="s">
        <v>89</v>
      </c>
      <c r="AV657" s="12" t="s">
        <v>22</v>
      </c>
      <c r="AW657" s="12" t="s">
        <v>39</v>
      </c>
      <c r="AX657" s="12" t="s">
        <v>80</v>
      </c>
      <c r="AY657" s="152" t="s">
        <v>192</v>
      </c>
    </row>
    <row r="658" spans="2:51" s="12" customFormat="1" ht="10.199999999999999" x14ac:dyDescent="0.2">
      <c r="B658" s="150"/>
      <c r="D658" s="151" t="s">
        <v>203</v>
      </c>
      <c r="E658" s="152" t="s">
        <v>20</v>
      </c>
      <c r="F658" s="153" t="s">
        <v>1794</v>
      </c>
      <c r="H658" s="152" t="s">
        <v>20</v>
      </c>
      <c r="I658" s="154"/>
      <c r="L658" s="150"/>
      <c r="M658" s="155"/>
      <c r="T658" s="156"/>
      <c r="AT658" s="152" t="s">
        <v>203</v>
      </c>
      <c r="AU658" s="152" t="s">
        <v>89</v>
      </c>
      <c r="AV658" s="12" t="s">
        <v>22</v>
      </c>
      <c r="AW658" s="12" t="s">
        <v>39</v>
      </c>
      <c r="AX658" s="12" t="s">
        <v>80</v>
      </c>
      <c r="AY658" s="152" t="s">
        <v>192</v>
      </c>
    </row>
    <row r="659" spans="2:51" s="13" customFormat="1" ht="10.199999999999999" x14ac:dyDescent="0.2">
      <c r="B659" s="157"/>
      <c r="D659" s="151" t="s">
        <v>203</v>
      </c>
      <c r="E659" s="158" t="s">
        <v>20</v>
      </c>
      <c r="F659" s="159" t="s">
        <v>1932</v>
      </c>
      <c r="H659" s="160">
        <v>0.18</v>
      </c>
      <c r="I659" s="161"/>
      <c r="L659" s="157"/>
      <c r="M659" s="162"/>
      <c r="T659" s="163"/>
      <c r="AT659" s="158" t="s">
        <v>203</v>
      </c>
      <c r="AU659" s="158" t="s">
        <v>89</v>
      </c>
      <c r="AV659" s="13" t="s">
        <v>89</v>
      </c>
      <c r="AW659" s="13" t="s">
        <v>39</v>
      </c>
      <c r="AX659" s="13" t="s">
        <v>80</v>
      </c>
      <c r="AY659" s="158" t="s">
        <v>192</v>
      </c>
    </row>
    <row r="660" spans="2:51" s="12" customFormat="1" ht="10.199999999999999" x14ac:dyDescent="0.2">
      <c r="B660" s="150"/>
      <c r="D660" s="151" t="s">
        <v>203</v>
      </c>
      <c r="E660" s="152" t="s">
        <v>20</v>
      </c>
      <c r="F660" s="153" t="s">
        <v>1819</v>
      </c>
      <c r="H660" s="152" t="s">
        <v>20</v>
      </c>
      <c r="I660" s="154"/>
      <c r="L660" s="150"/>
      <c r="M660" s="155"/>
      <c r="T660" s="156"/>
      <c r="AT660" s="152" t="s">
        <v>203</v>
      </c>
      <c r="AU660" s="152" t="s">
        <v>89</v>
      </c>
      <c r="AV660" s="12" t="s">
        <v>22</v>
      </c>
      <c r="AW660" s="12" t="s">
        <v>39</v>
      </c>
      <c r="AX660" s="12" t="s">
        <v>80</v>
      </c>
      <c r="AY660" s="152" t="s">
        <v>192</v>
      </c>
    </row>
    <row r="661" spans="2:51" s="13" customFormat="1" ht="10.199999999999999" x14ac:dyDescent="0.2">
      <c r="B661" s="157"/>
      <c r="D661" s="151" t="s">
        <v>203</v>
      </c>
      <c r="E661" s="158" t="s">
        <v>20</v>
      </c>
      <c r="F661" s="159" t="s">
        <v>1933</v>
      </c>
      <c r="H661" s="160">
        <v>0.4</v>
      </c>
      <c r="I661" s="161"/>
      <c r="L661" s="157"/>
      <c r="M661" s="162"/>
      <c r="T661" s="163"/>
      <c r="AT661" s="158" t="s">
        <v>203</v>
      </c>
      <c r="AU661" s="158" t="s">
        <v>89</v>
      </c>
      <c r="AV661" s="13" t="s">
        <v>89</v>
      </c>
      <c r="AW661" s="13" t="s">
        <v>39</v>
      </c>
      <c r="AX661" s="13" t="s">
        <v>80</v>
      </c>
      <c r="AY661" s="158" t="s">
        <v>192</v>
      </c>
    </row>
    <row r="662" spans="2:51" s="12" customFormat="1" ht="10.199999999999999" x14ac:dyDescent="0.2">
      <c r="B662" s="150"/>
      <c r="D662" s="151" t="s">
        <v>203</v>
      </c>
      <c r="E662" s="152" t="s">
        <v>20</v>
      </c>
      <c r="F662" s="153" t="s">
        <v>1796</v>
      </c>
      <c r="H662" s="152" t="s">
        <v>20</v>
      </c>
      <c r="I662" s="154"/>
      <c r="L662" s="150"/>
      <c r="M662" s="155"/>
      <c r="T662" s="156"/>
      <c r="AT662" s="152" t="s">
        <v>203</v>
      </c>
      <c r="AU662" s="152" t="s">
        <v>89</v>
      </c>
      <c r="AV662" s="12" t="s">
        <v>22</v>
      </c>
      <c r="AW662" s="12" t="s">
        <v>39</v>
      </c>
      <c r="AX662" s="12" t="s">
        <v>80</v>
      </c>
      <c r="AY662" s="152" t="s">
        <v>192</v>
      </c>
    </row>
    <row r="663" spans="2:51" s="12" customFormat="1" ht="10.199999999999999" x14ac:dyDescent="0.2">
      <c r="B663" s="150"/>
      <c r="D663" s="151" t="s">
        <v>203</v>
      </c>
      <c r="E663" s="152" t="s">
        <v>20</v>
      </c>
      <c r="F663" s="153" t="s">
        <v>1797</v>
      </c>
      <c r="H663" s="152" t="s">
        <v>20</v>
      </c>
      <c r="I663" s="154"/>
      <c r="L663" s="150"/>
      <c r="M663" s="155"/>
      <c r="T663" s="156"/>
      <c r="AT663" s="152" t="s">
        <v>203</v>
      </c>
      <c r="AU663" s="152" t="s">
        <v>89</v>
      </c>
      <c r="AV663" s="12" t="s">
        <v>22</v>
      </c>
      <c r="AW663" s="12" t="s">
        <v>39</v>
      </c>
      <c r="AX663" s="12" t="s">
        <v>80</v>
      </c>
      <c r="AY663" s="152" t="s">
        <v>192</v>
      </c>
    </row>
    <row r="664" spans="2:51" s="13" customFormat="1" ht="10.199999999999999" x14ac:dyDescent="0.2">
      <c r="B664" s="157"/>
      <c r="D664" s="151" t="s">
        <v>203</v>
      </c>
      <c r="E664" s="158" t="s">
        <v>20</v>
      </c>
      <c r="F664" s="159" t="s">
        <v>1934</v>
      </c>
      <c r="H664" s="160">
        <v>0.40799999999999997</v>
      </c>
      <c r="I664" s="161"/>
      <c r="L664" s="157"/>
      <c r="M664" s="162"/>
      <c r="T664" s="163"/>
      <c r="AT664" s="158" t="s">
        <v>203</v>
      </c>
      <c r="AU664" s="158" t="s">
        <v>89</v>
      </c>
      <c r="AV664" s="13" t="s">
        <v>89</v>
      </c>
      <c r="AW664" s="13" t="s">
        <v>39</v>
      </c>
      <c r="AX664" s="13" t="s">
        <v>80</v>
      </c>
      <c r="AY664" s="158" t="s">
        <v>192</v>
      </c>
    </row>
    <row r="665" spans="2:51" s="12" customFormat="1" ht="10.199999999999999" x14ac:dyDescent="0.2">
      <c r="B665" s="150"/>
      <c r="D665" s="151" t="s">
        <v>203</v>
      </c>
      <c r="E665" s="152" t="s">
        <v>20</v>
      </c>
      <c r="F665" s="153" t="s">
        <v>1799</v>
      </c>
      <c r="H665" s="152" t="s">
        <v>20</v>
      </c>
      <c r="I665" s="154"/>
      <c r="L665" s="150"/>
      <c r="M665" s="155"/>
      <c r="T665" s="156"/>
      <c r="AT665" s="152" t="s">
        <v>203</v>
      </c>
      <c r="AU665" s="152" t="s">
        <v>89</v>
      </c>
      <c r="AV665" s="12" t="s">
        <v>22</v>
      </c>
      <c r="AW665" s="12" t="s">
        <v>39</v>
      </c>
      <c r="AX665" s="12" t="s">
        <v>80</v>
      </c>
      <c r="AY665" s="152" t="s">
        <v>192</v>
      </c>
    </row>
    <row r="666" spans="2:51" s="13" customFormat="1" ht="10.199999999999999" x14ac:dyDescent="0.2">
      <c r="B666" s="157"/>
      <c r="D666" s="151" t="s">
        <v>203</v>
      </c>
      <c r="E666" s="158" t="s">
        <v>20</v>
      </c>
      <c r="F666" s="159" t="s">
        <v>1935</v>
      </c>
      <c r="H666" s="160">
        <v>0.216</v>
      </c>
      <c r="I666" s="161"/>
      <c r="L666" s="157"/>
      <c r="M666" s="162"/>
      <c r="T666" s="163"/>
      <c r="AT666" s="158" t="s">
        <v>203</v>
      </c>
      <c r="AU666" s="158" t="s">
        <v>89</v>
      </c>
      <c r="AV666" s="13" t="s">
        <v>89</v>
      </c>
      <c r="AW666" s="13" t="s">
        <v>39</v>
      </c>
      <c r="AX666" s="13" t="s">
        <v>80</v>
      </c>
      <c r="AY666" s="158" t="s">
        <v>192</v>
      </c>
    </row>
    <row r="667" spans="2:51" s="12" customFormat="1" ht="10.199999999999999" x14ac:dyDescent="0.2">
      <c r="B667" s="150"/>
      <c r="D667" s="151" t="s">
        <v>203</v>
      </c>
      <c r="E667" s="152" t="s">
        <v>20</v>
      </c>
      <c r="F667" s="153" t="s">
        <v>1801</v>
      </c>
      <c r="H667" s="152" t="s">
        <v>20</v>
      </c>
      <c r="I667" s="154"/>
      <c r="L667" s="150"/>
      <c r="M667" s="155"/>
      <c r="T667" s="156"/>
      <c r="AT667" s="152" t="s">
        <v>203</v>
      </c>
      <c r="AU667" s="152" t="s">
        <v>89</v>
      </c>
      <c r="AV667" s="12" t="s">
        <v>22</v>
      </c>
      <c r="AW667" s="12" t="s">
        <v>39</v>
      </c>
      <c r="AX667" s="12" t="s">
        <v>80</v>
      </c>
      <c r="AY667" s="152" t="s">
        <v>192</v>
      </c>
    </row>
    <row r="668" spans="2:51" s="13" customFormat="1" ht="10.199999999999999" x14ac:dyDescent="0.2">
      <c r="B668" s="157"/>
      <c r="D668" s="151" t="s">
        <v>203</v>
      </c>
      <c r="E668" s="158" t="s">
        <v>20</v>
      </c>
      <c r="F668" s="159" t="s">
        <v>1936</v>
      </c>
      <c r="H668" s="160">
        <v>0.48</v>
      </c>
      <c r="I668" s="161"/>
      <c r="L668" s="157"/>
      <c r="M668" s="162"/>
      <c r="T668" s="163"/>
      <c r="AT668" s="158" t="s">
        <v>203</v>
      </c>
      <c r="AU668" s="158" t="s">
        <v>89</v>
      </c>
      <c r="AV668" s="13" t="s">
        <v>89</v>
      </c>
      <c r="AW668" s="13" t="s">
        <v>39</v>
      </c>
      <c r="AX668" s="13" t="s">
        <v>80</v>
      </c>
      <c r="AY668" s="158" t="s">
        <v>192</v>
      </c>
    </row>
    <row r="669" spans="2:51" s="12" customFormat="1" ht="10.199999999999999" x14ac:dyDescent="0.2">
      <c r="B669" s="150"/>
      <c r="D669" s="151" t="s">
        <v>203</v>
      </c>
      <c r="E669" s="152" t="s">
        <v>20</v>
      </c>
      <c r="F669" s="153" t="s">
        <v>1718</v>
      </c>
      <c r="H669" s="152" t="s">
        <v>20</v>
      </c>
      <c r="I669" s="154"/>
      <c r="L669" s="150"/>
      <c r="M669" s="155"/>
      <c r="T669" s="156"/>
      <c r="AT669" s="152" t="s">
        <v>203</v>
      </c>
      <c r="AU669" s="152" t="s">
        <v>89</v>
      </c>
      <c r="AV669" s="12" t="s">
        <v>22</v>
      </c>
      <c r="AW669" s="12" t="s">
        <v>39</v>
      </c>
      <c r="AX669" s="12" t="s">
        <v>80</v>
      </c>
      <c r="AY669" s="152" t="s">
        <v>192</v>
      </c>
    </row>
    <row r="670" spans="2:51" s="13" customFormat="1" ht="10.199999999999999" x14ac:dyDescent="0.2">
      <c r="B670" s="157"/>
      <c r="D670" s="151" t="s">
        <v>203</v>
      </c>
      <c r="E670" s="158" t="s">
        <v>20</v>
      </c>
      <c r="F670" s="159" t="s">
        <v>1937</v>
      </c>
      <c r="H670" s="160">
        <v>0.33600000000000002</v>
      </c>
      <c r="I670" s="161"/>
      <c r="L670" s="157"/>
      <c r="M670" s="162"/>
      <c r="T670" s="163"/>
      <c r="AT670" s="158" t="s">
        <v>203</v>
      </c>
      <c r="AU670" s="158" t="s">
        <v>89</v>
      </c>
      <c r="AV670" s="13" t="s">
        <v>89</v>
      </c>
      <c r="AW670" s="13" t="s">
        <v>39</v>
      </c>
      <c r="AX670" s="13" t="s">
        <v>80</v>
      </c>
      <c r="AY670" s="158" t="s">
        <v>192</v>
      </c>
    </row>
    <row r="671" spans="2:51" s="12" customFormat="1" ht="10.199999999999999" x14ac:dyDescent="0.2">
      <c r="B671" s="150"/>
      <c r="D671" s="151" t="s">
        <v>203</v>
      </c>
      <c r="E671" s="152" t="s">
        <v>20</v>
      </c>
      <c r="F671" s="153" t="s">
        <v>1826</v>
      </c>
      <c r="H671" s="152" t="s">
        <v>20</v>
      </c>
      <c r="I671" s="154"/>
      <c r="L671" s="150"/>
      <c r="M671" s="155"/>
      <c r="T671" s="156"/>
      <c r="AT671" s="152" t="s">
        <v>203</v>
      </c>
      <c r="AU671" s="152" t="s">
        <v>89</v>
      </c>
      <c r="AV671" s="12" t="s">
        <v>22</v>
      </c>
      <c r="AW671" s="12" t="s">
        <v>39</v>
      </c>
      <c r="AX671" s="12" t="s">
        <v>80</v>
      </c>
      <c r="AY671" s="152" t="s">
        <v>192</v>
      </c>
    </row>
    <row r="672" spans="2:51" s="13" customFormat="1" ht="10.199999999999999" x14ac:dyDescent="0.2">
      <c r="B672" s="157"/>
      <c r="D672" s="151" t="s">
        <v>203</v>
      </c>
      <c r="E672" s="158" t="s">
        <v>20</v>
      </c>
      <c r="F672" s="159" t="s">
        <v>1938</v>
      </c>
      <c r="H672" s="160">
        <v>0.67200000000000004</v>
      </c>
      <c r="I672" s="161"/>
      <c r="L672" s="157"/>
      <c r="M672" s="162"/>
      <c r="T672" s="163"/>
      <c r="AT672" s="158" t="s">
        <v>203</v>
      </c>
      <c r="AU672" s="158" t="s">
        <v>89</v>
      </c>
      <c r="AV672" s="13" t="s">
        <v>89</v>
      </c>
      <c r="AW672" s="13" t="s">
        <v>39</v>
      </c>
      <c r="AX672" s="13" t="s">
        <v>80</v>
      </c>
      <c r="AY672" s="158" t="s">
        <v>192</v>
      </c>
    </row>
    <row r="673" spans="2:51" s="12" customFormat="1" ht="10.199999999999999" x14ac:dyDescent="0.2">
      <c r="B673" s="150"/>
      <c r="D673" s="151" t="s">
        <v>203</v>
      </c>
      <c r="E673" s="152" t="s">
        <v>20</v>
      </c>
      <c r="F673" s="153" t="s">
        <v>1804</v>
      </c>
      <c r="H673" s="152" t="s">
        <v>20</v>
      </c>
      <c r="I673" s="154"/>
      <c r="L673" s="150"/>
      <c r="M673" s="155"/>
      <c r="T673" s="156"/>
      <c r="AT673" s="152" t="s">
        <v>203</v>
      </c>
      <c r="AU673" s="152" t="s">
        <v>89</v>
      </c>
      <c r="AV673" s="12" t="s">
        <v>22</v>
      </c>
      <c r="AW673" s="12" t="s">
        <v>39</v>
      </c>
      <c r="AX673" s="12" t="s">
        <v>80</v>
      </c>
      <c r="AY673" s="152" t="s">
        <v>192</v>
      </c>
    </row>
    <row r="674" spans="2:51" s="13" customFormat="1" ht="10.199999999999999" x14ac:dyDescent="0.2">
      <c r="B674" s="157"/>
      <c r="D674" s="151" t="s">
        <v>203</v>
      </c>
      <c r="E674" s="158" t="s">
        <v>20</v>
      </c>
      <c r="F674" s="159" t="s">
        <v>1937</v>
      </c>
      <c r="H674" s="160">
        <v>0.33600000000000002</v>
      </c>
      <c r="I674" s="161"/>
      <c r="L674" s="157"/>
      <c r="M674" s="162"/>
      <c r="T674" s="163"/>
      <c r="AT674" s="158" t="s">
        <v>203</v>
      </c>
      <c r="AU674" s="158" t="s">
        <v>89</v>
      </c>
      <c r="AV674" s="13" t="s">
        <v>89</v>
      </c>
      <c r="AW674" s="13" t="s">
        <v>39</v>
      </c>
      <c r="AX674" s="13" t="s">
        <v>80</v>
      </c>
      <c r="AY674" s="158" t="s">
        <v>192</v>
      </c>
    </row>
    <row r="675" spans="2:51" s="12" customFormat="1" ht="10.199999999999999" x14ac:dyDescent="0.2">
      <c r="B675" s="150"/>
      <c r="D675" s="151" t="s">
        <v>203</v>
      </c>
      <c r="E675" s="152" t="s">
        <v>20</v>
      </c>
      <c r="F675" s="153" t="s">
        <v>1806</v>
      </c>
      <c r="H675" s="152" t="s">
        <v>20</v>
      </c>
      <c r="I675" s="154"/>
      <c r="L675" s="150"/>
      <c r="M675" s="155"/>
      <c r="T675" s="156"/>
      <c r="AT675" s="152" t="s">
        <v>203</v>
      </c>
      <c r="AU675" s="152" t="s">
        <v>89</v>
      </c>
      <c r="AV675" s="12" t="s">
        <v>22</v>
      </c>
      <c r="AW675" s="12" t="s">
        <v>39</v>
      </c>
      <c r="AX675" s="12" t="s">
        <v>80</v>
      </c>
      <c r="AY675" s="152" t="s">
        <v>192</v>
      </c>
    </row>
    <row r="676" spans="2:51" s="13" customFormat="1" ht="10.199999999999999" x14ac:dyDescent="0.2">
      <c r="B676" s="157"/>
      <c r="D676" s="151" t="s">
        <v>203</v>
      </c>
      <c r="E676" s="158" t="s">
        <v>20</v>
      </c>
      <c r="F676" s="159" t="s">
        <v>1939</v>
      </c>
      <c r="H676" s="160">
        <v>0.26400000000000001</v>
      </c>
      <c r="I676" s="161"/>
      <c r="L676" s="157"/>
      <c r="M676" s="162"/>
      <c r="T676" s="163"/>
      <c r="AT676" s="158" t="s">
        <v>203</v>
      </c>
      <c r="AU676" s="158" t="s">
        <v>89</v>
      </c>
      <c r="AV676" s="13" t="s">
        <v>89</v>
      </c>
      <c r="AW676" s="13" t="s">
        <v>39</v>
      </c>
      <c r="AX676" s="13" t="s">
        <v>80</v>
      </c>
      <c r="AY676" s="158" t="s">
        <v>192</v>
      </c>
    </row>
    <row r="677" spans="2:51" s="12" customFormat="1" ht="10.199999999999999" x14ac:dyDescent="0.2">
      <c r="B677" s="150"/>
      <c r="D677" s="151" t="s">
        <v>203</v>
      </c>
      <c r="E677" s="152" t="s">
        <v>20</v>
      </c>
      <c r="F677" s="153" t="s">
        <v>1830</v>
      </c>
      <c r="H677" s="152" t="s">
        <v>20</v>
      </c>
      <c r="I677" s="154"/>
      <c r="L677" s="150"/>
      <c r="M677" s="155"/>
      <c r="T677" s="156"/>
      <c r="AT677" s="152" t="s">
        <v>203</v>
      </c>
      <c r="AU677" s="152" t="s">
        <v>89</v>
      </c>
      <c r="AV677" s="12" t="s">
        <v>22</v>
      </c>
      <c r="AW677" s="12" t="s">
        <v>39</v>
      </c>
      <c r="AX677" s="12" t="s">
        <v>80</v>
      </c>
      <c r="AY677" s="152" t="s">
        <v>192</v>
      </c>
    </row>
    <row r="678" spans="2:51" s="13" customFormat="1" ht="10.199999999999999" x14ac:dyDescent="0.2">
      <c r="B678" s="157"/>
      <c r="D678" s="151" t="s">
        <v>203</v>
      </c>
      <c r="E678" s="158" t="s">
        <v>20</v>
      </c>
      <c r="F678" s="159" t="s">
        <v>1940</v>
      </c>
      <c r="H678" s="160">
        <v>0.6</v>
      </c>
      <c r="I678" s="161"/>
      <c r="L678" s="157"/>
      <c r="M678" s="162"/>
      <c r="T678" s="163"/>
      <c r="AT678" s="158" t="s">
        <v>203</v>
      </c>
      <c r="AU678" s="158" t="s">
        <v>89</v>
      </c>
      <c r="AV678" s="13" t="s">
        <v>89</v>
      </c>
      <c r="AW678" s="13" t="s">
        <v>39</v>
      </c>
      <c r="AX678" s="13" t="s">
        <v>80</v>
      </c>
      <c r="AY678" s="158" t="s">
        <v>192</v>
      </c>
    </row>
    <row r="679" spans="2:51" s="12" customFormat="1" ht="10.199999999999999" x14ac:dyDescent="0.2">
      <c r="B679" s="150"/>
      <c r="D679" s="151" t="s">
        <v>203</v>
      </c>
      <c r="E679" s="152" t="s">
        <v>20</v>
      </c>
      <c r="F679" s="153" t="s">
        <v>1832</v>
      </c>
      <c r="H679" s="152" t="s">
        <v>20</v>
      </c>
      <c r="I679" s="154"/>
      <c r="L679" s="150"/>
      <c r="M679" s="155"/>
      <c r="T679" s="156"/>
      <c r="AT679" s="152" t="s">
        <v>203</v>
      </c>
      <c r="AU679" s="152" t="s">
        <v>89</v>
      </c>
      <c r="AV679" s="12" t="s">
        <v>22</v>
      </c>
      <c r="AW679" s="12" t="s">
        <v>39</v>
      </c>
      <c r="AX679" s="12" t="s">
        <v>80</v>
      </c>
      <c r="AY679" s="152" t="s">
        <v>192</v>
      </c>
    </row>
    <row r="680" spans="2:51" s="13" customFormat="1" ht="10.199999999999999" x14ac:dyDescent="0.2">
      <c r="B680" s="157"/>
      <c r="D680" s="151" t="s">
        <v>203</v>
      </c>
      <c r="E680" s="158" t="s">
        <v>20</v>
      </c>
      <c r="F680" s="159" t="s">
        <v>1940</v>
      </c>
      <c r="H680" s="160">
        <v>0.6</v>
      </c>
      <c r="I680" s="161"/>
      <c r="L680" s="157"/>
      <c r="M680" s="162"/>
      <c r="T680" s="163"/>
      <c r="AT680" s="158" t="s">
        <v>203</v>
      </c>
      <c r="AU680" s="158" t="s">
        <v>89</v>
      </c>
      <c r="AV680" s="13" t="s">
        <v>89</v>
      </c>
      <c r="AW680" s="13" t="s">
        <v>39</v>
      </c>
      <c r="AX680" s="13" t="s">
        <v>80</v>
      </c>
      <c r="AY680" s="158" t="s">
        <v>192</v>
      </c>
    </row>
    <row r="681" spans="2:51" s="12" customFormat="1" ht="10.199999999999999" x14ac:dyDescent="0.2">
      <c r="B681" s="150"/>
      <c r="D681" s="151" t="s">
        <v>203</v>
      </c>
      <c r="E681" s="152" t="s">
        <v>20</v>
      </c>
      <c r="F681" s="153" t="s">
        <v>1808</v>
      </c>
      <c r="H681" s="152" t="s">
        <v>20</v>
      </c>
      <c r="I681" s="154"/>
      <c r="L681" s="150"/>
      <c r="M681" s="155"/>
      <c r="T681" s="156"/>
      <c r="AT681" s="152" t="s">
        <v>203</v>
      </c>
      <c r="AU681" s="152" t="s">
        <v>89</v>
      </c>
      <c r="AV681" s="12" t="s">
        <v>22</v>
      </c>
      <c r="AW681" s="12" t="s">
        <v>39</v>
      </c>
      <c r="AX681" s="12" t="s">
        <v>80</v>
      </c>
      <c r="AY681" s="152" t="s">
        <v>192</v>
      </c>
    </row>
    <row r="682" spans="2:51" s="12" customFormat="1" ht="10.199999999999999" x14ac:dyDescent="0.2">
      <c r="B682" s="150"/>
      <c r="D682" s="151" t="s">
        <v>203</v>
      </c>
      <c r="E682" s="152" t="s">
        <v>20</v>
      </c>
      <c r="F682" s="153" t="s">
        <v>1809</v>
      </c>
      <c r="H682" s="152" t="s">
        <v>20</v>
      </c>
      <c r="I682" s="154"/>
      <c r="L682" s="150"/>
      <c r="M682" s="155"/>
      <c r="T682" s="156"/>
      <c r="AT682" s="152" t="s">
        <v>203</v>
      </c>
      <c r="AU682" s="152" t="s">
        <v>89</v>
      </c>
      <c r="AV682" s="12" t="s">
        <v>22</v>
      </c>
      <c r="AW682" s="12" t="s">
        <v>39</v>
      </c>
      <c r="AX682" s="12" t="s">
        <v>80</v>
      </c>
      <c r="AY682" s="152" t="s">
        <v>192</v>
      </c>
    </row>
    <row r="683" spans="2:51" s="13" customFormat="1" ht="10.199999999999999" x14ac:dyDescent="0.2">
      <c r="B683" s="157"/>
      <c r="D683" s="151" t="s">
        <v>203</v>
      </c>
      <c r="E683" s="158" t="s">
        <v>20</v>
      </c>
      <c r="F683" s="159" t="s">
        <v>1937</v>
      </c>
      <c r="H683" s="160">
        <v>0.33600000000000002</v>
      </c>
      <c r="I683" s="161"/>
      <c r="L683" s="157"/>
      <c r="M683" s="162"/>
      <c r="T683" s="163"/>
      <c r="AT683" s="158" t="s">
        <v>203</v>
      </c>
      <c r="AU683" s="158" t="s">
        <v>89</v>
      </c>
      <c r="AV683" s="13" t="s">
        <v>89</v>
      </c>
      <c r="AW683" s="13" t="s">
        <v>39</v>
      </c>
      <c r="AX683" s="13" t="s">
        <v>80</v>
      </c>
      <c r="AY683" s="158" t="s">
        <v>192</v>
      </c>
    </row>
    <row r="684" spans="2:51" s="12" customFormat="1" ht="10.199999999999999" x14ac:dyDescent="0.2">
      <c r="B684" s="150"/>
      <c r="D684" s="151" t="s">
        <v>203</v>
      </c>
      <c r="E684" s="152" t="s">
        <v>20</v>
      </c>
      <c r="F684" s="153" t="s">
        <v>1811</v>
      </c>
      <c r="H684" s="152" t="s">
        <v>20</v>
      </c>
      <c r="I684" s="154"/>
      <c r="L684" s="150"/>
      <c r="M684" s="155"/>
      <c r="T684" s="156"/>
      <c r="AT684" s="152" t="s">
        <v>203</v>
      </c>
      <c r="AU684" s="152" t="s">
        <v>89</v>
      </c>
      <c r="AV684" s="12" t="s">
        <v>22</v>
      </c>
      <c r="AW684" s="12" t="s">
        <v>39</v>
      </c>
      <c r="AX684" s="12" t="s">
        <v>80</v>
      </c>
      <c r="AY684" s="152" t="s">
        <v>192</v>
      </c>
    </row>
    <row r="685" spans="2:51" s="13" customFormat="1" ht="10.199999999999999" x14ac:dyDescent="0.2">
      <c r="B685" s="157"/>
      <c r="D685" s="151" t="s">
        <v>203</v>
      </c>
      <c r="E685" s="158" t="s">
        <v>20</v>
      </c>
      <c r="F685" s="159" t="s">
        <v>1941</v>
      </c>
      <c r="H685" s="160">
        <v>0.12</v>
      </c>
      <c r="I685" s="161"/>
      <c r="L685" s="157"/>
      <c r="M685" s="162"/>
      <c r="T685" s="163"/>
      <c r="AT685" s="158" t="s">
        <v>203</v>
      </c>
      <c r="AU685" s="158" t="s">
        <v>89</v>
      </c>
      <c r="AV685" s="13" t="s">
        <v>89</v>
      </c>
      <c r="AW685" s="13" t="s">
        <v>39</v>
      </c>
      <c r="AX685" s="13" t="s">
        <v>80</v>
      </c>
      <c r="AY685" s="158" t="s">
        <v>192</v>
      </c>
    </row>
    <row r="686" spans="2:51" s="12" customFormat="1" ht="10.199999999999999" x14ac:dyDescent="0.2">
      <c r="B686" s="150"/>
      <c r="D686" s="151" t="s">
        <v>203</v>
      </c>
      <c r="E686" s="152" t="s">
        <v>20</v>
      </c>
      <c r="F686" s="153" t="s">
        <v>1836</v>
      </c>
      <c r="H686" s="152" t="s">
        <v>20</v>
      </c>
      <c r="I686" s="154"/>
      <c r="L686" s="150"/>
      <c r="M686" s="155"/>
      <c r="T686" s="156"/>
      <c r="AT686" s="152" t="s">
        <v>203</v>
      </c>
      <c r="AU686" s="152" t="s">
        <v>89</v>
      </c>
      <c r="AV686" s="12" t="s">
        <v>22</v>
      </c>
      <c r="AW686" s="12" t="s">
        <v>39</v>
      </c>
      <c r="AX686" s="12" t="s">
        <v>80</v>
      </c>
      <c r="AY686" s="152" t="s">
        <v>192</v>
      </c>
    </row>
    <row r="687" spans="2:51" s="13" customFormat="1" ht="10.199999999999999" x14ac:dyDescent="0.2">
      <c r="B687" s="157"/>
      <c r="D687" s="151" t="s">
        <v>203</v>
      </c>
      <c r="E687" s="158" t="s">
        <v>20</v>
      </c>
      <c r="F687" s="159" t="s">
        <v>1942</v>
      </c>
      <c r="H687" s="160">
        <v>0.27600000000000002</v>
      </c>
      <c r="I687" s="161"/>
      <c r="L687" s="157"/>
      <c r="M687" s="162"/>
      <c r="T687" s="163"/>
      <c r="AT687" s="158" t="s">
        <v>203</v>
      </c>
      <c r="AU687" s="158" t="s">
        <v>89</v>
      </c>
      <c r="AV687" s="13" t="s">
        <v>89</v>
      </c>
      <c r="AW687" s="13" t="s">
        <v>39</v>
      </c>
      <c r="AX687" s="13" t="s">
        <v>80</v>
      </c>
      <c r="AY687" s="158" t="s">
        <v>192</v>
      </c>
    </row>
    <row r="688" spans="2:51" s="12" customFormat="1" ht="10.199999999999999" x14ac:dyDescent="0.2">
      <c r="B688" s="150"/>
      <c r="D688" s="151" t="s">
        <v>203</v>
      </c>
      <c r="E688" s="152" t="s">
        <v>20</v>
      </c>
      <c r="F688" s="153" t="s">
        <v>1838</v>
      </c>
      <c r="H688" s="152" t="s">
        <v>20</v>
      </c>
      <c r="I688" s="154"/>
      <c r="L688" s="150"/>
      <c r="M688" s="155"/>
      <c r="T688" s="156"/>
      <c r="AT688" s="152" t="s">
        <v>203</v>
      </c>
      <c r="AU688" s="152" t="s">
        <v>89</v>
      </c>
      <c r="AV688" s="12" t="s">
        <v>22</v>
      </c>
      <c r="AW688" s="12" t="s">
        <v>39</v>
      </c>
      <c r="AX688" s="12" t="s">
        <v>80</v>
      </c>
      <c r="AY688" s="152" t="s">
        <v>192</v>
      </c>
    </row>
    <row r="689" spans="2:65" s="13" customFormat="1" ht="10.199999999999999" x14ac:dyDescent="0.2">
      <c r="B689" s="157"/>
      <c r="D689" s="151" t="s">
        <v>203</v>
      </c>
      <c r="E689" s="158" t="s">
        <v>20</v>
      </c>
      <c r="F689" s="159" t="s">
        <v>1943</v>
      </c>
      <c r="H689" s="160">
        <v>0.20399999999999999</v>
      </c>
      <c r="I689" s="161"/>
      <c r="L689" s="157"/>
      <c r="M689" s="162"/>
      <c r="T689" s="163"/>
      <c r="AT689" s="158" t="s">
        <v>203</v>
      </c>
      <c r="AU689" s="158" t="s">
        <v>89</v>
      </c>
      <c r="AV689" s="13" t="s">
        <v>89</v>
      </c>
      <c r="AW689" s="13" t="s">
        <v>39</v>
      </c>
      <c r="AX689" s="13" t="s">
        <v>80</v>
      </c>
      <c r="AY689" s="158" t="s">
        <v>192</v>
      </c>
    </row>
    <row r="690" spans="2:65" s="14" customFormat="1" ht="10.199999999999999" x14ac:dyDescent="0.2">
      <c r="B690" s="164"/>
      <c r="D690" s="151" t="s">
        <v>203</v>
      </c>
      <c r="E690" s="165" t="s">
        <v>20</v>
      </c>
      <c r="F690" s="166" t="s">
        <v>207</v>
      </c>
      <c r="H690" s="167">
        <v>5.4279999999999999</v>
      </c>
      <c r="I690" s="168"/>
      <c r="L690" s="164"/>
      <c r="M690" s="169"/>
      <c r="T690" s="170"/>
      <c r="AT690" s="165" t="s">
        <v>203</v>
      </c>
      <c r="AU690" s="165" t="s">
        <v>89</v>
      </c>
      <c r="AV690" s="14" t="s">
        <v>199</v>
      </c>
      <c r="AW690" s="14" t="s">
        <v>39</v>
      </c>
      <c r="AX690" s="14" t="s">
        <v>22</v>
      </c>
      <c r="AY690" s="165" t="s">
        <v>192</v>
      </c>
    </row>
    <row r="691" spans="2:65" s="1" customFormat="1" ht="24.15" customHeight="1" x14ac:dyDescent="0.2">
      <c r="B691" s="33"/>
      <c r="C691" s="133" t="s">
        <v>924</v>
      </c>
      <c r="D691" s="133" t="s">
        <v>194</v>
      </c>
      <c r="E691" s="134" t="s">
        <v>1944</v>
      </c>
      <c r="F691" s="135" t="s">
        <v>1945</v>
      </c>
      <c r="G691" s="136" t="s">
        <v>234</v>
      </c>
      <c r="H691" s="137">
        <v>8.1280000000000001</v>
      </c>
      <c r="I691" s="138"/>
      <c r="J691" s="139">
        <f>ROUND(I691*H691,2)</f>
        <v>0</v>
      </c>
      <c r="K691" s="135" t="s">
        <v>198</v>
      </c>
      <c r="L691" s="33"/>
      <c r="M691" s="140" t="s">
        <v>20</v>
      </c>
      <c r="N691" s="141" t="s">
        <v>51</v>
      </c>
      <c r="P691" s="142">
        <f>O691*H691</f>
        <v>0</v>
      </c>
      <c r="Q691" s="142">
        <v>6.4519999999999994E-2</v>
      </c>
      <c r="R691" s="142">
        <f>Q691*H691</f>
        <v>0.52441855999999998</v>
      </c>
      <c r="S691" s="142">
        <v>0</v>
      </c>
      <c r="T691" s="143">
        <f>S691*H691</f>
        <v>0</v>
      </c>
      <c r="AR691" s="144" t="s">
        <v>199</v>
      </c>
      <c r="AT691" s="144" t="s">
        <v>194</v>
      </c>
      <c r="AU691" s="144" t="s">
        <v>89</v>
      </c>
      <c r="AY691" s="18" t="s">
        <v>192</v>
      </c>
      <c r="BE691" s="145">
        <f>IF(N691="základní",J691,0)</f>
        <v>0</v>
      </c>
      <c r="BF691" s="145">
        <f>IF(N691="snížená",J691,0)</f>
        <v>0</v>
      </c>
      <c r="BG691" s="145">
        <f>IF(N691="zákl. přenesená",J691,0)</f>
        <v>0</v>
      </c>
      <c r="BH691" s="145">
        <f>IF(N691="sníž. přenesená",J691,0)</f>
        <v>0</v>
      </c>
      <c r="BI691" s="145">
        <f>IF(N691="nulová",J691,0)</f>
        <v>0</v>
      </c>
      <c r="BJ691" s="18" t="s">
        <v>22</v>
      </c>
      <c r="BK691" s="145">
        <f>ROUND(I691*H691,2)</f>
        <v>0</v>
      </c>
      <c r="BL691" s="18" t="s">
        <v>199</v>
      </c>
      <c r="BM691" s="144" t="s">
        <v>1946</v>
      </c>
    </row>
    <row r="692" spans="2:65" s="1" customFormat="1" ht="10.199999999999999" x14ac:dyDescent="0.2">
      <c r="B692" s="33"/>
      <c r="D692" s="146" t="s">
        <v>201</v>
      </c>
      <c r="F692" s="147" t="s">
        <v>1947</v>
      </c>
      <c r="I692" s="148"/>
      <c r="L692" s="33"/>
      <c r="M692" s="149"/>
      <c r="T692" s="54"/>
      <c r="AT692" s="18" t="s">
        <v>201</v>
      </c>
      <c r="AU692" s="18" t="s">
        <v>89</v>
      </c>
    </row>
    <row r="693" spans="2:65" s="12" customFormat="1" ht="10.199999999999999" x14ac:dyDescent="0.2">
      <c r="B693" s="150"/>
      <c r="D693" s="151" t="s">
        <v>203</v>
      </c>
      <c r="E693" s="152" t="s">
        <v>20</v>
      </c>
      <c r="F693" s="153" t="s">
        <v>1948</v>
      </c>
      <c r="H693" s="152" t="s">
        <v>20</v>
      </c>
      <c r="I693" s="154"/>
      <c r="L693" s="150"/>
      <c r="M693" s="155"/>
      <c r="T693" s="156"/>
      <c r="AT693" s="152" t="s">
        <v>203</v>
      </c>
      <c r="AU693" s="152" t="s">
        <v>89</v>
      </c>
      <c r="AV693" s="12" t="s">
        <v>22</v>
      </c>
      <c r="AW693" s="12" t="s">
        <v>39</v>
      </c>
      <c r="AX693" s="12" t="s">
        <v>80</v>
      </c>
      <c r="AY693" s="152" t="s">
        <v>192</v>
      </c>
    </row>
    <row r="694" spans="2:65" s="12" customFormat="1" ht="10.199999999999999" x14ac:dyDescent="0.2">
      <c r="B694" s="150"/>
      <c r="D694" s="151" t="s">
        <v>203</v>
      </c>
      <c r="E694" s="152" t="s">
        <v>20</v>
      </c>
      <c r="F694" s="153" t="s">
        <v>1949</v>
      </c>
      <c r="H694" s="152" t="s">
        <v>20</v>
      </c>
      <c r="I694" s="154"/>
      <c r="L694" s="150"/>
      <c r="M694" s="155"/>
      <c r="T694" s="156"/>
      <c r="AT694" s="152" t="s">
        <v>203</v>
      </c>
      <c r="AU694" s="152" t="s">
        <v>89</v>
      </c>
      <c r="AV694" s="12" t="s">
        <v>22</v>
      </c>
      <c r="AW694" s="12" t="s">
        <v>39</v>
      </c>
      <c r="AX694" s="12" t="s">
        <v>80</v>
      </c>
      <c r="AY694" s="152" t="s">
        <v>192</v>
      </c>
    </row>
    <row r="695" spans="2:65" s="13" customFormat="1" ht="10.199999999999999" x14ac:dyDescent="0.2">
      <c r="B695" s="157"/>
      <c r="D695" s="151" t="s">
        <v>203</v>
      </c>
      <c r="E695" s="158" t="s">
        <v>20</v>
      </c>
      <c r="F695" s="159" t="s">
        <v>1950</v>
      </c>
      <c r="H695" s="160">
        <v>1.2</v>
      </c>
      <c r="I695" s="161"/>
      <c r="L695" s="157"/>
      <c r="M695" s="162"/>
      <c r="T695" s="163"/>
      <c r="AT695" s="158" t="s">
        <v>203</v>
      </c>
      <c r="AU695" s="158" t="s">
        <v>89</v>
      </c>
      <c r="AV695" s="13" t="s">
        <v>89</v>
      </c>
      <c r="AW695" s="13" t="s">
        <v>39</v>
      </c>
      <c r="AX695" s="13" t="s">
        <v>80</v>
      </c>
      <c r="AY695" s="158" t="s">
        <v>192</v>
      </c>
    </row>
    <row r="696" spans="2:65" s="12" customFormat="1" ht="10.199999999999999" x14ac:dyDescent="0.2">
      <c r="B696" s="150"/>
      <c r="D696" s="151" t="s">
        <v>203</v>
      </c>
      <c r="E696" s="152" t="s">
        <v>20</v>
      </c>
      <c r="F696" s="153" t="s">
        <v>1951</v>
      </c>
      <c r="H696" s="152" t="s">
        <v>20</v>
      </c>
      <c r="I696" s="154"/>
      <c r="L696" s="150"/>
      <c r="M696" s="155"/>
      <c r="T696" s="156"/>
      <c r="AT696" s="152" t="s">
        <v>203</v>
      </c>
      <c r="AU696" s="152" t="s">
        <v>89</v>
      </c>
      <c r="AV696" s="12" t="s">
        <v>22</v>
      </c>
      <c r="AW696" s="12" t="s">
        <v>39</v>
      </c>
      <c r="AX696" s="12" t="s">
        <v>80</v>
      </c>
      <c r="AY696" s="152" t="s">
        <v>192</v>
      </c>
    </row>
    <row r="697" spans="2:65" s="13" customFormat="1" ht="10.199999999999999" x14ac:dyDescent="0.2">
      <c r="B697" s="157"/>
      <c r="D697" s="151" t="s">
        <v>203</v>
      </c>
      <c r="E697" s="158" t="s">
        <v>20</v>
      </c>
      <c r="F697" s="159" t="s">
        <v>1950</v>
      </c>
      <c r="H697" s="160">
        <v>1.2</v>
      </c>
      <c r="I697" s="161"/>
      <c r="L697" s="157"/>
      <c r="M697" s="162"/>
      <c r="T697" s="163"/>
      <c r="AT697" s="158" t="s">
        <v>203</v>
      </c>
      <c r="AU697" s="158" t="s">
        <v>89</v>
      </c>
      <c r="AV697" s="13" t="s">
        <v>89</v>
      </c>
      <c r="AW697" s="13" t="s">
        <v>39</v>
      </c>
      <c r="AX697" s="13" t="s">
        <v>80</v>
      </c>
      <c r="AY697" s="158" t="s">
        <v>192</v>
      </c>
    </row>
    <row r="698" spans="2:65" s="12" customFormat="1" ht="10.199999999999999" x14ac:dyDescent="0.2">
      <c r="B698" s="150"/>
      <c r="D698" s="151" t="s">
        <v>203</v>
      </c>
      <c r="E698" s="152" t="s">
        <v>20</v>
      </c>
      <c r="F698" s="153" t="s">
        <v>1952</v>
      </c>
      <c r="H698" s="152" t="s">
        <v>20</v>
      </c>
      <c r="I698" s="154"/>
      <c r="L698" s="150"/>
      <c r="M698" s="155"/>
      <c r="T698" s="156"/>
      <c r="AT698" s="152" t="s">
        <v>203</v>
      </c>
      <c r="AU698" s="152" t="s">
        <v>89</v>
      </c>
      <c r="AV698" s="12" t="s">
        <v>22</v>
      </c>
      <c r="AW698" s="12" t="s">
        <v>39</v>
      </c>
      <c r="AX698" s="12" t="s">
        <v>80</v>
      </c>
      <c r="AY698" s="152" t="s">
        <v>192</v>
      </c>
    </row>
    <row r="699" spans="2:65" s="13" customFormat="1" ht="10.199999999999999" x14ac:dyDescent="0.2">
      <c r="B699" s="157"/>
      <c r="D699" s="151" t="s">
        <v>203</v>
      </c>
      <c r="E699" s="158" t="s">
        <v>20</v>
      </c>
      <c r="F699" s="159" t="s">
        <v>1953</v>
      </c>
      <c r="H699" s="160">
        <v>5.7279999999999998</v>
      </c>
      <c r="I699" s="161"/>
      <c r="L699" s="157"/>
      <c r="M699" s="162"/>
      <c r="T699" s="163"/>
      <c r="AT699" s="158" t="s">
        <v>203</v>
      </c>
      <c r="AU699" s="158" t="s">
        <v>89</v>
      </c>
      <c r="AV699" s="13" t="s">
        <v>89</v>
      </c>
      <c r="AW699" s="13" t="s">
        <v>39</v>
      </c>
      <c r="AX699" s="13" t="s">
        <v>80</v>
      </c>
      <c r="AY699" s="158" t="s">
        <v>192</v>
      </c>
    </row>
    <row r="700" spans="2:65" s="14" customFormat="1" ht="10.199999999999999" x14ac:dyDescent="0.2">
      <c r="B700" s="164"/>
      <c r="D700" s="151" t="s">
        <v>203</v>
      </c>
      <c r="E700" s="165" t="s">
        <v>20</v>
      </c>
      <c r="F700" s="166" t="s">
        <v>207</v>
      </c>
      <c r="H700" s="167">
        <v>8.1280000000000001</v>
      </c>
      <c r="I700" s="168"/>
      <c r="L700" s="164"/>
      <c r="M700" s="169"/>
      <c r="T700" s="170"/>
      <c r="AT700" s="165" t="s">
        <v>203</v>
      </c>
      <c r="AU700" s="165" t="s">
        <v>89</v>
      </c>
      <c r="AV700" s="14" t="s">
        <v>199</v>
      </c>
      <c r="AW700" s="14" t="s">
        <v>39</v>
      </c>
      <c r="AX700" s="14" t="s">
        <v>22</v>
      </c>
      <c r="AY700" s="165" t="s">
        <v>192</v>
      </c>
    </row>
    <row r="701" spans="2:65" s="1" customFormat="1" ht="24.15" customHeight="1" x14ac:dyDescent="0.2">
      <c r="B701" s="33"/>
      <c r="C701" s="133" t="s">
        <v>936</v>
      </c>
      <c r="D701" s="133" t="s">
        <v>194</v>
      </c>
      <c r="E701" s="134" t="s">
        <v>1954</v>
      </c>
      <c r="F701" s="135" t="s">
        <v>1955</v>
      </c>
      <c r="G701" s="136" t="s">
        <v>234</v>
      </c>
      <c r="H701" s="137">
        <v>8.1280000000000001</v>
      </c>
      <c r="I701" s="138"/>
      <c r="J701" s="139">
        <f>ROUND(I701*H701,2)</f>
        <v>0</v>
      </c>
      <c r="K701" s="135" t="s">
        <v>198</v>
      </c>
      <c r="L701" s="33"/>
      <c r="M701" s="140" t="s">
        <v>20</v>
      </c>
      <c r="N701" s="141" t="s">
        <v>51</v>
      </c>
      <c r="P701" s="142">
        <f>O701*H701</f>
        <v>0</v>
      </c>
      <c r="Q701" s="142">
        <v>0.15414</v>
      </c>
      <c r="R701" s="142">
        <f>Q701*H701</f>
        <v>1.2528499200000001</v>
      </c>
      <c r="S701" s="142">
        <v>0</v>
      </c>
      <c r="T701" s="143">
        <f>S701*H701</f>
        <v>0</v>
      </c>
      <c r="AR701" s="144" t="s">
        <v>199</v>
      </c>
      <c r="AT701" s="144" t="s">
        <v>194</v>
      </c>
      <c r="AU701" s="144" t="s">
        <v>89</v>
      </c>
      <c r="AY701" s="18" t="s">
        <v>192</v>
      </c>
      <c r="BE701" s="145">
        <f>IF(N701="základní",J701,0)</f>
        <v>0</v>
      </c>
      <c r="BF701" s="145">
        <f>IF(N701="snížená",J701,0)</f>
        <v>0</v>
      </c>
      <c r="BG701" s="145">
        <f>IF(N701="zákl. přenesená",J701,0)</f>
        <v>0</v>
      </c>
      <c r="BH701" s="145">
        <f>IF(N701="sníž. přenesená",J701,0)</f>
        <v>0</v>
      </c>
      <c r="BI701" s="145">
        <f>IF(N701="nulová",J701,0)</f>
        <v>0</v>
      </c>
      <c r="BJ701" s="18" t="s">
        <v>22</v>
      </c>
      <c r="BK701" s="145">
        <f>ROUND(I701*H701,2)</f>
        <v>0</v>
      </c>
      <c r="BL701" s="18" t="s">
        <v>199</v>
      </c>
      <c r="BM701" s="144" t="s">
        <v>1956</v>
      </c>
    </row>
    <row r="702" spans="2:65" s="1" customFormat="1" ht="10.199999999999999" x14ac:dyDescent="0.2">
      <c r="B702" s="33"/>
      <c r="D702" s="146" t="s">
        <v>201</v>
      </c>
      <c r="F702" s="147" t="s">
        <v>1957</v>
      </c>
      <c r="I702" s="148"/>
      <c r="L702" s="33"/>
      <c r="M702" s="149"/>
      <c r="T702" s="54"/>
      <c r="AT702" s="18" t="s">
        <v>201</v>
      </c>
      <c r="AU702" s="18" t="s">
        <v>89</v>
      </c>
    </row>
    <row r="703" spans="2:65" s="12" customFormat="1" ht="10.199999999999999" x14ac:dyDescent="0.2">
      <c r="B703" s="150"/>
      <c r="D703" s="151" t="s">
        <v>203</v>
      </c>
      <c r="E703" s="152" t="s">
        <v>20</v>
      </c>
      <c r="F703" s="153" t="s">
        <v>1948</v>
      </c>
      <c r="H703" s="152" t="s">
        <v>20</v>
      </c>
      <c r="I703" s="154"/>
      <c r="L703" s="150"/>
      <c r="M703" s="155"/>
      <c r="T703" s="156"/>
      <c r="AT703" s="152" t="s">
        <v>203</v>
      </c>
      <c r="AU703" s="152" t="s">
        <v>89</v>
      </c>
      <c r="AV703" s="12" t="s">
        <v>22</v>
      </c>
      <c r="AW703" s="12" t="s">
        <v>39</v>
      </c>
      <c r="AX703" s="12" t="s">
        <v>80</v>
      </c>
      <c r="AY703" s="152" t="s">
        <v>192</v>
      </c>
    </row>
    <row r="704" spans="2:65" s="12" customFormat="1" ht="10.199999999999999" x14ac:dyDescent="0.2">
      <c r="B704" s="150"/>
      <c r="D704" s="151" t="s">
        <v>203</v>
      </c>
      <c r="E704" s="152" t="s">
        <v>20</v>
      </c>
      <c r="F704" s="153" t="s">
        <v>1949</v>
      </c>
      <c r="H704" s="152" t="s">
        <v>20</v>
      </c>
      <c r="I704" s="154"/>
      <c r="L704" s="150"/>
      <c r="M704" s="155"/>
      <c r="T704" s="156"/>
      <c r="AT704" s="152" t="s">
        <v>203</v>
      </c>
      <c r="AU704" s="152" t="s">
        <v>89</v>
      </c>
      <c r="AV704" s="12" t="s">
        <v>22</v>
      </c>
      <c r="AW704" s="12" t="s">
        <v>39</v>
      </c>
      <c r="AX704" s="12" t="s">
        <v>80</v>
      </c>
      <c r="AY704" s="152" t="s">
        <v>192</v>
      </c>
    </row>
    <row r="705" spans="2:65" s="13" customFormat="1" ht="10.199999999999999" x14ac:dyDescent="0.2">
      <c r="B705" s="157"/>
      <c r="D705" s="151" t="s">
        <v>203</v>
      </c>
      <c r="E705" s="158" t="s">
        <v>20</v>
      </c>
      <c r="F705" s="159" t="s">
        <v>1950</v>
      </c>
      <c r="H705" s="160">
        <v>1.2</v>
      </c>
      <c r="I705" s="161"/>
      <c r="L705" s="157"/>
      <c r="M705" s="162"/>
      <c r="T705" s="163"/>
      <c r="AT705" s="158" t="s">
        <v>203</v>
      </c>
      <c r="AU705" s="158" t="s">
        <v>89</v>
      </c>
      <c r="AV705" s="13" t="s">
        <v>89</v>
      </c>
      <c r="AW705" s="13" t="s">
        <v>39</v>
      </c>
      <c r="AX705" s="13" t="s">
        <v>80</v>
      </c>
      <c r="AY705" s="158" t="s">
        <v>192</v>
      </c>
    </row>
    <row r="706" spans="2:65" s="12" customFormat="1" ht="10.199999999999999" x14ac:dyDescent="0.2">
      <c r="B706" s="150"/>
      <c r="D706" s="151" t="s">
        <v>203</v>
      </c>
      <c r="E706" s="152" t="s">
        <v>20</v>
      </c>
      <c r="F706" s="153" t="s">
        <v>1951</v>
      </c>
      <c r="H706" s="152" t="s">
        <v>20</v>
      </c>
      <c r="I706" s="154"/>
      <c r="L706" s="150"/>
      <c r="M706" s="155"/>
      <c r="T706" s="156"/>
      <c r="AT706" s="152" t="s">
        <v>203</v>
      </c>
      <c r="AU706" s="152" t="s">
        <v>89</v>
      </c>
      <c r="AV706" s="12" t="s">
        <v>22</v>
      </c>
      <c r="AW706" s="12" t="s">
        <v>39</v>
      </c>
      <c r="AX706" s="12" t="s">
        <v>80</v>
      </c>
      <c r="AY706" s="152" t="s">
        <v>192</v>
      </c>
    </row>
    <row r="707" spans="2:65" s="13" customFormat="1" ht="10.199999999999999" x14ac:dyDescent="0.2">
      <c r="B707" s="157"/>
      <c r="D707" s="151" t="s">
        <v>203</v>
      </c>
      <c r="E707" s="158" t="s">
        <v>20</v>
      </c>
      <c r="F707" s="159" t="s">
        <v>1950</v>
      </c>
      <c r="H707" s="160">
        <v>1.2</v>
      </c>
      <c r="I707" s="161"/>
      <c r="L707" s="157"/>
      <c r="M707" s="162"/>
      <c r="T707" s="163"/>
      <c r="AT707" s="158" t="s">
        <v>203</v>
      </c>
      <c r="AU707" s="158" t="s">
        <v>89</v>
      </c>
      <c r="AV707" s="13" t="s">
        <v>89</v>
      </c>
      <c r="AW707" s="13" t="s">
        <v>39</v>
      </c>
      <c r="AX707" s="13" t="s">
        <v>80</v>
      </c>
      <c r="AY707" s="158" t="s">
        <v>192</v>
      </c>
    </row>
    <row r="708" spans="2:65" s="12" customFormat="1" ht="10.199999999999999" x14ac:dyDescent="0.2">
      <c r="B708" s="150"/>
      <c r="D708" s="151" t="s">
        <v>203</v>
      </c>
      <c r="E708" s="152" t="s">
        <v>20</v>
      </c>
      <c r="F708" s="153" t="s">
        <v>1952</v>
      </c>
      <c r="H708" s="152" t="s">
        <v>20</v>
      </c>
      <c r="I708" s="154"/>
      <c r="L708" s="150"/>
      <c r="M708" s="155"/>
      <c r="T708" s="156"/>
      <c r="AT708" s="152" t="s">
        <v>203</v>
      </c>
      <c r="AU708" s="152" t="s">
        <v>89</v>
      </c>
      <c r="AV708" s="12" t="s">
        <v>22</v>
      </c>
      <c r="AW708" s="12" t="s">
        <v>39</v>
      </c>
      <c r="AX708" s="12" t="s">
        <v>80</v>
      </c>
      <c r="AY708" s="152" t="s">
        <v>192</v>
      </c>
    </row>
    <row r="709" spans="2:65" s="13" customFormat="1" ht="10.199999999999999" x14ac:dyDescent="0.2">
      <c r="B709" s="157"/>
      <c r="D709" s="151" t="s">
        <v>203</v>
      </c>
      <c r="E709" s="158" t="s">
        <v>20</v>
      </c>
      <c r="F709" s="159" t="s">
        <v>1953</v>
      </c>
      <c r="H709" s="160">
        <v>5.7279999999999998</v>
      </c>
      <c r="I709" s="161"/>
      <c r="L709" s="157"/>
      <c r="M709" s="162"/>
      <c r="T709" s="163"/>
      <c r="AT709" s="158" t="s">
        <v>203</v>
      </c>
      <c r="AU709" s="158" t="s">
        <v>89</v>
      </c>
      <c r="AV709" s="13" t="s">
        <v>89</v>
      </c>
      <c r="AW709" s="13" t="s">
        <v>39</v>
      </c>
      <c r="AX709" s="13" t="s">
        <v>80</v>
      </c>
      <c r="AY709" s="158" t="s">
        <v>192</v>
      </c>
    </row>
    <row r="710" spans="2:65" s="14" customFormat="1" ht="10.199999999999999" x14ac:dyDescent="0.2">
      <c r="B710" s="164"/>
      <c r="D710" s="151" t="s">
        <v>203</v>
      </c>
      <c r="E710" s="165" t="s">
        <v>20</v>
      </c>
      <c r="F710" s="166" t="s">
        <v>207</v>
      </c>
      <c r="H710" s="167">
        <v>8.1280000000000001</v>
      </c>
      <c r="I710" s="168"/>
      <c r="L710" s="164"/>
      <c r="M710" s="169"/>
      <c r="T710" s="170"/>
      <c r="AT710" s="165" t="s">
        <v>203</v>
      </c>
      <c r="AU710" s="165" t="s">
        <v>89</v>
      </c>
      <c r="AV710" s="14" t="s">
        <v>199</v>
      </c>
      <c r="AW710" s="14" t="s">
        <v>39</v>
      </c>
      <c r="AX710" s="14" t="s">
        <v>22</v>
      </c>
      <c r="AY710" s="165" t="s">
        <v>192</v>
      </c>
    </row>
    <row r="711" spans="2:65" s="1" customFormat="1" ht="24.15" customHeight="1" x14ac:dyDescent="0.2">
      <c r="B711" s="33"/>
      <c r="C711" s="133" t="s">
        <v>956</v>
      </c>
      <c r="D711" s="133" t="s">
        <v>194</v>
      </c>
      <c r="E711" s="134" t="s">
        <v>1958</v>
      </c>
      <c r="F711" s="135" t="s">
        <v>1959</v>
      </c>
      <c r="G711" s="136" t="s">
        <v>197</v>
      </c>
      <c r="H711" s="137">
        <v>19.751999999999999</v>
      </c>
      <c r="I711" s="138"/>
      <c r="J711" s="139">
        <f>ROUND(I711*H711,2)</f>
        <v>0</v>
      </c>
      <c r="K711" s="135" t="s">
        <v>198</v>
      </c>
      <c r="L711" s="33"/>
      <c r="M711" s="140" t="s">
        <v>20</v>
      </c>
      <c r="N711" s="141" t="s">
        <v>51</v>
      </c>
      <c r="P711" s="142">
        <f>O711*H711</f>
        <v>0</v>
      </c>
      <c r="Q711" s="142">
        <v>2.5360200000000002</v>
      </c>
      <c r="R711" s="142">
        <f>Q711*H711</f>
        <v>50.091467039999998</v>
      </c>
      <c r="S711" s="142">
        <v>0</v>
      </c>
      <c r="T711" s="143">
        <f>S711*H711</f>
        <v>0</v>
      </c>
      <c r="AR711" s="144" t="s">
        <v>199</v>
      </c>
      <c r="AT711" s="144" t="s">
        <v>194</v>
      </c>
      <c r="AU711" s="144" t="s">
        <v>89</v>
      </c>
      <c r="AY711" s="18" t="s">
        <v>192</v>
      </c>
      <c r="BE711" s="145">
        <f>IF(N711="základní",J711,0)</f>
        <v>0</v>
      </c>
      <c r="BF711" s="145">
        <f>IF(N711="snížená",J711,0)</f>
        <v>0</v>
      </c>
      <c r="BG711" s="145">
        <f>IF(N711="zákl. přenesená",J711,0)</f>
        <v>0</v>
      </c>
      <c r="BH711" s="145">
        <f>IF(N711="sníž. přenesená",J711,0)</f>
        <v>0</v>
      </c>
      <c r="BI711" s="145">
        <f>IF(N711="nulová",J711,0)</f>
        <v>0</v>
      </c>
      <c r="BJ711" s="18" t="s">
        <v>22</v>
      </c>
      <c r="BK711" s="145">
        <f>ROUND(I711*H711,2)</f>
        <v>0</v>
      </c>
      <c r="BL711" s="18" t="s">
        <v>199</v>
      </c>
      <c r="BM711" s="144" t="s">
        <v>1960</v>
      </c>
    </row>
    <row r="712" spans="2:65" s="1" customFormat="1" ht="10.199999999999999" x14ac:dyDescent="0.2">
      <c r="B712" s="33"/>
      <c r="D712" s="146" t="s">
        <v>201</v>
      </c>
      <c r="F712" s="147" t="s">
        <v>1961</v>
      </c>
      <c r="I712" s="148"/>
      <c r="L712" s="33"/>
      <c r="M712" s="149"/>
      <c r="T712" s="54"/>
      <c r="AT712" s="18" t="s">
        <v>201</v>
      </c>
      <c r="AU712" s="18" t="s">
        <v>89</v>
      </c>
    </row>
    <row r="713" spans="2:65" s="12" customFormat="1" ht="10.199999999999999" x14ac:dyDescent="0.2">
      <c r="B713" s="150"/>
      <c r="D713" s="151" t="s">
        <v>203</v>
      </c>
      <c r="E713" s="152" t="s">
        <v>20</v>
      </c>
      <c r="F713" s="153" t="s">
        <v>1962</v>
      </c>
      <c r="H713" s="152" t="s">
        <v>20</v>
      </c>
      <c r="I713" s="154"/>
      <c r="L713" s="150"/>
      <c r="M713" s="155"/>
      <c r="T713" s="156"/>
      <c r="AT713" s="152" t="s">
        <v>203</v>
      </c>
      <c r="AU713" s="152" t="s">
        <v>89</v>
      </c>
      <c r="AV713" s="12" t="s">
        <v>22</v>
      </c>
      <c r="AW713" s="12" t="s">
        <v>39</v>
      </c>
      <c r="AX713" s="12" t="s">
        <v>80</v>
      </c>
      <c r="AY713" s="152" t="s">
        <v>192</v>
      </c>
    </row>
    <row r="714" spans="2:65" s="12" customFormat="1" ht="10.199999999999999" x14ac:dyDescent="0.2">
      <c r="B714" s="150"/>
      <c r="D714" s="151" t="s">
        <v>203</v>
      </c>
      <c r="E714" s="152" t="s">
        <v>20</v>
      </c>
      <c r="F714" s="153" t="s">
        <v>1963</v>
      </c>
      <c r="H714" s="152" t="s">
        <v>20</v>
      </c>
      <c r="I714" s="154"/>
      <c r="L714" s="150"/>
      <c r="M714" s="155"/>
      <c r="T714" s="156"/>
      <c r="AT714" s="152" t="s">
        <v>203</v>
      </c>
      <c r="AU714" s="152" t="s">
        <v>89</v>
      </c>
      <c r="AV714" s="12" t="s">
        <v>22</v>
      </c>
      <c r="AW714" s="12" t="s">
        <v>39</v>
      </c>
      <c r="AX714" s="12" t="s">
        <v>80</v>
      </c>
      <c r="AY714" s="152" t="s">
        <v>192</v>
      </c>
    </row>
    <row r="715" spans="2:65" s="13" customFormat="1" ht="10.199999999999999" x14ac:dyDescent="0.2">
      <c r="B715" s="157"/>
      <c r="D715" s="151" t="s">
        <v>203</v>
      </c>
      <c r="E715" s="158" t="s">
        <v>20</v>
      </c>
      <c r="F715" s="159" t="s">
        <v>1964</v>
      </c>
      <c r="H715" s="160">
        <v>2.8180000000000001</v>
      </c>
      <c r="I715" s="161"/>
      <c r="L715" s="157"/>
      <c r="M715" s="162"/>
      <c r="T715" s="163"/>
      <c r="AT715" s="158" t="s">
        <v>203</v>
      </c>
      <c r="AU715" s="158" t="s">
        <v>89</v>
      </c>
      <c r="AV715" s="13" t="s">
        <v>89</v>
      </c>
      <c r="AW715" s="13" t="s">
        <v>39</v>
      </c>
      <c r="AX715" s="13" t="s">
        <v>80</v>
      </c>
      <c r="AY715" s="158" t="s">
        <v>192</v>
      </c>
    </row>
    <row r="716" spans="2:65" s="13" customFormat="1" ht="10.199999999999999" x14ac:dyDescent="0.2">
      <c r="B716" s="157"/>
      <c r="D716" s="151" t="s">
        <v>203</v>
      </c>
      <c r="E716" s="158" t="s">
        <v>20</v>
      </c>
      <c r="F716" s="159" t="s">
        <v>1965</v>
      </c>
      <c r="H716" s="160">
        <v>1.67</v>
      </c>
      <c r="I716" s="161"/>
      <c r="L716" s="157"/>
      <c r="M716" s="162"/>
      <c r="T716" s="163"/>
      <c r="AT716" s="158" t="s">
        <v>203</v>
      </c>
      <c r="AU716" s="158" t="s">
        <v>89</v>
      </c>
      <c r="AV716" s="13" t="s">
        <v>89</v>
      </c>
      <c r="AW716" s="13" t="s">
        <v>39</v>
      </c>
      <c r="AX716" s="13" t="s">
        <v>80</v>
      </c>
      <c r="AY716" s="158" t="s">
        <v>192</v>
      </c>
    </row>
    <row r="717" spans="2:65" s="12" customFormat="1" ht="10.199999999999999" x14ac:dyDescent="0.2">
      <c r="B717" s="150"/>
      <c r="D717" s="151" t="s">
        <v>203</v>
      </c>
      <c r="E717" s="152" t="s">
        <v>20</v>
      </c>
      <c r="F717" s="153" t="s">
        <v>1966</v>
      </c>
      <c r="H717" s="152" t="s">
        <v>20</v>
      </c>
      <c r="I717" s="154"/>
      <c r="L717" s="150"/>
      <c r="M717" s="155"/>
      <c r="T717" s="156"/>
      <c r="AT717" s="152" t="s">
        <v>203</v>
      </c>
      <c r="AU717" s="152" t="s">
        <v>89</v>
      </c>
      <c r="AV717" s="12" t="s">
        <v>22</v>
      </c>
      <c r="AW717" s="12" t="s">
        <v>39</v>
      </c>
      <c r="AX717" s="12" t="s">
        <v>80</v>
      </c>
      <c r="AY717" s="152" t="s">
        <v>192</v>
      </c>
    </row>
    <row r="718" spans="2:65" s="13" customFormat="1" ht="10.199999999999999" x14ac:dyDescent="0.2">
      <c r="B718" s="157"/>
      <c r="D718" s="151" t="s">
        <v>203</v>
      </c>
      <c r="E718" s="158" t="s">
        <v>20</v>
      </c>
      <c r="F718" s="159" t="s">
        <v>1967</v>
      </c>
      <c r="H718" s="160">
        <v>5.04</v>
      </c>
      <c r="I718" s="161"/>
      <c r="L718" s="157"/>
      <c r="M718" s="162"/>
      <c r="T718" s="163"/>
      <c r="AT718" s="158" t="s">
        <v>203</v>
      </c>
      <c r="AU718" s="158" t="s">
        <v>89</v>
      </c>
      <c r="AV718" s="13" t="s">
        <v>89</v>
      </c>
      <c r="AW718" s="13" t="s">
        <v>39</v>
      </c>
      <c r="AX718" s="13" t="s">
        <v>80</v>
      </c>
      <c r="AY718" s="158" t="s">
        <v>192</v>
      </c>
    </row>
    <row r="719" spans="2:65" s="13" customFormat="1" ht="10.199999999999999" x14ac:dyDescent="0.2">
      <c r="B719" s="157"/>
      <c r="D719" s="151" t="s">
        <v>203</v>
      </c>
      <c r="E719" s="158" t="s">
        <v>20</v>
      </c>
      <c r="F719" s="159" t="s">
        <v>1968</v>
      </c>
      <c r="H719" s="160">
        <v>2.5289999999999999</v>
      </c>
      <c r="I719" s="161"/>
      <c r="L719" s="157"/>
      <c r="M719" s="162"/>
      <c r="T719" s="163"/>
      <c r="AT719" s="158" t="s">
        <v>203</v>
      </c>
      <c r="AU719" s="158" t="s">
        <v>89</v>
      </c>
      <c r="AV719" s="13" t="s">
        <v>89</v>
      </c>
      <c r="AW719" s="13" t="s">
        <v>39</v>
      </c>
      <c r="AX719" s="13" t="s">
        <v>80</v>
      </c>
      <c r="AY719" s="158" t="s">
        <v>192</v>
      </c>
    </row>
    <row r="720" spans="2:65" s="12" customFormat="1" ht="10.199999999999999" x14ac:dyDescent="0.2">
      <c r="B720" s="150"/>
      <c r="D720" s="151" t="s">
        <v>203</v>
      </c>
      <c r="E720" s="152" t="s">
        <v>20</v>
      </c>
      <c r="F720" s="153" t="s">
        <v>1969</v>
      </c>
      <c r="H720" s="152" t="s">
        <v>20</v>
      </c>
      <c r="I720" s="154"/>
      <c r="L720" s="150"/>
      <c r="M720" s="155"/>
      <c r="T720" s="156"/>
      <c r="AT720" s="152" t="s">
        <v>203</v>
      </c>
      <c r="AU720" s="152" t="s">
        <v>89</v>
      </c>
      <c r="AV720" s="12" t="s">
        <v>22</v>
      </c>
      <c r="AW720" s="12" t="s">
        <v>39</v>
      </c>
      <c r="AX720" s="12" t="s">
        <v>80</v>
      </c>
      <c r="AY720" s="152" t="s">
        <v>192</v>
      </c>
    </row>
    <row r="721" spans="2:65" s="13" customFormat="1" ht="10.199999999999999" x14ac:dyDescent="0.2">
      <c r="B721" s="157"/>
      <c r="D721" s="151" t="s">
        <v>203</v>
      </c>
      <c r="E721" s="158" t="s">
        <v>20</v>
      </c>
      <c r="F721" s="159" t="s">
        <v>1970</v>
      </c>
      <c r="H721" s="160">
        <v>2.722</v>
      </c>
      <c r="I721" s="161"/>
      <c r="L721" s="157"/>
      <c r="M721" s="162"/>
      <c r="T721" s="163"/>
      <c r="AT721" s="158" t="s">
        <v>203</v>
      </c>
      <c r="AU721" s="158" t="s">
        <v>89</v>
      </c>
      <c r="AV721" s="13" t="s">
        <v>89</v>
      </c>
      <c r="AW721" s="13" t="s">
        <v>39</v>
      </c>
      <c r="AX721" s="13" t="s">
        <v>80</v>
      </c>
      <c r="AY721" s="158" t="s">
        <v>192</v>
      </c>
    </row>
    <row r="722" spans="2:65" s="13" customFormat="1" ht="10.199999999999999" x14ac:dyDescent="0.2">
      <c r="B722" s="157"/>
      <c r="D722" s="151" t="s">
        <v>203</v>
      </c>
      <c r="E722" s="158" t="s">
        <v>20</v>
      </c>
      <c r="F722" s="159" t="s">
        <v>1971</v>
      </c>
      <c r="H722" s="160">
        <v>4.3789999999999996</v>
      </c>
      <c r="I722" s="161"/>
      <c r="L722" s="157"/>
      <c r="M722" s="162"/>
      <c r="T722" s="163"/>
      <c r="AT722" s="158" t="s">
        <v>203</v>
      </c>
      <c r="AU722" s="158" t="s">
        <v>89</v>
      </c>
      <c r="AV722" s="13" t="s">
        <v>89</v>
      </c>
      <c r="AW722" s="13" t="s">
        <v>39</v>
      </c>
      <c r="AX722" s="13" t="s">
        <v>80</v>
      </c>
      <c r="AY722" s="158" t="s">
        <v>192</v>
      </c>
    </row>
    <row r="723" spans="2:65" s="12" customFormat="1" ht="10.199999999999999" x14ac:dyDescent="0.2">
      <c r="B723" s="150"/>
      <c r="D723" s="151" t="s">
        <v>203</v>
      </c>
      <c r="E723" s="152" t="s">
        <v>20</v>
      </c>
      <c r="F723" s="153" t="s">
        <v>1972</v>
      </c>
      <c r="H723" s="152" t="s">
        <v>20</v>
      </c>
      <c r="I723" s="154"/>
      <c r="L723" s="150"/>
      <c r="M723" s="155"/>
      <c r="T723" s="156"/>
      <c r="AT723" s="152" t="s">
        <v>203</v>
      </c>
      <c r="AU723" s="152" t="s">
        <v>89</v>
      </c>
      <c r="AV723" s="12" t="s">
        <v>22</v>
      </c>
      <c r="AW723" s="12" t="s">
        <v>39</v>
      </c>
      <c r="AX723" s="12" t="s">
        <v>80</v>
      </c>
      <c r="AY723" s="152" t="s">
        <v>192</v>
      </c>
    </row>
    <row r="724" spans="2:65" s="13" customFormat="1" ht="10.199999999999999" x14ac:dyDescent="0.2">
      <c r="B724" s="157"/>
      <c r="D724" s="151" t="s">
        <v>203</v>
      </c>
      <c r="E724" s="158" t="s">
        <v>20</v>
      </c>
      <c r="F724" s="159" t="s">
        <v>1973</v>
      </c>
      <c r="H724" s="160">
        <v>0.216</v>
      </c>
      <c r="I724" s="161"/>
      <c r="L724" s="157"/>
      <c r="M724" s="162"/>
      <c r="T724" s="163"/>
      <c r="AT724" s="158" t="s">
        <v>203</v>
      </c>
      <c r="AU724" s="158" t="s">
        <v>89</v>
      </c>
      <c r="AV724" s="13" t="s">
        <v>89</v>
      </c>
      <c r="AW724" s="13" t="s">
        <v>39</v>
      </c>
      <c r="AX724" s="13" t="s">
        <v>80</v>
      </c>
      <c r="AY724" s="158" t="s">
        <v>192</v>
      </c>
    </row>
    <row r="725" spans="2:65" s="13" customFormat="1" ht="10.199999999999999" x14ac:dyDescent="0.2">
      <c r="B725" s="157"/>
      <c r="D725" s="151" t="s">
        <v>203</v>
      </c>
      <c r="E725" s="158" t="s">
        <v>20</v>
      </c>
      <c r="F725" s="159" t="s">
        <v>1974</v>
      </c>
      <c r="H725" s="160">
        <v>0.378</v>
      </c>
      <c r="I725" s="161"/>
      <c r="L725" s="157"/>
      <c r="M725" s="162"/>
      <c r="T725" s="163"/>
      <c r="AT725" s="158" t="s">
        <v>203</v>
      </c>
      <c r="AU725" s="158" t="s">
        <v>89</v>
      </c>
      <c r="AV725" s="13" t="s">
        <v>89</v>
      </c>
      <c r="AW725" s="13" t="s">
        <v>39</v>
      </c>
      <c r="AX725" s="13" t="s">
        <v>80</v>
      </c>
      <c r="AY725" s="158" t="s">
        <v>192</v>
      </c>
    </row>
    <row r="726" spans="2:65" s="14" customFormat="1" ht="10.199999999999999" x14ac:dyDescent="0.2">
      <c r="B726" s="164"/>
      <c r="D726" s="151" t="s">
        <v>203</v>
      </c>
      <c r="E726" s="165" t="s">
        <v>20</v>
      </c>
      <c r="F726" s="166" t="s">
        <v>207</v>
      </c>
      <c r="H726" s="167">
        <v>19.751999999999999</v>
      </c>
      <c r="I726" s="168"/>
      <c r="L726" s="164"/>
      <c r="M726" s="169"/>
      <c r="T726" s="170"/>
      <c r="AT726" s="165" t="s">
        <v>203</v>
      </c>
      <c r="AU726" s="165" t="s">
        <v>89</v>
      </c>
      <c r="AV726" s="14" t="s">
        <v>199</v>
      </c>
      <c r="AW726" s="14" t="s">
        <v>39</v>
      </c>
      <c r="AX726" s="14" t="s">
        <v>22</v>
      </c>
      <c r="AY726" s="165" t="s">
        <v>192</v>
      </c>
    </row>
    <row r="727" spans="2:65" s="1" customFormat="1" ht="24.15" customHeight="1" x14ac:dyDescent="0.2">
      <c r="B727" s="33"/>
      <c r="C727" s="133" t="s">
        <v>981</v>
      </c>
      <c r="D727" s="133" t="s">
        <v>194</v>
      </c>
      <c r="E727" s="134" t="s">
        <v>1975</v>
      </c>
      <c r="F727" s="135" t="s">
        <v>1976</v>
      </c>
      <c r="G727" s="136" t="s">
        <v>234</v>
      </c>
      <c r="H727" s="137">
        <v>95.49</v>
      </c>
      <c r="I727" s="138"/>
      <c r="J727" s="139">
        <f>ROUND(I727*H727,2)</f>
        <v>0</v>
      </c>
      <c r="K727" s="135" t="s">
        <v>198</v>
      </c>
      <c r="L727" s="33"/>
      <c r="M727" s="140" t="s">
        <v>20</v>
      </c>
      <c r="N727" s="141" t="s">
        <v>51</v>
      </c>
      <c r="P727" s="142">
        <f>O727*H727</f>
        <v>0</v>
      </c>
      <c r="Q727" s="142">
        <v>2.47E-3</v>
      </c>
      <c r="R727" s="142">
        <f>Q727*H727</f>
        <v>0.23586029999999999</v>
      </c>
      <c r="S727" s="142">
        <v>0</v>
      </c>
      <c r="T727" s="143">
        <f>S727*H727</f>
        <v>0</v>
      </c>
      <c r="AR727" s="144" t="s">
        <v>199</v>
      </c>
      <c r="AT727" s="144" t="s">
        <v>194</v>
      </c>
      <c r="AU727" s="144" t="s">
        <v>89</v>
      </c>
      <c r="AY727" s="18" t="s">
        <v>192</v>
      </c>
      <c r="BE727" s="145">
        <f>IF(N727="základní",J727,0)</f>
        <v>0</v>
      </c>
      <c r="BF727" s="145">
        <f>IF(N727="snížená",J727,0)</f>
        <v>0</v>
      </c>
      <c r="BG727" s="145">
        <f>IF(N727="zákl. přenesená",J727,0)</f>
        <v>0</v>
      </c>
      <c r="BH727" s="145">
        <f>IF(N727="sníž. přenesená",J727,0)</f>
        <v>0</v>
      </c>
      <c r="BI727" s="145">
        <f>IF(N727="nulová",J727,0)</f>
        <v>0</v>
      </c>
      <c r="BJ727" s="18" t="s">
        <v>22</v>
      </c>
      <c r="BK727" s="145">
        <f>ROUND(I727*H727,2)</f>
        <v>0</v>
      </c>
      <c r="BL727" s="18" t="s">
        <v>199</v>
      </c>
      <c r="BM727" s="144" t="s">
        <v>1977</v>
      </c>
    </row>
    <row r="728" spans="2:65" s="1" customFormat="1" ht="10.199999999999999" x14ac:dyDescent="0.2">
      <c r="B728" s="33"/>
      <c r="D728" s="146" t="s">
        <v>201</v>
      </c>
      <c r="F728" s="147" t="s">
        <v>1978</v>
      </c>
      <c r="I728" s="148"/>
      <c r="L728" s="33"/>
      <c r="M728" s="149"/>
      <c r="T728" s="54"/>
      <c r="AT728" s="18" t="s">
        <v>201</v>
      </c>
      <c r="AU728" s="18" t="s">
        <v>89</v>
      </c>
    </row>
    <row r="729" spans="2:65" s="12" customFormat="1" ht="10.199999999999999" x14ac:dyDescent="0.2">
      <c r="B729" s="150"/>
      <c r="D729" s="151" t="s">
        <v>203</v>
      </c>
      <c r="E729" s="152" t="s">
        <v>20</v>
      </c>
      <c r="F729" s="153" t="s">
        <v>1962</v>
      </c>
      <c r="H729" s="152" t="s">
        <v>20</v>
      </c>
      <c r="I729" s="154"/>
      <c r="L729" s="150"/>
      <c r="M729" s="155"/>
      <c r="T729" s="156"/>
      <c r="AT729" s="152" t="s">
        <v>203</v>
      </c>
      <c r="AU729" s="152" t="s">
        <v>89</v>
      </c>
      <c r="AV729" s="12" t="s">
        <v>22</v>
      </c>
      <c r="AW729" s="12" t="s">
        <v>39</v>
      </c>
      <c r="AX729" s="12" t="s">
        <v>80</v>
      </c>
      <c r="AY729" s="152" t="s">
        <v>192</v>
      </c>
    </row>
    <row r="730" spans="2:65" s="12" customFormat="1" ht="10.199999999999999" x14ac:dyDescent="0.2">
      <c r="B730" s="150"/>
      <c r="D730" s="151" t="s">
        <v>203</v>
      </c>
      <c r="E730" s="152" t="s">
        <v>20</v>
      </c>
      <c r="F730" s="153" t="s">
        <v>1963</v>
      </c>
      <c r="H730" s="152" t="s">
        <v>20</v>
      </c>
      <c r="I730" s="154"/>
      <c r="L730" s="150"/>
      <c r="M730" s="155"/>
      <c r="T730" s="156"/>
      <c r="AT730" s="152" t="s">
        <v>203</v>
      </c>
      <c r="AU730" s="152" t="s">
        <v>89</v>
      </c>
      <c r="AV730" s="12" t="s">
        <v>22</v>
      </c>
      <c r="AW730" s="12" t="s">
        <v>39</v>
      </c>
      <c r="AX730" s="12" t="s">
        <v>80</v>
      </c>
      <c r="AY730" s="152" t="s">
        <v>192</v>
      </c>
    </row>
    <row r="731" spans="2:65" s="13" customFormat="1" ht="10.199999999999999" x14ac:dyDescent="0.2">
      <c r="B731" s="157"/>
      <c r="D731" s="151" t="s">
        <v>203</v>
      </c>
      <c r="E731" s="158" t="s">
        <v>20</v>
      </c>
      <c r="F731" s="159" t="s">
        <v>1979</v>
      </c>
      <c r="H731" s="160">
        <v>5.867</v>
      </c>
      <c r="I731" s="161"/>
      <c r="L731" s="157"/>
      <c r="M731" s="162"/>
      <c r="T731" s="163"/>
      <c r="AT731" s="158" t="s">
        <v>203</v>
      </c>
      <c r="AU731" s="158" t="s">
        <v>89</v>
      </c>
      <c r="AV731" s="13" t="s">
        <v>89</v>
      </c>
      <c r="AW731" s="13" t="s">
        <v>39</v>
      </c>
      <c r="AX731" s="13" t="s">
        <v>80</v>
      </c>
      <c r="AY731" s="158" t="s">
        <v>192</v>
      </c>
    </row>
    <row r="732" spans="2:65" s="13" customFormat="1" ht="10.199999999999999" x14ac:dyDescent="0.2">
      <c r="B732" s="157"/>
      <c r="D732" s="151" t="s">
        <v>203</v>
      </c>
      <c r="E732" s="158" t="s">
        <v>20</v>
      </c>
      <c r="F732" s="159" t="s">
        <v>1980</v>
      </c>
      <c r="H732" s="160">
        <v>13.917</v>
      </c>
      <c r="I732" s="161"/>
      <c r="L732" s="157"/>
      <c r="M732" s="162"/>
      <c r="T732" s="163"/>
      <c r="AT732" s="158" t="s">
        <v>203</v>
      </c>
      <c r="AU732" s="158" t="s">
        <v>89</v>
      </c>
      <c r="AV732" s="13" t="s">
        <v>89</v>
      </c>
      <c r="AW732" s="13" t="s">
        <v>39</v>
      </c>
      <c r="AX732" s="13" t="s">
        <v>80</v>
      </c>
      <c r="AY732" s="158" t="s">
        <v>192</v>
      </c>
    </row>
    <row r="733" spans="2:65" s="12" customFormat="1" ht="10.199999999999999" x14ac:dyDescent="0.2">
      <c r="B733" s="150"/>
      <c r="D733" s="151" t="s">
        <v>203</v>
      </c>
      <c r="E733" s="152" t="s">
        <v>20</v>
      </c>
      <c r="F733" s="153" t="s">
        <v>1966</v>
      </c>
      <c r="H733" s="152" t="s">
        <v>20</v>
      </c>
      <c r="I733" s="154"/>
      <c r="L733" s="150"/>
      <c r="M733" s="155"/>
      <c r="T733" s="156"/>
      <c r="AT733" s="152" t="s">
        <v>203</v>
      </c>
      <c r="AU733" s="152" t="s">
        <v>89</v>
      </c>
      <c r="AV733" s="12" t="s">
        <v>22</v>
      </c>
      <c r="AW733" s="12" t="s">
        <v>39</v>
      </c>
      <c r="AX733" s="12" t="s">
        <v>80</v>
      </c>
      <c r="AY733" s="152" t="s">
        <v>192</v>
      </c>
    </row>
    <row r="734" spans="2:65" s="13" customFormat="1" ht="10.199999999999999" x14ac:dyDescent="0.2">
      <c r="B734" s="157"/>
      <c r="D734" s="151" t="s">
        <v>203</v>
      </c>
      <c r="E734" s="158" t="s">
        <v>20</v>
      </c>
      <c r="F734" s="159" t="s">
        <v>1981</v>
      </c>
      <c r="H734" s="160">
        <v>6.57</v>
      </c>
      <c r="I734" s="161"/>
      <c r="L734" s="157"/>
      <c r="M734" s="162"/>
      <c r="T734" s="163"/>
      <c r="AT734" s="158" t="s">
        <v>203</v>
      </c>
      <c r="AU734" s="158" t="s">
        <v>89</v>
      </c>
      <c r="AV734" s="13" t="s">
        <v>89</v>
      </c>
      <c r="AW734" s="13" t="s">
        <v>39</v>
      </c>
      <c r="AX734" s="13" t="s">
        <v>80</v>
      </c>
      <c r="AY734" s="158" t="s">
        <v>192</v>
      </c>
    </row>
    <row r="735" spans="2:65" s="13" customFormat="1" ht="10.199999999999999" x14ac:dyDescent="0.2">
      <c r="B735" s="157"/>
      <c r="D735" s="151" t="s">
        <v>203</v>
      </c>
      <c r="E735" s="158" t="s">
        <v>20</v>
      </c>
      <c r="F735" s="159" t="s">
        <v>1982</v>
      </c>
      <c r="H735" s="160">
        <v>21.077999999999999</v>
      </c>
      <c r="I735" s="161"/>
      <c r="L735" s="157"/>
      <c r="M735" s="162"/>
      <c r="T735" s="163"/>
      <c r="AT735" s="158" t="s">
        <v>203</v>
      </c>
      <c r="AU735" s="158" t="s">
        <v>89</v>
      </c>
      <c r="AV735" s="13" t="s">
        <v>89</v>
      </c>
      <c r="AW735" s="13" t="s">
        <v>39</v>
      </c>
      <c r="AX735" s="13" t="s">
        <v>80</v>
      </c>
      <c r="AY735" s="158" t="s">
        <v>192</v>
      </c>
    </row>
    <row r="736" spans="2:65" s="12" customFormat="1" ht="10.199999999999999" x14ac:dyDescent="0.2">
      <c r="B736" s="150"/>
      <c r="D736" s="151" t="s">
        <v>203</v>
      </c>
      <c r="E736" s="152" t="s">
        <v>20</v>
      </c>
      <c r="F736" s="153" t="s">
        <v>1969</v>
      </c>
      <c r="H736" s="152" t="s">
        <v>20</v>
      </c>
      <c r="I736" s="154"/>
      <c r="L736" s="150"/>
      <c r="M736" s="155"/>
      <c r="T736" s="156"/>
      <c r="AT736" s="152" t="s">
        <v>203</v>
      </c>
      <c r="AU736" s="152" t="s">
        <v>89</v>
      </c>
      <c r="AV736" s="12" t="s">
        <v>22</v>
      </c>
      <c r="AW736" s="12" t="s">
        <v>39</v>
      </c>
      <c r="AX736" s="12" t="s">
        <v>80</v>
      </c>
      <c r="AY736" s="152" t="s">
        <v>192</v>
      </c>
    </row>
    <row r="737" spans="2:65" s="13" customFormat="1" ht="10.199999999999999" x14ac:dyDescent="0.2">
      <c r="B737" s="157"/>
      <c r="D737" s="151" t="s">
        <v>203</v>
      </c>
      <c r="E737" s="158" t="s">
        <v>20</v>
      </c>
      <c r="F737" s="159" t="s">
        <v>1983</v>
      </c>
      <c r="H737" s="160">
        <v>5.6879999999999997</v>
      </c>
      <c r="I737" s="161"/>
      <c r="L737" s="157"/>
      <c r="M737" s="162"/>
      <c r="T737" s="163"/>
      <c r="AT737" s="158" t="s">
        <v>203</v>
      </c>
      <c r="AU737" s="158" t="s">
        <v>89</v>
      </c>
      <c r="AV737" s="13" t="s">
        <v>89</v>
      </c>
      <c r="AW737" s="13" t="s">
        <v>39</v>
      </c>
      <c r="AX737" s="13" t="s">
        <v>80</v>
      </c>
      <c r="AY737" s="158" t="s">
        <v>192</v>
      </c>
    </row>
    <row r="738" spans="2:65" s="13" customFormat="1" ht="10.199999999999999" x14ac:dyDescent="0.2">
      <c r="B738" s="157"/>
      <c r="D738" s="151" t="s">
        <v>203</v>
      </c>
      <c r="E738" s="158" t="s">
        <v>20</v>
      </c>
      <c r="F738" s="159" t="s">
        <v>1984</v>
      </c>
      <c r="H738" s="160">
        <v>36.49</v>
      </c>
      <c r="I738" s="161"/>
      <c r="L738" s="157"/>
      <c r="M738" s="162"/>
      <c r="T738" s="163"/>
      <c r="AT738" s="158" t="s">
        <v>203</v>
      </c>
      <c r="AU738" s="158" t="s">
        <v>89</v>
      </c>
      <c r="AV738" s="13" t="s">
        <v>89</v>
      </c>
      <c r="AW738" s="13" t="s">
        <v>39</v>
      </c>
      <c r="AX738" s="13" t="s">
        <v>80</v>
      </c>
      <c r="AY738" s="158" t="s">
        <v>192</v>
      </c>
    </row>
    <row r="739" spans="2:65" s="12" customFormat="1" ht="10.199999999999999" x14ac:dyDescent="0.2">
      <c r="B739" s="150"/>
      <c r="D739" s="151" t="s">
        <v>203</v>
      </c>
      <c r="E739" s="152" t="s">
        <v>20</v>
      </c>
      <c r="F739" s="153" t="s">
        <v>1972</v>
      </c>
      <c r="H739" s="152" t="s">
        <v>20</v>
      </c>
      <c r="I739" s="154"/>
      <c r="L739" s="150"/>
      <c r="M739" s="155"/>
      <c r="T739" s="156"/>
      <c r="AT739" s="152" t="s">
        <v>203</v>
      </c>
      <c r="AU739" s="152" t="s">
        <v>89</v>
      </c>
      <c r="AV739" s="12" t="s">
        <v>22</v>
      </c>
      <c r="AW739" s="12" t="s">
        <v>39</v>
      </c>
      <c r="AX739" s="12" t="s">
        <v>80</v>
      </c>
      <c r="AY739" s="152" t="s">
        <v>192</v>
      </c>
    </row>
    <row r="740" spans="2:65" s="13" customFormat="1" ht="10.199999999999999" x14ac:dyDescent="0.2">
      <c r="B740" s="157"/>
      <c r="D740" s="151" t="s">
        <v>203</v>
      </c>
      <c r="E740" s="158" t="s">
        <v>20</v>
      </c>
      <c r="F740" s="159" t="s">
        <v>1985</v>
      </c>
      <c r="H740" s="160">
        <v>0.84</v>
      </c>
      <c r="I740" s="161"/>
      <c r="L740" s="157"/>
      <c r="M740" s="162"/>
      <c r="T740" s="163"/>
      <c r="AT740" s="158" t="s">
        <v>203</v>
      </c>
      <c r="AU740" s="158" t="s">
        <v>89</v>
      </c>
      <c r="AV740" s="13" t="s">
        <v>89</v>
      </c>
      <c r="AW740" s="13" t="s">
        <v>39</v>
      </c>
      <c r="AX740" s="13" t="s">
        <v>80</v>
      </c>
      <c r="AY740" s="158" t="s">
        <v>192</v>
      </c>
    </row>
    <row r="741" spans="2:65" s="13" customFormat="1" ht="10.199999999999999" x14ac:dyDescent="0.2">
      <c r="B741" s="157"/>
      <c r="D741" s="151" t="s">
        <v>203</v>
      </c>
      <c r="E741" s="158" t="s">
        <v>20</v>
      </c>
      <c r="F741" s="159" t="s">
        <v>1986</v>
      </c>
      <c r="H741" s="160">
        <v>5.04</v>
      </c>
      <c r="I741" s="161"/>
      <c r="L741" s="157"/>
      <c r="M741" s="162"/>
      <c r="T741" s="163"/>
      <c r="AT741" s="158" t="s">
        <v>203</v>
      </c>
      <c r="AU741" s="158" t="s">
        <v>89</v>
      </c>
      <c r="AV741" s="13" t="s">
        <v>89</v>
      </c>
      <c r="AW741" s="13" t="s">
        <v>39</v>
      </c>
      <c r="AX741" s="13" t="s">
        <v>80</v>
      </c>
      <c r="AY741" s="158" t="s">
        <v>192</v>
      </c>
    </row>
    <row r="742" spans="2:65" s="14" customFormat="1" ht="10.199999999999999" x14ac:dyDescent="0.2">
      <c r="B742" s="164"/>
      <c r="D742" s="151" t="s">
        <v>203</v>
      </c>
      <c r="E742" s="165" t="s">
        <v>20</v>
      </c>
      <c r="F742" s="166" t="s">
        <v>207</v>
      </c>
      <c r="H742" s="167">
        <v>95.49</v>
      </c>
      <c r="I742" s="168"/>
      <c r="L742" s="164"/>
      <c r="M742" s="169"/>
      <c r="T742" s="170"/>
      <c r="AT742" s="165" t="s">
        <v>203</v>
      </c>
      <c r="AU742" s="165" t="s">
        <v>89</v>
      </c>
      <c r="AV742" s="14" t="s">
        <v>199</v>
      </c>
      <c r="AW742" s="14" t="s">
        <v>39</v>
      </c>
      <c r="AX742" s="14" t="s">
        <v>22</v>
      </c>
      <c r="AY742" s="165" t="s">
        <v>192</v>
      </c>
    </row>
    <row r="743" spans="2:65" s="1" customFormat="1" ht="24.15" customHeight="1" x14ac:dyDescent="0.2">
      <c r="B743" s="33"/>
      <c r="C743" s="133" t="s">
        <v>988</v>
      </c>
      <c r="D743" s="133" t="s">
        <v>194</v>
      </c>
      <c r="E743" s="134" t="s">
        <v>1987</v>
      </c>
      <c r="F743" s="135" t="s">
        <v>1988</v>
      </c>
      <c r="G743" s="136" t="s">
        <v>234</v>
      </c>
      <c r="H743" s="137">
        <v>95.49</v>
      </c>
      <c r="I743" s="138"/>
      <c r="J743" s="139">
        <f>ROUND(I743*H743,2)</f>
        <v>0</v>
      </c>
      <c r="K743" s="135" t="s">
        <v>198</v>
      </c>
      <c r="L743" s="33"/>
      <c r="M743" s="140" t="s">
        <v>20</v>
      </c>
      <c r="N743" s="141" t="s">
        <v>51</v>
      </c>
      <c r="P743" s="142">
        <f>O743*H743</f>
        <v>0</v>
      </c>
      <c r="Q743" s="142">
        <v>0</v>
      </c>
      <c r="R743" s="142">
        <f>Q743*H743</f>
        <v>0</v>
      </c>
      <c r="S743" s="142">
        <v>0</v>
      </c>
      <c r="T743" s="143">
        <f>S743*H743</f>
        <v>0</v>
      </c>
      <c r="AR743" s="144" t="s">
        <v>199</v>
      </c>
      <c r="AT743" s="144" t="s">
        <v>194</v>
      </c>
      <c r="AU743" s="144" t="s">
        <v>89</v>
      </c>
      <c r="AY743" s="18" t="s">
        <v>192</v>
      </c>
      <c r="BE743" s="145">
        <f>IF(N743="základní",J743,0)</f>
        <v>0</v>
      </c>
      <c r="BF743" s="145">
        <f>IF(N743="snížená",J743,0)</f>
        <v>0</v>
      </c>
      <c r="BG743" s="145">
        <f>IF(N743="zákl. přenesená",J743,0)</f>
        <v>0</v>
      </c>
      <c r="BH743" s="145">
        <f>IF(N743="sníž. přenesená",J743,0)</f>
        <v>0</v>
      </c>
      <c r="BI743" s="145">
        <f>IF(N743="nulová",J743,0)</f>
        <v>0</v>
      </c>
      <c r="BJ743" s="18" t="s">
        <v>22</v>
      </c>
      <c r="BK743" s="145">
        <f>ROUND(I743*H743,2)</f>
        <v>0</v>
      </c>
      <c r="BL743" s="18" t="s">
        <v>199</v>
      </c>
      <c r="BM743" s="144" t="s">
        <v>1989</v>
      </c>
    </row>
    <row r="744" spans="2:65" s="1" customFormat="1" ht="10.199999999999999" x14ac:dyDescent="0.2">
      <c r="B744" s="33"/>
      <c r="D744" s="146" t="s">
        <v>201</v>
      </c>
      <c r="F744" s="147" t="s">
        <v>1990</v>
      </c>
      <c r="I744" s="148"/>
      <c r="L744" s="33"/>
      <c r="M744" s="149"/>
      <c r="T744" s="54"/>
      <c r="AT744" s="18" t="s">
        <v>201</v>
      </c>
      <c r="AU744" s="18" t="s">
        <v>89</v>
      </c>
    </row>
    <row r="745" spans="2:65" s="1" customFormat="1" ht="24.15" customHeight="1" x14ac:dyDescent="0.2">
      <c r="B745" s="33"/>
      <c r="C745" s="133" t="s">
        <v>1003</v>
      </c>
      <c r="D745" s="133" t="s">
        <v>194</v>
      </c>
      <c r="E745" s="134" t="s">
        <v>1991</v>
      </c>
      <c r="F745" s="135" t="s">
        <v>1992</v>
      </c>
      <c r="G745" s="136" t="s">
        <v>898</v>
      </c>
      <c r="H745" s="137">
        <v>0.96399999999999997</v>
      </c>
      <c r="I745" s="138"/>
      <c r="J745" s="139">
        <f>ROUND(I745*H745,2)</f>
        <v>0</v>
      </c>
      <c r="K745" s="135" t="s">
        <v>198</v>
      </c>
      <c r="L745" s="33"/>
      <c r="M745" s="140" t="s">
        <v>20</v>
      </c>
      <c r="N745" s="141" t="s">
        <v>51</v>
      </c>
      <c r="P745" s="142">
        <f>O745*H745</f>
        <v>0</v>
      </c>
      <c r="Q745" s="142">
        <v>1.10907</v>
      </c>
      <c r="R745" s="142">
        <f>Q745*H745</f>
        <v>1.0691434799999999</v>
      </c>
      <c r="S745" s="142">
        <v>0</v>
      </c>
      <c r="T745" s="143">
        <f>S745*H745</f>
        <v>0</v>
      </c>
      <c r="AR745" s="144" t="s">
        <v>199</v>
      </c>
      <c r="AT745" s="144" t="s">
        <v>194</v>
      </c>
      <c r="AU745" s="144" t="s">
        <v>89</v>
      </c>
      <c r="AY745" s="18" t="s">
        <v>192</v>
      </c>
      <c r="BE745" s="145">
        <f>IF(N745="základní",J745,0)</f>
        <v>0</v>
      </c>
      <c r="BF745" s="145">
        <f>IF(N745="snížená",J745,0)</f>
        <v>0</v>
      </c>
      <c r="BG745" s="145">
        <f>IF(N745="zákl. přenesená",J745,0)</f>
        <v>0</v>
      </c>
      <c r="BH745" s="145">
        <f>IF(N745="sníž. přenesená",J745,0)</f>
        <v>0</v>
      </c>
      <c r="BI745" s="145">
        <f>IF(N745="nulová",J745,0)</f>
        <v>0</v>
      </c>
      <c r="BJ745" s="18" t="s">
        <v>22</v>
      </c>
      <c r="BK745" s="145">
        <f>ROUND(I745*H745,2)</f>
        <v>0</v>
      </c>
      <c r="BL745" s="18" t="s">
        <v>199</v>
      </c>
      <c r="BM745" s="144" t="s">
        <v>1993</v>
      </c>
    </row>
    <row r="746" spans="2:65" s="1" customFormat="1" ht="10.199999999999999" x14ac:dyDescent="0.2">
      <c r="B746" s="33"/>
      <c r="D746" s="146" t="s">
        <v>201</v>
      </c>
      <c r="F746" s="147" t="s">
        <v>1994</v>
      </c>
      <c r="I746" s="148"/>
      <c r="L746" s="33"/>
      <c r="M746" s="149"/>
      <c r="T746" s="54"/>
      <c r="AT746" s="18" t="s">
        <v>201</v>
      </c>
      <c r="AU746" s="18" t="s">
        <v>89</v>
      </c>
    </row>
    <row r="747" spans="2:65" s="12" customFormat="1" ht="10.199999999999999" x14ac:dyDescent="0.2">
      <c r="B747" s="150"/>
      <c r="D747" s="151" t="s">
        <v>203</v>
      </c>
      <c r="E747" s="152" t="s">
        <v>20</v>
      </c>
      <c r="F747" s="153" t="s">
        <v>1995</v>
      </c>
      <c r="H747" s="152" t="s">
        <v>20</v>
      </c>
      <c r="I747" s="154"/>
      <c r="L747" s="150"/>
      <c r="M747" s="155"/>
      <c r="T747" s="156"/>
      <c r="AT747" s="152" t="s">
        <v>203</v>
      </c>
      <c r="AU747" s="152" t="s">
        <v>89</v>
      </c>
      <c r="AV747" s="12" t="s">
        <v>22</v>
      </c>
      <c r="AW747" s="12" t="s">
        <v>39</v>
      </c>
      <c r="AX747" s="12" t="s">
        <v>80</v>
      </c>
      <c r="AY747" s="152" t="s">
        <v>192</v>
      </c>
    </row>
    <row r="748" spans="2:65" s="13" customFormat="1" ht="10.199999999999999" x14ac:dyDescent="0.2">
      <c r="B748" s="157"/>
      <c r="D748" s="151" t="s">
        <v>203</v>
      </c>
      <c r="E748" s="158" t="s">
        <v>20</v>
      </c>
      <c r="F748" s="159" t="s">
        <v>1996</v>
      </c>
      <c r="H748" s="160">
        <v>0.32</v>
      </c>
      <c r="I748" s="161"/>
      <c r="L748" s="157"/>
      <c r="M748" s="162"/>
      <c r="T748" s="163"/>
      <c r="AT748" s="158" t="s">
        <v>203</v>
      </c>
      <c r="AU748" s="158" t="s">
        <v>89</v>
      </c>
      <c r="AV748" s="13" t="s">
        <v>89</v>
      </c>
      <c r="AW748" s="13" t="s">
        <v>39</v>
      </c>
      <c r="AX748" s="13" t="s">
        <v>80</v>
      </c>
      <c r="AY748" s="158" t="s">
        <v>192</v>
      </c>
    </row>
    <row r="749" spans="2:65" s="12" customFormat="1" ht="10.199999999999999" x14ac:dyDescent="0.2">
      <c r="B749" s="150"/>
      <c r="D749" s="151" t="s">
        <v>203</v>
      </c>
      <c r="E749" s="152" t="s">
        <v>20</v>
      </c>
      <c r="F749" s="153" t="s">
        <v>1997</v>
      </c>
      <c r="H749" s="152" t="s">
        <v>20</v>
      </c>
      <c r="I749" s="154"/>
      <c r="L749" s="150"/>
      <c r="M749" s="155"/>
      <c r="T749" s="156"/>
      <c r="AT749" s="152" t="s">
        <v>203</v>
      </c>
      <c r="AU749" s="152" t="s">
        <v>89</v>
      </c>
      <c r="AV749" s="12" t="s">
        <v>22</v>
      </c>
      <c r="AW749" s="12" t="s">
        <v>39</v>
      </c>
      <c r="AX749" s="12" t="s">
        <v>80</v>
      </c>
      <c r="AY749" s="152" t="s">
        <v>192</v>
      </c>
    </row>
    <row r="750" spans="2:65" s="12" customFormat="1" ht="10.199999999999999" x14ac:dyDescent="0.2">
      <c r="B750" s="150"/>
      <c r="D750" s="151" t="s">
        <v>203</v>
      </c>
      <c r="E750" s="152" t="s">
        <v>20</v>
      </c>
      <c r="F750" s="153" t="s">
        <v>1998</v>
      </c>
      <c r="H750" s="152" t="s">
        <v>20</v>
      </c>
      <c r="I750" s="154"/>
      <c r="L750" s="150"/>
      <c r="M750" s="155"/>
      <c r="T750" s="156"/>
      <c r="AT750" s="152" t="s">
        <v>203</v>
      </c>
      <c r="AU750" s="152" t="s">
        <v>89</v>
      </c>
      <c r="AV750" s="12" t="s">
        <v>22</v>
      </c>
      <c r="AW750" s="12" t="s">
        <v>39</v>
      </c>
      <c r="AX750" s="12" t="s">
        <v>80</v>
      </c>
      <c r="AY750" s="152" t="s">
        <v>192</v>
      </c>
    </row>
    <row r="751" spans="2:65" s="13" customFormat="1" ht="10.199999999999999" x14ac:dyDescent="0.2">
      <c r="B751" s="157"/>
      <c r="D751" s="151" t="s">
        <v>203</v>
      </c>
      <c r="E751" s="158" t="s">
        <v>20</v>
      </c>
      <c r="F751" s="159" t="s">
        <v>1999</v>
      </c>
      <c r="H751" s="160">
        <v>0.254</v>
      </c>
      <c r="I751" s="161"/>
      <c r="L751" s="157"/>
      <c r="M751" s="162"/>
      <c r="T751" s="163"/>
      <c r="AT751" s="158" t="s">
        <v>203</v>
      </c>
      <c r="AU751" s="158" t="s">
        <v>89</v>
      </c>
      <c r="AV751" s="13" t="s">
        <v>89</v>
      </c>
      <c r="AW751" s="13" t="s">
        <v>39</v>
      </c>
      <c r="AX751" s="13" t="s">
        <v>80</v>
      </c>
      <c r="AY751" s="158" t="s">
        <v>192</v>
      </c>
    </row>
    <row r="752" spans="2:65" s="13" customFormat="1" ht="10.199999999999999" x14ac:dyDescent="0.2">
      <c r="B752" s="157"/>
      <c r="D752" s="151" t="s">
        <v>203</v>
      </c>
      <c r="E752" s="158" t="s">
        <v>20</v>
      </c>
      <c r="F752" s="159" t="s">
        <v>2000</v>
      </c>
      <c r="H752" s="160">
        <v>0.17699999999999999</v>
      </c>
      <c r="I752" s="161"/>
      <c r="L752" s="157"/>
      <c r="M752" s="162"/>
      <c r="T752" s="163"/>
      <c r="AT752" s="158" t="s">
        <v>203</v>
      </c>
      <c r="AU752" s="158" t="s">
        <v>89</v>
      </c>
      <c r="AV752" s="13" t="s">
        <v>89</v>
      </c>
      <c r="AW752" s="13" t="s">
        <v>39</v>
      </c>
      <c r="AX752" s="13" t="s">
        <v>80</v>
      </c>
      <c r="AY752" s="158" t="s">
        <v>192</v>
      </c>
    </row>
    <row r="753" spans="2:65" s="13" customFormat="1" ht="10.199999999999999" x14ac:dyDescent="0.2">
      <c r="B753" s="157"/>
      <c r="D753" s="151" t="s">
        <v>203</v>
      </c>
      <c r="E753" s="158" t="s">
        <v>20</v>
      </c>
      <c r="F753" s="159" t="s">
        <v>2001</v>
      </c>
      <c r="H753" s="160">
        <v>0.21299999999999999</v>
      </c>
      <c r="I753" s="161"/>
      <c r="L753" s="157"/>
      <c r="M753" s="162"/>
      <c r="T753" s="163"/>
      <c r="AT753" s="158" t="s">
        <v>203</v>
      </c>
      <c r="AU753" s="158" t="s">
        <v>89</v>
      </c>
      <c r="AV753" s="13" t="s">
        <v>89</v>
      </c>
      <c r="AW753" s="13" t="s">
        <v>39</v>
      </c>
      <c r="AX753" s="13" t="s">
        <v>80</v>
      </c>
      <c r="AY753" s="158" t="s">
        <v>192</v>
      </c>
    </row>
    <row r="754" spans="2:65" s="14" customFormat="1" ht="10.199999999999999" x14ac:dyDescent="0.2">
      <c r="B754" s="164"/>
      <c r="D754" s="151" t="s">
        <v>203</v>
      </c>
      <c r="E754" s="165" t="s">
        <v>20</v>
      </c>
      <c r="F754" s="166" t="s">
        <v>207</v>
      </c>
      <c r="H754" s="167">
        <v>0.96399999999999997</v>
      </c>
      <c r="I754" s="168"/>
      <c r="L754" s="164"/>
      <c r="M754" s="169"/>
      <c r="T754" s="170"/>
      <c r="AT754" s="165" t="s">
        <v>203</v>
      </c>
      <c r="AU754" s="165" t="s">
        <v>89</v>
      </c>
      <c r="AV754" s="14" t="s">
        <v>199</v>
      </c>
      <c r="AW754" s="14" t="s">
        <v>39</v>
      </c>
      <c r="AX754" s="14" t="s">
        <v>22</v>
      </c>
      <c r="AY754" s="165" t="s">
        <v>192</v>
      </c>
    </row>
    <row r="755" spans="2:65" s="1" customFormat="1" ht="24.15" customHeight="1" x14ac:dyDescent="0.2">
      <c r="B755" s="33"/>
      <c r="C755" s="133" t="s">
        <v>1015</v>
      </c>
      <c r="D755" s="133" t="s">
        <v>194</v>
      </c>
      <c r="E755" s="134" t="s">
        <v>2002</v>
      </c>
      <c r="F755" s="135" t="s">
        <v>2003</v>
      </c>
      <c r="G755" s="136" t="s">
        <v>898</v>
      </c>
      <c r="H755" s="137">
        <v>2.9630000000000001</v>
      </c>
      <c r="I755" s="138"/>
      <c r="J755" s="139">
        <f>ROUND(I755*H755,2)</f>
        <v>0</v>
      </c>
      <c r="K755" s="135" t="s">
        <v>198</v>
      </c>
      <c r="L755" s="33"/>
      <c r="M755" s="140" t="s">
        <v>20</v>
      </c>
      <c r="N755" s="141" t="s">
        <v>51</v>
      </c>
      <c r="P755" s="142">
        <f>O755*H755</f>
        <v>0</v>
      </c>
      <c r="Q755" s="142">
        <v>1.06277</v>
      </c>
      <c r="R755" s="142">
        <f>Q755*H755</f>
        <v>3.14898751</v>
      </c>
      <c r="S755" s="142">
        <v>0</v>
      </c>
      <c r="T755" s="143">
        <f>S755*H755</f>
        <v>0</v>
      </c>
      <c r="AR755" s="144" t="s">
        <v>199</v>
      </c>
      <c r="AT755" s="144" t="s">
        <v>194</v>
      </c>
      <c r="AU755" s="144" t="s">
        <v>89</v>
      </c>
      <c r="AY755" s="18" t="s">
        <v>192</v>
      </c>
      <c r="BE755" s="145">
        <f>IF(N755="základní",J755,0)</f>
        <v>0</v>
      </c>
      <c r="BF755" s="145">
        <f>IF(N755="snížená",J755,0)</f>
        <v>0</v>
      </c>
      <c r="BG755" s="145">
        <f>IF(N755="zákl. přenesená",J755,0)</f>
        <v>0</v>
      </c>
      <c r="BH755" s="145">
        <f>IF(N755="sníž. přenesená",J755,0)</f>
        <v>0</v>
      </c>
      <c r="BI755" s="145">
        <f>IF(N755="nulová",J755,0)</f>
        <v>0</v>
      </c>
      <c r="BJ755" s="18" t="s">
        <v>22</v>
      </c>
      <c r="BK755" s="145">
        <f>ROUND(I755*H755,2)</f>
        <v>0</v>
      </c>
      <c r="BL755" s="18" t="s">
        <v>199</v>
      </c>
      <c r="BM755" s="144" t="s">
        <v>2004</v>
      </c>
    </row>
    <row r="756" spans="2:65" s="1" customFormat="1" ht="10.199999999999999" x14ac:dyDescent="0.2">
      <c r="B756" s="33"/>
      <c r="D756" s="146" t="s">
        <v>201</v>
      </c>
      <c r="F756" s="147" t="s">
        <v>2005</v>
      </c>
      <c r="I756" s="148"/>
      <c r="L756" s="33"/>
      <c r="M756" s="149"/>
      <c r="T756" s="54"/>
      <c r="AT756" s="18" t="s">
        <v>201</v>
      </c>
      <c r="AU756" s="18" t="s">
        <v>89</v>
      </c>
    </row>
    <row r="757" spans="2:65" s="12" customFormat="1" ht="10.199999999999999" x14ac:dyDescent="0.2">
      <c r="B757" s="150"/>
      <c r="D757" s="151" t="s">
        <v>203</v>
      </c>
      <c r="E757" s="152" t="s">
        <v>20</v>
      </c>
      <c r="F757" s="153" t="s">
        <v>2006</v>
      </c>
      <c r="H757" s="152" t="s">
        <v>20</v>
      </c>
      <c r="I757" s="154"/>
      <c r="L757" s="150"/>
      <c r="M757" s="155"/>
      <c r="T757" s="156"/>
      <c r="AT757" s="152" t="s">
        <v>203</v>
      </c>
      <c r="AU757" s="152" t="s">
        <v>89</v>
      </c>
      <c r="AV757" s="12" t="s">
        <v>22</v>
      </c>
      <c r="AW757" s="12" t="s">
        <v>39</v>
      </c>
      <c r="AX757" s="12" t="s">
        <v>80</v>
      </c>
      <c r="AY757" s="152" t="s">
        <v>192</v>
      </c>
    </row>
    <row r="758" spans="2:65" s="13" customFormat="1" ht="10.199999999999999" x14ac:dyDescent="0.2">
      <c r="B758" s="157"/>
      <c r="D758" s="151" t="s">
        <v>203</v>
      </c>
      <c r="E758" s="158" t="s">
        <v>20</v>
      </c>
      <c r="F758" s="159" t="s">
        <v>2007</v>
      </c>
      <c r="H758" s="160">
        <v>2.9630000000000001</v>
      </c>
      <c r="I758" s="161"/>
      <c r="L758" s="157"/>
      <c r="M758" s="162"/>
      <c r="T758" s="163"/>
      <c r="AT758" s="158" t="s">
        <v>203</v>
      </c>
      <c r="AU758" s="158" t="s">
        <v>89</v>
      </c>
      <c r="AV758" s="13" t="s">
        <v>89</v>
      </c>
      <c r="AW758" s="13" t="s">
        <v>39</v>
      </c>
      <c r="AX758" s="13" t="s">
        <v>22</v>
      </c>
      <c r="AY758" s="158" t="s">
        <v>192</v>
      </c>
    </row>
    <row r="759" spans="2:65" s="1" customFormat="1" ht="16.5" customHeight="1" x14ac:dyDescent="0.2">
      <c r="B759" s="33"/>
      <c r="C759" s="133" t="s">
        <v>1043</v>
      </c>
      <c r="D759" s="133" t="s">
        <v>194</v>
      </c>
      <c r="E759" s="134" t="s">
        <v>2008</v>
      </c>
      <c r="F759" s="135" t="s">
        <v>2009</v>
      </c>
      <c r="G759" s="136" t="s">
        <v>197</v>
      </c>
      <c r="H759" s="137">
        <v>0.875</v>
      </c>
      <c r="I759" s="138"/>
      <c r="J759" s="139">
        <f>ROUND(I759*H759,2)</f>
        <v>0</v>
      </c>
      <c r="K759" s="135" t="s">
        <v>198</v>
      </c>
      <c r="L759" s="33"/>
      <c r="M759" s="140" t="s">
        <v>20</v>
      </c>
      <c r="N759" s="141" t="s">
        <v>51</v>
      </c>
      <c r="P759" s="142">
        <f>O759*H759</f>
        <v>0</v>
      </c>
      <c r="Q759" s="142">
        <v>2.6446800000000001</v>
      </c>
      <c r="R759" s="142">
        <f>Q759*H759</f>
        <v>2.314095</v>
      </c>
      <c r="S759" s="142">
        <v>0</v>
      </c>
      <c r="T759" s="143">
        <f>S759*H759</f>
        <v>0</v>
      </c>
      <c r="AR759" s="144" t="s">
        <v>199</v>
      </c>
      <c r="AT759" s="144" t="s">
        <v>194</v>
      </c>
      <c r="AU759" s="144" t="s">
        <v>89</v>
      </c>
      <c r="AY759" s="18" t="s">
        <v>192</v>
      </c>
      <c r="BE759" s="145">
        <f>IF(N759="základní",J759,0)</f>
        <v>0</v>
      </c>
      <c r="BF759" s="145">
        <f>IF(N759="snížená",J759,0)</f>
        <v>0</v>
      </c>
      <c r="BG759" s="145">
        <f>IF(N759="zákl. přenesená",J759,0)</f>
        <v>0</v>
      </c>
      <c r="BH759" s="145">
        <f>IF(N759="sníž. přenesená",J759,0)</f>
        <v>0</v>
      </c>
      <c r="BI759" s="145">
        <f>IF(N759="nulová",J759,0)</f>
        <v>0</v>
      </c>
      <c r="BJ759" s="18" t="s">
        <v>22</v>
      </c>
      <c r="BK759" s="145">
        <f>ROUND(I759*H759,2)</f>
        <v>0</v>
      </c>
      <c r="BL759" s="18" t="s">
        <v>199</v>
      </c>
      <c r="BM759" s="144" t="s">
        <v>2010</v>
      </c>
    </row>
    <row r="760" spans="2:65" s="1" customFormat="1" ht="10.199999999999999" x14ac:dyDescent="0.2">
      <c r="B760" s="33"/>
      <c r="D760" s="146" t="s">
        <v>201</v>
      </c>
      <c r="F760" s="147" t="s">
        <v>2011</v>
      </c>
      <c r="I760" s="148"/>
      <c r="L760" s="33"/>
      <c r="M760" s="149"/>
      <c r="T760" s="54"/>
      <c r="AT760" s="18" t="s">
        <v>201</v>
      </c>
      <c r="AU760" s="18" t="s">
        <v>89</v>
      </c>
    </row>
    <row r="761" spans="2:65" s="12" customFormat="1" ht="10.199999999999999" x14ac:dyDescent="0.2">
      <c r="B761" s="150"/>
      <c r="D761" s="151" t="s">
        <v>203</v>
      </c>
      <c r="E761" s="152" t="s">
        <v>20</v>
      </c>
      <c r="F761" s="153" t="s">
        <v>2012</v>
      </c>
      <c r="H761" s="152" t="s">
        <v>20</v>
      </c>
      <c r="I761" s="154"/>
      <c r="L761" s="150"/>
      <c r="M761" s="155"/>
      <c r="T761" s="156"/>
      <c r="AT761" s="152" t="s">
        <v>203</v>
      </c>
      <c r="AU761" s="152" t="s">
        <v>89</v>
      </c>
      <c r="AV761" s="12" t="s">
        <v>22</v>
      </c>
      <c r="AW761" s="12" t="s">
        <v>39</v>
      </c>
      <c r="AX761" s="12" t="s">
        <v>80</v>
      </c>
      <c r="AY761" s="152" t="s">
        <v>192</v>
      </c>
    </row>
    <row r="762" spans="2:65" s="12" customFormat="1" ht="10.199999999999999" x14ac:dyDescent="0.2">
      <c r="B762" s="150"/>
      <c r="D762" s="151" t="s">
        <v>203</v>
      </c>
      <c r="E762" s="152" t="s">
        <v>20</v>
      </c>
      <c r="F762" s="153" t="s">
        <v>1661</v>
      </c>
      <c r="H762" s="152" t="s">
        <v>20</v>
      </c>
      <c r="I762" s="154"/>
      <c r="L762" s="150"/>
      <c r="M762" s="155"/>
      <c r="T762" s="156"/>
      <c r="AT762" s="152" t="s">
        <v>203</v>
      </c>
      <c r="AU762" s="152" t="s">
        <v>89</v>
      </c>
      <c r="AV762" s="12" t="s">
        <v>22</v>
      </c>
      <c r="AW762" s="12" t="s">
        <v>39</v>
      </c>
      <c r="AX762" s="12" t="s">
        <v>80</v>
      </c>
      <c r="AY762" s="152" t="s">
        <v>192</v>
      </c>
    </row>
    <row r="763" spans="2:65" s="13" customFormat="1" ht="10.199999999999999" x14ac:dyDescent="0.2">
      <c r="B763" s="157"/>
      <c r="D763" s="151" t="s">
        <v>203</v>
      </c>
      <c r="E763" s="158" t="s">
        <v>20</v>
      </c>
      <c r="F763" s="159" t="s">
        <v>2013</v>
      </c>
      <c r="H763" s="160">
        <v>0.52500000000000002</v>
      </c>
      <c r="I763" s="161"/>
      <c r="L763" s="157"/>
      <c r="M763" s="162"/>
      <c r="T763" s="163"/>
      <c r="AT763" s="158" t="s">
        <v>203</v>
      </c>
      <c r="AU763" s="158" t="s">
        <v>89</v>
      </c>
      <c r="AV763" s="13" t="s">
        <v>89</v>
      </c>
      <c r="AW763" s="13" t="s">
        <v>39</v>
      </c>
      <c r="AX763" s="13" t="s">
        <v>80</v>
      </c>
      <c r="AY763" s="158" t="s">
        <v>192</v>
      </c>
    </row>
    <row r="764" spans="2:65" s="12" customFormat="1" ht="10.199999999999999" x14ac:dyDescent="0.2">
      <c r="B764" s="150"/>
      <c r="D764" s="151" t="s">
        <v>203</v>
      </c>
      <c r="E764" s="152" t="s">
        <v>20</v>
      </c>
      <c r="F764" s="153" t="s">
        <v>1663</v>
      </c>
      <c r="H764" s="152" t="s">
        <v>20</v>
      </c>
      <c r="I764" s="154"/>
      <c r="L764" s="150"/>
      <c r="M764" s="155"/>
      <c r="T764" s="156"/>
      <c r="AT764" s="152" t="s">
        <v>203</v>
      </c>
      <c r="AU764" s="152" t="s">
        <v>89</v>
      </c>
      <c r="AV764" s="12" t="s">
        <v>22</v>
      </c>
      <c r="AW764" s="12" t="s">
        <v>39</v>
      </c>
      <c r="AX764" s="12" t="s">
        <v>80</v>
      </c>
      <c r="AY764" s="152" t="s">
        <v>192</v>
      </c>
    </row>
    <row r="765" spans="2:65" s="13" customFormat="1" ht="10.199999999999999" x14ac:dyDescent="0.2">
      <c r="B765" s="157"/>
      <c r="D765" s="151" t="s">
        <v>203</v>
      </c>
      <c r="E765" s="158" t="s">
        <v>20</v>
      </c>
      <c r="F765" s="159" t="s">
        <v>2014</v>
      </c>
      <c r="H765" s="160">
        <v>0.35</v>
      </c>
      <c r="I765" s="161"/>
      <c r="L765" s="157"/>
      <c r="M765" s="162"/>
      <c r="T765" s="163"/>
      <c r="AT765" s="158" t="s">
        <v>203</v>
      </c>
      <c r="AU765" s="158" t="s">
        <v>89</v>
      </c>
      <c r="AV765" s="13" t="s">
        <v>89</v>
      </c>
      <c r="AW765" s="13" t="s">
        <v>39</v>
      </c>
      <c r="AX765" s="13" t="s">
        <v>80</v>
      </c>
      <c r="AY765" s="158" t="s">
        <v>192</v>
      </c>
    </row>
    <row r="766" spans="2:65" s="14" customFormat="1" ht="10.199999999999999" x14ac:dyDescent="0.2">
      <c r="B766" s="164"/>
      <c r="D766" s="151" t="s">
        <v>203</v>
      </c>
      <c r="E766" s="165" t="s">
        <v>20</v>
      </c>
      <c r="F766" s="166" t="s">
        <v>207</v>
      </c>
      <c r="H766" s="167">
        <v>0.875</v>
      </c>
      <c r="I766" s="168"/>
      <c r="L766" s="164"/>
      <c r="M766" s="169"/>
      <c r="T766" s="170"/>
      <c r="AT766" s="165" t="s">
        <v>203</v>
      </c>
      <c r="AU766" s="165" t="s">
        <v>89</v>
      </c>
      <c r="AV766" s="14" t="s">
        <v>199</v>
      </c>
      <c r="AW766" s="14" t="s">
        <v>39</v>
      </c>
      <c r="AX766" s="14" t="s">
        <v>22</v>
      </c>
      <c r="AY766" s="165" t="s">
        <v>192</v>
      </c>
    </row>
    <row r="767" spans="2:65" s="11" customFormat="1" ht="22.8" customHeight="1" x14ac:dyDescent="0.25">
      <c r="B767" s="121"/>
      <c r="D767" s="122" t="s">
        <v>79</v>
      </c>
      <c r="E767" s="131" t="s">
        <v>199</v>
      </c>
      <c r="F767" s="131" t="s">
        <v>2015</v>
      </c>
      <c r="I767" s="124"/>
      <c r="J767" s="132">
        <f>BK767</f>
        <v>0</v>
      </c>
      <c r="L767" s="121"/>
      <c r="M767" s="126"/>
      <c r="P767" s="127">
        <f>SUM(P768:P995)</f>
        <v>0</v>
      </c>
      <c r="R767" s="127">
        <f>SUM(R768:R995)</f>
        <v>55.766734190000001</v>
      </c>
      <c r="T767" s="128">
        <f>SUM(T768:T995)</f>
        <v>0</v>
      </c>
      <c r="AR767" s="122" t="s">
        <v>22</v>
      </c>
      <c r="AT767" s="129" t="s">
        <v>79</v>
      </c>
      <c r="AU767" s="129" t="s">
        <v>22</v>
      </c>
      <c r="AY767" s="122" t="s">
        <v>192</v>
      </c>
      <c r="BK767" s="130">
        <f>SUM(BK768:BK995)</f>
        <v>0</v>
      </c>
    </row>
    <row r="768" spans="2:65" s="1" customFormat="1" ht="24.15" customHeight="1" x14ac:dyDescent="0.2">
      <c r="B768" s="33"/>
      <c r="C768" s="133" t="s">
        <v>1052</v>
      </c>
      <c r="D768" s="133" t="s">
        <v>194</v>
      </c>
      <c r="E768" s="134" t="s">
        <v>2016</v>
      </c>
      <c r="F768" s="135" t="s">
        <v>2017</v>
      </c>
      <c r="G768" s="136" t="s">
        <v>197</v>
      </c>
      <c r="H768" s="137">
        <v>5.0190000000000001</v>
      </c>
      <c r="I768" s="138"/>
      <c r="J768" s="139">
        <f>ROUND(I768*H768,2)</f>
        <v>0</v>
      </c>
      <c r="K768" s="135" t="s">
        <v>198</v>
      </c>
      <c r="L768" s="33"/>
      <c r="M768" s="140" t="s">
        <v>20</v>
      </c>
      <c r="N768" s="141" t="s">
        <v>51</v>
      </c>
      <c r="P768" s="142">
        <f>O768*H768</f>
        <v>0</v>
      </c>
      <c r="Q768" s="142">
        <v>2.45343</v>
      </c>
      <c r="R768" s="142">
        <f>Q768*H768</f>
        <v>12.31376517</v>
      </c>
      <c r="S768" s="142">
        <v>0</v>
      </c>
      <c r="T768" s="143">
        <f>S768*H768</f>
        <v>0</v>
      </c>
      <c r="AR768" s="144" t="s">
        <v>199</v>
      </c>
      <c r="AT768" s="144" t="s">
        <v>194</v>
      </c>
      <c r="AU768" s="144" t="s">
        <v>89</v>
      </c>
      <c r="AY768" s="18" t="s">
        <v>192</v>
      </c>
      <c r="BE768" s="145">
        <f>IF(N768="základní",J768,0)</f>
        <v>0</v>
      </c>
      <c r="BF768" s="145">
        <f>IF(N768="snížená",J768,0)</f>
        <v>0</v>
      </c>
      <c r="BG768" s="145">
        <f>IF(N768="zákl. přenesená",J768,0)</f>
        <v>0</v>
      </c>
      <c r="BH768" s="145">
        <f>IF(N768="sníž. přenesená",J768,0)</f>
        <v>0</v>
      </c>
      <c r="BI768" s="145">
        <f>IF(N768="nulová",J768,0)</f>
        <v>0</v>
      </c>
      <c r="BJ768" s="18" t="s">
        <v>22</v>
      </c>
      <c r="BK768" s="145">
        <f>ROUND(I768*H768,2)</f>
        <v>0</v>
      </c>
      <c r="BL768" s="18" t="s">
        <v>199</v>
      </c>
      <c r="BM768" s="144" t="s">
        <v>2018</v>
      </c>
    </row>
    <row r="769" spans="2:65" s="1" customFormat="1" ht="10.199999999999999" x14ac:dyDescent="0.2">
      <c r="B769" s="33"/>
      <c r="D769" s="146" t="s">
        <v>201</v>
      </c>
      <c r="F769" s="147" t="s">
        <v>2019</v>
      </c>
      <c r="I769" s="148"/>
      <c r="L769" s="33"/>
      <c r="M769" s="149"/>
      <c r="T769" s="54"/>
      <c r="AT769" s="18" t="s">
        <v>201</v>
      </c>
      <c r="AU769" s="18" t="s">
        <v>89</v>
      </c>
    </row>
    <row r="770" spans="2:65" s="12" customFormat="1" ht="10.199999999999999" x14ac:dyDescent="0.2">
      <c r="B770" s="150"/>
      <c r="D770" s="151" t="s">
        <v>203</v>
      </c>
      <c r="E770" s="152" t="s">
        <v>20</v>
      </c>
      <c r="F770" s="153" t="s">
        <v>2020</v>
      </c>
      <c r="H770" s="152" t="s">
        <v>20</v>
      </c>
      <c r="I770" s="154"/>
      <c r="L770" s="150"/>
      <c r="M770" s="155"/>
      <c r="T770" s="156"/>
      <c r="AT770" s="152" t="s">
        <v>203</v>
      </c>
      <c r="AU770" s="152" t="s">
        <v>89</v>
      </c>
      <c r="AV770" s="12" t="s">
        <v>22</v>
      </c>
      <c r="AW770" s="12" t="s">
        <v>39</v>
      </c>
      <c r="AX770" s="12" t="s">
        <v>80</v>
      </c>
      <c r="AY770" s="152" t="s">
        <v>192</v>
      </c>
    </row>
    <row r="771" spans="2:65" s="13" customFormat="1" ht="10.199999999999999" x14ac:dyDescent="0.2">
      <c r="B771" s="157"/>
      <c r="D771" s="151" t="s">
        <v>203</v>
      </c>
      <c r="E771" s="158" t="s">
        <v>20</v>
      </c>
      <c r="F771" s="159" t="s">
        <v>2021</v>
      </c>
      <c r="H771" s="160">
        <v>4.6580000000000004</v>
      </c>
      <c r="I771" s="161"/>
      <c r="L771" s="157"/>
      <c r="M771" s="162"/>
      <c r="T771" s="163"/>
      <c r="AT771" s="158" t="s">
        <v>203</v>
      </c>
      <c r="AU771" s="158" t="s">
        <v>89</v>
      </c>
      <c r="AV771" s="13" t="s">
        <v>89</v>
      </c>
      <c r="AW771" s="13" t="s">
        <v>39</v>
      </c>
      <c r="AX771" s="13" t="s">
        <v>80</v>
      </c>
      <c r="AY771" s="158" t="s">
        <v>192</v>
      </c>
    </row>
    <row r="772" spans="2:65" s="13" customFormat="1" ht="10.199999999999999" x14ac:dyDescent="0.2">
      <c r="B772" s="157"/>
      <c r="D772" s="151" t="s">
        <v>203</v>
      </c>
      <c r="E772" s="158" t="s">
        <v>20</v>
      </c>
      <c r="F772" s="159" t="s">
        <v>2022</v>
      </c>
      <c r="H772" s="160">
        <v>-0.11899999999999999</v>
      </c>
      <c r="I772" s="161"/>
      <c r="L772" s="157"/>
      <c r="M772" s="162"/>
      <c r="T772" s="163"/>
      <c r="AT772" s="158" t="s">
        <v>203</v>
      </c>
      <c r="AU772" s="158" t="s">
        <v>89</v>
      </c>
      <c r="AV772" s="13" t="s">
        <v>89</v>
      </c>
      <c r="AW772" s="13" t="s">
        <v>39</v>
      </c>
      <c r="AX772" s="13" t="s">
        <v>80</v>
      </c>
      <c r="AY772" s="158" t="s">
        <v>192</v>
      </c>
    </row>
    <row r="773" spans="2:65" s="12" customFormat="1" ht="10.199999999999999" x14ac:dyDescent="0.2">
      <c r="B773" s="150"/>
      <c r="D773" s="151" t="s">
        <v>203</v>
      </c>
      <c r="E773" s="152" t="s">
        <v>20</v>
      </c>
      <c r="F773" s="153" t="s">
        <v>2023</v>
      </c>
      <c r="H773" s="152" t="s">
        <v>20</v>
      </c>
      <c r="I773" s="154"/>
      <c r="L773" s="150"/>
      <c r="M773" s="155"/>
      <c r="T773" s="156"/>
      <c r="AT773" s="152" t="s">
        <v>203</v>
      </c>
      <c r="AU773" s="152" t="s">
        <v>89</v>
      </c>
      <c r="AV773" s="12" t="s">
        <v>22</v>
      </c>
      <c r="AW773" s="12" t="s">
        <v>39</v>
      </c>
      <c r="AX773" s="12" t="s">
        <v>80</v>
      </c>
      <c r="AY773" s="152" t="s">
        <v>192</v>
      </c>
    </row>
    <row r="774" spans="2:65" s="13" customFormat="1" ht="10.199999999999999" x14ac:dyDescent="0.2">
      <c r="B774" s="157"/>
      <c r="D774" s="151" t="s">
        <v>203</v>
      </c>
      <c r="E774" s="158" t="s">
        <v>20</v>
      </c>
      <c r="F774" s="159" t="s">
        <v>2024</v>
      </c>
      <c r="H774" s="160">
        <v>0.48</v>
      </c>
      <c r="I774" s="161"/>
      <c r="L774" s="157"/>
      <c r="M774" s="162"/>
      <c r="T774" s="163"/>
      <c r="AT774" s="158" t="s">
        <v>203</v>
      </c>
      <c r="AU774" s="158" t="s">
        <v>89</v>
      </c>
      <c r="AV774" s="13" t="s">
        <v>89</v>
      </c>
      <c r="AW774" s="13" t="s">
        <v>39</v>
      </c>
      <c r="AX774" s="13" t="s">
        <v>80</v>
      </c>
      <c r="AY774" s="158" t="s">
        <v>192</v>
      </c>
    </row>
    <row r="775" spans="2:65" s="14" customFormat="1" ht="10.199999999999999" x14ac:dyDescent="0.2">
      <c r="B775" s="164"/>
      <c r="D775" s="151" t="s">
        <v>203</v>
      </c>
      <c r="E775" s="165" t="s">
        <v>20</v>
      </c>
      <c r="F775" s="166" t="s">
        <v>207</v>
      </c>
      <c r="H775" s="167">
        <v>5.0190000000000001</v>
      </c>
      <c r="I775" s="168"/>
      <c r="L775" s="164"/>
      <c r="M775" s="169"/>
      <c r="T775" s="170"/>
      <c r="AT775" s="165" t="s">
        <v>203</v>
      </c>
      <c r="AU775" s="165" t="s">
        <v>89</v>
      </c>
      <c r="AV775" s="14" t="s">
        <v>199</v>
      </c>
      <c r="AW775" s="14" t="s">
        <v>39</v>
      </c>
      <c r="AX775" s="14" t="s">
        <v>22</v>
      </c>
      <c r="AY775" s="165" t="s">
        <v>192</v>
      </c>
    </row>
    <row r="776" spans="2:65" s="1" customFormat="1" ht="24.15" customHeight="1" x14ac:dyDescent="0.2">
      <c r="B776" s="33"/>
      <c r="C776" s="133" t="s">
        <v>1070</v>
      </c>
      <c r="D776" s="133" t="s">
        <v>194</v>
      </c>
      <c r="E776" s="134" t="s">
        <v>2025</v>
      </c>
      <c r="F776" s="135" t="s">
        <v>2026</v>
      </c>
      <c r="G776" s="136" t="s">
        <v>197</v>
      </c>
      <c r="H776" s="137">
        <v>9.1440000000000001</v>
      </c>
      <c r="I776" s="138"/>
      <c r="J776" s="139">
        <f>ROUND(I776*H776,2)</f>
        <v>0</v>
      </c>
      <c r="K776" s="135" t="s">
        <v>198</v>
      </c>
      <c r="L776" s="33"/>
      <c r="M776" s="140" t="s">
        <v>20</v>
      </c>
      <c r="N776" s="141" t="s">
        <v>51</v>
      </c>
      <c r="P776" s="142">
        <f>O776*H776</f>
        <v>0</v>
      </c>
      <c r="Q776" s="142">
        <v>2.5020099999999998</v>
      </c>
      <c r="R776" s="142">
        <f>Q776*H776</f>
        <v>22.87837944</v>
      </c>
      <c r="S776" s="142">
        <v>0</v>
      </c>
      <c r="T776" s="143">
        <f>S776*H776</f>
        <v>0</v>
      </c>
      <c r="AR776" s="144" t="s">
        <v>199</v>
      </c>
      <c r="AT776" s="144" t="s">
        <v>194</v>
      </c>
      <c r="AU776" s="144" t="s">
        <v>89</v>
      </c>
      <c r="AY776" s="18" t="s">
        <v>192</v>
      </c>
      <c r="BE776" s="145">
        <f>IF(N776="základní",J776,0)</f>
        <v>0</v>
      </c>
      <c r="BF776" s="145">
        <f>IF(N776="snížená",J776,0)</f>
        <v>0</v>
      </c>
      <c r="BG776" s="145">
        <f>IF(N776="zákl. přenesená",J776,0)</f>
        <v>0</v>
      </c>
      <c r="BH776" s="145">
        <f>IF(N776="sníž. přenesená",J776,0)</f>
        <v>0</v>
      </c>
      <c r="BI776" s="145">
        <f>IF(N776="nulová",J776,0)</f>
        <v>0</v>
      </c>
      <c r="BJ776" s="18" t="s">
        <v>22</v>
      </c>
      <c r="BK776" s="145">
        <f>ROUND(I776*H776,2)</f>
        <v>0</v>
      </c>
      <c r="BL776" s="18" t="s">
        <v>199</v>
      </c>
      <c r="BM776" s="144" t="s">
        <v>2027</v>
      </c>
    </row>
    <row r="777" spans="2:65" s="1" customFormat="1" ht="10.199999999999999" x14ac:dyDescent="0.2">
      <c r="B777" s="33"/>
      <c r="D777" s="146" t="s">
        <v>201</v>
      </c>
      <c r="F777" s="147" t="s">
        <v>2028</v>
      </c>
      <c r="I777" s="148"/>
      <c r="L777" s="33"/>
      <c r="M777" s="149"/>
      <c r="T777" s="54"/>
      <c r="AT777" s="18" t="s">
        <v>201</v>
      </c>
      <c r="AU777" s="18" t="s">
        <v>89</v>
      </c>
    </row>
    <row r="778" spans="2:65" s="12" customFormat="1" ht="10.199999999999999" x14ac:dyDescent="0.2">
      <c r="B778" s="150"/>
      <c r="D778" s="151" t="s">
        <v>203</v>
      </c>
      <c r="E778" s="152" t="s">
        <v>20</v>
      </c>
      <c r="F778" s="153" t="s">
        <v>2029</v>
      </c>
      <c r="H778" s="152" t="s">
        <v>20</v>
      </c>
      <c r="I778" s="154"/>
      <c r="L778" s="150"/>
      <c r="M778" s="155"/>
      <c r="T778" s="156"/>
      <c r="AT778" s="152" t="s">
        <v>203</v>
      </c>
      <c r="AU778" s="152" t="s">
        <v>89</v>
      </c>
      <c r="AV778" s="12" t="s">
        <v>22</v>
      </c>
      <c r="AW778" s="12" t="s">
        <v>39</v>
      </c>
      <c r="AX778" s="12" t="s">
        <v>80</v>
      </c>
      <c r="AY778" s="152" t="s">
        <v>192</v>
      </c>
    </row>
    <row r="779" spans="2:65" s="12" customFormat="1" ht="10.199999999999999" x14ac:dyDescent="0.2">
      <c r="B779" s="150"/>
      <c r="D779" s="151" t="s">
        <v>203</v>
      </c>
      <c r="E779" s="152" t="s">
        <v>20</v>
      </c>
      <c r="F779" s="153" t="s">
        <v>2030</v>
      </c>
      <c r="H779" s="152" t="s">
        <v>20</v>
      </c>
      <c r="I779" s="154"/>
      <c r="L779" s="150"/>
      <c r="M779" s="155"/>
      <c r="T779" s="156"/>
      <c r="AT779" s="152" t="s">
        <v>203</v>
      </c>
      <c r="AU779" s="152" t="s">
        <v>89</v>
      </c>
      <c r="AV779" s="12" t="s">
        <v>22</v>
      </c>
      <c r="AW779" s="12" t="s">
        <v>39</v>
      </c>
      <c r="AX779" s="12" t="s">
        <v>80</v>
      </c>
      <c r="AY779" s="152" t="s">
        <v>192</v>
      </c>
    </row>
    <row r="780" spans="2:65" s="13" customFormat="1" ht="10.199999999999999" x14ac:dyDescent="0.2">
      <c r="B780" s="157"/>
      <c r="D780" s="151" t="s">
        <v>203</v>
      </c>
      <c r="E780" s="158" t="s">
        <v>20</v>
      </c>
      <c r="F780" s="159" t="s">
        <v>2031</v>
      </c>
      <c r="H780" s="160">
        <v>9.5489999999999995</v>
      </c>
      <c r="I780" s="161"/>
      <c r="L780" s="157"/>
      <c r="M780" s="162"/>
      <c r="T780" s="163"/>
      <c r="AT780" s="158" t="s">
        <v>203</v>
      </c>
      <c r="AU780" s="158" t="s">
        <v>89</v>
      </c>
      <c r="AV780" s="13" t="s">
        <v>89</v>
      </c>
      <c r="AW780" s="13" t="s">
        <v>39</v>
      </c>
      <c r="AX780" s="13" t="s">
        <v>80</v>
      </c>
      <c r="AY780" s="158" t="s">
        <v>192</v>
      </c>
    </row>
    <row r="781" spans="2:65" s="13" customFormat="1" ht="10.199999999999999" x14ac:dyDescent="0.2">
      <c r="B781" s="157"/>
      <c r="D781" s="151" t="s">
        <v>203</v>
      </c>
      <c r="E781" s="158" t="s">
        <v>20</v>
      </c>
      <c r="F781" s="159" t="s">
        <v>2032</v>
      </c>
      <c r="H781" s="160">
        <v>-0.40500000000000003</v>
      </c>
      <c r="I781" s="161"/>
      <c r="L781" s="157"/>
      <c r="M781" s="162"/>
      <c r="T781" s="163"/>
      <c r="AT781" s="158" t="s">
        <v>203</v>
      </c>
      <c r="AU781" s="158" t="s">
        <v>89</v>
      </c>
      <c r="AV781" s="13" t="s">
        <v>89</v>
      </c>
      <c r="AW781" s="13" t="s">
        <v>39</v>
      </c>
      <c r="AX781" s="13" t="s">
        <v>80</v>
      </c>
      <c r="AY781" s="158" t="s">
        <v>192</v>
      </c>
    </row>
    <row r="782" spans="2:65" s="14" customFormat="1" ht="10.199999999999999" x14ac:dyDescent="0.2">
      <c r="B782" s="164"/>
      <c r="D782" s="151" t="s">
        <v>203</v>
      </c>
      <c r="E782" s="165" t="s">
        <v>20</v>
      </c>
      <c r="F782" s="166" t="s">
        <v>207</v>
      </c>
      <c r="H782" s="167">
        <v>9.1440000000000001</v>
      </c>
      <c r="I782" s="168"/>
      <c r="L782" s="164"/>
      <c r="M782" s="169"/>
      <c r="T782" s="170"/>
      <c r="AT782" s="165" t="s">
        <v>203</v>
      </c>
      <c r="AU782" s="165" t="s">
        <v>89</v>
      </c>
      <c r="AV782" s="14" t="s">
        <v>199</v>
      </c>
      <c r="AW782" s="14" t="s">
        <v>39</v>
      </c>
      <c r="AX782" s="14" t="s">
        <v>22</v>
      </c>
      <c r="AY782" s="165" t="s">
        <v>192</v>
      </c>
    </row>
    <row r="783" spans="2:65" s="1" customFormat="1" ht="21.75" customHeight="1" x14ac:dyDescent="0.2">
      <c r="B783" s="33"/>
      <c r="C783" s="133" t="s">
        <v>28</v>
      </c>
      <c r="D783" s="133" t="s">
        <v>194</v>
      </c>
      <c r="E783" s="134" t="s">
        <v>2033</v>
      </c>
      <c r="F783" s="135" t="s">
        <v>2034</v>
      </c>
      <c r="G783" s="136" t="s">
        <v>234</v>
      </c>
      <c r="H783" s="137">
        <v>109.1</v>
      </c>
      <c r="I783" s="138"/>
      <c r="J783" s="139">
        <f>ROUND(I783*H783,2)</f>
        <v>0</v>
      </c>
      <c r="K783" s="135" t="s">
        <v>198</v>
      </c>
      <c r="L783" s="33"/>
      <c r="M783" s="140" t="s">
        <v>20</v>
      </c>
      <c r="N783" s="141" t="s">
        <v>51</v>
      </c>
      <c r="P783" s="142">
        <f>O783*H783</f>
        <v>0</v>
      </c>
      <c r="Q783" s="142">
        <v>5.3299999999999997E-3</v>
      </c>
      <c r="R783" s="142">
        <f>Q783*H783</f>
        <v>0.58150299999999988</v>
      </c>
      <c r="S783" s="142">
        <v>0</v>
      </c>
      <c r="T783" s="143">
        <f>S783*H783</f>
        <v>0</v>
      </c>
      <c r="AR783" s="144" t="s">
        <v>199</v>
      </c>
      <c r="AT783" s="144" t="s">
        <v>194</v>
      </c>
      <c r="AU783" s="144" t="s">
        <v>89</v>
      </c>
      <c r="AY783" s="18" t="s">
        <v>192</v>
      </c>
      <c r="BE783" s="145">
        <f>IF(N783="základní",J783,0)</f>
        <v>0</v>
      </c>
      <c r="BF783" s="145">
        <f>IF(N783="snížená",J783,0)</f>
        <v>0</v>
      </c>
      <c r="BG783" s="145">
        <f>IF(N783="zákl. přenesená",J783,0)</f>
        <v>0</v>
      </c>
      <c r="BH783" s="145">
        <f>IF(N783="sníž. přenesená",J783,0)</f>
        <v>0</v>
      </c>
      <c r="BI783" s="145">
        <f>IF(N783="nulová",J783,0)</f>
        <v>0</v>
      </c>
      <c r="BJ783" s="18" t="s">
        <v>22</v>
      </c>
      <c r="BK783" s="145">
        <f>ROUND(I783*H783,2)</f>
        <v>0</v>
      </c>
      <c r="BL783" s="18" t="s">
        <v>199</v>
      </c>
      <c r="BM783" s="144" t="s">
        <v>2035</v>
      </c>
    </row>
    <row r="784" spans="2:65" s="1" customFormat="1" ht="10.199999999999999" x14ac:dyDescent="0.2">
      <c r="B784" s="33"/>
      <c r="D784" s="146" t="s">
        <v>201</v>
      </c>
      <c r="F784" s="147" t="s">
        <v>2036</v>
      </c>
      <c r="I784" s="148"/>
      <c r="L784" s="33"/>
      <c r="M784" s="149"/>
      <c r="T784" s="54"/>
      <c r="AT784" s="18" t="s">
        <v>201</v>
      </c>
      <c r="AU784" s="18" t="s">
        <v>89</v>
      </c>
    </row>
    <row r="785" spans="2:65" s="12" customFormat="1" ht="10.199999999999999" x14ac:dyDescent="0.2">
      <c r="B785" s="150"/>
      <c r="D785" s="151" t="s">
        <v>203</v>
      </c>
      <c r="E785" s="152" t="s">
        <v>20</v>
      </c>
      <c r="F785" s="153" t="s">
        <v>2029</v>
      </c>
      <c r="H785" s="152" t="s">
        <v>20</v>
      </c>
      <c r="I785" s="154"/>
      <c r="L785" s="150"/>
      <c r="M785" s="155"/>
      <c r="T785" s="156"/>
      <c r="AT785" s="152" t="s">
        <v>203</v>
      </c>
      <c r="AU785" s="152" t="s">
        <v>89</v>
      </c>
      <c r="AV785" s="12" t="s">
        <v>22</v>
      </c>
      <c r="AW785" s="12" t="s">
        <v>39</v>
      </c>
      <c r="AX785" s="12" t="s">
        <v>80</v>
      </c>
      <c r="AY785" s="152" t="s">
        <v>192</v>
      </c>
    </row>
    <row r="786" spans="2:65" s="12" customFormat="1" ht="10.199999999999999" x14ac:dyDescent="0.2">
      <c r="B786" s="150"/>
      <c r="D786" s="151" t="s">
        <v>203</v>
      </c>
      <c r="E786" s="152" t="s">
        <v>20</v>
      </c>
      <c r="F786" s="153" t="s">
        <v>2030</v>
      </c>
      <c r="H786" s="152" t="s">
        <v>20</v>
      </c>
      <c r="I786" s="154"/>
      <c r="L786" s="150"/>
      <c r="M786" s="155"/>
      <c r="T786" s="156"/>
      <c r="AT786" s="152" t="s">
        <v>203</v>
      </c>
      <c r="AU786" s="152" t="s">
        <v>89</v>
      </c>
      <c r="AV786" s="12" t="s">
        <v>22</v>
      </c>
      <c r="AW786" s="12" t="s">
        <v>39</v>
      </c>
      <c r="AX786" s="12" t="s">
        <v>80</v>
      </c>
      <c r="AY786" s="152" t="s">
        <v>192</v>
      </c>
    </row>
    <row r="787" spans="2:65" s="13" customFormat="1" ht="10.199999999999999" x14ac:dyDescent="0.2">
      <c r="B787" s="157"/>
      <c r="D787" s="151" t="s">
        <v>203</v>
      </c>
      <c r="E787" s="158" t="s">
        <v>20</v>
      </c>
      <c r="F787" s="159" t="s">
        <v>2037</v>
      </c>
      <c r="H787" s="160">
        <v>63.662999999999997</v>
      </c>
      <c r="I787" s="161"/>
      <c r="L787" s="157"/>
      <c r="M787" s="162"/>
      <c r="T787" s="163"/>
      <c r="AT787" s="158" t="s">
        <v>203</v>
      </c>
      <c r="AU787" s="158" t="s">
        <v>89</v>
      </c>
      <c r="AV787" s="13" t="s">
        <v>89</v>
      </c>
      <c r="AW787" s="13" t="s">
        <v>39</v>
      </c>
      <c r="AX787" s="13" t="s">
        <v>80</v>
      </c>
      <c r="AY787" s="158" t="s">
        <v>192</v>
      </c>
    </row>
    <row r="788" spans="2:65" s="13" customFormat="1" ht="10.199999999999999" x14ac:dyDescent="0.2">
      <c r="B788" s="157"/>
      <c r="D788" s="151" t="s">
        <v>203</v>
      </c>
      <c r="E788" s="158" t="s">
        <v>20</v>
      </c>
      <c r="F788" s="159" t="s">
        <v>2038</v>
      </c>
      <c r="H788" s="160">
        <v>6.5010000000000003</v>
      </c>
      <c r="I788" s="161"/>
      <c r="L788" s="157"/>
      <c r="M788" s="162"/>
      <c r="T788" s="163"/>
      <c r="AT788" s="158" t="s">
        <v>203</v>
      </c>
      <c r="AU788" s="158" t="s">
        <v>89</v>
      </c>
      <c r="AV788" s="13" t="s">
        <v>89</v>
      </c>
      <c r="AW788" s="13" t="s">
        <v>39</v>
      </c>
      <c r="AX788" s="13" t="s">
        <v>80</v>
      </c>
      <c r="AY788" s="158" t="s">
        <v>192</v>
      </c>
    </row>
    <row r="789" spans="2:65" s="13" customFormat="1" ht="10.199999999999999" x14ac:dyDescent="0.2">
      <c r="B789" s="157"/>
      <c r="D789" s="151" t="s">
        <v>203</v>
      </c>
      <c r="E789" s="158" t="s">
        <v>20</v>
      </c>
      <c r="F789" s="159" t="s">
        <v>2039</v>
      </c>
      <c r="H789" s="160">
        <v>0.99</v>
      </c>
      <c r="I789" s="161"/>
      <c r="L789" s="157"/>
      <c r="M789" s="162"/>
      <c r="T789" s="163"/>
      <c r="AT789" s="158" t="s">
        <v>203</v>
      </c>
      <c r="AU789" s="158" t="s">
        <v>89</v>
      </c>
      <c r="AV789" s="13" t="s">
        <v>89</v>
      </c>
      <c r="AW789" s="13" t="s">
        <v>39</v>
      </c>
      <c r="AX789" s="13" t="s">
        <v>80</v>
      </c>
      <c r="AY789" s="158" t="s">
        <v>192</v>
      </c>
    </row>
    <row r="790" spans="2:65" s="12" customFormat="1" ht="10.199999999999999" x14ac:dyDescent="0.2">
      <c r="B790" s="150"/>
      <c r="D790" s="151" t="s">
        <v>203</v>
      </c>
      <c r="E790" s="152" t="s">
        <v>20</v>
      </c>
      <c r="F790" s="153" t="s">
        <v>2020</v>
      </c>
      <c r="H790" s="152" t="s">
        <v>20</v>
      </c>
      <c r="I790" s="154"/>
      <c r="L790" s="150"/>
      <c r="M790" s="155"/>
      <c r="T790" s="156"/>
      <c r="AT790" s="152" t="s">
        <v>203</v>
      </c>
      <c r="AU790" s="152" t="s">
        <v>89</v>
      </c>
      <c r="AV790" s="12" t="s">
        <v>22</v>
      </c>
      <c r="AW790" s="12" t="s">
        <v>39</v>
      </c>
      <c r="AX790" s="12" t="s">
        <v>80</v>
      </c>
      <c r="AY790" s="152" t="s">
        <v>192</v>
      </c>
    </row>
    <row r="791" spans="2:65" s="13" customFormat="1" ht="10.199999999999999" x14ac:dyDescent="0.2">
      <c r="B791" s="157"/>
      <c r="D791" s="151" t="s">
        <v>203</v>
      </c>
      <c r="E791" s="158" t="s">
        <v>20</v>
      </c>
      <c r="F791" s="159" t="s">
        <v>2040</v>
      </c>
      <c r="H791" s="160">
        <v>27.4</v>
      </c>
      <c r="I791" s="161"/>
      <c r="L791" s="157"/>
      <c r="M791" s="162"/>
      <c r="T791" s="163"/>
      <c r="AT791" s="158" t="s">
        <v>203</v>
      </c>
      <c r="AU791" s="158" t="s">
        <v>89</v>
      </c>
      <c r="AV791" s="13" t="s">
        <v>89</v>
      </c>
      <c r="AW791" s="13" t="s">
        <v>39</v>
      </c>
      <c r="AX791" s="13" t="s">
        <v>80</v>
      </c>
      <c r="AY791" s="158" t="s">
        <v>192</v>
      </c>
    </row>
    <row r="792" spans="2:65" s="13" customFormat="1" ht="10.199999999999999" x14ac:dyDescent="0.2">
      <c r="B792" s="157"/>
      <c r="D792" s="151" t="s">
        <v>203</v>
      </c>
      <c r="E792" s="158" t="s">
        <v>20</v>
      </c>
      <c r="F792" s="159" t="s">
        <v>2041</v>
      </c>
      <c r="H792" s="160">
        <v>4.8639999999999999</v>
      </c>
      <c r="I792" s="161"/>
      <c r="L792" s="157"/>
      <c r="M792" s="162"/>
      <c r="T792" s="163"/>
      <c r="AT792" s="158" t="s">
        <v>203</v>
      </c>
      <c r="AU792" s="158" t="s">
        <v>89</v>
      </c>
      <c r="AV792" s="13" t="s">
        <v>89</v>
      </c>
      <c r="AW792" s="13" t="s">
        <v>39</v>
      </c>
      <c r="AX792" s="13" t="s">
        <v>80</v>
      </c>
      <c r="AY792" s="158" t="s">
        <v>192</v>
      </c>
    </row>
    <row r="793" spans="2:65" s="13" customFormat="1" ht="10.199999999999999" x14ac:dyDescent="0.2">
      <c r="B793" s="157"/>
      <c r="D793" s="151" t="s">
        <v>203</v>
      </c>
      <c r="E793" s="158" t="s">
        <v>20</v>
      </c>
      <c r="F793" s="159" t="s">
        <v>2042</v>
      </c>
      <c r="H793" s="160">
        <v>0.57799999999999996</v>
      </c>
      <c r="I793" s="161"/>
      <c r="L793" s="157"/>
      <c r="M793" s="162"/>
      <c r="T793" s="163"/>
      <c r="AT793" s="158" t="s">
        <v>203</v>
      </c>
      <c r="AU793" s="158" t="s">
        <v>89</v>
      </c>
      <c r="AV793" s="13" t="s">
        <v>89</v>
      </c>
      <c r="AW793" s="13" t="s">
        <v>39</v>
      </c>
      <c r="AX793" s="13" t="s">
        <v>80</v>
      </c>
      <c r="AY793" s="158" t="s">
        <v>192</v>
      </c>
    </row>
    <row r="794" spans="2:65" s="12" customFormat="1" ht="10.199999999999999" x14ac:dyDescent="0.2">
      <c r="B794" s="150"/>
      <c r="D794" s="151" t="s">
        <v>203</v>
      </c>
      <c r="E794" s="152" t="s">
        <v>20</v>
      </c>
      <c r="F794" s="153" t="s">
        <v>2043</v>
      </c>
      <c r="H794" s="152" t="s">
        <v>20</v>
      </c>
      <c r="I794" s="154"/>
      <c r="L794" s="150"/>
      <c r="M794" s="155"/>
      <c r="T794" s="156"/>
      <c r="AT794" s="152" t="s">
        <v>203</v>
      </c>
      <c r="AU794" s="152" t="s">
        <v>89</v>
      </c>
      <c r="AV794" s="12" t="s">
        <v>22</v>
      </c>
      <c r="AW794" s="12" t="s">
        <v>39</v>
      </c>
      <c r="AX794" s="12" t="s">
        <v>80</v>
      </c>
      <c r="AY794" s="152" t="s">
        <v>192</v>
      </c>
    </row>
    <row r="795" spans="2:65" s="13" customFormat="1" ht="10.199999999999999" x14ac:dyDescent="0.2">
      <c r="B795" s="157"/>
      <c r="D795" s="151" t="s">
        <v>203</v>
      </c>
      <c r="E795" s="158" t="s">
        <v>20</v>
      </c>
      <c r="F795" s="159" t="s">
        <v>2044</v>
      </c>
      <c r="H795" s="160">
        <v>3.2</v>
      </c>
      <c r="I795" s="161"/>
      <c r="L795" s="157"/>
      <c r="M795" s="162"/>
      <c r="T795" s="163"/>
      <c r="AT795" s="158" t="s">
        <v>203</v>
      </c>
      <c r="AU795" s="158" t="s">
        <v>89</v>
      </c>
      <c r="AV795" s="13" t="s">
        <v>89</v>
      </c>
      <c r="AW795" s="13" t="s">
        <v>39</v>
      </c>
      <c r="AX795" s="13" t="s">
        <v>80</v>
      </c>
      <c r="AY795" s="158" t="s">
        <v>192</v>
      </c>
    </row>
    <row r="796" spans="2:65" s="13" customFormat="1" ht="10.199999999999999" x14ac:dyDescent="0.2">
      <c r="B796" s="157"/>
      <c r="D796" s="151" t="s">
        <v>203</v>
      </c>
      <c r="E796" s="158" t="s">
        <v>20</v>
      </c>
      <c r="F796" s="159" t="s">
        <v>2045</v>
      </c>
      <c r="H796" s="160">
        <v>1.9039999999999999</v>
      </c>
      <c r="I796" s="161"/>
      <c r="L796" s="157"/>
      <c r="M796" s="162"/>
      <c r="T796" s="163"/>
      <c r="AT796" s="158" t="s">
        <v>203</v>
      </c>
      <c r="AU796" s="158" t="s">
        <v>89</v>
      </c>
      <c r="AV796" s="13" t="s">
        <v>89</v>
      </c>
      <c r="AW796" s="13" t="s">
        <v>39</v>
      </c>
      <c r="AX796" s="13" t="s">
        <v>80</v>
      </c>
      <c r="AY796" s="158" t="s">
        <v>192</v>
      </c>
    </row>
    <row r="797" spans="2:65" s="14" customFormat="1" ht="10.199999999999999" x14ac:dyDescent="0.2">
      <c r="B797" s="164"/>
      <c r="D797" s="151" t="s">
        <v>203</v>
      </c>
      <c r="E797" s="165" t="s">
        <v>2046</v>
      </c>
      <c r="F797" s="166" t="s">
        <v>207</v>
      </c>
      <c r="H797" s="167">
        <v>109.1</v>
      </c>
      <c r="I797" s="168"/>
      <c r="L797" s="164"/>
      <c r="M797" s="169"/>
      <c r="T797" s="170"/>
      <c r="AT797" s="165" t="s">
        <v>203</v>
      </c>
      <c r="AU797" s="165" t="s">
        <v>89</v>
      </c>
      <c r="AV797" s="14" t="s">
        <v>199</v>
      </c>
      <c r="AW797" s="14" t="s">
        <v>39</v>
      </c>
      <c r="AX797" s="14" t="s">
        <v>22</v>
      </c>
      <c r="AY797" s="165" t="s">
        <v>192</v>
      </c>
    </row>
    <row r="798" spans="2:65" s="1" customFormat="1" ht="24.15" customHeight="1" x14ac:dyDescent="0.2">
      <c r="B798" s="33"/>
      <c r="C798" s="133" t="s">
        <v>1083</v>
      </c>
      <c r="D798" s="133" t="s">
        <v>194</v>
      </c>
      <c r="E798" s="134" t="s">
        <v>2047</v>
      </c>
      <c r="F798" s="135" t="s">
        <v>2048</v>
      </c>
      <c r="G798" s="136" t="s">
        <v>234</v>
      </c>
      <c r="H798" s="137">
        <v>109.1</v>
      </c>
      <c r="I798" s="138"/>
      <c r="J798" s="139">
        <f>ROUND(I798*H798,2)</f>
        <v>0</v>
      </c>
      <c r="K798" s="135" t="s">
        <v>198</v>
      </c>
      <c r="L798" s="33"/>
      <c r="M798" s="140" t="s">
        <v>20</v>
      </c>
      <c r="N798" s="141" t="s">
        <v>51</v>
      </c>
      <c r="P798" s="142">
        <f>O798*H798</f>
        <v>0</v>
      </c>
      <c r="Q798" s="142">
        <v>0</v>
      </c>
      <c r="R798" s="142">
        <f>Q798*H798</f>
        <v>0</v>
      </c>
      <c r="S798" s="142">
        <v>0</v>
      </c>
      <c r="T798" s="143">
        <f>S798*H798</f>
        <v>0</v>
      </c>
      <c r="AR798" s="144" t="s">
        <v>199</v>
      </c>
      <c r="AT798" s="144" t="s">
        <v>194</v>
      </c>
      <c r="AU798" s="144" t="s">
        <v>89</v>
      </c>
      <c r="AY798" s="18" t="s">
        <v>192</v>
      </c>
      <c r="BE798" s="145">
        <f>IF(N798="základní",J798,0)</f>
        <v>0</v>
      </c>
      <c r="BF798" s="145">
        <f>IF(N798="snížená",J798,0)</f>
        <v>0</v>
      </c>
      <c r="BG798" s="145">
        <f>IF(N798="zákl. přenesená",J798,0)</f>
        <v>0</v>
      </c>
      <c r="BH798" s="145">
        <f>IF(N798="sníž. přenesená",J798,0)</f>
        <v>0</v>
      </c>
      <c r="BI798" s="145">
        <f>IF(N798="nulová",J798,0)</f>
        <v>0</v>
      </c>
      <c r="BJ798" s="18" t="s">
        <v>22</v>
      </c>
      <c r="BK798" s="145">
        <f>ROUND(I798*H798,2)</f>
        <v>0</v>
      </c>
      <c r="BL798" s="18" t="s">
        <v>199</v>
      </c>
      <c r="BM798" s="144" t="s">
        <v>2049</v>
      </c>
    </row>
    <row r="799" spans="2:65" s="1" customFormat="1" ht="10.199999999999999" x14ac:dyDescent="0.2">
      <c r="B799" s="33"/>
      <c r="D799" s="146" t="s">
        <v>201</v>
      </c>
      <c r="F799" s="147" t="s">
        <v>2050</v>
      </c>
      <c r="I799" s="148"/>
      <c r="L799" s="33"/>
      <c r="M799" s="149"/>
      <c r="T799" s="54"/>
      <c r="AT799" s="18" t="s">
        <v>201</v>
      </c>
      <c r="AU799" s="18" t="s">
        <v>89</v>
      </c>
    </row>
    <row r="800" spans="2:65" s="1" customFormat="1" ht="24.15" customHeight="1" x14ac:dyDescent="0.2">
      <c r="B800" s="33"/>
      <c r="C800" s="133" t="s">
        <v>1096</v>
      </c>
      <c r="D800" s="133" t="s">
        <v>194</v>
      </c>
      <c r="E800" s="134" t="s">
        <v>2051</v>
      </c>
      <c r="F800" s="135" t="s">
        <v>2052</v>
      </c>
      <c r="G800" s="136" t="s">
        <v>234</v>
      </c>
      <c r="H800" s="137">
        <v>66.863</v>
      </c>
      <c r="I800" s="138"/>
      <c r="J800" s="139">
        <f>ROUND(I800*H800,2)</f>
        <v>0</v>
      </c>
      <c r="K800" s="135" t="s">
        <v>198</v>
      </c>
      <c r="L800" s="33"/>
      <c r="M800" s="140" t="s">
        <v>20</v>
      </c>
      <c r="N800" s="141" t="s">
        <v>51</v>
      </c>
      <c r="P800" s="142">
        <f>O800*H800</f>
        <v>0</v>
      </c>
      <c r="Q800" s="142">
        <v>8.0999999999999996E-4</v>
      </c>
      <c r="R800" s="142">
        <f>Q800*H800</f>
        <v>5.4159029999999997E-2</v>
      </c>
      <c r="S800" s="142">
        <v>0</v>
      </c>
      <c r="T800" s="143">
        <f>S800*H800</f>
        <v>0</v>
      </c>
      <c r="AR800" s="144" t="s">
        <v>199</v>
      </c>
      <c r="AT800" s="144" t="s">
        <v>194</v>
      </c>
      <c r="AU800" s="144" t="s">
        <v>89</v>
      </c>
      <c r="AY800" s="18" t="s">
        <v>192</v>
      </c>
      <c r="BE800" s="145">
        <f>IF(N800="základní",J800,0)</f>
        <v>0</v>
      </c>
      <c r="BF800" s="145">
        <f>IF(N800="snížená",J800,0)</f>
        <v>0</v>
      </c>
      <c r="BG800" s="145">
        <f>IF(N800="zákl. přenesená",J800,0)</f>
        <v>0</v>
      </c>
      <c r="BH800" s="145">
        <f>IF(N800="sníž. přenesená",J800,0)</f>
        <v>0</v>
      </c>
      <c r="BI800" s="145">
        <f>IF(N800="nulová",J800,0)</f>
        <v>0</v>
      </c>
      <c r="BJ800" s="18" t="s">
        <v>22</v>
      </c>
      <c r="BK800" s="145">
        <f>ROUND(I800*H800,2)</f>
        <v>0</v>
      </c>
      <c r="BL800" s="18" t="s">
        <v>199</v>
      </c>
      <c r="BM800" s="144" t="s">
        <v>2053</v>
      </c>
    </row>
    <row r="801" spans="2:65" s="1" customFormat="1" ht="10.199999999999999" x14ac:dyDescent="0.2">
      <c r="B801" s="33"/>
      <c r="D801" s="146" t="s">
        <v>201</v>
      </c>
      <c r="F801" s="147" t="s">
        <v>2054</v>
      </c>
      <c r="I801" s="148"/>
      <c r="L801" s="33"/>
      <c r="M801" s="149"/>
      <c r="T801" s="54"/>
      <c r="AT801" s="18" t="s">
        <v>201</v>
      </c>
      <c r="AU801" s="18" t="s">
        <v>89</v>
      </c>
    </row>
    <row r="802" spans="2:65" s="12" customFormat="1" ht="10.199999999999999" x14ac:dyDescent="0.2">
      <c r="B802" s="150"/>
      <c r="D802" s="151" t="s">
        <v>203</v>
      </c>
      <c r="E802" s="152" t="s">
        <v>20</v>
      </c>
      <c r="F802" s="153" t="s">
        <v>2030</v>
      </c>
      <c r="H802" s="152" t="s">
        <v>20</v>
      </c>
      <c r="I802" s="154"/>
      <c r="L802" s="150"/>
      <c r="M802" s="155"/>
      <c r="T802" s="156"/>
      <c r="AT802" s="152" t="s">
        <v>203</v>
      </c>
      <c r="AU802" s="152" t="s">
        <v>89</v>
      </c>
      <c r="AV802" s="12" t="s">
        <v>22</v>
      </c>
      <c r="AW802" s="12" t="s">
        <v>39</v>
      </c>
      <c r="AX802" s="12" t="s">
        <v>80</v>
      </c>
      <c r="AY802" s="152" t="s">
        <v>192</v>
      </c>
    </row>
    <row r="803" spans="2:65" s="13" customFormat="1" ht="10.199999999999999" x14ac:dyDescent="0.2">
      <c r="B803" s="157"/>
      <c r="D803" s="151" t="s">
        <v>203</v>
      </c>
      <c r="E803" s="158" t="s">
        <v>20</v>
      </c>
      <c r="F803" s="159" t="s">
        <v>2037</v>
      </c>
      <c r="H803" s="160">
        <v>63.662999999999997</v>
      </c>
      <c r="I803" s="161"/>
      <c r="L803" s="157"/>
      <c r="M803" s="162"/>
      <c r="T803" s="163"/>
      <c r="AT803" s="158" t="s">
        <v>203</v>
      </c>
      <c r="AU803" s="158" t="s">
        <v>89</v>
      </c>
      <c r="AV803" s="13" t="s">
        <v>89</v>
      </c>
      <c r="AW803" s="13" t="s">
        <v>39</v>
      </c>
      <c r="AX803" s="13" t="s">
        <v>80</v>
      </c>
      <c r="AY803" s="158" t="s">
        <v>192</v>
      </c>
    </row>
    <row r="804" spans="2:65" s="12" customFormat="1" ht="10.199999999999999" x14ac:dyDescent="0.2">
      <c r="B804" s="150"/>
      <c r="D804" s="151" t="s">
        <v>203</v>
      </c>
      <c r="E804" s="152" t="s">
        <v>20</v>
      </c>
      <c r="F804" s="153" t="s">
        <v>2055</v>
      </c>
      <c r="H804" s="152" t="s">
        <v>20</v>
      </c>
      <c r="I804" s="154"/>
      <c r="L804" s="150"/>
      <c r="M804" s="155"/>
      <c r="T804" s="156"/>
      <c r="AT804" s="152" t="s">
        <v>203</v>
      </c>
      <c r="AU804" s="152" t="s">
        <v>89</v>
      </c>
      <c r="AV804" s="12" t="s">
        <v>22</v>
      </c>
      <c r="AW804" s="12" t="s">
        <v>39</v>
      </c>
      <c r="AX804" s="12" t="s">
        <v>80</v>
      </c>
      <c r="AY804" s="152" t="s">
        <v>192</v>
      </c>
    </row>
    <row r="805" spans="2:65" s="13" customFormat="1" ht="10.199999999999999" x14ac:dyDescent="0.2">
      <c r="B805" s="157"/>
      <c r="D805" s="151" t="s">
        <v>203</v>
      </c>
      <c r="E805" s="158" t="s">
        <v>20</v>
      </c>
      <c r="F805" s="159" t="s">
        <v>2044</v>
      </c>
      <c r="H805" s="160">
        <v>3.2</v>
      </c>
      <c r="I805" s="161"/>
      <c r="L805" s="157"/>
      <c r="M805" s="162"/>
      <c r="T805" s="163"/>
      <c r="AT805" s="158" t="s">
        <v>203</v>
      </c>
      <c r="AU805" s="158" t="s">
        <v>89</v>
      </c>
      <c r="AV805" s="13" t="s">
        <v>89</v>
      </c>
      <c r="AW805" s="13" t="s">
        <v>39</v>
      </c>
      <c r="AX805" s="13" t="s">
        <v>80</v>
      </c>
      <c r="AY805" s="158" t="s">
        <v>192</v>
      </c>
    </row>
    <row r="806" spans="2:65" s="14" customFormat="1" ht="10.199999999999999" x14ac:dyDescent="0.2">
      <c r="B806" s="164"/>
      <c r="D806" s="151" t="s">
        <v>203</v>
      </c>
      <c r="E806" s="165" t="s">
        <v>20</v>
      </c>
      <c r="F806" s="166" t="s">
        <v>207</v>
      </c>
      <c r="H806" s="167">
        <v>66.863</v>
      </c>
      <c r="I806" s="168"/>
      <c r="L806" s="164"/>
      <c r="M806" s="169"/>
      <c r="T806" s="170"/>
      <c r="AT806" s="165" t="s">
        <v>203</v>
      </c>
      <c r="AU806" s="165" t="s">
        <v>89</v>
      </c>
      <c r="AV806" s="14" t="s">
        <v>199</v>
      </c>
      <c r="AW806" s="14" t="s">
        <v>39</v>
      </c>
      <c r="AX806" s="14" t="s">
        <v>22</v>
      </c>
      <c r="AY806" s="165" t="s">
        <v>192</v>
      </c>
    </row>
    <row r="807" spans="2:65" s="1" customFormat="1" ht="24.15" customHeight="1" x14ac:dyDescent="0.2">
      <c r="B807" s="33"/>
      <c r="C807" s="133" t="s">
        <v>1105</v>
      </c>
      <c r="D807" s="133" t="s">
        <v>194</v>
      </c>
      <c r="E807" s="134" t="s">
        <v>2056</v>
      </c>
      <c r="F807" s="135" t="s">
        <v>2057</v>
      </c>
      <c r="G807" s="136" t="s">
        <v>234</v>
      </c>
      <c r="H807" s="137">
        <v>66.863</v>
      </c>
      <c r="I807" s="138"/>
      <c r="J807" s="139">
        <f>ROUND(I807*H807,2)</f>
        <v>0</v>
      </c>
      <c r="K807" s="135" t="s">
        <v>198</v>
      </c>
      <c r="L807" s="33"/>
      <c r="M807" s="140" t="s">
        <v>20</v>
      </c>
      <c r="N807" s="141" t="s">
        <v>51</v>
      </c>
      <c r="P807" s="142">
        <f>O807*H807</f>
        <v>0</v>
      </c>
      <c r="Q807" s="142">
        <v>0</v>
      </c>
      <c r="R807" s="142">
        <f>Q807*H807</f>
        <v>0</v>
      </c>
      <c r="S807" s="142">
        <v>0</v>
      </c>
      <c r="T807" s="143">
        <f>S807*H807</f>
        <v>0</v>
      </c>
      <c r="AR807" s="144" t="s">
        <v>199</v>
      </c>
      <c r="AT807" s="144" t="s">
        <v>194</v>
      </c>
      <c r="AU807" s="144" t="s">
        <v>89</v>
      </c>
      <c r="AY807" s="18" t="s">
        <v>192</v>
      </c>
      <c r="BE807" s="145">
        <f>IF(N807="základní",J807,0)</f>
        <v>0</v>
      </c>
      <c r="BF807" s="145">
        <f>IF(N807="snížená",J807,0)</f>
        <v>0</v>
      </c>
      <c r="BG807" s="145">
        <f>IF(N807="zákl. přenesená",J807,0)</f>
        <v>0</v>
      </c>
      <c r="BH807" s="145">
        <f>IF(N807="sníž. přenesená",J807,0)</f>
        <v>0</v>
      </c>
      <c r="BI807" s="145">
        <f>IF(N807="nulová",J807,0)</f>
        <v>0</v>
      </c>
      <c r="BJ807" s="18" t="s">
        <v>22</v>
      </c>
      <c r="BK807" s="145">
        <f>ROUND(I807*H807,2)</f>
        <v>0</v>
      </c>
      <c r="BL807" s="18" t="s">
        <v>199</v>
      </c>
      <c r="BM807" s="144" t="s">
        <v>2058</v>
      </c>
    </row>
    <row r="808" spans="2:65" s="1" customFormat="1" ht="10.199999999999999" x14ac:dyDescent="0.2">
      <c r="B808" s="33"/>
      <c r="D808" s="146" t="s">
        <v>201</v>
      </c>
      <c r="F808" s="147" t="s">
        <v>2059</v>
      </c>
      <c r="I808" s="148"/>
      <c r="L808" s="33"/>
      <c r="M808" s="149"/>
      <c r="T808" s="54"/>
      <c r="AT808" s="18" t="s">
        <v>201</v>
      </c>
      <c r="AU808" s="18" t="s">
        <v>89</v>
      </c>
    </row>
    <row r="809" spans="2:65" s="1" customFormat="1" ht="24.15" customHeight="1" x14ac:dyDescent="0.2">
      <c r="B809" s="33"/>
      <c r="C809" s="133" t="s">
        <v>1114</v>
      </c>
      <c r="D809" s="133" t="s">
        <v>194</v>
      </c>
      <c r="E809" s="134" t="s">
        <v>2060</v>
      </c>
      <c r="F809" s="135" t="s">
        <v>2061</v>
      </c>
      <c r="G809" s="136" t="s">
        <v>234</v>
      </c>
      <c r="H809" s="137">
        <v>79.599999999999994</v>
      </c>
      <c r="I809" s="138"/>
      <c r="J809" s="139">
        <f>ROUND(I809*H809,2)</f>
        <v>0</v>
      </c>
      <c r="K809" s="135" t="s">
        <v>198</v>
      </c>
      <c r="L809" s="33"/>
      <c r="M809" s="140" t="s">
        <v>20</v>
      </c>
      <c r="N809" s="141" t="s">
        <v>51</v>
      </c>
      <c r="P809" s="142">
        <f>O809*H809</f>
        <v>0</v>
      </c>
      <c r="Q809" s="142">
        <v>8.8000000000000003E-4</v>
      </c>
      <c r="R809" s="142">
        <f>Q809*H809</f>
        <v>7.0047999999999999E-2</v>
      </c>
      <c r="S809" s="142">
        <v>0</v>
      </c>
      <c r="T809" s="143">
        <f>S809*H809</f>
        <v>0</v>
      </c>
      <c r="AR809" s="144" t="s">
        <v>199</v>
      </c>
      <c r="AT809" s="144" t="s">
        <v>194</v>
      </c>
      <c r="AU809" s="144" t="s">
        <v>89</v>
      </c>
      <c r="AY809" s="18" t="s">
        <v>192</v>
      </c>
      <c r="BE809" s="145">
        <f>IF(N809="základní",J809,0)</f>
        <v>0</v>
      </c>
      <c r="BF809" s="145">
        <f>IF(N809="snížená",J809,0)</f>
        <v>0</v>
      </c>
      <c r="BG809" s="145">
        <f>IF(N809="zákl. přenesená",J809,0)</f>
        <v>0</v>
      </c>
      <c r="BH809" s="145">
        <f>IF(N809="sníž. přenesená",J809,0)</f>
        <v>0</v>
      </c>
      <c r="BI809" s="145">
        <f>IF(N809="nulová",J809,0)</f>
        <v>0</v>
      </c>
      <c r="BJ809" s="18" t="s">
        <v>22</v>
      </c>
      <c r="BK809" s="145">
        <f>ROUND(I809*H809,2)</f>
        <v>0</v>
      </c>
      <c r="BL809" s="18" t="s">
        <v>199</v>
      </c>
      <c r="BM809" s="144" t="s">
        <v>2062</v>
      </c>
    </row>
    <row r="810" spans="2:65" s="1" customFormat="1" ht="10.199999999999999" x14ac:dyDescent="0.2">
      <c r="B810" s="33"/>
      <c r="D810" s="146" t="s">
        <v>201</v>
      </c>
      <c r="F810" s="147" t="s">
        <v>2063</v>
      </c>
      <c r="I810" s="148"/>
      <c r="L810" s="33"/>
      <c r="M810" s="149"/>
      <c r="T810" s="54"/>
      <c r="AT810" s="18" t="s">
        <v>201</v>
      </c>
      <c r="AU810" s="18" t="s">
        <v>89</v>
      </c>
    </row>
    <row r="811" spans="2:65" s="12" customFormat="1" ht="10.199999999999999" x14ac:dyDescent="0.2">
      <c r="B811" s="150"/>
      <c r="D811" s="151" t="s">
        <v>203</v>
      </c>
      <c r="E811" s="152" t="s">
        <v>20</v>
      </c>
      <c r="F811" s="153" t="s">
        <v>2020</v>
      </c>
      <c r="H811" s="152" t="s">
        <v>20</v>
      </c>
      <c r="I811" s="154"/>
      <c r="L811" s="150"/>
      <c r="M811" s="155"/>
      <c r="T811" s="156"/>
      <c r="AT811" s="152" t="s">
        <v>203</v>
      </c>
      <c r="AU811" s="152" t="s">
        <v>89</v>
      </c>
      <c r="AV811" s="12" t="s">
        <v>22</v>
      </c>
      <c r="AW811" s="12" t="s">
        <v>39</v>
      </c>
      <c r="AX811" s="12" t="s">
        <v>80</v>
      </c>
      <c r="AY811" s="152" t="s">
        <v>192</v>
      </c>
    </row>
    <row r="812" spans="2:65" s="13" customFormat="1" ht="10.199999999999999" x14ac:dyDescent="0.2">
      <c r="B812" s="157"/>
      <c r="D812" s="151" t="s">
        <v>203</v>
      </c>
      <c r="E812" s="158" t="s">
        <v>20</v>
      </c>
      <c r="F812" s="159" t="s">
        <v>2040</v>
      </c>
      <c r="H812" s="160">
        <v>27.4</v>
      </c>
      <c r="I812" s="161"/>
      <c r="L812" s="157"/>
      <c r="M812" s="162"/>
      <c r="T812" s="163"/>
      <c r="AT812" s="158" t="s">
        <v>203</v>
      </c>
      <c r="AU812" s="158" t="s">
        <v>89</v>
      </c>
      <c r="AV812" s="13" t="s">
        <v>89</v>
      </c>
      <c r="AW812" s="13" t="s">
        <v>39</v>
      </c>
      <c r="AX812" s="13" t="s">
        <v>80</v>
      </c>
      <c r="AY812" s="158" t="s">
        <v>192</v>
      </c>
    </row>
    <row r="813" spans="2:65" s="12" customFormat="1" ht="10.199999999999999" x14ac:dyDescent="0.2">
      <c r="B813" s="150"/>
      <c r="D813" s="151" t="s">
        <v>203</v>
      </c>
      <c r="E813" s="152" t="s">
        <v>20</v>
      </c>
      <c r="F813" s="153" t="s">
        <v>2064</v>
      </c>
      <c r="H813" s="152" t="s">
        <v>20</v>
      </c>
      <c r="I813" s="154"/>
      <c r="L813" s="150"/>
      <c r="M813" s="155"/>
      <c r="T813" s="156"/>
      <c r="AT813" s="152" t="s">
        <v>203</v>
      </c>
      <c r="AU813" s="152" t="s">
        <v>89</v>
      </c>
      <c r="AV813" s="12" t="s">
        <v>22</v>
      </c>
      <c r="AW813" s="12" t="s">
        <v>39</v>
      </c>
      <c r="AX813" s="12" t="s">
        <v>80</v>
      </c>
      <c r="AY813" s="152" t="s">
        <v>192</v>
      </c>
    </row>
    <row r="814" spans="2:65" s="12" customFormat="1" ht="10.199999999999999" x14ac:dyDescent="0.2">
      <c r="B814" s="150"/>
      <c r="D814" s="151" t="s">
        <v>203</v>
      </c>
      <c r="E814" s="152" t="s">
        <v>20</v>
      </c>
      <c r="F814" s="153" t="s">
        <v>1793</v>
      </c>
      <c r="H814" s="152" t="s">
        <v>20</v>
      </c>
      <c r="I814" s="154"/>
      <c r="L814" s="150"/>
      <c r="M814" s="155"/>
      <c r="T814" s="156"/>
      <c r="AT814" s="152" t="s">
        <v>203</v>
      </c>
      <c r="AU814" s="152" t="s">
        <v>89</v>
      </c>
      <c r="AV814" s="12" t="s">
        <v>22</v>
      </c>
      <c r="AW814" s="12" t="s">
        <v>39</v>
      </c>
      <c r="AX814" s="12" t="s">
        <v>80</v>
      </c>
      <c r="AY814" s="152" t="s">
        <v>192</v>
      </c>
    </row>
    <row r="815" spans="2:65" s="12" customFormat="1" ht="10.199999999999999" x14ac:dyDescent="0.2">
      <c r="B815" s="150"/>
      <c r="D815" s="151" t="s">
        <v>203</v>
      </c>
      <c r="E815" s="152" t="s">
        <v>20</v>
      </c>
      <c r="F815" s="153" t="s">
        <v>1794</v>
      </c>
      <c r="H815" s="152" t="s">
        <v>20</v>
      </c>
      <c r="I815" s="154"/>
      <c r="L815" s="150"/>
      <c r="M815" s="155"/>
      <c r="T815" s="156"/>
      <c r="AT815" s="152" t="s">
        <v>203</v>
      </c>
      <c r="AU815" s="152" t="s">
        <v>89</v>
      </c>
      <c r="AV815" s="12" t="s">
        <v>22</v>
      </c>
      <c r="AW815" s="12" t="s">
        <v>39</v>
      </c>
      <c r="AX815" s="12" t="s">
        <v>80</v>
      </c>
      <c r="AY815" s="152" t="s">
        <v>192</v>
      </c>
    </row>
    <row r="816" spans="2:65" s="13" customFormat="1" ht="10.199999999999999" x14ac:dyDescent="0.2">
      <c r="B816" s="157"/>
      <c r="D816" s="151" t="s">
        <v>203</v>
      </c>
      <c r="E816" s="158" t="s">
        <v>20</v>
      </c>
      <c r="F816" s="159" t="s">
        <v>2065</v>
      </c>
      <c r="H816" s="160">
        <v>3.6</v>
      </c>
      <c r="I816" s="161"/>
      <c r="L816" s="157"/>
      <c r="M816" s="162"/>
      <c r="T816" s="163"/>
      <c r="AT816" s="158" t="s">
        <v>203</v>
      </c>
      <c r="AU816" s="158" t="s">
        <v>89</v>
      </c>
      <c r="AV816" s="13" t="s">
        <v>89</v>
      </c>
      <c r="AW816" s="13" t="s">
        <v>39</v>
      </c>
      <c r="AX816" s="13" t="s">
        <v>80</v>
      </c>
      <c r="AY816" s="158" t="s">
        <v>192</v>
      </c>
    </row>
    <row r="817" spans="2:51" s="12" customFormat="1" ht="10.199999999999999" x14ac:dyDescent="0.2">
      <c r="B817" s="150"/>
      <c r="D817" s="151" t="s">
        <v>203</v>
      </c>
      <c r="E817" s="152" t="s">
        <v>20</v>
      </c>
      <c r="F817" s="153" t="s">
        <v>1819</v>
      </c>
      <c r="H817" s="152" t="s">
        <v>20</v>
      </c>
      <c r="I817" s="154"/>
      <c r="L817" s="150"/>
      <c r="M817" s="155"/>
      <c r="T817" s="156"/>
      <c r="AT817" s="152" t="s">
        <v>203</v>
      </c>
      <c r="AU817" s="152" t="s">
        <v>89</v>
      </c>
      <c r="AV817" s="12" t="s">
        <v>22</v>
      </c>
      <c r="AW817" s="12" t="s">
        <v>39</v>
      </c>
      <c r="AX817" s="12" t="s">
        <v>80</v>
      </c>
      <c r="AY817" s="152" t="s">
        <v>192</v>
      </c>
    </row>
    <row r="818" spans="2:51" s="13" customFormat="1" ht="10.199999999999999" x14ac:dyDescent="0.2">
      <c r="B818" s="157"/>
      <c r="D818" s="151" t="s">
        <v>203</v>
      </c>
      <c r="E818" s="158" t="s">
        <v>20</v>
      </c>
      <c r="F818" s="159" t="s">
        <v>2066</v>
      </c>
      <c r="H818" s="160">
        <v>2</v>
      </c>
      <c r="I818" s="161"/>
      <c r="L818" s="157"/>
      <c r="M818" s="162"/>
      <c r="T818" s="163"/>
      <c r="AT818" s="158" t="s">
        <v>203</v>
      </c>
      <c r="AU818" s="158" t="s">
        <v>89</v>
      </c>
      <c r="AV818" s="13" t="s">
        <v>89</v>
      </c>
      <c r="AW818" s="13" t="s">
        <v>39</v>
      </c>
      <c r="AX818" s="13" t="s">
        <v>80</v>
      </c>
      <c r="AY818" s="158" t="s">
        <v>192</v>
      </c>
    </row>
    <row r="819" spans="2:51" s="12" customFormat="1" ht="10.199999999999999" x14ac:dyDescent="0.2">
      <c r="B819" s="150"/>
      <c r="D819" s="151" t="s">
        <v>203</v>
      </c>
      <c r="E819" s="152" t="s">
        <v>20</v>
      </c>
      <c r="F819" s="153" t="s">
        <v>1796</v>
      </c>
      <c r="H819" s="152" t="s">
        <v>20</v>
      </c>
      <c r="I819" s="154"/>
      <c r="L819" s="150"/>
      <c r="M819" s="155"/>
      <c r="T819" s="156"/>
      <c r="AT819" s="152" t="s">
        <v>203</v>
      </c>
      <c r="AU819" s="152" t="s">
        <v>89</v>
      </c>
      <c r="AV819" s="12" t="s">
        <v>22</v>
      </c>
      <c r="AW819" s="12" t="s">
        <v>39</v>
      </c>
      <c r="AX819" s="12" t="s">
        <v>80</v>
      </c>
      <c r="AY819" s="152" t="s">
        <v>192</v>
      </c>
    </row>
    <row r="820" spans="2:51" s="12" customFormat="1" ht="10.199999999999999" x14ac:dyDescent="0.2">
      <c r="B820" s="150"/>
      <c r="D820" s="151" t="s">
        <v>203</v>
      </c>
      <c r="E820" s="152" t="s">
        <v>20</v>
      </c>
      <c r="F820" s="153" t="s">
        <v>1797</v>
      </c>
      <c r="H820" s="152" t="s">
        <v>20</v>
      </c>
      <c r="I820" s="154"/>
      <c r="L820" s="150"/>
      <c r="M820" s="155"/>
      <c r="T820" s="156"/>
      <c r="AT820" s="152" t="s">
        <v>203</v>
      </c>
      <c r="AU820" s="152" t="s">
        <v>89</v>
      </c>
      <c r="AV820" s="12" t="s">
        <v>22</v>
      </c>
      <c r="AW820" s="12" t="s">
        <v>39</v>
      </c>
      <c r="AX820" s="12" t="s">
        <v>80</v>
      </c>
      <c r="AY820" s="152" t="s">
        <v>192</v>
      </c>
    </row>
    <row r="821" spans="2:51" s="13" customFormat="1" ht="10.199999999999999" x14ac:dyDescent="0.2">
      <c r="B821" s="157"/>
      <c r="D821" s="151" t="s">
        <v>203</v>
      </c>
      <c r="E821" s="158" t="s">
        <v>20</v>
      </c>
      <c r="F821" s="159" t="s">
        <v>2067</v>
      </c>
      <c r="H821" s="160">
        <v>3.4</v>
      </c>
      <c r="I821" s="161"/>
      <c r="L821" s="157"/>
      <c r="M821" s="162"/>
      <c r="T821" s="163"/>
      <c r="AT821" s="158" t="s">
        <v>203</v>
      </c>
      <c r="AU821" s="158" t="s">
        <v>89</v>
      </c>
      <c r="AV821" s="13" t="s">
        <v>89</v>
      </c>
      <c r="AW821" s="13" t="s">
        <v>39</v>
      </c>
      <c r="AX821" s="13" t="s">
        <v>80</v>
      </c>
      <c r="AY821" s="158" t="s">
        <v>192</v>
      </c>
    </row>
    <row r="822" spans="2:51" s="12" customFormat="1" ht="10.199999999999999" x14ac:dyDescent="0.2">
      <c r="B822" s="150"/>
      <c r="D822" s="151" t="s">
        <v>203</v>
      </c>
      <c r="E822" s="152" t="s">
        <v>20</v>
      </c>
      <c r="F822" s="153" t="s">
        <v>1799</v>
      </c>
      <c r="H822" s="152" t="s">
        <v>20</v>
      </c>
      <c r="I822" s="154"/>
      <c r="L822" s="150"/>
      <c r="M822" s="155"/>
      <c r="T822" s="156"/>
      <c r="AT822" s="152" t="s">
        <v>203</v>
      </c>
      <c r="AU822" s="152" t="s">
        <v>89</v>
      </c>
      <c r="AV822" s="12" t="s">
        <v>22</v>
      </c>
      <c r="AW822" s="12" t="s">
        <v>39</v>
      </c>
      <c r="AX822" s="12" t="s">
        <v>80</v>
      </c>
      <c r="AY822" s="152" t="s">
        <v>192</v>
      </c>
    </row>
    <row r="823" spans="2:51" s="13" customFormat="1" ht="10.199999999999999" x14ac:dyDescent="0.2">
      <c r="B823" s="157"/>
      <c r="D823" s="151" t="s">
        <v>203</v>
      </c>
      <c r="E823" s="158" t="s">
        <v>20</v>
      </c>
      <c r="F823" s="159" t="s">
        <v>2068</v>
      </c>
      <c r="H823" s="160">
        <v>1.8</v>
      </c>
      <c r="I823" s="161"/>
      <c r="L823" s="157"/>
      <c r="M823" s="162"/>
      <c r="T823" s="163"/>
      <c r="AT823" s="158" t="s">
        <v>203</v>
      </c>
      <c r="AU823" s="158" t="s">
        <v>89</v>
      </c>
      <c r="AV823" s="13" t="s">
        <v>89</v>
      </c>
      <c r="AW823" s="13" t="s">
        <v>39</v>
      </c>
      <c r="AX823" s="13" t="s">
        <v>80</v>
      </c>
      <c r="AY823" s="158" t="s">
        <v>192</v>
      </c>
    </row>
    <row r="824" spans="2:51" s="12" customFormat="1" ht="10.199999999999999" x14ac:dyDescent="0.2">
      <c r="B824" s="150"/>
      <c r="D824" s="151" t="s">
        <v>203</v>
      </c>
      <c r="E824" s="152" t="s">
        <v>20</v>
      </c>
      <c r="F824" s="153" t="s">
        <v>1801</v>
      </c>
      <c r="H824" s="152" t="s">
        <v>20</v>
      </c>
      <c r="I824" s="154"/>
      <c r="L824" s="150"/>
      <c r="M824" s="155"/>
      <c r="T824" s="156"/>
      <c r="AT824" s="152" t="s">
        <v>203</v>
      </c>
      <c r="AU824" s="152" t="s">
        <v>89</v>
      </c>
      <c r="AV824" s="12" t="s">
        <v>22</v>
      </c>
      <c r="AW824" s="12" t="s">
        <v>39</v>
      </c>
      <c r="AX824" s="12" t="s">
        <v>80</v>
      </c>
      <c r="AY824" s="152" t="s">
        <v>192</v>
      </c>
    </row>
    <row r="825" spans="2:51" s="13" customFormat="1" ht="10.199999999999999" x14ac:dyDescent="0.2">
      <c r="B825" s="157"/>
      <c r="D825" s="151" t="s">
        <v>203</v>
      </c>
      <c r="E825" s="158" t="s">
        <v>20</v>
      </c>
      <c r="F825" s="159" t="s">
        <v>2069</v>
      </c>
      <c r="H825" s="160">
        <v>4</v>
      </c>
      <c r="I825" s="161"/>
      <c r="L825" s="157"/>
      <c r="M825" s="162"/>
      <c r="T825" s="163"/>
      <c r="AT825" s="158" t="s">
        <v>203</v>
      </c>
      <c r="AU825" s="158" t="s">
        <v>89</v>
      </c>
      <c r="AV825" s="13" t="s">
        <v>89</v>
      </c>
      <c r="AW825" s="13" t="s">
        <v>39</v>
      </c>
      <c r="AX825" s="13" t="s">
        <v>80</v>
      </c>
      <c r="AY825" s="158" t="s">
        <v>192</v>
      </c>
    </row>
    <row r="826" spans="2:51" s="12" customFormat="1" ht="10.199999999999999" x14ac:dyDescent="0.2">
      <c r="B826" s="150"/>
      <c r="D826" s="151" t="s">
        <v>203</v>
      </c>
      <c r="E826" s="152" t="s">
        <v>20</v>
      </c>
      <c r="F826" s="153" t="s">
        <v>1718</v>
      </c>
      <c r="H826" s="152" t="s">
        <v>20</v>
      </c>
      <c r="I826" s="154"/>
      <c r="L826" s="150"/>
      <c r="M826" s="155"/>
      <c r="T826" s="156"/>
      <c r="AT826" s="152" t="s">
        <v>203</v>
      </c>
      <c r="AU826" s="152" t="s">
        <v>89</v>
      </c>
      <c r="AV826" s="12" t="s">
        <v>22</v>
      </c>
      <c r="AW826" s="12" t="s">
        <v>39</v>
      </c>
      <c r="AX826" s="12" t="s">
        <v>80</v>
      </c>
      <c r="AY826" s="152" t="s">
        <v>192</v>
      </c>
    </row>
    <row r="827" spans="2:51" s="13" customFormat="1" ht="10.199999999999999" x14ac:dyDescent="0.2">
      <c r="B827" s="157"/>
      <c r="D827" s="151" t="s">
        <v>203</v>
      </c>
      <c r="E827" s="158" t="s">
        <v>20</v>
      </c>
      <c r="F827" s="159" t="s">
        <v>2070</v>
      </c>
      <c r="H827" s="160">
        <v>7</v>
      </c>
      <c r="I827" s="161"/>
      <c r="L827" s="157"/>
      <c r="M827" s="162"/>
      <c r="T827" s="163"/>
      <c r="AT827" s="158" t="s">
        <v>203</v>
      </c>
      <c r="AU827" s="158" t="s">
        <v>89</v>
      </c>
      <c r="AV827" s="13" t="s">
        <v>89</v>
      </c>
      <c r="AW827" s="13" t="s">
        <v>39</v>
      </c>
      <c r="AX827" s="13" t="s">
        <v>80</v>
      </c>
      <c r="AY827" s="158" t="s">
        <v>192</v>
      </c>
    </row>
    <row r="828" spans="2:51" s="12" customFormat="1" ht="10.199999999999999" x14ac:dyDescent="0.2">
      <c r="B828" s="150"/>
      <c r="D828" s="151" t="s">
        <v>203</v>
      </c>
      <c r="E828" s="152" t="s">
        <v>20</v>
      </c>
      <c r="F828" s="153" t="s">
        <v>1826</v>
      </c>
      <c r="H828" s="152" t="s">
        <v>20</v>
      </c>
      <c r="I828" s="154"/>
      <c r="L828" s="150"/>
      <c r="M828" s="155"/>
      <c r="T828" s="156"/>
      <c r="AT828" s="152" t="s">
        <v>203</v>
      </c>
      <c r="AU828" s="152" t="s">
        <v>89</v>
      </c>
      <c r="AV828" s="12" t="s">
        <v>22</v>
      </c>
      <c r="AW828" s="12" t="s">
        <v>39</v>
      </c>
      <c r="AX828" s="12" t="s">
        <v>80</v>
      </c>
      <c r="AY828" s="152" t="s">
        <v>192</v>
      </c>
    </row>
    <row r="829" spans="2:51" s="13" customFormat="1" ht="10.199999999999999" x14ac:dyDescent="0.2">
      <c r="B829" s="157"/>
      <c r="D829" s="151" t="s">
        <v>203</v>
      </c>
      <c r="E829" s="158" t="s">
        <v>20</v>
      </c>
      <c r="F829" s="159" t="s">
        <v>2071</v>
      </c>
      <c r="H829" s="160">
        <v>2.8</v>
      </c>
      <c r="I829" s="161"/>
      <c r="L829" s="157"/>
      <c r="M829" s="162"/>
      <c r="T829" s="163"/>
      <c r="AT829" s="158" t="s">
        <v>203</v>
      </c>
      <c r="AU829" s="158" t="s">
        <v>89</v>
      </c>
      <c r="AV829" s="13" t="s">
        <v>89</v>
      </c>
      <c r="AW829" s="13" t="s">
        <v>39</v>
      </c>
      <c r="AX829" s="13" t="s">
        <v>80</v>
      </c>
      <c r="AY829" s="158" t="s">
        <v>192</v>
      </c>
    </row>
    <row r="830" spans="2:51" s="12" customFormat="1" ht="10.199999999999999" x14ac:dyDescent="0.2">
      <c r="B830" s="150"/>
      <c r="D830" s="151" t="s">
        <v>203</v>
      </c>
      <c r="E830" s="152" t="s">
        <v>20</v>
      </c>
      <c r="F830" s="153" t="s">
        <v>1804</v>
      </c>
      <c r="H830" s="152" t="s">
        <v>20</v>
      </c>
      <c r="I830" s="154"/>
      <c r="L830" s="150"/>
      <c r="M830" s="155"/>
      <c r="T830" s="156"/>
      <c r="AT830" s="152" t="s">
        <v>203</v>
      </c>
      <c r="AU830" s="152" t="s">
        <v>89</v>
      </c>
      <c r="AV830" s="12" t="s">
        <v>22</v>
      </c>
      <c r="AW830" s="12" t="s">
        <v>39</v>
      </c>
      <c r="AX830" s="12" t="s">
        <v>80</v>
      </c>
      <c r="AY830" s="152" t="s">
        <v>192</v>
      </c>
    </row>
    <row r="831" spans="2:51" s="13" customFormat="1" ht="10.199999999999999" x14ac:dyDescent="0.2">
      <c r="B831" s="157"/>
      <c r="D831" s="151" t="s">
        <v>203</v>
      </c>
      <c r="E831" s="158" t="s">
        <v>20</v>
      </c>
      <c r="F831" s="159" t="s">
        <v>2072</v>
      </c>
      <c r="H831" s="160">
        <v>5.6</v>
      </c>
      <c r="I831" s="161"/>
      <c r="L831" s="157"/>
      <c r="M831" s="162"/>
      <c r="T831" s="163"/>
      <c r="AT831" s="158" t="s">
        <v>203</v>
      </c>
      <c r="AU831" s="158" t="s">
        <v>89</v>
      </c>
      <c r="AV831" s="13" t="s">
        <v>89</v>
      </c>
      <c r="AW831" s="13" t="s">
        <v>39</v>
      </c>
      <c r="AX831" s="13" t="s">
        <v>80</v>
      </c>
      <c r="AY831" s="158" t="s">
        <v>192</v>
      </c>
    </row>
    <row r="832" spans="2:51" s="12" customFormat="1" ht="10.199999999999999" x14ac:dyDescent="0.2">
      <c r="B832" s="150"/>
      <c r="D832" s="151" t="s">
        <v>203</v>
      </c>
      <c r="E832" s="152" t="s">
        <v>20</v>
      </c>
      <c r="F832" s="153" t="s">
        <v>1806</v>
      </c>
      <c r="H832" s="152" t="s">
        <v>20</v>
      </c>
      <c r="I832" s="154"/>
      <c r="L832" s="150"/>
      <c r="M832" s="155"/>
      <c r="T832" s="156"/>
      <c r="AT832" s="152" t="s">
        <v>203</v>
      </c>
      <c r="AU832" s="152" t="s">
        <v>89</v>
      </c>
      <c r="AV832" s="12" t="s">
        <v>22</v>
      </c>
      <c r="AW832" s="12" t="s">
        <v>39</v>
      </c>
      <c r="AX832" s="12" t="s">
        <v>80</v>
      </c>
      <c r="AY832" s="152" t="s">
        <v>192</v>
      </c>
    </row>
    <row r="833" spans="2:65" s="13" customFormat="1" ht="10.199999999999999" x14ac:dyDescent="0.2">
      <c r="B833" s="157"/>
      <c r="D833" s="151" t="s">
        <v>203</v>
      </c>
      <c r="E833" s="158" t="s">
        <v>20</v>
      </c>
      <c r="F833" s="159" t="s">
        <v>2073</v>
      </c>
      <c r="H833" s="160">
        <v>5.5</v>
      </c>
      <c r="I833" s="161"/>
      <c r="L833" s="157"/>
      <c r="M833" s="162"/>
      <c r="T833" s="163"/>
      <c r="AT833" s="158" t="s">
        <v>203</v>
      </c>
      <c r="AU833" s="158" t="s">
        <v>89</v>
      </c>
      <c r="AV833" s="13" t="s">
        <v>89</v>
      </c>
      <c r="AW833" s="13" t="s">
        <v>39</v>
      </c>
      <c r="AX833" s="13" t="s">
        <v>80</v>
      </c>
      <c r="AY833" s="158" t="s">
        <v>192</v>
      </c>
    </row>
    <row r="834" spans="2:65" s="12" customFormat="1" ht="10.199999999999999" x14ac:dyDescent="0.2">
      <c r="B834" s="150"/>
      <c r="D834" s="151" t="s">
        <v>203</v>
      </c>
      <c r="E834" s="152" t="s">
        <v>20</v>
      </c>
      <c r="F834" s="153" t="s">
        <v>1830</v>
      </c>
      <c r="H834" s="152" t="s">
        <v>20</v>
      </c>
      <c r="I834" s="154"/>
      <c r="L834" s="150"/>
      <c r="M834" s="155"/>
      <c r="T834" s="156"/>
      <c r="AT834" s="152" t="s">
        <v>203</v>
      </c>
      <c r="AU834" s="152" t="s">
        <v>89</v>
      </c>
      <c r="AV834" s="12" t="s">
        <v>22</v>
      </c>
      <c r="AW834" s="12" t="s">
        <v>39</v>
      </c>
      <c r="AX834" s="12" t="s">
        <v>80</v>
      </c>
      <c r="AY834" s="152" t="s">
        <v>192</v>
      </c>
    </row>
    <row r="835" spans="2:65" s="13" customFormat="1" ht="10.199999999999999" x14ac:dyDescent="0.2">
      <c r="B835" s="157"/>
      <c r="D835" s="151" t="s">
        <v>203</v>
      </c>
      <c r="E835" s="158" t="s">
        <v>20</v>
      </c>
      <c r="F835" s="159" t="s">
        <v>2074</v>
      </c>
      <c r="H835" s="160">
        <v>2.5</v>
      </c>
      <c r="I835" s="161"/>
      <c r="L835" s="157"/>
      <c r="M835" s="162"/>
      <c r="T835" s="163"/>
      <c r="AT835" s="158" t="s">
        <v>203</v>
      </c>
      <c r="AU835" s="158" t="s">
        <v>89</v>
      </c>
      <c r="AV835" s="13" t="s">
        <v>89</v>
      </c>
      <c r="AW835" s="13" t="s">
        <v>39</v>
      </c>
      <c r="AX835" s="13" t="s">
        <v>80</v>
      </c>
      <c r="AY835" s="158" t="s">
        <v>192</v>
      </c>
    </row>
    <row r="836" spans="2:65" s="12" customFormat="1" ht="10.199999999999999" x14ac:dyDescent="0.2">
      <c r="B836" s="150"/>
      <c r="D836" s="151" t="s">
        <v>203</v>
      </c>
      <c r="E836" s="152" t="s">
        <v>20</v>
      </c>
      <c r="F836" s="153" t="s">
        <v>1832</v>
      </c>
      <c r="H836" s="152" t="s">
        <v>20</v>
      </c>
      <c r="I836" s="154"/>
      <c r="L836" s="150"/>
      <c r="M836" s="155"/>
      <c r="T836" s="156"/>
      <c r="AT836" s="152" t="s">
        <v>203</v>
      </c>
      <c r="AU836" s="152" t="s">
        <v>89</v>
      </c>
      <c r="AV836" s="12" t="s">
        <v>22</v>
      </c>
      <c r="AW836" s="12" t="s">
        <v>39</v>
      </c>
      <c r="AX836" s="12" t="s">
        <v>80</v>
      </c>
      <c r="AY836" s="152" t="s">
        <v>192</v>
      </c>
    </row>
    <row r="837" spans="2:65" s="13" customFormat="1" ht="10.199999999999999" x14ac:dyDescent="0.2">
      <c r="B837" s="157"/>
      <c r="D837" s="151" t="s">
        <v>203</v>
      </c>
      <c r="E837" s="158" t="s">
        <v>20</v>
      </c>
      <c r="F837" s="159" t="s">
        <v>2074</v>
      </c>
      <c r="H837" s="160">
        <v>2.5</v>
      </c>
      <c r="I837" s="161"/>
      <c r="L837" s="157"/>
      <c r="M837" s="162"/>
      <c r="T837" s="163"/>
      <c r="AT837" s="158" t="s">
        <v>203</v>
      </c>
      <c r="AU837" s="158" t="s">
        <v>89</v>
      </c>
      <c r="AV837" s="13" t="s">
        <v>89</v>
      </c>
      <c r="AW837" s="13" t="s">
        <v>39</v>
      </c>
      <c r="AX837" s="13" t="s">
        <v>80</v>
      </c>
      <c r="AY837" s="158" t="s">
        <v>192</v>
      </c>
    </row>
    <row r="838" spans="2:65" s="12" customFormat="1" ht="10.199999999999999" x14ac:dyDescent="0.2">
      <c r="B838" s="150"/>
      <c r="D838" s="151" t="s">
        <v>203</v>
      </c>
      <c r="E838" s="152" t="s">
        <v>20</v>
      </c>
      <c r="F838" s="153" t="s">
        <v>1808</v>
      </c>
      <c r="H838" s="152" t="s">
        <v>20</v>
      </c>
      <c r="I838" s="154"/>
      <c r="L838" s="150"/>
      <c r="M838" s="155"/>
      <c r="T838" s="156"/>
      <c r="AT838" s="152" t="s">
        <v>203</v>
      </c>
      <c r="AU838" s="152" t="s">
        <v>89</v>
      </c>
      <c r="AV838" s="12" t="s">
        <v>22</v>
      </c>
      <c r="AW838" s="12" t="s">
        <v>39</v>
      </c>
      <c r="AX838" s="12" t="s">
        <v>80</v>
      </c>
      <c r="AY838" s="152" t="s">
        <v>192</v>
      </c>
    </row>
    <row r="839" spans="2:65" s="12" customFormat="1" ht="10.199999999999999" x14ac:dyDescent="0.2">
      <c r="B839" s="150"/>
      <c r="D839" s="151" t="s">
        <v>203</v>
      </c>
      <c r="E839" s="152" t="s">
        <v>20</v>
      </c>
      <c r="F839" s="153" t="s">
        <v>1809</v>
      </c>
      <c r="H839" s="152" t="s">
        <v>20</v>
      </c>
      <c r="I839" s="154"/>
      <c r="L839" s="150"/>
      <c r="M839" s="155"/>
      <c r="T839" s="156"/>
      <c r="AT839" s="152" t="s">
        <v>203</v>
      </c>
      <c r="AU839" s="152" t="s">
        <v>89</v>
      </c>
      <c r="AV839" s="12" t="s">
        <v>22</v>
      </c>
      <c r="AW839" s="12" t="s">
        <v>39</v>
      </c>
      <c r="AX839" s="12" t="s">
        <v>80</v>
      </c>
      <c r="AY839" s="152" t="s">
        <v>192</v>
      </c>
    </row>
    <row r="840" spans="2:65" s="13" customFormat="1" ht="10.199999999999999" x14ac:dyDescent="0.2">
      <c r="B840" s="157"/>
      <c r="D840" s="151" t="s">
        <v>203</v>
      </c>
      <c r="E840" s="158" t="s">
        <v>20</v>
      </c>
      <c r="F840" s="159" t="s">
        <v>2070</v>
      </c>
      <c r="H840" s="160">
        <v>7</v>
      </c>
      <c r="I840" s="161"/>
      <c r="L840" s="157"/>
      <c r="M840" s="162"/>
      <c r="T840" s="163"/>
      <c r="AT840" s="158" t="s">
        <v>203</v>
      </c>
      <c r="AU840" s="158" t="s">
        <v>89</v>
      </c>
      <c r="AV840" s="13" t="s">
        <v>89</v>
      </c>
      <c r="AW840" s="13" t="s">
        <v>39</v>
      </c>
      <c r="AX840" s="13" t="s">
        <v>80</v>
      </c>
      <c r="AY840" s="158" t="s">
        <v>192</v>
      </c>
    </row>
    <row r="841" spans="2:65" s="12" customFormat="1" ht="10.199999999999999" x14ac:dyDescent="0.2">
      <c r="B841" s="150"/>
      <c r="D841" s="151" t="s">
        <v>203</v>
      </c>
      <c r="E841" s="152" t="s">
        <v>20</v>
      </c>
      <c r="F841" s="153" t="s">
        <v>1811</v>
      </c>
      <c r="H841" s="152" t="s">
        <v>20</v>
      </c>
      <c r="I841" s="154"/>
      <c r="L841" s="150"/>
      <c r="M841" s="155"/>
      <c r="T841" s="156"/>
      <c r="AT841" s="152" t="s">
        <v>203</v>
      </c>
      <c r="AU841" s="152" t="s">
        <v>89</v>
      </c>
      <c r="AV841" s="12" t="s">
        <v>22</v>
      </c>
      <c r="AW841" s="12" t="s">
        <v>39</v>
      </c>
      <c r="AX841" s="12" t="s">
        <v>80</v>
      </c>
      <c r="AY841" s="152" t="s">
        <v>192</v>
      </c>
    </row>
    <row r="842" spans="2:65" s="13" customFormat="1" ht="10.199999999999999" x14ac:dyDescent="0.2">
      <c r="B842" s="157"/>
      <c r="D842" s="151" t="s">
        <v>203</v>
      </c>
      <c r="E842" s="158" t="s">
        <v>20</v>
      </c>
      <c r="F842" s="159" t="s">
        <v>2075</v>
      </c>
      <c r="H842" s="160">
        <v>2.5</v>
      </c>
      <c r="I842" s="161"/>
      <c r="L842" s="157"/>
      <c r="M842" s="162"/>
      <c r="T842" s="163"/>
      <c r="AT842" s="158" t="s">
        <v>203</v>
      </c>
      <c r="AU842" s="158" t="s">
        <v>89</v>
      </c>
      <c r="AV842" s="13" t="s">
        <v>89</v>
      </c>
      <c r="AW842" s="13" t="s">
        <v>39</v>
      </c>
      <c r="AX842" s="13" t="s">
        <v>80</v>
      </c>
      <c r="AY842" s="158" t="s">
        <v>192</v>
      </c>
    </row>
    <row r="843" spans="2:65" s="12" customFormat="1" ht="10.199999999999999" x14ac:dyDescent="0.2">
      <c r="B843" s="150"/>
      <c r="D843" s="151" t="s">
        <v>203</v>
      </c>
      <c r="E843" s="152" t="s">
        <v>20</v>
      </c>
      <c r="F843" s="153" t="s">
        <v>1836</v>
      </c>
      <c r="H843" s="152" t="s">
        <v>20</v>
      </c>
      <c r="I843" s="154"/>
      <c r="L843" s="150"/>
      <c r="M843" s="155"/>
      <c r="T843" s="156"/>
      <c r="AT843" s="152" t="s">
        <v>203</v>
      </c>
      <c r="AU843" s="152" t="s">
        <v>89</v>
      </c>
      <c r="AV843" s="12" t="s">
        <v>22</v>
      </c>
      <c r="AW843" s="12" t="s">
        <v>39</v>
      </c>
      <c r="AX843" s="12" t="s">
        <v>80</v>
      </c>
      <c r="AY843" s="152" t="s">
        <v>192</v>
      </c>
    </row>
    <row r="844" spans="2:65" s="13" customFormat="1" ht="10.199999999999999" x14ac:dyDescent="0.2">
      <c r="B844" s="157"/>
      <c r="D844" s="151" t="s">
        <v>203</v>
      </c>
      <c r="E844" s="158" t="s">
        <v>20</v>
      </c>
      <c r="F844" s="159" t="s">
        <v>2076</v>
      </c>
      <c r="H844" s="160">
        <v>1.1499999999999999</v>
      </c>
      <c r="I844" s="161"/>
      <c r="L844" s="157"/>
      <c r="M844" s="162"/>
      <c r="T844" s="163"/>
      <c r="AT844" s="158" t="s">
        <v>203</v>
      </c>
      <c r="AU844" s="158" t="s">
        <v>89</v>
      </c>
      <c r="AV844" s="13" t="s">
        <v>89</v>
      </c>
      <c r="AW844" s="13" t="s">
        <v>39</v>
      </c>
      <c r="AX844" s="13" t="s">
        <v>80</v>
      </c>
      <c r="AY844" s="158" t="s">
        <v>192</v>
      </c>
    </row>
    <row r="845" spans="2:65" s="12" customFormat="1" ht="10.199999999999999" x14ac:dyDescent="0.2">
      <c r="B845" s="150"/>
      <c r="D845" s="151" t="s">
        <v>203</v>
      </c>
      <c r="E845" s="152" t="s">
        <v>20</v>
      </c>
      <c r="F845" s="153" t="s">
        <v>1838</v>
      </c>
      <c r="H845" s="152" t="s">
        <v>20</v>
      </c>
      <c r="I845" s="154"/>
      <c r="L845" s="150"/>
      <c r="M845" s="155"/>
      <c r="T845" s="156"/>
      <c r="AT845" s="152" t="s">
        <v>203</v>
      </c>
      <c r="AU845" s="152" t="s">
        <v>89</v>
      </c>
      <c r="AV845" s="12" t="s">
        <v>22</v>
      </c>
      <c r="AW845" s="12" t="s">
        <v>39</v>
      </c>
      <c r="AX845" s="12" t="s">
        <v>80</v>
      </c>
      <c r="AY845" s="152" t="s">
        <v>192</v>
      </c>
    </row>
    <row r="846" spans="2:65" s="13" customFormat="1" ht="10.199999999999999" x14ac:dyDescent="0.2">
      <c r="B846" s="157"/>
      <c r="D846" s="151" t="s">
        <v>203</v>
      </c>
      <c r="E846" s="158" t="s">
        <v>20</v>
      </c>
      <c r="F846" s="159" t="s">
        <v>2077</v>
      </c>
      <c r="H846" s="160">
        <v>0.85</v>
      </c>
      <c r="I846" s="161"/>
      <c r="L846" s="157"/>
      <c r="M846" s="162"/>
      <c r="T846" s="163"/>
      <c r="AT846" s="158" t="s">
        <v>203</v>
      </c>
      <c r="AU846" s="158" t="s">
        <v>89</v>
      </c>
      <c r="AV846" s="13" t="s">
        <v>89</v>
      </c>
      <c r="AW846" s="13" t="s">
        <v>39</v>
      </c>
      <c r="AX846" s="13" t="s">
        <v>80</v>
      </c>
      <c r="AY846" s="158" t="s">
        <v>192</v>
      </c>
    </row>
    <row r="847" spans="2:65" s="14" customFormat="1" ht="10.199999999999999" x14ac:dyDescent="0.2">
      <c r="B847" s="164"/>
      <c r="D847" s="151" t="s">
        <v>203</v>
      </c>
      <c r="E847" s="165" t="s">
        <v>20</v>
      </c>
      <c r="F847" s="166" t="s">
        <v>207</v>
      </c>
      <c r="H847" s="167">
        <v>79.599999999999994</v>
      </c>
      <c r="I847" s="168"/>
      <c r="L847" s="164"/>
      <c r="M847" s="169"/>
      <c r="T847" s="170"/>
      <c r="AT847" s="165" t="s">
        <v>203</v>
      </c>
      <c r="AU847" s="165" t="s">
        <v>89</v>
      </c>
      <c r="AV847" s="14" t="s">
        <v>199</v>
      </c>
      <c r="AW847" s="14" t="s">
        <v>39</v>
      </c>
      <c r="AX847" s="14" t="s">
        <v>22</v>
      </c>
      <c r="AY847" s="165" t="s">
        <v>192</v>
      </c>
    </row>
    <row r="848" spans="2:65" s="1" customFormat="1" ht="24.15" customHeight="1" x14ac:dyDescent="0.2">
      <c r="B848" s="33"/>
      <c r="C848" s="133" t="s">
        <v>1123</v>
      </c>
      <c r="D848" s="133" t="s">
        <v>194</v>
      </c>
      <c r="E848" s="134" t="s">
        <v>2078</v>
      </c>
      <c r="F848" s="135" t="s">
        <v>2079</v>
      </c>
      <c r="G848" s="136" t="s">
        <v>234</v>
      </c>
      <c r="H848" s="137">
        <v>79.599999999999994</v>
      </c>
      <c r="I848" s="138"/>
      <c r="J848" s="139">
        <f>ROUND(I848*H848,2)</f>
        <v>0</v>
      </c>
      <c r="K848" s="135" t="s">
        <v>198</v>
      </c>
      <c r="L848" s="33"/>
      <c r="M848" s="140" t="s">
        <v>20</v>
      </c>
      <c r="N848" s="141" t="s">
        <v>51</v>
      </c>
      <c r="P848" s="142">
        <f>O848*H848</f>
        <v>0</v>
      </c>
      <c r="Q848" s="142">
        <v>0</v>
      </c>
      <c r="R848" s="142">
        <f>Q848*H848</f>
        <v>0</v>
      </c>
      <c r="S848" s="142">
        <v>0</v>
      </c>
      <c r="T848" s="143">
        <f>S848*H848</f>
        <v>0</v>
      </c>
      <c r="AR848" s="144" t="s">
        <v>199</v>
      </c>
      <c r="AT848" s="144" t="s">
        <v>194</v>
      </c>
      <c r="AU848" s="144" t="s">
        <v>89</v>
      </c>
      <c r="AY848" s="18" t="s">
        <v>192</v>
      </c>
      <c r="BE848" s="145">
        <f>IF(N848="základní",J848,0)</f>
        <v>0</v>
      </c>
      <c r="BF848" s="145">
        <f>IF(N848="snížená",J848,0)</f>
        <v>0</v>
      </c>
      <c r="BG848" s="145">
        <f>IF(N848="zákl. přenesená",J848,0)</f>
        <v>0</v>
      </c>
      <c r="BH848" s="145">
        <f>IF(N848="sníž. přenesená",J848,0)</f>
        <v>0</v>
      </c>
      <c r="BI848" s="145">
        <f>IF(N848="nulová",J848,0)</f>
        <v>0</v>
      </c>
      <c r="BJ848" s="18" t="s">
        <v>22</v>
      </c>
      <c r="BK848" s="145">
        <f>ROUND(I848*H848,2)</f>
        <v>0</v>
      </c>
      <c r="BL848" s="18" t="s">
        <v>199</v>
      </c>
      <c r="BM848" s="144" t="s">
        <v>2080</v>
      </c>
    </row>
    <row r="849" spans="2:65" s="1" customFormat="1" ht="10.199999999999999" x14ac:dyDescent="0.2">
      <c r="B849" s="33"/>
      <c r="D849" s="146" t="s">
        <v>201</v>
      </c>
      <c r="F849" s="147" t="s">
        <v>2081</v>
      </c>
      <c r="I849" s="148"/>
      <c r="L849" s="33"/>
      <c r="M849" s="149"/>
      <c r="T849" s="54"/>
      <c r="AT849" s="18" t="s">
        <v>201</v>
      </c>
      <c r="AU849" s="18" t="s">
        <v>89</v>
      </c>
    </row>
    <row r="850" spans="2:65" s="1" customFormat="1" ht="44.25" customHeight="1" x14ac:dyDescent="0.2">
      <c r="B850" s="33"/>
      <c r="C850" s="133" t="s">
        <v>1129</v>
      </c>
      <c r="D850" s="133" t="s">
        <v>194</v>
      </c>
      <c r="E850" s="134" t="s">
        <v>2082</v>
      </c>
      <c r="F850" s="135" t="s">
        <v>2083</v>
      </c>
      <c r="G850" s="136" t="s">
        <v>898</v>
      </c>
      <c r="H850" s="137">
        <v>0.52500000000000002</v>
      </c>
      <c r="I850" s="138"/>
      <c r="J850" s="139">
        <f>ROUND(I850*H850,2)</f>
        <v>0</v>
      </c>
      <c r="K850" s="135" t="s">
        <v>198</v>
      </c>
      <c r="L850" s="33"/>
      <c r="M850" s="140" t="s">
        <v>20</v>
      </c>
      <c r="N850" s="141" t="s">
        <v>51</v>
      </c>
      <c r="P850" s="142">
        <f>O850*H850</f>
        <v>0</v>
      </c>
      <c r="Q850" s="142">
        <v>1.05555</v>
      </c>
      <c r="R850" s="142">
        <f>Q850*H850</f>
        <v>0.55416375000000007</v>
      </c>
      <c r="S850" s="142">
        <v>0</v>
      </c>
      <c r="T850" s="143">
        <f>S850*H850</f>
        <v>0</v>
      </c>
      <c r="AR850" s="144" t="s">
        <v>199</v>
      </c>
      <c r="AT850" s="144" t="s">
        <v>194</v>
      </c>
      <c r="AU850" s="144" t="s">
        <v>89</v>
      </c>
      <c r="AY850" s="18" t="s">
        <v>192</v>
      </c>
      <c r="BE850" s="145">
        <f>IF(N850="základní",J850,0)</f>
        <v>0</v>
      </c>
      <c r="BF850" s="145">
        <f>IF(N850="snížená",J850,0)</f>
        <v>0</v>
      </c>
      <c r="BG850" s="145">
        <f>IF(N850="zákl. přenesená",J850,0)</f>
        <v>0</v>
      </c>
      <c r="BH850" s="145">
        <f>IF(N850="sníž. přenesená",J850,0)</f>
        <v>0</v>
      </c>
      <c r="BI850" s="145">
        <f>IF(N850="nulová",J850,0)</f>
        <v>0</v>
      </c>
      <c r="BJ850" s="18" t="s">
        <v>22</v>
      </c>
      <c r="BK850" s="145">
        <f>ROUND(I850*H850,2)</f>
        <v>0</v>
      </c>
      <c r="BL850" s="18" t="s">
        <v>199</v>
      </c>
      <c r="BM850" s="144" t="s">
        <v>2084</v>
      </c>
    </row>
    <row r="851" spans="2:65" s="1" customFormat="1" ht="10.199999999999999" x14ac:dyDescent="0.2">
      <c r="B851" s="33"/>
      <c r="D851" s="146" t="s">
        <v>201</v>
      </c>
      <c r="F851" s="147" t="s">
        <v>2085</v>
      </c>
      <c r="I851" s="148"/>
      <c r="L851" s="33"/>
      <c r="M851" s="149"/>
      <c r="T851" s="54"/>
      <c r="AT851" s="18" t="s">
        <v>201</v>
      </c>
      <c r="AU851" s="18" t="s">
        <v>89</v>
      </c>
    </row>
    <row r="852" spans="2:65" s="12" customFormat="1" ht="10.199999999999999" x14ac:dyDescent="0.2">
      <c r="B852" s="150"/>
      <c r="D852" s="151" t="s">
        <v>203</v>
      </c>
      <c r="E852" s="152" t="s">
        <v>20</v>
      </c>
      <c r="F852" s="153" t="s">
        <v>2086</v>
      </c>
      <c r="H852" s="152" t="s">
        <v>20</v>
      </c>
      <c r="I852" s="154"/>
      <c r="L852" s="150"/>
      <c r="M852" s="155"/>
      <c r="T852" s="156"/>
      <c r="AT852" s="152" t="s">
        <v>203</v>
      </c>
      <c r="AU852" s="152" t="s">
        <v>89</v>
      </c>
      <c r="AV852" s="12" t="s">
        <v>22</v>
      </c>
      <c r="AW852" s="12" t="s">
        <v>39</v>
      </c>
      <c r="AX852" s="12" t="s">
        <v>80</v>
      </c>
      <c r="AY852" s="152" t="s">
        <v>192</v>
      </c>
    </row>
    <row r="853" spans="2:65" s="12" customFormat="1" ht="10.199999999999999" x14ac:dyDescent="0.2">
      <c r="B853" s="150"/>
      <c r="D853" s="151" t="s">
        <v>203</v>
      </c>
      <c r="E853" s="152" t="s">
        <v>20</v>
      </c>
      <c r="F853" s="153" t="s">
        <v>2087</v>
      </c>
      <c r="H853" s="152" t="s">
        <v>20</v>
      </c>
      <c r="I853" s="154"/>
      <c r="L853" s="150"/>
      <c r="M853" s="155"/>
      <c r="T853" s="156"/>
      <c r="AT853" s="152" t="s">
        <v>203</v>
      </c>
      <c r="AU853" s="152" t="s">
        <v>89</v>
      </c>
      <c r="AV853" s="12" t="s">
        <v>22</v>
      </c>
      <c r="AW853" s="12" t="s">
        <v>39</v>
      </c>
      <c r="AX853" s="12" t="s">
        <v>80</v>
      </c>
      <c r="AY853" s="152" t="s">
        <v>192</v>
      </c>
    </row>
    <row r="854" spans="2:65" s="13" customFormat="1" ht="10.199999999999999" x14ac:dyDescent="0.2">
      <c r="B854" s="157"/>
      <c r="D854" s="151" t="s">
        <v>203</v>
      </c>
      <c r="E854" s="158" t="s">
        <v>20</v>
      </c>
      <c r="F854" s="159" t="s">
        <v>2088</v>
      </c>
      <c r="H854" s="160">
        <v>0.39</v>
      </c>
      <c r="I854" s="161"/>
      <c r="L854" s="157"/>
      <c r="M854" s="162"/>
      <c r="T854" s="163"/>
      <c r="AT854" s="158" t="s">
        <v>203</v>
      </c>
      <c r="AU854" s="158" t="s">
        <v>89</v>
      </c>
      <c r="AV854" s="13" t="s">
        <v>89</v>
      </c>
      <c r="AW854" s="13" t="s">
        <v>39</v>
      </c>
      <c r="AX854" s="13" t="s">
        <v>80</v>
      </c>
      <c r="AY854" s="158" t="s">
        <v>192</v>
      </c>
    </row>
    <row r="855" spans="2:65" s="13" customFormat="1" ht="10.199999999999999" x14ac:dyDescent="0.2">
      <c r="B855" s="157"/>
      <c r="D855" s="151" t="s">
        <v>203</v>
      </c>
      <c r="E855" s="158" t="s">
        <v>20</v>
      </c>
      <c r="F855" s="159" t="s">
        <v>2089</v>
      </c>
      <c r="H855" s="160">
        <v>0.13500000000000001</v>
      </c>
      <c r="I855" s="161"/>
      <c r="L855" s="157"/>
      <c r="M855" s="162"/>
      <c r="T855" s="163"/>
      <c r="AT855" s="158" t="s">
        <v>203</v>
      </c>
      <c r="AU855" s="158" t="s">
        <v>89</v>
      </c>
      <c r="AV855" s="13" t="s">
        <v>89</v>
      </c>
      <c r="AW855" s="13" t="s">
        <v>39</v>
      </c>
      <c r="AX855" s="13" t="s">
        <v>80</v>
      </c>
      <c r="AY855" s="158" t="s">
        <v>192</v>
      </c>
    </row>
    <row r="856" spans="2:65" s="14" customFormat="1" ht="10.199999999999999" x14ac:dyDescent="0.2">
      <c r="B856" s="164"/>
      <c r="D856" s="151" t="s">
        <v>203</v>
      </c>
      <c r="E856" s="165" t="s">
        <v>20</v>
      </c>
      <c r="F856" s="166" t="s">
        <v>207</v>
      </c>
      <c r="H856" s="167">
        <v>0.52500000000000002</v>
      </c>
      <c r="I856" s="168"/>
      <c r="L856" s="164"/>
      <c r="M856" s="169"/>
      <c r="T856" s="170"/>
      <c r="AT856" s="165" t="s">
        <v>203</v>
      </c>
      <c r="AU856" s="165" t="s">
        <v>89</v>
      </c>
      <c r="AV856" s="14" t="s">
        <v>199</v>
      </c>
      <c r="AW856" s="14" t="s">
        <v>39</v>
      </c>
      <c r="AX856" s="14" t="s">
        <v>22</v>
      </c>
      <c r="AY856" s="165" t="s">
        <v>192</v>
      </c>
    </row>
    <row r="857" spans="2:65" s="1" customFormat="1" ht="44.25" customHeight="1" x14ac:dyDescent="0.2">
      <c r="B857" s="33"/>
      <c r="C857" s="133" t="s">
        <v>1137</v>
      </c>
      <c r="D857" s="133" t="s">
        <v>194</v>
      </c>
      <c r="E857" s="134" t="s">
        <v>2090</v>
      </c>
      <c r="F857" s="135" t="s">
        <v>2091</v>
      </c>
      <c r="G857" s="136" t="s">
        <v>898</v>
      </c>
      <c r="H857" s="137">
        <v>3.0419999999999998</v>
      </c>
      <c r="I857" s="138"/>
      <c r="J857" s="139">
        <f>ROUND(I857*H857,2)</f>
        <v>0</v>
      </c>
      <c r="K857" s="135" t="s">
        <v>198</v>
      </c>
      <c r="L857" s="33"/>
      <c r="M857" s="140" t="s">
        <v>20</v>
      </c>
      <c r="N857" s="141" t="s">
        <v>51</v>
      </c>
      <c r="P857" s="142">
        <f>O857*H857</f>
        <v>0</v>
      </c>
      <c r="Q857" s="142">
        <v>1.06277</v>
      </c>
      <c r="R857" s="142">
        <f>Q857*H857</f>
        <v>3.2329463399999998</v>
      </c>
      <c r="S857" s="142">
        <v>0</v>
      </c>
      <c r="T857" s="143">
        <f>S857*H857</f>
        <v>0</v>
      </c>
      <c r="AR857" s="144" t="s">
        <v>199</v>
      </c>
      <c r="AT857" s="144" t="s">
        <v>194</v>
      </c>
      <c r="AU857" s="144" t="s">
        <v>89</v>
      </c>
      <c r="AY857" s="18" t="s">
        <v>192</v>
      </c>
      <c r="BE857" s="145">
        <f>IF(N857="základní",J857,0)</f>
        <v>0</v>
      </c>
      <c r="BF857" s="145">
        <f>IF(N857="snížená",J857,0)</f>
        <v>0</v>
      </c>
      <c r="BG857" s="145">
        <f>IF(N857="zákl. přenesená",J857,0)</f>
        <v>0</v>
      </c>
      <c r="BH857" s="145">
        <f>IF(N857="sníž. přenesená",J857,0)</f>
        <v>0</v>
      </c>
      <c r="BI857" s="145">
        <f>IF(N857="nulová",J857,0)</f>
        <v>0</v>
      </c>
      <c r="BJ857" s="18" t="s">
        <v>22</v>
      </c>
      <c r="BK857" s="145">
        <f>ROUND(I857*H857,2)</f>
        <v>0</v>
      </c>
      <c r="BL857" s="18" t="s">
        <v>199</v>
      </c>
      <c r="BM857" s="144" t="s">
        <v>2092</v>
      </c>
    </row>
    <row r="858" spans="2:65" s="1" customFormat="1" ht="10.199999999999999" x14ac:dyDescent="0.2">
      <c r="B858" s="33"/>
      <c r="D858" s="146" t="s">
        <v>201</v>
      </c>
      <c r="F858" s="147" t="s">
        <v>2093</v>
      </c>
      <c r="I858" s="148"/>
      <c r="L858" s="33"/>
      <c r="M858" s="149"/>
      <c r="T858" s="54"/>
      <c r="AT858" s="18" t="s">
        <v>201</v>
      </c>
      <c r="AU858" s="18" t="s">
        <v>89</v>
      </c>
    </row>
    <row r="859" spans="2:65" s="12" customFormat="1" ht="10.199999999999999" x14ac:dyDescent="0.2">
      <c r="B859" s="150"/>
      <c r="D859" s="151" t="s">
        <v>203</v>
      </c>
      <c r="E859" s="152" t="s">
        <v>20</v>
      </c>
      <c r="F859" s="153" t="s">
        <v>2086</v>
      </c>
      <c r="H859" s="152" t="s">
        <v>20</v>
      </c>
      <c r="I859" s="154"/>
      <c r="L859" s="150"/>
      <c r="M859" s="155"/>
      <c r="T859" s="156"/>
      <c r="AT859" s="152" t="s">
        <v>203</v>
      </c>
      <c r="AU859" s="152" t="s">
        <v>89</v>
      </c>
      <c r="AV859" s="12" t="s">
        <v>22</v>
      </c>
      <c r="AW859" s="12" t="s">
        <v>39</v>
      </c>
      <c r="AX859" s="12" t="s">
        <v>80</v>
      </c>
      <c r="AY859" s="152" t="s">
        <v>192</v>
      </c>
    </row>
    <row r="860" spans="2:65" s="12" customFormat="1" ht="10.199999999999999" x14ac:dyDescent="0.2">
      <c r="B860" s="150"/>
      <c r="D860" s="151" t="s">
        <v>203</v>
      </c>
      <c r="E860" s="152" t="s">
        <v>20</v>
      </c>
      <c r="F860" s="153" t="s">
        <v>2087</v>
      </c>
      <c r="H860" s="152" t="s">
        <v>20</v>
      </c>
      <c r="I860" s="154"/>
      <c r="L860" s="150"/>
      <c r="M860" s="155"/>
      <c r="T860" s="156"/>
      <c r="AT860" s="152" t="s">
        <v>203</v>
      </c>
      <c r="AU860" s="152" t="s">
        <v>89</v>
      </c>
      <c r="AV860" s="12" t="s">
        <v>22</v>
      </c>
      <c r="AW860" s="12" t="s">
        <v>39</v>
      </c>
      <c r="AX860" s="12" t="s">
        <v>80</v>
      </c>
      <c r="AY860" s="152" t="s">
        <v>192</v>
      </c>
    </row>
    <row r="861" spans="2:65" s="13" customFormat="1" ht="10.199999999999999" x14ac:dyDescent="0.2">
      <c r="B861" s="157"/>
      <c r="D861" s="151" t="s">
        <v>203</v>
      </c>
      <c r="E861" s="158" t="s">
        <v>20</v>
      </c>
      <c r="F861" s="159" t="s">
        <v>2094</v>
      </c>
      <c r="H861" s="160">
        <v>1.141</v>
      </c>
      <c r="I861" s="161"/>
      <c r="L861" s="157"/>
      <c r="M861" s="162"/>
      <c r="T861" s="163"/>
      <c r="AT861" s="158" t="s">
        <v>203</v>
      </c>
      <c r="AU861" s="158" t="s">
        <v>89</v>
      </c>
      <c r="AV861" s="13" t="s">
        <v>89</v>
      </c>
      <c r="AW861" s="13" t="s">
        <v>39</v>
      </c>
      <c r="AX861" s="13" t="s">
        <v>80</v>
      </c>
      <c r="AY861" s="158" t="s">
        <v>192</v>
      </c>
    </row>
    <row r="862" spans="2:65" s="12" customFormat="1" ht="10.199999999999999" x14ac:dyDescent="0.2">
      <c r="B862" s="150"/>
      <c r="D862" s="151" t="s">
        <v>203</v>
      </c>
      <c r="E862" s="152" t="s">
        <v>20</v>
      </c>
      <c r="F862" s="153" t="s">
        <v>2095</v>
      </c>
      <c r="H862" s="152" t="s">
        <v>20</v>
      </c>
      <c r="I862" s="154"/>
      <c r="L862" s="150"/>
      <c r="M862" s="155"/>
      <c r="T862" s="156"/>
      <c r="AT862" s="152" t="s">
        <v>203</v>
      </c>
      <c r="AU862" s="152" t="s">
        <v>89</v>
      </c>
      <c r="AV862" s="12" t="s">
        <v>22</v>
      </c>
      <c r="AW862" s="12" t="s">
        <v>39</v>
      </c>
      <c r="AX862" s="12" t="s">
        <v>80</v>
      </c>
      <c r="AY862" s="152" t="s">
        <v>192</v>
      </c>
    </row>
    <row r="863" spans="2:65" s="12" customFormat="1" ht="10.199999999999999" x14ac:dyDescent="0.2">
      <c r="B863" s="150"/>
      <c r="D863" s="151" t="s">
        <v>203</v>
      </c>
      <c r="E863" s="152" t="s">
        <v>20</v>
      </c>
      <c r="F863" s="153" t="s">
        <v>2096</v>
      </c>
      <c r="H863" s="152" t="s">
        <v>20</v>
      </c>
      <c r="I863" s="154"/>
      <c r="L863" s="150"/>
      <c r="M863" s="155"/>
      <c r="T863" s="156"/>
      <c r="AT863" s="152" t="s">
        <v>203</v>
      </c>
      <c r="AU863" s="152" t="s">
        <v>89</v>
      </c>
      <c r="AV863" s="12" t="s">
        <v>22</v>
      </c>
      <c r="AW863" s="12" t="s">
        <v>39</v>
      </c>
      <c r="AX863" s="12" t="s">
        <v>80</v>
      </c>
      <c r="AY863" s="152" t="s">
        <v>192</v>
      </c>
    </row>
    <row r="864" spans="2:65" s="13" customFormat="1" ht="10.199999999999999" x14ac:dyDescent="0.2">
      <c r="B864" s="157"/>
      <c r="D864" s="151" t="s">
        <v>203</v>
      </c>
      <c r="E864" s="158" t="s">
        <v>20</v>
      </c>
      <c r="F864" s="159" t="s">
        <v>2097</v>
      </c>
      <c r="H864" s="160">
        <v>1.819</v>
      </c>
      <c r="I864" s="161"/>
      <c r="L864" s="157"/>
      <c r="M864" s="162"/>
      <c r="T864" s="163"/>
      <c r="AT864" s="158" t="s">
        <v>203</v>
      </c>
      <c r="AU864" s="158" t="s">
        <v>89</v>
      </c>
      <c r="AV864" s="13" t="s">
        <v>89</v>
      </c>
      <c r="AW864" s="13" t="s">
        <v>39</v>
      </c>
      <c r="AX864" s="13" t="s">
        <v>80</v>
      </c>
      <c r="AY864" s="158" t="s">
        <v>192</v>
      </c>
    </row>
    <row r="865" spans="2:65" s="12" customFormat="1" ht="10.199999999999999" x14ac:dyDescent="0.2">
      <c r="B865" s="150"/>
      <c r="D865" s="151" t="s">
        <v>203</v>
      </c>
      <c r="E865" s="152" t="s">
        <v>20</v>
      </c>
      <c r="F865" s="153" t="s">
        <v>2098</v>
      </c>
      <c r="H865" s="152" t="s">
        <v>20</v>
      </c>
      <c r="I865" s="154"/>
      <c r="L865" s="150"/>
      <c r="M865" s="155"/>
      <c r="T865" s="156"/>
      <c r="AT865" s="152" t="s">
        <v>203</v>
      </c>
      <c r="AU865" s="152" t="s">
        <v>89</v>
      </c>
      <c r="AV865" s="12" t="s">
        <v>22</v>
      </c>
      <c r="AW865" s="12" t="s">
        <v>39</v>
      </c>
      <c r="AX865" s="12" t="s">
        <v>80</v>
      </c>
      <c r="AY865" s="152" t="s">
        <v>192</v>
      </c>
    </row>
    <row r="866" spans="2:65" s="13" customFormat="1" ht="10.199999999999999" x14ac:dyDescent="0.2">
      <c r="B866" s="157"/>
      <c r="D866" s="151" t="s">
        <v>203</v>
      </c>
      <c r="E866" s="158" t="s">
        <v>20</v>
      </c>
      <c r="F866" s="159" t="s">
        <v>2099</v>
      </c>
      <c r="H866" s="160">
        <v>8.2000000000000003E-2</v>
      </c>
      <c r="I866" s="161"/>
      <c r="L866" s="157"/>
      <c r="M866" s="162"/>
      <c r="T866" s="163"/>
      <c r="AT866" s="158" t="s">
        <v>203</v>
      </c>
      <c r="AU866" s="158" t="s">
        <v>89</v>
      </c>
      <c r="AV866" s="13" t="s">
        <v>89</v>
      </c>
      <c r="AW866" s="13" t="s">
        <v>39</v>
      </c>
      <c r="AX866" s="13" t="s">
        <v>80</v>
      </c>
      <c r="AY866" s="158" t="s">
        <v>192</v>
      </c>
    </row>
    <row r="867" spans="2:65" s="14" customFormat="1" ht="10.199999999999999" x14ac:dyDescent="0.2">
      <c r="B867" s="164"/>
      <c r="D867" s="151" t="s">
        <v>203</v>
      </c>
      <c r="E867" s="165" t="s">
        <v>20</v>
      </c>
      <c r="F867" s="166" t="s">
        <v>207</v>
      </c>
      <c r="H867" s="167">
        <v>3.0419999999999998</v>
      </c>
      <c r="I867" s="168"/>
      <c r="L867" s="164"/>
      <c r="M867" s="169"/>
      <c r="T867" s="170"/>
      <c r="AT867" s="165" t="s">
        <v>203</v>
      </c>
      <c r="AU867" s="165" t="s">
        <v>89</v>
      </c>
      <c r="AV867" s="14" t="s">
        <v>199</v>
      </c>
      <c r="AW867" s="14" t="s">
        <v>39</v>
      </c>
      <c r="AX867" s="14" t="s">
        <v>22</v>
      </c>
      <c r="AY867" s="165" t="s">
        <v>192</v>
      </c>
    </row>
    <row r="868" spans="2:65" s="1" customFormat="1" ht="16.5" customHeight="1" x14ac:dyDescent="0.2">
      <c r="B868" s="33"/>
      <c r="C868" s="133" t="s">
        <v>1144</v>
      </c>
      <c r="D868" s="133" t="s">
        <v>194</v>
      </c>
      <c r="E868" s="134" t="s">
        <v>2100</v>
      </c>
      <c r="F868" s="135" t="s">
        <v>2101</v>
      </c>
      <c r="G868" s="136" t="s">
        <v>197</v>
      </c>
      <c r="H868" s="137">
        <v>3.952</v>
      </c>
      <c r="I868" s="138"/>
      <c r="J868" s="139">
        <f>ROUND(I868*H868,2)</f>
        <v>0</v>
      </c>
      <c r="K868" s="135" t="s">
        <v>198</v>
      </c>
      <c r="L868" s="33"/>
      <c r="M868" s="140" t="s">
        <v>20</v>
      </c>
      <c r="N868" s="141" t="s">
        <v>51</v>
      </c>
      <c r="P868" s="142">
        <f>O868*H868</f>
        <v>0</v>
      </c>
      <c r="Q868" s="142">
        <v>2.4533999999999998</v>
      </c>
      <c r="R868" s="142">
        <f>Q868*H868</f>
        <v>9.6958367999999986</v>
      </c>
      <c r="S868" s="142">
        <v>0</v>
      </c>
      <c r="T868" s="143">
        <f>S868*H868</f>
        <v>0</v>
      </c>
      <c r="AR868" s="144" t="s">
        <v>199</v>
      </c>
      <c r="AT868" s="144" t="s">
        <v>194</v>
      </c>
      <c r="AU868" s="144" t="s">
        <v>89</v>
      </c>
      <c r="AY868" s="18" t="s">
        <v>192</v>
      </c>
      <c r="BE868" s="145">
        <f>IF(N868="základní",J868,0)</f>
        <v>0</v>
      </c>
      <c r="BF868" s="145">
        <f>IF(N868="snížená",J868,0)</f>
        <v>0</v>
      </c>
      <c r="BG868" s="145">
        <f>IF(N868="zákl. přenesená",J868,0)</f>
        <v>0</v>
      </c>
      <c r="BH868" s="145">
        <f>IF(N868="sníž. přenesená",J868,0)</f>
        <v>0</v>
      </c>
      <c r="BI868" s="145">
        <f>IF(N868="nulová",J868,0)</f>
        <v>0</v>
      </c>
      <c r="BJ868" s="18" t="s">
        <v>22</v>
      </c>
      <c r="BK868" s="145">
        <f>ROUND(I868*H868,2)</f>
        <v>0</v>
      </c>
      <c r="BL868" s="18" t="s">
        <v>199</v>
      </c>
      <c r="BM868" s="144" t="s">
        <v>2102</v>
      </c>
    </row>
    <row r="869" spans="2:65" s="1" customFormat="1" ht="10.199999999999999" x14ac:dyDescent="0.2">
      <c r="B869" s="33"/>
      <c r="D869" s="146" t="s">
        <v>201</v>
      </c>
      <c r="F869" s="147" t="s">
        <v>2103</v>
      </c>
      <c r="I869" s="148"/>
      <c r="L869" s="33"/>
      <c r="M869" s="149"/>
      <c r="T869" s="54"/>
      <c r="AT869" s="18" t="s">
        <v>201</v>
      </c>
      <c r="AU869" s="18" t="s">
        <v>89</v>
      </c>
    </row>
    <row r="870" spans="2:65" s="12" customFormat="1" ht="10.199999999999999" x14ac:dyDescent="0.2">
      <c r="B870" s="150"/>
      <c r="D870" s="151" t="s">
        <v>203</v>
      </c>
      <c r="E870" s="152" t="s">
        <v>20</v>
      </c>
      <c r="F870" s="153" t="s">
        <v>2104</v>
      </c>
      <c r="H870" s="152" t="s">
        <v>20</v>
      </c>
      <c r="I870" s="154"/>
      <c r="L870" s="150"/>
      <c r="M870" s="155"/>
      <c r="T870" s="156"/>
      <c r="AT870" s="152" t="s">
        <v>203</v>
      </c>
      <c r="AU870" s="152" t="s">
        <v>89</v>
      </c>
      <c r="AV870" s="12" t="s">
        <v>22</v>
      </c>
      <c r="AW870" s="12" t="s">
        <v>39</v>
      </c>
      <c r="AX870" s="12" t="s">
        <v>80</v>
      </c>
      <c r="AY870" s="152" t="s">
        <v>192</v>
      </c>
    </row>
    <row r="871" spans="2:65" s="12" customFormat="1" ht="10.199999999999999" x14ac:dyDescent="0.2">
      <c r="B871" s="150"/>
      <c r="D871" s="151" t="s">
        <v>203</v>
      </c>
      <c r="E871" s="152" t="s">
        <v>20</v>
      </c>
      <c r="F871" s="153" t="s">
        <v>1730</v>
      </c>
      <c r="H871" s="152" t="s">
        <v>20</v>
      </c>
      <c r="I871" s="154"/>
      <c r="L871" s="150"/>
      <c r="M871" s="155"/>
      <c r="T871" s="156"/>
      <c r="AT871" s="152" t="s">
        <v>203</v>
      </c>
      <c r="AU871" s="152" t="s">
        <v>89</v>
      </c>
      <c r="AV871" s="12" t="s">
        <v>22</v>
      </c>
      <c r="AW871" s="12" t="s">
        <v>39</v>
      </c>
      <c r="AX871" s="12" t="s">
        <v>80</v>
      </c>
      <c r="AY871" s="152" t="s">
        <v>192</v>
      </c>
    </row>
    <row r="872" spans="2:65" s="13" customFormat="1" ht="10.199999999999999" x14ac:dyDescent="0.2">
      <c r="B872" s="157"/>
      <c r="D872" s="151" t="s">
        <v>203</v>
      </c>
      <c r="E872" s="158" t="s">
        <v>20</v>
      </c>
      <c r="F872" s="159" t="s">
        <v>2105</v>
      </c>
      <c r="H872" s="160">
        <v>1.724</v>
      </c>
      <c r="I872" s="161"/>
      <c r="L872" s="157"/>
      <c r="M872" s="162"/>
      <c r="T872" s="163"/>
      <c r="AT872" s="158" t="s">
        <v>203</v>
      </c>
      <c r="AU872" s="158" t="s">
        <v>89</v>
      </c>
      <c r="AV872" s="13" t="s">
        <v>89</v>
      </c>
      <c r="AW872" s="13" t="s">
        <v>39</v>
      </c>
      <c r="AX872" s="13" t="s">
        <v>80</v>
      </c>
      <c r="AY872" s="158" t="s">
        <v>192</v>
      </c>
    </row>
    <row r="873" spans="2:65" s="12" customFormat="1" ht="10.199999999999999" x14ac:dyDescent="0.2">
      <c r="B873" s="150"/>
      <c r="D873" s="151" t="s">
        <v>203</v>
      </c>
      <c r="E873" s="152" t="s">
        <v>20</v>
      </c>
      <c r="F873" s="153" t="s">
        <v>2106</v>
      </c>
      <c r="H873" s="152" t="s">
        <v>20</v>
      </c>
      <c r="I873" s="154"/>
      <c r="L873" s="150"/>
      <c r="M873" s="155"/>
      <c r="T873" s="156"/>
      <c r="AT873" s="152" t="s">
        <v>203</v>
      </c>
      <c r="AU873" s="152" t="s">
        <v>89</v>
      </c>
      <c r="AV873" s="12" t="s">
        <v>22</v>
      </c>
      <c r="AW873" s="12" t="s">
        <v>39</v>
      </c>
      <c r="AX873" s="12" t="s">
        <v>80</v>
      </c>
      <c r="AY873" s="152" t="s">
        <v>192</v>
      </c>
    </row>
    <row r="874" spans="2:65" s="13" customFormat="1" ht="10.199999999999999" x14ac:dyDescent="0.2">
      <c r="B874" s="157"/>
      <c r="D874" s="151" t="s">
        <v>203</v>
      </c>
      <c r="E874" s="158" t="s">
        <v>20</v>
      </c>
      <c r="F874" s="159" t="s">
        <v>2107</v>
      </c>
      <c r="H874" s="160">
        <v>2.2280000000000002</v>
      </c>
      <c r="I874" s="161"/>
      <c r="L874" s="157"/>
      <c r="M874" s="162"/>
      <c r="T874" s="163"/>
      <c r="AT874" s="158" t="s">
        <v>203</v>
      </c>
      <c r="AU874" s="158" t="s">
        <v>89</v>
      </c>
      <c r="AV874" s="13" t="s">
        <v>89</v>
      </c>
      <c r="AW874" s="13" t="s">
        <v>39</v>
      </c>
      <c r="AX874" s="13" t="s">
        <v>80</v>
      </c>
      <c r="AY874" s="158" t="s">
        <v>192</v>
      </c>
    </row>
    <row r="875" spans="2:65" s="14" customFormat="1" ht="10.199999999999999" x14ac:dyDescent="0.2">
      <c r="B875" s="164"/>
      <c r="D875" s="151" t="s">
        <v>203</v>
      </c>
      <c r="E875" s="165" t="s">
        <v>20</v>
      </c>
      <c r="F875" s="166" t="s">
        <v>207</v>
      </c>
      <c r="H875" s="167">
        <v>3.952</v>
      </c>
      <c r="I875" s="168"/>
      <c r="L875" s="164"/>
      <c r="M875" s="169"/>
      <c r="T875" s="170"/>
      <c r="AT875" s="165" t="s">
        <v>203</v>
      </c>
      <c r="AU875" s="165" t="s">
        <v>89</v>
      </c>
      <c r="AV875" s="14" t="s">
        <v>199</v>
      </c>
      <c r="AW875" s="14" t="s">
        <v>39</v>
      </c>
      <c r="AX875" s="14" t="s">
        <v>22</v>
      </c>
      <c r="AY875" s="165" t="s">
        <v>192</v>
      </c>
    </row>
    <row r="876" spans="2:65" s="1" customFormat="1" ht="24.15" customHeight="1" x14ac:dyDescent="0.2">
      <c r="B876" s="33"/>
      <c r="C876" s="133" t="s">
        <v>1151</v>
      </c>
      <c r="D876" s="133" t="s">
        <v>194</v>
      </c>
      <c r="E876" s="134" t="s">
        <v>2108</v>
      </c>
      <c r="F876" s="135" t="s">
        <v>2109</v>
      </c>
      <c r="G876" s="136" t="s">
        <v>487</v>
      </c>
      <c r="H876" s="137">
        <v>80</v>
      </c>
      <c r="I876" s="138"/>
      <c r="J876" s="139">
        <f>ROUND(I876*H876,2)</f>
        <v>0</v>
      </c>
      <c r="K876" s="135" t="s">
        <v>198</v>
      </c>
      <c r="L876" s="33"/>
      <c r="M876" s="140" t="s">
        <v>20</v>
      </c>
      <c r="N876" s="141" t="s">
        <v>51</v>
      </c>
      <c r="P876" s="142">
        <f>O876*H876</f>
        <v>0</v>
      </c>
      <c r="Q876" s="142">
        <v>5.8999999999999997E-2</v>
      </c>
      <c r="R876" s="142">
        <f>Q876*H876</f>
        <v>4.72</v>
      </c>
      <c r="S876" s="142">
        <v>0</v>
      </c>
      <c r="T876" s="143">
        <f>S876*H876</f>
        <v>0</v>
      </c>
      <c r="AR876" s="144" t="s">
        <v>199</v>
      </c>
      <c r="AT876" s="144" t="s">
        <v>194</v>
      </c>
      <c r="AU876" s="144" t="s">
        <v>89</v>
      </c>
      <c r="AY876" s="18" t="s">
        <v>192</v>
      </c>
      <c r="BE876" s="145">
        <f>IF(N876="základní",J876,0)</f>
        <v>0</v>
      </c>
      <c r="BF876" s="145">
        <f>IF(N876="snížená",J876,0)</f>
        <v>0</v>
      </c>
      <c r="BG876" s="145">
        <f>IF(N876="zákl. přenesená",J876,0)</f>
        <v>0</v>
      </c>
      <c r="BH876" s="145">
        <f>IF(N876="sníž. přenesená",J876,0)</f>
        <v>0</v>
      </c>
      <c r="BI876" s="145">
        <f>IF(N876="nulová",J876,0)</f>
        <v>0</v>
      </c>
      <c r="BJ876" s="18" t="s">
        <v>22</v>
      </c>
      <c r="BK876" s="145">
        <f>ROUND(I876*H876,2)</f>
        <v>0</v>
      </c>
      <c r="BL876" s="18" t="s">
        <v>199</v>
      </c>
      <c r="BM876" s="144" t="s">
        <v>2110</v>
      </c>
    </row>
    <row r="877" spans="2:65" s="1" customFormat="1" ht="10.199999999999999" x14ac:dyDescent="0.2">
      <c r="B877" s="33"/>
      <c r="D877" s="146" t="s">
        <v>201</v>
      </c>
      <c r="F877" s="147" t="s">
        <v>2111</v>
      </c>
      <c r="I877" s="148"/>
      <c r="L877" s="33"/>
      <c r="M877" s="149"/>
      <c r="T877" s="54"/>
      <c r="AT877" s="18" t="s">
        <v>201</v>
      </c>
      <c r="AU877" s="18" t="s">
        <v>89</v>
      </c>
    </row>
    <row r="878" spans="2:65" s="12" customFormat="1" ht="10.199999999999999" x14ac:dyDescent="0.2">
      <c r="B878" s="150"/>
      <c r="D878" s="151" t="s">
        <v>203</v>
      </c>
      <c r="E878" s="152" t="s">
        <v>20</v>
      </c>
      <c r="F878" s="153" t="s">
        <v>1793</v>
      </c>
      <c r="H878" s="152" t="s">
        <v>20</v>
      </c>
      <c r="I878" s="154"/>
      <c r="L878" s="150"/>
      <c r="M878" s="155"/>
      <c r="T878" s="156"/>
      <c r="AT878" s="152" t="s">
        <v>203</v>
      </c>
      <c r="AU878" s="152" t="s">
        <v>89</v>
      </c>
      <c r="AV878" s="12" t="s">
        <v>22</v>
      </c>
      <c r="AW878" s="12" t="s">
        <v>39</v>
      </c>
      <c r="AX878" s="12" t="s">
        <v>80</v>
      </c>
      <c r="AY878" s="152" t="s">
        <v>192</v>
      </c>
    </row>
    <row r="879" spans="2:65" s="12" customFormat="1" ht="10.199999999999999" x14ac:dyDescent="0.2">
      <c r="B879" s="150"/>
      <c r="D879" s="151" t="s">
        <v>203</v>
      </c>
      <c r="E879" s="152" t="s">
        <v>20</v>
      </c>
      <c r="F879" s="153" t="s">
        <v>1794</v>
      </c>
      <c r="H879" s="152" t="s">
        <v>20</v>
      </c>
      <c r="I879" s="154"/>
      <c r="L879" s="150"/>
      <c r="M879" s="155"/>
      <c r="T879" s="156"/>
      <c r="AT879" s="152" t="s">
        <v>203</v>
      </c>
      <c r="AU879" s="152" t="s">
        <v>89</v>
      </c>
      <c r="AV879" s="12" t="s">
        <v>22</v>
      </c>
      <c r="AW879" s="12" t="s">
        <v>39</v>
      </c>
      <c r="AX879" s="12" t="s">
        <v>80</v>
      </c>
      <c r="AY879" s="152" t="s">
        <v>192</v>
      </c>
    </row>
    <row r="880" spans="2:65" s="13" customFormat="1" ht="10.199999999999999" x14ac:dyDescent="0.2">
      <c r="B880" s="157"/>
      <c r="D880" s="151" t="s">
        <v>203</v>
      </c>
      <c r="E880" s="158" t="s">
        <v>20</v>
      </c>
      <c r="F880" s="159" t="s">
        <v>1685</v>
      </c>
      <c r="H880" s="160">
        <v>8</v>
      </c>
      <c r="I880" s="161"/>
      <c r="L880" s="157"/>
      <c r="M880" s="162"/>
      <c r="T880" s="163"/>
      <c r="AT880" s="158" t="s">
        <v>203</v>
      </c>
      <c r="AU880" s="158" t="s">
        <v>89</v>
      </c>
      <c r="AV880" s="13" t="s">
        <v>89</v>
      </c>
      <c r="AW880" s="13" t="s">
        <v>39</v>
      </c>
      <c r="AX880" s="13" t="s">
        <v>80</v>
      </c>
      <c r="AY880" s="158" t="s">
        <v>192</v>
      </c>
    </row>
    <row r="881" spans="2:51" s="12" customFormat="1" ht="10.199999999999999" x14ac:dyDescent="0.2">
      <c r="B881" s="150"/>
      <c r="D881" s="151" t="s">
        <v>203</v>
      </c>
      <c r="E881" s="152" t="s">
        <v>20</v>
      </c>
      <c r="F881" s="153" t="s">
        <v>1819</v>
      </c>
      <c r="H881" s="152" t="s">
        <v>20</v>
      </c>
      <c r="I881" s="154"/>
      <c r="L881" s="150"/>
      <c r="M881" s="155"/>
      <c r="T881" s="156"/>
      <c r="AT881" s="152" t="s">
        <v>203</v>
      </c>
      <c r="AU881" s="152" t="s">
        <v>89</v>
      </c>
      <c r="AV881" s="12" t="s">
        <v>22</v>
      </c>
      <c r="AW881" s="12" t="s">
        <v>39</v>
      </c>
      <c r="AX881" s="12" t="s">
        <v>80</v>
      </c>
      <c r="AY881" s="152" t="s">
        <v>192</v>
      </c>
    </row>
    <row r="882" spans="2:51" s="13" customFormat="1" ht="10.199999999999999" x14ac:dyDescent="0.2">
      <c r="B882" s="157"/>
      <c r="D882" s="151" t="s">
        <v>203</v>
      </c>
      <c r="E882" s="158" t="s">
        <v>20</v>
      </c>
      <c r="F882" s="159" t="s">
        <v>2112</v>
      </c>
      <c r="H882" s="160">
        <v>2</v>
      </c>
      <c r="I882" s="161"/>
      <c r="L882" s="157"/>
      <c r="M882" s="162"/>
      <c r="T882" s="163"/>
      <c r="AT882" s="158" t="s">
        <v>203</v>
      </c>
      <c r="AU882" s="158" t="s">
        <v>89</v>
      </c>
      <c r="AV882" s="13" t="s">
        <v>89</v>
      </c>
      <c r="AW882" s="13" t="s">
        <v>39</v>
      </c>
      <c r="AX882" s="13" t="s">
        <v>80</v>
      </c>
      <c r="AY882" s="158" t="s">
        <v>192</v>
      </c>
    </row>
    <row r="883" spans="2:51" s="12" customFormat="1" ht="10.199999999999999" x14ac:dyDescent="0.2">
      <c r="B883" s="150"/>
      <c r="D883" s="151" t="s">
        <v>203</v>
      </c>
      <c r="E883" s="152" t="s">
        <v>20</v>
      </c>
      <c r="F883" s="153" t="s">
        <v>1796</v>
      </c>
      <c r="H883" s="152" t="s">
        <v>20</v>
      </c>
      <c r="I883" s="154"/>
      <c r="L883" s="150"/>
      <c r="M883" s="155"/>
      <c r="T883" s="156"/>
      <c r="AT883" s="152" t="s">
        <v>203</v>
      </c>
      <c r="AU883" s="152" t="s">
        <v>89</v>
      </c>
      <c r="AV883" s="12" t="s">
        <v>22</v>
      </c>
      <c r="AW883" s="12" t="s">
        <v>39</v>
      </c>
      <c r="AX883" s="12" t="s">
        <v>80</v>
      </c>
      <c r="AY883" s="152" t="s">
        <v>192</v>
      </c>
    </row>
    <row r="884" spans="2:51" s="12" customFormat="1" ht="10.199999999999999" x14ac:dyDescent="0.2">
      <c r="B884" s="150"/>
      <c r="D884" s="151" t="s">
        <v>203</v>
      </c>
      <c r="E884" s="152" t="s">
        <v>20</v>
      </c>
      <c r="F884" s="153" t="s">
        <v>1797</v>
      </c>
      <c r="H884" s="152" t="s">
        <v>20</v>
      </c>
      <c r="I884" s="154"/>
      <c r="L884" s="150"/>
      <c r="M884" s="155"/>
      <c r="T884" s="156"/>
      <c r="AT884" s="152" t="s">
        <v>203</v>
      </c>
      <c r="AU884" s="152" t="s">
        <v>89</v>
      </c>
      <c r="AV884" s="12" t="s">
        <v>22</v>
      </c>
      <c r="AW884" s="12" t="s">
        <v>39</v>
      </c>
      <c r="AX884" s="12" t="s">
        <v>80</v>
      </c>
      <c r="AY884" s="152" t="s">
        <v>192</v>
      </c>
    </row>
    <row r="885" spans="2:51" s="13" customFormat="1" ht="10.199999999999999" x14ac:dyDescent="0.2">
      <c r="B885" s="157"/>
      <c r="D885" s="151" t="s">
        <v>203</v>
      </c>
      <c r="E885" s="158" t="s">
        <v>20</v>
      </c>
      <c r="F885" s="159" t="s">
        <v>1166</v>
      </c>
      <c r="H885" s="160">
        <v>4</v>
      </c>
      <c r="I885" s="161"/>
      <c r="L885" s="157"/>
      <c r="M885" s="162"/>
      <c r="T885" s="163"/>
      <c r="AT885" s="158" t="s">
        <v>203</v>
      </c>
      <c r="AU885" s="158" t="s">
        <v>89</v>
      </c>
      <c r="AV885" s="13" t="s">
        <v>89</v>
      </c>
      <c r="AW885" s="13" t="s">
        <v>39</v>
      </c>
      <c r="AX885" s="13" t="s">
        <v>80</v>
      </c>
      <c r="AY885" s="158" t="s">
        <v>192</v>
      </c>
    </row>
    <row r="886" spans="2:51" s="12" customFormat="1" ht="10.199999999999999" x14ac:dyDescent="0.2">
      <c r="B886" s="150"/>
      <c r="D886" s="151" t="s">
        <v>203</v>
      </c>
      <c r="E886" s="152" t="s">
        <v>20</v>
      </c>
      <c r="F886" s="153" t="s">
        <v>1799</v>
      </c>
      <c r="H886" s="152" t="s">
        <v>20</v>
      </c>
      <c r="I886" s="154"/>
      <c r="L886" s="150"/>
      <c r="M886" s="155"/>
      <c r="T886" s="156"/>
      <c r="AT886" s="152" t="s">
        <v>203</v>
      </c>
      <c r="AU886" s="152" t="s">
        <v>89</v>
      </c>
      <c r="AV886" s="12" t="s">
        <v>22</v>
      </c>
      <c r="AW886" s="12" t="s">
        <v>39</v>
      </c>
      <c r="AX886" s="12" t="s">
        <v>80</v>
      </c>
      <c r="AY886" s="152" t="s">
        <v>192</v>
      </c>
    </row>
    <row r="887" spans="2:51" s="13" customFormat="1" ht="10.199999999999999" x14ac:dyDescent="0.2">
      <c r="B887" s="157"/>
      <c r="D887" s="151" t="s">
        <v>203</v>
      </c>
      <c r="E887" s="158" t="s">
        <v>20</v>
      </c>
      <c r="F887" s="159" t="s">
        <v>1166</v>
      </c>
      <c r="H887" s="160">
        <v>4</v>
      </c>
      <c r="I887" s="161"/>
      <c r="L887" s="157"/>
      <c r="M887" s="162"/>
      <c r="T887" s="163"/>
      <c r="AT887" s="158" t="s">
        <v>203</v>
      </c>
      <c r="AU887" s="158" t="s">
        <v>89</v>
      </c>
      <c r="AV887" s="13" t="s">
        <v>89</v>
      </c>
      <c r="AW887" s="13" t="s">
        <v>39</v>
      </c>
      <c r="AX887" s="13" t="s">
        <v>80</v>
      </c>
      <c r="AY887" s="158" t="s">
        <v>192</v>
      </c>
    </row>
    <row r="888" spans="2:51" s="12" customFormat="1" ht="10.199999999999999" x14ac:dyDescent="0.2">
      <c r="B888" s="150"/>
      <c r="D888" s="151" t="s">
        <v>203</v>
      </c>
      <c r="E888" s="152" t="s">
        <v>20</v>
      </c>
      <c r="F888" s="153" t="s">
        <v>1801</v>
      </c>
      <c r="H888" s="152" t="s">
        <v>20</v>
      </c>
      <c r="I888" s="154"/>
      <c r="L888" s="150"/>
      <c r="M888" s="155"/>
      <c r="T888" s="156"/>
      <c r="AT888" s="152" t="s">
        <v>203</v>
      </c>
      <c r="AU888" s="152" t="s">
        <v>89</v>
      </c>
      <c r="AV888" s="12" t="s">
        <v>22</v>
      </c>
      <c r="AW888" s="12" t="s">
        <v>39</v>
      </c>
      <c r="AX888" s="12" t="s">
        <v>80</v>
      </c>
      <c r="AY888" s="152" t="s">
        <v>192</v>
      </c>
    </row>
    <row r="889" spans="2:51" s="13" customFormat="1" ht="10.199999999999999" x14ac:dyDescent="0.2">
      <c r="B889" s="157"/>
      <c r="D889" s="151" t="s">
        <v>203</v>
      </c>
      <c r="E889" s="158" t="s">
        <v>20</v>
      </c>
      <c r="F889" s="159" t="s">
        <v>1166</v>
      </c>
      <c r="H889" s="160">
        <v>4</v>
      </c>
      <c r="I889" s="161"/>
      <c r="L889" s="157"/>
      <c r="M889" s="162"/>
      <c r="T889" s="163"/>
      <c r="AT889" s="158" t="s">
        <v>203</v>
      </c>
      <c r="AU889" s="158" t="s">
        <v>89</v>
      </c>
      <c r="AV889" s="13" t="s">
        <v>89</v>
      </c>
      <c r="AW889" s="13" t="s">
        <v>39</v>
      </c>
      <c r="AX889" s="13" t="s">
        <v>80</v>
      </c>
      <c r="AY889" s="158" t="s">
        <v>192</v>
      </c>
    </row>
    <row r="890" spans="2:51" s="12" customFormat="1" ht="10.199999999999999" x14ac:dyDescent="0.2">
      <c r="B890" s="150"/>
      <c r="D890" s="151" t="s">
        <v>203</v>
      </c>
      <c r="E890" s="152" t="s">
        <v>20</v>
      </c>
      <c r="F890" s="153" t="s">
        <v>1718</v>
      </c>
      <c r="H890" s="152" t="s">
        <v>20</v>
      </c>
      <c r="I890" s="154"/>
      <c r="L890" s="150"/>
      <c r="M890" s="155"/>
      <c r="T890" s="156"/>
      <c r="AT890" s="152" t="s">
        <v>203</v>
      </c>
      <c r="AU890" s="152" t="s">
        <v>89</v>
      </c>
      <c r="AV890" s="12" t="s">
        <v>22</v>
      </c>
      <c r="AW890" s="12" t="s">
        <v>39</v>
      </c>
      <c r="AX890" s="12" t="s">
        <v>80</v>
      </c>
      <c r="AY890" s="152" t="s">
        <v>192</v>
      </c>
    </row>
    <row r="891" spans="2:51" s="13" customFormat="1" ht="10.199999999999999" x14ac:dyDescent="0.2">
      <c r="B891" s="157"/>
      <c r="D891" s="151" t="s">
        <v>203</v>
      </c>
      <c r="E891" s="158" t="s">
        <v>20</v>
      </c>
      <c r="F891" s="159" t="s">
        <v>2113</v>
      </c>
      <c r="H891" s="160">
        <v>10</v>
      </c>
      <c r="I891" s="161"/>
      <c r="L891" s="157"/>
      <c r="M891" s="162"/>
      <c r="T891" s="163"/>
      <c r="AT891" s="158" t="s">
        <v>203</v>
      </c>
      <c r="AU891" s="158" t="s">
        <v>89</v>
      </c>
      <c r="AV891" s="13" t="s">
        <v>89</v>
      </c>
      <c r="AW891" s="13" t="s">
        <v>39</v>
      </c>
      <c r="AX891" s="13" t="s">
        <v>80</v>
      </c>
      <c r="AY891" s="158" t="s">
        <v>192</v>
      </c>
    </row>
    <row r="892" spans="2:51" s="12" customFormat="1" ht="10.199999999999999" x14ac:dyDescent="0.2">
      <c r="B892" s="150"/>
      <c r="D892" s="151" t="s">
        <v>203</v>
      </c>
      <c r="E892" s="152" t="s">
        <v>20</v>
      </c>
      <c r="F892" s="153" t="s">
        <v>1826</v>
      </c>
      <c r="H892" s="152" t="s">
        <v>20</v>
      </c>
      <c r="I892" s="154"/>
      <c r="L892" s="150"/>
      <c r="M892" s="155"/>
      <c r="T892" s="156"/>
      <c r="AT892" s="152" t="s">
        <v>203</v>
      </c>
      <c r="AU892" s="152" t="s">
        <v>89</v>
      </c>
      <c r="AV892" s="12" t="s">
        <v>22</v>
      </c>
      <c r="AW892" s="12" t="s">
        <v>39</v>
      </c>
      <c r="AX892" s="12" t="s">
        <v>80</v>
      </c>
      <c r="AY892" s="152" t="s">
        <v>192</v>
      </c>
    </row>
    <row r="893" spans="2:51" s="13" customFormat="1" ht="10.199999999999999" x14ac:dyDescent="0.2">
      <c r="B893" s="157"/>
      <c r="D893" s="151" t="s">
        <v>203</v>
      </c>
      <c r="E893" s="158" t="s">
        <v>20</v>
      </c>
      <c r="F893" s="159" t="s">
        <v>2112</v>
      </c>
      <c r="H893" s="160">
        <v>2</v>
      </c>
      <c r="I893" s="161"/>
      <c r="L893" s="157"/>
      <c r="M893" s="162"/>
      <c r="T893" s="163"/>
      <c r="AT893" s="158" t="s">
        <v>203</v>
      </c>
      <c r="AU893" s="158" t="s">
        <v>89</v>
      </c>
      <c r="AV893" s="13" t="s">
        <v>89</v>
      </c>
      <c r="AW893" s="13" t="s">
        <v>39</v>
      </c>
      <c r="AX893" s="13" t="s">
        <v>80</v>
      </c>
      <c r="AY893" s="158" t="s">
        <v>192</v>
      </c>
    </row>
    <row r="894" spans="2:51" s="12" customFormat="1" ht="10.199999999999999" x14ac:dyDescent="0.2">
      <c r="B894" s="150"/>
      <c r="D894" s="151" t="s">
        <v>203</v>
      </c>
      <c r="E894" s="152" t="s">
        <v>20</v>
      </c>
      <c r="F894" s="153" t="s">
        <v>1804</v>
      </c>
      <c r="H894" s="152" t="s">
        <v>20</v>
      </c>
      <c r="I894" s="154"/>
      <c r="L894" s="150"/>
      <c r="M894" s="155"/>
      <c r="T894" s="156"/>
      <c r="AT894" s="152" t="s">
        <v>203</v>
      </c>
      <c r="AU894" s="152" t="s">
        <v>89</v>
      </c>
      <c r="AV894" s="12" t="s">
        <v>22</v>
      </c>
      <c r="AW894" s="12" t="s">
        <v>39</v>
      </c>
      <c r="AX894" s="12" t="s">
        <v>80</v>
      </c>
      <c r="AY894" s="152" t="s">
        <v>192</v>
      </c>
    </row>
    <row r="895" spans="2:51" s="13" customFormat="1" ht="10.199999999999999" x14ac:dyDescent="0.2">
      <c r="B895" s="157"/>
      <c r="D895" s="151" t="s">
        <v>203</v>
      </c>
      <c r="E895" s="158" t="s">
        <v>20</v>
      </c>
      <c r="F895" s="159" t="s">
        <v>1685</v>
      </c>
      <c r="H895" s="160">
        <v>8</v>
      </c>
      <c r="I895" s="161"/>
      <c r="L895" s="157"/>
      <c r="M895" s="162"/>
      <c r="T895" s="163"/>
      <c r="AT895" s="158" t="s">
        <v>203</v>
      </c>
      <c r="AU895" s="158" t="s">
        <v>89</v>
      </c>
      <c r="AV895" s="13" t="s">
        <v>89</v>
      </c>
      <c r="AW895" s="13" t="s">
        <v>39</v>
      </c>
      <c r="AX895" s="13" t="s">
        <v>80</v>
      </c>
      <c r="AY895" s="158" t="s">
        <v>192</v>
      </c>
    </row>
    <row r="896" spans="2:51" s="12" customFormat="1" ht="10.199999999999999" x14ac:dyDescent="0.2">
      <c r="B896" s="150"/>
      <c r="D896" s="151" t="s">
        <v>203</v>
      </c>
      <c r="E896" s="152" t="s">
        <v>20</v>
      </c>
      <c r="F896" s="153" t="s">
        <v>1806</v>
      </c>
      <c r="H896" s="152" t="s">
        <v>20</v>
      </c>
      <c r="I896" s="154"/>
      <c r="L896" s="150"/>
      <c r="M896" s="155"/>
      <c r="T896" s="156"/>
      <c r="AT896" s="152" t="s">
        <v>203</v>
      </c>
      <c r="AU896" s="152" t="s">
        <v>89</v>
      </c>
      <c r="AV896" s="12" t="s">
        <v>22</v>
      </c>
      <c r="AW896" s="12" t="s">
        <v>39</v>
      </c>
      <c r="AX896" s="12" t="s">
        <v>80</v>
      </c>
      <c r="AY896" s="152" t="s">
        <v>192</v>
      </c>
    </row>
    <row r="897" spans="2:65" s="13" customFormat="1" ht="10.199999999999999" x14ac:dyDescent="0.2">
      <c r="B897" s="157"/>
      <c r="D897" s="151" t="s">
        <v>203</v>
      </c>
      <c r="E897" s="158" t="s">
        <v>20</v>
      </c>
      <c r="F897" s="159" t="s">
        <v>2113</v>
      </c>
      <c r="H897" s="160">
        <v>10</v>
      </c>
      <c r="I897" s="161"/>
      <c r="L897" s="157"/>
      <c r="M897" s="162"/>
      <c r="T897" s="163"/>
      <c r="AT897" s="158" t="s">
        <v>203</v>
      </c>
      <c r="AU897" s="158" t="s">
        <v>89</v>
      </c>
      <c r="AV897" s="13" t="s">
        <v>89</v>
      </c>
      <c r="AW897" s="13" t="s">
        <v>39</v>
      </c>
      <c r="AX897" s="13" t="s">
        <v>80</v>
      </c>
      <c r="AY897" s="158" t="s">
        <v>192</v>
      </c>
    </row>
    <row r="898" spans="2:65" s="12" customFormat="1" ht="10.199999999999999" x14ac:dyDescent="0.2">
      <c r="B898" s="150"/>
      <c r="D898" s="151" t="s">
        <v>203</v>
      </c>
      <c r="E898" s="152" t="s">
        <v>20</v>
      </c>
      <c r="F898" s="153" t="s">
        <v>1830</v>
      </c>
      <c r="H898" s="152" t="s">
        <v>20</v>
      </c>
      <c r="I898" s="154"/>
      <c r="L898" s="150"/>
      <c r="M898" s="155"/>
      <c r="T898" s="156"/>
      <c r="AT898" s="152" t="s">
        <v>203</v>
      </c>
      <c r="AU898" s="152" t="s">
        <v>89</v>
      </c>
      <c r="AV898" s="12" t="s">
        <v>22</v>
      </c>
      <c r="AW898" s="12" t="s">
        <v>39</v>
      </c>
      <c r="AX898" s="12" t="s">
        <v>80</v>
      </c>
      <c r="AY898" s="152" t="s">
        <v>192</v>
      </c>
    </row>
    <row r="899" spans="2:65" s="13" customFormat="1" ht="10.199999999999999" x14ac:dyDescent="0.2">
      <c r="B899" s="157"/>
      <c r="D899" s="151" t="s">
        <v>203</v>
      </c>
      <c r="E899" s="158" t="s">
        <v>20</v>
      </c>
      <c r="F899" s="159" t="s">
        <v>2112</v>
      </c>
      <c r="H899" s="160">
        <v>2</v>
      </c>
      <c r="I899" s="161"/>
      <c r="L899" s="157"/>
      <c r="M899" s="162"/>
      <c r="T899" s="163"/>
      <c r="AT899" s="158" t="s">
        <v>203</v>
      </c>
      <c r="AU899" s="158" t="s">
        <v>89</v>
      </c>
      <c r="AV899" s="13" t="s">
        <v>89</v>
      </c>
      <c r="AW899" s="13" t="s">
        <v>39</v>
      </c>
      <c r="AX899" s="13" t="s">
        <v>80</v>
      </c>
      <c r="AY899" s="158" t="s">
        <v>192</v>
      </c>
    </row>
    <row r="900" spans="2:65" s="12" customFormat="1" ht="10.199999999999999" x14ac:dyDescent="0.2">
      <c r="B900" s="150"/>
      <c r="D900" s="151" t="s">
        <v>203</v>
      </c>
      <c r="E900" s="152" t="s">
        <v>20</v>
      </c>
      <c r="F900" s="153" t="s">
        <v>1832</v>
      </c>
      <c r="H900" s="152" t="s">
        <v>20</v>
      </c>
      <c r="I900" s="154"/>
      <c r="L900" s="150"/>
      <c r="M900" s="155"/>
      <c r="T900" s="156"/>
      <c r="AT900" s="152" t="s">
        <v>203</v>
      </c>
      <c r="AU900" s="152" t="s">
        <v>89</v>
      </c>
      <c r="AV900" s="12" t="s">
        <v>22</v>
      </c>
      <c r="AW900" s="12" t="s">
        <v>39</v>
      </c>
      <c r="AX900" s="12" t="s">
        <v>80</v>
      </c>
      <c r="AY900" s="152" t="s">
        <v>192</v>
      </c>
    </row>
    <row r="901" spans="2:65" s="13" customFormat="1" ht="10.199999999999999" x14ac:dyDescent="0.2">
      <c r="B901" s="157"/>
      <c r="D901" s="151" t="s">
        <v>203</v>
      </c>
      <c r="E901" s="158" t="s">
        <v>20</v>
      </c>
      <c r="F901" s="159" t="s">
        <v>2112</v>
      </c>
      <c r="H901" s="160">
        <v>2</v>
      </c>
      <c r="I901" s="161"/>
      <c r="L901" s="157"/>
      <c r="M901" s="162"/>
      <c r="T901" s="163"/>
      <c r="AT901" s="158" t="s">
        <v>203</v>
      </c>
      <c r="AU901" s="158" t="s">
        <v>89</v>
      </c>
      <c r="AV901" s="13" t="s">
        <v>89</v>
      </c>
      <c r="AW901" s="13" t="s">
        <v>39</v>
      </c>
      <c r="AX901" s="13" t="s">
        <v>80</v>
      </c>
      <c r="AY901" s="158" t="s">
        <v>192</v>
      </c>
    </row>
    <row r="902" spans="2:65" s="12" customFormat="1" ht="10.199999999999999" x14ac:dyDescent="0.2">
      <c r="B902" s="150"/>
      <c r="D902" s="151" t="s">
        <v>203</v>
      </c>
      <c r="E902" s="152" t="s">
        <v>20</v>
      </c>
      <c r="F902" s="153" t="s">
        <v>1808</v>
      </c>
      <c r="H902" s="152" t="s">
        <v>20</v>
      </c>
      <c r="I902" s="154"/>
      <c r="L902" s="150"/>
      <c r="M902" s="155"/>
      <c r="T902" s="156"/>
      <c r="AT902" s="152" t="s">
        <v>203</v>
      </c>
      <c r="AU902" s="152" t="s">
        <v>89</v>
      </c>
      <c r="AV902" s="12" t="s">
        <v>22</v>
      </c>
      <c r="AW902" s="12" t="s">
        <v>39</v>
      </c>
      <c r="AX902" s="12" t="s">
        <v>80</v>
      </c>
      <c r="AY902" s="152" t="s">
        <v>192</v>
      </c>
    </row>
    <row r="903" spans="2:65" s="12" customFormat="1" ht="10.199999999999999" x14ac:dyDescent="0.2">
      <c r="B903" s="150"/>
      <c r="D903" s="151" t="s">
        <v>203</v>
      </c>
      <c r="E903" s="152" t="s">
        <v>20</v>
      </c>
      <c r="F903" s="153" t="s">
        <v>1809</v>
      </c>
      <c r="H903" s="152" t="s">
        <v>20</v>
      </c>
      <c r="I903" s="154"/>
      <c r="L903" s="150"/>
      <c r="M903" s="155"/>
      <c r="T903" s="156"/>
      <c r="AT903" s="152" t="s">
        <v>203</v>
      </c>
      <c r="AU903" s="152" t="s">
        <v>89</v>
      </c>
      <c r="AV903" s="12" t="s">
        <v>22</v>
      </c>
      <c r="AW903" s="12" t="s">
        <v>39</v>
      </c>
      <c r="AX903" s="12" t="s">
        <v>80</v>
      </c>
      <c r="AY903" s="152" t="s">
        <v>192</v>
      </c>
    </row>
    <row r="904" spans="2:65" s="13" customFormat="1" ht="10.199999999999999" x14ac:dyDescent="0.2">
      <c r="B904" s="157"/>
      <c r="D904" s="151" t="s">
        <v>203</v>
      </c>
      <c r="E904" s="158" t="s">
        <v>20</v>
      </c>
      <c r="F904" s="159" t="s">
        <v>2113</v>
      </c>
      <c r="H904" s="160">
        <v>10</v>
      </c>
      <c r="I904" s="161"/>
      <c r="L904" s="157"/>
      <c r="M904" s="162"/>
      <c r="T904" s="163"/>
      <c r="AT904" s="158" t="s">
        <v>203</v>
      </c>
      <c r="AU904" s="158" t="s">
        <v>89</v>
      </c>
      <c r="AV904" s="13" t="s">
        <v>89</v>
      </c>
      <c r="AW904" s="13" t="s">
        <v>39</v>
      </c>
      <c r="AX904" s="13" t="s">
        <v>80</v>
      </c>
      <c r="AY904" s="158" t="s">
        <v>192</v>
      </c>
    </row>
    <row r="905" spans="2:65" s="12" customFormat="1" ht="10.199999999999999" x14ac:dyDescent="0.2">
      <c r="B905" s="150"/>
      <c r="D905" s="151" t="s">
        <v>203</v>
      </c>
      <c r="E905" s="152" t="s">
        <v>20</v>
      </c>
      <c r="F905" s="153" t="s">
        <v>1811</v>
      </c>
      <c r="H905" s="152" t="s">
        <v>20</v>
      </c>
      <c r="I905" s="154"/>
      <c r="L905" s="150"/>
      <c r="M905" s="155"/>
      <c r="T905" s="156"/>
      <c r="AT905" s="152" t="s">
        <v>203</v>
      </c>
      <c r="AU905" s="152" t="s">
        <v>89</v>
      </c>
      <c r="AV905" s="12" t="s">
        <v>22</v>
      </c>
      <c r="AW905" s="12" t="s">
        <v>39</v>
      </c>
      <c r="AX905" s="12" t="s">
        <v>80</v>
      </c>
      <c r="AY905" s="152" t="s">
        <v>192</v>
      </c>
    </row>
    <row r="906" spans="2:65" s="13" customFormat="1" ht="10.199999999999999" x14ac:dyDescent="0.2">
      <c r="B906" s="157"/>
      <c r="D906" s="151" t="s">
        <v>203</v>
      </c>
      <c r="E906" s="158" t="s">
        <v>20</v>
      </c>
      <c r="F906" s="159" t="s">
        <v>2113</v>
      </c>
      <c r="H906" s="160">
        <v>10</v>
      </c>
      <c r="I906" s="161"/>
      <c r="L906" s="157"/>
      <c r="M906" s="162"/>
      <c r="T906" s="163"/>
      <c r="AT906" s="158" t="s">
        <v>203</v>
      </c>
      <c r="AU906" s="158" t="s">
        <v>89</v>
      </c>
      <c r="AV906" s="13" t="s">
        <v>89</v>
      </c>
      <c r="AW906" s="13" t="s">
        <v>39</v>
      </c>
      <c r="AX906" s="13" t="s">
        <v>80</v>
      </c>
      <c r="AY906" s="158" t="s">
        <v>192</v>
      </c>
    </row>
    <row r="907" spans="2:65" s="12" customFormat="1" ht="10.199999999999999" x14ac:dyDescent="0.2">
      <c r="B907" s="150"/>
      <c r="D907" s="151" t="s">
        <v>203</v>
      </c>
      <c r="E907" s="152" t="s">
        <v>20</v>
      </c>
      <c r="F907" s="153" t="s">
        <v>1836</v>
      </c>
      <c r="H907" s="152" t="s">
        <v>20</v>
      </c>
      <c r="I907" s="154"/>
      <c r="L907" s="150"/>
      <c r="M907" s="155"/>
      <c r="T907" s="156"/>
      <c r="AT907" s="152" t="s">
        <v>203</v>
      </c>
      <c r="AU907" s="152" t="s">
        <v>89</v>
      </c>
      <c r="AV907" s="12" t="s">
        <v>22</v>
      </c>
      <c r="AW907" s="12" t="s">
        <v>39</v>
      </c>
      <c r="AX907" s="12" t="s">
        <v>80</v>
      </c>
      <c r="AY907" s="152" t="s">
        <v>192</v>
      </c>
    </row>
    <row r="908" spans="2:65" s="13" customFormat="1" ht="10.199999999999999" x14ac:dyDescent="0.2">
      <c r="B908" s="157"/>
      <c r="D908" s="151" t="s">
        <v>203</v>
      </c>
      <c r="E908" s="158" t="s">
        <v>20</v>
      </c>
      <c r="F908" s="159" t="s">
        <v>2112</v>
      </c>
      <c r="H908" s="160">
        <v>2</v>
      </c>
      <c r="I908" s="161"/>
      <c r="L908" s="157"/>
      <c r="M908" s="162"/>
      <c r="T908" s="163"/>
      <c r="AT908" s="158" t="s">
        <v>203</v>
      </c>
      <c r="AU908" s="158" t="s">
        <v>89</v>
      </c>
      <c r="AV908" s="13" t="s">
        <v>89</v>
      </c>
      <c r="AW908" s="13" t="s">
        <v>39</v>
      </c>
      <c r="AX908" s="13" t="s">
        <v>80</v>
      </c>
      <c r="AY908" s="158" t="s">
        <v>192</v>
      </c>
    </row>
    <row r="909" spans="2:65" s="12" customFormat="1" ht="10.199999999999999" x14ac:dyDescent="0.2">
      <c r="B909" s="150"/>
      <c r="D909" s="151" t="s">
        <v>203</v>
      </c>
      <c r="E909" s="152" t="s">
        <v>20</v>
      </c>
      <c r="F909" s="153" t="s">
        <v>1838</v>
      </c>
      <c r="H909" s="152" t="s">
        <v>20</v>
      </c>
      <c r="I909" s="154"/>
      <c r="L909" s="150"/>
      <c r="M909" s="155"/>
      <c r="T909" s="156"/>
      <c r="AT909" s="152" t="s">
        <v>203</v>
      </c>
      <c r="AU909" s="152" t="s">
        <v>89</v>
      </c>
      <c r="AV909" s="12" t="s">
        <v>22</v>
      </c>
      <c r="AW909" s="12" t="s">
        <v>39</v>
      </c>
      <c r="AX909" s="12" t="s">
        <v>80</v>
      </c>
      <c r="AY909" s="152" t="s">
        <v>192</v>
      </c>
    </row>
    <row r="910" spans="2:65" s="13" customFormat="1" ht="10.199999999999999" x14ac:dyDescent="0.2">
      <c r="B910" s="157"/>
      <c r="D910" s="151" t="s">
        <v>203</v>
      </c>
      <c r="E910" s="158" t="s">
        <v>20</v>
      </c>
      <c r="F910" s="159" t="s">
        <v>2112</v>
      </c>
      <c r="H910" s="160">
        <v>2</v>
      </c>
      <c r="I910" s="161"/>
      <c r="L910" s="157"/>
      <c r="M910" s="162"/>
      <c r="T910" s="163"/>
      <c r="AT910" s="158" t="s">
        <v>203</v>
      </c>
      <c r="AU910" s="158" t="s">
        <v>89</v>
      </c>
      <c r="AV910" s="13" t="s">
        <v>89</v>
      </c>
      <c r="AW910" s="13" t="s">
        <v>39</v>
      </c>
      <c r="AX910" s="13" t="s">
        <v>80</v>
      </c>
      <c r="AY910" s="158" t="s">
        <v>192</v>
      </c>
    </row>
    <row r="911" spans="2:65" s="14" customFormat="1" ht="10.199999999999999" x14ac:dyDescent="0.2">
      <c r="B911" s="164"/>
      <c r="D911" s="151" t="s">
        <v>203</v>
      </c>
      <c r="E911" s="165" t="s">
        <v>20</v>
      </c>
      <c r="F911" s="166" t="s">
        <v>207</v>
      </c>
      <c r="H911" s="167">
        <v>80</v>
      </c>
      <c r="I911" s="168"/>
      <c r="L911" s="164"/>
      <c r="M911" s="169"/>
      <c r="T911" s="170"/>
      <c r="AT911" s="165" t="s">
        <v>203</v>
      </c>
      <c r="AU911" s="165" t="s">
        <v>89</v>
      </c>
      <c r="AV911" s="14" t="s">
        <v>199</v>
      </c>
      <c r="AW911" s="14" t="s">
        <v>39</v>
      </c>
      <c r="AX911" s="14" t="s">
        <v>22</v>
      </c>
      <c r="AY911" s="165" t="s">
        <v>192</v>
      </c>
    </row>
    <row r="912" spans="2:65" s="1" customFormat="1" ht="21.75" customHeight="1" x14ac:dyDescent="0.2">
      <c r="B912" s="33"/>
      <c r="C912" s="133" t="s">
        <v>1160</v>
      </c>
      <c r="D912" s="133" t="s">
        <v>194</v>
      </c>
      <c r="E912" s="134" t="s">
        <v>2114</v>
      </c>
      <c r="F912" s="135" t="s">
        <v>2115</v>
      </c>
      <c r="G912" s="136" t="s">
        <v>234</v>
      </c>
      <c r="H912" s="137">
        <v>1.2210000000000001</v>
      </c>
      <c r="I912" s="138"/>
      <c r="J912" s="139">
        <f>ROUND(I912*H912,2)</f>
        <v>0</v>
      </c>
      <c r="K912" s="135" t="s">
        <v>198</v>
      </c>
      <c r="L912" s="33"/>
      <c r="M912" s="140" t="s">
        <v>20</v>
      </c>
      <c r="N912" s="141" t="s">
        <v>51</v>
      </c>
      <c r="P912" s="142">
        <f>O912*H912</f>
        <v>0</v>
      </c>
      <c r="Q912" s="142">
        <v>7.92E-3</v>
      </c>
      <c r="R912" s="142">
        <f>Q912*H912</f>
        <v>9.6703200000000013E-3</v>
      </c>
      <c r="S912" s="142">
        <v>0</v>
      </c>
      <c r="T912" s="143">
        <f>S912*H912</f>
        <v>0</v>
      </c>
      <c r="AR912" s="144" t="s">
        <v>199</v>
      </c>
      <c r="AT912" s="144" t="s">
        <v>194</v>
      </c>
      <c r="AU912" s="144" t="s">
        <v>89</v>
      </c>
      <c r="AY912" s="18" t="s">
        <v>192</v>
      </c>
      <c r="BE912" s="145">
        <f>IF(N912="základní",J912,0)</f>
        <v>0</v>
      </c>
      <c r="BF912" s="145">
        <f>IF(N912="snížená",J912,0)</f>
        <v>0</v>
      </c>
      <c r="BG912" s="145">
        <f>IF(N912="zákl. přenesená",J912,0)</f>
        <v>0</v>
      </c>
      <c r="BH912" s="145">
        <f>IF(N912="sníž. přenesená",J912,0)</f>
        <v>0</v>
      </c>
      <c r="BI912" s="145">
        <f>IF(N912="nulová",J912,0)</f>
        <v>0</v>
      </c>
      <c r="BJ912" s="18" t="s">
        <v>22</v>
      </c>
      <c r="BK912" s="145">
        <f>ROUND(I912*H912,2)</f>
        <v>0</v>
      </c>
      <c r="BL912" s="18" t="s">
        <v>199</v>
      </c>
      <c r="BM912" s="144" t="s">
        <v>2116</v>
      </c>
    </row>
    <row r="913" spans="2:65" s="1" customFormat="1" ht="10.199999999999999" x14ac:dyDescent="0.2">
      <c r="B913" s="33"/>
      <c r="D913" s="146" t="s">
        <v>201</v>
      </c>
      <c r="F913" s="147" t="s">
        <v>2117</v>
      </c>
      <c r="I913" s="148"/>
      <c r="L913" s="33"/>
      <c r="M913" s="149"/>
      <c r="T913" s="54"/>
      <c r="AT913" s="18" t="s">
        <v>201</v>
      </c>
      <c r="AU913" s="18" t="s">
        <v>89</v>
      </c>
    </row>
    <row r="914" spans="2:65" s="12" customFormat="1" ht="10.199999999999999" x14ac:dyDescent="0.2">
      <c r="B914" s="150"/>
      <c r="D914" s="151" t="s">
        <v>203</v>
      </c>
      <c r="E914" s="152" t="s">
        <v>20</v>
      </c>
      <c r="F914" s="153" t="s">
        <v>429</v>
      </c>
      <c r="H914" s="152" t="s">
        <v>20</v>
      </c>
      <c r="I914" s="154"/>
      <c r="L914" s="150"/>
      <c r="M914" s="155"/>
      <c r="T914" s="156"/>
      <c r="AT914" s="152" t="s">
        <v>203</v>
      </c>
      <c r="AU914" s="152" t="s">
        <v>89</v>
      </c>
      <c r="AV914" s="12" t="s">
        <v>22</v>
      </c>
      <c r="AW914" s="12" t="s">
        <v>39</v>
      </c>
      <c r="AX914" s="12" t="s">
        <v>80</v>
      </c>
      <c r="AY914" s="152" t="s">
        <v>192</v>
      </c>
    </row>
    <row r="915" spans="2:65" s="13" customFormat="1" ht="10.199999999999999" x14ac:dyDescent="0.2">
      <c r="B915" s="157"/>
      <c r="D915" s="151" t="s">
        <v>203</v>
      </c>
      <c r="E915" s="158" t="s">
        <v>20</v>
      </c>
      <c r="F915" s="159" t="s">
        <v>2118</v>
      </c>
      <c r="H915" s="160">
        <v>0.82099999999999995</v>
      </c>
      <c r="I915" s="161"/>
      <c r="L915" s="157"/>
      <c r="M915" s="162"/>
      <c r="T915" s="163"/>
      <c r="AT915" s="158" t="s">
        <v>203</v>
      </c>
      <c r="AU915" s="158" t="s">
        <v>89</v>
      </c>
      <c r="AV915" s="13" t="s">
        <v>89</v>
      </c>
      <c r="AW915" s="13" t="s">
        <v>39</v>
      </c>
      <c r="AX915" s="13" t="s">
        <v>80</v>
      </c>
      <c r="AY915" s="158" t="s">
        <v>192</v>
      </c>
    </row>
    <row r="916" spans="2:65" s="13" customFormat="1" ht="10.199999999999999" x14ac:dyDescent="0.2">
      <c r="B916" s="157"/>
      <c r="D916" s="151" t="s">
        <v>203</v>
      </c>
      <c r="E916" s="158" t="s">
        <v>20</v>
      </c>
      <c r="F916" s="159" t="s">
        <v>2119</v>
      </c>
      <c r="H916" s="160">
        <v>0.4</v>
      </c>
      <c r="I916" s="161"/>
      <c r="L916" s="157"/>
      <c r="M916" s="162"/>
      <c r="T916" s="163"/>
      <c r="AT916" s="158" t="s">
        <v>203</v>
      </c>
      <c r="AU916" s="158" t="s">
        <v>89</v>
      </c>
      <c r="AV916" s="13" t="s">
        <v>89</v>
      </c>
      <c r="AW916" s="13" t="s">
        <v>39</v>
      </c>
      <c r="AX916" s="13" t="s">
        <v>80</v>
      </c>
      <c r="AY916" s="158" t="s">
        <v>192</v>
      </c>
    </row>
    <row r="917" spans="2:65" s="14" customFormat="1" ht="10.199999999999999" x14ac:dyDescent="0.2">
      <c r="B917" s="164"/>
      <c r="D917" s="151" t="s">
        <v>203</v>
      </c>
      <c r="E917" s="165" t="s">
        <v>20</v>
      </c>
      <c r="F917" s="166" t="s">
        <v>207</v>
      </c>
      <c r="H917" s="167">
        <v>1.2210000000000001</v>
      </c>
      <c r="I917" s="168"/>
      <c r="L917" s="164"/>
      <c r="M917" s="169"/>
      <c r="T917" s="170"/>
      <c r="AT917" s="165" t="s">
        <v>203</v>
      </c>
      <c r="AU917" s="165" t="s">
        <v>89</v>
      </c>
      <c r="AV917" s="14" t="s">
        <v>199</v>
      </c>
      <c r="AW917" s="14" t="s">
        <v>39</v>
      </c>
      <c r="AX917" s="14" t="s">
        <v>22</v>
      </c>
      <c r="AY917" s="165" t="s">
        <v>192</v>
      </c>
    </row>
    <row r="918" spans="2:65" s="1" customFormat="1" ht="21.75" customHeight="1" x14ac:dyDescent="0.2">
      <c r="B918" s="33"/>
      <c r="C918" s="133" t="s">
        <v>1169</v>
      </c>
      <c r="D918" s="133" t="s">
        <v>194</v>
      </c>
      <c r="E918" s="134" t="s">
        <v>2120</v>
      </c>
      <c r="F918" s="135" t="s">
        <v>2121</v>
      </c>
      <c r="G918" s="136" t="s">
        <v>234</v>
      </c>
      <c r="H918" s="137">
        <v>1.2210000000000001</v>
      </c>
      <c r="I918" s="138"/>
      <c r="J918" s="139">
        <f>ROUND(I918*H918,2)</f>
        <v>0</v>
      </c>
      <c r="K918" s="135" t="s">
        <v>198</v>
      </c>
      <c r="L918" s="33"/>
      <c r="M918" s="140" t="s">
        <v>20</v>
      </c>
      <c r="N918" s="141" t="s">
        <v>51</v>
      </c>
      <c r="P918" s="142">
        <f>O918*H918</f>
        <v>0</v>
      </c>
      <c r="Q918" s="142">
        <v>0</v>
      </c>
      <c r="R918" s="142">
        <f>Q918*H918</f>
        <v>0</v>
      </c>
      <c r="S918" s="142">
        <v>0</v>
      </c>
      <c r="T918" s="143">
        <f>S918*H918</f>
        <v>0</v>
      </c>
      <c r="AR918" s="144" t="s">
        <v>199</v>
      </c>
      <c r="AT918" s="144" t="s">
        <v>194</v>
      </c>
      <c r="AU918" s="144" t="s">
        <v>89</v>
      </c>
      <c r="AY918" s="18" t="s">
        <v>192</v>
      </c>
      <c r="BE918" s="145">
        <f>IF(N918="základní",J918,0)</f>
        <v>0</v>
      </c>
      <c r="BF918" s="145">
        <f>IF(N918="snížená",J918,0)</f>
        <v>0</v>
      </c>
      <c r="BG918" s="145">
        <f>IF(N918="zákl. přenesená",J918,0)</f>
        <v>0</v>
      </c>
      <c r="BH918" s="145">
        <f>IF(N918="sníž. přenesená",J918,0)</f>
        <v>0</v>
      </c>
      <c r="BI918" s="145">
        <f>IF(N918="nulová",J918,0)</f>
        <v>0</v>
      </c>
      <c r="BJ918" s="18" t="s">
        <v>22</v>
      </c>
      <c r="BK918" s="145">
        <f>ROUND(I918*H918,2)</f>
        <v>0</v>
      </c>
      <c r="BL918" s="18" t="s">
        <v>199</v>
      </c>
      <c r="BM918" s="144" t="s">
        <v>2122</v>
      </c>
    </row>
    <row r="919" spans="2:65" s="1" customFormat="1" ht="10.199999999999999" x14ac:dyDescent="0.2">
      <c r="B919" s="33"/>
      <c r="D919" s="146" t="s">
        <v>201</v>
      </c>
      <c r="F919" s="147" t="s">
        <v>2123</v>
      </c>
      <c r="I919" s="148"/>
      <c r="L919" s="33"/>
      <c r="M919" s="149"/>
      <c r="T919" s="54"/>
      <c r="AT919" s="18" t="s">
        <v>201</v>
      </c>
      <c r="AU919" s="18" t="s">
        <v>89</v>
      </c>
    </row>
    <row r="920" spans="2:65" s="1" customFormat="1" ht="24.15" customHeight="1" x14ac:dyDescent="0.2">
      <c r="B920" s="33"/>
      <c r="C920" s="133" t="s">
        <v>1176</v>
      </c>
      <c r="D920" s="133" t="s">
        <v>194</v>
      </c>
      <c r="E920" s="134" t="s">
        <v>2124</v>
      </c>
      <c r="F920" s="135" t="s">
        <v>2125</v>
      </c>
      <c r="G920" s="136" t="s">
        <v>234</v>
      </c>
      <c r="H920" s="137">
        <v>6.1520000000000001</v>
      </c>
      <c r="I920" s="138"/>
      <c r="J920" s="139">
        <f>ROUND(I920*H920,2)</f>
        <v>0</v>
      </c>
      <c r="K920" s="135" t="s">
        <v>198</v>
      </c>
      <c r="L920" s="33"/>
      <c r="M920" s="140" t="s">
        <v>20</v>
      </c>
      <c r="N920" s="141" t="s">
        <v>51</v>
      </c>
      <c r="P920" s="142">
        <f>O920*H920</f>
        <v>0</v>
      </c>
      <c r="Q920" s="142">
        <v>1.6100000000000001E-3</v>
      </c>
      <c r="R920" s="142">
        <f>Q920*H920</f>
        <v>9.9047200000000005E-3</v>
      </c>
      <c r="S920" s="142">
        <v>0</v>
      </c>
      <c r="T920" s="143">
        <f>S920*H920</f>
        <v>0</v>
      </c>
      <c r="AR920" s="144" t="s">
        <v>199</v>
      </c>
      <c r="AT920" s="144" t="s">
        <v>194</v>
      </c>
      <c r="AU920" s="144" t="s">
        <v>89</v>
      </c>
      <c r="AY920" s="18" t="s">
        <v>192</v>
      </c>
      <c r="BE920" s="145">
        <f>IF(N920="základní",J920,0)</f>
        <v>0</v>
      </c>
      <c r="BF920" s="145">
        <f>IF(N920="snížená",J920,0)</f>
        <v>0</v>
      </c>
      <c r="BG920" s="145">
        <f>IF(N920="zákl. přenesená",J920,0)</f>
        <v>0</v>
      </c>
      <c r="BH920" s="145">
        <f>IF(N920="sníž. přenesená",J920,0)</f>
        <v>0</v>
      </c>
      <c r="BI920" s="145">
        <f>IF(N920="nulová",J920,0)</f>
        <v>0</v>
      </c>
      <c r="BJ920" s="18" t="s">
        <v>22</v>
      </c>
      <c r="BK920" s="145">
        <f>ROUND(I920*H920,2)</f>
        <v>0</v>
      </c>
      <c r="BL920" s="18" t="s">
        <v>199</v>
      </c>
      <c r="BM920" s="144" t="s">
        <v>2126</v>
      </c>
    </row>
    <row r="921" spans="2:65" s="1" customFormat="1" ht="10.199999999999999" x14ac:dyDescent="0.2">
      <c r="B921" s="33"/>
      <c r="D921" s="146" t="s">
        <v>201</v>
      </c>
      <c r="F921" s="147" t="s">
        <v>2127</v>
      </c>
      <c r="I921" s="148"/>
      <c r="L921" s="33"/>
      <c r="M921" s="149"/>
      <c r="T921" s="54"/>
      <c r="AT921" s="18" t="s">
        <v>201</v>
      </c>
      <c r="AU921" s="18" t="s">
        <v>89</v>
      </c>
    </row>
    <row r="922" spans="2:65" s="12" customFormat="1" ht="10.199999999999999" x14ac:dyDescent="0.2">
      <c r="B922" s="150"/>
      <c r="D922" s="151" t="s">
        <v>203</v>
      </c>
      <c r="E922" s="152" t="s">
        <v>20</v>
      </c>
      <c r="F922" s="153" t="s">
        <v>1793</v>
      </c>
      <c r="H922" s="152" t="s">
        <v>20</v>
      </c>
      <c r="I922" s="154"/>
      <c r="L922" s="150"/>
      <c r="M922" s="155"/>
      <c r="T922" s="156"/>
      <c r="AT922" s="152" t="s">
        <v>203</v>
      </c>
      <c r="AU922" s="152" t="s">
        <v>89</v>
      </c>
      <c r="AV922" s="12" t="s">
        <v>22</v>
      </c>
      <c r="AW922" s="12" t="s">
        <v>39</v>
      </c>
      <c r="AX922" s="12" t="s">
        <v>80</v>
      </c>
      <c r="AY922" s="152" t="s">
        <v>192</v>
      </c>
    </row>
    <row r="923" spans="2:65" s="12" customFormat="1" ht="10.199999999999999" x14ac:dyDescent="0.2">
      <c r="B923" s="150"/>
      <c r="D923" s="151" t="s">
        <v>203</v>
      </c>
      <c r="E923" s="152" t="s">
        <v>20</v>
      </c>
      <c r="F923" s="153" t="s">
        <v>1794</v>
      </c>
      <c r="H923" s="152" t="s">
        <v>20</v>
      </c>
      <c r="I923" s="154"/>
      <c r="L923" s="150"/>
      <c r="M923" s="155"/>
      <c r="T923" s="156"/>
      <c r="AT923" s="152" t="s">
        <v>203</v>
      </c>
      <c r="AU923" s="152" t="s">
        <v>89</v>
      </c>
      <c r="AV923" s="12" t="s">
        <v>22</v>
      </c>
      <c r="AW923" s="12" t="s">
        <v>39</v>
      </c>
      <c r="AX923" s="12" t="s">
        <v>80</v>
      </c>
      <c r="AY923" s="152" t="s">
        <v>192</v>
      </c>
    </row>
    <row r="924" spans="2:65" s="13" customFormat="1" ht="10.199999999999999" x14ac:dyDescent="0.2">
      <c r="B924" s="157"/>
      <c r="D924" s="151" t="s">
        <v>203</v>
      </c>
      <c r="E924" s="158" t="s">
        <v>20</v>
      </c>
      <c r="F924" s="159" t="s">
        <v>2128</v>
      </c>
      <c r="H924" s="160">
        <v>0.36</v>
      </c>
      <c r="I924" s="161"/>
      <c r="L924" s="157"/>
      <c r="M924" s="162"/>
      <c r="T924" s="163"/>
      <c r="AT924" s="158" t="s">
        <v>203</v>
      </c>
      <c r="AU924" s="158" t="s">
        <v>89</v>
      </c>
      <c r="AV924" s="13" t="s">
        <v>89</v>
      </c>
      <c r="AW924" s="13" t="s">
        <v>39</v>
      </c>
      <c r="AX924" s="13" t="s">
        <v>80</v>
      </c>
      <c r="AY924" s="158" t="s">
        <v>192</v>
      </c>
    </row>
    <row r="925" spans="2:65" s="12" customFormat="1" ht="10.199999999999999" x14ac:dyDescent="0.2">
      <c r="B925" s="150"/>
      <c r="D925" s="151" t="s">
        <v>203</v>
      </c>
      <c r="E925" s="152" t="s">
        <v>20</v>
      </c>
      <c r="F925" s="153" t="s">
        <v>1819</v>
      </c>
      <c r="H925" s="152" t="s">
        <v>20</v>
      </c>
      <c r="I925" s="154"/>
      <c r="L925" s="150"/>
      <c r="M925" s="155"/>
      <c r="T925" s="156"/>
      <c r="AT925" s="152" t="s">
        <v>203</v>
      </c>
      <c r="AU925" s="152" t="s">
        <v>89</v>
      </c>
      <c r="AV925" s="12" t="s">
        <v>22</v>
      </c>
      <c r="AW925" s="12" t="s">
        <v>39</v>
      </c>
      <c r="AX925" s="12" t="s">
        <v>80</v>
      </c>
      <c r="AY925" s="152" t="s">
        <v>192</v>
      </c>
    </row>
    <row r="926" spans="2:65" s="13" customFormat="1" ht="10.199999999999999" x14ac:dyDescent="0.2">
      <c r="B926" s="157"/>
      <c r="D926" s="151" t="s">
        <v>203</v>
      </c>
      <c r="E926" s="158" t="s">
        <v>20</v>
      </c>
      <c r="F926" s="159" t="s">
        <v>2129</v>
      </c>
      <c r="H926" s="160">
        <v>0.2</v>
      </c>
      <c r="I926" s="161"/>
      <c r="L926" s="157"/>
      <c r="M926" s="162"/>
      <c r="T926" s="163"/>
      <c r="AT926" s="158" t="s">
        <v>203</v>
      </c>
      <c r="AU926" s="158" t="s">
        <v>89</v>
      </c>
      <c r="AV926" s="13" t="s">
        <v>89</v>
      </c>
      <c r="AW926" s="13" t="s">
        <v>39</v>
      </c>
      <c r="AX926" s="13" t="s">
        <v>80</v>
      </c>
      <c r="AY926" s="158" t="s">
        <v>192</v>
      </c>
    </row>
    <row r="927" spans="2:65" s="12" customFormat="1" ht="10.199999999999999" x14ac:dyDescent="0.2">
      <c r="B927" s="150"/>
      <c r="D927" s="151" t="s">
        <v>203</v>
      </c>
      <c r="E927" s="152" t="s">
        <v>20</v>
      </c>
      <c r="F927" s="153" t="s">
        <v>1796</v>
      </c>
      <c r="H927" s="152" t="s">
        <v>20</v>
      </c>
      <c r="I927" s="154"/>
      <c r="L927" s="150"/>
      <c r="M927" s="155"/>
      <c r="T927" s="156"/>
      <c r="AT927" s="152" t="s">
        <v>203</v>
      </c>
      <c r="AU927" s="152" t="s">
        <v>89</v>
      </c>
      <c r="AV927" s="12" t="s">
        <v>22</v>
      </c>
      <c r="AW927" s="12" t="s">
        <v>39</v>
      </c>
      <c r="AX927" s="12" t="s">
        <v>80</v>
      </c>
      <c r="AY927" s="152" t="s">
        <v>192</v>
      </c>
    </row>
    <row r="928" spans="2:65" s="12" customFormat="1" ht="10.199999999999999" x14ac:dyDescent="0.2">
      <c r="B928" s="150"/>
      <c r="D928" s="151" t="s">
        <v>203</v>
      </c>
      <c r="E928" s="152" t="s">
        <v>20</v>
      </c>
      <c r="F928" s="153" t="s">
        <v>1797</v>
      </c>
      <c r="H928" s="152" t="s">
        <v>20</v>
      </c>
      <c r="I928" s="154"/>
      <c r="L928" s="150"/>
      <c r="M928" s="155"/>
      <c r="T928" s="156"/>
      <c r="AT928" s="152" t="s">
        <v>203</v>
      </c>
      <c r="AU928" s="152" t="s">
        <v>89</v>
      </c>
      <c r="AV928" s="12" t="s">
        <v>22</v>
      </c>
      <c r="AW928" s="12" t="s">
        <v>39</v>
      </c>
      <c r="AX928" s="12" t="s">
        <v>80</v>
      </c>
      <c r="AY928" s="152" t="s">
        <v>192</v>
      </c>
    </row>
    <row r="929" spans="2:51" s="13" customFormat="1" ht="10.199999999999999" x14ac:dyDescent="0.2">
      <c r="B929" s="157"/>
      <c r="D929" s="151" t="s">
        <v>203</v>
      </c>
      <c r="E929" s="158" t="s">
        <v>20</v>
      </c>
      <c r="F929" s="159" t="s">
        <v>2130</v>
      </c>
      <c r="H929" s="160">
        <v>0.40799999999999997</v>
      </c>
      <c r="I929" s="161"/>
      <c r="L929" s="157"/>
      <c r="M929" s="162"/>
      <c r="T929" s="163"/>
      <c r="AT929" s="158" t="s">
        <v>203</v>
      </c>
      <c r="AU929" s="158" t="s">
        <v>89</v>
      </c>
      <c r="AV929" s="13" t="s">
        <v>89</v>
      </c>
      <c r="AW929" s="13" t="s">
        <v>39</v>
      </c>
      <c r="AX929" s="13" t="s">
        <v>80</v>
      </c>
      <c r="AY929" s="158" t="s">
        <v>192</v>
      </c>
    </row>
    <row r="930" spans="2:51" s="12" customFormat="1" ht="10.199999999999999" x14ac:dyDescent="0.2">
      <c r="B930" s="150"/>
      <c r="D930" s="151" t="s">
        <v>203</v>
      </c>
      <c r="E930" s="152" t="s">
        <v>20</v>
      </c>
      <c r="F930" s="153" t="s">
        <v>1799</v>
      </c>
      <c r="H930" s="152" t="s">
        <v>20</v>
      </c>
      <c r="I930" s="154"/>
      <c r="L930" s="150"/>
      <c r="M930" s="155"/>
      <c r="T930" s="156"/>
      <c r="AT930" s="152" t="s">
        <v>203</v>
      </c>
      <c r="AU930" s="152" t="s">
        <v>89</v>
      </c>
      <c r="AV930" s="12" t="s">
        <v>22</v>
      </c>
      <c r="AW930" s="12" t="s">
        <v>39</v>
      </c>
      <c r="AX930" s="12" t="s">
        <v>80</v>
      </c>
      <c r="AY930" s="152" t="s">
        <v>192</v>
      </c>
    </row>
    <row r="931" spans="2:51" s="13" customFormat="1" ht="10.199999999999999" x14ac:dyDescent="0.2">
      <c r="B931" s="157"/>
      <c r="D931" s="151" t="s">
        <v>203</v>
      </c>
      <c r="E931" s="158" t="s">
        <v>20</v>
      </c>
      <c r="F931" s="159" t="s">
        <v>2131</v>
      </c>
      <c r="H931" s="160">
        <v>0.216</v>
      </c>
      <c r="I931" s="161"/>
      <c r="L931" s="157"/>
      <c r="M931" s="162"/>
      <c r="T931" s="163"/>
      <c r="AT931" s="158" t="s">
        <v>203</v>
      </c>
      <c r="AU931" s="158" t="s">
        <v>89</v>
      </c>
      <c r="AV931" s="13" t="s">
        <v>89</v>
      </c>
      <c r="AW931" s="13" t="s">
        <v>39</v>
      </c>
      <c r="AX931" s="13" t="s">
        <v>80</v>
      </c>
      <c r="AY931" s="158" t="s">
        <v>192</v>
      </c>
    </row>
    <row r="932" spans="2:51" s="12" customFormat="1" ht="10.199999999999999" x14ac:dyDescent="0.2">
      <c r="B932" s="150"/>
      <c r="D932" s="151" t="s">
        <v>203</v>
      </c>
      <c r="E932" s="152" t="s">
        <v>20</v>
      </c>
      <c r="F932" s="153" t="s">
        <v>1801</v>
      </c>
      <c r="H932" s="152" t="s">
        <v>20</v>
      </c>
      <c r="I932" s="154"/>
      <c r="L932" s="150"/>
      <c r="M932" s="155"/>
      <c r="T932" s="156"/>
      <c r="AT932" s="152" t="s">
        <v>203</v>
      </c>
      <c r="AU932" s="152" t="s">
        <v>89</v>
      </c>
      <c r="AV932" s="12" t="s">
        <v>22</v>
      </c>
      <c r="AW932" s="12" t="s">
        <v>39</v>
      </c>
      <c r="AX932" s="12" t="s">
        <v>80</v>
      </c>
      <c r="AY932" s="152" t="s">
        <v>192</v>
      </c>
    </row>
    <row r="933" spans="2:51" s="13" customFormat="1" ht="10.199999999999999" x14ac:dyDescent="0.2">
      <c r="B933" s="157"/>
      <c r="D933" s="151" t="s">
        <v>203</v>
      </c>
      <c r="E933" s="158" t="s">
        <v>20</v>
      </c>
      <c r="F933" s="159" t="s">
        <v>2132</v>
      </c>
      <c r="H933" s="160">
        <v>0.48</v>
      </c>
      <c r="I933" s="161"/>
      <c r="L933" s="157"/>
      <c r="M933" s="162"/>
      <c r="T933" s="163"/>
      <c r="AT933" s="158" t="s">
        <v>203</v>
      </c>
      <c r="AU933" s="158" t="s">
        <v>89</v>
      </c>
      <c r="AV933" s="13" t="s">
        <v>89</v>
      </c>
      <c r="AW933" s="13" t="s">
        <v>39</v>
      </c>
      <c r="AX933" s="13" t="s">
        <v>80</v>
      </c>
      <c r="AY933" s="158" t="s">
        <v>192</v>
      </c>
    </row>
    <row r="934" spans="2:51" s="12" customFormat="1" ht="10.199999999999999" x14ac:dyDescent="0.2">
      <c r="B934" s="150"/>
      <c r="D934" s="151" t="s">
        <v>203</v>
      </c>
      <c r="E934" s="152" t="s">
        <v>20</v>
      </c>
      <c r="F934" s="153" t="s">
        <v>1718</v>
      </c>
      <c r="H934" s="152" t="s">
        <v>20</v>
      </c>
      <c r="I934" s="154"/>
      <c r="L934" s="150"/>
      <c r="M934" s="155"/>
      <c r="T934" s="156"/>
      <c r="AT934" s="152" t="s">
        <v>203</v>
      </c>
      <c r="AU934" s="152" t="s">
        <v>89</v>
      </c>
      <c r="AV934" s="12" t="s">
        <v>22</v>
      </c>
      <c r="AW934" s="12" t="s">
        <v>39</v>
      </c>
      <c r="AX934" s="12" t="s">
        <v>80</v>
      </c>
      <c r="AY934" s="152" t="s">
        <v>192</v>
      </c>
    </row>
    <row r="935" spans="2:51" s="13" customFormat="1" ht="10.199999999999999" x14ac:dyDescent="0.2">
      <c r="B935" s="157"/>
      <c r="D935" s="151" t="s">
        <v>203</v>
      </c>
      <c r="E935" s="158" t="s">
        <v>20</v>
      </c>
      <c r="F935" s="159" t="s">
        <v>2133</v>
      </c>
      <c r="H935" s="160">
        <v>0.84</v>
      </c>
      <c r="I935" s="161"/>
      <c r="L935" s="157"/>
      <c r="M935" s="162"/>
      <c r="T935" s="163"/>
      <c r="AT935" s="158" t="s">
        <v>203</v>
      </c>
      <c r="AU935" s="158" t="s">
        <v>89</v>
      </c>
      <c r="AV935" s="13" t="s">
        <v>89</v>
      </c>
      <c r="AW935" s="13" t="s">
        <v>39</v>
      </c>
      <c r="AX935" s="13" t="s">
        <v>80</v>
      </c>
      <c r="AY935" s="158" t="s">
        <v>192</v>
      </c>
    </row>
    <row r="936" spans="2:51" s="12" customFormat="1" ht="10.199999999999999" x14ac:dyDescent="0.2">
      <c r="B936" s="150"/>
      <c r="D936" s="151" t="s">
        <v>203</v>
      </c>
      <c r="E936" s="152" t="s">
        <v>20</v>
      </c>
      <c r="F936" s="153" t="s">
        <v>1826</v>
      </c>
      <c r="H936" s="152" t="s">
        <v>20</v>
      </c>
      <c r="I936" s="154"/>
      <c r="L936" s="150"/>
      <c r="M936" s="155"/>
      <c r="T936" s="156"/>
      <c r="AT936" s="152" t="s">
        <v>203</v>
      </c>
      <c r="AU936" s="152" t="s">
        <v>89</v>
      </c>
      <c r="AV936" s="12" t="s">
        <v>22</v>
      </c>
      <c r="AW936" s="12" t="s">
        <v>39</v>
      </c>
      <c r="AX936" s="12" t="s">
        <v>80</v>
      </c>
      <c r="AY936" s="152" t="s">
        <v>192</v>
      </c>
    </row>
    <row r="937" spans="2:51" s="13" customFormat="1" ht="10.199999999999999" x14ac:dyDescent="0.2">
      <c r="B937" s="157"/>
      <c r="D937" s="151" t="s">
        <v>203</v>
      </c>
      <c r="E937" s="158" t="s">
        <v>20</v>
      </c>
      <c r="F937" s="159" t="s">
        <v>2134</v>
      </c>
      <c r="H937" s="160">
        <v>0.33600000000000002</v>
      </c>
      <c r="I937" s="161"/>
      <c r="L937" s="157"/>
      <c r="M937" s="162"/>
      <c r="T937" s="163"/>
      <c r="AT937" s="158" t="s">
        <v>203</v>
      </c>
      <c r="AU937" s="158" t="s">
        <v>89</v>
      </c>
      <c r="AV937" s="13" t="s">
        <v>89</v>
      </c>
      <c r="AW937" s="13" t="s">
        <v>39</v>
      </c>
      <c r="AX937" s="13" t="s">
        <v>80</v>
      </c>
      <c r="AY937" s="158" t="s">
        <v>192</v>
      </c>
    </row>
    <row r="938" spans="2:51" s="12" customFormat="1" ht="10.199999999999999" x14ac:dyDescent="0.2">
      <c r="B938" s="150"/>
      <c r="D938" s="151" t="s">
        <v>203</v>
      </c>
      <c r="E938" s="152" t="s">
        <v>20</v>
      </c>
      <c r="F938" s="153" t="s">
        <v>1804</v>
      </c>
      <c r="H938" s="152" t="s">
        <v>20</v>
      </c>
      <c r="I938" s="154"/>
      <c r="L938" s="150"/>
      <c r="M938" s="155"/>
      <c r="T938" s="156"/>
      <c r="AT938" s="152" t="s">
        <v>203</v>
      </c>
      <c r="AU938" s="152" t="s">
        <v>89</v>
      </c>
      <c r="AV938" s="12" t="s">
        <v>22</v>
      </c>
      <c r="AW938" s="12" t="s">
        <v>39</v>
      </c>
      <c r="AX938" s="12" t="s">
        <v>80</v>
      </c>
      <c r="AY938" s="152" t="s">
        <v>192</v>
      </c>
    </row>
    <row r="939" spans="2:51" s="13" customFormat="1" ht="10.199999999999999" x14ac:dyDescent="0.2">
      <c r="B939" s="157"/>
      <c r="D939" s="151" t="s">
        <v>203</v>
      </c>
      <c r="E939" s="158" t="s">
        <v>20</v>
      </c>
      <c r="F939" s="159" t="s">
        <v>2135</v>
      </c>
      <c r="H939" s="160">
        <v>0.67200000000000004</v>
      </c>
      <c r="I939" s="161"/>
      <c r="L939" s="157"/>
      <c r="M939" s="162"/>
      <c r="T939" s="163"/>
      <c r="AT939" s="158" t="s">
        <v>203</v>
      </c>
      <c r="AU939" s="158" t="s">
        <v>89</v>
      </c>
      <c r="AV939" s="13" t="s">
        <v>89</v>
      </c>
      <c r="AW939" s="13" t="s">
        <v>39</v>
      </c>
      <c r="AX939" s="13" t="s">
        <v>80</v>
      </c>
      <c r="AY939" s="158" t="s">
        <v>192</v>
      </c>
    </row>
    <row r="940" spans="2:51" s="12" customFormat="1" ht="10.199999999999999" x14ac:dyDescent="0.2">
      <c r="B940" s="150"/>
      <c r="D940" s="151" t="s">
        <v>203</v>
      </c>
      <c r="E940" s="152" t="s">
        <v>20</v>
      </c>
      <c r="F940" s="153" t="s">
        <v>1806</v>
      </c>
      <c r="H940" s="152" t="s">
        <v>20</v>
      </c>
      <c r="I940" s="154"/>
      <c r="L940" s="150"/>
      <c r="M940" s="155"/>
      <c r="T940" s="156"/>
      <c r="AT940" s="152" t="s">
        <v>203</v>
      </c>
      <c r="AU940" s="152" t="s">
        <v>89</v>
      </c>
      <c r="AV940" s="12" t="s">
        <v>22</v>
      </c>
      <c r="AW940" s="12" t="s">
        <v>39</v>
      </c>
      <c r="AX940" s="12" t="s">
        <v>80</v>
      </c>
      <c r="AY940" s="152" t="s">
        <v>192</v>
      </c>
    </row>
    <row r="941" spans="2:51" s="13" customFormat="1" ht="10.199999999999999" x14ac:dyDescent="0.2">
      <c r="B941" s="157"/>
      <c r="D941" s="151" t="s">
        <v>203</v>
      </c>
      <c r="E941" s="158" t="s">
        <v>20</v>
      </c>
      <c r="F941" s="159" t="s">
        <v>2136</v>
      </c>
      <c r="H941" s="160">
        <v>0.66</v>
      </c>
      <c r="I941" s="161"/>
      <c r="L941" s="157"/>
      <c r="M941" s="162"/>
      <c r="T941" s="163"/>
      <c r="AT941" s="158" t="s">
        <v>203</v>
      </c>
      <c r="AU941" s="158" t="s">
        <v>89</v>
      </c>
      <c r="AV941" s="13" t="s">
        <v>89</v>
      </c>
      <c r="AW941" s="13" t="s">
        <v>39</v>
      </c>
      <c r="AX941" s="13" t="s">
        <v>80</v>
      </c>
      <c r="AY941" s="158" t="s">
        <v>192</v>
      </c>
    </row>
    <row r="942" spans="2:51" s="12" customFormat="1" ht="10.199999999999999" x14ac:dyDescent="0.2">
      <c r="B942" s="150"/>
      <c r="D942" s="151" t="s">
        <v>203</v>
      </c>
      <c r="E942" s="152" t="s">
        <v>20</v>
      </c>
      <c r="F942" s="153" t="s">
        <v>1830</v>
      </c>
      <c r="H942" s="152" t="s">
        <v>20</v>
      </c>
      <c r="I942" s="154"/>
      <c r="L942" s="150"/>
      <c r="M942" s="155"/>
      <c r="T942" s="156"/>
      <c r="AT942" s="152" t="s">
        <v>203</v>
      </c>
      <c r="AU942" s="152" t="s">
        <v>89</v>
      </c>
      <c r="AV942" s="12" t="s">
        <v>22</v>
      </c>
      <c r="AW942" s="12" t="s">
        <v>39</v>
      </c>
      <c r="AX942" s="12" t="s">
        <v>80</v>
      </c>
      <c r="AY942" s="152" t="s">
        <v>192</v>
      </c>
    </row>
    <row r="943" spans="2:51" s="13" customFormat="1" ht="10.199999999999999" x14ac:dyDescent="0.2">
      <c r="B943" s="157"/>
      <c r="D943" s="151" t="s">
        <v>203</v>
      </c>
      <c r="E943" s="158" t="s">
        <v>20</v>
      </c>
      <c r="F943" s="159" t="s">
        <v>2137</v>
      </c>
      <c r="H943" s="160">
        <v>0.3</v>
      </c>
      <c r="I943" s="161"/>
      <c r="L943" s="157"/>
      <c r="M943" s="162"/>
      <c r="T943" s="163"/>
      <c r="AT943" s="158" t="s">
        <v>203</v>
      </c>
      <c r="AU943" s="158" t="s">
        <v>89</v>
      </c>
      <c r="AV943" s="13" t="s">
        <v>89</v>
      </c>
      <c r="AW943" s="13" t="s">
        <v>39</v>
      </c>
      <c r="AX943" s="13" t="s">
        <v>80</v>
      </c>
      <c r="AY943" s="158" t="s">
        <v>192</v>
      </c>
    </row>
    <row r="944" spans="2:51" s="12" customFormat="1" ht="10.199999999999999" x14ac:dyDescent="0.2">
      <c r="B944" s="150"/>
      <c r="D944" s="151" t="s">
        <v>203</v>
      </c>
      <c r="E944" s="152" t="s">
        <v>20</v>
      </c>
      <c r="F944" s="153" t="s">
        <v>1832</v>
      </c>
      <c r="H944" s="152" t="s">
        <v>20</v>
      </c>
      <c r="I944" s="154"/>
      <c r="L944" s="150"/>
      <c r="M944" s="155"/>
      <c r="T944" s="156"/>
      <c r="AT944" s="152" t="s">
        <v>203</v>
      </c>
      <c r="AU944" s="152" t="s">
        <v>89</v>
      </c>
      <c r="AV944" s="12" t="s">
        <v>22</v>
      </c>
      <c r="AW944" s="12" t="s">
        <v>39</v>
      </c>
      <c r="AX944" s="12" t="s">
        <v>80</v>
      </c>
      <c r="AY944" s="152" t="s">
        <v>192</v>
      </c>
    </row>
    <row r="945" spans="2:65" s="13" customFormat="1" ht="10.199999999999999" x14ac:dyDescent="0.2">
      <c r="B945" s="157"/>
      <c r="D945" s="151" t="s">
        <v>203</v>
      </c>
      <c r="E945" s="158" t="s">
        <v>20</v>
      </c>
      <c r="F945" s="159" t="s">
        <v>2137</v>
      </c>
      <c r="H945" s="160">
        <v>0.3</v>
      </c>
      <c r="I945" s="161"/>
      <c r="L945" s="157"/>
      <c r="M945" s="162"/>
      <c r="T945" s="163"/>
      <c r="AT945" s="158" t="s">
        <v>203</v>
      </c>
      <c r="AU945" s="158" t="s">
        <v>89</v>
      </c>
      <c r="AV945" s="13" t="s">
        <v>89</v>
      </c>
      <c r="AW945" s="13" t="s">
        <v>39</v>
      </c>
      <c r="AX945" s="13" t="s">
        <v>80</v>
      </c>
      <c r="AY945" s="158" t="s">
        <v>192</v>
      </c>
    </row>
    <row r="946" spans="2:65" s="12" customFormat="1" ht="10.199999999999999" x14ac:dyDescent="0.2">
      <c r="B946" s="150"/>
      <c r="D946" s="151" t="s">
        <v>203</v>
      </c>
      <c r="E946" s="152" t="s">
        <v>20</v>
      </c>
      <c r="F946" s="153" t="s">
        <v>1808</v>
      </c>
      <c r="H946" s="152" t="s">
        <v>20</v>
      </c>
      <c r="I946" s="154"/>
      <c r="L946" s="150"/>
      <c r="M946" s="155"/>
      <c r="T946" s="156"/>
      <c r="AT946" s="152" t="s">
        <v>203</v>
      </c>
      <c r="AU946" s="152" t="s">
        <v>89</v>
      </c>
      <c r="AV946" s="12" t="s">
        <v>22</v>
      </c>
      <c r="AW946" s="12" t="s">
        <v>39</v>
      </c>
      <c r="AX946" s="12" t="s">
        <v>80</v>
      </c>
      <c r="AY946" s="152" t="s">
        <v>192</v>
      </c>
    </row>
    <row r="947" spans="2:65" s="12" customFormat="1" ht="10.199999999999999" x14ac:dyDescent="0.2">
      <c r="B947" s="150"/>
      <c r="D947" s="151" t="s">
        <v>203</v>
      </c>
      <c r="E947" s="152" t="s">
        <v>20</v>
      </c>
      <c r="F947" s="153" t="s">
        <v>1809</v>
      </c>
      <c r="H947" s="152" t="s">
        <v>20</v>
      </c>
      <c r="I947" s="154"/>
      <c r="L947" s="150"/>
      <c r="M947" s="155"/>
      <c r="T947" s="156"/>
      <c r="AT947" s="152" t="s">
        <v>203</v>
      </c>
      <c r="AU947" s="152" t="s">
        <v>89</v>
      </c>
      <c r="AV947" s="12" t="s">
        <v>22</v>
      </c>
      <c r="AW947" s="12" t="s">
        <v>39</v>
      </c>
      <c r="AX947" s="12" t="s">
        <v>80</v>
      </c>
      <c r="AY947" s="152" t="s">
        <v>192</v>
      </c>
    </row>
    <row r="948" spans="2:65" s="13" customFormat="1" ht="10.199999999999999" x14ac:dyDescent="0.2">
      <c r="B948" s="157"/>
      <c r="D948" s="151" t="s">
        <v>203</v>
      </c>
      <c r="E948" s="158" t="s">
        <v>20</v>
      </c>
      <c r="F948" s="159" t="s">
        <v>2133</v>
      </c>
      <c r="H948" s="160">
        <v>0.84</v>
      </c>
      <c r="I948" s="161"/>
      <c r="L948" s="157"/>
      <c r="M948" s="162"/>
      <c r="T948" s="163"/>
      <c r="AT948" s="158" t="s">
        <v>203</v>
      </c>
      <c r="AU948" s="158" t="s">
        <v>89</v>
      </c>
      <c r="AV948" s="13" t="s">
        <v>89</v>
      </c>
      <c r="AW948" s="13" t="s">
        <v>39</v>
      </c>
      <c r="AX948" s="13" t="s">
        <v>80</v>
      </c>
      <c r="AY948" s="158" t="s">
        <v>192</v>
      </c>
    </row>
    <row r="949" spans="2:65" s="12" customFormat="1" ht="10.199999999999999" x14ac:dyDescent="0.2">
      <c r="B949" s="150"/>
      <c r="D949" s="151" t="s">
        <v>203</v>
      </c>
      <c r="E949" s="152" t="s">
        <v>20</v>
      </c>
      <c r="F949" s="153" t="s">
        <v>1811</v>
      </c>
      <c r="H949" s="152" t="s">
        <v>20</v>
      </c>
      <c r="I949" s="154"/>
      <c r="L949" s="150"/>
      <c r="M949" s="155"/>
      <c r="T949" s="156"/>
      <c r="AT949" s="152" t="s">
        <v>203</v>
      </c>
      <c r="AU949" s="152" t="s">
        <v>89</v>
      </c>
      <c r="AV949" s="12" t="s">
        <v>22</v>
      </c>
      <c r="AW949" s="12" t="s">
        <v>39</v>
      </c>
      <c r="AX949" s="12" t="s">
        <v>80</v>
      </c>
      <c r="AY949" s="152" t="s">
        <v>192</v>
      </c>
    </row>
    <row r="950" spans="2:65" s="13" customFormat="1" ht="10.199999999999999" x14ac:dyDescent="0.2">
      <c r="B950" s="157"/>
      <c r="D950" s="151" t="s">
        <v>203</v>
      </c>
      <c r="E950" s="158" t="s">
        <v>20</v>
      </c>
      <c r="F950" s="159" t="s">
        <v>2138</v>
      </c>
      <c r="H950" s="160">
        <v>0.3</v>
      </c>
      <c r="I950" s="161"/>
      <c r="L950" s="157"/>
      <c r="M950" s="162"/>
      <c r="T950" s="163"/>
      <c r="AT950" s="158" t="s">
        <v>203</v>
      </c>
      <c r="AU950" s="158" t="s">
        <v>89</v>
      </c>
      <c r="AV950" s="13" t="s">
        <v>89</v>
      </c>
      <c r="AW950" s="13" t="s">
        <v>39</v>
      </c>
      <c r="AX950" s="13" t="s">
        <v>80</v>
      </c>
      <c r="AY950" s="158" t="s">
        <v>192</v>
      </c>
    </row>
    <row r="951" spans="2:65" s="12" customFormat="1" ht="10.199999999999999" x14ac:dyDescent="0.2">
      <c r="B951" s="150"/>
      <c r="D951" s="151" t="s">
        <v>203</v>
      </c>
      <c r="E951" s="152" t="s">
        <v>20</v>
      </c>
      <c r="F951" s="153" t="s">
        <v>1836</v>
      </c>
      <c r="H951" s="152" t="s">
        <v>20</v>
      </c>
      <c r="I951" s="154"/>
      <c r="L951" s="150"/>
      <c r="M951" s="155"/>
      <c r="T951" s="156"/>
      <c r="AT951" s="152" t="s">
        <v>203</v>
      </c>
      <c r="AU951" s="152" t="s">
        <v>89</v>
      </c>
      <c r="AV951" s="12" t="s">
        <v>22</v>
      </c>
      <c r="AW951" s="12" t="s">
        <v>39</v>
      </c>
      <c r="AX951" s="12" t="s">
        <v>80</v>
      </c>
      <c r="AY951" s="152" t="s">
        <v>192</v>
      </c>
    </row>
    <row r="952" spans="2:65" s="13" customFormat="1" ht="10.199999999999999" x14ac:dyDescent="0.2">
      <c r="B952" s="157"/>
      <c r="D952" s="151" t="s">
        <v>203</v>
      </c>
      <c r="E952" s="158" t="s">
        <v>20</v>
      </c>
      <c r="F952" s="159" t="s">
        <v>2139</v>
      </c>
      <c r="H952" s="160">
        <v>0.13800000000000001</v>
      </c>
      <c r="I952" s="161"/>
      <c r="L952" s="157"/>
      <c r="M952" s="162"/>
      <c r="T952" s="163"/>
      <c r="AT952" s="158" t="s">
        <v>203</v>
      </c>
      <c r="AU952" s="158" t="s">
        <v>89</v>
      </c>
      <c r="AV952" s="13" t="s">
        <v>89</v>
      </c>
      <c r="AW952" s="13" t="s">
        <v>39</v>
      </c>
      <c r="AX952" s="13" t="s">
        <v>80</v>
      </c>
      <c r="AY952" s="158" t="s">
        <v>192</v>
      </c>
    </row>
    <row r="953" spans="2:65" s="12" customFormat="1" ht="10.199999999999999" x14ac:dyDescent="0.2">
      <c r="B953" s="150"/>
      <c r="D953" s="151" t="s">
        <v>203</v>
      </c>
      <c r="E953" s="152" t="s">
        <v>20</v>
      </c>
      <c r="F953" s="153" t="s">
        <v>1838</v>
      </c>
      <c r="H953" s="152" t="s">
        <v>20</v>
      </c>
      <c r="I953" s="154"/>
      <c r="L953" s="150"/>
      <c r="M953" s="155"/>
      <c r="T953" s="156"/>
      <c r="AT953" s="152" t="s">
        <v>203</v>
      </c>
      <c r="AU953" s="152" t="s">
        <v>89</v>
      </c>
      <c r="AV953" s="12" t="s">
        <v>22</v>
      </c>
      <c r="AW953" s="12" t="s">
        <v>39</v>
      </c>
      <c r="AX953" s="12" t="s">
        <v>80</v>
      </c>
      <c r="AY953" s="152" t="s">
        <v>192</v>
      </c>
    </row>
    <row r="954" spans="2:65" s="13" customFormat="1" ht="10.199999999999999" x14ac:dyDescent="0.2">
      <c r="B954" s="157"/>
      <c r="D954" s="151" t="s">
        <v>203</v>
      </c>
      <c r="E954" s="158" t="s">
        <v>20</v>
      </c>
      <c r="F954" s="159" t="s">
        <v>2140</v>
      </c>
      <c r="H954" s="160">
        <v>0.10199999999999999</v>
      </c>
      <c r="I954" s="161"/>
      <c r="L954" s="157"/>
      <c r="M954" s="162"/>
      <c r="T954" s="163"/>
      <c r="AT954" s="158" t="s">
        <v>203</v>
      </c>
      <c r="AU954" s="158" t="s">
        <v>89</v>
      </c>
      <c r="AV954" s="13" t="s">
        <v>89</v>
      </c>
      <c r="AW954" s="13" t="s">
        <v>39</v>
      </c>
      <c r="AX954" s="13" t="s">
        <v>80</v>
      </c>
      <c r="AY954" s="158" t="s">
        <v>192</v>
      </c>
    </row>
    <row r="955" spans="2:65" s="14" customFormat="1" ht="10.199999999999999" x14ac:dyDescent="0.2">
      <c r="B955" s="164"/>
      <c r="D955" s="151" t="s">
        <v>203</v>
      </c>
      <c r="E955" s="165" t="s">
        <v>20</v>
      </c>
      <c r="F955" s="166" t="s">
        <v>207</v>
      </c>
      <c r="H955" s="167">
        <v>6.1520000000000001</v>
      </c>
      <c r="I955" s="168"/>
      <c r="L955" s="164"/>
      <c r="M955" s="169"/>
      <c r="T955" s="170"/>
      <c r="AT955" s="165" t="s">
        <v>203</v>
      </c>
      <c r="AU955" s="165" t="s">
        <v>89</v>
      </c>
      <c r="AV955" s="14" t="s">
        <v>199</v>
      </c>
      <c r="AW955" s="14" t="s">
        <v>39</v>
      </c>
      <c r="AX955" s="14" t="s">
        <v>22</v>
      </c>
      <c r="AY955" s="165" t="s">
        <v>192</v>
      </c>
    </row>
    <row r="956" spans="2:65" s="1" customFormat="1" ht="24.15" customHeight="1" x14ac:dyDescent="0.2">
      <c r="B956" s="33"/>
      <c r="C956" s="133" t="s">
        <v>1186</v>
      </c>
      <c r="D956" s="133" t="s">
        <v>194</v>
      </c>
      <c r="E956" s="134" t="s">
        <v>2141</v>
      </c>
      <c r="F956" s="135" t="s">
        <v>2142</v>
      </c>
      <c r="G956" s="136" t="s">
        <v>234</v>
      </c>
      <c r="H956" s="137">
        <v>6.1520000000000001</v>
      </c>
      <c r="I956" s="138"/>
      <c r="J956" s="139">
        <f>ROUND(I956*H956,2)</f>
        <v>0</v>
      </c>
      <c r="K956" s="135" t="s">
        <v>198</v>
      </c>
      <c r="L956" s="33"/>
      <c r="M956" s="140" t="s">
        <v>20</v>
      </c>
      <c r="N956" s="141" t="s">
        <v>51</v>
      </c>
      <c r="P956" s="142">
        <f>O956*H956</f>
        <v>0</v>
      </c>
      <c r="Q956" s="142">
        <v>0</v>
      </c>
      <c r="R956" s="142">
        <f>Q956*H956</f>
        <v>0</v>
      </c>
      <c r="S956" s="142">
        <v>0</v>
      </c>
      <c r="T956" s="143">
        <f>S956*H956</f>
        <v>0</v>
      </c>
      <c r="AR956" s="144" t="s">
        <v>199</v>
      </c>
      <c r="AT956" s="144" t="s">
        <v>194</v>
      </c>
      <c r="AU956" s="144" t="s">
        <v>89</v>
      </c>
      <c r="AY956" s="18" t="s">
        <v>192</v>
      </c>
      <c r="BE956" s="145">
        <f>IF(N956="základní",J956,0)</f>
        <v>0</v>
      </c>
      <c r="BF956" s="145">
        <f>IF(N956="snížená",J956,0)</f>
        <v>0</v>
      </c>
      <c r="BG956" s="145">
        <f>IF(N956="zákl. přenesená",J956,0)</f>
        <v>0</v>
      </c>
      <c r="BH956" s="145">
        <f>IF(N956="sníž. přenesená",J956,0)</f>
        <v>0</v>
      </c>
      <c r="BI956" s="145">
        <f>IF(N956="nulová",J956,0)</f>
        <v>0</v>
      </c>
      <c r="BJ956" s="18" t="s">
        <v>22</v>
      </c>
      <c r="BK956" s="145">
        <f>ROUND(I956*H956,2)</f>
        <v>0</v>
      </c>
      <c r="BL956" s="18" t="s">
        <v>199</v>
      </c>
      <c r="BM956" s="144" t="s">
        <v>2143</v>
      </c>
    </row>
    <row r="957" spans="2:65" s="1" customFormat="1" ht="10.199999999999999" x14ac:dyDescent="0.2">
      <c r="B957" s="33"/>
      <c r="D957" s="146" t="s">
        <v>201</v>
      </c>
      <c r="F957" s="147" t="s">
        <v>2144</v>
      </c>
      <c r="I957" s="148"/>
      <c r="L957" s="33"/>
      <c r="M957" s="149"/>
      <c r="T957" s="54"/>
      <c r="AT957" s="18" t="s">
        <v>201</v>
      </c>
      <c r="AU957" s="18" t="s">
        <v>89</v>
      </c>
    </row>
    <row r="958" spans="2:65" s="1" customFormat="1" ht="16.5" customHeight="1" x14ac:dyDescent="0.2">
      <c r="B958" s="33"/>
      <c r="C958" s="133" t="s">
        <v>1195</v>
      </c>
      <c r="D958" s="133" t="s">
        <v>194</v>
      </c>
      <c r="E958" s="134" t="s">
        <v>2145</v>
      </c>
      <c r="F958" s="135" t="s">
        <v>2146</v>
      </c>
      <c r="G958" s="136" t="s">
        <v>234</v>
      </c>
      <c r="H958" s="137">
        <v>21.312999999999999</v>
      </c>
      <c r="I958" s="138"/>
      <c r="J958" s="139">
        <f>ROUND(I958*H958,2)</f>
        <v>0</v>
      </c>
      <c r="K958" s="135" t="s">
        <v>198</v>
      </c>
      <c r="L958" s="33"/>
      <c r="M958" s="140" t="s">
        <v>20</v>
      </c>
      <c r="N958" s="141" t="s">
        <v>51</v>
      </c>
      <c r="P958" s="142">
        <f>O958*H958</f>
        <v>0</v>
      </c>
      <c r="Q958" s="142">
        <v>5.1900000000000002E-3</v>
      </c>
      <c r="R958" s="142">
        <f>Q958*H958</f>
        <v>0.11061446999999999</v>
      </c>
      <c r="S958" s="142">
        <v>0</v>
      </c>
      <c r="T958" s="143">
        <f>S958*H958</f>
        <v>0</v>
      </c>
      <c r="AR958" s="144" t="s">
        <v>199</v>
      </c>
      <c r="AT958" s="144" t="s">
        <v>194</v>
      </c>
      <c r="AU958" s="144" t="s">
        <v>89</v>
      </c>
      <c r="AY958" s="18" t="s">
        <v>192</v>
      </c>
      <c r="BE958" s="145">
        <f>IF(N958="základní",J958,0)</f>
        <v>0</v>
      </c>
      <c r="BF958" s="145">
        <f>IF(N958="snížená",J958,0)</f>
        <v>0</v>
      </c>
      <c r="BG958" s="145">
        <f>IF(N958="zákl. přenesená",J958,0)</f>
        <v>0</v>
      </c>
      <c r="BH958" s="145">
        <f>IF(N958="sníž. přenesená",J958,0)</f>
        <v>0</v>
      </c>
      <c r="BI958" s="145">
        <f>IF(N958="nulová",J958,0)</f>
        <v>0</v>
      </c>
      <c r="BJ958" s="18" t="s">
        <v>22</v>
      </c>
      <c r="BK958" s="145">
        <f>ROUND(I958*H958,2)</f>
        <v>0</v>
      </c>
      <c r="BL958" s="18" t="s">
        <v>199</v>
      </c>
      <c r="BM958" s="144" t="s">
        <v>2147</v>
      </c>
    </row>
    <row r="959" spans="2:65" s="1" customFormat="1" ht="10.199999999999999" x14ac:dyDescent="0.2">
      <c r="B959" s="33"/>
      <c r="D959" s="146" t="s">
        <v>201</v>
      </c>
      <c r="F959" s="147" t="s">
        <v>2148</v>
      </c>
      <c r="I959" s="148"/>
      <c r="L959" s="33"/>
      <c r="M959" s="149"/>
      <c r="T959" s="54"/>
      <c r="AT959" s="18" t="s">
        <v>201</v>
      </c>
      <c r="AU959" s="18" t="s">
        <v>89</v>
      </c>
    </row>
    <row r="960" spans="2:65" s="12" customFormat="1" ht="10.199999999999999" x14ac:dyDescent="0.2">
      <c r="B960" s="150"/>
      <c r="D960" s="151" t="s">
        <v>203</v>
      </c>
      <c r="E960" s="152" t="s">
        <v>20</v>
      </c>
      <c r="F960" s="153" t="s">
        <v>2104</v>
      </c>
      <c r="H960" s="152" t="s">
        <v>20</v>
      </c>
      <c r="I960" s="154"/>
      <c r="L960" s="150"/>
      <c r="M960" s="155"/>
      <c r="T960" s="156"/>
      <c r="AT960" s="152" t="s">
        <v>203</v>
      </c>
      <c r="AU960" s="152" t="s">
        <v>89</v>
      </c>
      <c r="AV960" s="12" t="s">
        <v>22</v>
      </c>
      <c r="AW960" s="12" t="s">
        <v>39</v>
      </c>
      <c r="AX960" s="12" t="s">
        <v>80</v>
      </c>
      <c r="AY960" s="152" t="s">
        <v>192</v>
      </c>
    </row>
    <row r="961" spans="2:65" s="12" customFormat="1" ht="10.199999999999999" x14ac:dyDescent="0.2">
      <c r="B961" s="150"/>
      <c r="D961" s="151" t="s">
        <v>203</v>
      </c>
      <c r="E961" s="152" t="s">
        <v>20</v>
      </c>
      <c r="F961" s="153" t="s">
        <v>1730</v>
      </c>
      <c r="H961" s="152" t="s">
        <v>20</v>
      </c>
      <c r="I961" s="154"/>
      <c r="L961" s="150"/>
      <c r="M961" s="155"/>
      <c r="T961" s="156"/>
      <c r="AT961" s="152" t="s">
        <v>203</v>
      </c>
      <c r="AU961" s="152" t="s">
        <v>89</v>
      </c>
      <c r="AV961" s="12" t="s">
        <v>22</v>
      </c>
      <c r="AW961" s="12" t="s">
        <v>39</v>
      </c>
      <c r="AX961" s="12" t="s">
        <v>80</v>
      </c>
      <c r="AY961" s="152" t="s">
        <v>192</v>
      </c>
    </row>
    <row r="962" spans="2:65" s="13" customFormat="1" ht="10.199999999999999" x14ac:dyDescent="0.2">
      <c r="B962" s="157"/>
      <c r="D962" s="151" t="s">
        <v>203</v>
      </c>
      <c r="E962" s="158" t="s">
        <v>20</v>
      </c>
      <c r="F962" s="159" t="s">
        <v>2149</v>
      </c>
      <c r="H962" s="160">
        <v>17.239999999999998</v>
      </c>
      <c r="I962" s="161"/>
      <c r="L962" s="157"/>
      <c r="M962" s="162"/>
      <c r="T962" s="163"/>
      <c r="AT962" s="158" t="s">
        <v>203</v>
      </c>
      <c r="AU962" s="158" t="s">
        <v>89</v>
      </c>
      <c r="AV962" s="13" t="s">
        <v>89</v>
      </c>
      <c r="AW962" s="13" t="s">
        <v>39</v>
      </c>
      <c r="AX962" s="13" t="s">
        <v>80</v>
      </c>
      <c r="AY962" s="158" t="s">
        <v>192</v>
      </c>
    </row>
    <row r="963" spans="2:65" s="12" customFormat="1" ht="10.199999999999999" x14ac:dyDescent="0.2">
      <c r="B963" s="150"/>
      <c r="D963" s="151" t="s">
        <v>203</v>
      </c>
      <c r="E963" s="152" t="s">
        <v>20</v>
      </c>
      <c r="F963" s="153" t="s">
        <v>2106</v>
      </c>
      <c r="H963" s="152" t="s">
        <v>20</v>
      </c>
      <c r="I963" s="154"/>
      <c r="L963" s="150"/>
      <c r="M963" s="155"/>
      <c r="T963" s="156"/>
      <c r="AT963" s="152" t="s">
        <v>203</v>
      </c>
      <c r="AU963" s="152" t="s">
        <v>89</v>
      </c>
      <c r="AV963" s="12" t="s">
        <v>22</v>
      </c>
      <c r="AW963" s="12" t="s">
        <v>39</v>
      </c>
      <c r="AX963" s="12" t="s">
        <v>80</v>
      </c>
      <c r="AY963" s="152" t="s">
        <v>192</v>
      </c>
    </row>
    <row r="964" spans="2:65" s="13" customFormat="1" ht="10.199999999999999" x14ac:dyDescent="0.2">
      <c r="B964" s="157"/>
      <c r="D964" s="151" t="s">
        <v>203</v>
      </c>
      <c r="E964" s="158" t="s">
        <v>20</v>
      </c>
      <c r="F964" s="159" t="s">
        <v>2150</v>
      </c>
      <c r="H964" s="160">
        <v>4.0730000000000004</v>
      </c>
      <c r="I964" s="161"/>
      <c r="L964" s="157"/>
      <c r="M964" s="162"/>
      <c r="T964" s="163"/>
      <c r="AT964" s="158" t="s">
        <v>203</v>
      </c>
      <c r="AU964" s="158" t="s">
        <v>89</v>
      </c>
      <c r="AV964" s="13" t="s">
        <v>89</v>
      </c>
      <c r="AW964" s="13" t="s">
        <v>39</v>
      </c>
      <c r="AX964" s="13" t="s">
        <v>80</v>
      </c>
      <c r="AY964" s="158" t="s">
        <v>192</v>
      </c>
    </row>
    <row r="965" spans="2:65" s="14" customFormat="1" ht="10.199999999999999" x14ac:dyDescent="0.2">
      <c r="B965" s="164"/>
      <c r="D965" s="151" t="s">
        <v>203</v>
      </c>
      <c r="E965" s="165" t="s">
        <v>20</v>
      </c>
      <c r="F965" s="166" t="s">
        <v>207</v>
      </c>
      <c r="H965" s="167">
        <v>21.312999999999999</v>
      </c>
      <c r="I965" s="168"/>
      <c r="L965" s="164"/>
      <c r="M965" s="169"/>
      <c r="T965" s="170"/>
      <c r="AT965" s="165" t="s">
        <v>203</v>
      </c>
      <c r="AU965" s="165" t="s">
        <v>89</v>
      </c>
      <c r="AV965" s="14" t="s">
        <v>199</v>
      </c>
      <c r="AW965" s="14" t="s">
        <v>39</v>
      </c>
      <c r="AX965" s="14" t="s">
        <v>22</v>
      </c>
      <c r="AY965" s="165" t="s">
        <v>192</v>
      </c>
    </row>
    <row r="966" spans="2:65" s="1" customFormat="1" ht="16.5" customHeight="1" x14ac:dyDescent="0.2">
      <c r="B966" s="33"/>
      <c r="C966" s="133" t="s">
        <v>1204</v>
      </c>
      <c r="D966" s="133" t="s">
        <v>194</v>
      </c>
      <c r="E966" s="134" t="s">
        <v>2151</v>
      </c>
      <c r="F966" s="135" t="s">
        <v>2152</v>
      </c>
      <c r="G966" s="136" t="s">
        <v>234</v>
      </c>
      <c r="H966" s="137">
        <v>21.312999999999999</v>
      </c>
      <c r="I966" s="138"/>
      <c r="J966" s="139">
        <f>ROUND(I966*H966,2)</f>
        <v>0</v>
      </c>
      <c r="K966" s="135" t="s">
        <v>198</v>
      </c>
      <c r="L966" s="33"/>
      <c r="M966" s="140" t="s">
        <v>20</v>
      </c>
      <c r="N966" s="141" t="s">
        <v>51</v>
      </c>
      <c r="P966" s="142">
        <f>O966*H966</f>
        <v>0</v>
      </c>
      <c r="Q966" s="142">
        <v>0</v>
      </c>
      <c r="R966" s="142">
        <f>Q966*H966</f>
        <v>0</v>
      </c>
      <c r="S966" s="142">
        <v>0</v>
      </c>
      <c r="T966" s="143">
        <f>S966*H966</f>
        <v>0</v>
      </c>
      <c r="AR966" s="144" t="s">
        <v>199</v>
      </c>
      <c r="AT966" s="144" t="s">
        <v>194</v>
      </c>
      <c r="AU966" s="144" t="s">
        <v>89</v>
      </c>
      <c r="AY966" s="18" t="s">
        <v>192</v>
      </c>
      <c r="BE966" s="145">
        <f>IF(N966="základní",J966,0)</f>
        <v>0</v>
      </c>
      <c r="BF966" s="145">
        <f>IF(N966="snížená",J966,0)</f>
        <v>0</v>
      </c>
      <c r="BG966" s="145">
        <f>IF(N966="zákl. přenesená",J966,0)</f>
        <v>0</v>
      </c>
      <c r="BH966" s="145">
        <f>IF(N966="sníž. přenesená",J966,0)</f>
        <v>0</v>
      </c>
      <c r="BI966" s="145">
        <f>IF(N966="nulová",J966,0)</f>
        <v>0</v>
      </c>
      <c r="BJ966" s="18" t="s">
        <v>22</v>
      </c>
      <c r="BK966" s="145">
        <f>ROUND(I966*H966,2)</f>
        <v>0</v>
      </c>
      <c r="BL966" s="18" t="s">
        <v>199</v>
      </c>
      <c r="BM966" s="144" t="s">
        <v>2153</v>
      </c>
    </row>
    <row r="967" spans="2:65" s="1" customFormat="1" ht="10.199999999999999" x14ac:dyDescent="0.2">
      <c r="B967" s="33"/>
      <c r="D967" s="146" t="s">
        <v>201</v>
      </c>
      <c r="F967" s="147" t="s">
        <v>2154</v>
      </c>
      <c r="I967" s="148"/>
      <c r="L967" s="33"/>
      <c r="M967" s="149"/>
      <c r="T967" s="54"/>
      <c r="AT967" s="18" t="s">
        <v>201</v>
      </c>
      <c r="AU967" s="18" t="s">
        <v>89</v>
      </c>
    </row>
    <row r="968" spans="2:65" s="1" customFormat="1" ht="16.5" customHeight="1" x14ac:dyDescent="0.2">
      <c r="B968" s="33"/>
      <c r="C968" s="133" t="s">
        <v>1222</v>
      </c>
      <c r="D968" s="133" t="s">
        <v>194</v>
      </c>
      <c r="E968" s="134" t="s">
        <v>2155</v>
      </c>
      <c r="F968" s="135" t="s">
        <v>2156</v>
      </c>
      <c r="G968" s="136" t="s">
        <v>898</v>
      </c>
      <c r="H968" s="137">
        <v>0.70199999999999996</v>
      </c>
      <c r="I968" s="138"/>
      <c r="J968" s="139">
        <f>ROUND(I968*H968,2)</f>
        <v>0</v>
      </c>
      <c r="K968" s="135" t="s">
        <v>198</v>
      </c>
      <c r="L968" s="33"/>
      <c r="M968" s="140" t="s">
        <v>20</v>
      </c>
      <c r="N968" s="141" t="s">
        <v>51</v>
      </c>
      <c r="P968" s="142">
        <f>O968*H968</f>
        <v>0</v>
      </c>
      <c r="Q968" s="142">
        <v>1.0525599999999999</v>
      </c>
      <c r="R968" s="142">
        <f>Q968*H968</f>
        <v>0.73889711999999996</v>
      </c>
      <c r="S968" s="142">
        <v>0</v>
      </c>
      <c r="T968" s="143">
        <f>S968*H968</f>
        <v>0</v>
      </c>
      <c r="AR968" s="144" t="s">
        <v>199</v>
      </c>
      <c r="AT968" s="144" t="s">
        <v>194</v>
      </c>
      <c r="AU968" s="144" t="s">
        <v>89</v>
      </c>
      <c r="AY968" s="18" t="s">
        <v>192</v>
      </c>
      <c r="BE968" s="145">
        <f>IF(N968="základní",J968,0)</f>
        <v>0</v>
      </c>
      <c r="BF968" s="145">
        <f>IF(N968="snížená",J968,0)</f>
        <v>0</v>
      </c>
      <c r="BG968" s="145">
        <f>IF(N968="zákl. přenesená",J968,0)</f>
        <v>0</v>
      </c>
      <c r="BH968" s="145">
        <f>IF(N968="sníž. přenesená",J968,0)</f>
        <v>0</v>
      </c>
      <c r="BI968" s="145">
        <f>IF(N968="nulová",J968,0)</f>
        <v>0</v>
      </c>
      <c r="BJ968" s="18" t="s">
        <v>22</v>
      </c>
      <c r="BK968" s="145">
        <f>ROUND(I968*H968,2)</f>
        <v>0</v>
      </c>
      <c r="BL968" s="18" t="s">
        <v>199</v>
      </c>
      <c r="BM968" s="144" t="s">
        <v>2157</v>
      </c>
    </row>
    <row r="969" spans="2:65" s="1" customFormat="1" ht="10.199999999999999" x14ac:dyDescent="0.2">
      <c r="B969" s="33"/>
      <c r="D969" s="146" t="s">
        <v>201</v>
      </c>
      <c r="F969" s="147" t="s">
        <v>2158</v>
      </c>
      <c r="I969" s="148"/>
      <c r="L969" s="33"/>
      <c r="M969" s="149"/>
      <c r="T969" s="54"/>
      <c r="AT969" s="18" t="s">
        <v>201</v>
      </c>
      <c r="AU969" s="18" t="s">
        <v>89</v>
      </c>
    </row>
    <row r="970" spans="2:65" s="12" customFormat="1" ht="10.199999999999999" x14ac:dyDescent="0.2">
      <c r="B970" s="150"/>
      <c r="D970" s="151" t="s">
        <v>203</v>
      </c>
      <c r="E970" s="152" t="s">
        <v>20</v>
      </c>
      <c r="F970" s="153" t="s">
        <v>2159</v>
      </c>
      <c r="H970" s="152" t="s">
        <v>20</v>
      </c>
      <c r="I970" s="154"/>
      <c r="L970" s="150"/>
      <c r="M970" s="155"/>
      <c r="T970" s="156"/>
      <c r="AT970" s="152" t="s">
        <v>203</v>
      </c>
      <c r="AU970" s="152" t="s">
        <v>89</v>
      </c>
      <c r="AV970" s="12" t="s">
        <v>22</v>
      </c>
      <c r="AW970" s="12" t="s">
        <v>39</v>
      </c>
      <c r="AX970" s="12" t="s">
        <v>80</v>
      </c>
      <c r="AY970" s="152" t="s">
        <v>192</v>
      </c>
    </row>
    <row r="971" spans="2:65" s="13" customFormat="1" ht="10.199999999999999" x14ac:dyDescent="0.2">
      <c r="B971" s="157"/>
      <c r="D971" s="151" t="s">
        <v>203</v>
      </c>
      <c r="E971" s="158" t="s">
        <v>20</v>
      </c>
      <c r="F971" s="159" t="s">
        <v>2160</v>
      </c>
      <c r="H971" s="160">
        <v>0.11</v>
      </c>
      <c r="I971" s="161"/>
      <c r="L971" s="157"/>
      <c r="M971" s="162"/>
      <c r="T971" s="163"/>
      <c r="AT971" s="158" t="s">
        <v>203</v>
      </c>
      <c r="AU971" s="158" t="s">
        <v>89</v>
      </c>
      <c r="AV971" s="13" t="s">
        <v>89</v>
      </c>
      <c r="AW971" s="13" t="s">
        <v>39</v>
      </c>
      <c r="AX971" s="13" t="s">
        <v>80</v>
      </c>
      <c r="AY971" s="158" t="s">
        <v>192</v>
      </c>
    </row>
    <row r="972" spans="2:65" s="13" customFormat="1" ht="10.199999999999999" x14ac:dyDescent="0.2">
      <c r="B972" s="157"/>
      <c r="D972" s="151" t="s">
        <v>203</v>
      </c>
      <c r="E972" s="158" t="s">
        <v>20</v>
      </c>
      <c r="F972" s="159" t="s">
        <v>2161</v>
      </c>
      <c r="H972" s="160">
        <v>9.5000000000000001E-2</v>
      </c>
      <c r="I972" s="161"/>
      <c r="L972" s="157"/>
      <c r="M972" s="162"/>
      <c r="T972" s="163"/>
      <c r="AT972" s="158" t="s">
        <v>203</v>
      </c>
      <c r="AU972" s="158" t="s">
        <v>89</v>
      </c>
      <c r="AV972" s="13" t="s">
        <v>89</v>
      </c>
      <c r="AW972" s="13" t="s">
        <v>39</v>
      </c>
      <c r="AX972" s="13" t="s">
        <v>80</v>
      </c>
      <c r="AY972" s="158" t="s">
        <v>192</v>
      </c>
    </row>
    <row r="973" spans="2:65" s="12" customFormat="1" ht="10.199999999999999" x14ac:dyDescent="0.2">
      <c r="B973" s="150"/>
      <c r="D973" s="151" t="s">
        <v>203</v>
      </c>
      <c r="E973" s="152" t="s">
        <v>20</v>
      </c>
      <c r="F973" s="153" t="s">
        <v>2162</v>
      </c>
      <c r="H973" s="152" t="s">
        <v>20</v>
      </c>
      <c r="I973" s="154"/>
      <c r="L973" s="150"/>
      <c r="M973" s="155"/>
      <c r="T973" s="156"/>
      <c r="AT973" s="152" t="s">
        <v>203</v>
      </c>
      <c r="AU973" s="152" t="s">
        <v>89</v>
      </c>
      <c r="AV973" s="12" t="s">
        <v>22</v>
      </c>
      <c r="AW973" s="12" t="s">
        <v>39</v>
      </c>
      <c r="AX973" s="12" t="s">
        <v>80</v>
      </c>
      <c r="AY973" s="152" t="s">
        <v>192</v>
      </c>
    </row>
    <row r="974" spans="2:65" s="13" customFormat="1" ht="10.199999999999999" x14ac:dyDescent="0.2">
      <c r="B974" s="157"/>
      <c r="D974" s="151" t="s">
        <v>203</v>
      </c>
      <c r="E974" s="158" t="s">
        <v>20</v>
      </c>
      <c r="F974" s="159" t="s">
        <v>2163</v>
      </c>
      <c r="H974" s="160">
        <v>0.497</v>
      </c>
      <c r="I974" s="161"/>
      <c r="L974" s="157"/>
      <c r="M974" s="162"/>
      <c r="T974" s="163"/>
      <c r="AT974" s="158" t="s">
        <v>203</v>
      </c>
      <c r="AU974" s="158" t="s">
        <v>89</v>
      </c>
      <c r="AV974" s="13" t="s">
        <v>89</v>
      </c>
      <c r="AW974" s="13" t="s">
        <v>39</v>
      </c>
      <c r="AX974" s="13" t="s">
        <v>80</v>
      </c>
      <c r="AY974" s="158" t="s">
        <v>192</v>
      </c>
    </row>
    <row r="975" spans="2:65" s="14" customFormat="1" ht="10.199999999999999" x14ac:dyDescent="0.2">
      <c r="B975" s="164"/>
      <c r="D975" s="151" t="s">
        <v>203</v>
      </c>
      <c r="E975" s="165" t="s">
        <v>20</v>
      </c>
      <c r="F975" s="166" t="s">
        <v>207</v>
      </c>
      <c r="H975" s="167">
        <v>0.70199999999999996</v>
      </c>
      <c r="I975" s="168"/>
      <c r="L975" s="164"/>
      <c r="M975" s="169"/>
      <c r="T975" s="170"/>
      <c r="AT975" s="165" t="s">
        <v>203</v>
      </c>
      <c r="AU975" s="165" t="s">
        <v>89</v>
      </c>
      <c r="AV975" s="14" t="s">
        <v>199</v>
      </c>
      <c r="AW975" s="14" t="s">
        <v>39</v>
      </c>
      <c r="AX975" s="14" t="s">
        <v>22</v>
      </c>
      <c r="AY975" s="165" t="s">
        <v>192</v>
      </c>
    </row>
    <row r="976" spans="2:65" s="1" customFormat="1" ht="24.15" customHeight="1" x14ac:dyDescent="0.2">
      <c r="B976" s="33"/>
      <c r="C976" s="133" t="s">
        <v>1024</v>
      </c>
      <c r="D976" s="133" t="s">
        <v>194</v>
      </c>
      <c r="E976" s="134" t="s">
        <v>2164</v>
      </c>
      <c r="F976" s="135" t="s">
        <v>2165</v>
      </c>
      <c r="G976" s="136" t="s">
        <v>197</v>
      </c>
      <c r="H976" s="137">
        <v>0.24</v>
      </c>
      <c r="I976" s="138"/>
      <c r="J976" s="139">
        <f>ROUND(I976*H976,2)</f>
        <v>0</v>
      </c>
      <c r="K976" s="135" t="s">
        <v>198</v>
      </c>
      <c r="L976" s="33"/>
      <c r="M976" s="140" t="s">
        <v>20</v>
      </c>
      <c r="N976" s="141" t="s">
        <v>51</v>
      </c>
      <c r="P976" s="142">
        <f>O976*H976</f>
        <v>0</v>
      </c>
      <c r="Q976" s="142">
        <v>2.4533700000000001</v>
      </c>
      <c r="R976" s="142">
        <f>Q976*H976</f>
        <v>0.58880880000000002</v>
      </c>
      <c r="S976" s="142">
        <v>0</v>
      </c>
      <c r="T976" s="143">
        <f>S976*H976</f>
        <v>0</v>
      </c>
      <c r="AR976" s="144" t="s">
        <v>199</v>
      </c>
      <c r="AT976" s="144" t="s">
        <v>194</v>
      </c>
      <c r="AU976" s="144" t="s">
        <v>89</v>
      </c>
      <c r="AY976" s="18" t="s">
        <v>192</v>
      </c>
      <c r="BE976" s="145">
        <f>IF(N976="základní",J976,0)</f>
        <v>0</v>
      </c>
      <c r="BF976" s="145">
        <f>IF(N976="snížená",J976,0)</f>
        <v>0</v>
      </c>
      <c r="BG976" s="145">
        <f>IF(N976="zákl. přenesená",J976,0)</f>
        <v>0</v>
      </c>
      <c r="BH976" s="145">
        <f>IF(N976="sníž. přenesená",J976,0)</f>
        <v>0</v>
      </c>
      <c r="BI976" s="145">
        <f>IF(N976="nulová",J976,0)</f>
        <v>0</v>
      </c>
      <c r="BJ976" s="18" t="s">
        <v>22</v>
      </c>
      <c r="BK976" s="145">
        <f>ROUND(I976*H976,2)</f>
        <v>0</v>
      </c>
      <c r="BL976" s="18" t="s">
        <v>199</v>
      </c>
      <c r="BM976" s="144" t="s">
        <v>2166</v>
      </c>
    </row>
    <row r="977" spans="2:65" s="1" customFormat="1" ht="10.199999999999999" x14ac:dyDescent="0.2">
      <c r="B977" s="33"/>
      <c r="D977" s="146" t="s">
        <v>201</v>
      </c>
      <c r="F977" s="147" t="s">
        <v>2167</v>
      </c>
      <c r="I977" s="148"/>
      <c r="L977" s="33"/>
      <c r="M977" s="149"/>
      <c r="T977" s="54"/>
      <c r="AT977" s="18" t="s">
        <v>201</v>
      </c>
      <c r="AU977" s="18" t="s">
        <v>89</v>
      </c>
    </row>
    <row r="978" spans="2:65" s="12" customFormat="1" ht="10.199999999999999" x14ac:dyDescent="0.2">
      <c r="B978" s="150"/>
      <c r="D978" s="151" t="s">
        <v>203</v>
      </c>
      <c r="E978" s="152" t="s">
        <v>20</v>
      </c>
      <c r="F978" s="153" t="s">
        <v>2168</v>
      </c>
      <c r="H978" s="152" t="s">
        <v>20</v>
      </c>
      <c r="I978" s="154"/>
      <c r="L978" s="150"/>
      <c r="M978" s="155"/>
      <c r="T978" s="156"/>
      <c r="AT978" s="152" t="s">
        <v>203</v>
      </c>
      <c r="AU978" s="152" t="s">
        <v>89</v>
      </c>
      <c r="AV978" s="12" t="s">
        <v>22</v>
      </c>
      <c r="AW978" s="12" t="s">
        <v>39</v>
      </c>
      <c r="AX978" s="12" t="s">
        <v>80</v>
      </c>
      <c r="AY978" s="152" t="s">
        <v>192</v>
      </c>
    </row>
    <row r="979" spans="2:65" s="13" customFormat="1" ht="10.199999999999999" x14ac:dyDescent="0.2">
      <c r="B979" s="157"/>
      <c r="D979" s="151" t="s">
        <v>203</v>
      </c>
      <c r="E979" s="158" t="s">
        <v>20</v>
      </c>
      <c r="F979" s="159" t="s">
        <v>2169</v>
      </c>
      <c r="H979" s="160">
        <v>0.24</v>
      </c>
      <c r="I979" s="161"/>
      <c r="L979" s="157"/>
      <c r="M979" s="162"/>
      <c r="T979" s="163"/>
      <c r="AT979" s="158" t="s">
        <v>203</v>
      </c>
      <c r="AU979" s="158" t="s">
        <v>89</v>
      </c>
      <c r="AV979" s="13" t="s">
        <v>89</v>
      </c>
      <c r="AW979" s="13" t="s">
        <v>39</v>
      </c>
      <c r="AX979" s="13" t="s">
        <v>22</v>
      </c>
      <c r="AY979" s="158" t="s">
        <v>192</v>
      </c>
    </row>
    <row r="980" spans="2:65" s="1" customFormat="1" ht="24.15" customHeight="1" x14ac:dyDescent="0.2">
      <c r="B980" s="33"/>
      <c r="C980" s="133" t="s">
        <v>1031</v>
      </c>
      <c r="D980" s="133" t="s">
        <v>194</v>
      </c>
      <c r="E980" s="134" t="s">
        <v>2170</v>
      </c>
      <c r="F980" s="135" t="s">
        <v>2171</v>
      </c>
      <c r="G980" s="136" t="s">
        <v>898</v>
      </c>
      <c r="H980" s="137">
        <v>2.9000000000000001E-2</v>
      </c>
      <c r="I980" s="138"/>
      <c r="J980" s="139">
        <f>ROUND(I980*H980,2)</f>
        <v>0</v>
      </c>
      <c r="K980" s="135" t="s">
        <v>198</v>
      </c>
      <c r="L980" s="33"/>
      <c r="M980" s="140" t="s">
        <v>20</v>
      </c>
      <c r="N980" s="141" t="s">
        <v>51</v>
      </c>
      <c r="P980" s="142">
        <f>O980*H980</f>
        <v>0</v>
      </c>
      <c r="Q980" s="142">
        <v>1.04887</v>
      </c>
      <c r="R980" s="142">
        <f>Q980*H980</f>
        <v>3.041723E-2</v>
      </c>
      <c r="S980" s="142">
        <v>0</v>
      </c>
      <c r="T980" s="143">
        <f>S980*H980</f>
        <v>0</v>
      </c>
      <c r="AR980" s="144" t="s">
        <v>199</v>
      </c>
      <c r="AT980" s="144" t="s">
        <v>194</v>
      </c>
      <c r="AU980" s="144" t="s">
        <v>89</v>
      </c>
      <c r="AY980" s="18" t="s">
        <v>192</v>
      </c>
      <c r="BE980" s="145">
        <f>IF(N980="základní",J980,0)</f>
        <v>0</v>
      </c>
      <c r="BF980" s="145">
        <f>IF(N980="snížená",J980,0)</f>
        <v>0</v>
      </c>
      <c r="BG980" s="145">
        <f>IF(N980="zákl. přenesená",J980,0)</f>
        <v>0</v>
      </c>
      <c r="BH980" s="145">
        <f>IF(N980="sníž. přenesená",J980,0)</f>
        <v>0</v>
      </c>
      <c r="BI980" s="145">
        <f>IF(N980="nulová",J980,0)</f>
        <v>0</v>
      </c>
      <c r="BJ980" s="18" t="s">
        <v>22</v>
      </c>
      <c r="BK980" s="145">
        <f>ROUND(I980*H980,2)</f>
        <v>0</v>
      </c>
      <c r="BL980" s="18" t="s">
        <v>199</v>
      </c>
      <c r="BM980" s="144" t="s">
        <v>2172</v>
      </c>
    </row>
    <row r="981" spans="2:65" s="1" customFormat="1" ht="10.199999999999999" x14ac:dyDescent="0.2">
      <c r="B981" s="33"/>
      <c r="D981" s="146" t="s">
        <v>201</v>
      </c>
      <c r="F981" s="147" t="s">
        <v>2173</v>
      </c>
      <c r="I981" s="148"/>
      <c r="L981" s="33"/>
      <c r="M981" s="149"/>
      <c r="T981" s="54"/>
      <c r="AT981" s="18" t="s">
        <v>201</v>
      </c>
      <c r="AU981" s="18" t="s">
        <v>89</v>
      </c>
    </row>
    <row r="982" spans="2:65" s="12" customFormat="1" ht="10.199999999999999" x14ac:dyDescent="0.2">
      <c r="B982" s="150"/>
      <c r="D982" s="151" t="s">
        <v>203</v>
      </c>
      <c r="E982" s="152" t="s">
        <v>20</v>
      </c>
      <c r="F982" s="153" t="s">
        <v>2174</v>
      </c>
      <c r="H982" s="152" t="s">
        <v>20</v>
      </c>
      <c r="I982" s="154"/>
      <c r="L982" s="150"/>
      <c r="M982" s="155"/>
      <c r="T982" s="156"/>
      <c r="AT982" s="152" t="s">
        <v>203</v>
      </c>
      <c r="AU982" s="152" t="s">
        <v>89</v>
      </c>
      <c r="AV982" s="12" t="s">
        <v>22</v>
      </c>
      <c r="AW982" s="12" t="s">
        <v>39</v>
      </c>
      <c r="AX982" s="12" t="s">
        <v>80</v>
      </c>
      <c r="AY982" s="152" t="s">
        <v>192</v>
      </c>
    </row>
    <row r="983" spans="2:65" s="13" customFormat="1" ht="10.199999999999999" x14ac:dyDescent="0.2">
      <c r="B983" s="157"/>
      <c r="D983" s="151" t="s">
        <v>203</v>
      </c>
      <c r="E983" s="158" t="s">
        <v>20</v>
      </c>
      <c r="F983" s="159" t="s">
        <v>2175</v>
      </c>
      <c r="H983" s="160">
        <v>2.9000000000000001E-2</v>
      </c>
      <c r="I983" s="161"/>
      <c r="L983" s="157"/>
      <c r="M983" s="162"/>
      <c r="T983" s="163"/>
      <c r="AT983" s="158" t="s">
        <v>203</v>
      </c>
      <c r="AU983" s="158" t="s">
        <v>89</v>
      </c>
      <c r="AV983" s="13" t="s">
        <v>89</v>
      </c>
      <c r="AW983" s="13" t="s">
        <v>39</v>
      </c>
      <c r="AX983" s="13" t="s">
        <v>22</v>
      </c>
      <c r="AY983" s="158" t="s">
        <v>192</v>
      </c>
    </row>
    <row r="984" spans="2:65" s="1" customFormat="1" ht="24.15" customHeight="1" x14ac:dyDescent="0.2">
      <c r="B984" s="33"/>
      <c r="C984" s="133" t="s">
        <v>1037</v>
      </c>
      <c r="D984" s="133" t="s">
        <v>194</v>
      </c>
      <c r="E984" s="134" t="s">
        <v>2176</v>
      </c>
      <c r="F984" s="135" t="s">
        <v>2177</v>
      </c>
      <c r="G984" s="136" t="s">
        <v>234</v>
      </c>
      <c r="H984" s="137">
        <v>0.9</v>
      </c>
      <c r="I984" s="138"/>
      <c r="J984" s="139">
        <f>ROUND(I984*H984,2)</f>
        <v>0</v>
      </c>
      <c r="K984" s="135" t="s">
        <v>198</v>
      </c>
      <c r="L984" s="33"/>
      <c r="M984" s="140" t="s">
        <v>20</v>
      </c>
      <c r="N984" s="141" t="s">
        <v>51</v>
      </c>
      <c r="P984" s="142">
        <f>O984*H984</f>
        <v>0</v>
      </c>
      <c r="Q984" s="142">
        <v>1.282E-2</v>
      </c>
      <c r="R984" s="142">
        <f>Q984*H984</f>
        <v>1.1538E-2</v>
      </c>
      <c r="S984" s="142">
        <v>0</v>
      </c>
      <c r="T984" s="143">
        <f>S984*H984</f>
        <v>0</v>
      </c>
      <c r="AR984" s="144" t="s">
        <v>199</v>
      </c>
      <c r="AT984" s="144" t="s">
        <v>194</v>
      </c>
      <c r="AU984" s="144" t="s">
        <v>89</v>
      </c>
      <c r="AY984" s="18" t="s">
        <v>192</v>
      </c>
      <c r="BE984" s="145">
        <f>IF(N984="základní",J984,0)</f>
        <v>0</v>
      </c>
      <c r="BF984" s="145">
        <f>IF(N984="snížená",J984,0)</f>
        <v>0</v>
      </c>
      <c r="BG984" s="145">
        <f>IF(N984="zákl. přenesená",J984,0)</f>
        <v>0</v>
      </c>
      <c r="BH984" s="145">
        <f>IF(N984="sníž. přenesená",J984,0)</f>
        <v>0</v>
      </c>
      <c r="BI984" s="145">
        <f>IF(N984="nulová",J984,0)</f>
        <v>0</v>
      </c>
      <c r="BJ984" s="18" t="s">
        <v>22</v>
      </c>
      <c r="BK984" s="145">
        <f>ROUND(I984*H984,2)</f>
        <v>0</v>
      </c>
      <c r="BL984" s="18" t="s">
        <v>199</v>
      </c>
      <c r="BM984" s="144" t="s">
        <v>2178</v>
      </c>
    </row>
    <row r="985" spans="2:65" s="1" customFormat="1" ht="10.199999999999999" x14ac:dyDescent="0.2">
      <c r="B985" s="33"/>
      <c r="D985" s="146" t="s">
        <v>201</v>
      </c>
      <c r="F985" s="147" t="s">
        <v>2179</v>
      </c>
      <c r="I985" s="148"/>
      <c r="L985" s="33"/>
      <c r="M985" s="149"/>
      <c r="T985" s="54"/>
      <c r="AT985" s="18" t="s">
        <v>201</v>
      </c>
      <c r="AU985" s="18" t="s">
        <v>89</v>
      </c>
    </row>
    <row r="986" spans="2:65" s="12" customFormat="1" ht="10.199999999999999" x14ac:dyDescent="0.2">
      <c r="B986" s="150"/>
      <c r="D986" s="151" t="s">
        <v>203</v>
      </c>
      <c r="E986" s="152" t="s">
        <v>20</v>
      </c>
      <c r="F986" s="153" t="s">
        <v>429</v>
      </c>
      <c r="H986" s="152" t="s">
        <v>20</v>
      </c>
      <c r="I986" s="154"/>
      <c r="L986" s="150"/>
      <c r="M986" s="155"/>
      <c r="T986" s="156"/>
      <c r="AT986" s="152" t="s">
        <v>203</v>
      </c>
      <c r="AU986" s="152" t="s">
        <v>89</v>
      </c>
      <c r="AV986" s="12" t="s">
        <v>22</v>
      </c>
      <c r="AW986" s="12" t="s">
        <v>39</v>
      </c>
      <c r="AX986" s="12" t="s">
        <v>80</v>
      </c>
      <c r="AY986" s="152" t="s">
        <v>192</v>
      </c>
    </row>
    <row r="987" spans="2:65" s="13" customFormat="1" ht="10.199999999999999" x14ac:dyDescent="0.2">
      <c r="B987" s="157"/>
      <c r="D987" s="151" t="s">
        <v>203</v>
      </c>
      <c r="E987" s="158" t="s">
        <v>20</v>
      </c>
      <c r="F987" s="159" t="s">
        <v>2180</v>
      </c>
      <c r="H987" s="160">
        <v>0.9</v>
      </c>
      <c r="I987" s="161"/>
      <c r="L987" s="157"/>
      <c r="M987" s="162"/>
      <c r="T987" s="163"/>
      <c r="AT987" s="158" t="s">
        <v>203</v>
      </c>
      <c r="AU987" s="158" t="s">
        <v>89</v>
      </c>
      <c r="AV987" s="13" t="s">
        <v>89</v>
      </c>
      <c r="AW987" s="13" t="s">
        <v>39</v>
      </c>
      <c r="AX987" s="13" t="s">
        <v>22</v>
      </c>
      <c r="AY987" s="158" t="s">
        <v>192</v>
      </c>
    </row>
    <row r="988" spans="2:65" s="1" customFormat="1" ht="24.15" customHeight="1" x14ac:dyDescent="0.2">
      <c r="B988" s="33"/>
      <c r="C988" s="133" t="s">
        <v>901</v>
      </c>
      <c r="D988" s="133" t="s">
        <v>194</v>
      </c>
      <c r="E988" s="134" t="s">
        <v>2181</v>
      </c>
      <c r="F988" s="135" t="s">
        <v>2182</v>
      </c>
      <c r="G988" s="136" t="s">
        <v>234</v>
      </c>
      <c r="H988" s="137">
        <v>0.9</v>
      </c>
      <c r="I988" s="138"/>
      <c r="J988" s="139">
        <f>ROUND(I988*H988,2)</f>
        <v>0</v>
      </c>
      <c r="K988" s="135" t="s">
        <v>198</v>
      </c>
      <c r="L988" s="33"/>
      <c r="M988" s="140" t="s">
        <v>20</v>
      </c>
      <c r="N988" s="141" t="s">
        <v>51</v>
      </c>
      <c r="P988" s="142">
        <f>O988*H988</f>
        <v>0</v>
      </c>
      <c r="Q988" s="142">
        <v>0</v>
      </c>
      <c r="R988" s="142">
        <f>Q988*H988</f>
        <v>0</v>
      </c>
      <c r="S988" s="142">
        <v>0</v>
      </c>
      <c r="T988" s="143">
        <f>S988*H988</f>
        <v>0</v>
      </c>
      <c r="AR988" s="144" t="s">
        <v>199</v>
      </c>
      <c r="AT988" s="144" t="s">
        <v>194</v>
      </c>
      <c r="AU988" s="144" t="s">
        <v>89</v>
      </c>
      <c r="AY988" s="18" t="s">
        <v>192</v>
      </c>
      <c r="BE988" s="145">
        <f>IF(N988="základní",J988,0)</f>
        <v>0</v>
      </c>
      <c r="BF988" s="145">
        <f>IF(N988="snížená",J988,0)</f>
        <v>0</v>
      </c>
      <c r="BG988" s="145">
        <f>IF(N988="zákl. přenesená",J988,0)</f>
        <v>0</v>
      </c>
      <c r="BH988" s="145">
        <f>IF(N988="sníž. přenesená",J988,0)</f>
        <v>0</v>
      </c>
      <c r="BI988" s="145">
        <f>IF(N988="nulová",J988,0)</f>
        <v>0</v>
      </c>
      <c r="BJ988" s="18" t="s">
        <v>22</v>
      </c>
      <c r="BK988" s="145">
        <f>ROUND(I988*H988,2)</f>
        <v>0</v>
      </c>
      <c r="BL988" s="18" t="s">
        <v>199</v>
      </c>
      <c r="BM988" s="144" t="s">
        <v>2183</v>
      </c>
    </row>
    <row r="989" spans="2:65" s="1" customFormat="1" ht="10.199999999999999" x14ac:dyDescent="0.2">
      <c r="B989" s="33"/>
      <c r="D989" s="146" t="s">
        <v>201</v>
      </c>
      <c r="F989" s="147" t="s">
        <v>2184</v>
      </c>
      <c r="I989" s="148"/>
      <c r="L989" s="33"/>
      <c r="M989" s="149"/>
      <c r="T989" s="54"/>
      <c r="AT989" s="18" t="s">
        <v>201</v>
      </c>
      <c r="AU989" s="18" t="s">
        <v>89</v>
      </c>
    </row>
    <row r="990" spans="2:65" s="13" customFormat="1" ht="10.199999999999999" x14ac:dyDescent="0.2">
      <c r="B990" s="157"/>
      <c r="D990" s="151" t="s">
        <v>203</v>
      </c>
      <c r="E990" s="158" t="s">
        <v>20</v>
      </c>
      <c r="F990" s="159" t="s">
        <v>1228</v>
      </c>
      <c r="H990" s="160">
        <v>0.9</v>
      </c>
      <c r="I990" s="161"/>
      <c r="L990" s="157"/>
      <c r="M990" s="162"/>
      <c r="T990" s="163"/>
      <c r="AT990" s="158" t="s">
        <v>203</v>
      </c>
      <c r="AU990" s="158" t="s">
        <v>89</v>
      </c>
      <c r="AV990" s="13" t="s">
        <v>89</v>
      </c>
      <c r="AW990" s="13" t="s">
        <v>39</v>
      </c>
      <c r="AX990" s="13" t="s">
        <v>22</v>
      </c>
      <c r="AY990" s="158" t="s">
        <v>192</v>
      </c>
    </row>
    <row r="991" spans="2:65" s="1" customFormat="1" ht="37.799999999999997" customHeight="1" x14ac:dyDescent="0.2">
      <c r="B991" s="33"/>
      <c r="C991" s="133" t="s">
        <v>907</v>
      </c>
      <c r="D991" s="133" t="s">
        <v>194</v>
      </c>
      <c r="E991" s="134" t="s">
        <v>2185</v>
      </c>
      <c r="F991" s="135" t="s">
        <v>2186</v>
      </c>
      <c r="G991" s="136" t="s">
        <v>269</v>
      </c>
      <c r="H991" s="137">
        <v>1.4</v>
      </c>
      <c r="I991" s="138"/>
      <c r="J991" s="139">
        <f>ROUND(I991*H991,2)</f>
        <v>0</v>
      </c>
      <c r="K991" s="135" t="s">
        <v>198</v>
      </c>
      <c r="L991" s="33"/>
      <c r="M991" s="140" t="s">
        <v>20</v>
      </c>
      <c r="N991" s="141" t="s">
        <v>51</v>
      </c>
      <c r="P991" s="142">
        <f>O991*H991</f>
        <v>0</v>
      </c>
      <c r="Q991" s="142">
        <v>3.8629999999999998E-2</v>
      </c>
      <c r="R991" s="142">
        <f>Q991*H991</f>
        <v>5.4081999999999991E-2</v>
      </c>
      <c r="S991" s="142">
        <v>0</v>
      </c>
      <c r="T991" s="143">
        <f>S991*H991</f>
        <v>0</v>
      </c>
      <c r="AR991" s="144" t="s">
        <v>199</v>
      </c>
      <c r="AT991" s="144" t="s">
        <v>194</v>
      </c>
      <c r="AU991" s="144" t="s">
        <v>89</v>
      </c>
      <c r="AY991" s="18" t="s">
        <v>192</v>
      </c>
      <c r="BE991" s="145">
        <f>IF(N991="základní",J991,0)</f>
        <v>0</v>
      </c>
      <c r="BF991" s="145">
        <f>IF(N991="snížená",J991,0)</f>
        <v>0</v>
      </c>
      <c r="BG991" s="145">
        <f>IF(N991="zákl. přenesená",J991,0)</f>
        <v>0</v>
      </c>
      <c r="BH991" s="145">
        <f>IF(N991="sníž. přenesená",J991,0)</f>
        <v>0</v>
      </c>
      <c r="BI991" s="145">
        <f>IF(N991="nulová",J991,0)</f>
        <v>0</v>
      </c>
      <c r="BJ991" s="18" t="s">
        <v>22</v>
      </c>
      <c r="BK991" s="145">
        <f>ROUND(I991*H991,2)</f>
        <v>0</v>
      </c>
      <c r="BL991" s="18" t="s">
        <v>199</v>
      </c>
      <c r="BM991" s="144" t="s">
        <v>2187</v>
      </c>
    </row>
    <row r="992" spans="2:65" s="1" customFormat="1" ht="10.199999999999999" x14ac:dyDescent="0.2">
      <c r="B992" s="33"/>
      <c r="D992" s="146" t="s">
        <v>201</v>
      </c>
      <c r="F992" s="147" t="s">
        <v>2188</v>
      </c>
      <c r="I992" s="148"/>
      <c r="L992" s="33"/>
      <c r="M992" s="149"/>
      <c r="T992" s="54"/>
      <c r="AT992" s="18" t="s">
        <v>201</v>
      </c>
      <c r="AU992" s="18" t="s">
        <v>89</v>
      </c>
    </row>
    <row r="993" spans="2:65" s="12" customFormat="1" ht="10.199999999999999" x14ac:dyDescent="0.2">
      <c r="B993" s="150"/>
      <c r="D993" s="151" t="s">
        <v>203</v>
      </c>
      <c r="E993" s="152" t="s">
        <v>20</v>
      </c>
      <c r="F993" s="153" t="s">
        <v>2189</v>
      </c>
      <c r="H993" s="152" t="s">
        <v>20</v>
      </c>
      <c r="I993" s="154"/>
      <c r="L993" s="150"/>
      <c r="M993" s="155"/>
      <c r="T993" s="156"/>
      <c r="AT993" s="152" t="s">
        <v>203</v>
      </c>
      <c r="AU993" s="152" t="s">
        <v>89</v>
      </c>
      <c r="AV993" s="12" t="s">
        <v>22</v>
      </c>
      <c r="AW993" s="12" t="s">
        <v>39</v>
      </c>
      <c r="AX993" s="12" t="s">
        <v>80</v>
      </c>
      <c r="AY993" s="152" t="s">
        <v>192</v>
      </c>
    </row>
    <row r="994" spans="2:65" s="13" customFormat="1" ht="10.199999999999999" x14ac:dyDescent="0.2">
      <c r="B994" s="157"/>
      <c r="D994" s="151" t="s">
        <v>203</v>
      </c>
      <c r="E994" s="158" t="s">
        <v>20</v>
      </c>
      <c r="F994" s="159" t="s">
        <v>2190</v>
      </c>
      <c r="H994" s="160">
        <v>1.4</v>
      </c>
      <c r="I994" s="161"/>
      <c r="L994" s="157"/>
      <c r="M994" s="162"/>
      <c r="T994" s="163"/>
      <c r="AT994" s="158" t="s">
        <v>203</v>
      </c>
      <c r="AU994" s="158" t="s">
        <v>89</v>
      </c>
      <c r="AV994" s="13" t="s">
        <v>89</v>
      </c>
      <c r="AW994" s="13" t="s">
        <v>39</v>
      </c>
      <c r="AX994" s="13" t="s">
        <v>22</v>
      </c>
      <c r="AY994" s="158" t="s">
        <v>192</v>
      </c>
    </row>
    <row r="995" spans="2:65" s="1" customFormat="1" ht="16.5" customHeight="1" x14ac:dyDescent="0.2">
      <c r="B995" s="33"/>
      <c r="C995" s="185" t="s">
        <v>895</v>
      </c>
      <c r="D995" s="185" t="s">
        <v>1615</v>
      </c>
      <c r="E995" s="186" t="s">
        <v>2191</v>
      </c>
      <c r="F995" s="187" t="s">
        <v>2192</v>
      </c>
      <c r="G995" s="188" t="s">
        <v>487</v>
      </c>
      <c r="H995" s="189">
        <v>1</v>
      </c>
      <c r="I995" s="190"/>
      <c r="J995" s="191">
        <f>ROUND(I995*H995,2)</f>
        <v>0</v>
      </c>
      <c r="K995" s="187" t="s">
        <v>20</v>
      </c>
      <c r="L995" s="192"/>
      <c r="M995" s="193" t="s">
        <v>20</v>
      </c>
      <c r="N995" s="194" t="s">
        <v>51</v>
      </c>
      <c r="P995" s="142">
        <f>O995*H995</f>
        <v>0</v>
      </c>
      <c r="Q995" s="142">
        <v>0.112</v>
      </c>
      <c r="R995" s="142">
        <f>Q995*H995</f>
        <v>0.112</v>
      </c>
      <c r="S995" s="142">
        <v>0</v>
      </c>
      <c r="T995" s="143">
        <f>S995*H995</f>
        <v>0</v>
      </c>
      <c r="AR995" s="144" t="s">
        <v>266</v>
      </c>
      <c r="AT995" s="144" t="s">
        <v>1615</v>
      </c>
      <c r="AU995" s="144" t="s">
        <v>89</v>
      </c>
      <c r="AY995" s="18" t="s">
        <v>192</v>
      </c>
      <c r="BE995" s="145">
        <f>IF(N995="základní",J995,0)</f>
        <v>0</v>
      </c>
      <c r="BF995" s="145">
        <f>IF(N995="snížená",J995,0)</f>
        <v>0</v>
      </c>
      <c r="BG995" s="145">
        <f>IF(N995="zákl. přenesená",J995,0)</f>
        <v>0</v>
      </c>
      <c r="BH995" s="145">
        <f>IF(N995="sníž. přenesená",J995,0)</f>
        <v>0</v>
      </c>
      <c r="BI995" s="145">
        <f>IF(N995="nulová",J995,0)</f>
        <v>0</v>
      </c>
      <c r="BJ995" s="18" t="s">
        <v>22</v>
      </c>
      <c r="BK995" s="145">
        <f>ROUND(I995*H995,2)</f>
        <v>0</v>
      </c>
      <c r="BL995" s="18" t="s">
        <v>199</v>
      </c>
      <c r="BM995" s="144" t="s">
        <v>2193</v>
      </c>
    </row>
    <row r="996" spans="2:65" s="11" customFormat="1" ht="22.8" customHeight="1" x14ac:dyDescent="0.25">
      <c r="B996" s="121"/>
      <c r="D996" s="122" t="s">
        <v>79</v>
      </c>
      <c r="E996" s="131" t="s">
        <v>250</v>
      </c>
      <c r="F996" s="131" t="s">
        <v>2194</v>
      </c>
      <c r="I996" s="124"/>
      <c r="J996" s="132">
        <f>BK996</f>
        <v>0</v>
      </c>
      <c r="L996" s="121"/>
      <c r="M996" s="126"/>
      <c r="P996" s="127">
        <f>SUM(P997:P1645)</f>
        <v>0</v>
      </c>
      <c r="R996" s="127">
        <f>SUM(R997:R1645)</f>
        <v>393.14516832999999</v>
      </c>
      <c r="T996" s="128">
        <f>SUM(T997:T1645)</f>
        <v>0</v>
      </c>
      <c r="AR996" s="122" t="s">
        <v>22</v>
      </c>
      <c r="AT996" s="129" t="s">
        <v>79</v>
      </c>
      <c r="AU996" s="129" t="s">
        <v>22</v>
      </c>
      <c r="AY996" s="122" t="s">
        <v>192</v>
      </c>
      <c r="BK996" s="130">
        <f>SUM(BK997:BK1645)</f>
        <v>0</v>
      </c>
    </row>
    <row r="997" spans="2:65" s="1" customFormat="1" ht="16.5" customHeight="1" x14ac:dyDescent="0.2">
      <c r="B997" s="33"/>
      <c r="C997" s="133" t="s">
        <v>2195</v>
      </c>
      <c r="D997" s="133" t="s">
        <v>194</v>
      </c>
      <c r="E997" s="134" t="s">
        <v>2196</v>
      </c>
      <c r="F997" s="135" t="s">
        <v>2197</v>
      </c>
      <c r="G997" s="136" t="s">
        <v>234</v>
      </c>
      <c r="H997" s="137">
        <v>104.63</v>
      </c>
      <c r="I997" s="138"/>
      <c r="J997" s="139">
        <f>ROUND(I997*H997,2)</f>
        <v>0</v>
      </c>
      <c r="K997" s="135" t="s">
        <v>198</v>
      </c>
      <c r="L997" s="33"/>
      <c r="M997" s="140" t="s">
        <v>20</v>
      </c>
      <c r="N997" s="141" t="s">
        <v>51</v>
      </c>
      <c r="P997" s="142">
        <f>O997*H997</f>
        <v>0</v>
      </c>
      <c r="Q997" s="142">
        <v>2.5999999999999998E-4</v>
      </c>
      <c r="R997" s="142">
        <f>Q997*H997</f>
        <v>2.7203799999999997E-2</v>
      </c>
      <c r="S997" s="142">
        <v>0</v>
      </c>
      <c r="T997" s="143">
        <f>S997*H997</f>
        <v>0</v>
      </c>
      <c r="AR997" s="144" t="s">
        <v>199</v>
      </c>
      <c r="AT997" s="144" t="s">
        <v>194</v>
      </c>
      <c r="AU997" s="144" t="s">
        <v>89</v>
      </c>
      <c r="AY997" s="18" t="s">
        <v>192</v>
      </c>
      <c r="BE997" s="145">
        <f>IF(N997="základní",J997,0)</f>
        <v>0</v>
      </c>
      <c r="BF997" s="145">
        <f>IF(N997="snížená",J997,0)</f>
        <v>0</v>
      </c>
      <c r="BG997" s="145">
        <f>IF(N997="zákl. přenesená",J997,0)</f>
        <v>0</v>
      </c>
      <c r="BH997" s="145">
        <f>IF(N997="sníž. přenesená",J997,0)</f>
        <v>0</v>
      </c>
      <c r="BI997" s="145">
        <f>IF(N997="nulová",J997,0)</f>
        <v>0</v>
      </c>
      <c r="BJ997" s="18" t="s">
        <v>22</v>
      </c>
      <c r="BK997" s="145">
        <f>ROUND(I997*H997,2)</f>
        <v>0</v>
      </c>
      <c r="BL997" s="18" t="s">
        <v>199</v>
      </c>
      <c r="BM997" s="144" t="s">
        <v>2198</v>
      </c>
    </row>
    <row r="998" spans="2:65" s="1" customFormat="1" ht="10.199999999999999" x14ac:dyDescent="0.2">
      <c r="B998" s="33"/>
      <c r="D998" s="146" t="s">
        <v>201</v>
      </c>
      <c r="F998" s="147" t="s">
        <v>2199</v>
      </c>
      <c r="I998" s="148"/>
      <c r="L998" s="33"/>
      <c r="M998" s="149"/>
      <c r="T998" s="54"/>
      <c r="AT998" s="18" t="s">
        <v>201</v>
      </c>
      <c r="AU998" s="18" t="s">
        <v>89</v>
      </c>
    </row>
    <row r="999" spans="2:65" s="1" customFormat="1" ht="16.5" customHeight="1" x14ac:dyDescent="0.2">
      <c r="B999" s="33"/>
      <c r="C999" s="133" t="s">
        <v>2200</v>
      </c>
      <c r="D999" s="133" t="s">
        <v>194</v>
      </c>
      <c r="E999" s="134" t="s">
        <v>2201</v>
      </c>
      <c r="F999" s="135" t="s">
        <v>2202</v>
      </c>
      <c r="G999" s="136" t="s">
        <v>234</v>
      </c>
      <c r="H999" s="137">
        <v>5.3479999999999999</v>
      </c>
      <c r="I999" s="138"/>
      <c r="J999" s="139">
        <f>ROUND(I999*H999,2)</f>
        <v>0</v>
      </c>
      <c r="K999" s="135" t="s">
        <v>198</v>
      </c>
      <c r="L999" s="33"/>
      <c r="M999" s="140" t="s">
        <v>20</v>
      </c>
      <c r="N999" s="141" t="s">
        <v>51</v>
      </c>
      <c r="P999" s="142">
        <f>O999*H999</f>
        <v>0</v>
      </c>
      <c r="Q999" s="142">
        <v>0.04</v>
      </c>
      <c r="R999" s="142">
        <f>Q999*H999</f>
        <v>0.21392</v>
      </c>
      <c r="S999" s="142">
        <v>0</v>
      </c>
      <c r="T999" s="143">
        <f>S999*H999</f>
        <v>0</v>
      </c>
      <c r="AR999" s="144" t="s">
        <v>199</v>
      </c>
      <c r="AT999" s="144" t="s">
        <v>194</v>
      </c>
      <c r="AU999" s="144" t="s">
        <v>89</v>
      </c>
      <c r="AY999" s="18" t="s">
        <v>192</v>
      </c>
      <c r="BE999" s="145">
        <f>IF(N999="základní",J999,0)</f>
        <v>0</v>
      </c>
      <c r="BF999" s="145">
        <f>IF(N999="snížená",J999,0)</f>
        <v>0</v>
      </c>
      <c r="BG999" s="145">
        <f>IF(N999="zákl. přenesená",J999,0)</f>
        <v>0</v>
      </c>
      <c r="BH999" s="145">
        <f>IF(N999="sníž. přenesená",J999,0)</f>
        <v>0</v>
      </c>
      <c r="BI999" s="145">
        <f>IF(N999="nulová",J999,0)</f>
        <v>0</v>
      </c>
      <c r="BJ999" s="18" t="s">
        <v>22</v>
      </c>
      <c r="BK999" s="145">
        <f>ROUND(I999*H999,2)</f>
        <v>0</v>
      </c>
      <c r="BL999" s="18" t="s">
        <v>199</v>
      </c>
      <c r="BM999" s="144" t="s">
        <v>2203</v>
      </c>
    </row>
    <row r="1000" spans="2:65" s="1" customFormat="1" ht="10.199999999999999" x14ac:dyDescent="0.2">
      <c r="B1000" s="33"/>
      <c r="D1000" s="146" t="s">
        <v>201</v>
      </c>
      <c r="F1000" s="147" t="s">
        <v>2204</v>
      </c>
      <c r="I1000" s="148"/>
      <c r="L1000" s="33"/>
      <c r="M1000" s="149"/>
      <c r="T1000" s="54"/>
      <c r="AT1000" s="18" t="s">
        <v>201</v>
      </c>
      <c r="AU1000" s="18" t="s">
        <v>89</v>
      </c>
    </row>
    <row r="1001" spans="2:65" s="12" customFormat="1" ht="10.199999999999999" x14ac:dyDescent="0.2">
      <c r="B1001" s="150"/>
      <c r="D1001" s="151" t="s">
        <v>203</v>
      </c>
      <c r="E1001" s="152" t="s">
        <v>20</v>
      </c>
      <c r="F1001" s="153" t="s">
        <v>2205</v>
      </c>
      <c r="H1001" s="152" t="s">
        <v>20</v>
      </c>
      <c r="I1001" s="154"/>
      <c r="L1001" s="150"/>
      <c r="M1001" s="155"/>
      <c r="T1001" s="156"/>
      <c r="AT1001" s="152" t="s">
        <v>203</v>
      </c>
      <c r="AU1001" s="152" t="s">
        <v>89</v>
      </c>
      <c r="AV1001" s="12" t="s">
        <v>22</v>
      </c>
      <c r="AW1001" s="12" t="s">
        <v>39</v>
      </c>
      <c r="AX1001" s="12" t="s">
        <v>80</v>
      </c>
      <c r="AY1001" s="152" t="s">
        <v>192</v>
      </c>
    </row>
    <row r="1002" spans="2:65" s="12" customFormat="1" ht="10.199999999999999" x14ac:dyDescent="0.2">
      <c r="B1002" s="150"/>
      <c r="D1002" s="151" t="s">
        <v>203</v>
      </c>
      <c r="E1002" s="152" t="s">
        <v>20</v>
      </c>
      <c r="F1002" s="153" t="s">
        <v>1793</v>
      </c>
      <c r="H1002" s="152" t="s">
        <v>20</v>
      </c>
      <c r="I1002" s="154"/>
      <c r="L1002" s="150"/>
      <c r="M1002" s="155"/>
      <c r="T1002" s="156"/>
      <c r="AT1002" s="152" t="s">
        <v>203</v>
      </c>
      <c r="AU1002" s="152" t="s">
        <v>89</v>
      </c>
      <c r="AV1002" s="12" t="s">
        <v>22</v>
      </c>
      <c r="AW1002" s="12" t="s">
        <v>39</v>
      </c>
      <c r="AX1002" s="12" t="s">
        <v>80</v>
      </c>
      <c r="AY1002" s="152" t="s">
        <v>192</v>
      </c>
    </row>
    <row r="1003" spans="2:65" s="12" customFormat="1" ht="10.199999999999999" x14ac:dyDescent="0.2">
      <c r="B1003" s="150"/>
      <c r="D1003" s="151" t="s">
        <v>203</v>
      </c>
      <c r="E1003" s="152" t="s">
        <v>20</v>
      </c>
      <c r="F1003" s="153" t="s">
        <v>1794</v>
      </c>
      <c r="H1003" s="152" t="s">
        <v>20</v>
      </c>
      <c r="I1003" s="154"/>
      <c r="L1003" s="150"/>
      <c r="M1003" s="155"/>
      <c r="T1003" s="156"/>
      <c r="AT1003" s="152" t="s">
        <v>203</v>
      </c>
      <c r="AU1003" s="152" t="s">
        <v>89</v>
      </c>
      <c r="AV1003" s="12" t="s">
        <v>22</v>
      </c>
      <c r="AW1003" s="12" t="s">
        <v>39</v>
      </c>
      <c r="AX1003" s="12" t="s">
        <v>80</v>
      </c>
      <c r="AY1003" s="152" t="s">
        <v>192</v>
      </c>
    </row>
    <row r="1004" spans="2:65" s="13" customFormat="1" ht="10.199999999999999" x14ac:dyDescent="0.2">
      <c r="B1004" s="157"/>
      <c r="D1004" s="151" t="s">
        <v>203</v>
      </c>
      <c r="E1004" s="158" t="s">
        <v>20</v>
      </c>
      <c r="F1004" s="159" t="s">
        <v>2128</v>
      </c>
      <c r="H1004" s="160">
        <v>0.36</v>
      </c>
      <c r="I1004" s="161"/>
      <c r="L1004" s="157"/>
      <c r="M1004" s="162"/>
      <c r="T1004" s="163"/>
      <c r="AT1004" s="158" t="s">
        <v>203</v>
      </c>
      <c r="AU1004" s="158" t="s">
        <v>89</v>
      </c>
      <c r="AV1004" s="13" t="s">
        <v>89</v>
      </c>
      <c r="AW1004" s="13" t="s">
        <v>39</v>
      </c>
      <c r="AX1004" s="13" t="s">
        <v>80</v>
      </c>
      <c r="AY1004" s="158" t="s">
        <v>192</v>
      </c>
    </row>
    <row r="1005" spans="2:65" s="12" customFormat="1" ht="10.199999999999999" x14ac:dyDescent="0.2">
      <c r="B1005" s="150"/>
      <c r="D1005" s="151" t="s">
        <v>203</v>
      </c>
      <c r="E1005" s="152" t="s">
        <v>20</v>
      </c>
      <c r="F1005" s="153" t="s">
        <v>1819</v>
      </c>
      <c r="H1005" s="152" t="s">
        <v>20</v>
      </c>
      <c r="I1005" s="154"/>
      <c r="L1005" s="150"/>
      <c r="M1005" s="155"/>
      <c r="T1005" s="156"/>
      <c r="AT1005" s="152" t="s">
        <v>203</v>
      </c>
      <c r="AU1005" s="152" t="s">
        <v>89</v>
      </c>
      <c r="AV1005" s="12" t="s">
        <v>22</v>
      </c>
      <c r="AW1005" s="12" t="s">
        <v>39</v>
      </c>
      <c r="AX1005" s="12" t="s">
        <v>80</v>
      </c>
      <c r="AY1005" s="152" t="s">
        <v>192</v>
      </c>
    </row>
    <row r="1006" spans="2:65" s="13" customFormat="1" ht="10.199999999999999" x14ac:dyDescent="0.2">
      <c r="B1006" s="157"/>
      <c r="D1006" s="151" t="s">
        <v>203</v>
      </c>
      <c r="E1006" s="158" t="s">
        <v>20</v>
      </c>
      <c r="F1006" s="159" t="s">
        <v>2129</v>
      </c>
      <c r="H1006" s="160">
        <v>0.2</v>
      </c>
      <c r="I1006" s="161"/>
      <c r="L1006" s="157"/>
      <c r="M1006" s="162"/>
      <c r="T1006" s="163"/>
      <c r="AT1006" s="158" t="s">
        <v>203</v>
      </c>
      <c r="AU1006" s="158" t="s">
        <v>89</v>
      </c>
      <c r="AV1006" s="13" t="s">
        <v>89</v>
      </c>
      <c r="AW1006" s="13" t="s">
        <v>39</v>
      </c>
      <c r="AX1006" s="13" t="s">
        <v>80</v>
      </c>
      <c r="AY1006" s="158" t="s">
        <v>192</v>
      </c>
    </row>
    <row r="1007" spans="2:65" s="12" customFormat="1" ht="10.199999999999999" x14ac:dyDescent="0.2">
      <c r="B1007" s="150"/>
      <c r="D1007" s="151" t="s">
        <v>203</v>
      </c>
      <c r="E1007" s="152" t="s">
        <v>20</v>
      </c>
      <c r="F1007" s="153" t="s">
        <v>1796</v>
      </c>
      <c r="H1007" s="152" t="s">
        <v>20</v>
      </c>
      <c r="I1007" s="154"/>
      <c r="L1007" s="150"/>
      <c r="M1007" s="155"/>
      <c r="T1007" s="156"/>
      <c r="AT1007" s="152" t="s">
        <v>203</v>
      </c>
      <c r="AU1007" s="152" t="s">
        <v>89</v>
      </c>
      <c r="AV1007" s="12" t="s">
        <v>22</v>
      </c>
      <c r="AW1007" s="12" t="s">
        <v>39</v>
      </c>
      <c r="AX1007" s="12" t="s">
        <v>80</v>
      </c>
      <c r="AY1007" s="152" t="s">
        <v>192</v>
      </c>
    </row>
    <row r="1008" spans="2:65" s="12" customFormat="1" ht="10.199999999999999" x14ac:dyDescent="0.2">
      <c r="B1008" s="150"/>
      <c r="D1008" s="151" t="s">
        <v>203</v>
      </c>
      <c r="E1008" s="152" t="s">
        <v>20</v>
      </c>
      <c r="F1008" s="153" t="s">
        <v>1797</v>
      </c>
      <c r="H1008" s="152" t="s">
        <v>20</v>
      </c>
      <c r="I1008" s="154"/>
      <c r="L1008" s="150"/>
      <c r="M1008" s="155"/>
      <c r="T1008" s="156"/>
      <c r="AT1008" s="152" t="s">
        <v>203</v>
      </c>
      <c r="AU1008" s="152" t="s">
        <v>89</v>
      </c>
      <c r="AV1008" s="12" t="s">
        <v>22</v>
      </c>
      <c r="AW1008" s="12" t="s">
        <v>39</v>
      </c>
      <c r="AX1008" s="12" t="s">
        <v>80</v>
      </c>
      <c r="AY1008" s="152" t="s">
        <v>192</v>
      </c>
    </row>
    <row r="1009" spans="2:51" s="13" customFormat="1" ht="10.199999999999999" x14ac:dyDescent="0.2">
      <c r="B1009" s="157"/>
      <c r="D1009" s="151" t="s">
        <v>203</v>
      </c>
      <c r="E1009" s="158" t="s">
        <v>20</v>
      </c>
      <c r="F1009" s="159" t="s">
        <v>2130</v>
      </c>
      <c r="H1009" s="160">
        <v>0.40799999999999997</v>
      </c>
      <c r="I1009" s="161"/>
      <c r="L1009" s="157"/>
      <c r="M1009" s="162"/>
      <c r="T1009" s="163"/>
      <c r="AT1009" s="158" t="s">
        <v>203</v>
      </c>
      <c r="AU1009" s="158" t="s">
        <v>89</v>
      </c>
      <c r="AV1009" s="13" t="s">
        <v>89</v>
      </c>
      <c r="AW1009" s="13" t="s">
        <v>39</v>
      </c>
      <c r="AX1009" s="13" t="s">
        <v>80</v>
      </c>
      <c r="AY1009" s="158" t="s">
        <v>192</v>
      </c>
    </row>
    <row r="1010" spans="2:51" s="12" customFormat="1" ht="10.199999999999999" x14ac:dyDescent="0.2">
      <c r="B1010" s="150"/>
      <c r="D1010" s="151" t="s">
        <v>203</v>
      </c>
      <c r="E1010" s="152" t="s">
        <v>20</v>
      </c>
      <c r="F1010" s="153" t="s">
        <v>1799</v>
      </c>
      <c r="H1010" s="152" t="s">
        <v>20</v>
      </c>
      <c r="I1010" s="154"/>
      <c r="L1010" s="150"/>
      <c r="M1010" s="155"/>
      <c r="T1010" s="156"/>
      <c r="AT1010" s="152" t="s">
        <v>203</v>
      </c>
      <c r="AU1010" s="152" t="s">
        <v>89</v>
      </c>
      <c r="AV1010" s="12" t="s">
        <v>22</v>
      </c>
      <c r="AW1010" s="12" t="s">
        <v>39</v>
      </c>
      <c r="AX1010" s="12" t="s">
        <v>80</v>
      </c>
      <c r="AY1010" s="152" t="s">
        <v>192</v>
      </c>
    </row>
    <row r="1011" spans="2:51" s="13" customFormat="1" ht="10.199999999999999" x14ac:dyDescent="0.2">
      <c r="B1011" s="157"/>
      <c r="D1011" s="151" t="s">
        <v>203</v>
      </c>
      <c r="E1011" s="158" t="s">
        <v>20</v>
      </c>
      <c r="F1011" s="159" t="s">
        <v>2131</v>
      </c>
      <c r="H1011" s="160">
        <v>0.216</v>
      </c>
      <c r="I1011" s="161"/>
      <c r="L1011" s="157"/>
      <c r="M1011" s="162"/>
      <c r="T1011" s="163"/>
      <c r="AT1011" s="158" t="s">
        <v>203</v>
      </c>
      <c r="AU1011" s="158" t="s">
        <v>89</v>
      </c>
      <c r="AV1011" s="13" t="s">
        <v>89</v>
      </c>
      <c r="AW1011" s="13" t="s">
        <v>39</v>
      </c>
      <c r="AX1011" s="13" t="s">
        <v>80</v>
      </c>
      <c r="AY1011" s="158" t="s">
        <v>192</v>
      </c>
    </row>
    <row r="1012" spans="2:51" s="12" customFormat="1" ht="10.199999999999999" x14ac:dyDescent="0.2">
      <c r="B1012" s="150"/>
      <c r="D1012" s="151" t="s">
        <v>203</v>
      </c>
      <c r="E1012" s="152" t="s">
        <v>20</v>
      </c>
      <c r="F1012" s="153" t="s">
        <v>1801</v>
      </c>
      <c r="H1012" s="152" t="s">
        <v>20</v>
      </c>
      <c r="I1012" s="154"/>
      <c r="L1012" s="150"/>
      <c r="M1012" s="155"/>
      <c r="T1012" s="156"/>
      <c r="AT1012" s="152" t="s">
        <v>203</v>
      </c>
      <c r="AU1012" s="152" t="s">
        <v>89</v>
      </c>
      <c r="AV1012" s="12" t="s">
        <v>22</v>
      </c>
      <c r="AW1012" s="12" t="s">
        <v>39</v>
      </c>
      <c r="AX1012" s="12" t="s">
        <v>80</v>
      </c>
      <c r="AY1012" s="152" t="s">
        <v>192</v>
      </c>
    </row>
    <row r="1013" spans="2:51" s="13" customFormat="1" ht="10.199999999999999" x14ac:dyDescent="0.2">
      <c r="B1013" s="157"/>
      <c r="D1013" s="151" t="s">
        <v>203</v>
      </c>
      <c r="E1013" s="158" t="s">
        <v>20</v>
      </c>
      <c r="F1013" s="159" t="s">
        <v>2132</v>
      </c>
      <c r="H1013" s="160">
        <v>0.48</v>
      </c>
      <c r="I1013" s="161"/>
      <c r="L1013" s="157"/>
      <c r="M1013" s="162"/>
      <c r="T1013" s="163"/>
      <c r="AT1013" s="158" t="s">
        <v>203</v>
      </c>
      <c r="AU1013" s="158" t="s">
        <v>89</v>
      </c>
      <c r="AV1013" s="13" t="s">
        <v>89</v>
      </c>
      <c r="AW1013" s="13" t="s">
        <v>39</v>
      </c>
      <c r="AX1013" s="13" t="s">
        <v>80</v>
      </c>
      <c r="AY1013" s="158" t="s">
        <v>192</v>
      </c>
    </row>
    <row r="1014" spans="2:51" s="12" customFormat="1" ht="10.199999999999999" x14ac:dyDescent="0.2">
      <c r="B1014" s="150"/>
      <c r="D1014" s="151" t="s">
        <v>203</v>
      </c>
      <c r="E1014" s="152" t="s">
        <v>20</v>
      </c>
      <c r="F1014" s="153" t="s">
        <v>1718</v>
      </c>
      <c r="H1014" s="152" t="s">
        <v>20</v>
      </c>
      <c r="I1014" s="154"/>
      <c r="L1014" s="150"/>
      <c r="M1014" s="155"/>
      <c r="T1014" s="156"/>
      <c r="AT1014" s="152" t="s">
        <v>203</v>
      </c>
      <c r="AU1014" s="152" t="s">
        <v>89</v>
      </c>
      <c r="AV1014" s="12" t="s">
        <v>22</v>
      </c>
      <c r="AW1014" s="12" t="s">
        <v>39</v>
      </c>
      <c r="AX1014" s="12" t="s">
        <v>80</v>
      </c>
      <c r="AY1014" s="152" t="s">
        <v>192</v>
      </c>
    </row>
    <row r="1015" spans="2:51" s="13" customFormat="1" ht="10.199999999999999" x14ac:dyDescent="0.2">
      <c r="B1015" s="157"/>
      <c r="D1015" s="151" t="s">
        <v>203</v>
      </c>
      <c r="E1015" s="158" t="s">
        <v>20</v>
      </c>
      <c r="F1015" s="159" t="s">
        <v>2133</v>
      </c>
      <c r="H1015" s="160">
        <v>0.84</v>
      </c>
      <c r="I1015" s="161"/>
      <c r="L1015" s="157"/>
      <c r="M1015" s="162"/>
      <c r="T1015" s="163"/>
      <c r="AT1015" s="158" t="s">
        <v>203</v>
      </c>
      <c r="AU1015" s="158" t="s">
        <v>89</v>
      </c>
      <c r="AV1015" s="13" t="s">
        <v>89</v>
      </c>
      <c r="AW1015" s="13" t="s">
        <v>39</v>
      </c>
      <c r="AX1015" s="13" t="s">
        <v>80</v>
      </c>
      <c r="AY1015" s="158" t="s">
        <v>192</v>
      </c>
    </row>
    <row r="1016" spans="2:51" s="12" customFormat="1" ht="10.199999999999999" x14ac:dyDescent="0.2">
      <c r="B1016" s="150"/>
      <c r="D1016" s="151" t="s">
        <v>203</v>
      </c>
      <c r="E1016" s="152" t="s">
        <v>20</v>
      </c>
      <c r="F1016" s="153" t="s">
        <v>1826</v>
      </c>
      <c r="H1016" s="152" t="s">
        <v>20</v>
      </c>
      <c r="I1016" s="154"/>
      <c r="L1016" s="150"/>
      <c r="M1016" s="155"/>
      <c r="T1016" s="156"/>
      <c r="AT1016" s="152" t="s">
        <v>203</v>
      </c>
      <c r="AU1016" s="152" t="s">
        <v>89</v>
      </c>
      <c r="AV1016" s="12" t="s">
        <v>22</v>
      </c>
      <c r="AW1016" s="12" t="s">
        <v>39</v>
      </c>
      <c r="AX1016" s="12" t="s">
        <v>80</v>
      </c>
      <c r="AY1016" s="152" t="s">
        <v>192</v>
      </c>
    </row>
    <row r="1017" spans="2:51" s="13" customFormat="1" ht="10.199999999999999" x14ac:dyDescent="0.2">
      <c r="B1017" s="157"/>
      <c r="D1017" s="151" t="s">
        <v>203</v>
      </c>
      <c r="E1017" s="158" t="s">
        <v>20</v>
      </c>
      <c r="F1017" s="159" t="s">
        <v>2134</v>
      </c>
      <c r="H1017" s="160">
        <v>0.33600000000000002</v>
      </c>
      <c r="I1017" s="161"/>
      <c r="L1017" s="157"/>
      <c r="M1017" s="162"/>
      <c r="T1017" s="163"/>
      <c r="AT1017" s="158" t="s">
        <v>203</v>
      </c>
      <c r="AU1017" s="158" t="s">
        <v>89</v>
      </c>
      <c r="AV1017" s="13" t="s">
        <v>89</v>
      </c>
      <c r="AW1017" s="13" t="s">
        <v>39</v>
      </c>
      <c r="AX1017" s="13" t="s">
        <v>80</v>
      </c>
      <c r="AY1017" s="158" t="s">
        <v>192</v>
      </c>
    </row>
    <row r="1018" spans="2:51" s="12" customFormat="1" ht="10.199999999999999" x14ac:dyDescent="0.2">
      <c r="B1018" s="150"/>
      <c r="D1018" s="151" t="s">
        <v>203</v>
      </c>
      <c r="E1018" s="152" t="s">
        <v>20</v>
      </c>
      <c r="F1018" s="153" t="s">
        <v>1804</v>
      </c>
      <c r="H1018" s="152" t="s">
        <v>20</v>
      </c>
      <c r="I1018" s="154"/>
      <c r="L1018" s="150"/>
      <c r="M1018" s="155"/>
      <c r="T1018" s="156"/>
      <c r="AT1018" s="152" t="s">
        <v>203</v>
      </c>
      <c r="AU1018" s="152" t="s">
        <v>89</v>
      </c>
      <c r="AV1018" s="12" t="s">
        <v>22</v>
      </c>
      <c r="AW1018" s="12" t="s">
        <v>39</v>
      </c>
      <c r="AX1018" s="12" t="s">
        <v>80</v>
      </c>
      <c r="AY1018" s="152" t="s">
        <v>192</v>
      </c>
    </row>
    <row r="1019" spans="2:51" s="13" customFormat="1" ht="10.199999999999999" x14ac:dyDescent="0.2">
      <c r="B1019" s="157"/>
      <c r="D1019" s="151" t="s">
        <v>203</v>
      </c>
      <c r="E1019" s="158" t="s">
        <v>20</v>
      </c>
      <c r="F1019" s="159" t="s">
        <v>2135</v>
      </c>
      <c r="H1019" s="160">
        <v>0.67200000000000004</v>
      </c>
      <c r="I1019" s="161"/>
      <c r="L1019" s="157"/>
      <c r="M1019" s="162"/>
      <c r="T1019" s="163"/>
      <c r="AT1019" s="158" t="s">
        <v>203</v>
      </c>
      <c r="AU1019" s="158" t="s">
        <v>89</v>
      </c>
      <c r="AV1019" s="13" t="s">
        <v>89</v>
      </c>
      <c r="AW1019" s="13" t="s">
        <v>39</v>
      </c>
      <c r="AX1019" s="13" t="s">
        <v>80</v>
      </c>
      <c r="AY1019" s="158" t="s">
        <v>192</v>
      </c>
    </row>
    <row r="1020" spans="2:51" s="12" customFormat="1" ht="10.199999999999999" x14ac:dyDescent="0.2">
      <c r="B1020" s="150"/>
      <c r="D1020" s="151" t="s">
        <v>203</v>
      </c>
      <c r="E1020" s="152" t="s">
        <v>20</v>
      </c>
      <c r="F1020" s="153" t="s">
        <v>1806</v>
      </c>
      <c r="H1020" s="152" t="s">
        <v>20</v>
      </c>
      <c r="I1020" s="154"/>
      <c r="L1020" s="150"/>
      <c r="M1020" s="155"/>
      <c r="T1020" s="156"/>
      <c r="AT1020" s="152" t="s">
        <v>203</v>
      </c>
      <c r="AU1020" s="152" t="s">
        <v>89</v>
      </c>
      <c r="AV1020" s="12" t="s">
        <v>22</v>
      </c>
      <c r="AW1020" s="12" t="s">
        <v>39</v>
      </c>
      <c r="AX1020" s="12" t="s">
        <v>80</v>
      </c>
      <c r="AY1020" s="152" t="s">
        <v>192</v>
      </c>
    </row>
    <row r="1021" spans="2:51" s="13" customFormat="1" ht="10.199999999999999" x14ac:dyDescent="0.2">
      <c r="B1021" s="157"/>
      <c r="D1021" s="151" t="s">
        <v>203</v>
      </c>
      <c r="E1021" s="158" t="s">
        <v>20</v>
      </c>
      <c r="F1021" s="159" t="s">
        <v>2136</v>
      </c>
      <c r="H1021" s="160">
        <v>0.66</v>
      </c>
      <c r="I1021" s="161"/>
      <c r="L1021" s="157"/>
      <c r="M1021" s="162"/>
      <c r="T1021" s="163"/>
      <c r="AT1021" s="158" t="s">
        <v>203</v>
      </c>
      <c r="AU1021" s="158" t="s">
        <v>89</v>
      </c>
      <c r="AV1021" s="13" t="s">
        <v>89</v>
      </c>
      <c r="AW1021" s="13" t="s">
        <v>39</v>
      </c>
      <c r="AX1021" s="13" t="s">
        <v>80</v>
      </c>
      <c r="AY1021" s="158" t="s">
        <v>192</v>
      </c>
    </row>
    <row r="1022" spans="2:51" s="12" customFormat="1" ht="10.199999999999999" x14ac:dyDescent="0.2">
      <c r="B1022" s="150"/>
      <c r="D1022" s="151" t="s">
        <v>203</v>
      </c>
      <c r="E1022" s="152" t="s">
        <v>20</v>
      </c>
      <c r="F1022" s="153" t="s">
        <v>1830</v>
      </c>
      <c r="H1022" s="152" t="s">
        <v>20</v>
      </c>
      <c r="I1022" s="154"/>
      <c r="L1022" s="150"/>
      <c r="M1022" s="155"/>
      <c r="T1022" s="156"/>
      <c r="AT1022" s="152" t="s">
        <v>203</v>
      </c>
      <c r="AU1022" s="152" t="s">
        <v>89</v>
      </c>
      <c r="AV1022" s="12" t="s">
        <v>22</v>
      </c>
      <c r="AW1022" s="12" t="s">
        <v>39</v>
      </c>
      <c r="AX1022" s="12" t="s">
        <v>80</v>
      </c>
      <c r="AY1022" s="152" t="s">
        <v>192</v>
      </c>
    </row>
    <row r="1023" spans="2:51" s="13" customFormat="1" ht="10.199999999999999" x14ac:dyDescent="0.2">
      <c r="B1023" s="157"/>
      <c r="D1023" s="151" t="s">
        <v>203</v>
      </c>
      <c r="E1023" s="158" t="s">
        <v>20</v>
      </c>
      <c r="F1023" s="159" t="s">
        <v>2137</v>
      </c>
      <c r="H1023" s="160">
        <v>0.3</v>
      </c>
      <c r="I1023" s="161"/>
      <c r="L1023" s="157"/>
      <c r="M1023" s="162"/>
      <c r="T1023" s="163"/>
      <c r="AT1023" s="158" t="s">
        <v>203</v>
      </c>
      <c r="AU1023" s="158" t="s">
        <v>89</v>
      </c>
      <c r="AV1023" s="13" t="s">
        <v>89</v>
      </c>
      <c r="AW1023" s="13" t="s">
        <v>39</v>
      </c>
      <c r="AX1023" s="13" t="s">
        <v>80</v>
      </c>
      <c r="AY1023" s="158" t="s">
        <v>192</v>
      </c>
    </row>
    <row r="1024" spans="2:51" s="12" customFormat="1" ht="10.199999999999999" x14ac:dyDescent="0.2">
      <c r="B1024" s="150"/>
      <c r="D1024" s="151" t="s">
        <v>203</v>
      </c>
      <c r="E1024" s="152" t="s">
        <v>20</v>
      </c>
      <c r="F1024" s="153" t="s">
        <v>1832</v>
      </c>
      <c r="H1024" s="152" t="s">
        <v>20</v>
      </c>
      <c r="I1024" s="154"/>
      <c r="L1024" s="150"/>
      <c r="M1024" s="155"/>
      <c r="T1024" s="156"/>
      <c r="AT1024" s="152" t="s">
        <v>203</v>
      </c>
      <c r="AU1024" s="152" t="s">
        <v>89</v>
      </c>
      <c r="AV1024" s="12" t="s">
        <v>22</v>
      </c>
      <c r="AW1024" s="12" t="s">
        <v>39</v>
      </c>
      <c r="AX1024" s="12" t="s">
        <v>80</v>
      </c>
      <c r="AY1024" s="152" t="s">
        <v>192</v>
      </c>
    </row>
    <row r="1025" spans="2:65" s="13" customFormat="1" ht="10.199999999999999" x14ac:dyDescent="0.2">
      <c r="B1025" s="157"/>
      <c r="D1025" s="151" t="s">
        <v>203</v>
      </c>
      <c r="E1025" s="158" t="s">
        <v>20</v>
      </c>
      <c r="F1025" s="159" t="s">
        <v>2137</v>
      </c>
      <c r="H1025" s="160">
        <v>0.3</v>
      </c>
      <c r="I1025" s="161"/>
      <c r="L1025" s="157"/>
      <c r="M1025" s="162"/>
      <c r="T1025" s="163"/>
      <c r="AT1025" s="158" t="s">
        <v>203</v>
      </c>
      <c r="AU1025" s="158" t="s">
        <v>89</v>
      </c>
      <c r="AV1025" s="13" t="s">
        <v>89</v>
      </c>
      <c r="AW1025" s="13" t="s">
        <v>39</v>
      </c>
      <c r="AX1025" s="13" t="s">
        <v>80</v>
      </c>
      <c r="AY1025" s="158" t="s">
        <v>192</v>
      </c>
    </row>
    <row r="1026" spans="2:65" s="12" customFormat="1" ht="10.199999999999999" x14ac:dyDescent="0.2">
      <c r="B1026" s="150"/>
      <c r="D1026" s="151" t="s">
        <v>203</v>
      </c>
      <c r="E1026" s="152" t="s">
        <v>20</v>
      </c>
      <c r="F1026" s="153" t="s">
        <v>1808</v>
      </c>
      <c r="H1026" s="152" t="s">
        <v>20</v>
      </c>
      <c r="I1026" s="154"/>
      <c r="L1026" s="150"/>
      <c r="M1026" s="155"/>
      <c r="T1026" s="156"/>
      <c r="AT1026" s="152" t="s">
        <v>203</v>
      </c>
      <c r="AU1026" s="152" t="s">
        <v>89</v>
      </c>
      <c r="AV1026" s="12" t="s">
        <v>22</v>
      </c>
      <c r="AW1026" s="12" t="s">
        <v>39</v>
      </c>
      <c r="AX1026" s="12" t="s">
        <v>80</v>
      </c>
      <c r="AY1026" s="152" t="s">
        <v>192</v>
      </c>
    </row>
    <row r="1027" spans="2:65" s="12" customFormat="1" ht="10.199999999999999" x14ac:dyDescent="0.2">
      <c r="B1027" s="150"/>
      <c r="D1027" s="151" t="s">
        <v>203</v>
      </c>
      <c r="E1027" s="152" t="s">
        <v>20</v>
      </c>
      <c r="F1027" s="153" t="s">
        <v>1809</v>
      </c>
      <c r="H1027" s="152" t="s">
        <v>20</v>
      </c>
      <c r="I1027" s="154"/>
      <c r="L1027" s="150"/>
      <c r="M1027" s="155"/>
      <c r="T1027" s="156"/>
      <c r="AT1027" s="152" t="s">
        <v>203</v>
      </c>
      <c r="AU1027" s="152" t="s">
        <v>89</v>
      </c>
      <c r="AV1027" s="12" t="s">
        <v>22</v>
      </c>
      <c r="AW1027" s="12" t="s">
        <v>39</v>
      </c>
      <c r="AX1027" s="12" t="s">
        <v>80</v>
      </c>
      <c r="AY1027" s="152" t="s">
        <v>192</v>
      </c>
    </row>
    <row r="1028" spans="2:65" s="13" customFormat="1" ht="10.199999999999999" x14ac:dyDescent="0.2">
      <c r="B1028" s="157"/>
      <c r="D1028" s="151" t="s">
        <v>203</v>
      </c>
      <c r="E1028" s="158" t="s">
        <v>20</v>
      </c>
      <c r="F1028" s="159" t="s">
        <v>2206</v>
      </c>
      <c r="H1028" s="160">
        <v>0.35</v>
      </c>
      <c r="I1028" s="161"/>
      <c r="L1028" s="157"/>
      <c r="M1028" s="162"/>
      <c r="T1028" s="163"/>
      <c r="AT1028" s="158" t="s">
        <v>203</v>
      </c>
      <c r="AU1028" s="158" t="s">
        <v>89</v>
      </c>
      <c r="AV1028" s="13" t="s">
        <v>89</v>
      </c>
      <c r="AW1028" s="13" t="s">
        <v>39</v>
      </c>
      <c r="AX1028" s="13" t="s">
        <v>80</v>
      </c>
      <c r="AY1028" s="158" t="s">
        <v>192</v>
      </c>
    </row>
    <row r="1029" spans="2:65" s="12" customFormat="1" ht="10.199999999999999" x14ac:dyDescent="0.2">
      <c r="B1029" s="150"/>
      <c r="D1029" s="151" t="s">
        <v>203</v>
      </c>
      <c r="E1029" s="152" t="s">
        <v>20</v>
      </c>
      <c r="F1029" s="153" t="s">
        <v>1811</v>
      </c>
      <c r="H1029" s="152" t="s">
        <v>20</v>
      </c>
      <c r="I1029" s="154"/>
      <c r="L1029" s="150"/>
      <c r="M1029" s="155"/>
      <c r="T1029" s="156"/>
      <c r="AT1029" s="152" t="s">
        <v>203</v>
      </c>
      <c r="AU1029" s="152" t="s">
        <v>89</v>
      </c>
      <c r="AV1029" s="12" t="s">
        <v>22</v>
      </c>
      <c r="AW1029" s="12" t="s">
        <v>39</v>
      </c>
      <c r="AX1029" s="12" t="s">
        <v>80</v>
      </c>
      <c r="AY1029" s="152" t="s">
        <v>192</v>
      </c>
    </row>
    <row r="1030" spans="2:65" s="13" customFormat="1" ht="10.199999999999999" x14ac:dyDescent="0.2">
      <c r="B1030" s="157"/>
      <c r="D1030" s="151" t="s">
        <v>203</v>
      </c>
      <c r="E1030" s="158" t="s">
        <v>20</v>
      </c>
      <c r="F1030" s="159" t="s">
        <v>2207</v>
      </c>
      <c r="H1030" s="160">
        <v>0.125</v>
      </c>
      <c r="I1030" s="161"/>
      <c r="L1030" s="157"/>
      <c r="M1030" s="162"/>
      <c r="T1030" s="163"/>
      <c r="AT1030" s="158" t="s">
        <v>203</v>
      </c>
      <c r="AU1030" s="158" t="s">
        <v>89</v>
      </c>
      <c r="AV1030" s="13" t="s">
        <v>89</v>
      </c>
      <c r="AW1030" s="13" t="s">
        <v>39</v>
      </c>
      <c r="AX1030" s="13" t="s">
        <v>80</v>
      </c>
      <c r="AY1030" s="158" t="s">
        <v>192</v>
      </c>
    </row>
    <row r="1031" spans="2:65" s="12" customFormat="1" ht="10.199999999999999" x14ac:dyDescent="0.2">
      <c r="B1031" s="150"/>
      <c r="D1031" s="151" t="s">
        <v>203</v>
      </c>
      <c r="E1031" s="152" t="s">
        <v>20</v>
      </c>
      <c r="F1031" s="153" t="s">
        <v>1836</v>
      </c>
      <c r="H1031" s="152" t="s">
        <v>20</v>
      </c>
      <c r="I1031" s="154"/>
      <c r="L1031" s="150"/>
      <c r="M1031" s="155"/>
      <c r="T1031" s="156"/>
      <c r="AT1031" s="152" t="s">
        <v>203</v>
      </c>
      <c r="AU1031" s="152" t="s">
        <v>89</v>
      </c>
      <c r="AV1031" s="12" t="s">
        <v>22</v>
      </c>
      <c r="AW1031" s="12" t="s">
        <v>39</v>
      </c>
      <c r="AX1031" s="12" t="s">
        <v>80</v>
      </c>
      <c r="AY1031" s="152" t="s">
        <v>192</v>
      </c>
    </row>
    <row r="1032" spans="2:65" s="13" customFormat="1" ht="10.199999999999999" x14ac:dyDescent="0.2">
      <c r="B1032" s="157"/>
      <c r="D1032" s="151" t="s">
        <v>203</v>
      </c>
      <c r="E1032" s="158" t="s">
        <v>20</v>
      </c>
      <c r="F1032" s="159" t="s">
        <v>2208</v>
      </c>
      <c r="H1032" s="160">
        <v>5.8000000000000003E-2</v>
      </c>
      <c r="I1032" s="161"/>
      <c r="L1032" s="157"/>
      <c r="M1032" s="162"/>
      <c r="T1032" s="163"/>
      <c r="AT1032" s="158" t="s">
        <v>203</v>
      </c>
      <c r="AU1032" s="158" t="s">
        <v>89</v>
      </c>
      <c r="AV1032" s="13" t="s">
        <v>89</v>
      </c>
      <c r="AW1032" s="13" t="s">
        <v>39</v>
      </c>
      <c r="AX1032" s="13" t="s">
        <v>80</v>
      </c>
      <c r="AY1032" s="158" t="s">
        <v>192</v>
      </c>
    </row>
    <row r="1033" spans="2:65" s="12" customFormat="1" ht="10.199999999999999" x14ac:dyDescent="0.2">
      <c r="B1033" s="150"/>
      <c r="D1033" s="151" t="s">
        <v>203</v>
      </c>
      <c r="E1033" s="152" t="s">
        <v>20</v>
      </c>
      <c r="F1033" s="153" t="s">
        <v>1838</v>
      </c>
      <c r="H1033" s="152" t="s">
        <v>20</v>
      </c>
      <c r="I1033" s="154"/>
      <c r="L1033" s="150"/>
      <c r="M1033" s="155"/>
      <c r="T1033" s="156"/>
      <c r="AT1033" s="152" t="s">
        <v>203</v>
      </c>
      <c r="AU1033" s="152" t="s">
        <v>89</v>
      </c>
      <c r="AV1033" s="12" t="s">
        <v>22</v>
      </c>
      <c r="AW1033" s="12" t="s">
        <v>39</v>
      </c>
      <c r="AX1033" s="12" t="s">
        <v>80</v>
      </c>
      <c r="AY1033" s="152" t="s">
        <v>192</v>
      </c>
    </row>
    <row r="1034" spans="2:65" s="13" customFormat="1" ht="10.199999999999999" x14ac:dyDescent="0.2">
      <c r="B1034" s="157"/>
      <c r="D1034" s="151" t="s">
        <v>203</v>
      </c>
      <c r="E1034" s="158" t="s">
        <v>20</v>
      </c>
      <c r="F1034" s="159" t="s">
        <v>2209</v>
      </c>
      <c r="H1034" s="160">
        <v>4.2999999999999997E-2</v>
      </c>
      <c r="I1034" s="161"/>
      <c r="L1034" s="157"/>
      <c r="M1034" s="162"/>
      <c r="T1034" s="163"/>
      <c r="AT1034" s="158" t="s">
        <v>203</v>
      </c>
      <c r="AU1034" s="158" t="s">
        <v>89</v>
      </c>
      <c r="AV1034" s="13" t="s">
        <v>89</v>
      </c>
      <c r="AW1034" s="13" t="s">
        <v>39</v>
      </c>
      <c r="AX1034" s="13" t="s">
        <v>80</v>
      </c>
      <c r="AY1034" s="158" t="s">
        <v>192</v>
      </c>
    </row>
    <row r="1035" spans="2:65" s="14" customFormat="1" ht="10.199999999999999" x14ac:dyDescent="0.2">
      <c r="B1035" s="164"/>
      <c r="D1035" s="151" t="s">
        <v>203</v>
      </c>
      <c r="E1035" s="165" t="s">
        <v>20</v>
      </c>
      <c r="F1035" s="166" t="s">
        <v>207</v>
      </c>
      <c r="H1035" s="167">
        <v>5.3479999999999999</v>
      </c>
      <c r="I1035" s="168"/>
      <c r="L1035" s="164"/>
      <c r="M1035" s="169"/>
      <c r="T1035" s="170"/>
      <c r="AT1035" s="165" t="s">
        <v>203</v>
      </c>
      <c r="AU1035" s="165" t="s">
        <v>89</v>
      </c>
      <c r="AV1035" s="14" t="s">
        <v>199</v>
      </c>
      <c r="AW1035" s="14" t="s">
        <v>39</v>
      </c>
      <c r="AX1035" s="14" t="s">
        <v>22</v>
      </c>
      <c r="AY1035" s="165" t="s">
        <v>192</v>
      </c>
    </row>
    <row r="1036" spans="2:65" s="1" customFormat="1" ht="24.15" customHeight="1" x14ac:dyDescent="0.2">
      <c r="B1036" s="33"/>
      <c r="C1036" s="133" t="s">
        <v>2210</v>
      </c>
      <c r="D1036" s="133" t="s">
        <v>194</v>
      </c>
      <c r="E1036" s="134" t="s">
        <v>2211</v>
      </c>
      <c r="F1036" s="135" t="s">
        <v>2212</v>
      </c>
      <c r="G1036" s="136" t="s">
        <v>234</v>
      </c>
      <c r="H1036" s="137">
        <v>25.66</v>
      </c>
      <c r="I1036" s="138"/>
      <c r="J1036" s="139">
        <f>ROUND(I1036*H1036,2)</f>
        <v>0</v>
      </c>
      <c r="K1036" s="135" t="s">
        <v>198</v>
      </c>
      <c r="L1036" s="33"/>
      <c r="M1036" s="140" t="s">
        <v>20</v>
      </c>
      <c r="N1036" s="141" t="s">
        <v>51</v>
      </c>
      <c r="P1036" s="142">
        <f>O1036*H1036</f>
        <v>0</v>
      </c>
      <c r="Q1036" s="142">
        <v>4.3800000000000002E-3</v>
      </c>
      <c r="R1036" s="142">
        <f>Q1036*H1036</f>
        <v>0.11239080000000001</v>
      </c>
      <c r="S1036" s="142">
        <v>0</v>
      </c>
      <c r="T1036" s="143">
        <f>S1036*H1036</f>
        <v>0</v>
      </c>
      <c r="AR1036" s="144" t="s">
        <v>199</v>
      </c>
      <c r="AT1036" s="144" t="s">
        <v>194</v>
      </c>
      <c r="AU1036" s="144" t="s">
        <v>89</v>
      </c>
      <c r="AY1036" s="18" t="s">
        <v>192</v>
      </c>
      <c r="BE1036" s="145">
        <f>IF(N1036="základní",J1036,0)</f>
        <v>0</v>
      </c>
      <c r="BF1036" s="145">
        <f>IF(N1036="snížená",J1036,0)</f>
        <v>0</v>
      </c>
      <c r="BG1036" s="145">
        <f>IF(N1036="zákl. přenesená",J1036,0)</f>
        <v>0</v>
      </c>
      <c r="BH1036" s="145">
        <f>IF(N1036="sníž. přenesená",J1036,0)</f>
        <v>0</v>
      </c>
      <c r="BI1036" s="145">
        <f>IF(N1036="nulová",J1036,0)</f>
        <v>0</v>
      </c>
      <c r="BJ1036" s="18" t="s">
        <v>22</v>
      </c>
      <c r="BK1036" s="145">
        <f>ROUND(I1036*H1036,2)</f>
        <v>0</v>
      </c>
      <c r="BL1036" s="18" t="s">
        <v>199</v>
      </c>
      <c r="BM1036" s="144" t="s">
        <v>2213</v>
      </c>
    </row>
    <row r="1037" spans="2:65" s="1" customFormat="1" ht="10.199999999999999" x14ac:dyDescent="0.2">
      <c r="B1037" s="33"/>
      <c r="D1037" s="146" t="s">
        <v>201</v>
      </c>
      <c r="F1037" s="147" t="s">
        <v>2214</v>
      </c>
      <c r="I1037" s="148"/>
      <c r="L1037" s="33"/>
      <c r="M1037" s="149"/>
      <c r="T1037" s="54"/>
      <c r="AT1037" s="18" t="s">
        <v>201</v>
      </c>
      <c r="AU1037" s="18" t="s">
        <v>89</v>
      </c>
    </row>
    <row r="1038" spans="2:65" s="12" customFormat="1" ht="10.199999999999999" x14ac:dyDescent="0.2">
      <c r="B1038" s="150"/>
      <c r="D1038" s="151" t="s">
        <v>203</v>
      </c>
      <c r="E1038" s="152" t="s">
        <v>20</v>
      </c>
      <c r="F1038" s="153" t="s">
        <v>2215</v>
      </c>
      <c r="H1038" s="152" t="s">
        <v>20</v>
      </c>
      <c r="I1038" s="154"/>
      <c r="L1038" s="150"/>
      <c r="M1038" s="155"/>
      <c r="T1038" s="156"/>
      <c r="AT1038" s="152" t="s">
        <v>203</v>
      </c>
      <c r="AU1038" s="152" t="s">
        <v>89</v>
      </c>
      <c r="AV1038" s="12" t="s">
        <v>22</v>
      </c>
      <c r="AW1038" s="12" t="s">
        <v>39</v>
      </c>
      <c r="AX1038" s="12" t="s">
        <v>80</v>
      </c>
      <c r="AY1038" s="152" t="s">
        <v>192</v>
      </c>
    </row>
    <row r="1039" spans="2:65" s="13" customFormat="1" ht="10.199999999999999" x14ac:dyDescent="0.2">
      <c r="B1039" s="157"/>
      <c r="D1039" s="151" t="s">
        <v>203</v>
      </c>
      <c r="E1039" s="158" t="s">
        <v>20</v>
      </c>
      <c r="F1039" s="159" t="s">
        <v>2216</v>
      </c>
      <c r="H1039" s="160">
        <v>25.66</v>
      </c>
      <c r="I1039" s="161"/>
      <c r="L1039" s="157"/>
      <c r="M1039" s="162"/>
      <c r="T1039" s="163"/>
      <c r="AT1039" s="158" t="s">
        <v>203</v>
      </c>
      <c r="AU1039" s="158" t="s">
        <v>89</v>
      </c>
      <c r="AV1039" s="13" t="s">
        <v>89</v>
      </c>
      <c r="AW1039" s="13" t="s">
        <v>39</v>
      </c>
      <c r="AX1039" s="13" t="s">
        <v>22</v>
      </c>
      <c r="AY1039" s="158" t="s">
        <v>192</v>
      </c>
    </row>
    <row r="1040" spans="2:65" s="1" customFormat="1" ht="16.5" customHeight="1" x14ac:dyDescent="0.2">
      <c r="B1040" s="33"/>
      <c r="C1040" s="133" t="s">
        <v>2217</v>
      </c>
      <c r="D1040" s="133" t="s">
        <v>194</v>
      </c>
      <c r="E1040" s="134" t="s">
        <v>2218</v>
      </c>
      <c r="F1040" s="135" t="s">
        <v>2219</v>
      </c>
      <c r="G1040" s="136" t="s">
        <v>234</v>
      </c>
      <c r="H1040" s="137">
        <v>78.38</v>
      </c>
      <c r="I1040" s="138"/>
      <c r="J1040" s="139">
        <f>ROUND(I1040*H1040,2)</f>
        <v>0</v>
      </c>
      <c r="K1040" s="135" t="s">
        <v>198</v>
      </c>
      <c r="L1040" s="33"/>
      <c r="M1040" s="140" t="s">
        <v>20</v>
      </c>
      <c r="N1040" s="141" t="s">
        <v>51</v>
      </c>
      <c r="P1040" s="142">
        <f>O1040*H1040</f>
        <v>0</v>
      </c>
      <c r="Q1040" s="142">
        <v>3.0000000000000001E-3</v>
      </c>
      <c r="R1040" s="142">
        <f>Q1040*H1040</f>
        <v>0.23513999999999999</v>
      </c>
      <c r="S1040" s="142">
        <v>0</v>
      </c>
      <c r="T1040" s="143">
        <f>S1040*H1040</f>
        <v>0</v>
      </c>
      <c r="AR1040" s="144" t="s">
        <v>199</v>
      </c>
      <c r="AT1040" s="144" t="s">
        <v>194</v>
      </c>
      <c r="AU1040" s="144" t="s">
        <v>89</v>
      </c>
      <c r="AY1040" s="18" t="s">
        <v>192</v>
      </c>
      <c r="BE1040" s="145">
        <f>IF(N1040="základní",J1040,0)</f>
        <v>0</v>
      </c>
      <c r="BF1040" s="145">
        <f>IF(N1040="snížená",J1040,0)</f>
        <v>0</v>
      </c>
      <c r="BG1040" s="145">
        <f>IF(N1040="zákl. přenesená",J1040,0)</f>
        <v>0</v>
      </c>
      <c r="BH1040" s="145">
        <f>IF(N1040="sníž. přenesená",J1040,0)</f>
        <v>0</v>
      </c>
      <c r="BI1040" s="145">
        <f>IF(N1040="nulová",J1040,0)</f>
        <v>0</v>
      </c>
      <c r="BJ1040" s="18" t="s">
        <v>22</v>
      </c>
      <c r="BK1040" s="145">
        <f>ROUND(I1040*H1040,2)</f>
        <v>0</v>
      </c>
      <c r="BL1040" s="18" t="s">
        <v>199</v>
      </c>
      <c r="BM1040" s="144" t="s">
        <v>2220</v>
      </c>
    </row>
    <row r="1041" spans="2:51" s="1" customFormat="1" ht="10.199999999999999" x14ac:dyDescent="0.2">
      <c r="B1041" s="33"/>
      <c r="D1041" s="146" t="s">
        <v>201</v>
      </c>
      <c r="F1041" s="147" t="s">
        <v>2221</v>
      </c>
      <c r="I1041" s="148"/>
      <c r="L1041" s="33"/>
      <c r="M1041" s="149"/>
      <c r="T1041" s="54"/>
      <c r="AT1041" s="18" t="s">
        <v>201</v>
      </c>
      <c r="AU1041" s="18" t="s">
        <v>89</v>
      </c>
    </row>
    <row r="1042" spans="2:51" s="12" customFormat="1" ht="10.199999999999999" x14ac:dyDescent="0.2">
      <c r="B1042" s="150"/>
      <c r="D1042" s="151" t="s">
        <v>203</v>
      </c>
      <c r="E1042" s="152" t="s">
        <v>20</v>
      </c>
      <c r="F1042" s="153" t="s">
        <v>2222</v>
      </c>
      <c r="H1042" s="152" t="s">
        <v>20</v>
      </c>
      <c r="I1042" s="154"/>
      <c r="L1042" s="150"/>
      <c r="M1042" s="155"/>
      <c r="T1042" s="156"/>
      <c r="AT1042" s="152" t="s">
        <v>203</v>
      </c>
      <c r="AU1042" s="152" t="s">
        <v>89</v>
      </c>
      <c r="AV1042" s="12" t="s">
        <v>22</v>
      </c>
      <c r="AW1042" s="12" t="s">
        <v>39</v>
      </c>
      <c r="AX1042" s="12" t="s">
        <v>80</v>
      </c>
      <c r="AY1042" s="152" t="s">
        <v>192</v>
      </c>
    </row>
    <row r="1043" spans="2:51" s="12" customFormat="1" ht="10.199999999999999" x14ac:dyDescent="0.2">
      <c r="B1043" s="150"/>
      <c r="D1043" s="151" t="s">
        <v>203</v>
      </c>
      <c r="E1043" s="152" t="s">
        <v>20</v>
      </c>
      <c r="F1043" s="153" t="s">
        <v>2223</v>
      </c>
      <c r="H1043" s="152" t="s">
        <v>20</v>
      </c>
      <c r="I1043" s="154"/>
      <c r="L1043" s="150"/>
      <c r="M1043" s="155"/>
      <c r="T1043" s="156"/>
      <c r="AT1043" s="152" t="s">
        <v>203</v>
      </c>
      <c r="AU1043" s="152" t="s">
        <v>89</v>
      </c>
      <c r="AV1043" s="12" t="s">
        <v>22</v>
      </c>
      <c r="AW1043" s="12" t="s">
        <v>39</v>
      </c>
      <c r="AX1043" s="12" t="s">
        <v>80</v>
      </c>
      <c r="AY1043" s="152" t="s">
        <v>192</v>
      </c>
    </row>
    <row r="1044" spans="2:51" s="13" customFormat="1" ht="10.199999999999999" x14ac:dyDescent="0.2">
      <c r="B1044" s="157"/>
      <c r="D1044" s="151" t="s">
        <v>203</v>
      </c>
      <c r="E1044" s="158" t="s">
        <v>20</v>
      </c>
      <c r="F1044" s="159" t="s">
        <v>2216</v>
      </c>
      <c r="H1044" s="160">
        <v>25.66</v>
      </c>
      <c r="I1044" s="161"/>
      <c r="L1044" s="157"/>
      <c r="M1044" s="162"/>
      <c r="T1044" s="163"/>
      <c r="AT1044" s="158" t="s">
        <v>203</v>
      </c>
      <c r="AU1044" s="158" t="s">
        <v>89</v>
      </c>
      <c r="AV1044" s="13" t="s">
        <v>89</v>
      </c>
      <c r="AW1044" s="13" t="s">
        <v>39</v>
      </c>
      <c r="AX1044" s="13" t="s">
        <v>80</v>
      </c>
      <c r="AY1044" s="158" t="s">
        <v>192</v>
      </c>
    </row>
    <row r="1045" spans="2:51" s="12" customFormat="1" ht="10.199999999999999" x14ac:dyDescent="0.2">
      <c r="B1045" s="150"/>
      <c r="D1045" s="151" t="s">
        <v>203</v>
      </c>
      <c r="E1045" s="152" t="s">
        <v>20</v>
      </c>
      <c r="F1045" s="153" t="s">
        <v>2224</v>
      </c>
      <c r="H1045" s="152" t="s">
        <v>20</v>
      </c>
      <c r="I1045" s="154"/>
      <c r="L1045" s="150"/>
      <c r="M1045" s="155"/>
      <c r="T1045" s="156"/>
      <c r="AT1045" s="152" t="s">
        <v>203</v>
      </c>
      <c r="AU1045" s="152" t="s">
        <v>89</v>
      </c>
      <c r="AV1045" s="12" t="s">
        <v>22</v>
      </c>
      <c r="AW1045" s="12" t="s">
        <v>39</v>
      </c>
      <c r="AX1045" s="12" t="s">
        <v>80</v>
      </c>
      <c r="AY1045" s="152" t="s">
        <v>192</v>
      </c>
    </row>
    <row r="1046" spans="2:51" s="12" customFormat="1" ht="10.199999999999999" x14ac:dyDescent="0.2">
      <c r="B1046" s="150"/>
      <c r="D1046" s="151" t="s">
        <v>203</v>
      </c>
      <c r="E1046" s="152" t="s">
        <v>20</v>
      </c>
      <c r="F1046" s="153" t="s">
        <v>827</v>
      </c>
      <c r="H1046" s="152" t="s">
        <v>20</v>
      </c>
      <c r="I1046" s="154"/>
      <c r="L1046" s="150"/>
      <c r="M1046" s="155"/>
      <c r="T1046" s="156"/>
      <c r="AT1046" s="152" t="s">
        <v>203</v>
      </c>
      <c r="AU1046" s="152" t="s">
        <v>89</v>
      </c>
      <c r="AV1046" s="12" t="s">
        <v>22</v>
      </c>
      <c r="AW1046" s="12" t="s">
        <v>39</v>
      </c>
      <c r="AX1046" s="12" t="s">
        <v>80</v>
      </c>
      <c r="AY1046" s="152" t="s">
        <v>192</v>
      </c>
    </row>
    <row r="1047" spans="2:51" s="13" customFormat="1" ht="10.199999999999999" x14ac:dyDescent="0.2">
      <c r="B1047" s="157"/>
      <c r="D1047" s="151" t="s">
        <v>203</v>
      </c>
      <c r="E1047" s="158" t="s">
        <v>20</v>
      </c>
      <c r="F1047" s="159" t="s">
        <v>828</v>
      </c>
      <c r="H1047" s="160">
        <v>15.33</v>
      </c>
      <c r="I1047" s="161"/>
      <c r="L1047" s="157"/>
      <c r="M1047" s="162"/>
      <c r="T1047" s="163"/>
      <c r="AT1047" s="158" t="s">
        <v>203</v>
      </c>
      <c r="AU1047" s="158" t="s">
        <v>89</v>
      </c>
      <c r="AV1047" s="13" t="s">
        <v>89</v>
      </c>
      <c r="AW1047" s="13" t="s">
        <v>39</v>
      </c>
      <c r="AX1047" s="13" t="s">
        <v>80</v>
      </c>
      <c r="AY1047" s="158" t="s">
        <v>192</v>
      </c>
    </row>
    <row r="1048" spans="2:51" s="12" customFormat="1" ht="10.199999999999999" x14ac:dyDescent="0.2">
      <c r="B1048" s="150"/>
      <c r="D1048" s="151" t="s">
        <v>203</v>
      </c>
      <c r="E1048" s="152" t="s">
        <v>20</v>
      </c>
      <c r="F1048" s="153" t="s">
        <v>2225</v>
      </c>
      <c r="H1048" s="152" t="s">
        <v>20</v>
      </c>
      <c r="I1048" s="154"/>
      <c r="L1048" s="150"/>
      <c r="M1048" s="155"/>
      <c r="T1048" s="156"/>
      <c r="AT1048" s="152" t="s">
        <v>203</v>
      </c>
      <c r="AU1048" s="152" t="s">
        <v>89</v>
      </c>
      <c r="AV1048" s="12" t="s">
        <v>22</v>
      </c>
      <c r="AW1048" s="12" t="s">
        <v>39</v>
      </c>
      <c r="AX1048" s="12" t="s">
        <v>80</v>
      </c>
      <c r="AY1048" s="152" t="s">
        <v>192</v>
      </c>
    </row>
    <row r="1049" spans="2:51" s="13" customFormat="1" ht="10.199999999999999" x14ac:dyDescent="0.2">
      <c r="B1049" s="157"/>
      <c r="D1049" s="151" t="s">
        <v>203</v>
      </c>
      <c r="E1049" s="158" t="s">
        <v>20</v>
      </c>
      <c r="F1049" s="159" t="s">
        <v>2226</v>
      </c>
      <c r="H1049" s="160">
        <v>13.43</v>
      </c>
      <c r="I1049" s="161"/>
      <c r="L1049" s="157"/>
      <c r="M1049" s="162"/>
      <c r="T1049" s="163"/>
      <c r="AT1049" s="158" t="s">
        <v>203</v>
      </c>
      <c r="AU1049" s="158" t="s">
        <v>89</v>
      </c>
      <c r="AV1049" s="13" t="s">
        <v>89</v>
      </c>
      <c r="AW1049" s="13" t="s">
        <v>39</v>
      </c>
      <c r="AX1049" s="13" t="s">
        <v>80</v>
      </c>
      <c r="AY1049" s="158" t="s">
        <v>192</v>
      </c>
    </row>
    <row r="1050" spans="2:51" s="12" customFormat="1" ht="10.199999999999999" x14ac:dyDescent="0.2">
      <c r="B1050" s="150"/>
      <c r="D1050" s="151" t="s">
        <v>203</v>
      </c>
      <c r="E1050" s="152" t="s">
        <v>20</v>
      </c>
      <c r="F1050" s="153" t="s">
        <v>835</v>
      </c>
      <c r="H1050" s="152" t="s">
        <v>20</v>
      </c>
      <c r="I1050" s="154"/>
      <c r="L1050" s="150"/>
      <c r="M1050" s="155"/>
      <c r="T1050" s="156"/>
      <c r="AT1050" s="152" t="s">
        <v>203</v>
      </c>
      <c r="AU1050" s="152" t="s">
        <v>89</v>
      </c>
      <c r="AV1050" s="12" t="s">
        <v>22</v>
      </c>
      <c r="AW1050" s="12" t="s">
        <v>39</v>
      </c>
      <c r="AX1050" s="12" t="s">
        <v>80</v>
      </c>
      <c r="AY1050" s="152" t="s">
        <v>192</v>
      </c>
    </row>
    <row r="1051" spans="2:51" s="13" customFormat="1" ht="10.199999999999999" x14ac:dyDescent="0.2">
      <c r="B1051" s="157"/>
      <c r="D1051" s="151" t="s">
        <v>203</v>
      </c>
      <c r="E1051" s="158" t="s">
        <v>20</v>
      </c>
      <c r="F1051" s="159" t="s">
        <v>836</v>
      </c>
      <c r="H1051" s="160">
        <v>3.34</v>
      </c>
      <c r="I1051" s="161"/>
      <c r="L1051" s="157"/>
      <c r="M1051" s="162"/>
      <c r="T1051" s="163"/>
      <c r="AT1051" s="158" t="s">
        <v>203</v>
      </c>
      <c r="AU1051" s="158" t="s">
        <v>89</v>
      </c>
      <c r="AV1051" s="13" t="s">
        <v>89</v>
      </c>
      <c r="AW1051" s="13" t="s">
        <v>39</v>
      </c>
      <c r="AX1051" s="13" t="s">
        <v>80</v>
      </c>
      <c r="AY1051" s="158" t="s">
        <v>192</v>
      </c>
    </row>
    <row r="1052" spans="2:51" s="12" customFormat="1" ht="10.199999999999999" x14ac:dyDescent="0.2">
      <c r="B1052" s="150"/>
      <c r="D1052" s="151" t="s">
        <v>203</v>
      </c>
      <c r="E1052" s="152" t="s">
        <v>20</v>
      </c>
      <c r="F1052" s="153" t="s">
        <v>837</v>
      </c>
      <c r="H1052" s="152" t="s">
        <v>20</v>
      </c>
      <c r="I1052" s="154"/>
      <c r="L1052" s="150"/>
      <c r="M1052" s="155"/>
      <c r="T1052" s="156"/>
      <c r="AT1052" s="152" t="s">
        <v>203</v>
      </c>
      <c r="AU1052" s="152" t="s">
        <v>89</v>
      </c>
      <c r="AV1052" s="12" t="s">
        <v>22</v>
      </c>
      <c r="AW1052" s="12" t="s">
        <v>39</v>
      </c>
      <c r="AX1052" s="12" t="s">
        <v>80</v>
      </c>
      <c r="AY1052" s="152" t="s">
        <v>192</v>
      </c>
    </row>
    <row r="1053" spans="2:51" s="13" customFormat="1" ht="10.199999999999999" x14ac:dyDescent="0.2">
      <c r="B1053" s="157"/>
      <c r="D1053" s="151" t="s">
        <v>203</v>
      </c>
      <c r="E1053" s="158" t="s">
        <v>20</v>
      </c>
      <c r="F1053" s="159" t="s">
        <v>838</v>
      </c>
      <c r="H1053" s="160">
        <v>9.24</v>
      </c>
      <c r="I1053" s="161"/>
      <c r="L1053" s="157"/>
      <c r="M1053" s="162"/>
      <c r="T1053" s="163"/>
      <c r="AT1053" s="158" t="s">
        <v>203</v>
      </c>
      <c r="AU1053" s="158" t="s">
        <v>89</v>
      </c>
      <c r="AV1053" s="13" t="s">
        <v>89</v>
      </c>
      <c r="AW1053" s="13" t="s">
        <v>39</v>
      </c>
      <c r="AX1053" s="13" t="s">
        <v>80</v>
      </c>
      <c r="AY1053" s="158" t="s">
        <v>192</v>
      </c>
    </row>
    <row r="1054" spans="2:51" s="12" customFormat="1" ht="10.199999999999999" x14ac:dyDescent="0.2">
      <c r="B1054" s="150"/>
      <c r="D1054" s="151" t="s">
        <v>203</v>
      </c>
      <c r="E1054" s="152" t="s">
        <v>20</v>
      </c>
      <c r="F1054" s="153" t="s">
        <v>839</v>
      </c>
      <c r="H1054" s="152" t="s">
        <v>20</v>
      </c>
      <c r="I1054" s="154"/>
      <c r="L1054" s="150"/>
      <c r="M1054" s="155"/>
      <c r="T1054" s="156"/>
      <c r="AT1054" s="152" t="s">
        <v>203</v>
      </c>
      <c r="AU1054" s="152" t="s">
        <v>89</v>
      </c>
      <c r="AV1054" s="12" t="s">
        <v>22</v>
      </c>
      <c r="AW1054" s="12" t="s">
        <v>39</v>
      </c>
      <c r="AX1054" s="12" t="s">
        <v>80</v>
      </c>
      <c r="AY1054" s="152" t="s">
        <v>192</v>
      </c>
    </row>
    <row r="1055" spans="2:51" s="13" customFormat="1" ht="10.199999999999999" x14ac:dyDescent="0.2">
      <c r="B1055" s="157"/>
      <c r="D1055" s="151" t="s">
        <v>203</v>
      </c>
      <c r="E1055" s="158" t="s">
        <v>20</v>
      </c>
      <c r="F1055" s="159" t="s">
        <v>840</v>
      </c>
      <c r="H1055" s="160">
        <v>11.38</v>
      </c>
      <c r="I1055" s="161"/>
      <c r="L1055" s="157"/>
      <c r="M1055" s="162"/>
      <c r="T1055" s="163"/>
      <c r="AT1055" s="158" t="s">
        <v>203</v>
      </c>
      <c r="AU1055" s="158" t="s">
        <v>89</v>
      </c>
      <c r="AV1055" s="13" t="s">
        <v>89</v>
      </c>
      <c r="AW1055" s="13" t="s">
        <v>39</v>
      </c>
      <c r="AX1055" s="13" t="s">
        <v>80</v>
      </c>
      <c r="AY1055" s="158" t="s">
        <v>192</v>
      </c>
    </row>
    <row r="1056" spans="2:51" s="14" customFormat="1" ht="10.199999999999999" x14ac:dyDescent="0.2">
      <c r="B1056" s="164"/>
      <c r="D1056" s="151" t="s">
        <v>203</v>
      </c>
      <c r="E1056" s="165" t="s">
        <v>20</v>
      </c>
      <c r="F1056" s="166" t="s">
        <v>207</v>
      </c>
      <c r="H1056" s="167">
        <v>78.38</v>
      </c>
      <c r="I1056" s="168"/>
      <c r="L1056" s="164"/>
      <c r="M1056" s="169"/>
      <c r="T1056" s="170"/>
      <c r="AT1056" s="165" t="s">
        <v>203</v>
      </c>
      <c r="AU1056" s="165" t="s">
        <v>89</v>
      </c>
      <c r="AV1056" s="14" t="s">
        <v>199</v>
      </c>
      <c r="AW1056" s="14" t="s">
        <v>39</v>
      </c>
      <c r="AX1056" s="14" t="s">
        <v>22</v>
      </c>
      <c r="AY1056" s="165" t="s">
        <v>192</v>
      </c>
    </row>
    <row r="1057" spans="2:65" s="1" customFormat="1" ht="24.15" customHeight="1" x14ac:dyDescent="0.2">
      <c r="B1057" s="33"/>
      <c r="C1057" s="133" t="s">
        <v>2227</v>
      </c>
      <c r="D1057" s="133" t="s">
        <v>194</v>
      </c>
      <c r="E1057" s="134" t="s">
        <v>2228</v>
      </c>
      <c r="F1057" s="135" t="s">
        <v>2229</v>
      </c>
      <c r="G1057" s="136" t="s">
        <v>234</v>
      </c>
      <c r="H1057" s="137">
        <v>186.74</v>
      </c>
      <c r="I1057" s="138"/>
      <c r="J1057" s="139">
        <f>ROUND(I1057*H1057,2)</f>
        <v>0</v>
      </c>
      <c r="K1057" s="135" t="s">
        <v>198</v>
      </c>
      <c r="L1057" s="33"/>
      <c r="M1057" s="140" t="s">
        <v>20</v>
      </c>
      <c r="N1057" s="141" t="s">
        <v>51</v>
      </c>
      <c r="P1057" s="142">
        <f>O1057*H1057</f>
        <v>0</v>
      </c>
      <c r="Q1057" s="142">
        <v>5.7000000000000002E-3</v>
      </c>
      <c r="R1057" s="142">
        <f>Q1057*H1057</f>
        <v>1.0644180000000001</v>
      </c>
      <c r="S1057" s="142">
        <v>0</v>
      </c>
      <c r="T1057" s="143">
        <f>S1057*H1057</f>
        <v>0</v>
      </c>
      <c r="AR1057" s="144" t="s">
        <v>199</v>
      </c>
      <c r="AT1057" s="144" t="s">
        <v>194</v>
      </c>
      <c r="AU1057" s="144" t="s">
        <v>89</v>
      </c>
      <c r="AY1057" s="18" t="s">
        <v>192</v>
      </c>
      <c r="BE1057" s="145">
        <f>IF(N1057="základní",J1057,0)</f>
        <v>0</v>
      </c>
      <c r="BF1057" s="145">
        <f>IF(N1057="snížená",J1057,0)</f>
        <v>0</v>
      </c>
      <c r="BG1057" s="145">
        <f>IF(N1057="zákl. přenesená",J1057,0)</f>
        <v>0</v>
      </c>
      <c r="BH1057" s="145">
        <f>IF(N1057="sníž. přenesená",J1057,0)</f>
        <v>0</v>
      </c>
      <c r="BI1057" s="145">
        <f>IF(N1057="nulová",J1057,0)</f>
        <v>0</v>
      </c>
      <c r="BJ1057" s="18" t="s">
        <v>22</v>
      </c>
      <c r="BK1057" s="145">
        <f>ROUND(I1057*H1057,2)</f>
        <v>0</v>
      </c>
      <c r="BL1057" s="18" t="s">
        <v>199</v>
      </c>
      <c r="BM1057" s="144" t="s">
        <v>2230</v>
      </c>
    </row>
    <row r="1058" spans="2:65" s="1" customFormat="1" ht="10.199999999999999" x14ac:dyDescent="0.2">
      <c r="B1058" s="33"/>
      <c r="D1058" s="146" t="s">
        <v>201</v>
      </c>
      <c r="F1058" s="147" t="s">
        <v>2231</v>
      </c>
      <c r="I1058" s="148"/>
      <c r="L1058" s="33"/>
      <c r="M1058" s="149"/>
      <c r="T1058" s="54"/>
      <c r="AT1058" s="18" t="s">
        <v>201</v>
      </c>
      <c r="AU1058" s="18" t="s">
        <v>89</v>
      </c>
    </row>
    <row r="1059" spans="2:65" s="12" customFormat="1" ht="10.199999999999999" x14ac:dyDescent="0.2">
      <c r="B1059" s="150"/>
      <c r="D1059" s="151" t="s">
        <v>203</v>
      </c>
      <c r="E1059" s="152" t="s">
        <v>20</v>
      </c>
      <c r="F1059" s="153" t="s">
        <v>815</v>
      </c>
      <c r="H1059" s="152" t="s">
        <v>20</v>
      </c>
      <c r="I1059" s="154"/>
      <c r="L1059" s="150"/>
      <c r="M1059" s="155"/>
      <c r="T1059" s="156"/>
      <c r="AT1059" s="152" t="s">
        <v>203</v>
      </c>
      <c r="AU1059" s="152" t="s">
        <v>89</v>
      </c>
      <c r="AV1059" s="12" t="s">
        <v>22</v>
      </c>
      <c r="AW1059" s="12" t="s">
        <v>39</v>
      </c>
      <c r="AX1059" s="12" t="s">
        <v>80</v>
      </c>
      <c r="AY1059" s="152" t="s">
        <v>192</v>
      </c>
    </row>
    <row r="1060" spans="2:65" s="13" customFormat="1" ht="10.199999999999999" x14ac:dyDescent="0.2">
      <c r="B1060" s="157"/>
      <c r="D1060" s="151" t="s">
        <v>203</v>
      </c>
      <c r="E1060" s="158" t="s">
        <v>20</v>
      </c>
      <c r="F1060" s="159" t="s">
        <v>816</v>
      </c>
      <c r="H1060" s="160">
        <v>106.58</v>
      </c>
      <c r="I1060" s="161"/>
      <c r="L1060" s="157"/>
      <c r="M1060" s="162"/>
      <c r="T1060" s="163"/>
      <c r="AT1060" s="158" t="s">
        <v>203</v>
      </c>
      <c r="AU1060" s="158" t="s">
        <v>89</v>
      </c>
      <c r="AV1060" s="13" t="s">
        <v>89</v>
      </c>
      <c r="AW1060" s="13" t="s">
        <v>39</v>
      </c>
      <c r="AX1060" s="13" t="s">
        <v>80</v>
      </c>
      <c r="AY1060" s="158" t="s">
        <v>192</v>
      </c>
    </row>
    <row r="1061" spans="2:65" s="12" customFormat="1" ht="10.199999999999999" x14ac:dyDescent="0.2">
      <c r="B1061" s="150"/>
      <c r="D1061" s="151" t="s">
        <v>203</v>
      </c>
      <c r="E1061" s="152" t="s">
        <v>20</v>
      </c>
      <c r="F1061" s="153" t="s">
        <v>817</v>
      </c>
      <c r="H1061" s="152" t="s">
        <v>20</v>
      </c>
      <c r="I1061" s="154"/>
      <c r="L1061" s="150"/>
      <c r="M1061" s="155"/>
      <c r="T1061" s="156"/>
      <c r="AT1061" s="152" t="s">
        <v>203</v>
      </c>
      <c r="AU1061" s="152" t="s">
        <v>89</v>
      </c>
      <c r="AV1061" s="12" t="s">
        <v>22</v>
      </c>
      <c r="AW1061" s="12" t="s">
        <v>39</v>
      </c>
      <c r="AX1061" s="12" t="s">
        <v>80</v>
      </c>
      <c r="AY1061" s="152" t="s">
        <v>192</v>
      </c>
    </row>
    <row r="1062" spans="2:65" s="13" customFormat="1" ht="10.199999999999999" x14ac:dyDescent="0.2">
      <c r="B1062" s="157"/>
      <c r="D1062" s="151" t="s">
        <v>203</v>
      </c>
      <c r="E1062" s="158" t="s">
        <v>20</v>
      </c>
      <c r="F1062" s="159" t="s">
        <v>818</v>
      </c>
      <c r="H1062" s="160">
        <v>1.6</v>
      </c>
      <c r="I1062" s="161"/>
      <c r="L1062" s="157"/>
      <c r="M1062" s="162"/>
      <c r="T1062" s="163"/>
      <c r="AT1062" s="158" t="s">
        <v>203</v>
      </c>
      <c r="AU1062" s="158" t="s">
        <v>89</v>
      </c>
      <c r="AV1062" s="13" t="s">
        <v>89</v>
      </c>
      <c r="AW1062" s="13" t="s">
        <v>39</v>
      </c>
      <c r="AX1062" s="13" t="s">
        <v>80</v>
      </c>
      <c r="AY1062" s="158" t="s">
        <v>192</v>
      </c>
    </row>
    <row r="1063" spans="2:65" s="12" customFormat="1" ht="10.199999999999999" x14ac:dyDescent="0.2">
      <c r="B1063" s="150"/>
      <c r="D1063" s="151" t="s">
        <v>203</v>
      </c>
      <c r="E1063" s="152" t="s">
        <v>20</v>
      </c>
      <c r="F1063" s="153" t="s">
        <v>819</v>
      </c>
      <c r="H1063" s="152" t="s">
        <v>20</v>
      </c>
      <c r="I1063" s="154"/>
      <c r="L1063" s="150"/>
      <c r="M1063" s="155"/>
      <c r="T1063" s="156"/>
      <c r="AT1063" s="152" t="s">
        <v>203</v>
      </c>
      <c r="AU1063" s="152" t="s">
        <v>89</v>
      </c>
      <c r="AV1063" s="12" t="s">
        <v>22</v>
      </c>
      <c r="AW1063" s="12" t="s">
        <v>39</v>
      </c>
      <c r="AX1063" s="12" t="s">
        <v>80</v>
      </c>
      <c r="AY1063" s="152" t="s">
        <v>192</v>
      </c>
    </row>
    <row r="1064" spans="2:65" s="13" customFormat="1" ht="10.199999999999999" x14ac:dyDescent="0.2">
      <c r="B1064" s="157"/>
      <c r="D1064" s="151" t="s">
        <v>203</v>
      </c>
      <c r="E1064" s="158" t="s">
        <v>20</v>
      </c>
      <c r="F1064" s="159" t="s">
        <v>820</v>
      </c>
      <c r="H1064" s="160">
        <v>17.920000000000002</v>
      </c>
      <c r="I1064" s="161"/>
      <c r="L1064" s="157"/>
      <c r="M1064" s="162"/>
      <c r="T1064" s="163"/>
      <c r="AT1064" s="158" t="s">
        <v>203</v>
      </c>
      <c r="AU1064" s="158" t="s">
        <v>89</v>
      </c>
      <c r="AV1064" s="13" t="s">
        <v>89</v>
      </c>
      <c r="AW1064" s="13" t="s">
        <v>39</v>
      </c>
      <c r="AX1064" s="13" t="s">
        <v>80</v>
      </c>
      <c r="AY1064" s="158" t="s">
        <v>192</v>
      </c>
    </row>
    <row r="1065" spans="2:65" s="12" customFormat="1" ht="10.199999999999999" x14ac:dyDescent="0.2">
      <c r="B1065" s="150"/>
      <c r="D1065" s="151" t="s">
        <v>203</v>
      </c>
      <c r="E1065" s="152" t="s">
        <v>20</v>
      </c>
      <c r="F1065" s="153" t="s">
        <v>821</v>
      </c>
      <c r="H1065" s="152" t="s">
        <v>20</v>
      </c>
      <c r="I1065" s="154"/>
      <c r="L1065" s="150"/>
      <c r="M1065" s="155"/>
      <c r="T1065" s="156"/>
      <c r="AT1065" s="152" t="s">
        <v>203</v>
      </c>
      <c r="AU1065" s="152" t="s">
        <v>89</v>
      </c>
      <c r="AV1065" s="12" t="s">
        <v>22</v>
      </c>
      <c r="AW1065" s="12" t="s">
        <v>39</v>
      </c>
      <c r="AX1065" s="12" t="s">
        <v>80</v>
      </c>
      <c r="AY1065" s="152" t="s">
        <v>192</v>
      </c>
    </row>
    <row r="1066" spans="2:65" s="13" customFormat="1" ht="10.199999999999999" x14ac:dyDescent="0.2">
      <c r="B1066" s="157"/>
      <c r="D1066" s="151" t="s">
        <v>203</v>
      </c>
      <c r="E1066" s="158" t="s">
        <v>20</v>
      </c>
      <c r="F1066" s="159" t="s">
        <v>822</v>
      </c>
      <c r="H1066" s="160">
        <v>1.84</v>
      </c>
      <c r="I1066" s="161"/>
      <c r="L1066" s="157"/>
      <c r="M1066" s="162"/>
      <c r="T1066" s="163"/>
      <c r="AT1066" s="158" t="s">
        <v>203</v>
      </c>
      <c r="AU1066" s="158" t="s">
        <v>89</v>
      </c>
      <c r="AV1066" s="13" t="s">
        <v>89</v>
      </c>
      <c r="AW1066" s="13" t="s">
        <v>39</v>
      </c>
      <c r="AX1066" s="13" t="s">
        <v>80</v>
      </c>
      <c r="AY1066" s="158" t="s">
        <v>192</v>
      </c>
    </row>
    <row r="1067" spans="2:65" s="12" customFormat="1" ht="10.199999999999999" x14ac:dyDescent="0.2">
      <c r="B1067" s="150"/>
      <c r="D1067" s="151" t="s">
        <v>203</v>
      </c>
      <c r="E1067" s="152" t="s">
        <v>20</v>
      </c>
      <c r="F1067" s="153" t="s">
        <v>823</v>
      </c>
      <c r="H1067" s="152" t="s">
        <v>20</v>
      </c>
      <c r="I1067" s="154"/>
      <c r="L1067" s="150"/>
      <c r="M1067" s="155"/>
      <c r="T1067" s="156"/>
      <c r="AT1067" s="152" t="s">
        <v>203</v>
      </c>
      <c r="AU1067" s="152" t="s">
        <v>89</v>
      </c>
      <c r="AV1067" s="12" t="s">
        <v>22</v>
      </c>
      <c r="AW1067" s="12" t="s">
        <v>39</v>
      </c>
      <c r="AX1067" s="12" t="s">
        <v>80</v>
      </c>
      <c r="AY1067" s="152" t="s">
        <v>192</v>
      </c>
    </row>
    <row r="1068" spans="2:65" s="13" customFormat="1" ht="10.199999999999999" x14ac:dyDescent="0.2">
      <c r="B1068" s="157"/>
      <c r="D1068" s="151" t="s">
        <v>203</v>
      </c>
      <c r="E1068" s="158" t="s">
        <v>20</v>
      </c>
      <c r="F1068" s="159" t="s">
        <v>824</v>
      </c>
      <c r="H1068" s="160">
        <v>3.42</v>
      </c>
      <c r="I1068" s="161"/>
      <c r="L1068" s="157"/>
      <c r="M1068" s="162"/>
      <c r="T1068" s="163"/>
      <c r="AT1068" s="158" t="s">
        <v>203</v>
      </c>
      <c r="AU1068" s="158" t="s">
        <v>89</v>
      </c>
      <c r="AV1068" s="13" t="s">
        <v>89</v>
      </c>
      <c r="AW1068" s="13" t="s">
        <v>39</v>
      </c>
      <c r="AX1068" s="13" t="s">
        <v>80</v>
      </c>
      <c r="AY1068" s="158" t="s">
        <v>192</v>
      </c>
    </row>
    <row r="1069" spans="2:65" s="12" customFormat="1" ht="10.199999999999999" x14ac:dyDescent="0.2">
      <c r="B1069" s="150"/>
      <c r="D1069" s="151" t="s">
        <v>203</v>
      </c>
      <c r="E1069" s="152" t="s">
        <v>20</v>
      </c>
      <c r="F1069" s="153" t="s">
        <v>825</v>
      </c>
      <c r="H1069" s="152" t="s">
        <v>20</v>
      </c>
      <c r="I1069" s="154"/>
      <c r="L1069" s="150"/>
      <c r="M1069" s="155"/>
      <c r="T1069" s="156"/>
      <c r="AT1069" s="152" t="s">
        <v>203</v>
      </c>
      <c r="AU1069" s="152" t="s">
        <v>89</v>
      </c>
      <c r="AV1069" s="12" t="s">
        <v>22</v>
      </c>
      <c r="AW1069" s="12" t="s">
        <v>39</v>
      </c>
      <c r="AX1069" s="12" t="s">
        <v>80</v>
      </c>
      <c r="AY1069" s="152" t="s">
        <v>192</v>
      </c>
    </row>
    <row r="1070" spans="2:65" s="13" customFormat="1" ht="10.199999999999999" x14ac:dyDescent="0.2">
      <c r="B1070" s="157"/>
      <c r="D1070" s="151" t="s">
        <v>203</v>
      </c>
      <c r="E1070" s="158" t="s">
        <v>20</v>
      </c>
      <c r="F1070" s="159" t="s">
        <v>826</v>
      </c>
      <c r="H1070" s="160">
        <v>4.16</v>
      </c>
      <c r="I1070" s="161"/>
      <c r="L1070" s="157"/>
      <c r="M1070" s="162"/>
      <c r="T1070" s="163"/>
      <c r="AT1070" s="158" t="s">
        <v>203</v>
      </c>
      <c r="AU1070" s="158" t="s">
        <v>89</v>
      </c>
      <c r="AV1070" s="13" t="s">
        <v>89</v>
      </c>
      <c r="AW1070" s="13" t="s">
        <v>39</v>
      </c>
      <c r="AX1070" s="13" t="s">
        <v>80</v>
      </c>
      <c r="AY1070" s="158" t="s">
        <v>192</v>
      </c>
    </row>
    <row r="1071" spans="2:65" s="12" customFormat="1" ht="10.199999999999999" x14ac:dyDescent="0.2">
      <c r="B1071" s="150"/>
      <c r="D1071" s="151" t="s">
        <v>203</v>
      </c>
      <c r="E1071" s="152" t="s">
        <v>20</v>
      </c>
      <c r="F1071" s="153" t="s">
        <v>827</v>
      </c>
      <c r="H1071" s="152" t="s">
        <v>20</v>
      </c>
      <c r="I1071" s="154"/>
      <c r="L1071" s="150"/>
      <c r="M1071" s="155"/>
      <c r="T1071" s="156"/>
      <c r="AT1071" s="152" t="s">
        <v>203</v>
      </c>
      <c r="AU1071" s="152" t="s">
        <v>89</v>
      </c>
      <c r="AV1071" s="12" t="s">
        <v>22</v>
      </c>
      <c r="AW1071" s="12" t="s">
        <v>39</v>
      </c>
      <c r="AX1071" s="12" t="s">
        <v>80</v>
      </c>
      <c r="AY1071" s="152" t="s">
        <v>192</v>
      </c>
    </row>
    <row r="1072" spans="2:65" s="13" customFormat="1" ht="10.199999999999999" x14ac:dyDescent="0.2">
      <c r="B1072" s="157"/>
      <c r="D1072" s="151" t="s">
        <v>203</v>
      </c>
      <c r="E1072" s="158" t="s">
        <v>20</v>
      </c>
      <c r="F1072" s="159" t="s">
        <v>828</v>
      </c>
      <c r="H1072" s="160">
        <v>15.33</v>
      </c>
      <c r="I1072" s="161"/>
      <c r="L1072" s="157"/>
      <c r="M1072" s="162"/>
      <c r="T1072" s="163"/>
      <c r="AT1072" s="158" t="s">
        <v>203</v>
      </c>
      <c r="AU1072" s="158" t="s">
        <v>89</v>
      </c>
      <c r="AV1072" s="13" t="s">
        <v>89</v>
      </c>
      <c r="AW1072" s="13" t="s">
        <v>39</v>
      </c>
      <c r="AX1072" s="13" t="s">
        <v>80</v>
      </c>
      <c r="AY1072" s="158" t="s">
        <v>192</v>
      </c>
    </row>
    <row r="1073" spans="2:65" s="12" customFormat="1" ht="10.199999999999999" x14ac:dyDescent="0.2">
      <c r="B1073" s="150"/>
      <c r="D1073" s="151" t="s">
        <v>203</v>
      </c>
      <c r="E1073" s="152" t="s">
        <v>20</v>
      </c>
      <c r="F1073" s="153" t="s">
        <v>829</v>
      </c>
      <c r="H1073" s="152" t="s">
        <v>20</v>
      </c>
      <c r="I1073" s="154"/>
      <c r="L1073" s="150"/>
      <c r="M1073" s="155"/>
      <c r="T1073" s="156"/>
      <c r="AT1073" s="152" t="s">
        <v>203</v>
      </c>
      <c r="AU1073" s="152" t="s">
        <v>89</v>
      </c>
      <c r="AV1073" s="12" t="s">
        <v>22</v>
      </c>
      <c r="AW1073" s="12" t="s">
        <v>39</v>
      </c>
      <c r="AX1073" s="12" t="s">
        <v>80</v>
      </c>
      <c r="AY1073" s="152" t="s">
        <v>192</v>
      </c>
    </row>
    <row r="1074" spans="2:65" s="13" customFormat="1" ht="10.199999999999999" x14ac:dyDescent="0.2">
      <c r="B1074" s="157"/>
      <c r="D1074" s="151" t="s">
        <v>203</v>
      </c>
      <c r="E1074" s="158" t="s">
        <v>20</v>
      </c>
      <c r="F1074" s="159" t="s">
        <v>830</v>
      </c>
      <c r="H1074" s="160">
        <v>4.2</v>
      </c>
      <c r="I1074" s="161"/>
      <c r="L1074" s="157"/>
      <c r="M1074" s="162"/>
      <c r="T1074" s="163"/>
      <c r="AT1074" s="158" t="s">
        <v>203</v>
      </c>
      <c r="AU1074" s="158" t="s">
        <v>89</v>
      </c>
      <c r="AV1074" s="13" t="s">
        <v>89</v>
      </c>
      <c r="AW1074" s="13" t="s">
        <v>39</v>
      </c>
      <c r="AX1074" s="13" t="s">
        <v>80</v>
      </c>
      <c r="AY1074" s="158" t="s">
        <v>192</v>
      </c>
    </row>
    <row r="1075" spans="2:65" s="12" customFormat="1" ht="10.199999999999999" x14ac:dyDescent="0.2">
      <c r="B1075" s="150"/>
      <c r="D1075" s="151" t="s">
        <v>203</v>
      </c>
      <c r="E1075" s="152" t="s">
        <v>20</v>
      </c>
      <c r="F1075" s="153" t="s">
        <v>831</v>
      </c>
      <c r="H1075" s="152" t="s">
        <v>20</v>
      </c>
      <c r="I1075" s="154"/>
      <c r="L1075" s="150"/>
      <c r="M1075" s="155"/>
      <c r="T1075" s="156"/>
      <c r="AT1075" s="152" t="s">
        <v>203</v>
      </c>
      <c r="AU1075" s="152" t="s">
        <v>89</v>
      </c>
      <c r="AV1075" s="12" t="s">
        <v>22</v>
      </c>
      <c r="AW1075" s="12" t="s">
        <v>39</v>
      </c>
      <c r="AX1075" s="12" t="s">
        <v>80</v>
      </c>
      <c r="AY1075" s="152" t="s">
        <v>192</v>
      </c>
    </row>
    <row r="1076" spans="2:65" s="13" customFormat="1" ht="10.199999999999999" x14ac:dyDescent="0.2">
      <c r="B1076" s="157"/>
      <c r="D1076" s="151" t="s">
        <v>203</v>
      </c>
      <c r="E1076" s="158" t="s">
        <v>20</v>
      </c>
      <c r="F1076" s="159" t="s">
        <v>832</v>
      </c>
      <c r="H1076" s="160">
        <v>1.82</v>
      </c>
      <c r="I1076" s="161"/>
      <c r="L1076" s="157"/>
      <c r="M1076" s="162"/>
      <c r="T1076" s="163"/>
      <c r="AT1076" s="158" t="s">
        <v>203</v>
      </c>
      <c r="AU1076" s="158" t="s">
        <v>89</v>
      </c>
      <c r="AV1076" s="13" t="s">
        <v>89</v>
      </c>
      <c r="AW1076" s="13" t="s">
        <v>39</v>
      </c>
      <c r="AX1076" s="13" t="s">
        <v>80</v>
      </c>
      <c r="AY1076" s="158" t="s">
        <v>192</v>
      </c>
    </row>
    <row r="1077" spans="2:65" s="12" customFormat="1" ht="10.199999999999999" x14ac:dyDescent="0.2">
      <c r="B1077" s="150"/>
      <c r="D1077" s="151" t="s">
        <v>203</v>
      </c>
      <c r="E1077" s="152" t="s">
        <v>20</v>
      </c>
      <c r="F1077" s="153" t="s">
        <v>833</v>
      </c>
      <c r="H1077" s="152" t="s">
        <v>20</v>
      </c>
      <c r="I1077" s="154"/>
      <c r="L1077" s="150"/>
      <c r="M1077" s="155"/>
      <c r="T1077" s="156"/>
      <c r="AT1077" s="152" t="s">
        <v>203</v>
      </c>
      <c r="AU1077" s="152" t="s">
        <v>89</v>
      </c>
      <c r="AV1077" s="12" t="s">
        <v>22</v>
      </c>
      <c r="AW1077" s="12" t="s">
        <v>39</v>
      </c>
      <c r="AX1077" s="12" t="s">
        <v>80</v>
      </c>
      <c r="AY1077" s="152" t="s">
        <v>192</v>
      </c>
    </row>
    <row r="1078" spans="2:65" s="13" customFormat="1" ht="10.199999999999999" x14ac:dyDescent="0.2">
      <c r="B1078" s="157"/>
      <c r="D1078" s="151" t="s">
        <v>203</v>
      </c>
      <c r="E1078" s="158" t="s">
        <v>20</v>
      </c>
      <c r="F1078" s="159" t="s">
        <v>834</v>
      </c>
      <c r="H1078" s="160">
        <v>5.91</v>
      </c>
      <c r="I1078" s="161"/>
      <c r="L1078" s="157"/>
      <c r="M1078" s="162"/>
      <c r="T1078" s="163"/>
      <c r="AT1078" s="158" t="s">
        <v>203</v>
      </c>
      <c r="AU1078" s="158" t="s">
        <v>89</v>
      </c>
      <c r="AV1078" s="13" t="s">
        <v>89</v>
      </c>
      <c r="AW1078" s="13" t="s">
        <v>39</v>
      </c>
      <c r="AX1078" s="13" t="s">
        <v>80</v>
      </c>
      <c r="AY1078" s="158" t="s">
        <v>192</v>
      </c>
    </row>
    <row r="1079" spans="2:65" s="12" customFormat="1" ht="10.199999999999999" x14ac:dyDescent="0.2">
      <c r="B1079" s="150"/>
      <c r="D1079" s="151" t="s">
        <v>203</v>
      </c>
      <c r="E1079" s="152" t="s">
        <v>20</v>
      </c>
      <c r="F1079" s="153" t="s">
        <v>835</v>
      </c>
      <c r="H1079" s="152" t="s">
        <v>20</v>
      </c>
      <c r="I1079" s="154"/>
      <c r="L1079" s="150"/>
      <c r="M1079" s="155"/>
      <c r="T1079" s="156"/>
      <c r="AT1079" s="152" t="s">
        <v>203</v>
      </c>
      <c r="AU1079" s="152" t="s">
        <v>89</v>
      </c>
      <c r="AV1079" s="12" t="s">
        <v>22</v>
      </c>
      <c r="AW1079" s="12" t="s">
        <v>39</v>
      </c>
      <c r="AX1079" s="12" t="s">
        <v>80</v>
      </c>
      <c r="AY1079" s="152" t="s">
        <v>192</v>
      </c>
    </row>
    <row r="1080" spans="2:65" s="13" customFormat="1" ht="10.199999999999999" x14ac:dyDescent="0.2">
      <c r="B1080" s="157"/>
      <c r="D1080" s="151" t="s">
        <v>203</v>
      </c>
      <c r="E1080" s="158" t="s">
        <v>20</v>
      </c>
      <c r="F1080" s="159" t="s">
        <v>836</v>
      </c>
      <c r="H1080" s="160">
        <v>3.34</v>
      </c>
      <c r="I1080" s="161"/>
      <c r="L1080" s="157"/>
      <c r="M1080" s="162"/>
      <c r="T1080" s="163"/>
      <c r="AT1080" s="158" t="s">
        <v>203</v>
      </c>
      <c r="AU1080" s="158" t="s">
        <v>89</v>
      </c>
      <c r="AV1080" s="13" t="s">
        <v>89</v>
      </c>
      <c r="AW1080" s="13" t="s">
        <v>39</v>
      </c>
      <c r="AX1080" s="13" t="s">
        <v>80</v>
      </c>
      <c r="AY1080" s="158" t="s">
        <v>192</v>
      </c>
    </row>
    <row r="1081" spans="2:65" s="12" customFormat="1" ht="10.199999999999999" x14ac:dyDescent="0.2">
      <c r="B1081" s="150"/>
      <c r="D1081" s="151" t="s">
        <v>203</v>
      </c>
      <c r="E1081" s="152" t="s">
        <v>20</v>
      </c>
      <c r="F1081" s="153" t="s">
        <v>837</v>
      </c>
      <c r="H1081" s="152" t="s">
        <v>20</v>
      </c>
      <c r="I1081" s="154"/>
      <c r="L1081" s="150"/>
      <c r="M1081" s="155"/>
      <c r="T1081" s="156"/>
      <c r="AT1081" s="152" t="s">
        <v>203</v>
      </c>
      <c r="AU1081" s="152" t="s">
        <v>89</v>
      </c>
      <c r="AV1081" s="12" t="s">
        <v>22</v>
      </c>
      <c r="AW1081" s="12" t="s">
        <v>39</v>
      </c>
      <c r="AX1081" s="12" t="s">
        <v>80</v>
      </c>
      <c r="AY1081" s="152" t="s">
        <v>192</v>
      </c>
    </row>
    <row r="1082" spans="2:65" s="13" customFormat="1" ht="10.199999999999999" x14ac:dyDescent="0.2">
      <c r="B1082" s="157"/>
      <c r="D1082" s="151" t="s">
        <v>203</v>
      </c>
      <c r="E1082" s="158" t="s">
        <v>20</v>
      </c>
      <c r="F1082" s="159" t="s">
        <v>838</v>
      </c>
      <c r="H1082" s="160">
        <v>9.24</v>
      </c>
      <c r="I1082" s="161"/>
      <c r="L1082" s="157"/>
      <c r="M1082" s="162"/>
      <c r="T1082" s="163"/>
      <c r="AT1082" s="158" t="s">
        <v>203</v>
      </c>
      <c r="AU1082" s="158" t="s">
        <v>89</v>
      </c>
      <c r="AV1082" s="13" t="s">
        <v>89</v>
      </c>
      <c r="AW1082" s="13" t="s">
        <v>39</v>
      </c>
      <c r="AX1082" s="13" t="s">
        <v>80</v>
      </c>
      <c r="AY1082" s="158" t="s">
        <v>192</v>
      </c>
    </row>
    <row r="1083" spans="2:65" s="12" customFormat="1" ht="10.199999999999999" x14ac:dyDescent="0.2">
      <c r="B1083" s="150"/>
      <c r="D1083" s="151" t="s">
        <v>203</v>
      </c>
      <c r="E1083" s="152" t="s">
        <v>20</v>
      </c>
      <c r="F1083" s="153" t="s">
        <v>839</v>
      </c>
      <c r="H1083" s="152" t="s">
        <v>20</v>
      </c>
      <c r="I1083" s="154"/>
      <c r="L1083" s="150"/>
      <c r="M1083" s="155"/>
      <c r="T1083" s="156"/>
      <c r="AT1083" s="152" t="s">
        <v>203</v>
      </c>
      <c r="AU1083" s="152" t="s">
        <v>89</v>
      </c>
      <c r="AV1083" s="12" t="s">
        <v>22</v>
      </c>
      <c r="AW1083" s="12" t="s">
        <v>39</v>
      </c>
      <c r="AX1083" s="12" t="s">
        <v>80</v>
      </c>
      <c r="AY1083" s="152" t="s">
        <v>192</v>
      </c>
    </row>
    <row r="1084" spans="2:65" s="13" customFormat="1" ht="10.199999999999999" x14ac:dyDescent="0.2">
      <c r="B1084" s="157"/>
      <c r="D1084" s="151" t="s">
        <v>203</v>
      </c>
      <c r="E1084" s="158" t="s">
        <v>20</v>
      </c>
      <c r="F1084" s="159" t="s">
        <v>840</v>
      </c>
      <c r="H1084" s="160">
        <v>11.38</v>
      </c>
      <c r="I1084" s="161"/>
      <c r="L1084" s="157"/>
      <c r="M1084" s="162"/>
      <c r="T1084" s="163"/>
      <c r="AT1084" s="158" t="s">
        <v>203</v>
      </c>
      <c r="AU1084" s="158" t="s">
        <v>89</v>
      </c>
      <c r="AV1084" s="13" t="s">
        <v>89</v>
      </c>
      <c r="AW1084" s="13" t="s">
        <v>39</v>
      </c>
      <c r="AX1084" s="13" t="s">
        <v>80</v>
      </c>
      <c r="AY1084" s="158" t="s">
        <v>192</v>
      </c>
    </row>
    <row r="1085" spans="2:65" s="14" customFormat="1" ht="10.199999999999999" x14ac:dyDescent="0.2">
      <c r="B1085" s="164"/>
      <c r="D1085" s="151" t="s">
        <v>203</v>
      </c>
      <c r="E1085" s="165" t="s">
        <v>20</v>
      </c>
      <c r="F1085" s="166" t="s">
        <v>207</v>
      </c>
      <c r="H1085" s="167">
        <v>186.74</v>
      </c>
      <c r="I1085" s="168"/>
      <c r="L1085" s="164"/>
      <c r="M1085" s="169"/>
      <c r="T1085" s="170"/>
      <c r="AT1085" s="165" t="s">
        <v>203</v>
      </c>
      <c r="AU1085" s="165" t="s">
        <v>89</v>
      </c>
      <c r="AV1085" s="14" t="s">
        <v>199</v>
      </c>
      <c r="AW1085" s="14" t="s">
        <v>39</v>
      </c>
      <c r="AX1085" s="14" t="s">
        <v>22</v>
      </c>
      <c r="AY1085" s="165" t="s">
        <v>192</v>
      </c>
    </row>
    <row r="1086" spans="2:65" s="1" customFormat="1" ht="24.15" customHeight="1" x14ac:dyDescent="0.2">
      <c r="B1086" s="33"/>
      <c r="C1086" s="133" t="s">
        <v>2232</v>
      </c>
      <c r="D1086" s="133" t="s">
        <v>194</v>
      </c>
      <c r="E1086" s="134" t="s">
        <v>2233</v>
      </c>
      <c r="F1086" s="135" t="s">
        <v>2234</v>
      </c>
      <c r="G1086" s="136" t="s">
        <v>234</v>
      </c>
      <c r="H1086" s="137">
        <v>186.74</v>
      </c>
      <c r="I1086" s="138"/>
      <c r="J1086" s="139">
        <f>ROUND(I1086*H1086,2)</f>
        <v>0</v>
      </c>
      <c r="K1086" s="135" t="s">
        <v>198</v>
      </c>
      <c r="L1086" s="33"/>
      <c r="M1086" s="140" t="s">
        <v>20</v>
      </c>
      <c r="N1086" s="141" t="s">
        <v>51</v>
      </c>
      <c r="P1086" s="142">
        <f>O1086*H1086</f>
        <v>0</v>
      </c>
      <c r="Q1086" s="142">
        <v>2.0999999999999999E-3</v>
      </c>
      <c r="R1086" s="142">
        <f>Q1086*H1086</f>
        <v>0.392154</v>
      </c>
      <c r="S1086" s="142">
        <v>0</v>
      </c>
      <c r="T1086" s="143">
        <f>S1086*H1086</f>
        <v>0</v>
      </c>
      <c r="AR1086" s="144" t="s">
        <v>199</v>
      </c>
      <c r="AT1086" s="144" t="s">
        <v>194</v>
      </c>
      <c r="AU1086" s="144" t="s">
        <v>89</v>
      </c>
      <c r="AY1086" s="18" t="s">
        <v>192</v>
      </c>
      <c r="BE1086" s="145">
        <f>IF(N1086="základní",J1086,0)</f>
        <v>0</v>
      </c>
      <c r="BF1086" s="145">
        <f>IF(N1086="snížená",J1086,0)</f>
        <v>0</v>
      </c>
      <c r="BG1086" s="145">
        <f>IF(N1086="zákl. přenesená",J1086,0)</f>
        <v>0</v>
      </c>
      <c r="BH1086" s="145">
        <f>IF(N1086="sníž. přenesená",J1086,0)</f>
        <v>0</v>
      </c>
      <c r="BI1086" s="145">
        <f>IF(N1086="nulová",J1086,0)</f>
        <v>0</v>
      </c>
      <c r="BJ1086" s="18" t="s">
        <v>22</v>
      </c>
      <c r="BK1086" s="145">
        <f>ROUND(I1086*H1086,2)</f>
        <v>0</v>
      </c>
      <c r="BL1086" s="18" t="s">
        <v>199</v>
      </c>
      <c r="BM1086" s="144" t="s">
        <v>2235</v>
      </c>
    </row>
    <row r="1087" spans="2:65" s="1" customFormat="1" ht="10.199999999999999" x14ac:dyDescent="0.2">
      <c r="B1087" s="33"/>
      <c r="D1087" s="146" t="s">
        <v>201</v>
      </c>
      <c r="F1087" s="147" t="s">
        <v>2236</v>
      </c>
      <c r="I1087" s="148"/>
      <c r="L1087" s="33"/>
      <c r="M1087" s="149"/>
      <c r="T1087" s="54"/>
      <c r="AT1087" s="18" t="s">
        <v>201</v>
      </c>
      <c r="AU1087" s="18" t="s">
        <v>89</v>
      </c>
    </row>
    <row r="1088" spans="2:65" s="1" customFormat="1" ht="16.5" customHeight="1" x14ac:dyDescent="0.2">
      <c r="B1088" s="33"/>
      <c r="C1088" s="133" t="s">
        <v>2237</v>
      </c>
      <c r="D1088" s="133" t="s">
        <v>194</v>
      </c>
      <c r="E1088" s="134" t="s">
        <v>2238</v>
      </c>
      <c r="F1088" s="135" t="s">
        <v>2239</v>
      </c>
      <c r="G1088" s="136" t="s">
        <v>234</v>
      </c>
      <c r="H1088" s="137">
        <v>26.25</v>
      </c>
      <c r="I1088" s="138"/>
      <c r="J1088" s="139">
        <f>ROUND(I1088*H1088,2)</f>
        <v>0</v>
      </c>
      <c r="K1088" s="135" t="s">
        <v>198</v>
      </c>
      <c r="L1088" s="33"/>
      <c r="M1088" s="140" t="s">
        <v>20</v>
      </c>
      <c r="N1088" s="141" t="s">
        <v>51</v>
      </c>
      <c r="P1088" s="142">
        <f>O1088*H1088</f>
        <v>0</v>
      </c>
      <c r="Q1088" s="142">
        <v>3.5000000000000001E-3</v>
      </c>
      <c r="R1088" s="142">
        <f>Q1088*H1088</f>
        <v>9.1874999999999998E-2</v>
      </c>
      <c r="S1088" s="142">
        <v>0</v>
      </c>
      <c r="T1088" s="143">
        <f>S1088*H1088</f>
        <v>0</v>
      </c>
      <c r="AR1088" s="144" t="s">
        <v>199</v>
      </c>
      <c r="AT1088" s="144" t="s">
        <v>194</v>
      </c>
      <c r="AU1088" s="144" t="s">
        <v>89</v>
      </c>
      <c r="AY1088" s="18" t="s">
        <v>192</v>
      </c>
      <c r="BE1088" s="145">
        <f>IF(N1088="základní",J1088,0)</f>
        <v>0</v>
      </c>
      <c r="BF1088" s="145">
        <f>IF(N1088="snížená",J1088,0)</f>
        <v>0</v>
      </c>
      <c r="BG1088" s="145">
        <f>IF(N1088="zákl. přenesená",J1088,0)</f>
        <v>0</v>
      </c>
      <c r="BH1088" s="145">
        <f>IF(N1088="sníž. přenesená",J1088,0)</f>
        <v>0</v>
      </c>
      <c r="BI1088" s="145">
        <f>IF(N1088="nulová",J1088,0)</f>
        <v>0</v>
      </c>
      <c r="BJ1088" s="18" t="s">
        <v>22</v>
      </c>
      <c r="BK1088" s="145">
        <f>ROUND(I1088*H1088,2)</f>
        <v>0</v>
      </c>
      <c r="BL1088" s="18" t="s">
        <v>199</v>
      </c>
      <c r="BM1088" s="144" t="s">
        <v>2240</v>
      </c>
    </row>
    <row r="1089" spans="2:65" s="1" customFormat="1" ht="10.199999999999999" x14ac:dyDescent="0.2">
      <c r="B1089" s="33"/>
      <c r="D1089" s="146" t="s">
        <v>201</v>
      </c>
      <c r="F1089" s="147" t="s">
        <v>2241</v>
      </c>
      <c r="I1089" s="148"/>
      <c r="L1089" s="33"/>
      <c r="M1089" s="149"/>
      <c r="T1089" s="54"/>
      <c r="AT1089" s="18" t="s">
        <v>201</v>
      </c>
      <c r="AU1089" s="18" t="s">
        <v>89</v>
      </c>
    </row>
    <row r="1090" spans="2:65" s="12" customFormat="1" ht="10.199999999999999" x14ac:dyDescent="0.2">
      <c r="B1090" s="150"/>
      <c r="D1090" s="151" t="s">
        <v>203</v>
      </c>
      <c r="E1090" s="152" t="s">
        <v>20</v>
      </c>
      <c r="F1090" s="153" t="s">
        <v>2242</v>
      </c>
      <c r="H1090" s="152" t="s">
        <v>20</v>
      </c>
      <c r="I1090" s="154"/>
      <c r="L1090" s="150"/>
      <c r="M1090" s="155"/>
      <c r="T1090" s="156"/>
      <c r="AT1090" s="152" t="s">
        <v>203</v>
      </c>
      <c r="AU1090" s="152" t="s">
        <v>89</v>
      </c>
      <c r="AV1090" s="12" t="s">
        <v>22</v>
      </c>
      <c r="AW1090" s="12" t="s">
        <v>39</v>
      </c>
      <c r="AX1090" s="12" t="s">
        <v>80</v>
      </c>
      <c r="AY1090" s="152" t="s">
        <v>192</v>
      </c>
    </row>
    <row r="1091" spans="2:65" s="12" customFormat="1" ht="10.199999999999999" x14ac:dyDescent="0.2">
      <c r="B1091" s="150"/>
      <c r="D1091" s="151" t="s">
        <v>203</v>
      </c>
      <c r="E1091" s="152" t="s">
        <v>20</v>
      </c>
      <c r="F1091" s="153" t="s">
        <v>831</v>
      </c>
      <c r="H1091" s="152" t="s">
        <v>20</v>
      </c>
      <c r="I1091" s="154"/>
      <c r="L1091" s="150"/>
      <c r="M1091" s="155"/>
      <c r="T1091" s="156"/>
      <c r="AT1091" s="152" t="s">
        <v>203</v>
      </c>
      <c r="AU1091" s="152" t="s">
        <v>89</v>
      </c>
      <c r="AV1091" s="12" t="s">
        <v>22</v>
      </c>
      <c r="AW1091" s="12" t="s">
        <v>39</v>
      </c>
      <c r="AX1091" s="12" t="s">
        <v>80</v>
      </c>
      <c r="AY1091" s="152" t="s">
        <v>192</v>
      </c>
    </row>
    <row r="1092" spans="2:65" s="13" customFormat="1" ht="10.199999999999999" x14ac:dyDescent="0.2">
      <c r="B1092" s="157"/>
      <c r="D1092" s="151" t="s">
        <v>203</v>
      </c>
      <c r="E1092" s="158" t="s">
        <v>20</v>
      </c>
      <c r="F1092" s="159" t="s">
        <v>832</v>
      </c>
      <c r="H1092" s="160">
        <v>1.82</v>
      </c>
      <c r="I1092" s="161"/>
      <c r="L1092" s="157"/>
      <c r="M1092" s="162"/>
      <c r="T1092" s="163"/>
      <c r="AT1092" s="158" t="s">
        <v>203</v>
      </c>
      <c r="AU1092" s="158" t="s">
        <v>89</v>
      </c>
      <c r="AV1092" s="13" t="s">
        <v>89</v>
      </c>
      <c r="AW1092" s="13" t="s">
        <v>39</v>
      </c>
      <c r="AX1092" s="13" t="s">
        <v>80</v>
      </c>
      <c r="AY1092" s="158" t="s">
        <v>192</v>
      </c>
    </row>
    <row r="1093" spans="2:65" s="12" customFormat="1" ht="10.199999999999999" x14ac:dyDescent="0.2">
      <c r="B1093" s="150"/>
      <c r="D1093" s="151" t="s">
        <v>203</v>
      </c>
      <c r="E1093" s="152" t="s">
        <v>20</v>
      </c>
      <c r="F1093" s="153" t="s">
        <v>833</v>
      </c>
      <c r="H1093" s="152" t="s">
        <v>20</v>
      </c>
      <c r="I1093" s="154"/>
      <c r="L1093" s="150"/>
      <c r="M1093" s="155"/>
      <c r="T1093" s="156"/>
      <c r="AT1093" s="152" t="s">
        <v>203</v>
      </c>
      <c r="AU1093" s="152" t="s">
        <v>89</v>
      </c>
      <c r="AV1093" s="12" t="s">
        <v>22</v>
      </c>
      <c r="AW1093" s="12" t="s">
        <v>39</v>
      </c>
      <c r="AX1093" s="12" t="s">
        <v>80</v>
      </c>
      <c r="AY1093" s="152" t="s">
        <v>192</v>
      </c>
    </row>
    <row r="1094" spans="2:65" s="13" customFormat="1" ht="10.199999999999999" x14ac:dyDescent="0.2">
      <c r="B1094" s="157"/>
      <c r="D1094" s="151" t="s">
        <v>203</v>
      </c>
      <c r="E1094" s="158" t="s">
        <v>20</v>
      </c>
      <c r="F1094" s="159" t="s">
        <v>834</v>
      </c>
      <c r="H1094" s="160">
        <v>5.91</v>
      </c>
      <c r="I1094" s="161"/>
      <c r="L1094" s="157"/>
      <c r="M1094" s="162"/>
      <c r="T1094" s="163"/>
      <c r="AT1094" s="158" t="s">
        <v>203</v>
      </c>
      <c r="AU1094" s="158" t="s">
        <v>89</v>
      </c>
      <c r="AV1094" s="13" t="s">
        <v>89</v>
      </c>
      <c r="AW1094" s="13" t="s">
        <v>39</v>
      </c>
      <c r="AX1094" s="13" t="s">
        <v>80</v>
      </c>
      <c r="AY1094" s="158" t="s">
        <v>192</v>
      </c>
    </row>
    <row r="1095" spans="2:65" s="12" customFormat="1" ht="10.199999999999999" x14ac:dyDescent="0.2">
      <c r="B1095" s="150"/>
      <c r="D1095" s="151" t="s">
        <v>203</v>
      </c>
      <c r="E1095" s="152" t="s">
        <v>20</v>
      </c>
      <c r="F1095" s="153" t="s">
        <v>2243</v>
      </c>
      <c r="H1095" s="152" t="s">
        <v>20</v>
      </c>
      <c r="I1095" s="154"/>
      <c r="L1095" s="150"/>
      <c r="M1095" s="155"/>
      <c r="T1095" s="156"/>
      <c r="AT1095" s="152" t="s">
        <v>203</v>
      </c>
      <c r="AU1095" s="152" t="s">
        <v>89</v>
      </c>
      <c r="AV1095" s="12" t="s">
        <v>22</v>
      </c>
      <c r="AW1095" s="12" t="s">
        <v>39</v>
      </c>
      <c r="AX1095" s="12" t="s">
        <v>80</v>
      </c>
      <c r="AY1095" s="152" t="s">
        <v>192</v>
      </c>
    </row>
    <row r="1096" spans="2:65" s="13" customFormat="1" ht="10.199999999999999" x14ac:dyDescent="0.2">
      <c r="B1096" s="157"/>
      <c r="D1096" s="151" t="s">
        <v>203</v>
      </c>
      <c r="E1096" s="158" t="s">
        <v>20</v>
      </c>
      <c r="F1096" s="159" t="s">
        <v>2244</v>
      </c>
      <c r="H1096" s="160">
        <v>9.5299999999999994</v>
      </c>
      <c r="I1096" s="161"/>
      <c r="L1096" s="157"/>
      <c r="M1096" s="162"/>
      <c r="T1096" s="163"/>
      <c r="AT1096" s="158" t="s">
        <v>203</v>
      </c>
      <c r="AU1096" s="158" t="s">
        <v>89</v>
      </c>
      <c r="AV1096" s="13" t="s">
        <v>89</v>
      </c>
      <c r="AW1096" s="13" t="s">
        <v>39</v>
      </c>
      <c r="AX1096" s="13" t="s">
        <v>80</v>
      </c>
      <c r="AY1096" s="158" t="s">
        <v>192</v>
      </c>
    </row>
    <row r="1097" spans="2:65" s="12" customFormat="1" ht="10.199999999999999" x14ac:dyDescent="0.2">
      <c r="B1097" s="150"/>
      <c r="D1097" s="151" t="s">
        <v>203</v>
      </c>
      <c r="E1097" s="152" t="s">
        <v>20</v>
      </c>
      <c r="F1097" s="153" t="s">
        <v>2245</v>
      </c>
      <c r="H1097" s="152" t="s">
        <v>20</v>
      </c>
      <c r="I1097" s="154"/>
      <c r="L1097" s="150"/>
      <c r="M1097" s="155"/>
      <c r="T1097" s="156"/>
      <c r="AT1097" s="152" t="s">
        <v>203</v>
      </c>
      <c r="AU1097" s="152" t="s">
        <v>89</v>
      </c>
      <c r="AV1097" s="12" t="s">
        <v>22</v>
      </c>
      <c r="AW1097" s="12" t="s">
        <v>39</v>
      </c>
      <c r="AX1097" s="12" t="s">
        <v>80</v>
      </c>
      <c r="AY1097" s="152" t="s">
        <v>192</v>
      </c>
    </row>
    <row r="1098" spans="2:65" s="13" customFormat="1" ht="10.199999999999999" x14ac:dyDescent="0.2">
      <c r="B1098" s="157"/>
      <c r="D1098" s="151" t="s">
        <v>203</v>
      </c>
      <c r="E1098" s="158" t="s">
        <v>20</v>
      </c>
      <c r="F1098" s="159" t="s">
        <v>2246</v>
      </c>
      <c r="H1098" s="160">
        <v>8.99</v>
      </c>
      <c r="I1098" s="161"/>
      <c r="L1098" s="157"/>
      <c r="M1098" s="162"/>
      <c r="T1098" s="163"/>
      <c r="AT1098" s="158" t="s">
        <v>203</v>
      </c>
      <c r="AU1098" s="158" t="s">
        <v>89</v>
      </c>
      <c r="AV1098" s="13" t="s">
        <v>89</v>
      </c>
      <c r="AW1098" s="13" t="s">
        <v>39</v>
      </c>
      <c r="AX1098" s="13" t="s">
        <v>80</v>
      </c>
      <c r="AY1098" s="158" t="s">
        <v>192</v>
      </c>
    </row>
    <row r="1099" spans="2:65" s="14" customFormat="1" ht="10.199999999999999" x14ac:dyDescent="0.2">
      <c r="B1099" s="164"/>
      <c r="D1099" s="151" t="s">
        <v>203</v>
      </c>
      <c r="E1099" s="165" t="s">
        <v>2247</v>
      </c>
      <c r="F1099" s="166" t="s">
        <v>207</v>
      </c>
      <c r="H1099" s="167">
        <v>26.25</v>
      </c>
      <c r="I1099" s="168"/>
      <c r="L1099" s="164"/>
      <c r="M1099" s="169"/>
      <c r="T1099" s="170"/>
      <c r="AT1099" s="165" t="s">
        <v>203</v>
      </c>
      <c r="AU1099" s="165" t="s">
        <v>89</v>
      </c>
      <c r="AV1099" s="14" t="s">
        <v>199</v>
      </c>
      <c r="AW1099" s="14" t="s">
        <v>39</v>
      </c>
      <c r="AX1099" s="14" t="s">
        <v>22</v>
      </c>
      <c r="AY1099" s="165" t="s">
        <v>192</v>
      </c>
    </row>
    <row r="1100" spans="2:65" s="1" customFormat="1" ht="24.15" customHeight="1" x14ac:dyDescent="0.2">
      <c r="B1100" s="33"/>
      <c r="C1100" s="133" t="s">
        <v>2248</v>
      </c>
      <c r="D1100" s="133" t="s">
        <v>194</v>
      </c>
      <c r="E1100" s="134" t="s">
        <v>2249</v>
      </c>
      <c r="F1100" s="135" t="s">
        <v>2250</v>
      </c>
      <c r="G1100" s="136" t="s">
        <v>234</v>
      </c>
      <c r="H1100" s="137">
        <v>12.045</v>
      </c>
      <c r="I1100" s="138"/>
      <c r="J1100" s="139">
        <f>ROUND(I1100*H1100,2)</f>
        <v>0</v>
      </c>
      <c r="K1100" s="135" t="s">
        <v>198</v>
      </c>
      <c r="L1100" s="33"/>
      <c r="M1100" s="140" t="s">
        <v>20</v>
      </c>
      <c r="N1100" s="141" t="s">
        <v>51</v>
      </c>
      <c r="P1100" s="142">
        <f>O1100*H1100</f>
        <v>0</v>
      </c>
      <c r="Q1100" s="142">
        <v>2.2300000000000002E-3</v>
      </c>
      <c r="R1100" s="142">
        <f>Q1100*H1100</f>
        <v>2.6860350000000002E-2</v>
      </c>
      <c r="S1100" s="142">
        <v>0</v>
      </c>
      <c r="T1100" s="143">
        <f>S1100*H1100</f>
        <v>0</v>
      </c>
      <c r="AR1100" s="144" t="s">
        <v>199</v>
      </c>
      <c r="AT1100" s="144" t="s">
        <v>194</v>
      </c>
      <c r="AU1100" s="144" t="s">
        <v>89</v>
      </c>
      <c r="AY1100" s="18" t="s">
        <v>192</v>
      </c>
      <c r="BE1100" s="145">
        <f>IF(N1100="základní",J1100,0)</f>
        <v>0</v>
      </c>
      <c r="BF1100" s="145">
        <f>IF(N1100="snížená",J1100,0)</f>
        <v>0</v>
      </c>
      <c r="BG1100" s="145">
        <f>IF(N1100="zákl. přenesená",J1100,0)</f>
        <v>0</v>
      </c>
      <c r="BH1100" s="145">
        <f>IF(N1100="sníž. přenesená",J1100,0)</f>
        <v>0</v>
      </c>
      <c r="BI1100" s="145">
        <f>IF(N1100="nulová",J1100,0)</f>
        <v>0</v>
      </c>
      <c r="BJ1100" s="18" t="s">
        <v>22</v>
      </c>
      <c r="BK1100" s="145">
        <f>ROUND(I1100*H1100,2)</f>
        <v>0</v>
      </c>
      <c r="BL1100" s="18" t="s">
        <v>199</v>
      </c>
      <c r="BM1100" s="144" t="s">
        <v>2251</v>
      </c>
    </row>
    <row r="1101" spans="2:65" s="1" customFormat="1" ht="10.199999999999999" x14ac:dyDescent="0.2">
      <c r="B1101" s="33"/>
      <c r="D1101" s="146" t="s">
        <v>201</v>
      </c>
      <c r="F1101" s="147" t="s">
        <v>2252</v>
      </c>
      <c r="I1101" s="148"/>
      <c r="L1101" s="33"/>
      <c r="M1101" s="149"/>
      <c r="T1101" s="54"/>
      <c r="AT1101" s="18" t="s">
        <v>201</v>
      </c>
      <c r="AU1101" s="18" t="s">
        <v>89</v>
      </c>
    </row>
    <row r="1102" spans="2:65" s="12" customFormat="1" ht="10.199999999999999" x14ac:dyDescent="0.2">
      <c r="B1102" s="150"/>
      <c r="D1102" s="151" t="s">
        <v>203</v>
      </c>
      <c r="E1102" s="152" t="s">
        <v>20</v>
      </c>
      <c r="F1102" s="153" t="s">
        <v>2253</v>
      </c>
      <c r="H1102" s="152" t="s">
        <v>20</v>
      </c>
      <c r="I1102" s="154"/>
      <c r="L1102" s="150"/>
      <c r="M1102" s="155"/>
      <c r="T1102" s="156"/>
      <c r="AT1102" s="152" t="s">
        <v>203</v>
      </c>
      <c r="AU1102" s="152" t="s">
        <v>89</v>
      </c>
      <c r="AV1102" s="12" t="s">
        <v>22</v>
      </c>
      <c r="AW1102" s="12" t="s">
        <v>39</v>
      </c>
      <c r="AX1102" s="12" t="s">
        <v>80</v>
      </c>
      <c r="AY1102" s="152" t="s">
        <v>192</v>
      </c>
    </row>
    <row r="1103" spans="2:65" s="13" customFormat="1" ht="10.199999999999999" x14ac:dyDescent="0.2">
      <c r="B1103" s="157"/>
      <c r="D1103" s="151" t="s">
        <v>203</v>
      </c>
      <c r="E1103" s="158" t="s">
        <v>20</v>
      </c>
      <c r="F1103" s="159" t="s">
        <v>2254</v>
      </c>
      <c r="H1103" s="160">
        <v>12.045</v>
      </c>
      <c r="I1103" s="161"/>
      <c r="L1103" s="157"/>
      <c r="M1103" s="162"/>
      <c r="T1103" s="163"/>
      <c r="AT1103" s="158" t="s">
        <v>203</v>
      </c>
      <c r="AU1103" s="158" t="s">
        <v>89</v>
      </c>
      <c r="AV1103" s="13" t="s">
        <v>89</v>
      </c>
      <c r="AW1103" s="13" t="s">
        <v>39</v>
      </c>
      <c r="AX1103" s="13" t="s">
        <v>22</v>
      </c>
      <c r="AY1103" s="158" t="s">
        <v>192</v>
      </c>
    </row>
    <row r="1104" spans="2:65" s="1" customFormat="1" ht="24.15" customHeight="1" x14ac:dyDescent="0.2">
      <c r="B1104" s="33"/>
      <c r="C1104" s="133" t="s">
        <v>2255</v>
      </c>
      <c r="D1104" s="133" t="s">
        <v>194</v>
      </c>
      <c r="E1104" s="134" t="s">
        <v>2256</v>
      </c>
      <c r="F1104" s="135" t="s">
        <v>2257</v>
      </c>
      <c r="G1104" s="136" t="s">
        <v>234</v>
      </c>
      <c r="H1104" s="137">
        <v>12.045</v>
      </c>
      <c r="I1104" s="138"/>
      <c r="J1104" s="139">
        <f>ROUND(I1104*H1104,2)</f>
        <v>0</v>
      </c>
      <c r="K1104" s="135" t="s">
        <v>198</v>
      </c>
      <c r="L1104" s="33"/>
      <c r="M1104" s="140" t="s">
        <v>20</v>
      </c>
      <c r="N1104" s="141" t="s">
        <v>51</v>
      </c>
      <c r="P1104" s="142">
        <f>O1104*H1104</f>
        <v>0</v>
      </c>
      <c r="Q1104" s="142">
        <v>1.1000000000000001E-3</v>
      </c>
      <c r="R1104" s="142">
        <f>Q1104*H1104</f>
        <v>1.3249500000000001E-2</v>
      </c>
      <c r="S1104" s="142">
        <v>0</v>
      </c>
      <c r="T1104" s="143">
        <f>S1104*H1104</f>
        <v>0</v>
      </c>
      <c r="AR1104" s="144" t="s">
        <v>199</v>
      </c>
      <c r="AT1104" s="144" t="s">
        <v>194</v>
      </c>
      <c r="AU1104" s="144" t="s">
        <v>89</v>
      </c>
      <c r="AY1104" s="18" t="s">
        <v>192</v>
      </c>
      <c r="BE1104" s="145">
        <f>IF(N1104="základní",J1104,0)</f>
        <v>0</v>
      </c>
      <c r="BF1104" s="145">
        <f>IF(N1104="snížená",J1104,0)</f>
        <v>0</v>
      </c>
      <c r="BG1104" s="145">
        <f>IF(N1104="zákl. přenesená",J1104,0)</f>
        <v>0</v>
      </c>
      <c r="BH1104" s="145">
        <f>IF(N1104="sníž. přenesená",J1104,0)</f>
        <v>0</v>
      </c>
      <c r="BI1104" s="145">
        <f>IF(N1104="nulová",J1104,0)</f>
        <v>0</v>
      </c>
      <c r="BJ1104" s="18" t="s">
        <v>22</v>
      </c>
      <c r="BK1104" s="145">
        <f>ROUND(I1104*H1104,2)</f>
        <v>0</v>
      </c>
      <c r="BL1104" s="18" t="s">
        <v>199</v>
      </c>
      <c r="BM1104" s="144" t="s">
        <v>2258</v>
      </c>
    </row>
    <row r="1105" spans="2:65" s="1" customFormat="1" ht="10.199999999999999" x14ac:dyDescent="0.2">
      <c r="B1105" s="33"/>
      <c r="D1105" s="146" t="s">
        <v>201</v>
      </c>
      <c r="F1105" s="147" t="s">
        <v>2259</v>
      </c>
      <c r="I1105" s="148"/>
      <c r="L1105" s="33"/>
      <c r="M1105" s="149"/>
      <c r="T1105" s="54"/>
      <c r="AT1105" s="18" t="s">
        <v>201</v>
      </c>
      <c r="AU1105" s="18" t="s">
        <v>89</v>
      </c>
    </row>
    <row r="1106" spans="2:65" s="1" customFormat="1" ht="21.75" customHeight="1" x14ac:dyDescent="0.2">
      <c r="B1106" s="33"/>
      <c r="C1106" s="133" t="s">
        <v>2260</v>
      </c>
      <c r="D1106" s="133" t="s">
        <v>194</v>
      </c>
      <c r="E1106" s="134" t="s">
        <v>2261</v>
      </c>
      <c r="F1106" s="135" t="s">
        <v>2262</v>
      </c>
      <c r="G1106" s="136" t="s">
        <v>234</v>
      </c>
      <c r="H1106" s="137">
        <v>296.92399999999998</v>
      </c>
      <c r="I1106" s="138"/>
      <c r="J1106" s="139">
        <f>ROUND(I1106*H1106,2)</f>
        <v>0</v>
      </c>
      <c r="K1106" s="135" t="s">
        <v>198</v>
      </c>
      <c r="L1106" s="33"/>
      <c r="M1106" s="140" t="s">
        <v>20</v>
      </c>
      <c r="N1106" s="141" t="s">
        <v>51</v>
      </c>
      <c r="P1106" s="142">
        <f>O1106*H1106</f>
        <v>0</v>
      </c>
      <c r="Q1106" s="142">
        <v>6.4999999999999997E-3</v>
      </c>
      <c r="R1106" s="142">
        <f>Q1106*H1106</f>
        <v>1.9300059999999997</v>
      </c>
      <c r="S1106" s="142">
        <v>0</v>
      </c>
      <c r="T1106" s="143">
        <f>S1106*H1106</f>
        <v>0</v>
      </c>
      <c r="AR1106" s="144" t="s">
        <v>199</v>
      </c>
      <c r="AT1106" s="144" t="s">
        <v>194</v>
      </c>
      <c r="AU1106" s="144" t="s">
        <v>89</v>
      </c>
      <c r="AY1106" s="18" t="s">
        <v>192</v>
      </c>
      <c r="BE1106" s="145">
        <f>IF(N1106="základní",J1106,0)</f>
        <v>0</v>
      </c>
      <c r="BF1106" s="145">
        <f>IF(N1106="snížená",J1106,0)</f>
        <v>0</v>
      </c>
      <c r="BG1106" s="145">
        <f>IF(N1106="zákl. přenesená",J1106,0)</f>
        <v>0</v>
      </c>
      <c r="BH1106" s="145">
        <f>IF(N1106="sníž. přenesená",J1106,0)</f>
        <v>0</v>
      </c>
      <c r="BI1106" s="145">
        <f>IF(N1106="nulová",J1106,0)</f>
        <v>0</v>
      </c>
      <c r="BJ1106" s="18" t="s">
        <v>22</v>
      </c>
      <c r="BK1106" s="145">
        <f>ROUND(I1106*H1106,2)</f>
        <v>0</v>
      </c>
      <c r="BL1106" s="18" t="s">
        <v>199</v>
      </c>
      <c r="BM1106" s="144" t="s">
        <v>2263</v>
      </c>
    </row>
    <row r="1107" spans="2:65" s="1" customFormat="1" ht="10.199999999999999" x14ac:dyDescent="0.2">
      <c r="B1107" s="33"/>
      <c r="D1107" s="146" t="s">
        <v>201</v>
      </c>
      <c r="F1107" s="147" t="s">
        <v>2264</v>
      </c>
      <c r="I1107" s="148"/>
      <c r="L1107" s="33"/>
      <c r="M1107" s="149"/>
      <c r="T1107" s="54"/>
      <c r="AT1107" s="18" t="s">
        <v>201</v>
      </c>
      <c r="AU1107" s="18" t="s">
        <v>89</v>
      </c>
    </row>
    <row r="1108" spans="2:65" s="13" customFormat="1" ht="10.199999999999999" x14ac:dyDescent="0.2">
      <c r="B1108" s="157"/>
      <c r="D1108" s="151" t="s">
        <v>203</v>
      </c>
      <c r="E1108" s="158" t="s">
        <v>20</v>
      </c>
      <c r="F1108" s="159" t="s">
        <v>2265</v>
      </c>
      <c r="H1108" s="160">
        <v>86.396000000000001</v>
      </c>
      <c r="I1108" s="161"/>
      <c r="L1108" s="157"/>
      <c r="M1108" s="162"/>
      <c r="T1108" s="163"/>
      <c r="AT1108" s="158" t="s">
        <v>203</v>
      </c>
      <c r="AU1108" s="158" t="s">
        <v>89</v>
      </c>
      <c r="AV1108" s="13" t="s">
        <v>89</v>
      </c>
      <c r="AW1108" s="13" t="s">
        <v>39</v>
      </c>
      <c r="AX1108" s="13" t="s">
        <v>80</v>
      </c>
      <c r="AY1108" s="158" t="s">
        <v>192</v>
      </c>
    </row>
    <row r="1109" spans="2:65" s="13" customFormat="1" ht="10.199999999999999" x14ac:dyDescent="0.2">
      <c r="B1109" s="157"/>
      <c r="D1109" s="151" t="s">
        <v>203</v>
      </c>
      <c r="E1109" s="158" t="s">
        <v>20</v>
      </c>
      <c r="F1109" s="159" t="s">
        <v>2266</v>
      </c>
      <c r="H1109" s="160">
        <v>45.97</v>
      </c>
      <c r="I1109" s="161"/>
      <c r="L1109" s="157"/>
      <c r="M1109" s="162"/>
      <c r="T1109" s="163"/>
      <c r="AT1109" s="158" t="s">
        <v>203</v>
      </c>
      <c r="AU1109" s="158" t="s">
        <v>89</v>
      </c>
      <c r="AV1109" s="13" t="s">
        <v>89</v>
      </c>
      <c r="AW1109" s="13" t="s">
        <v>39</v>
      </c>
      <c r="AX1109" s="13" t="s">
        <v>80</v>
      </c>
      <c r="AY1109" s="158" t="s">
        <v>192</v>
      </c>
    </row>
    <row r="1110" spans="2:65" s="13" customFormat="1" ht="10.199999999999999" x14ac:dyDescent="0.2">
      <c r="B1110" s="157"/>
      <c r="D1110" s="151" t="s">
        <v>203</v>
      </c>
      <c r="E1110" s="158" t="s">
        <v>20</v>
      </c>
      <c r="F1110" s="159" t="s">
        <v>1340</v>
      </c>
      <c r="H1110" s="160">
        <v>111.81100000000001</v>
      </c>
      <c r="I1110" s="161"/>
      <c r="L1110" s="157"/>
      <c r="M1110" s="162"/>
      <c r="T1110" s="163"/>
      <c r="AT1110" s="158" t="s">
        <v>203</v>
      </c>
      <c r="AU1110" s="158" t="s">
        <v>89</v>
      </c>
      <c r="AV1110" s="13" t="s">
        <v>89</v>
      </c>
      <c r="AW1110" s="13" t="s">
        <v>39</v>
      </c>
      <c r="AX1110" s="13" t="s">
        <v>80</v>
      </c>
      <c r="AY1110" s="158" t="s">
        <v>192</v>
      </c>
    </row>
    <row r="1111" spans="2:65" s="13" customFormat="1" ht="10.199999999999999" x14ac:dyDescent="0.2">
      <c r="B1111" s="157"/>
      <c r="D1111" s="151" t="s">
        <v>203</v>
      </c>
      <c r="E1111" s="158" t="s">
        <v>20</v>
      </c>
      <c r="F1111" s="159" t="s">
        <v>1324</v>
      </c>
      <c r="H1111" s="160">
        <v>52.747</v>
      </c>
      <c r="I1111" s="161"/>
      <c r="L1111" s="157"/>
      <c r="M1111" s="162"/>
      <c r="T1111" s="163"/>
      <c r="AT1111" s="158" t="s">
        <v>203</v>
      </c>
      <c r="AU1111" s="158" t="s">
        <v>89</v>
      </c>
      <c r="AV1111" s="13" t="s">
        <v>89</v>
      </c>
      <c r="AW1111" s="13" t="s">
        <v>39</v>
      </c>
      <c r="AX1111" s="13" t="s">
        <v>80</v>
      </c>
      <c r="AY1111" s="158" t="s">
        <v>192</v>
      </c>
    </row>
    <row r="1112" spans="2:65" s="14" customFormat="1" ht="10.199999999999999" x14ac:dyDescent="0.2">
      <c r="B1112" s="164"/>
      <c r="D1112" s="151" t="s">
        <v>203</v>
      </c>
      <c r="E1112" s="165" t="s">
        <v>20</v>
      </c>
      <c r="F1112" s="166" t="s">
        <v>207</v>
      </c>
      <c r="H1112" s="167">
        <v>296.92399999999998</v>
      </c>
      <c r="I1112" s="168"/>
      <c r="L1112" s="164"/>
      <c r="M1112" s="169"/>
      <c r="T1112" s="170"/>
      <c r="AT1112" s="165" t="s">
        <v>203</v>
      </c>
      <c r="AU1112" s="165" t="s">
        <v>89</v>
      </c>
      <c r="AV1112" s="14" t="s">
        <v>199</v>
      </c>
      <c r="AW1112" s="14" t="s">
        <v>39</v>
      </c>
      <c r="AX1112" s="14" t="s">
        <v>22</v>
      </c>
      <c r="AY1112" s="165" t="s">
        <v>192</v>
      </c>
    </row>
    <row r="1113" spans="2:65" s="1" customFormat="1" ht="21.75" customHeight="1" x14ac:dyDescent="0.2">
      <c r="B1113" s="33"/>
      <c r="C1113" s="133" t="s">
        <v>2267</v>
      </c>
      <c r="D1113" s="133" t="s">
        <v>194</v>
      </c>
      <c r="E1113" s="134" t="s">
        <v>2268</v>
      </c>
      <c r="F1113" s="135" t="s">
        <v>2269</v>
      </c>
      <c r="G1113" s="136" t="s">
        <v>234</v>
      </c>
      <c r="H1113" s="137">
        <v>92.45</v>
      </c>
      <c r="I1113" s="138"/>
      <c r="J1113" s="139">
        <f>ROUND(I1113*H1113,2)</f>
        <v>0</v>
      </c>
      <c r="K1113" s="135" t="s">
        <v>198</v>
      </c>
      <c r="L1113" s="33"/>
      <c r="M1113" s="140" t="s">
        <v>20</v>
      </c>
      <c r="N1113" s="141" t="s">
        <v>51</v>
      </c>
      <c r="P1113" s="142">
        <f>O1113*H1113</f>
        <v>0</v>
      </c>
      <c r="Q1113" s="142">
        <v>7.3499999999999998E-3</v>
      </c>
      <c r="R1113" s="142">
        <f>Q1113*H1113</f>
        <v>0.67950750000000004</v>
      </c>
      <c r="S1113" s="142">
        <v>0</v>
      </c>
      <c r="T1113" s="143">
        <f>S1113*H1113</f>
        <v>0</v>
      </c>
      <c r="AR1113" s="144" t="s">
        <v>199</v>
      </c>
      <c r="AT1113" s="144" t="s">
        <v>194</v>
      </c>
      <c r="AU1113" s="144" t="s">
        <v>89</v>
      </c>
      <c r="AY1113" s="18" t="s">
        <v>192</v>
      </c>
      <c r="BE1113" s="145">
        <f>IF(N1113="základní",J1113,0)</f>
        <v>0</v>
      </c>
      <c r="BF1113" s="145">
        <f>IF(N1113="snížená",J1113,0)</f>
        <v>0</v>
      </c>
      <c r="BG1113" s="145">
        <f>IF(N1113="zákl. přenesená",J1113,0)</f>
        <v>0</v>
      </c>
      <c r="BH1113" s="145">
        <f>IF(N1113="sníž. přenesená",J1113,0)</f>
        <v>0</v>
      </c>
      <c r="BI1113" s="145">
        <f>IF(N1113="nulová",J1113,0)</f>
        <v>0</v>
      </c>
      <c r="BJ1113" s="18" t="s">
        <v>22</v>
      </c>
      <c r="BK1113" s="145">
        <f>ROUND(I1113*H1113,2)</f>
        <v>0</v>
      </c>
      <c r="BL1113" s="18" t="s">
        <v>199</v>
      </c>
      <c r="BM1113" s="144" t="s">
        <v>2270</v>
      </c>
    </row>
    <row r="1114" spans="2:65" s="1" customFormat="1" ht="10.199999999999999" x14ac:dyDescent="0.2">
      <c r="B1114" s="33"/>
      <c r="D1114" s="146" t="s">
        <v>201</v>
      </c>
      <c r="F1114" s="147" t="s">
        <v>2271</v>
      </c>
      <c r="I1114" s="148"/>
      <c r="L1114" s="33"/>
      <c r="M1114" s="149"/>
      <c r="T1114" s="54"/>
      <c r="AT1114" s="18" t="s">
        <v>201</v>
      </c>
      <c r="AU1114" s="18" t="s">
        <v>89</v>
      </c>
    </row>
    <row r="1115" spans="2:65" s="1" customFormat="1" ht="16.5" customHeight="1" x14ac:dyDescent="0.2">
      <c r="B1115" s="33"/>
      <c r="C1115" s="133" t="s">
        <v>2272</v>
      </c>
      <c r="D1115" s="133" t="s">
        <v>194</v>
      </c>
      <c r="E1115" s="134" t="s">
        <v>2273</v>
      </c>
      <c r="F1115" s="135" t="s">
        <v>2274</v>
      </c>
      <c r="G1115" s="136" t="s">
        <v>234</v>
      </c>
      <c r="H1115" s="137">
        <v>445.51299999999998</v>
      </c>
      <c r="I1115" s="138"/>
      <c r="J1115" s="139">
        <f>ROUND(I1115*H1115,2)</f>
        <v>0</v>
      </c>
      <c r="K1115" s="135" t="s">
        <v>198</v>
      </c>
      <c r="L1115" s="33"/>
      <c r="M1115" s="140" t="s">
        <v>20</v>
      </c>
      <c r="N1115" s="141" t="s">
        <v>51</v>
      </c>
      <c r="P1115" s="142">
        <f>O1115*H1115</f>
        <v>0</v>
      </c>
      <c r="Q1115" s="142">
        <v>2.5999999999999998E-4</v>
      </c>
      <c r="R1115" s="142">
        <f>Q1115*H1115</f>
        <v>0.11583337999999999</v>
      </c>
      <c r="S1115" s="142">
        <v>0</v>
      </c>
      <c r="T1115" s="143">
        <f>S1115*H1115</f>
        <v>0</v>
      </c>
      <c r="AR1115" s="144" t="s">
        <v>199</v>
      </c>
      <c r="AT1115" s="144" t="s">
        <v>194</v>
      </c>
      <c r="AU1115" s="144" t="s">
        <v>89</v>
      </c>
      <c r="AY1115" s="18" t="s">
        <v>192</v>
      </c>
      <c r="BE1115" s="145">
        <f>IF(N1115="základní",J1115,0)</f>
        <v>0</v>
      </c>
      <c r="BF1115" s="145">
        <f>IF(N1115="snížená",J1115,0)</f>
        <v>0</v>
      </c>
      <c r="BG1115" s="145">
        <f>IF(N1115="zákl. přenesená",J1115,0)</f>
        <v>0</v>
      </c>
      <c r="BH1115" s="145">
        <f>IF(N1115="sníž. přenesená",J1115,0)</f>
        <v>0</v>
      </c>
      <c r="BI1115" s="145">
        <f>IF(N1115="nulová",J1115,0)</f>
        <v>0</v>
      </c>
      <c r="BJ1115" s="18" t="s">
        <v>22</v>
      </c>
      <c r="BK1115" s="145">
        <f>ROUND(I1115*H1115,2)</f>
        <v>0</v>
      </c>
      <c r="BL1115" s="18" t="s">
        <v>199</v>
      </c>
      <c r="BM1115" s="144" t="s">
        <v>2275</v>
      </c>
    </row>
    <row r="1116" spans="2:65" s="1" customFormat="1" ht="10.199999999999999" x14ac:dyDescent="0.2">
      <c r="B1116" s="33"/>
      <c r="D1116" s="146" t="s">
        <v>201</v>
      </c>
      <c r="F1116" s="147" t="s">
        <v>2276</v>
      </c>
      <c r="I1116" s="148"/>
      <c r="L1116" s="33"/>
      <c r="M1116" s="149"/>
      <c r="T1116" s="54"/>
      <c r="AT1116" s="18" t="s">
        <v>201</v>
      </c>
      <c r="AU1116" s="18" t="s">
        <v>89</v>
      </c>
    </row>
    <row r="1117" spans="2:65" s="13" customFormat="1" ht="10.199999999999999" x14ac:dyDescent="0.2">
      <c r="B1117" s="157"/>
      <c r="D1117" s="151" t="s">
        <v>203</v>
      </c>
      <c r="E1117" s="158" t="s">
        <v>20</v>
      </c>
      <c r="F1117" s="159" t="s">
        <v>1334</v>
      </c>
      <c r="H1117" s="160">
        <v>445.51299999999998</v>
      </c>
      <c r="I1117" s="161"/>
      <c r="L1117" s="157"/>
      <c r="M1117" s="162"/>
      <c r="T1117" s="163"/>
      <c r="AT1117" s="158" t="s">
        <v>203</v>
      </c>
      <c r="AU1117" s="158" t="s">
        <v>89</v>
      </c>
      <c r="AV1117" s="13" t="s">
        <v>89</v>
      </c>
      <c r="AW1117" s="13" t="s">
        <v>39</v>
      </c>
      <c r="AX1117" s="13" t="s">
        <v>22</v>
      </c>
      <c r="AY1117" s="158" t="s">
        <v>192</v>
      </c>
    </row>
    <row r="1118" spans="2:65" s="1" customFormat="1" ht="16.5" customHeight="1" x14ac:dyDescent="0.2">
      <c r="B1118" s="33"/>
      <c r="C1118" s="133" t="s">
        <v>2277</v>
      </c>
      <c r="D1118" s="133" t="s">
        <v>194</v>
      </c>
      <c r="E1118" s="134" t="s">
        <v>2278</v>
      </c>
      <c r="F1118" s="135" t="s">
        <v>2279</v>
      </c>
      <c r="G1118" s="136" t="s">
        <v>234</v>
      </c>
      <c r="H1118" s="137">
        <v>32.51</v>
      </c>
      <c r="I1118" s="138"/>
      <c r="J1118" s="139">
        <f>ROUND(I1118*H1118,2)</f>
        <v>0</v>
      </c>
      <c r="K1118" s="135" t="s">
        <v>198</v>
      </c>
      <c r="L1118" s="33"/>
      <c r="M1118" s="140" t="s">
        <v>20</v>
      </c>
      <c r="N1118" s="141" t="s">
        <v>51</v>
      </c>
      <c r="P1118" s="142">
        <f>O1118*H1118</f>
        <v>0</v>
      </c>
      <c r="Q1118" s="142">
        <v>0.04</v>
      </c>
      <c r="R1118" s="142">
        <f>Q1118*H1118</f>
        <v>1.3004</v>
      </c>
      <c r="S1118" s="142">
        <v>0</v>
      </c>
      <c r="T1118" s="143">
        <f>S1118*H1118</f>
        <v>0</v>
      </c>
      <c r="AR1118" s="144" t="s">
        <v>199</v>
      </c>
      <c r="AT1118" s="144" t="s">
        <v>194</v>
      </c>
      <c r="AU1118" s="144" t="s">
        <v>89</v>
      </c>
      <c r="AY1118" s="18" t="s">
        <v>192</v>
      </c>
      <c r="BE1118" s="145">
        <f>IF(N1118="základní",J1118,0)</f>
        <v>0</v>
      </c>
      <c r="BF1118" s="145">
        <f>IF(N1118="snížená",J1118,0)</f>
        <v>0</v>
      </c>
      <c r="BG1118" s="145">
        <f>IF(N1118="zákl. přenesená",J1118,0)</f>
        <v>0</v>
      </c>
      <c r="BH1118" s="145">
        <f>IF(N1118="sníž. přenesená",J1118,0)</f>
        <v>0</v>
      </c>
      <c r="BI1118" s="145">
        <f>IF(N1118="nulová",J1118,0)</f>
        <v>0</v>
      </c>
      <c r="BJ1118" s="18" t="s">
        <v>22</v>
      </c>
      <c r="BK1118" s="145">
        <f>ROUND(I1118*H1118,2)</f>
        <v>0</v>
      </c>
      <c r="BL1118" s="18" t="s">
        <v>199</v>
      </c>
      <c r="BM1118" s="144" t="s">
        <v>2280</v>
      </c>
    </row>
    <row r="1119" spans="2:65" s="1" customFormat="1" ht="10.199999999999999" x14ac:dyDescent="0.2">
      <c r="B1119" s="33"/>
      <c r="D1119" s="146" t="s">
        <v>201</v>
      </c>
      <c r="F1119" s="147" t="s">
        <v>2281</v>
      </c>
      <c r="I1119" s="148"/>
      <c r="L1119" s="33"/>
      <c r="M1119" s="149"/>
      <c r="T1119" s="54"/>
      <c r="AT1119" s="18" t="s">
        <v>201</v>
      </c>
      <c r="AU1119" s="18" t="s">
        <v>89</v>
      </c>
    </row>
    <row r="1120" spans="2:65" s="12" customFormat="1" ht="10.199999999999999" x14ac:dyDescent="0.2">
      <c r="B1120" s="150"/>
      <c r="D1120" s="151" t="s">
        <v>203</v>
      </c>
      <c r="E1120" s="152" t="s">
        <v>20</v>
      </c>
      <c r="F1120" s="153" t="s">
        <v>646</v>
      </c>
      <c r="H1120" s="152" t="s">
        <v>20</v>
      </c>
      <c r="I1120" s="154"/>
      <c r="L1120" s="150"/>
      <c r="M1120" s="155"/>
      <c r="T1120" s="156"/>
      <c r="AT1120" s="152" t="s">
        <v>203</v>
      </c>
      <c r="AU1120" s="152" t="s">
        <v>89</v>
      </c>
      <c r="AV1120" s="12" t="s">
        <v>22</v>
      </c>
      <c r="AW1120" s="12" t="s">
        <v>39</v>
      </c>
      <c r="AX1120" s="12" t="s">
        <v>80</v>
      </c>
      <c r="AY1120" s="152" t="s">
        <v>192</v>
      </c>
    </row>
    <row r="1121" spans="2:65" s="13" customFormat="1" ht="10.199999999999999" x14ac:dyDescent="0.2">
      <c r="B1121" s="157"/>
      <c r="D1121" s="151" t="s">
        <v>203</v>
      </c>
      <c r="E1121" s="158" t="s">
        <v>20</v>
      </c>
      <c r="F1121" s="159" t="s">
        <v>2282</v>
      </c>
      <c r="H1121" s="160">
        <v>8</v>
      </c>
      <c r="I1121" s="161"/>
      <c r="L1121" s="157"/>
      <c r="M1121" s="162"/>
      <c r="T1121" s="163"/>
      <c r="AT1121" s="158" t="s">
        <v>203</v>
      </c>
      <c r="AU1121" s="158" t="s">
        <v>89</v>
      </c>
      <c r="AV1121" s="13" t="s">
        <v>89</v>
      </c>
      <c r="AW1121" s="13" t="s">
        <v>39</v>
      </c>
      <c r="AX1121" s="13" t="s">
        <v>80</v>
      </c>
      <c r="AY1121" s="158" t="s">
        <v>192</v>
      </c>
    </row>
    <row r="1122" spans="2:65" s="12" customFormat="1" ht="10.199999999999999" x14ac:dyDescent="0.2">
      <c r="B1122" s="150"/>
      <c r="D1122" s="151" t="s">
        <v>203</v>
      </c>
      <c r="E1122" s="152" t="s">
        <v>20</v>
      </c>
      <c r="F1122" s="153" t="s">
        <v>653</v>
      </c>
      <c r="H1122" s="152" t="s">
        <v>20</v>
      </c>
      <c r="I1122" s="154"/>
      <c r="L1122" s="150"/>
      <c r="M1122" s="155"/>
      <c r="T1122" s="156"/>
      <c r="AT1122" s="152" t="s">
        <v>203</v>
      </c>
      <c r="AU1122" s="152" t="s">
        <v>89</v>
      </c>
      <c r="AV1122" s="12" t="s">
        <v>22</v>
      </c>
      <c r="AW1122" s="12" t="s">
        <v>39</v>
      </c>
      <c r="AX1122" s="12" t="s">
        <v>80</v>
      </c>
      <c r="AY1122" s="152" t="s">
        <v>192</v>
      </c>
    </row>
    <row r="1123" spans="2:65" s="13" customFormat="1" ht="10.199999999999999" x14ac:dyDescent="0.2">
      <c r="B1123" s="157"/>
      <c r="D1123" s="151" t="s">
        <v>203</v>
      </c>
      <c r="E1123" s="158" t="s">
        <v>20</v>
      </c>
      <c r="F1123" s="159" t="s">
        <v>2283</v>
      </c>
      <c r="H1123" s="160">
        <v>15</v>
      </c>
      <c r="I1123" s="161"/>
      <c r="L1123" s="157"/>
      <c r="M1123" s="162"/>
      <c r="T1123" s="163"/>
      <c r="AT1123" s="158" t="s">
        <v>203</v>
      </c>
      <c r="AU1123" s="158" t="s">
        <v>89</v>
      </c>
      <c r="AV1123" s="13" t="s">
        <v>89</v>
      </c>
      <c r="AW1123" s="13" t="s">
        <v>39</v>
      </c>
      <c r="AX1123" s="13" t="s">
        <v>80</v>
      </c>
      <c r="AY1123" s="158" t="s">
        <v>192</v>
      </c>
    </row>
    <row r="1124" spans="2:65" s="12" customFormat="1" ht="10.199999999999999" x14ac:dyDescent="0.2">
      <c r="B1124" s="150"/>
      <c r="D1124" s="151" t="s">
        <v>203</v>
      </c>
      <c r="E1124" s="152" t="s">
        <v>20</v>
      </c>
      <c r="F1124" s="153" t="s">
        <v>637</v>
      </c>
      <c r="H1124" s="152" t="s">
        <v>20</v>
      </c>
      <c r="I1124" s="154"/>
      <c r="L1124" s="150"/>
      <c r="M1124" s="155"/>
      <c r="T1124" s="156"/>
      <c r="AT1124" s="152" t="s">
        <v>203</v>
      </c>
      <c r="AU1124" s="152" t="s">
        <v>89</v>
      </c>
      <c r="AV1124" s="12" t="s">
        <v>22</v>
      </c>
      <c r="AW1124" s="12" t="s">
        <v>39</v>
      </c>
      <c r="AX1124" s="12" t="s">
        <v>80</v>
      </c>
      <c r="AY1124" s="152" t="s">
        <v>192</v>
      </c>
    </row>
    <row r="1125" spans="2:65" s="13" customFormat="1" ht="10.199999999999999" x14ac:dyDescent="0.2">
      <c r="B1125" s="157"/>
      <c r="D1125" s="151" t="s">
        <v>203</v>
      </c>
      <c r="E1125" s="158" t="s">
        <v>20</v>
      </c>
      <c r="F1125" s="159" t="s">
        <v>2284</v>
      </c>
      <c r="H1125" s="160">
        <v>5.4</v>
      </c>
      <c r="I1125" s="161"/>
      <c r="L1125" s="157"/>
      <c r="M1125" s="162"/>
      <c r="T1125" s="163"/>
      <c r="AT1125" s="158" t="s">
        <v>203</v>
      </c>
      <c r="AU1125" s="158" t="s">
        <v>89</v>
      </c>
      <c r="AV1125" s="13" t="s">
        <v>89</v>
      </c>
      <c r="AW1125" s="13" t="s">
        <v>39</v>
      </c>
      <c r="AX1125" s="13" t="s">
        <v>80</v>
      </c>
      <c r="AY1125" s="158" t="s">
        <v>192</v>
      </c>
    </row>
    <row r="1126" spans="2:65" s="13" customFormat="1" ht="10.199999999999999" x14ac:dyDescent="0.2">
      <c r="B1126" s="157"/>
      <c r="D1126" s="151" t="s">
        <v>203</v>
      </c>
      <c r="E1126" s="158" t="s">
        <v>20</v>
      </c>
      <c r="F1126" s="159" t="s">
        <v>2285</v>
      </c>
      <c r="H1126" s="160">
        <v>1.1100000000000001</v>
      </c>
      <c r="I1126" s="161"/>
      <c r="L1126" s="157"/>
      <c r="M1126" s="162"/>
      <c r="T1126" s="163"/>
      <c r="AT1126" s="158" t="s">
        <v>203</v>
      </c>
      <c r="AU1126" s="158" t="s">
        <v>89</v>
      </c>
      <c r="AV1126" s="13" t="s">
        <v>89</v>
      </c>
      <c r="AW1126" s="13" t="s">
        <v>39</v>
      </c>
      <c r="AX1126" s="13" t="s">
        <v>80</v>
      </c>
      <c r="AY1126" s="158" t="s">
        <v>192</v>
      </c>
    </row>
    <row r="1127" spans="2:65" s="12" customFormat="1" ht="10.199999999999999" x14ac:dyDescent="0.2">
      <c r="B1127" s="150"/>
      <c r="D1127" s="151" t="s">
        <v>203</v>
      </c>
      <c r="E1127" s="152" t="s">
        <v>20</v>
      </c>
      <c r="F1127" s="153" t="s">
        <v>526</v>
      </c>
      <c r="H1127" s="152" t="s">
        <v>20</v>
      </c>
      <c r="I1127" s="154"/>
      <c r="L1127" s="150"/>
      <c r="M1127" s="155"/>
      <c r="T1127" s="156"/>
      <c r="AT1127" s="152" t="s">
        <v>203</v>
      </c>
      <c r="AU1127" s="152" t="s">
        <v>89</v>
      </c>
      <c r="AV1127" s="12" t="s">
        <v>22</v>
      </c>
      <c r="AW1127" s="12" t="s">
        <v>39</v>
      </c>
      <c r="AX1127" s="12" t="s">
        <v>80</v>
      </c>
      <c r="AY1127" s="152" t="s">
        <v>192</v>
      </c>
    </row>
    <row r="1128" spans="2:65" s="13" customFormat="1" ht="10.199999999999999" x14ac:dyDescent="0.2">
      <c r="B1128" s="157"/>
      <c r="D1128" s="151" t="s">
        <v>203</v>
      </c>
      <c r="E1128" s="158" t="s">
        <v>20</v>
      </c>
      <c r="F1128" s="159" t="s">
        <v>2286</v>
      </c>
      <c r="H1128" s="160">
        <v>3</v>
      </c>
      <c r="I1128" s="161"/>
      <c r="L1128" s="157"/>
      <c r="M1128" s="162"/>
      <c r="T1128" s="163"/>
      <c r="AT1128" s="158" t="s">
        <v>203</v>
      </c>
      <c r="AU1128" s="158" t="s">
        <v>89</v>
      </c>
      <c r="AV1128" s="13" t="s">
        <v>89</v>
      </c>
      <c r="AW1128" s="13" t="s">
        <v>39</v>
      </c>
      <c r="AX1128" s="13" t="s">
        <v>80</v>
      </c>
      <c r="AY1128" s="158" t="s">
        <v>192</v>
      </c>
    </row>
    <row r="1129" spans="2:65" s="14" customFormat="1" ht="10.199999999999999" x14ac:dyDescent="0.2">
      <c r="B1129" s="164"/>
      <c r="D1129" s="151" t="s">
        <v>203</v>
      </c>
      <c r="E1129" s="165" t="s">
        <v>20</v>
      </c>
      <c r="F1129" s="166" t="s">
        <v>207</v>
      </c>
      <c r="H1129" s="167">
        <v>32.51</v>
      </c>
      <c r="I1129" s="168"/>
      <c r="L1129" s="164"/>
      <c r="M1129" s="169"/>
      <c r="T1129" s="170"/>
      <c r="AT1129" s="165" t="s">
        <v>203</v>
      </c>
      <c r="AU1129" s="165" t="s">
        <v>89</v>
      </c>
      <c r="AV1129" s="14" t="s">
        <v>199</v>
      </c>
      <c r="AW1129" s="14" t="s">
        <v>39</v>
      </c>
      <c r="AX1129" s="14" t="s">
        <v>22</v>
      </c>
      <c r="AY1129" s="165" t="s">
        <v>192</v>
      </c>
    </row>
    <row r="1130" spans="2:65" s="1" customFormat="1" ht="24.15" customHeight="1" x14ac:dyDescent="0.2">
      <c r="B1130" s="33"/>
      <c r="C1130" s="133" t="s">
        <v>2287</v>
      </c>
      <c r="D1130" s="133" t="s">
        <v>194</v>
      </c>
      <c r="E1130" s="134" t="s">
        <v>2288</v>
      </c>
      <c r="F1130" s="135" t="s">
        <v>2289</v>
      </c>
      <c r="G1130" s="136" t="s">
        <v>234</v>
      </c>
      <c r="H1130" s="137">
        <v>132.36600000000001</v>
      </c>
      <c r="I1130" s="138"/>
      <c r="J1130" s="139">
        <f>ROUND(I1130*H1130,2)</f>
        <v>0</v>
      </c>
      <c r="K1130" s="135" t="s">
        <v>198</v>
      </c>
      <c r="L1130" s="33"/>
      <c r="M1130" s="140" t="s">
        <v>20</v>
      </c>
      <c r="N1130" s="141" t="s">
        <v>51</v>
      </c>
      <c r="P1130" s="142">
        <f>O1130*H1130</f>
        <v>0</v>
      </c>
      <c r="Q1130" s="142">
        <v>4.3800000000000002E-3</v>
      </c>
      <c r="R1130" s="142">
        <f>Q1130*H1130</f>
        <v>0.5797630800000001</v>
      </c>
      <c r="S1130" s="142">
        <v>0</v>
      </c>
      <c r="T1130" s="143">
        <f>S1130*H1130</f>
        <v>0</v>
      </c>
      <c r="AR1130" s="144" t="s">
        <v>199</v>
      </c>
      <c r="AT1130" s="144" t="s">
        <v>194</v>
      </c>
      <c r="AU1130" s="144" t="s">
        <v>89</v>
      </c>
      <c r="AY1130" s="18" t="s">
        <v>192</v>
      </c>
      <c r="BE1130" s="145">
        <f>IF(N1130="základní",J1130,0)</f>
        <v>0</v>
      </c>
      <c r="BF1130" s="145">
        <f>IF(N1130="snížená",J1130,0)</f>
        <v>0</v>
      </c>
      <c r="BG1130" s="145">
        <f>IF(N1130="zákl. přenesená",J1130,0)</f>
        <v>0</v>
      </c>
      <c r="BH1130" s="145">
        <f>IF(N1130="sníž. přenesená",J1130,0)</f>
        <v>0</v>
      </c>
      <c r="BI1130" s="145">
        <f>IF(N1130="nulová",J1130,0)</f>
        <v>0</v>
      </c>
      <c r="BJ1130" s="18" t="s">
        <v>22</v>
      </c>
      <c r="BK1130" s="145">
        <f>ROUND(I1130*H1130,2)</f>
        <v>0</v>
      </c>
      <c r="BL1130" s="18" t="s">
        <v>199</v>
      </c>
      <c r="BM1130" s="144" t="s">
        <v>2290</v>
      </c>
    </row>
    <row r="1131" spans="2:65" s="1" customFormat="1" ht="10.199999999999999" x14ac:dyDescent="0.2">
      <c r="B1131" s="33"/>
      <c r="D1131" s="146" t="s">
        <v>201</v>
      </c>
      <c r="F1131" s="147" t="s">
        <v>2291</v>
      </c>
      <c r="I1131" s="148"/>
      <c r="L1131" s="33"/>
      <c r="M1131" s="149"/>
      <c r="T1131" s="54"/>
      <c r="AT1131" s="18" t="s">
        <v>201</v>
      </c>
      <c r="AU1131" s="18" t="s">
        <v>89</v>
      </c>
    </row>
    <row r="1132" spans="2:65" s="12" customFormat="1" ht="10.199999999999999" x14ac:dyDescent="0.2">
      <c r="B1132" s="150"/>
      <c r="D1132" s="151" t="s">
        <v>203</v>
      </c>
      <c r="E1132" s="152" t="s">
        <v>20</v>
      </c>
      <c r="F1132" s="153" t="s">
        <v>2292</v>
      </c>
      <c r="H1132" s="152" t="s">
        <v>20</v>
      </c>
      <c r="I1132" s="154"/>
      <c r="L1132" s="150"/>
      <c r="M1132" s="155"/>
      <c r="T1132" s="156"/>
      <c r="AT1132" s="152" t="s">
        <v>203</v>
      </c>
      <c r="AU1132" s="152" t="s">
        <v>89</v>
      </c>
      <c r="AV1132" s="12" t="s">
        <v>22</v>
      </c>
      <c r="AW1132" s="12" t="s">
        <v>39</v>
      </c>
      <c r="AX1132" s="12" t="s">
        <v>80</v>
      </c>
      <c r="AY1132" s="152" t="s">
        <v>192</v>
      </c>
    </row>
    <row r="1133" spans="2:65" s="13" customFormat="1" ht="10.199999999999999" x14ac:dyDescent="0.2">
      <c r="B1133" s="157"/>
      <c r="D1133" s="151" t="s">
        <v>203</v>
      </c>
      <c r="E1133" s="158" t="s">
        <v>20</v>
      </c>
      <c r="F1133" s="159" t="s">
        <v>2265</v>
      </c>
      <c r="H1133" s="160">
        <v>86.396000000000001</v>
      </c>
      <c r="I1133" s="161"/>
      <c r="L1133" s="157"/>
      <c r="M1133" s="162"/>
      <c r="T1133" s="163"/>
      <c r="AT1133" s="158" t="s">
        <v>203</v>
      </c>
      <c r="AU1133" s="158" t="s">
        <v>89</v>
      </c>
      <c r="AV1133" s="13" t="s">
        <v>89</v>
      </c>
      <c r="AW1133" s="13" t="s">
        <v>39</v>
      </c>
      <c r="AX1133" s="13" t="s">
        <v>80</v>
      </c>
      <c r="AY1133" s="158" t="s">
        <v>192</v>
      </c>
    </row>
    <row r="1134" spans="2:65" s="13" customFormat="1" ht="10.199999999999999" x14ac:dyDescent="0.2">
      <c r="B1134" s="157"/>
      <c r="D1134" s="151" t="s">
        <v>203</v>
      </c>
      <c r="E1134" s="158" t="s">
        <v>20</v>
      </c>
      <c r="F1134" s="159" t="s">
        <v>2266</v>
      </c>
      <c r="H1134" s="160">
        <v>45.97</v>
      </c>
      <c r="I1134" s="161"/>
      <c r="L1134" s="157"/>
      <c r="M1134" s="162"/>
      <c r="T1134" s="163"/>
      <c r="AT1134" s="158" t="s">
        <v>203</v>
      </c>
      <c r="AU1134" s="158" t="s">
        <v>89</v>
      </c>
      <c r="AV1134" s="13" t="s">
        <v>89</v>
      </c>
      <c r="AW1134" s="13" t="s">
        <v>39</v>
      </c>
      <c r="AX1134" s="13" t="s">
        <v>80</v>
      </c>
      <c r="AY1134" s="158" t="s">
        <v>192</v>
      </c>
    </row>
    <row r="1135" spans="2:65" s="14" customFormat="1" ht="10.199999999999999" x14ac:dyDescent="0.2">
      <c r="B1135" s="164"/>
      <c r="D1135" s="151" t="s">
        <v>203</v>
      </c>
      <c r="E1135" s="165" t="s">
        <v>20</v>
      </c>
      <c r="F1135" s="166" t="s">
        <v>207</v>
      </c>
      <c r="H1135" s="167">
        <v>132.36600000000001</v>
      </c>
      <c r="I1135" s="168"/>
      <c r="L1135" s="164"/>
      <c r="M1135" s="169"/>
      <c r="T1135" s="170"/>
      <c r="AT1135" s="165" t="s">
        <v>203</v>
      </c>
      <c r="AU1135" s="165" t="s">
        <v>89</v>
      </c>
      <c r="AV1135" s="14" t="s">
        <v>199</v>
      </c>
      <c r="AW1135" s="14" t="s">
        <v>39</v>
      </c>
      <c r="AX1135" s="14" t="s">
        <v>22</v>
      </c>
      <c r="AY1135" s="165" t="s">
        <v>192</v>
      </c>
    </row>
    <row r="1136" spans="2:65" s="1" customFormat="1" ht="24.15" customHeight="1" x14ac:dyDescent="0.2">
      <c r="B1136" s="33"/>
      <c r="C1136" s="133" t="s">
        <v>2293</v>
      </c>
      <c r="D1136" s="133" t="s">
        <v>194</v>
      </c>
      <c r="E1136" s="134" t="s">
        <v>2294</v>
      </c>
      <c r="F1136" s="135" t="s">
        <v>2295</v>
      </c>
      <c r="G1136" s="136" t="s">
        <v>234</v>
      </c>
      <c r="H1136" s="137">
        <v>52.747</v>
      </c>
      <c r="I1136" s="138"/>
      <c r="J1136" s="139">
        <f>ROUND(I1136*H1136,2)</f>
        <v>0</v>
      </c>
      <c r="K1136" s="135" t="s">
        <v>198</v>
      </c>
      <c r="L1136" s="33"/>
      <c r="M1136" s="140" t="s">
        <v>20</v>
      </c>
      <c r="N1136" s="141" t="s">
        <v>51</v>
      </c>
      <c r="P1136" s="142">
        <f>O1136*H1136</f>
        <v>0</v>
      </c>
      <c r="Q1136" s="142">
        <v>1.54E-2</v>
      </c>
      <c r="R1136" s="142">
        <f>Q1136*H1136</f>
        <v>0.81230380000000002</v>
      </c>
      <c r="S1136" s="142">
        <v>0</v>
      </c>
      <c r="T1136" s="143">
        <f>S1136*H1136</f>
        <v>0</v>
      </c>
      <c r="AR1136" s="144" t="s">
        <v>199</v>
      </c>
      <c r="AT1136" s="144" t="s">
        <v>194</v>
      </c>
      <c r="AU1136" s="144" t="s">
        <v>89</v>
      </c>
      <c r="AY1136" s="18" t="s">
        <v>192</v>
      </c>
      <c r="BE1136" s="145">
        <f>IF(N1136="základní",J1136,0)</f>
        <v>0</v>
      </c>
      <c r="BF1136" s="145">
        <f>IF(N1136="snížená",J1136,0)</f>
        <v>0</v>
      </c>
      <c r="BG1136" s="145">
        <f>IF(N1136="zákl. přenesená",J1136,0)</f>
        <v>0</v>
      </c>
      <c r="BH1136" s="145">
        <f>IF(N1136="sníž. přenesená",J1136,0)</f>
        <v>0</v>
      </c>
      <c r="BI1136" s="145">
        <f>IF(N1136="nulová",J1136,0)</f>
        <v>0</v>
      </c>
      <c r="BJ1136" s="18" t="s">
        <v>22</v>
      </c>
      <c r="BK1136" s="145">
        <f>ROUND(I1136*H1136,2)</f>
        <v>0</v>
      </c>
      <c r="BL1136" s="18" t="s">
        <v>199</v>
      </c>
      <c r="BM1136" s="144" t="s">
        <v>2296</v>
      </c>
    </row>
    <row r="1137" spans="2:65" s="1" customFormat="1" ht="10.199999999999999" x14ac:dyDescent="0.2">
      <c r="B1137" s="33"/>
      <c r="D1137" s="146" t="s">
        <v>201</v>
      </c>
      <c r="F1137" s="147" t="s">
        <v>2297</v>
      </c>
      <c r="I1137" s="148"/>
      <c r="L1137" s="33"/>
      <c r="M1137" s="149"/>
      <c r="T1137" s="54"/>
      <c r="AT1137" s="18" t="s">
        <v>201</v>
      </c>
      <c r="AU1137" s="18" t="s">
        <v>89</v>
      </c>
    </row>
    <row r="1138" spans="2:65" s="13" customFormat="1" ht="10.199999999999999" x14ac:dyDescent="0.2">
      <c r="B1138" s="157"/>
      <c r="D1138" s="151" t="s">
        <v>203</v>
      </c>
      <c r="E1138" s="158" t="s">
        <v>20</v>
      </c>
      <c r="F1138" s="159" t="s">
        <v>1324</v>
      </c>
      <c r="H1138" s="160">
        <v>52.747</v>
      </c>
      <c r="I1138" s="161"/>
      <c r="L1138" s="157"/>
      <c r="M1138" s="162"/>
      <c r="T1138" s="163"/>
      <c r="AT1138" s="158" t="s">
        <v>203</v>
      </c>
      <c r="AU1138" s="158" t="s">
        <v>89</v>
      </c>
      <c r="AV1138" s="13" t="s">
        <v>89</v>
      </c>
      <c r="AW1138" s="13" t="s">
        <v>39</v>
      </c>
      <c r="AX1138" s="13" t="s">
        <v>22</v>
      </c>
      <c r="AY1138" s="158" t="s">
        <v>192</v>
      </c>
    </row>
    <row r="1139" spans="2:65" s="1" customFormat="1" ht="16.5" customHeight="1" x14ac:dyDescent="0.2">
      <c r="B1139" s="33"/>
      <c r="C1139" s="133" t="s">
        <v>2298</v>
      </c>
      <c r="D1139" s="133" t="s">
        <v>194</v>
      </c>
      <c r="E1139" s="134" t="s">
        <v>2299</v>
      </c>
      <c r="F1139" s="135" t="s">
        <v>2300</v>
      </c>
      <c r="G1139" s="136" t="s">
        <v>234</v>
      </c>
      <c r="H1139" s="137">
        <v>111.81100000000001</v>
      </c>
      <c r="I1139" s="138"/>
      <c r="J1139" s="139">
        <f>ROUND(I1139*H1139,2)</f>
        <v>0</v>
      </c>
      <c r="K1139" s="135" t="s">
        <v>198</v>
      </c>
      <c r="L1139" s="33"/>
      <c r="M1139" s="140" t="s">
        <v>20</v>
      </c>
      <c r="N1139" s="141" t="s">
        <v>51</v>
      </c>
      <c r="P1139" s="142">
        <f>O1139*H1139</f>
        <v>0</v>
      </c>
      <c r="Q1139" s="142">
        <v>3.0000000000000001E-3</v>
      </c>
      <c r="R1139" s="142">
        <f>Q1139*H1139</f>
        <v>0.33543300000000004</v>
      </c>
      <c r="S1139" s="142">
        <v>0</v>
      </c>
      <c r="T1139" s="143">
        <f>S1139*H1139</f>
        <v>0</v>
      </c>
      <c r="AR1139" s="144" t="s">
        <v>199</v>
      </c>
      <c r="AT1139" s="144" t="s">
        <v>194</v>
      </c>
      <c r="AU1139" s="144" t="s">
        <v>89</v>
      </c>
      <c r="AY1139" s="18" t="s">
        <v>192</v>
      </c>
      <c r="BE1139" s="145">
        <f>IF(N1139="základní",J1139,0)</f>
        <v>0</v>
      </c>
      <c r="BF1139" s="145">
        <f>IF(N1139="snížená",J1139,0)</f>
        <v>0</v>
      </c>
      <c r="BG1139" s="145">
        <f>IF(N1139="zákl. přenesená",J1139,0)</f>
        <v>0</v>
      </c>
      <c r="BH1139" s="145">
        <f>IF(N1139="sníž. přenesená",J1139,0)</f>
        <v>0</v>
      </c>
      <c r="BI1139" s="145">
        <f>IF(N1139="nulová",J1139,0)</f>
        <v>0</v>
      </c>
      <c r="BJ1139" s="18" t="s">
        <v>22</v>
      </c>
      <c r="BK1139" s="145">
        <f>ROUND(I1139*H1139,2)</f>
        <v>0</v>
      </c>
      <c r="BL1139" s="18" t="s">
        <v>199</v>
      </c>
      <c r="BM1139" s="144" t="s">
        <v>2301</v>
      </c>
    </row>
    <row r="1140" spans="2:65" s="1" customFormat="1" ht="10.199999999999999" x14ac:dyDescent="0.2">
      <c r="B1140" s="33"/>
      <c r="D1140" s="146" t="s">
        <v>201</v>
      </c>
      <c r="F1140" s="147" t="s">
        <v>2302</v>
      </c>
      <c r="I1140" s="148"/>
      <c r="L1140" s="33"/>
      <c r="M1140" s="149"/>
      <c r="T1140" s="54"/>
      <c r="AT1140" s="18" t="s">
        <v>201</v>
      </c>
      <c r="AU1140" s="18" t="s">
        <v>89</v>
      </c>
    </row>
    <row r="1141" spans="2:65" s="12" customFormat="1" ht="10.199999999999999" x14ac:dyDescent="0.2">
      <c r="B1141" s="150"/>
      <c r="D1141" s="151" t="s">
        <v>203</v>
      </c>
      <c r="E1141" s="152" t="s">
        <v>20</v>
      </c>
      <c r="F1141" s="153" t="s">
        <v>2303</v>
      </c>
      <c r="H1141" s="152" t="s">
        <v>20</v>
      </c>
      <c r="I1141" s="154"/>
      <c r="L1141" s="150"/>
      <c r="M1141" s="155"/>
      <c r="T1141" s="156"/>
      <c r="AT1141" s="152" t="s">
        <v>203</v>
      </c>
      <c r="AU1141" s="152" t="s">
        <v>89</v>
      </c>
      <c r="AV1141" s="12" t="s">
        <v>22</v>
      </c>
      <c r="AW1141" s="12" t="s">
        <v>39</v>
      </c>
      <c r="AX1141" s="12" t="s">
        <v>80</v>
      </c>
      <c r="AY1141" s="152" t="s">
        <v>192</v>
      </c>
    </row>
    <row r="1142" spans="2:65" s="12" customFormat="1" ht="10.199999999999999" x14ac:dyDescent="0.2">
      <c r="B1142" s="150"/>
      <c r="D1142" s="151" t="s">
        <v>203</v>
      </c>
      <c r="E1142" s="152" t="s">
        <v>20</v>
      </c>
      <c r="F1142" s="153" t="s">
        <v>329</v>
      </c>
      <c r="H1142" s="152" t="s">
        <v>20</v>
      </c>
      <c r="I1142" s="154"/>
      <c r="L1142" s="150"/>
      <c r="M1142" s="155"/>
      <c r="T1142" s="156"/>
      <c r="AT1142" s="152" t="s">
        <v>203</v>
      </c>
      <c r="AU1142" s="152" t="s">
        <v>89</v>
      </c>
      <c r="AV1142" s="12" t="s">
        <v>22</v>
      </c>
      <c r="AW1142" s="12" t="s">
        <v>39</v>
      </c>
      <c r="AX1142" s="12" t="s">
        <v>80</v>
      </c>
      <c r="AY1142" s="152" t="s">
        <v>192</v>
      </c>
    </row>
    <row r="1143" spans="2:65" s="13" customFormat="1" ht="10.199999999999999" x14ac:dyDescent="0.2">
      <c r="B1143" s="157"/>
      <c r="D1143" s="151" t="s">
        <v>203</v>
      </c>
      <c r="E1143" s="158" t="s">
        <v>20</v>
      </c>
      <c r="F1143" s="159" t="s">
        <v>2304</v>
      </c>
      <c r="H1143" s="160">
        <v>6.09</v>
      </c>
      <c r="I1143" s="161"/>
      <c r="L1143" s="157"/>
      <c r="M1143" s="162"/>
      <c r="T1143" s="163"/>
      <c r="AT1143" s="158" t="s">
        <v>203</v>
      </c>
      <c r="AU1143" s="158" t="s">
        <v>89</v>
      </c>
      <c r="AV1143" s="13" t="s">
        <v>89</v>
      </c>
      <c r="AW1143" s="13" t="s">
        <v>39</v>
      </c>
      <c r="AX1143" s="13" t="s">
        <v>80</v>
      </c>
      <c r="AY1143" s="158" t="s">
        <v>192</v>
      </c>
    </row>
    <row r="1144" spans="2:65" s="13" customFormat="1" ht="10.199999999999999" x14ac:dyDescent="0.2">
      <c r="B1144" s="157"/>
      <c r="D1144" s="151" t="s">
        <v>203</v>
      </c>
      <c r="E1144" s="158" t="s">
        <v>20</v>
      </c>
      <c r="F1144" s="159" t="s">
        <v>2305</v>
      </c>
      <c r="H1144" s="160">
        <v>-3.78</v>
      </c>
      <c r="I1144" s="161"/>
      <c r="L1144" s="157"/>
      <c r="M1144" s="162"/>
      <c r="T1144" s="163"/>
      <c r="AT1144" s="158" t="s">
        <v>203</v>
      </c>
      <c r="AU1144" s="158" t="s">
        <v>89</v>
      </c>
      <c r="AV1144" s="13" t="s">
        <v>89</v>
      </c>
      <c r="AW1144" s="13" t="s">
        <v>39</v>
      </c>
      <c r="AX1144" s="13" t="s">
        <v>80</v>
      </c>
      <c r="AY1144" s="158" t="s">
        <v>192</v>
      </c>
    </row>
    <row r="1145" spans="2:65" s="13" customFormat="1" ht="10.199999999999999" x14ac:dyDescent="0.2">
      <c r="B1145" s="157"/>
      <c r="D1145" s="151" t="s">
        <v>203</v>
      </c>
      <c r="E1145" s="158" t="s">
        <v>20</v>
      </c>
      <c r="F1145" s="159" t="s">
        <v>2306</v>
      </c>
      <c r="H1145" s="160">
        <v>5.4</v>
      </c>
      <c r="I1145" s="161"/>
      <c r="L1145" s="157"/>
      <c r="M1145" s="162"/>
      <c r="T1145" s="163"/>
      <c r="AT1145" s="158" t="s">
        <v>203</v>
      </c>
      <c r="AU1145" s="158" t="s">
        <v>89</v>
      </c>
      <c r="AV1145" s="13" t="s">
        <v>89</v>
      </c>
      <c r="AW1145" s="13" t="s">
        <v>39</v>
      </c>
      <c r="AX1145" s="13" t="s">
        <v>80</v>
      </c>
      <c r="AY1145" s="158" t="s">
        <v>192</v>
      </c>
    </row>
    <row r="1146" spans="2:65" s="13" customFormat="1" ht="10.199999999999999" x14ac:dyDescent="0.2">
      <c r="B1146" s="157"/>
      <c r="D1146" s="151" t="s">
        <v>203</v>
      </c>
      <c r="E1146" s="158" t="s">
        <v>20</v>
      </c>
      <c r="F1146" s="159" t="s">
        <v>2307</v>
      </c>
      <c r="H1146" s="160">
        <v>-3.36</v>
      </c>
      <c r="I1146" s="161"/>
      <c r="L1146" s="157"/>
      <c r="M1146" s="162"/>
      <c r="T1146" s="163"/>
      <c r="AT1146" s="158" t="s">
        <v>203</v>
      </c>
      <c r="AU1146" s="158" t="s">
        <v>89</v>
      </c>
      <c r="AV1146" s="13" t="s">
        <v>89</v>
      </c>
      <c r="AW1146" s="13" t="s">
        <v>39</v>
      </c>
      <c r="AX1146" s="13" t="s">
        <v>80</v>
      </c>
      <c r="AY1146" s="158" t="s">
        <v>192</v>
      </c>
    </row>
    <row r="1147" spans="2:65" s="12" customFormat="1" ht="10.199999999999999" x14ac:dyDescent="0.2">
      <c r="B1147" s="150"/>
      <c r="D1147" s="151" t="s">
        <v>203</v>
      </c>
      <c r="E1147" s="152" t="s">
        <v>20</v>
      </c>
      <c r="F1147" s="153" t="s">
        <v>408</v>
      </c>
      <c r="H1147" s="152" t="s">
        <v>20</v>
      </c>
      <c r="I1147" s="154"/>
      <c r="L1147" s="150"/>
      <c r="M1147" s="155"/>
      <c r="T1147" s="156"/>
      <c r="AT1147" s="152" t="s">
        <v>203</v>
      </c>
      <c r="AU1147" s="152" t="s">
        <v>89</v>
      </c>
      <c r="AV1147" s="12" t="s">
        <v>22</v>
      </c>
      <c r="AW1147" s="12" t="s">
        <v>39</v>
      </c>
      <c r="AX1147" s="12" t="s">
        <v>80</v>
      </c>
      <c r="AY1147" s="152" t="s">
        <v>192</v>
      </c>
    </row>
    <row r="1148" spans="2:65" s="13" customFormat="1" ht="10.199999999999999" x14ac:dyDescent="0.2">
      <c r="B1148" s="157"/>
      <c r="D1148" s="151" t="s">
        <v>203</v>
      </c>
      <c r="E1148" s="158" t="s">
        <v>20</v>
      </c>
      <c r="F1148" s="159" t="s">
        <v>2308</v>
      </c>
      <c r="H1148" s="160">
        <v>17.576000000000001</v>
      </c>
      <c r="I1148" s="161"/>
      <c r="L1148" s="157"/>
      <c r="M1148" s="162"/>
      <c r="T1148" s="163"/>
      <c r="AT1148" s="158" t="s">
        <v>203</v>
      </c>
      <c r="AU1148" s="158" t="s">
        <v>89</v>
      </c>
      <c r="AV1148" s="13" t="s">
        <v>89</v>
      </c>
      <c r="AW1148" s="13" t="s">
        <v>39</v>
      </c>
      <c r="AX1148" s="13" t="s">
        <v>80</v>
      </c>
      <c r="AY1148" s="158" t="s">
        <v>192</v>
      </c>
    </row>
    <row r="1149" spans="2:65" s="13" customFormat="1" ht="10.199999999999999" x14ac:dyDescent="0.2">
      <c r="B1149" s="157"/>
      <c r="D1149" s="151" t="s">
        <v>203</v>
      </c>
      <c r="E1149" s="158" t="s">
        <v>20</v>
      </c>
      <c r="F1149" s="159" t="s">
        <v>2309</v>
      </c>
      <c r="H1149" s="160">
        <v>-6.72</v>
      </c>
      <c r="I1149" s="161"/>
      <c r="L1149" s="157"/>
      <c r="M1149" s="162"/>
      <c r="T1149" s="163"/>
      <c r="AT1149" s="158" t="s">
        <v>203</v>
      </c>
      <c r="AU1149" s="158" t="s">
        <v>89</v>
      </c>
      <c r="AV1149" s="13" t="s">
        <v>89</v>
      </c>
      <c r="AW1149" s="13" t="s">
        <v>39</v>
      </c>
      <c r="AX1149" s="13" t="s">
        <v>80</v>
      </c>
      <c r="AY1149" s="158" t="s">
        <v>192</v>
      </c>
    </row>
    <row r="1150" spans="2:65" s="12" customFormat="1" ht="10.199999999999999" x14ac:dyDescent="0.2">
      <c r="B1150" s="150"/>
      <c r="D1150" s="151" t="s">
        <v>203</v>
      </c>
      <c r="E1150" s="152" t="s">
        <v>20</v>
      </c>
      <c r="F1150" s="153" t="s">
        <v>400</v>
      </c>
      <c r="H1150" s="152" t="s">
        <v>20</v>
      </c>
      <c r="I1150" s="154"/>
      <c r="L1150" s="150"/>
      <c r="M1150" s="155"/>
      <c r="T1150" s="156"/>
      <c r="AT1150" s="152" t="s">
        <v>203</v>
      </c>
      <c r="AU1150" s="152" t="s">
        <v>89</v>
      </c>
      <c r="AV1150" s="12" t="s">
        <v>22</v>
      </c>
      <c r="AW1150" s="12" t="s">
        <v>39</v>
      </c>
      <c r="AX1150" s="12" t="s">
        <v>80</v>
      </c>
      <c r="AY1150" s="152" t="s">
        <v>192</v>
      </c>
    </row>
    <row r="1151" spans="2:65" s="12" customFormat="1" ht="10.199999999999999" x14ac:dyDescent="0.2">
      <c r="B1151" s="150"/>
      <c r="D1151" s="151" t="s">
        <v>203</v>
      </c>
      <c r="E1151" s="152" t="s">
        <v>20</v>
      </c>
      <c r="F1151" s="153" t="s">
        <v>607</v>
      </c>
      <c r="H1151" s="152" t="s">
        <v>20</v>
      </c>
      <c r="I1151" s="154"/>
      <c r="L1151" s="150"/>
      <c r="M1151" s="155"/>
      <c r="T1151" s="156"/>
      <c r="AT1151" s="152" t="s">
        <v>203</v>
      </c>
      <c r="AU1151" s="152" t="s">
        <v>89</v>
      </c>
      <c r="AV1151" s="12" t="s">
        <v>22</v>
      </c>
      <c r="AW1151" s="12" t="s">
        <v>39</v>
      </c>
      <c r="AX1151" s="12" t="s">
        <v>80</v>
      </c>
      <c r="AY1151" s="152" t="s">
        <v>192</v>
      </c>
    </row>
    <row r="1152" spans="2:65" s="13" customFormat="1" ht="10.199999999999999" x14ac:dyDescent="0.2">
      <c r="B1152" s="157"/>
      <c r="D1152" s="151" t="s">
        <v>203</v>
      </c>
      <c r="E1152" s="158" t="s">
        <v>20</v>
      </c>
      <c r="F1152" s="159" t="s">
        <v>2310</v>
      </c>
      <c r="H1152" s="160">
        <v>14.08</v>
      </c>
      <c r="I1152" s="161"/>
      <c r="L1152" s="157"/>
      <c r="M1152" s="162"/>
      <c r="T1152" s="163"/>
      <c r="AT1152" s="158" t="s">
        <v>203</v>
      </c>
      <c r="AU1152" s="158" t="s">
        <v>89</v>
      </c>
      <c r="AV1152" s="13" t="s">
        <v>89</v>
      </c>
      <c r="AW1152" s="13" t="s">
        <v>39</v>
      </c>
      <c r="AX1152" s="13" t="s">
        <v>80</v>
      </c>
      <c r="AY1152" s="158" t="s">
        <v>192</v>
      </c>
    </row>
    <row r="1153" spans="2:51" s="13" customFormat="1" ht="10.199999999999999" x14ac:dyDescent="0.2">
      <c r="B1153" s="157"/>
      <c r="D1153" s="151" t="s">
        <v>203</v>
      </c>
      <c r="E1153" s="158" t="s">
        <v>20</v>
      </c>
      <c r="F1153" s="159" t="s">
        <v>2311</v>
      </c>
      <c r="H1153" s="160">
        <v>-9</v>
      </c>
      <c r="I1153" s="161"/>
      <c r="L1153" s="157"/>
      <c r="M1153" s="162"/>
      <c r="T1153" s="163"/>
      <c r="AT1153" s="158" t="s">
        <v>203</v>
      </c>
      <c r="AU1153" s="158" t="s">
        <v>89</v>
      </c>
      <c r="AV1153" s="13" t="s">
        <v>89</v>
      </c>
      <c r="AW1153" s="13" t="s">
        <v>39</v>
      </c>
      <c r="AX1153" s="13" t="s">
        <v>80</v>
      </c>
      <c r="AY1153" s="158" t="s">
        <v>192</v>
      </c>
    </row>
    <row r="1154" spans="2:51" s="13" customFormat="1" ht="10.199999999999999" x14ac:dyDescent="0.2">
      <c r="B1154" s="157"/>
      <c r="D1154" s="151" t="s">
        <v>203</v>
      </c>
      <c r="E1154" s="158" t="s">
        <v>20</v>
      </c>
      <c r="F1154" s="159" t="s">
        <v>2312</v>
      </c>
      <c r="H1154" s="160">
        <v>1.28</v>
      </c>
      <c r="I1154" s="161"/>
      <c r="L1154" s="157"/>
      <c r="M1154" s="162"/>
      <c r="T1154" s="163"/>
      <c r="AT1154" s="158" t="s">
        <v>203</v>
      </c>
      <c r="AU1154" s="158" t="s">
        <v>89</v>
      </c>
      <c r="AV1154" s="13" t="s">
        <v>89</v>
      </c>
      <c r="AW1154" s="13" t="s">
        <v>39</v>
      </c>
      <c r="AX1154" s="13" t="s">
        <v>80</v>
      </c>
      <c r="AY1154" s="158" t="s">
        <v>192</v>
      </c>
    </row>
    <row r="1155" spans="2:51" s="12" customFormat="1" ht="10.199999999999999" x14ac:dyDescent="0.2">
      <c r="B1155" s="150"/>
      <c r="D1155" s="151" t="s">
        <v>203</v>
      </c>
      <c r="E1155" s="152" t="s">
        <v>20</v>
      </c>
      <c r="F1155" s="153" t="s">
        <v>432</v>
      </c>
      <c r="H1155" s="152" t="s">
        <v>20</v>
      </c>
      <c r="I1155" s="154"/>
      <c r="L1155" s="150"/>
      <c r="M1155" s="155"/>
      <c r="T1155" s="156"/>
      <c r="AT1155" s="152" t="s">
        <v>203</v>
      </c>
      <c r="AU1155" s="152" t="s">
        <v>89</v>
      </c>
      <c r="AV1155" s="12" t="s">
        <v>22</v>
      </c>
      <c r="AW1155" s="12" t="s">
        <v>39</v>
      </c>
      <c r="AX1155" s="12" t="s">
        <v>80</v>
      </c>
      <c r="AY1155" s="152" t="s">
        <v>192</v>
      </c>
    </row>
    <row r="1156" spans="2:51" s="12" customFormat="1" ht="10.199999999999999" x14ac:dyDescent="0.2">
      <c r="B1156" s="150"/>
      <c r="D1156" s="151" t="s">
        <v>203</v>
      </c>
      <c r="E1156" s="152" t="s">
        <v>20</v>
      </c>
      <c r="F1156" s="153" t="s">
        <v>609</v>
      </c>
      <c r="H1156" s="152" t="s">
        <v>20</v>
      </c>
      <c r="I1156" s="154"/>
      <c r="L1156" s="150"/>
      <c r="M1156" s="155"/>
      <c r="T1156" s="156"/>
      <c r="AT1156" s="152" t="s">
        <v>203</v>
      </c>
      <c r="AU1156" s="152" t="s">
        <v>89</v>
      </c>
      <c r="AV1156" s="12" t="s">
        <v>22</v>
      </c>
      <c r="AW1156" s="12" t="s">
        <v>39</v>
      </c>
      <c r="AX1156" s="12" t="s">
        <v>80</v>
      </c>
      <c r="AY1156" s="152" t="s">
        <v>192</v>
      </c>
    </row>
    <row r="1157" spans="2:51" s="13" customFormat="1" ht="10.199999999999999" x14ac:dyDescent="0.2">
      <c r="B1157" s="157"/>
      <c r="D1157" s="151" t="s">
        <v>203</v>
      </c>
      <c r="E1157" s="158" t="s">
        <v>20</v>
      </c>
      <c r="F1157" s="159" t="s">
        <v>2313</v>
      </c>
      <c r="H1157" s="160">
        <v>30.82</v>
      </c>
      <c r="I1157" s="161"/>
      <c r="L1157" s="157"/>
      <c r="M1157" s="162"/>
      <c r="T1157" s="163"/>
      <c r="AT1157" s="158" t="s">
        <v>203</v>
      </c>
      <c r="AU1157" s="158" t="s">
        <v>89</v>
      </c>
      <c r="AV1157" s="13" t="s">
        <v>89</v>
      </c>
      <c r="AW1157" s="13" t="s">
        <v>39</v>
      </c>
      <c r="AX1157" s="13" t="s">
        <v>80</v>
      </c>
      <c r="AY1157" s="158" t="s">
        <v>192</v>
      </c>
    </row>
    <row r="1158" spans="2:51" s="13" customFormat="1" ht="10.199999999999999" x14ac:dyDescent="0.2">
      <c r="B1158" s="157"/>
      <c r="D1158" s="151" t="s">
        <v>203</v>
      </c>
      <c r="E1158" s="158" t="s">
        <v>20</v>
      </c>
      <c r="F1158" s="159" t="s">
        <v>2314</v>
      </c>
      <c r="H1158" s="160">
        <v>-2.94</v>
      </c>
      <c r="I1158" s="161"/>
      <c r="L1158" s="157"/>
      <c r="M1158" s="162"/>
      <c r="T1158" s="163"/>
      <c r="AT1158" s="158" t="s">
        <v>203</v>
      </c>
      <c r="AU1158" s="158" t="s">
        <v>89</v>
      </c>
      <c r="AV1158" s="13" t="s">
        <v>89</v>
      </c>
      <c r="AW1158" s="13" t="s">
        <v>39</v>
      </c>
      <c r="AX1158" s="13" t="s">
        <v>80</v>
      </c>
      <c r="AY1158" s="158" t="s">
        <v>192</v>
      </c>
    </row>
    <row r="1159" spans="2:51" s="12" customFormat="1" ht="10.199999999999999" x14ac:dyDescent="0.2">
      <c r="B1159" s="150"/>
      <c r="D1159" s="151" t="s">
        <v>203</v>
      </c>
      <c r="E1159" s="152" t="s">
        <v>20</v>
      </c>
      <c r="F1159" s="153" t="s">
        <v>2315</v>
      </c>
      <c r="H1159" s="152" t="s">
        <v>20</v>
      </c>
      <c r="I1159" s="154"/>
      <c r="L1159" s="150"/>
      <c r="M1159" s="155"/>
      <c r="T1159" s="156"/>
      <c r="AT1159" s="152" t="s">
        <v>203</v>
      </c>
      <c r="AU1159" s="152" t="s">
        <v>89</v>
      </c>
      <c r="AV1159" s="12" t="s">
        <v>22</v>
      </c>
      <c r="AW1159" s="12" t="s">
        <v>39</v>
      </c>
      <c r="AX1159" s="12" t="s">
        <v>80</v>
      </c>
      <c r="AY1159" s="152" t="s">
        <v>192</v>
      </c>
    </row>
    <row r="1160" spans="2:51" s="12" customFormat="1" ht="10.199999999999999" x14ac:dyDescent="0.2">
      <c r="B1160" s="150"/>
      <c r="D1160" s="151" t="s">
        <v>203</v>
      </c>
      <c r="E1160" s="152" t="s">
        <v>20</v>
      </c>
      <c r="F1160" s="153" t="s">
        <v>819</v>
      </c>
      <c r="H1160" s="152" t="s">
        <v>20</v>
      </c>
      <c r="I1160" s="154"/>
      <c r="L1160" s="150"/>
      <c r="M1160" s="155"/>
      <c r="T1160" s="156"/>
      <c r="AT1160" s="152" t="s">
        <v>203</v>
      </c>
      <c r="AU1160" s="152" t="s">
        <v>89</v>
      </c>
      <c r="AV1160" s="12" t="s">
        <v>22</v>
      </c>
      <c r="AW1160" s="12" t="s">
        <v>39</v>
      </c>
      <c r="AX1160" s="12" t="s">
        <v>80</v>
      </c>
      <c r="AY1160" s="152" t="s">
        <v>192</v>
      </c>
    </row>
    <row r="1161" spans="2:51" s="13" customFormat="1" ht="10.199999999999999" x14ac:dyDescent="0.2">
      <c r="B1161" s="157"/>
      <c r="D1161" s="151" t="s">
        <v>203</v>
      </c>
      <c r="E1161" s="158" t="s">
        <v>20</v>
      </c>
      <c r="F1161" s="159" t="s">
        <v>2316</v>
      </c>
      <c r="H1161" s="160">
        <v>33.479999999999997</v>
      </c>
      <c r="I1161" s="161"/>
      <c r="L1161" s="157"/>
      <c r="M1161" s="162"/>
      <c r="T1161" s="163"/>
      <c r="AT1161" s="158" t="s">
        <v>203</v>
      </c>
      <c r="AU1161" s="158" t="s">
        <v>89</v>
      </c>
      <c r="AV1161" s="13" t="s">
        <v>89</v>
      </c>
      <c r="AW1161" s="13" t="s">
        <v>39</v>
      </c>
      <c r="AX1161" s="13" t="s">
        <v>80</v>
      </c>
      <c r="AY1161" s="158" t="s">
        <v>192</v>
      </c>
    </row>
    <row r="1162" spans="2:51" s="13" customFormat="1" ht="10.199999999999999" x14ac:dyDescent="0.2">
      <c r="B1162" s="157"/>
      <c r="D1162" s="151" t="s">
        <v>203</v>
      </c>
      <c r="E1162" s="158" t="s">
        <v>20</v>
      </c>
      <c r="F1162" s="159" t="s">
        <v>2317</v>
      </c>
      <c r="H1162" s="160">
        <v>-1.379</v>
      </c>
      <c r="I1162" s="161"/>
      <c r="L1162" s="157"/>
      <c r="M1162" s="162"/>
      <c r="T1162" s="163"/>
      <c r="AT1162" s="158" t="s">
        <v>203</v>
      </c>
      <c r="AU1162" s="158" t="s">
        <v>89</v>
      </c>
      <c r="AV1162" s="13" t="s">
        <v>89</v>
      </c>
      <c r="AW1162" s="13" t="s">
        <v>39</v>
      </c>
      <c r="AX1162" s="13" t="s">
        <v>80</v>
      </c>
      <c r="AY1162" s="158" t="s">
        <v>192</v>
      </c>
    </row>
    <row r="1163" spans="2:51" s="12" customFormat="1" ht="10.199999999999999" x14ac:dyDescent="0.2">
      <c r="B1163" s="150"/>
      <c r="D1163" s="151" t="s">
        <v>203</v>
      </c>
      <c r="E1163" s="152" t="s">
        <v>20</v>
      </c>
      <c r="F1163" s="153" t="s">
        <v>821</v>
      </c>
      <c r="H1163" s="152" t="s">
        <v>20</v>
      </c>
      <c r="I1163" s="154"/>
      <c r="L1163" s="150"/>
      <c r="M1163" s="155"/>
      <c r="T1163" s="156"/>
      <c r="AT1163" s="152" t="s">
        <v>203</v>
      </c>
      <c r="AU1163" s="152" t="s">
        <v>89</v>
      </c>
      <c r="AV1163" s="12" t="s">
        <v>22</v>
      </c>
      <c r="AW1163" s="12" t="s">
        <v>39</v>
      </c>
      <c r="AX1163" s="12" t="s">
        <v>80</v>
      </c>
      <c r="AY1163" s="152" t="s">
        <v>192</v>
      </c>
    </row>
    <row r="1164" spans="2:51" s="13" customFormat="1" ht="10.199999999999999" x14ac:dyDescent="0.2">
      <c r="B1164" s="157"/>
      <c r="D1164" s="151" t="s">
        <v>203</v>
      </c>
      <c r="E1164" s="158" t="s">
        <v>20</v>
      </c>
      <c r="F1164" s="159" t="s">
        <v>2318</v>
      </c>
      <c r="H1164" s="160">
        <v>15.95</v>
      </c>
      <c r="I1164" s="161"/>
      <c r="L1164" s="157"/>
      <c r="M1164" s="162"/>
      <c r="T1164" s="163"/>
      <c r="AT1164" s="158" t="s">
        <v>203</v>
      </c>
      <c r="AU1164" s="158" t="s">
        <v>89</v>
      </c>
      <c r="AV1164" s="13" t="s">
        <v>89</v>
      </c>
      <c r="AW1164" s="13" t="s">
        <v>39</v>
      </c>
      <c r="AX1164" s="13" t="s">
        <v>80</v>
      </c>
      <c r="AY1164" s="158" t="s">
        <v>192</v>
      </c>
    </row>
    <row r="1165" spans="2:51" s="13" customFormat="1" ht="10.199999999999999" x14ac:dyDescent="0.2">
      <c r="B1165" s="157"/>
      <c r="D1165" s="151" t="s">
        <v>203</v>
      </c>
      <c r="E1165" s="158" t="s">
        <v>20</v>
      </c>
      <c r="F1165" s="159" t="s">
        <v>2319</v>
      </c>
      <c r="H1165" s="160">
        <v>-4.1369999999999996</v>
      </c>
      <c r="I1165" s="161"/>
      <c r="L1165" s="157"/>
      <c r="M1165" s="162"/>
      <c r="T1165" s="163"/>
      <c r="AT1165" s="158" t="s">
        <v>203</v>
      </c>
      <c r="AU1165" s="158" t="s">
        <v>89</v>
      </c>
      <c r="AV1165" s="13" t="s">
        <v>89</v>
      </c>
      <c r="AW1165" s="13" t="s">
        <v>39</v>
      </c>
      <c r="AX1165" s="13" t="s">
        <v>80</v>
      </c>
      <c r="AY1165" s="158" t="s">
        <v>192</v>
      </c>
    </row>
    <row r="1166" spans="2:51" s="12" customFormat="1" ht="10.199999999999999" x14ac:dyDescent="0.2">
      <c r="B1166" s="150"/>
      <c r="D1166" s="151" t="s">
        <v>203</v>
      </c>
      <c r="E1166" s="152" t="s">
        <v>20</v>
      </c>
      <c r="F1166" s="153" t="s">
        <v>2320</v>
      </c>
      <c r="H1166" s="152" t="s">
        <v>20</v>
      </c>
      <c r="I1166" s="154"/>
      <c r="L1166" s="150"/>
      <c r="M1166" s="155"/>
      <c r="T1166" s="156"/>
      <c r="AT1166" s="152" t="s">
        <v>203</v>
      </c>
      <c r="AU1166" s="152" t="s">
        <v>89</v>
      </c>
      <c r="AV1166" s="12" t="s">
        <v>22</v>
      </c>
      <c r="AW1166" s="12" t="s">
        <v>39</v>
      </c>
      <c r="AX1166" s="12" t="s">
        <v>80</v>
      </c>
      <c r="AY1166" s="152" t="s">
        <v>192</v>
      </c>
    </row>
    <row r="1167" spans="2:51" s="13" customFormat="1" ht="10.199999999999999" x14ac:dyDescent="0.2">
      <c r="B1167" s="157"/>
      <c r="D1167" s="151" t="s">
        <v>203</v>
      </c>
      <c r="E1167" s="158" t="s">
        <v>20</v>
      </c>
      <c r="F1167" s="159" t="s">
        <v>2321</v>
      </c>
      <c r="H1167" s="160">
        <v>13.64</v>
      </c>
      <c r="I1167" s="161"/>
      <c r="L1167" s="157"/>
      <c r="M1167" s="162"/>
      <c r="T1167" s="163"/>
      <c r="AT1167" s="158" t="s">
        <v>203</v>
      </c>
      <c r="AU1167" s="158" t="s">
        <v>89</v>
      </c>
      <c r="AV1167" s="13" t="s">
        <v>89</v>
      </c>
      <c r="AW1167" s="13" t="s">
        <v>39</v>
      </c>
      <c r="AX1167" s="13" t="s">
        <v>80</v>
      </c>
      <c r="AY1167" s="158" t="s">
        <v>192</v>
      </c>
    </row>
    <row r="1168" spans="2:51" s="12" customFormat="1" ht="10.199999999999999" x14ac:dyDescent="0.2">
      <c r="B1168" s="150"/>
      <c r="D1168" s="151" t="s">
        <v>203</v>
      </c>
      <c r="E1168" s="152" t="s">
        <v>20</v>
      </c>
      <c r="F1168" s="153" t="s">
        <v>2322</v>
      </c>
      <c r="H1168" s="152" t="s">
        <v>20</v>
      </c>
      <c r="I1168" s="154"/>
      <c r="L1168" s="150"/>
      <c r="M1168" s="155"/>
      <c r="T1168" s="156"/>
      <c r="AT1168" s="152" t="s">
        <v>203</v>
      </c>
      <c r="AU1168" s="152" t="s">
        <v>89</v>
      </c>
      <c r="AV1168" s="12" t="s">
        <v>22</v>
      </c>
      <c r="AW1168" s="12" t="s">
        <v>39</v>
      </c>
      <c r="AX1168" s="12" t="s">
        <v>80</v>
      </c>
      <c r="AY1168" s="152" t="s">
        <v>192</v>
      </c>
    </row>
    <row r="1169" spans="2:65" s="13" customFormat="1" ht="10.199999999999999" x14ac:dyDescent="0.2">
      <c r="B1169" s="157"/>
      <c r="D1169" s="151" t="s">
        <v>203</v>
      </c>
      <c r="E1169" s="158" t="s">
        <v>20</v>
      </c>
      <c r="F1169" s="159" t="s">
        <v>2323</v>
      </c>
      <c r="H1169" s="160">
        <v>4.8109999999999999</v>
      </c>
      <c r="I1169" s="161"/>
      <c r="L1169" s="157"/>
      <c r="M1169" s="162"/>
      <c r="T1169" s="163"/>
      <c r="AT1169" s="158" t="s">
        <v>203</v>
      </c>
      <c r="AU1169" s="158" t="s">
        <v>89</v>
      </c>
      <c r="AV1169" s="13" t="s">
        <v>89</v>
      </c>
      <c r="AW1169" s="13" t="s">
        <v>39</v>
      </c>
      <c r="AX1169" s="13" t="s">
        <v>80</v>
      </c>
      <c r="AY1169" s="158" t="s">
        <v>192</v>
      </c>
    </row>
    <row r="1170" spans="2:65" s="14" customFormat="1" ht="10.199999999999999" x14ac:dyDescent="0.2">
      <c r="B1170" s="164"/>
      <c r="D1170" s="151" t="s">
        <v>203</v>
      </c>
      <c r="E1170" s="165" t="s">
        <v>1340</v>
      </c>
      <c r="F1170" s="166" t="s">
        <v>207</v>
      </c>
      <c r="H1170" s="167">
        <v>111.81100000000001</v>
      </c>
      <c r="I1170" s="168"/>
      <c r="L1170" s="164"/>
      <c r="M1170" s="169"/>
      <c r="T1170" s="170"/>
      <c r="AT1170" s="165" t="s">
        <v>203</v>
      </c>
      <c r="AU1170" s="165" t="s">
        <v>89</v>
      </c>
      <c r="AV1170" s="14" t="s">
        <v>199</v>
      </c>
      <c r="AW1170" s="14" t="s">
        <v>39</v>
      </c>
      <c r="AX1170" s="14" t="s">
        <v>22</v>
      </c>
      <c r="AY1170" s="165" t="s">
        <v>192</v>
      </c>
    </row>
    <row r="1171" spans="2:65" s="1" customFormat="1" ht="24.15" customHeight="1" x14ac:dyDescent="0.2">
      <c r="B1171" s="33"/>
      <c r="C1171" s="133" t="s">
        <v>2324</v>
      </c>
      <c r="D1171" s="133" t="s">
        <v>194</v>
      </c>
      <c r="E1171" s="134" t="s">
        <v>2325</v>
      </c>
      <c r="F1171" s="135" t="s">
        <v>2326</v>
      </c>
      <c r="G1171" s="136" t="s">
        <v>234</v>
      </c>
      <c r="H1171" s="137">
        <v>105.494</v>
      </c>
      <c r="I1171" s="138"/>
      <c r="J1171" s="139">
        <f>ROUND(I1171*H1171,2)</f>
        <v>0</v>
      </c>
      <c r="K1171" s="135" t="s">
        <v>198</v>
      </c>
      <c r="L1171" s="33"/>
      <c r="M1171" s="140" t="s">
        <v>20</v>
      </c>
      <c r="N1171" s="141" t="s">
        <v>51</v>
      </c>
      <c r="P1171" s="142">
        <f>O1171*H1171</f>
        <v>0</v>
      </c>
      <c r="Q1171" s="142">
        <v>7.9000000000000008E-3</v>
      </c>
      <c r="R1171" s="142">
        <f>Q1171*H1171</f>
        <v>0.8334026000000001</v>
      </c>
      <c r="S1171" s="142">
        <v>0</v>
      </c>
      <c r="T1171" s="143">
        <f>S1171*H1171</f>
        <v>0</v>
      </c>
      <c r="AR1171" s="144" t="s">
        <v>199</v>
      </c>
      <c r="AT1171" s="144" t="s">
        <v>194</v>
      </c>
      <c r="AU1171" s="144" t="s">
        <v>89</v>
      </c>
      <c r="AY1171" s="18" t="s">
        <v>192</v>
      </c>
      <c r="BE1171" s="145">
        <f>IF(N1171="základní",J1171,0)</f>
        <v>0</v>
      </c>
      <c r="BF1171" s="145">
        <f>IF(N1171="snížená",J1171,0)</f>
        <v>0</v>
      </c>
      <c r="BG1171" s="145">
        <f>IF(N1171="zákl. přenesená",J1171,0)</f>
        <v>0</v>
      </c>
      <c r="BH1171" s="145">
        <f>IF(N1171="sníž. přenesená",J1171,0)</f>
        <v>0</v>
      </c>
      <c r="BI1171" s="145">
        <f>IF(N1171="nulová",J1171,0)</f>
        <v>0</v>
      </c>
      <c r="BJ1171" s="18" t="s">
        <v>22</v>
      </c>
      <c r="BK1171" s="145">
        <f>ROUND(I1171*H1171,2)</f>
        <v>0</v>
      </c>
      <c r="BL1171" s="18" t="s">
        <v>199</v>
      </c>
      <c r="BM1171" s="144" t="s">
        <v>2327</v>
      </c>
    </row>
    <row r="1172" spans="2:65" s="1" customFormat="1" ht="10.199999999999999" x14ac:dyDescent="0.2">
      <c r="B1172" s="33"/>
      <c r="D1172" s="146" t="s">
        <v>201</v>
      </c>
      <c r="F1172" s="147" t="s">
        <v>2328</v>
      </c>
      <c r="I1172" s="148"/>
      <c r="L1172" s="33"/>
      <c r="M1172" s="149"/>
      <c r="T1172" s="54"/>
      <c r="AT1172" s="18" t="s">
        <v>201</v>
      </c>
      <c r="AU1172" s="18" t="s">
        <v>89</v>
      </c>
    </row>
    <row r="1173" spans="2:65" s="13" customFormat="1" ht="10.199999999999999" x14ac:dyDescent="0.2">
      <c r="B1173" s="157"/>
      <c r="D1173" s="151" t="s">
        <v>203</v>
      </c>
      <c r="E1173" s="158" t="s">
        <v>20</v>
      </c>
      <c r="F1173" s="159" t="s">
        <v>2329</v>
      </c>
      <c r="H1173" s="160">
        <v>105.494</v>
      </c>
      <c r="I1173" s="161"/>
      <c r="L1173" s="157"/>
      <c r="M1173" s="162"/>
      <c r="T1173" s="163"/>
      <c r="AT1173" s="158" t="s">
        <v>203</v>
      </c>
      <c r="AU1173" s="158" t="s">
        <v>89</v>
      </c>
      <c r="AV1173" s="13" t="s">
        <v>89</v>
      </c>
      <c r="AW1173" s="13" t="s">
        <v>39</v>
      </c>
      <c r="AX1173" s="13" t="s">
        <v>22</v>
      </c>
      <c r="AY1173" s="158" t="s">
        <v>192</v>
      </c>
    </row>
    <row r="1174" spans="2:65" s="1" customFormat="1" ht="24.15" customHeight="1" x14ac:dyDescent="0.2">
      <c r="B1174" s="33"/>
      <c r="C1174" s="133" t="s">
        <v>2330</v>
      </c>
      <c r="D1174" s="133" t="s">
        <v>194</v>
      </c>
      <c r="E1174" s="134" t="s">
        <v>2331</v>
      </c>
      <c r="F1174" s="135" t="s">
        <v>2332</v>
      </c>
      <c r="G1174" s="136" t="s">
        <v>234</v>
      </c>
      <c r="H1174" s="137">
        <v>342.21</v>
      </c>
      <c r="I1174" s="138"/>
      <c r="J1174" s="139">
        <f>ROUND(I1174*H1174,2)</f>
        <v>0</v>
      </c>
      <c r="K1174" s="135" t="s">
        <v>198</v>
      </c>
      <c r="L1174" s="33"/>
      <c r="M1174" s="140" t="s">
        <v>20</v>
      </c>
      <c r="N1174" s="141" t="s">
        <v>51</v>
      </c>
      <c r="P1174" s="142">
        <f>O1174*H1174</f>
        <v>0</v>
      </c>
      <c r="Q1174" s="142">
        <v>5.7000000000000002E-3</v>
      </c>
      <c r="R1174" s="142">
        <f>Q1174*H1174</f>
        <v>1.9505969999999999</v>
      </c>
      <c r="S1174" s="142">
        <v>0</v>
      </c>
      <c r="T1174" s="143">
        <f>S1174*H1174</f>
        <v>0</v>
      </c>
      <c r="AR1174" s="144" t="s">
        <v>199</v>
      </c>
      <c r="AT1174" s="144" t="s">
        <v>194</v>
      </c>
      <c r="AU1174" s="144" t="s">
        <v>89</v>
      </c>
      <c r="AY1174" s="18" t="s">
        <v>192</v>
      </c>
      <c r="BE1174" s="145">
        <f>IF(N1174="základní",J1174,0)</f>
        <v>0</v>
      </c>
      <c r="BF1174" s="145">
        <f>IF(N1174="snížená",J1174,0)</f>
        <v>0</v>
      </c>
      <c r="BG1174" s="145">
        <f>IF(N1174="zákl. přenesená",J1174,0)</f>
        <v>0</v>
      </c>
      <c r="BH1174" s="145">
        <f>IF(N1174="sníž. přenesená",J1174,0)</f>
        <v>0</v>
      </c>
      <c r="BI1174" s="145">
        <f>IF(N1174="nulová",J1174,0)</f>
        <v>0</v>
      </c>
      <c r="BJ1174" s="18" t="s">
        <v>22</v>
      </c>
      <c r="BK1174" s="145">
        <f>ROUND(I1174*H1174,2)</f>
        <v>0</v>
      </c>
      <c r="BL1174" s="18" t="s">
        <v>199</v>
      </c>
      <c r="BM1174" s="144" t="s">
        <v>2333</v>
      </c>
    </row>
    <row r="1175" spans="2:65" s="1" customFormat="1" ht="10.199999999999999" x14ac:dyDescent="0.2">
      <c r="B1175" s="33"/>
      <c r="D1175" s="146" t="s">
        <v>201</v>
      </c>
      <c r="F1175" s="147" t="s">
        <v>2334</v>
      </c>
      <c r="I1175" s="148"/>
      <c r="L1175" s="33"/>
      <c r="M1175" s="149"/>
      <c r="T1175" s="54"/>
      <c r="AT1175" s="18" t="s">
        <v>201</v>
      </c>
      <c r="AU1175" s="18" t="s">
        <v>89</v>
      </c>
    </row>
    <row r="1176" spans="2:65" s="12" customFormat="1" ht="10.199999999999999" x14ac:dyDescent="0.2">
      <c r="B1176" s="150"/>
      <c r="D1176" s="151" t="s">
        <v>203</v>
      </c>
      <c r="E1176" s="152" t="s">
        <v>20</v>
      </c>
      <c r="F1176" s="153" t="s">
        <v>2335</v>
      </c>
      <c r="H1176" s="152" t="s">
        <v>20</v>
      </c>
      <c r="I1176" s="154"/>
      <c r="L1176" s="150"/>
      <c r="M1176" s="155"/>
      <c r="T1176" s="156"/>
      <c r="AT1176" s="152" t="s">
        <v>203</v>
      </c>
      <c r="AU1176" s="152" t="s">
        <v>89</v>
      </c>
      <c r="AV1176" s="12" t="s">
        <v>22</v>
      </c>
      <c r="AW1176" s="12" t="s">
        <v>39</v>
      </c>
      <c r="AX1176" s="12" t="s">
        <v>80</v>
      </c>
      <c r="AY1176" s="152" t="s">
        <v>192</v>
      </c>
    </row>
    <row r="1177" spans="2:65" s="12" customFormat="1" ht="10.199999999999999" x14ac:dyDescent="0.2">
      <c r="B1177" s="150"/>
      <c r="D1177" s="151" t="s">
        <v>203</v>
      </c>
      <c r="E1177" s="152" t="s">
        <v>20</v>
      </c>
      <c r="F1177" s="153" t="s">
        <v>819</v>
      </c>
      <c r="H1177" s="152" t="s">
        <v>20</v>
      </c>
      <c r="I1177" s="154"/>
      <c r="L1177" s="150"/>
      <c r="M1177" s="155"/>
      <c r="T1177" s="156"/>
      <c r="AT1177" s="152" t="s">
        <v>203</v>
      </c>
      <c r="AU1177" s="152" t="s">
        <v>89</v>
      </c>
      <c r="AV1177" s="12" t="s">
        <v>22</v>
      </c>
      <c r="AW1177" s="12" t="s">
        <v>39</v>
      </c>
      <c r="AX1177" s="12" t="s">
        <v>80</v>
      </c>
      <c r="AY1177" s="152" t="s">
        <v>192</v>
      </c>
    </row>
    <row r="1178" spans="2:65" s="13" customFormat="1" ht="10.199999999999999" x14ac:dyDescent="0.2">
      <c r="B1178" s="157"/>
      <c r="D1178" s="151" t="s">
        <v>203</v>
      </c>
      <c r="E1178" s="158" t="s">
        <v>20</v>
      </c>
      <c r="F1178" s="159" t="s">
        <v>2316</v>
      </c>
      <c r="H1178" s="160">
        <v>33.479999999999997</v>
      </c>
      <c r="I1178" s="161"/>
      <c r="L1178" s="157"/>
      <c r="M1178" s="162"/>
      <c r="T1178" s="163"/>
      <c r="AT1178" s="158" t="s">
        <v>203</v>
      </c>
      <c r="AU1178" s="158" t="s">
        <v>89</v>
      </c>
      <c r="AV1178" s="13" t="s">
        <v>89</v>
      </c>
      <c r="AW1178" s="13" t="s">
        <v>39</v>
      </c>
      <c r="AX1178" s="13" t="s">
        <v>80</v>
      </c>
      <c r="AY1178" s="158" t="s">
        <v>192</v>
      </c>
    </row>
    <row r="1179" spans="2:65" s="13" customFormat="1" ht="10.199999999999999" x14ac:dyDescent="0.2">
      <c r="B1179" s="157"/>
      <c r="D1179" s="151" t="s">
        <v>203</v>
      </c>
      <c r="E1179" s="158" t="s">
        <v>20</v>
      </c>
      <c r="F1179" s="159" t="s">
        <v>2317</v>
      </c>
      <c r="H1179" s="160">
        <v>-1.379</v>
      </c>
      <c r="I1179" s="161"/>
      <c r="L1179" s="157"/>
      <c r="M1179" s="162"/>
      <c r="T1179" s="163"/>
      <c r="AT1179" s="158" t="s">
        <v>203</v>
      </c>
      <c r="AU1179" s="158" t="s">
        <v>89</v>
      </c>
      <c r="AV1179" s="13" t="s">
        <v>89</v>
      </c>
      <c r="AW1179" s="13" t="s">
        <v>39</v>
      </c>
      <c r="AX1179" s="13" t="s">
        <v>80</v>
      </c>
      <c r="AY1179" s="158" t="s">
        <v>192</v>
      </c>
    </row>
    <row r="1180" spans="2:65" s="12" customFormat="1" ht="10.199999999999999" x14ac:dyDescent="0.2">
      <c r="B1180" s="150"/>
      <c r="D1180" s="151" t="s">
        <v>203</v>
      </c>
      <c r="E1180" s="152" t="s">
        <v>20</v>
      </c>
      <c r="F1180" s="153" t="s">
        <v>821</v>
      </c>
      <c r="H1180" s="152" t="s">
        <v>20</v>
      </c>
      <c r="I1180" s="154"/>
      <c r="L1180" s="150"/>
      <c r="M1180" s="155"/>
      <c r="T1180" s="156"/>
      <c r="AT1180" s="152" t="s">
        <v>203</v>
      </c>
      <c r="AU1180" s="152" t="s">
        <v>89</v>
      </c>
      <c r="AV1180" s="12" t="s">
        <v>22</v>
      </c>
      <c r="AW1180" s="12" t="s">
        <v>39</v>
      </c>
      <c r="AX1180" s="12" t="s">
        <v>80</v>
      </c>
      <c r="AY1180" s="152" t="s">
        <v>192</v>
      </c>
    </row>
    <row r="1181" spans="2:65" s="13" customFormat="1" ht="10.199999999999999" x14ac:dyDescent="0.2">
      <c r="B1181" s="157"/>
      <c r="D1181" s="151" t="s">
        <v>203</v>
      </c>
      <c r="E1181" s="158" t="s">
        <v>20</v>
      </c>
      <c r="F1181" s="159" t="s">
        <v>2318</v>
      </c>
      <c r="H1181" s="160">
        <v>15.95</v>
      </c>
      <c r="I1181" s="161"/>
      <c r="L1181" s="157"/>
      <c r="M1181" s="162"/>
      <c r="T1181" s="163"/>
      <c r="AT1181" s="158" t="s">
        <v>203</v>
      </c>
      <c r="AU1181" s="158" t="s">
        <v>89</v>
      </c>
      <c r="AV1181" s="13" t="s">
        <v>89</v>
      </c>
      <c r="AW1181" s="13" t="s">
        <v>39</v>
      </c>
      <c r="AX1181" s="13" t="s">
        <v>80</v>
      </c>
      <c r="AY1181" s="158" t="s">
        <v>192</v>
      </c>
    </row>
    <row r="1182" spans="2:65" s="13" customFormat="1" ht="10.199999999999999" x14ac:dyDescent="0.2">
      <c r="B1182" s="157"/>
      <c r="D1182" s="151" t="s">
        <v>203</v>
      </c>
      <c r="E1182" s="158" t="s">
        <v>20</v>
      </c>
      <c r="F1182" s="159" t="s">
        <v>2319</v>
      </c>
      <c r="H1182" s="160">
        <v>-4.1369999999999996</v>
      </c>
      <c r="I1182" s="161"/>
      <c r="L1182" s="157"/>
      <c r="M1182" s="162"/>
      <c r="T1182" s="163"/>
      <c r="AT1182" s="158" t="s">
        <v>203</v>
      </c>
      <c r="AU1182" s="158" t="s">
        <v>89</v>
      </c>
      <c r="AV1182" s="13" t="s">
        <v>89</v>
      </c>
      <c r="AW1182" s="13" t="s">
        <v>39</v>
      </c>
      <c r="AX1182" s="13" t="s">
        <v>80</v>
      </c>
      <c r="AY1182" s="158" t="s">
        <v>192</v>
      </c>
    </row>
    <row r="1183" spans="2:65" s="12" customFormat="1" ht="10.199999999999999" x14ac:dyDescent="0.2">
      <c r="B1183" s="150"/>
      <c r="D1183" s="151" t="s">
        <v>203</v>
      </c>
      <c r="E1183" s="152" t="s">
        <v>20</v>
      </c>
      <c r="F1183" s="153" t="s">
        <v>2320</v>
      </c>
      <c r="H1183" s="152" t="s">
        <v>20</v>
      </c>
      <c r="I1183" s="154"/>
      <c r="L1183" s="150"/>
      <c r="M1183" s="155"/>
      <c r="T1183" s="156"/>
      <c r="AT1183" s="152" t="s">
        <v>203</v>
      </c>
      <c r="AU1183" s="152" t="s">
        <v>89</v>
      </c>
      <c r="AV1183" s="12" t="s">
        <v>22</v>
      </c>
      <c r="AW1183" s="12" t="s">
        <v>39</v>
      </c>
      <c r="AX1183" s="12" t="s">
        <v>80</v>
      </c>
      <c r="AY1183" s="152" t="s">
        <v>192</v>
      </c>
    </row>
    <row r="1184" spans="2:65" s="13" customFormat="1" ht="10.199999999999999" x14ac:dyDescent="0.2">
      <c r="B1184" s="157"/>
      <c r="D1184" s="151" t="s">
        <v>203</v>
      </c>
      <c r="E1184" s="158" t="s">
        <v>20</v>
      </c>
      <c r="F1184" s="159" t="s">
        <v>2321</v>
      </c>
      <c r="H1184" s="160">
        <v>13.64</v>
      </c>
      <c r="I1184" s="161"/>
      <c r="L1184" s="157"/>
      <c r="M1184" s="162"/>
      <c r="T1184" s="163"/>
      <c r="AT1184" s="158" t="s">
        <v>203</v>
      </c>
      <c r="AU1184" s="158" t="s">
        <v>89</v>
      </c>
      <c r="AV1184" s="13" t="s">
        <v>89</v>
      </c>
      <c r="AW1184" s="13" t="s">
        <v>39</v>
      </c>
      <c r="AX1184" s="13" t="s">
        <v>80</v>
      </c>
      <c r="AY1184" s="158" t="s">
        <v>192</v>
      </c>
    </row>
    <row r="1185" spans="2:51" s="12" customFormat="1" ht="10.199999999999999" x14ac:dyDescent="0.2">
      <c r="B1185" s="150"/>
      <c r="D1185" s="151" t="s">
        <v>203</v>
      </c>
      <c r="E1185" s="152" t="s">
        <v>20</v>
      </c>
      <c r="F1185" s="153" t="s">
        <v>2322</v>
      </c>
      <c r="H1185" s="152" t="s">
        <v>20</v>
      </c>
      <c r="I1185" s="154"/>
      <c r="L1185" s="150"/>
      <c r="M1185" s="155"/>
      <c r="T1185" s="156"/>
      <c r="AT1185" s="152" t="s">
        <v>203</v>
      </c>
      <c r="AU1185" s="152" t="s">
        <v>89</v>
      </c>
      <c r="AV1185" s="12" t="s">
        <v>22</v>
      </c>
      <c r="AW1185" s="12" t="s">
        <v>39</v>
      </c>
      <c r="AX1185" s="12" t="s">
        <v>80</v>
      </c>
      <c r="AY1185" s="152" t="s">
        <v>192</v>
      </c>
    </row>
    <row r="1186" spans="2:51" s="13" customFormat="1" ht="10.199999999999999" x14ac:dyDescent="0.2">
      <c r="B1186" s="157"/>
      <c r="D1186" s="151" t="s">
        <v>203</v>
      </c>
      <c r="E1186" s="158" t="s">
        <v>20</v>
      </c>
      <c r="F1186" s="159" t="s">
        <v>2323</v>
      </c>
      <c r="H1186" s="160">
        <v>4.8109999999999999</v>
      </c>
      <c r="I1186" s="161"/>
      <c r="L1186" s="157"/>
      <c r="M1186" s="162"/>
      <c r="T1186" s="163"/>
      <c r="AT1186" s="158" t="s">
        <v>203</v>
      </c>
      <c r="AU1186" s="158" t="s">
        <v>89</v>
      </c>
      <c r="AV1186" s="13" t="s">
        <v>89</v>
      </c>
      <c r="AW1186" s="13" t="s">
        <v>39</v>
      </c>
      <c r="AX1186" s="13" t="s">
        <v>80</v>
      </c>
      <c r="AY1186" s="158" t="s">
        <v>192</v>
      </c>
    </row>
    <row r="1187" spans="2:51" s="12" customFormat="1" ht="10.199999999999999" x14ac:dyDescent="0.2">
      <c r="B1187" s="150"/>
      <c r="D1187" s="151" t="s">
        <v>203</v>
      </c>
      <c r="E1187" s="152" t="s">
        <v>20</v>
      </c>
      <c r="F1187" s="153" t="s">
        <v>2336</v>
      </c>
      <c r="H1187" s="152" t="s">
        <v>20</v>
      </c>
      <c r="I1187" s="154"/>
      <c r="L1187" s="150"/>
      <c r="M1187" s="155"/>
      <c r="T1187" s="156"/>
      <c r="AT1187" s="152" t="s">
        <v>203</v>
      </c>
      <c r="AU1187" s="152" t="s">
        <v>89</v>
      </c>
      <c r="AV1187" s="12" t="s">
        <v>22</v>
      </c>
      <c r="AW1187" s="12" t="s">
        <v>39</v>
      </c>
      <c r="AX1187" s="12" t="s">
        <v>80</v>
      </c>
      <c r="AY1187" s="152" t="s">
        <v>192</v>
      </c>
    </row>
    <row r="1188" spans="2:51" s="13" customFormat="1" ht="10.199999999999999" x14ac:dyDescent="0.2">
      <c r="B1188" s="157"/>
      <c r="D1188" s="151" t="s">
        <v>203</v>
      </c>
      <c r="E1188" s="158" t="s">
        <v>20</v>
      </c>
      <c r="F1188" s="159" t="s">
        <v>2337</v>
      </c>
      <c r="H1188" s="160">
        <v>40.158000000000001</v>
      </c>
      <c r="I1188" s="161"/>
      <c r="L1188" s="157"/>
      <c r="M1188" s="162"/>
      <c r="T1188" s="163"/>
      <c r="AT1188" s="158" t="s">
        <v>203</v>
      </c>
      <c r="AU1188" s="158" t="s">
        <v>89</v>
      </c>
      <c r="AV1188" s="13" t="s">
        <v>89</v>
      </c>
      <c r="AW1188" s="13" t="s">
        <v>39</v>
      </c>
      <c r="AX1188" s="13" t="s">
        <v>80</v>
      </c>
      <c r="AY1188" s="158" t="s">
        <v>192</v>
      </c>
    </row>
    <row r="1189" spans="2:51" s="13" customFormat="1" ht="10.199999999999999" x14ac:dyDescent="0.2">
      <c r="B1189" s="157"/>
      <c r="D1189" s="151" t="s">
        <v>203</v>
      </c>
      <c r="E1189" s="158" t="s">
        <v>20</v>
      </c>
      <c r="F1189" s="159" t="s">
        <v>2338</v>
      </c>
      <c r="H1189" s="160">
        <v>-2.8</v>
      </c>
      <c r="I1189" s="161"/>
      <c r="L1189" s="157"/>
      <c r="M1189" s="162"/>
      <c r="T1189" s="163"/>
      <c r="AT1189" s="158" t="s">
        <v>203</v>
      </c>
      <c r="AU1189" s="158" t="s">
        <v>89</v>
      </c>
      <c r="AV1189" s="13" t="s">
        <v>89</v>
      </c>
      <c r="AW1189" s="13" t="s">
        <v>39</v>
      </c>
      <c r="AX1189" s="13" t="s">
        <v>80</v>
      </c>
      <c r="AY1189" s="158" t="s">
        <v>192</v>
      </c>
    </row>
    <row r="1190" spans="2:51" s="13" customFormat="1" ht="10.199999999999999" x14ac:dyDescent="0.2">
      <c r="B1190" s="157"/>
      <c r="D1190" s="151" t="s">
        <v>203</v>
      </c>
      <c r="E1190" s="158" t="s">
        <v>20</v>
      </c>
      <c r="F1190" s="159" t="s">
        <v>2339</v>
      </c>
      <c r="H1190" s="160">
        <v>-7</v>
      </c>
      <c r="I1190" s="161"/>
      <c r="L1190" s="157"/>
      <c r="M1190" s="162"/>
      <c r="T1190" s="163"/>
      <c r="AT1190" s="158" t="s">
        <v>203</v>
      </c>
      <c r="AU1190" s="158" t="s">
        <v>89</v>
      </c>
      <c r="AV1190" s="13" t="s">
        <v>89</v>
      </c>
      <c r="AW1190" s="13" t="s">
        <v>39</v>
      </c>
      <c r="AX1190" s="13" t="s">
        <v>80</v>
      </c>
      <c r="AY1190" s="158" t="s">
        <v>192</v>
      </c>
    </row>
    <row r="1191" spans="2:51" s="13" customFormat="1" ht="10.199999999999999" x14ac:dyDescent="0.2">
      <c r="B1191" s="157"/>
      <c r="D1191" s="151" t="s">
        <v>203</v>
      </c>
      <c r="E1191" s="158" t="s">
        <v>20</v>
      </c>
      <c r="F1191" s="159" t="s">
        <v>2340</v>
      </c>
      <c r="H1191" s="160">
        <v>64.031999999999996</v>
      </c>
      <c r="I1191" s="161"/>
      <c r="L1191" s="157"/>
      <c r="M1191" s="162"/>
      <c r="T1191" s="163"/>
      <c r="AT1191" s="158" t="s">
        <v>203</v>
      </c>
      <c r="AU1191" s="158" t="s">
        <v>89</v>
      </c>
      <c r="AV1191" s="13" t="s">
        <v>89</v>
      </c>
      <c r="AW1191" s="13" t="s">
        <v>39</v>
      </c>
      <c r="AX1191" s="13" t="s">
        <v>80</v>
      </c>
      <c r="AY1191" s="158" t="s">
        <v>192</v>
      </c>
    </row>
    <row r="1192" spans="2:51" s="13" customFormat="1" ht="10.199999999999999" x14ac:dyDescent="0.2">
      <c r="B1192" s="157"/>
      <c r="D1192" s="151" t="s">
        <v>203</v>
      </c>
      <c r="E1192" s="158" t="s">
        <v>20</v>
      </c>
      <c r="F1192" s="159" t="s">
        <v>2339</v>
      </c>
      <c r="H1192" s="160">
        <v>-7</v>
      </c>
      <c r="I1192" s="161"/>
      <c r="L1192" s="157"/>
      <c r="M1192" s="162"/>
      <c r="T1192" s="163"/>
      <c r="AT1192" s="158" t="s">
        <v>203</v>
      </c>
      <c r="AU1192" s="158" t="s">
        <v>89</v>
      </c>
      <c r="AV1192" s="13" t="s">
        <v>89</v>
      </c>
      <c r="AW1192" s="13" t="s">
        <v>39</v>
      </c>
      <c r="AX1192" s="13" t="s">
        <v>80</v>
      </c>
      <c r="AY1192" s="158" t="s">
        <v>192</v>
      </c>
    </row>
    <row r="1193" spans="2:51" s="13" customFormat="1" ht="10.199999999999999" x14ac:dyDescent="0.2">
      <c r="B1193" s="157"/>
      <c r="D1193" s="151" t="s">
        <v>203</v>
      </c>
      <c r="E1193" s="158" t="s">
        <v>20</v>
      </c>
      <c r="F1193" s="159" t="s">
        <v>2341</v>
      </c>
      <c r="H1193" s="160">
        <v>-6.2</v>
      </c>
      <c r="I1193" s="161"/>
      <c r="L1193" s="157"/>
      <c r="M1193" s="162"/>
      <c r="T1193" s="163"/>
      <c r="AT1193" s="158" t="s">
        <v>203</v>
      </c>
      <c r="AU1193" s="158" t="s">
        <v>89</v>
      </c>
      <c r="AV1193" s="13" t="s">
        <v>89</v>
      </c>
      <c r="AW1193" s="13" t="s">
        <v>39</v>
      </c>
      <c r="AX1193" s="13" t="s">
        <v>80</v>
      </c>
      <c r="AY1193" s="158" t="s">
        <v>192</v>
      </c>
    </row>
    <row r="1194" spans="2:51" s="13" customFormat="1" ht="10.199999999999999" x14ac:dyDescent="0.2">
      <c r="B1194" s="157"/>
      <c r="D1194" s="151" t="s">
        <v>203</v>
      </c>
      <c r="E1194" s="158" t="s">
        <v>20</v>
      </c>
      <c r="F1194" s="159" t="s">
        <v>2309</v>
      </c>
      <c r="H1194" s="160">
        <v>-6.72</v>
      </c>
      <c r="I1194" s="161"/>
      <c r="L1194" s="157"/>
      <c r="M1194" s="162"/>
      <c r="T1194" s="163"/>
      <c r="AT1194" s="158" t="s">
        <v>203</v>
      </c>
      <c r="AU1194" s="158" t="s">
        <v>89</v>
      </c>
      <c r="AV1194" s="13" t="s">
        <v>89</v>
      </c>
      <c r="AW1194" s="13" t="s">
        <v>39</v>
      </c>
      <c r="AX1194" s="13" t="s">
        <v>80</v>
      </c>
      <c r="AY1194" s="158" t="s">
        <v>192</v>
      </c>
    </row>
    <row r="1195" spans="2:51" s="13" customFormat="1" ht="10.199999999999999" x14ac:dyDescent="0.2">
      <c r="B1195" s="157"/>
      <c r="D1195" s="151" t="s">
        <v>203</v>
      </c>
      <c r="E1195" s="158" t="s">
        <v>20</v>
      </c>
      <c r="F1195" s="159" t="s">
        <v>2342</v>
      </c>
      <c r="H1195" s="160">
        <v>-2.6</v>
      </c>
      <c r="I1195" s="161"/>
      <c r="L1195" s="157"/>
      <c r="M1195" s="162"/>
      <c r="T1195" s="163"/>
      <c r="AT1195" s="158" t="s">
        <v>203</v>
      </c>
      <c r="AU1195" s="158" t="s">
        <v>89</v>
      </c>
      <c r="AV1195" s="13" t="s">
        <v>89</v>
      </c>
      <c r="AW1195" s="13" t="s">
        <v>39</v>
      </c>
      <c r="AX1195" s="13" t="s">
        <v>80</v>
      </c>
      <c r="AY1195" s="158" t="s">
        <v>192</v>
      </c>
    </row>
    <row r="1196" spans="2:51" s="12" customFormat="1" ht="10.199999999999999" x14ac:dyDescent="0.2">
      <c r="B1196" s="150"/>
      <c r="D1196" s="151" t="s">
        <v>203</v>
      </c>
      <c r="E1196" s="152" t="s">
        <v>20</v>
      </c>
      <c r="F1196" s="153" t="s">
        <v>2343</v>
      </c>
      <c r="H1196" s="152" t="s">
        <v>20</v>
      </c>
      <c r="I1196" s="154"/>
      <c r="L1196" s="150"/>
      <c r="M1196" s="155"/>
      <c r="T1196" s="156"/>
      <c r="AT1196" s="152" t="s">
        <v>203</v>
      </c>
      <c r="AU1196" s="152" t="s">
        <v>89</v>
      </c>
      <c r="AV1196" s="12" t="s">
        <v>22</v>
      </c>
      <c r="AW1196" s="12" t="s">
        <v>39</v>
      </c>
      <c r="AX1196" s="12" t="s">
        <v>80</v>
      </c>
      <c r="AY1196" s="152" t="s">
        <v>192</v>
      </c>
    </row>
    <row r="1197" spans="2:51" s="13" customFormat="1" ht="10.199999999999999" x14ac:dyDescent="0.2">
      <c r="B1197" s="157"/>
      <c r="D1197" s="151" t="s">
        <v>203</v>
      </c>
      <c r="E1197" s="158" t="s">
        <v>20</v>
      </c>
      <c r="F1197" s="159" t="s">
        <v>2344</v>
      </c>
      <c r="H1197" s="160">
        <v>18.3</v>
      </c>
      <c r="I1197" s="161"/>
      <c r="L1197" s="157"/>
      <c r="M1197" s="162"/>
      <c r="T1197" s="163"/>
      <c r="AT1197" s="158" t="s">
        <v>203</v>
      </c>
      <c r="AU1197" s="158" t="s">
        <v>89</v>
      </c>
      <c r="AV1197" s="13" t="s">
        <v>89</v>
      </c>
      <c r="AW1197" s="13" t="s">
        <v>39</v>
      </c>
      <c r="AX1197" s="13" t="s">
        <v>80</v>
      </c>
      <c r="AY1197" s="158" t="s">
        <v>192</v>
      </c>
    </row>
    <row r="1198" spans="2:51" s="12" customFormat="1" ht="10.199999999999999" x14ac:dyDescent="0.2">
      <c r="B1198" s="150"/>
      <c r="D1198" s="151" t="s">
        <v>203</v>
      </c>
      <c r="E1198" s="152" t="s">
        <v>20</v>
      </c>
      <c r="F1198" s="153" t="s">
        <v>2345</v>
      </c>
      <c r="H1198" s="152" t="s">
        <v>20</v>
      </c>
      <c r="I1198" s="154"/>
      <c r="L1198" s="150"/>
      <c r="M1198" s="155"/>
      <c r="T1198" s="156"/>
      <c r="AT1198" s="152" t="s">
        <v>203</v>
      </c>
      <c r="AU1198" s="152" t="s">
        <v>89</v>
      </c>
      <c r="AV1198" s="12" t="s">
        <v>22</v>
      </c>
      <c r="AW1198" s="12" t="s">
        <v>39</v>
      </c>
      <c r="AX1198" s="12" t="s">
        <v>80</v>
      </c>
      <c r="AY1198" s="152" t="s">
        <v>192</v>
      </c>
    </row>
    <row r="1199" spans="2:51" s="13" customFormat="1" ht="10.199999999999999" x14ac:dyDescent="0.2">
      <c r="B1199" s="157"/>
      <c r="D1199" s="151" t="s">
        <v>203</v>
      </c>
      <c r="E1199" s="158" t="s">
        <v>20</v>
      </c>
      <c r="F1199" s="159" t="s">
        <v>2346</v>
      </c>
      <c r="H1199" s="160">
        <v>94.116</v>
      </c>
      <c r="I1199" s="161"/>
      <c r="L1199" s="157"/>
      <c r="M1199" s="162"/>
      <c r="T1199" s="163"/>
      <c r="AT1199" s="158" t="s">
        <v>203</v>
      </c>
      <c r="AU1199" s="158" t="s">
        <v>89</v>
      </c>
      <c r="AV1199" s="13" t="s">
        <v>89</v>
      </c>
      <c r="AW1199" s="13" t="s">
        <v>39</v>
      </c>
      <c r="AX1199" s="13" t="s">
        <v>80</v>
      </c>
      <c r="AY1199" s="158" t="s">
        <v>192</v>
      </c>
    </row>
    <row r="1200" spans="2:51" s="13" customFormat="1" ht="10.199999999999999" x14ac:dyDescent="0.2">
      <c r="B1200" s="157"/>
      <c r="D1200" s="151" t="s">
        <v>203</v>
      </c>
      <c r="E1200" s="158" t="s">
        <v>20</v>
      </c>
      <c r="F1200" s="159" t="s">
        <v>2347</v>
      </c>
      <c r="H1200" s="160">
        <v>-6.72</v>
      </c>
      <c r="I1200" s="161"/>
      <c r="L1200" s="157"/>
      <c r="M1200" s="162"/>
      <c r="T1200" s="163"/>
      <c r="AT1200" s="158" t="s">
        <v>203</v>
      </c>
      <c r="AU1200" s="158" t="s">
        <v>89</v>
      </c>
      <c r="AV1200" s="13" t="s">
        <v>89</v>
      </c>
      <c r="AW1200" s="13" t="s">
        <v>39</v>
      </c>
      <c r="AX1200" s="13" t="s">
        <v>80</v>
      </c>
      <c r="AY1200" s="158" t="s">
        <v>192</v>
      </c>
    </row>
    <row r="1201" spans="2:51" s="13" customFormat="1" ht="10.199999999999999" x14ac:dyDescent="0.2">
      <c r="B1201" s="157"/>
      <c r="D1201" s="151" t="s">
        <v>203</v>
      </c>
      <c r="E1201" s="158" t="s">
        <v>20</v>
      </c>
      <c r="F1201" s="159" t="s">
        <v>2348</v>
      </c>
      <c r="H1201" s="160">
        <v>-5.8339999999999996</v>
      </c>
      <c r="I1201" s="161"/>
      <c r="L1201" s="157"/>
      <c r="M1201" s="162"/>
      <c r="T1201" s="163"/>
      <c r="AT1201" s="158" t="s">
        <v>203</v>
      </c>
      <c r="AU1201" s="158" t="s">
        <v>89</v>
      </c>
      <c r="AV1201" s="13" t="s">
        <v>89</v>
      </c>
      <c r="AW1201" s="13" t="s">
        <v>39</v>
      </c>
      <c r="AX1201" s="13" t="s">
        <v>80</v>
      </c>
      <c r="AY1201" s="158" t="s">
        <v>192</v>
      </c>
    </row>
    <row r="1202" spans="2:51" s="13" customFormat="1" ht="10.199999999999999" x14ac:dyDescent="0.2">
      <c r="B1202" s="157"/>
      <c r="D1202" s="151" t="s">
        <v>203</v>
      </c>
      <c r="E1202" s="158" t="s">
        <v>20</v>
      </c>
      <c r="F1202" s="159" t="s">
        <v>2349</v>
      </c>
      <c r="H1202" s="160">
        <v>-6.3040000000000003</v>
      </c>
      <c r="I1202" s="161"/>
      <c r="L1202" s="157"/>
      <c r="M1202" s="162"/>
      <c r="T1202" s="163"/>
      <c r="AT1202" s="158" t="s">
        <v>203</v>
      </c>
      <c r="AU1202" s="158" t="s">
        <v>89</v>
      </c>
      <c r="AV1202" s="13" t="s">
        <v>89</v>
      </c>
      <c r="AW1202" s="13" t="s">
        <v>39</v>
      </c>
      <c r="AX1202" s="13" t="s">
        <v>80</v>
      </c>
      <c r="AY1202" s="158" t="s">
        <v>192</v>
      </c>
    </row>
    <row r="1203" spans="2:51" s="13" customFormat="1" ht="10.199999999999999" x14ac:dyDescent="0.2">
      <c r="B1203" s="157"/>
      <c r="D1203" s="151" t="s">
        <v>203</v>
      </c>
      <c r="E1203" s="158" t="s">
        <v>20</v>
      </c>
      <c r="F1203" s="159" t="s">
        <v>2350</v>
      </c>
      <c r="H1203" s="160">
        <v>49.68</v>
      </c>
      <c r="I1203" s="161"/>
      <c r="L1203" s="157"/>
      <c r="M1203" s="162"/>
      <c r="T1203" s="163"/>
      <c r="AT1203" s="158" t="s">
        <v>203</v>
      </c>
      <c r="AU1203" s="158" t="s">
        <v>89</v>
      </c>
      <c r="AV1203" s="13" t="s">
        <v>89</v>
      </c>
      <c r="AW1203" s="13" t="s">
        <v>39</v>
      </c>
      <c r="AX1203" s="13" t="s">
        <v>80</v>
      </c>
      <c r="AY1203" s="158" t="s">
        <v>192</v>
      </c>
    </row>
    <row r="1204" spans="2:51" s="13" customFormat="1" ht="10.199999999999999" x14ac:dyDescent="0.2">
      <c r="B1204" s="157"/>
      <c r="D1204" s="151" t="s">
        <v>203</v>
      </c>
      <c r="E1204" s="158" t="s">
        <v>20</v>
      </c>
      <c r="F1204" s="159" t="s">
        <v>2351</v>
      </c>
      <c r="H1204" s="160">
        <v>-31</v>
      </c>
      <c r="I1204" s="161"/>
      <c r="L1204" s="157"/>
      <c r="M1204" s="162"/>
      <c r="T1204" s="163"/>
      <c r="AT1204" s="158" t="s">
        <v>203</v>
      </c>
      <c r="AU1204" s="158" t="s">
        <v>89</v>
      </c>
      <c r="AV1204" s="13" t="s">
        <v>89</v>
      </c>
      <c r="AW1204" s="13" t="s">
        <v>39</v>
      </c>
      <c r="AX1204" s="13" t="s">
        <v>80</v>
      </c>
      <c r="AY1204" s="158" t="s">
        <v>192</v>
      </c>
    </row>
    <row r="1205" spans="2:51" s="12" customFormat="1" ht="10.199999999999999" x14ac:dyDescent="0.2">
      <c r="B1205" s="150"/>
      <c r="D1205" s="151" t="s">
        <v>203</v>
      </c>
      <c r="E1205" s="152" t="s">
        <v>20</v>
      </c>
      <c r="F1205" s="153" t="s">
        <v>2352</v>
      </c>
      <c r="H1205" s="152" t="s">
        <v>20</v>
      </c>
      <c r="I1205" s="154"/>
      <c r="L1205" s="150"/>
      <c r="M1205" s="155"/>
      <c r="T1205" s="156"/>
      <c r="AT1205" s="152" t="s">
        <v>203</v>
      </c>
      <c r="AU1205" s="152" t="s">
        <v>89</v>
      </c>
      <c r="AV1205" s="12" t="s">
        <v>22</v>
      </c>
      <c r="AW1205" s="12" t="s">
        <v>39</v>
      </c>
      <c r="AX1205" s="12" t="s">
        <v>80</v>
      </c>
      <c r="AY1205" s="152" t="s">
        <v>192</v>
      </c>
    </row>
    <row r="1206" spans="2:51" s="13" customFormat="1" ht="10.199999999999999" x14ac:dyDescent="0.2">
      <c r="B1206" s="157"/>
      <c r="D1206" s="151" t="s">
        <v>203</v>
      </c>
      <c r="E1206" s="158" t="s">
        <v>20</v>
      </c>
      <c r="F1206" s="159" t="s">
        <v>2353</v>
      </c>
      <c r="H1206" s="160">
        <v>-98.531999999999996</v>
      </c>
      <c r="I1206" s="161"/>
      <c r="L1206" s="157"/>
      <c r="M1206" s="162"/>
      <c r="T1206" s="163"/>
      <c r="AT1206" s="158" t="s">
        <v>203</v>
      </c>
      <c r="AU1206" s="158" t="s">
        <v>89</v>
      </c>
      <c r="AV1206" s="13" t="s">
        <v>89</v>
      </c>
      <c r="AW1206" s="13" t="s">
        <v>39</v>
      </c>
      <c r="AX1206" s="13" t="s">
        <v>80</v>
      </c>
      <c r="AY1206" s="158" t="s">
        <v>192</v>
      </c>
    </row>
    <row r="1207" spans="2:51" s="12" customFormat="1" ht="10.199999999999999" x14ac:dyDescent="0.2">
      <c r="B1207" s="150"/>
      <c r="D1207" s="151" t="s">
        <v>203</v>
      </c>
      <c r="E1207" s="152" t="s">
        <v>20</v>
      </c>
      <c r="F1207" s="153" t="s">
        <v>2354</v>
      </c>
      <c r="H1207" s="152" t="s">
        <v>20</v>
      </c>
      <c r="I1207" s="154"/>
      <c r="L1207" s="150"/>
      <c r="M1207" s="155"/>
      <c r="T1207" s="156"/>
      <c r="AT1207" s="152" t="s">
        <v>203</v>
      </c>
      <c r="AU1207" s="152" t="s">
        <v>89</v>
      </c>
      <c r="AV1207" s="12" t="s">
        <v>22</v>
      </c>
      <c r="AW1207" s="12" t="s">
        <v>39</v>
      </c>
      <c r="AX1207" s="12" t="s">
        <v>80</v>
      </c>
      <c r="AY1207" s="152" t="s">
        <v>192</v>
      </c>
    </row>
    <row r="1208" spans="2:51" s="13" customFormat="1" ht="10.199999999999999" x14ac:dyDescent="0.2">
      <c r="B1208" s="157"/>
      <c r="D1208" s="151" t="s">
        <v>203</v>
      </c>
      <c r="E1208" s="158" t="s">
        <v>20</v>
      </c>
      <c r="F1208" s="159" t="s">
        <v>2355</v>
      </c>
      <c r="H1208" s="160">
        <v>18.63</v>
      </c>
      <c r="I1208" s="161"/>
      <c r="L1208" s="157"/>
      <c r="M1208" s="162"/>
      <c r="T1208" s="163"/>
      <c r="AT1208" s="158" t="s">
        <v>203</v>
      </c>
      <c r="AU1208" s="158" t="s">
        <v>89</v>
      </c>
      <c r="AV1208" s="13" t="s">
        <v>89</v>
      </c>
      <c r="AW1208" s="13" t="s">
        <v>39</v>
      </c>
      <c r="AX1208" s="13" t="s">
        <v>80</v>
      </c>
      <c r="AY1208" s="158" t="s">
        <v>192</v>
      </c>
    </row>
    <row r="1209" spans="2:51" s="13" customFormat="1" ht="10.199999999999999" x14ac:dyDescent="0.2">
      <c r="B1209" s="157"/>
      <c r="D1209" s="151" t="s">
        <v>203</v>
      </c>
      <c r="E1209" s="158" t="s">
        <v>20</v>
      </c>
      <c r="F1209" s="159" t="s">
        <v>2356</v>
      </c>
      <c r="H1209" s="160">
        <v>-1.5760000000000001</v>
      </c>
      <c r="I1209" s="161"/>
      <c r="L1209" s="157"/>
      <c r="M1209" s="162"/>
      <c r="T1209" s="163"/>
      <c r="AT1209" s="158" t="s">
        <v>203</v>
      </c>
      <c r="AU1209" s="158" t="s">
        <v>89</v>
      </c>
      <c r="AV1209" s="13" t="s">
        <v>89</v>
      </c>
      <c r="AW1209" s="13" t="s">
        <v>39</v>
      </c>
      <c r="AX1209" s="13" t="s">
        <v>80</v>
      </c>
      <c r="AY1209" s="158" t="s">
        <v>192</v>
      </c>
    </row>
    <row r="1210" spans="2:51" s="12" customFormat="1" ht="10.199999999999999" x14ac:dyDescent="0.2">
      <c r="B1210" s="150"/>
      <c r="D1210" s="151" t="s">
        <v>203</v>
      </c>
      <c r="E1210" s="152" t="s">
        <v>20</v>
      </c>
      <c r="F1210" s="153" t="s">
        <v>2357</v>
      </c>
      <c r="H1210" s="152" t="s">
        <v>20</v>
      </c>
      <c r="I1210" s="154"/>
      <c r="L1210" s="150"/>
      <c r="M1210" s="155"/>
      <c r="T1210" s="156"/>
      <c r="AT1210" s="152" t="s">
        <v>203</v>
      </c>
      <c r="AU1210" s="152" t="s">
        <v>89</v>
      </c>
      <c r="AV1210" s="12" t="s">
        <v>22</v>
      </c>
      <c r="AW1210" s="12" t="s">
        <v>39</v>
      </c>
      <c r="AX1210" s="12" t="s">
        <v>80</v>
      </c>
      <c r="AY1210" s="152" t="s">
        <v>192</v>
      </c>
    </row>
    <row r="1211" spans="2:51" s="13" customFormat="1" ht="10.199999999999999" x14ac:dyDescent="0.2">
      <c r="B1211" s="157"/>
      <c r="D1211" s="151" t="s">
        <v>203</v>
      </c>
      <c r="E1211" s="158" t="s">
        <v>20</v>
      </c>
      <c r="F1211" s="159" t="s">
        <v>2358</v>
      </c>
      <c r="H1211" s="160">
        <v>17.71</v>
      </c>
      <c r="I1211" s="161"/>
      <c r="L1211" s="157"/>
      <c r="M1211" s="162"/>
      <c r="T1211" s="163"/>
      <c r="AT1211" s="158" t="s">
        <v>203</v>
      </c>
      <c r="AU1211" s="158" t="s">
        <v>89</v>
      </c>
      <c r="AV1211" s="13" t="s">
        <v>89</v>
      </c>
      <c r="AW1211" s="13" t="s">
        <v>39</v>
      </c>
      <c r="AX1211" s="13" t="s">
        <v>80</v>
      </c>
      <c r="AY1211" s="158" t="s">
        <v>192</v>
      </c>
    </row>
    <row r="1212" spans="2:51" s="13" customFormat="1" ht="10.199999999999999" x14ac:dyDescent="0.2">
      <c r="B1212" s="157"/>
      <c r="D1212" s="151" t="s">
        <v>203</v>
      </c>
      <c r="E1212" s="158" t="s">
        <v>20</v>
      </c>
      <c r="F1212" s="159" t="s">
        <v>2356</v>
      </c>
      <c r="H1212" s="160">
        <v>-1.5760000000000001</v>
      </c>
      <c r="I1212" s="161"/>
      <c r="L1212" s="157"/>
      <c r="M1212" s="162"/>
      <c r="T1212" s="163"/>
      <c r="AT1212" s="158" t="s">
        <v>203</v>
      </c>
      <c r="AU1212" s="158" t="s">
        <v>89</v>
      </c>
      <c r="AV1212" s="13" t="s">
        <v>89</v>
      </c>
      <c r="AW1212" s="13" t="s">
        <v>39</v>
      </c>
      <c r="AX1212" s="13" t="s">
        <v>80</v>
      </c>
      <c r="AY1212" s="158" t="s">
        <v>192</v>
      </c>
    </row>
    <row r="1213" spans="2:51" s="12" customFormat="1" ht="10.199999999999999" x14ac:dyDescent="0.2">
      <c r="B1213" s="150"/>
      <c r="D1213" s="151" t="s">
        <v>203</v>
      </c>
      <c r="E1213" s="152" t="s">
        <v>20</v>
      </c>
      <c r="F1213" s="153" t="s">
        <v>2359</v>
      </c>
      <c r="H1213" s="152" t="s">
        <v>20</v>
      </c>
      <c r="I1213" s="154"/>
      <c r="L1213" s="150"/>
      <c r="M1213" s="155"/>
      <c r="T1213" s="156"/>
      <c r="AT1213" s="152" t="s">
        <v>203</v>
      </c>
      <c r="AU1213" s="152" t="s">
        <v>89</v>
      </c>
      <c r="AV1213" s="12" t="s">
        <v>22</v>
      </c>
      <c r="AW1213" s="12" t="s">
        <v>39</v>
      </c>
      <c r="AX1213" s="12" t="s">
        <v>80</v>
      </c>
      <c r="AY1213" s="152" t="s">
        <v>192</v>
      </c>
    </row>
    <row r="1214" spans="2:51" s="13" customFormat="1" ht="10.199999999999999" x14ac:dyDescent="0.2">
      <c r="B1214" s="157"/>
      <c r="D1214" s="151" t="s">
        <v>203</v>
      </c>
      <c r="E1214" s="158" t="s">
        <v>20</v>
      </c>
      <c r="F1214" s="159" t="s">
        <v>2360</v>
      </c>
      <c r="H1214" s="160">
        <v>19.09</v>
      </c>
      <c r="I1214" s="161"/>
      <c r="L1214" s="157"/>
      <c r="M1214" s="162"/>
      <c r="T1214" s="163"/>
      <c r="AT1214" s="158" t="s">
        <v>203</v>
      </c>
      <c r="AU1214" s="158" t="s">
        <v>89</v>
      </c>
      <c r="AV1214" s="13" t="s">
        <v>89</v>
      </c>
      <c r="AW1214" s="13" t="s">
        <v>39</v>
      </c>
      <c r="AX1214" s="13" t="s">
        <v>80</v>
      </c>
      <c r="AY1214" s="158" t="s">
        <v>192</v>
      </c>
    </row>
    <row r="1215" spans="2:51" s="13" customFormat="1" ht="10.199999999999999" x14ac:dyDescent="0.2">
      <c r="B1215" s="157"/>
      <c r="D1215" s="151" t="s">
        <v>203</v>
      </c>
      <c r="E1215" s="158" t="s">
        <v>20</v>
      </c>
      <c r="F1215" s="159" t="s">
        <v>2356</v>
      </c>
      <c r="H1215" s="160">
        <v>-1.5760000000000001</v>
      </c>
      <c r="I1215" s="161"/>
      <c r="L1215" s="157"/>
      <c r="M1215" s="162"/>
      <c r="T1215" s="163"/>
      <c r="AT1215" s="158" t="s">
        <v>203</v>
      </c>
      <c r="AU1215" s="158" t="s">
        <v>89</v>
      </c>
      <c r="AV1215" s="13" t="s">
        <v>89</v>
      </c>
      <c r="AW1215" s="13" t="s">
        <v>39</v>
      </c>
      <c r="AX1215" s="13" t="s">
        <v>80</v>
      </c>
      <c r="AY1215" s="158" t="s">
        <v>192</v>
      </c>
    </row>
    <row r="1216" spans="2:51" s="12" customFormat="1" ht="10.199999999999999" x14ac:dyDescent="0.2">
      <c r="B1216" s="150"/>
      <c r="D1216" s="151" t="s">
        <v>203</v>
      </c>
      <c r="E1216" s="152" t="s">
        <v>20</v>
      </c>
      <c r="F1216" s="153" t="s">
        <v>831</v>
      </c>
      <c r="H1216" s="152" t="s">
        <v>20</v>
      </c>
      <c r="I1216" s="154"/>
      <c r="L1216" s="150"/>
      <c r="M1216" s="155"/>
      <c r="T1216" s="156"/>
      <c r="AT1216" s="152" t="s">
        <v>203</v>
      </c>
      <c r="AU1216" s="152" t="s">
        <v>89</v>
      </c>
      <c r="AV1216" s="12" t="s">
        <v>22</v>
      </c>
      <c r="AW1216" s="12" t="s">
        <v>39</v>
      </c>
      <c r="AX1216" s="12" t="s">
        <v>80</v>
      </c>
      <c r="AY1216" s="152" t="s">
        <v>192</v>
      </c>
    </row>
    <row r="1217" spans="2:51" s="13" customFormat="1" ht="10.199999999999999" x14ac:dyDescent="0.2">
      <c r="B1217" s="157"/>
      <c r="D1217" s="151" t="s">
        <v>203</v>
      </c>
      <c r="E1217" s="158" t="s">
        <v>20</v>
      </c>
      <c r="F1217" s="159" t="s">
        <v>2361</v>
      </c>
      <c r="H1217" s="160">
        <v>13.545999999999999</v>
      </c>
      <c r="I1217" s="161"/>
      <c r="L1217" s="157"/>
      <c r="M1217" s="162"/>
      <c r="T1217" s="163"/>
      <c r="AT1217" s="158" t="s">
        <v>203</v>
      </c>
      <c r="AU1217" s="158" t="s">
        <v>89</v>
      </c>
      <c r="AV1217" s="13" t="s">
        <v>89</v>
      </c>
      <c r="AW1217" s="13" t="s">
        <v>39</v>
      </c>
      <c r="AX1217" s="13" t="s">
        <v>80</v>
      </c>
      <c r="AY1217" s="158" t="s">
        <v>192</v>
      </c>
    </row>
    <row r="1218" spans="2:51" s="13" customFormat="1" ht="10.199999999999999" x14ac:dyDescent="0.2">
      <c r="B1218" s="157"/>
      <c r="D1218" s="151" t="s">
        <v>203</v>
      </c>
      <c r="E1218" s="158" t="s">
        <v>20</v>
      </c>
      <c r="F1218" s="159" t="s">
        <v>2356</v>
      </c>
      <c r="H1218" s="160">
        <v>-1.5760000000000001</v>
      </c>
      <c r="I1218" s="161"/>
      <c r="L1218" s="157"/>
      <c r="M1218" s="162"/>
      <c r="T1218" s="163"/>
      <c r="AT1218" s="158" t="s">
        <v>203</v>
      </c>
      <c r="AU1218" s="158" t="s">
        <v>89</v>
      </c>
      <c r="AV1218" s="13" t="s">
        <v>89</v>
      </c>
      <c r="AW1218" s="13" t="s">
        <v>39</v>
      </c>
      <c r="AX1218" s="13" t="s">
        <v>80</v>
      </c>
      <c r="AY1218" s="158" t="s">
        <v>192</v>
      </c>
    </row>
    <row r="1219" spans="2:51" s="12" customFormat="1" ht="10.199999999999999" x14ac:dyDescent="0.2">
      <c r="B1219" s="150"/>
      <c r="D1219" s="151" t="s">
        <v>203</v>
      </c>
      <c r="E1219" s="152" t="s">
        <v>20</v>
      </c>
      <c r="F1219" s="153" t="s">
        <v>833</v>
      </c>
      <c r="H1219" s="152" t="s">
        <v>20</v>
      </c>
      <c r="I1219" s="154"/>
      <c r="L1219" s="150"/>
      <c r="M1219" s="155"/>
      <c r="T1219" s="156"/>
      <c r="AT1219" s="152" t="s">
        <v>203</v>
      </c>
      <c r="AU1219" s="152" t="s">
        <v>89</v>
      </c>
      <c r="AV1219" s="12" t="s">
        <v>22</v>
      </c>
      <c r="AW1219" s="12" t="s">
        <v>39</v>
      </c>
      <c r="AX1219" s="12" t="s">
        <v>80</v>
      </c>
      <c r="AY1219" s="152" t="s">
        <v>192</v>
      </c>
    </row>
    <row r="1220" spans="2:51" s="13" customFormat="1" ht="10.199999999999999" x14ac:dyDescent="0.2">
      <c r="B1220" s="157"/>
      <c r="D1220" s="151" t="s">
        <v>203</v>
      </c>
      <c r="E1220" s="158" t="s">
        <v>20</v>
      </c>
      <c r="F1220" s="159" t="s">
        <v>2362</v>
      </c>
      <c r="H1220" s="160">
        <v>26.22</v>
      </c>
      <c r="I1220" s="161"/>
      <c r="L1220" s="157"/>
      <c r="M1220" s="162"/>
      <c r="T1220" s="163"/>
      <c r="AT1220" s="158" t="s">
        <v>203</v>
      </c>
      <c r="AU1220" s="158" t="s">
        <v>89</v>
      </c>
      <c r="AV1220" s="13" t="s">
        <v>89</v>
      </c>
      <c r="AW1220" s="13" t="s">
        <v>39</v>
      </c>
      <c r="AX1220" s="13" t="s">
        <v>80</v>
      </c>
      <c r="AY1220" s="158" t="s">
        <v>192</v>
      </c>
    </row>
    <row r="1221" spans="2:51" s="13" customFormat="1" ht="10.199999999999999" x14ac:dyDescent="0.2">
      <c r="B1221" s="157"/>
      <c r="D1221" s="151" t="s">
        <v>203</v>
      </c>
      <c r="E1221" s="158" t="s">
        <v>20</v>
      </c>
      <c r="F1221" s="159" t="s">
        <v>1908</v>
      </c>
      <c r="H1221" s="160">
        <v>-1.47</v>
      </c>
      <c r="I1221" s="161"/>
      <c r="L1221" s="157"/>
      <c r="M1221" s="162"/>
      <c r="T1221" s="163"/>
      <c r="AT1221" s="158" t="s">
        <v>203</v>
      </c>
      <c r="AU1221" s="158" t="s">
        <v>89</v>
      </c>
      <c r="AV1221" s="13" t="s">
        <v>89</v>
      </c>
      <c r="AW1221" s="13" t="s">
        <v>39</v>
      </c>
      <c r="AX1221" s="13" t="s">
        <v>80</v>
      </c>
      <c r="AY1221" s="158" t="s">
        <v>192</v>
      </c>
    </row>
    <row r="1222" spans="2:51" s="12" customFormat="1" ht="10.199999999999999" x14ac:dyDescent="0.2">
      <c r="B1222" s="150"/>
      <c r="D1222" s="151" t="s">
        <v>203</v>
      </c>
      <c r="E1222" s="152" t="s">
        <v>20</v>
      </c>
      <c r="F1222" s="153" t="s">
        <v>2243</v>
      </c>
      <c r="H1222" s="152" t="s">
        <v>20</v>
      </c>
      <c r="I1222" s="154"/>
      <c r="L1222" s="150"/>
      <c r="M1222" s="155"/>
      <c r="T1222" s="156"/>
      <c r="AT1222" s="152" t="s">
        <v>203</v>
      </c>
      <c r="AU1222" s="152" t="s">
        <v>89</v>
      </c>
      <c r="AV1222" s="12" t="s">
        <v>22</v>
      </c>
      <c r="AW1222" s="12" t="s">
        <v>39</v>
      </c>
      <c r="AX1222" s="12" t="s">
        <v>80</v>
      </c>
      <c r="AY1222" s="152" t="s">
        <v>192</v>
      </c>
    </row>
    <row r="1223" spans="2:51" s="13" customFormat="1" ht="10.199999999999999" x14ac:dyDescent="0.2">
      <c r="B1223" s="157"/>
      <c r="D1223" s="151" t="s">
        <v>203</v>
      </c>
      <c r="E1223" s="158" t="s">
        <v>20</v>
      </c>
      <c r="F1223" s="159" t="s">
        <v>2363</v>
      </c>
      <c r="H1223" s="160">
        <v>24.8</v>
      </c>
      <c r="I1223" s="161"/>
      <c r="L1223" s="157"/>
      <c r="M1223" s="162"/>
      <c r="T1223" s="163"/>
      <c r="AT1223" s="158" t="s">
        <v>203</v>
      </c>
      <c r="AU1223" s="158" t="s">
        <v>89</v>
      </c>
      <c r="AV1223" s="13" t="s">
        <v>89</v>
      </c>
      <c r="AW1223" s="13" t="s">
        <v>39</v>
      </c>
      <c r="AX1223" s="13" t="s">
        <v>80</v>
      </c>
      <c r="AY1223" s="158" t="s">
        <v>192</v>
      </c>
    </row>
    <row r="1224" spans="2:51" s="13" customFormat="1" ht="10.199999999999999" x14ac:dyDescent="0.2">
      <c r="B1224" s="157"/>
      <c r="D1224" s="151" t="s">
        <v>203</v>
      </c>
      <c r="E1224" s="158" t="s">
        <v>20</v>
      </c>
      <c r="F1224" s="159" t="s">
        <v>2364</v>
      </c>
      <c r="H1224" s="160">
        <v>-4.2</v>
      </c>
      <c r="I1224" s="161"/>
      <c r="L1224" s="157"/>
      <c r="M1224" s="162"/>
      <c r="T1224" s="163"/>
      <c r="AT1224" s="158" t="s">
        <v>203</v>
      </c>
      <c r="AU1224" s="158" t="s">
        <v>89</v>
      </c>
      <c r="AV1224" s="13" t="s">
        <v>89</v>
      </c>
      <c r="AW1224" s="13" t="s">
        <v>39</v>
      </c>
      <c r="AX1224" s="13" t="s">
        <v>80</v>
      </c>
      <c r="AY1224" s="158" t="s">
        <v>192</v>
      </c>
    </row>
    <row r="1225" spans="2:51" s="13" customFormat="1" ht="10.199999999999999" x14ac:dyDescent="0.2">
      <c r="B1225" s="157"/>
      <c r="D1225" s="151" t="s">
        <v>203</v>
      </c>
      <c r="E1225" s="158" t="s">
        <v>20</v>
      </c>
      <c r="F1225" s="159" t="s">
        <v>2365</v>
      </c>
      <c r="H1225" s="160">
        <v>15.5</v>
      </c>
      <c r="I1225" s="161"/>
      <c r="L1225" s="157"/>
      <c r="M1225" s="162"/>
      <c r="T1225" s="163"/>
      <c r="AT1225" s="158" t="s">
        <v>203</v>
      </c>
      <c r="AU1225" s="158" t="s">
        <v>89</v>
      </c>
      <c r="AV1225" s="13" t="s">
        <v>89</v>
      </c>
      <c r="AW1225" s="13" t="s">
        <v>39</v>
      </c>
      <c r="AX1225" s="13" t="s">
        <v>80</v>
      </c>
      <c r="AY1225" s="158" t="s">
        <v>192</v>
      </c>
    </row>
    <row r="1226" spans="2:51" s="13" customFormat="1" ht="10.199999999999999" x14ac:dyDescent="0.2">
      <c r="B1226" s="157"/>
      <c r="D1226" s="151" t="s">
        <v>203</v>
      </c>
      <c r="E1226" s="158" t="s">
        <v>20</v>
      </c>
      <c r="F1226" s="159" t="s">
        <v>2366</v>
      </c>
      <c r="H1226" s="160">
        <v>-1.4</v>
      </c>
      <c r="I1226" s="161"/>
      <c r="L1226" s="157"/>
      <c r="M1226" s="162"/>
      <c r="T1226" s="163"/>
      <c r="AT1226" s="158" t="s">
        <v>203</v>
      </c>
      <c r="AU1226" s="158" t="s">
        <v>89</v>
      </c>
      <c r="AV1226" s="13" t="s">
        <v>89</v>
      </c>
      <c r="AW1226" s="13" t="s">
        <v>39</v>
      </c>
      <c r="AX1226" s="13" t="s">
        <v>80</v>
      </c>
      <c r="AY1226" s="158" t="s">
        <v>192</v>
      </c>
    </row>
    <row r="1227" spans="2:51" s="13" customFormat="1" ht="10.199999999999999" x14ac:dyDescent="0.2">
      <c r="B1227" s="157"/>
      <c r="D1227" s="151" t="s">
        <v>203</v>
      </c>
      <c r="E1227" s="158" t="s">
        <v>20</v>
      </c>
      <c r="F1227" s="159" t="s">
        <v>2365</v>
      </c>
      <c r="H1227" s="160">
        <v>15.5</v>
      </c>
      <c r="I1227" s="161"/>
      <c r="L1227" s="157"/>
      <c r="M1227" s="162"/>
      <c r="T1227" s="163"/>
      <c r="AT1227" s="158" t="s">
        <v>203</v>
      </c>
      <c r="AU1227" s="158" t="s">
        <v>89</v>
      </c>
      <c r="AV1227" s="13" t="s">
        <v>89</v>
      </c>
      <c r="AW1227" s="13" t="s">
        <v>39</v>
      </c>
      <c r="AX1227" s="13" t="s">
        <v>80</v>
      </c>
      <c r="AY1227" s="158" t="s">
        <v>192</v>
      </c>
    </row>
    <row r="1228" spans="2:51" s="13" customFormat="1" ht="10.199999999999999" x14ac:dyDescent="0.2">
      <c r="B1228" s="157"/>
      <c r="D1228" s="151" t="s">
        <v>203</v>
      </c>
      <c r="E1228" s="158" t="s">
        <v>20</v>
      </c>
      <c r="F1228" s="159" t="s">
        <v>2366</v>
      </c>
      <c r="H1228" s="160">
        <v>-1.4</v>
      </c>
      <c r="I1228" s="161"/>
      <c r="L1228" s="157"/>
      <c r="M1228" s="162"/>
      <c r="T1228" s="163"/>
      <c r="AT1228" s="158" t="s">
        <v>203</v>
      </c>
      <c r="AU1228" s="158" t="s">
        <v>89</v>
      </c>
      <c r="AV1228" s="13" t="s">
        <v>89</v>
      </c>
      <c r="AW1228" s="13" t="s">
        <v>39</v>
      </c>
      <c r="AX1228" s="13" t="s">
        <v>80</v>
      </c>
      <c r="AY1228" s="158" t="s">
        <v>192</v>
      </c>
    </row>
    <row r="1229" spans="2:51" s="13" customFormat="1" ht="10.199999999999999" x14ac:dyDescent="0.2">
      <c r="B1229" s="157"/>
      <c r="D1229" s="151" t="s">
        <v>203</v>
      </c>
      <c r="E1229" s="158" t="s">
        <v>20</v>
      </c>
      <c r="F1229" s="159" t="s">
        <v>2367</v>
      </c>
      <c r="H1229" s="160">
        <v>19.22</v>
      </c>
      <c r="I1229" s="161"/>
      <c r="L1229" s="157"/>
      <c r="M1229" s="162"/>
      <c r="T1229" s="163"/>
      <c r="AT1229" s="158" t="s">
        <v>203</v>
      </c>
      <c r="AU1229" s="158" t="s">
        <v>89</v>
      </c>
      <c r="AV1229" s="13" t="s">
        <v>89</v>
      </c>
      <c r="AW1229" s="13" t="s">
        <v>39</v>
      </c>
      <c r="AX1229" s="13" t="s">
        <v>80</v>
      </c>
      <c r="AY1229" s="158" t="s">
        <v>192</v>
      </c>
    </row>
    <row r="1230" spans="2:51" s="13" customFormat="1" ht="10.199999999999999" x14ac:dyDescent="0.2">
      <c r="B1230" s="157"/>
      <c r="D1230" s="151" t="s">
        <v>203</v>
      </c>
      <c r="E1230" s="158" t="s">
        <v>20</v>
      </c>
      <c r="F1230" s="159" t="s">
        <v>2338</v>
      </c>
      <c r="H1230" s="160">
        <v>-2.8</v>
      </c>
      <c r="I1230" s="161"/>
      <c r="L1230" s="157"/>
      <c r="M1230" s="162"/>
      <c r="T1230" s="163"/>
      <c r="AT1230" s="158" t="s">
        <v>203</v>
      </c>
      <c r="AU1230" s="158" t="s">
        <v>89</v>
      </c>
      <c r="AV1230" s="13" t="s">
        <v>89</v>
      </c>
      <c r="AW1230" s="13" t="s">
        <v>39</v>
      </c>
      <c r="AX1230" s="13" t="s">
        <v>80</v>
      </c>
      <c r="AY1230" s="158" t="s">
        <v>192</v>
      </c>
    </row>
    <row r="1231" spans="2:51" s="12" customFormat="1" ht="10.199999999999999" x14ac:dyDescent="0.2">
      <c r="B1231" s="150"/>
      <c r="D1231" s="151" t="s">
        <v>203</v>
      </c>
      <c r="E1231" s="152" t="s">
        <v>20</v>
      </c>
      <c r="F1231" s="153" t="s">
        <v>2245</v>
      </c>
      <c r="H1231" s="152" t="s">
        <v>20</v>
      </c>
      <c r="I1231" s="154"/>
      <c r="L1231" s="150"/>
      <c r="M1231" s="155"/>
      <c r="T1231" s="156"/>
      <c r="AT1231" s="152" t="s">
        <v>203</v>
      </c>
      <c r="AU1231" s="152" t="s">
        <v>89</v>
      </c>
      <c r="AV1231" s="12" t="s">
        <v>22</v>
      </c>
      <c r="AW1231" s="12" t="s">
        <v>39</v>
      </c>
      <c r="AX1231" s="12" t="s">
        <v>80</v>
      </c>
      <c r="AY1231" s="152" t="s">
        <v>192</v>
      </c>
    </row>
    <row r="1232" spans="2:51" s="13" customFormat="1" ht="10.199999999999999" x14ac:dyDescent="0.2">
      <c r="B1232" s="157"/>
      <c r="D1232" s="151" t="s">
        <v>203</v>
      </c>
      <c r="E1232" s="158" t="s">
        <v>20</v>
      </c>
      <c r="F1232" s="159" t="s">
        <v>2368</v>
      </c>
      <c r="H1232" s="160">
        <v>41.54</v>
      </c>
      <c r="I1232" s="161"/>
      <c r="L1232" s="157"/>
      <c r="M1232" s="162"/>
      <c r="T1232" s="163"/>
      <c r="AT1232" s="158" t="s">
        <v>203</v>
      </c>
      <c r="AU1232" s="158" t="s">
        <v>89</v>
      </c>
      <c r="AV1232" s="13" t="s">
        <v>89</v>
      </c>
      <c r="AW1232" s="13" t="s">
        <v>39</v>
      </c>
      <c r="AX1232" s="13" t="s">
        <v>80</v>
      </c>
      <c r="AY1232" s="158" t="s">
        <v>192</v>
      </c>
    </row>
    <row r="1233" spans="2:65" s="13" customFormat="1" ht="10.199999999999999" x14ac:dyDescent="0.2">
      <c r="B1233" s="157"/>
      <c r="D1233" s="151" t="s">
        <v>203</v>
      </c>
      <c r="E1233" s="158" t="s">
        <v>20</v>
      </c>
      <c r="F1233" s="159" t="s">
        <v>2369</v>
      </c>
      <c r="H1233" s="160">
        <v>-7</v>
      </c>
      <c r="I1233" s="161"/>
      <c r="L1233" s="157"/>
      <c r="M1233" s="162"/>
      <c r="T1233" s="163"/>
      <c r="AT1233" s="158" t="s">
        <v>203</v>
      </c>
      <c r="AU1233" s="158" t="s">
        <v>89</v>
      </c>
      <c r="AV1233" s="13" t="s">
        <v>89</v>
      </c>
      <c r="AW1233" s="13" t="s">
        <v>39</v>
      </c>
      <c r="AX1233" s="13" t="s">
        <v>80</v>
      </c>
      <c r="AY1233" s="158" t="s">
        <v>192</v>
      </c>
    </row>
    <row r="1234" spans="2:65" s="13" customFormat="1" ht="10.199999999999999" x14ac:dyDescent="0.2">
      <c r="B1234" s="157"/>
      <c r="D1234" s="151" t="s">
        <v>203</v>
      </c>
      <c r="E1234" s="158" t="s">
        <v>20</v>
      </c>
      <c r="F1234" s="159" t="s">
        <v>2370</v>
      </c>
      <c r="H1234" s="160">
        <v>-1.6</v>
      </c>
      <c r="I1234" s="161"/>
      <c r="L1234" s="157"/>
      <c r="M1234" s="162"/>
      <c r="T1234" s="163"/>
      <c r="AT1234" s="158" t="s">
        <v>203</v>
      </c>
      <c r="AU1234" s="158" t="s">
        <v>89</v>
      </c>
      <c r="AV1234" s="13" t="s">
        <v>89</v>
      </c>
      <c r="AW1234" s="13" t="s">
        <v>39</v>
      </c>
      <c r="AX1234" s="13" t="s">
        <v>80</v>
      </c>
      <c r="AY1234" s="158" t="s">
        <v>192</v>
      </c>
    </row>
    <row r="1235" spans="2:65" s="13" customFormat="1" ht="10.199999999999999" x14ac:dyDescent="0.2">
      <c r="B1235" s="157"/>
      <c r="D1235" s="151" t="s">
        <v>203</v>
      </c>
      <c r="E1235" s="158" t="s">
        <v>20</v>
      </c>
      <c r="F1235" s="159" t="s">
        <v>2371</v>
      </c>
      <c r="H1235" s="160">
        <v>15.19</v>
      </c>
      <c r="I1235" s="161"/>
      <c r="L1235" s="157"/>
      <c r="M1235" s="162"/>
      <c r="T1235" s="163"/>
      <c r="AT1235" s="158" t="s">
        <v>203</v>
      </c>
      <c r="AU1235" s="158" t="s">
        <v>89</v>
      </c>
      <c r="AV1235" s="13" t="s">
        <v>89</v>
      </c>
      <c r="AW1235" s="13" t="s">
        <v>39</v>
      </c>
      <c r="AX1235" s="13" t="s">
        <v>80</v>
      </c>
      <c r="AY1235" s="158" t="s">
        <v>192</v>
      </c>
    </row>
    <row r="1236" spans="2:65" s="13" customFormat="1" ht="10.199999999999999" x14ac:dyDescent="0.2">
      <c r="B1236" s="157"/>
      <c r="D1236" s="151" t="s">
        <v>203</v>
      </c>
      <c r="E1236" s="158" t="s">
        <v>20</v>
      </c>
      <c r="F1236" s="159" t="s">
        <v>2366</v>
      </c>
      <c r="H1236" s="160">
        <v>-1.4</v>
      </c>
      <c r="I1236" s="161"/>
      <c r="L1236" s="157"/>
      <c r="M1236" s="162"/>
      <c r="T1236" s="163"/>
      <c r="AT1236" s="158" t="s">
        <v>203</v>
      </c>
      <c r="AU1236" s="158" t="s">
        <v>89</v>
      </c>
      <c r="AV1236" s="13" t="s">
        <v>89</v>
      </c>
      <c r="AW1236" s="13" t="s">
        <v>39</v>
      </c>
      <c r="AX1236" s="13" t="s">
        <v>80</v>
      </c>
      <c r="AY1236" s="158" t="s">
        <v>192</v>
      </c>
    </row>
    <row r="1237" spans="2:65" s="13" customFormat="1" ht="10.199999999999999" x14ac:dyDescent="0.2">
      <c r="B1237" s="157"/>
      <c r="D1237" s="151" t="s">
        <v>203</v>
      </c>
      <c r="E1237" s="158" t="s">
        <v>20</v>
      </c>
      <c r="F1237" s="159" t="s">
        <v>2372</v>
      </c>
      <c r="H1237" s="160">
        <v>13.33</v>
      </c>
      <c r="I1237" s="161"/>
      <c r="L1237" s="157"/>
      <c r="M1237" s="162"/>
      <c r="T1237" s="163"/>
      <c r="AT1237" s="158" t="s">
        <v>203</v>
      </c>
      <c r="AU1237" s="158" t="s">
        <v>89</v>
      </c>
      <c r="AV1237" s="13" t="s">
        <v>89</v>
      </c>
      <c r="AW1237" s="13" t="s">
        <v>39</v>
      </c>
      <c r="AX1237" s="13" t="s">
        <v>80</v>
      </c>
      <c r="AY1237" s="158" t="s">
        <v>192</v>
      </c>
    </row>
    <row r="1238" spans="2:65" s="13" customFormat="1" ht="10.199999999999999" x14ac:dyDescent="0.2">
      <c r="B1238" s="157"/>
      <c r="D1238" s="151" t="s">
        <v>203</v>
      </c>
      <c r="E1238" s="158" t="s">
        <v>20</v>
      </c>
      <c r="F1238" s="159" t="s">
        <v>2366</v>
      </c>
      <c r="H1238" s="160">
        <v>-1.4</v>
      </c>
      <c r="I1238" s="161"/>
      <c r="L1238" s="157"/>
      <c r="M1238" s="162"/>
      <c r="T1238" s="163"/>
      <c r="AT1238" s="158" t="s">
        <v>203</v>
      </c>
      <c r="AU1238" s="158" t="s">
        <v>89</v>
      </c>
      <c r="AV1238" s="13" t="s">
        <v>89</v>
      </c>
      <c r="AW1238" s="13" t="s">
        <v>39</v>
      </c>
      <c r="AX1238" s="13" t="s">
        <v>80</v>
      </c>
      <c r="AY1238" s="158" t="s">
        <v>192</v>
      </c>
    </row>
    <row r="1239" spans="2:65" s="13" customFormat="1" ht="10.199999999999999" x14ac:dyDescent="0.2">
      <c r="B1239" s="157"/>
      <c r="D1239" s="151" t="s">
        <v>203</v>
      </c>
      <c r="E1239" s="158" t="s">
        <v>20</v>
      </c>
      <c r="F1239" s="159" t="s">
        <v>2373</v>
      </c>
      <c r="H1239" s="160">
        <v>13.64</v>
      </c>
      <c r="I1239" s="161"/>
      <c r="L1239" s="157"/>
      <c r="M1239" s="162"/>
      <c r="T1239" s="163"/>
      <c r="AT1239" s="158" t="s">
        <v>203</v>
      </c>
      <c r="AU1239" s="158" t="s">
        <v>89</v>
      </c>
      <c r="AV1239" s="13" t="s">
        <v>89</v>
      </c>
      <c r="AW1239" s="13" t="s">
        <v>39</v>
      </c>
      <c r="AX1239" s="13" t="s">
        <v>80</v>
      </c>
      <c r="AY1239" s="158" t="s">
        <v>192</v>
      </c>
    </row>
    <row r="1240" spans="2:65" s="13" customFormat="1" ht="10.199999999999999" x14ac:dyDescent="0.2">
      <c r="B1240" s="157"/>
      <c r="D1240" s="151" t="s">
        <v>203</v>
      </c>
      <c r="E1240" s="158" t="s">
        <v>20</v>
      </c>
      <c r="F1240" s="159" t="s">
        <v>2366</v>
      </c>
      <c r="H1240" s="160">
        <v>-1.4</v>
      </c>
      <c r="I1240" s="161"/>
      <c r="L1240" s="157"/>
      <c r="M1240" s="162"/>
      <c r="T1240" s="163"/>
      <c r="AT1240" s="158" t="s">
        <v>203</v>
      </c>
      <c r="AU1240" s="158" t="s">
        <v>89</v>
      </c>
      <c r="AV1240" s="13" t="s">
        <v>89</v>
      </c>
      <c r="AW1240" s="13" t="s">
        <v>39</v>
      </c>
      <c r="AX1240" s="13" t="s">
        <v>80</v>
      </c>
      <c r="AY1240" s="158" t="s">
        <v>192</v>
      </c>
    </row>
    <row r="1241" spans="2:65" s="12" customFormat="1" ht="10.199999999999999" x14ac:dyDescent="0.2">
      <c r="B1241" s="150"/>
      <c r="D1241" s="151" t="s">
        <v>203</v>
      </c>
      <c r="E1241" s="152" t="s">
        <v>20</v>
      </c>
      <c r="F1241" s="153" t="s">
        <v>2374</v>
      </c>
      <c r="H1241" s="152" t="s">
        <v>20</v>
      </c>
      <c r="I1241" s="154"/>
      <c r="L1241" s="150"/>
      <c r="M1241" s="155"/>
      <c r="T1241" s="156"/>
      <c r="AT1241" s="152" t="s">
        <v>203</v>
      </c>
      <c r="AU1241" s="152" t="s">
        <v>89</v>
      </c>
      <c r="AV1241" s="12" t="s">
        <v>22</v>
      </c>
      <c r="AW1241" s="12" t="s">
        <v>39</v>
      </c>
      <c r="AX1241" s="12" t="s">
        <v>80</v>
      </c>
      <c r="AY1241" s="152" t="s">
        <v>192</v>
      </c>
    </row>
    <row r="1242" spans="2:65" s="13" customFormat="1" ht="10.199999999999999" x14ac:dyDescent="0.2">
      <c r="B1242" s="157"/>
      <c r="D1242" s="151" t="s">
        <v>203</v>
      </c>
      <c r="E1242" s="158" t="s">
        <v>20</v>
      </c>
      <c r="F1242" s="159" t="s">
        <v>2375</v>
      </c>
      <c r="H1242" s="160">
        <v>9.1080000000000005</v>
      </c>
      <c r="I1242" s="161"/>
      <c r="L1242" s="157"/>
      <c r="M1242" s="162"/>
      <c r="T1242" s="163"/>
      <c r="AT1242" s="158" t="s">
        <v>203</v>
      </c>
      <c r="AU1242" s="158" t="s">
        <v>89</v>
      </c>
      <c r="AV1242" s="13" t="s">
        <v>89</v>
      </c>
      <c r="AW1242" s="13" t="s">
        <v>39</v>
      </c>
      <c r="AX1242" s="13" t="s">
        <v>80</v>
      </c>
      <c r="AY1242" s="158" t="s">
        <v>192</v>
      </c>
    </row>
    <row r="1243" spans="2:65" s="12" customFormat="1" ht="10.199999999999999" x14ac:dyDescent="0.2">
      <c r="B1243" s="150"/>
      <c r="D1243" s="151" t="s">
        <v>203</v>
      </c>
      <c r="E1243" s="152" t="s">
        <v>20</v>
      </c>
      <c r="F1243" s="153" t="s">
        <v>2376</v>
      </c>
      <c r="H1243" s="152" t="s">
        <v>20</v>
      </c>
      <c r="I1243" s="154"/>
      <c r="L1243" s="150"/>
      <c r="M1243" s="155"/>
      <c r="T1243" s="156"/>
      <c r="AT1243" s="152" t="s">
        <v>203</v>
      </c>
      <c r="AU1243" s="152" t="s">
        <v>89</v>
      </c>
      <c r="AV1243" s="12" t="s">
        <v>22</v>
      </c>
      <c r="AW1243" s="12" t="s">
        <v>39</v>
      </c>
      <c r="AX1243" s="12" t="s">
        <v>80</v>
      </c>
      <c r="AY1243" s="152" t="s">
        <v>192</v>
      </c>
    </row>
    <row r="1244" spans="2:65" s="13" customFormat="1" ht="10.199999999999999" x14ac:dyDescent="0.2">
      <c r="B1244" s="157"/>
      <c r="D1244" s="151" t="s">
        <v>203</v>
      </c>
      <c r="E1244" s="158" t="s">
        <v>20</v>
      </c>
      <c r="F1244" s="159" t="s">
        <v>2377</v>
      </c>
      <c r="H1244" s="160">
        <v>-38.381</v>
      </c>
      <c r="I1244" s="161"/>
      <c r="L1244" s="157"/>
      <c r="M1244" s="162"/>
      <c r="T1244" s="163"/>
      <c r="AT1244" s="158" t="s">
        <v>203</v>
      </c>
      <c r="AU1244" s="158" t="s">
        <v>89</v>
      </c>
      <c r="AV1244" s="13" t="s">
        <v>89</v>
      </c>
      <c r="AW1244" s="13" t="s">
        <v>39</v>
      </c>
      <c r="AX1244" s="13" t="s">
        <v>80</v>
      </c>
      <c r="AY1244" s="158" t="s">
        <v>192</v>
      </c>
    </row>
    <row r="1245" spans="2:65" s="15" customFormat="1" ht="10.199999999999999" x14ac:dyDescent="0.2">
      <c r="B1245" s="171"/>
      <c r="D1245" s="151" t="s">
        <v>203</v>
      </c>
      <c r="E1245" s="172" t="s">
        <v>1322</v>
      </c>
      <c r="F1245" s="173" t="s">
        <v>335</v>
      </c>
      <c r="H1245" s="174">
        <v>342.21</v>
      </c>
      <c r="I1245" s="175"/>
      <c r="L1245" s="171"/>
      <c r="M1245" s="176"/>
      <c r="T1245" s="177"/>
      <c r="AT1245" s="172" t="s">
        <v>203</v>
      </c>
      <c r="AU1245" s="172" t="s">
        <v>89</v>
      </c>
      <c r="AV1245" s="15" t="s">
        <v>225</v>
      </c>
      <c r="AW1245" s="15" t="s">
        <v>39</v>
      </c>
      <c r="AX1245" s="15" t="s">
        <v>22</v>
      </c>
      <c r="AY1245" s="172" t="s">
        <v>192</v>
      </c>
    </row>
    <row r="1246" spans="2:65" s="1" customFormat="1" ht="24.15" customHeight="1" x14ac:dyDescent="0.2">
      <c r="B1246" s="33"/>
      <c r="C1246" s="133" t="s">
        <v>2378</v>
      </c>
      <c r="D1246" s="133" t="s">
        <v>194</v>
      </c>
      <c r="E1246" s="134" t="s">
        <v>2379</v>
      </c>
      <c r="F1246" s="135" t="s">
        <v>2380</v>
      </c>
      <c r="G1246" s="136" t="s">
        <v>234</v>
      </c>
      <c r="H1246" s="137">
        <v>342.21</v>
      </c>
      <c r="I1246" s="138"/>
      <c r="J1246" s="139">
        <f>ROUND(I1246*H1246,2)</f>
        <v>0</v>
      </c>
      <c r="K1246" s="135" t="s">
        <v>198</v>
      </c>
      <c r="L1246" s="33"/>
      <c r="M1246" s="140" t="s">
        <v>20</v>
      </c>
      <c r="N1246" s="141" t="s">
        <v>51</v>
      </c>
      <c r="P1246" s="142">
        <f>O1246*H1246</f>
        <v>0</v>
      </c>
      <c r="Q1246" s="142">
        <v>2.0999999999999999E-3</v>
      </c>
      <c r="R1246" s="142">
        <f>Q1246*H1246</f>
        <v>0.71864099999999986</v>
      </c>
      <c r="S1246" s="142">
        <v>0</v>
      </c>
      <c r="T1246" s="143">
        <f>S1246*H1246</f>
        <v>0</v>
      </c>
      <c r="AR1246" s="144" t="s">
        <v>199</v>
      </c>
      <c r="AT1246" s="144" t="s">
        <v>194</v>
      </c>
      <c r="AU1246" s="144" t="s">
        <v>89</v>
      </c>
      <c r="AY1246" s="18" t="s">
        <v>192</v>
      </c>
      <c r="BE1246" s="145">
        <f>IF(N1246="základní",J1246,0)</f>
        <v>0</v>
      </c>
      <c r="BF1246" s="145">
        <f>IF(N1246="snížená",J1246,0)</f>
        <v>0</v>
      </c>
      <c r="BG1246" s="145">
        <f>IF(N1246="zákl. přenesená",J1246,0)</f>
        <v>0</v>
      </c>
      <c r="BH1246" s="145">
        <f>IF(N1246="sníž. přenesená",J1246,0)</f>
        <v>0</v>
      </c>
      <c r="BI1246" s="145">
        <f>IF(N1246="nulová",J1246,0)</f>
        <v>0</v>
      </c>
      <c r="BJ1246" s="18" t="s">
        <v>22</v>
      </c>
      <c r="BK1246" s="145">
        <f>ROUND(I1246*H1246,2)</f>
        <v>0</v>
      </c>
      <c r="BL1246" s="18" t="s">
        <v>199</v>
      </c>
      <c r="BM1246" s="144" t="s">
        <v>2381</v>
      </c>
    </row>
    <row r="1247" spans="2:65" s="1" customFormat="1" ht="10.199999999999999" x14ac:dyDescent="0.2">
      <c r="B1247" s="33"/>
      <c r="D1247" s="146" t="s">
        <v>201</v>
      </c>
      <c r="F1247" s="147" t="s">
        <v>2382</v>
      </c>
      <c r="I1247" s="148"/>
      <c r="L1247" s="33"/>
      <c r="M1247" s="149"/>
      <c r="T1247" s="54"/>
      <c r="AT1247" s="18" t="s">
        <v>201</v>
      </c>
      <c r="AU1247" s="18" t="s">
        <v>89</v>
      </c>
    </row>
    <row r="1248" spans="2:65" s="1" customFormat="1" ht="24.15" customHeight="1" x14ac:dyDescent="0.2">
      <c r="B1248" s="33"/>
      <c r="C1248" s="133" t="s">
        <v>2383</v>
      </c>
      <c r="D1248" s="133" t="s">
        <v>194</v>
      </c>
      <c r="E1248" s="134" t="s">
        <v>2384</v>
      </c>
      <c r="F1248" s="135" t="s">
        <v>2385</v>
      </c>
      <c r="G1248" s="136" t="s">
        <v>234</v>
      </c>
      <c r="H1248" s="137">
        <v>92.45</v>
      </c>
      <c r="I1248" s="138"/>
      <c r="J1248" s="139">
        <f>ROUND(I1248*H1248,2)</f>
        <v>0</v>
      </c>
      <c r="K1248" s="135" t="s">
        <v>198</v>
      </c>
      <c r="L1248" s="33"/>
      <c r="M1248" s="140" t="s">
        <v>20</v>
      </c>
      <c r="N1248" s="141" t="s">
        <v>51</v>
      </c>
      <c r="P1248" s="142">
        <f>O1248*H1248</f>
        <v>0</v>
      </c>
      <c r="Q1248" s="142">
        <v>2.1000000000000001E-2</v>
      </c>
      <c r="R1248" s="142">
        <f>Q1248*H1248</f>
        <v>1.9414500000000001</v>
      </c>
      <c r="S1248" s="142">
        <v>0</v>
      </c>
      <c r="T1248" s="143">
        <f>S1248*H1248</f>
        <v>0</v>
      </c>
      <c r="AR1248" s="144" t="s">
        <v>199</v>
      </c>
      <c r="AT1248" s="144" t="s">
        <v>194</v>
      </c>
      <c r="AU1248" s="144" t="s">
        <v>89</v>
      </c>
      <c r="AY1248" s="18" t="s">
        <v>192</v>
      </c>
      <c r="BE1248" s="145">
        <f>IF(N1248="základní",J1248,0)</f>
        <v>0</v>
      </c>
      <c r="BF1248" s="145">
        <f>IF(N1248="snížená",J1248,0)</f>
        <v>0</v>
      </c>
      <c r="BG1248" s="145">
        <f>IF(N1248="zákl. přenesená",J1248,0)</f>
        <v>0</v>
      </c>
      <c r="BH1248" s="145">
        <f>IF(N1248="sníž. přenesená",J1248,0)</f>
        <v>0</v>
      </c>
      <c r="BI1248" s="145">
        <f>IF(N1248="nulová",J1248,0)</f>
        <v>0</v>
      </c>
      <c r="BJ1248" s="18" t="s">
        <v>22</v>
      </c>
      <c r="BK1248" s="145">
        <f>ROUND(I1248*H1248,2)</f>
        <v>0</v>
      </c>
      <c r="BL1248" s="18" t="s">
        <v>199</v>
      </c>
      <c r="BM1248" s="144" t="s">
        <v>2386</v>
      </c>
    </row>
    <row r="1249" spans="2:65" s="1" customFormat="1" ht="10.199999999999999" x14ac:dyDescent="0.2">
      <c r="B1249" s="33"/>
      <c r="D1249" s="146" t="s">
        <v>201</v>
      </c>
      <c r="F1249" s="147" t="s">
        <v>2387</v>
      </c>
      <c r="I1249" s="148"/>
      <c r="L1249" s="33"/>
      <c r="M1249" s="149"/>
      <c r="T1249" s="54"/>
      <c r="AT1249" s="18" t="s">
        <v>201</v>
      </c>
      <c r="AU1249" s="18" t="s">
        <v>89</v>
      </c>
    </row>
    <row r="1250" spans="2:65" s="12" customFormat="1" ht="10.199999999999999" x14ac:dyDescent="0.2">
      <c r="B1250" s="150"/>
      <c r="D1250" s="151" t="s">
        <v>203</v>
      </c>
      <c r="E1250" s="152" t="s">
        <v>20</v>
      </c>
      <c r="F1250" s="153" t="s">
        <v>2388</v>
      </c>
      <c r="H1250" s="152" t="s">
        <v>20</v>
      </c>
      <c r="I1250" s="154"/>
      <c r="L1250" s="150"/>
      <c r="M1250" s="155"/>
      <c r="T1250" s="156"/>
      <c r="AT1250" s="152" t="s">
        <v>203</v>
      </c>
      <c r="AU1250" s="152" t="s">
        <v>89</v>
      </c>
      <c r="AV1250" s="12" t="s">
        <v>22</v>
      </c>
      <c r="AW1250" s="12" t="s">
        <v>39</v>
      </c>
      <c r="AX1250" s="12" t="s">
        <v>80</v>
      </c>
      <c r="AY1250" s="152" t="s">
        <v>192</v>
      </c>
    </row>
    <row r="1251" spans="2:65" s="13" customFormat="1" ht="10.199999999999999" x14ac:dyDescent="0.2">
      <c r="B1251" s="157"/>
      <c r="D1251" s="151" t="s">
        <v>203</v>
      </c>
      <c r="E1251" s="158" t="s">
        <v>20</v>
      </c>
      <c r="F1251" s="159" t="s">
        <v>2389</v>
      </c>
      <c r="H1251" s="160">
        <v>92.45</v>
      </c>
      <c r="I1251" s="161"/>
      <c r="L1251" s="157"/>
      <c r="M1251" s="162"/>
      <c r="T1251" s="163"/>
      <c r="AT1251" s="158" t="s">
        <v>203</v>
      </c>
      <c r="AU1251" s="158" t="s">
        <v>89</v>
      </c>
      <c r="AV1251" s="13" t="s">
        <v>89</v>
      </c>
      <c r="AW1251" s="13" t="s">
        <v>39</v>
      </c>
      <c r="AX1251" s="13" t="s">
        <v>22</v>
      </c>
      <c r="AY1251" s="158" t="s">
        <v>192</v>
      </c>
    </row>
    <row r="1252" spans="2:65" s="1" customFormat="1" ht="24.15" customHeight="1" x14ac:dyDescent="0.2">
      <c r="B1252" s="33"/>
      <c r="C1252" s="133" t="s">
        <v>2390</v>
      </c>
      <c r="D1252" s="133" t="s">
        <v>194</v>
      </c>
      <c r="E1252" s="134" t="s">
        <v>2391</v>
      </c>
      <c r="F1252" s="135" t="s">
        <v>2392</v>
      </c>
      <c r="G1252" s="136" t="s">
        <v>234</v>
      </c>
      <c r="H1252" s="137">
        <v>184.9</v>
      </c>
      <c r="I1252" s="138"/>
      <c r="J1252" s="139">
        <f>ROUND(I1252*H1252,2)</f>
        <v>0</v>
      </c>
      <c r="K1252" s="135" t="s">
        <v>198</v>
      </c>
      <c r="L1252" s="33"/>
      <c r="M1252" s="140" t="s">
        <v>20</v>
      </c>
      <c r="N1252" s="141" t="s">
        <v>51</v>
      </c>
      <c r="P1252" s="142">
        <f>O1252*H1252</f>
        <v>0</v>
      </c>
      <c r="Q1252" s="142">
        <v>1.0500000000000001E-2</v>
      </c>
      <c r="R1252" s="142">
        <f>Q1252*H1252</f>
        <v>1.9414500000000001</v>
      </c>
      <c r="S1252" s="142">
        <v>0</v>
      </c>
      <c r="T1252" s="143">
        <f>S1252*H1252</f>
        <v>0</v>
      </c>
      <c r="AR1252" s="144" t="s">
        <v>199</v>
      </c>
      <c r="AT1252" s="144" t="s">
        <v>194</v>
      </c>
      <c r="AU1252" s="144" t="s">
        <v>89</v>
      </c>
      <c r="AY1252" s="18" t="s">
        <v>192</v>
      </c>
      <c r="BE1252" s="145">
        <f>IF(N1252="základní",J1252,0)</f>
        <v>0</v>
      </c>
      <c r="BF1252" s="145">
        <f>IF(N1252="snížená",J1252,0)</f>
        <v>0</v>
      </c>
      <c r="BG1252" s="145">
        <f>IF(N1252="zákl. přenesená",J1252,0)</f>
        <v>0</v>
      </c>
      <c r="BH1252" s="145">
        <f>IF(N1252="sníž. přenesená",J1252,0)</f>
        <v>0</v>
      </c>
      <c r="BI1252" s="145">
        <f>IF(N1252="nulová",J1252,0)</f>
        <v>0</v>
      </c>
      <c r="BJ1252" s="18" t="s">
        <v>22</v>
      </c>
      <c r="BK1252" s="145">
        <f>ROUND(I1252*H1252,2)</f>
        <v>0</v>
      </c>
      <c r="BL1252" s="18" t="s">
        <v>199</v>
      </c>
      <c r="BM1252" s="144" t="s">
        <v>2393</v>
      </c>
    </row>
    <row r="1253" spans="2:65" s="1" customFormat="1" ht="10.199999999999999" x14ac:dyDescent="0.2">
      <c r="B1253" s="33"/>
      <c r="D1253" s="146" t="s">
        <v>201</v>
      </c>
      <c r="F1253" s="147" t="s">
        <v>2394</v>
      </c>
      <c r="I1253" s="148"/>
      <c r="L1253" s="33"/>
      <c r="M1253" s="149"/>
      <c r="T1253" s="54"/>
      <c r="AT1253" s="18" t="s">
        <v>201</v>
      </c>
      <c r="AU1253" s="18" t="s">
        <v>89</v>
      </c>
    </row>
    <row r="1254" spans="2:65" s="12" customFormat="1" ht="10.199999999999999" x14ac:dyDescent="0.2">
      <c r="B1254" s="150"/>
      <c r="D1254" s="151" t="s">
        <v>203</v>
      </c>
      <c r="E1254" s="152" t="s">
        <v>20</v>
      </c>
      <c r="F1254" s="153" t="s">
        <v>2388</v>
      </c>
      <c r="H1254" s="152" t="s">
        <v>20</v>
      </c>
      <c r="I1254" s="154"/>
      <c r="L1254" s="150"/>
      <c r="M1254" s="155"/>
      <c r="T1254" s="156"/>
      <c r="AT1254" s="152" t="s">
        <v>203</v>
      </c>
      <c r="AU1254" s="152" t="s">
        <v>89</v>
      </c>
      <c r="AV1254" s="12" t="s">
        <v>22</v>
      </c>
      <c r="AW1254" s="12" t="s">
        <v>39</v>
      </c>
      <c r="AX1254" s="12" t="s">
        <v>80</v>
      </c>
      <c r="AY1254" s="152" t="s">
        <v>192</v>
      </c>
    </row>
    <row r="1255" spans="2:65" s="13" customFormat="1" ht="10.199999999999999" x14ac:dyDescent="0.2">
      <c r="B1255" s="157"/>
      <c r="D1255" s="151" t="s">
        <v>203</v>
      </c>
      <c r="E1255" s="158" t="s">
        <v>20</v>
      </c>
      <c r="F1255" s="159" t="s">
        <v>2395</v>
      </c>
      <c r="H1255" s="160">
        <v>184.9</v>
      </c>
      <c r="I1255" s="161"/>
      <c r="L1255" s="157"/>
      <c r="M1255" s="162"/>
      <c r="T1255" s="163"/>
      <c r="AT1255" s="158" t="s">
        <v>203</v>
      </c>
      <c r="AU1255" s="158" t="s">
        <v>89</v>
      </c>
      <c r="AV1255" s="13" t="s">
        <v>89</v>
      </c>
      <c r="AW1255" s="13" t="s">
        <v>39</v>
      </c>
      <c r="AX1255" s="13" t="s">
        <v>22</v>
      </c>
      <c r="AY1255" s="158" t="s">
        <v>192</v>
      </c>
    </row>
    <row r="1256" spans="2:65" s="1" customFormat="1" ht="16.5" customHeight="1" x14ac:dyDescent="0.2">
      <c r="B1256" s="33"/>
      <c r="C1256" s="133" t="s">
        <v>2396</v>
      </c>
      <c r="D1256" s="133" t="s">
        <v>194</v>
      </c>
      <c r="E1256" s="134" t="s">
        <v>2397</v>
      </c>
      <c r="F1256" s="135" t="s">
        <v>2398</v>
      </c>
      <c r="G1256" s="136" t="s">
        <v>234</v>
      </c>
      <c r="H1256" s="137">
        <v>445.51299999999998</v>
      </c>
      <c r="I1256" s="138"/>
      <c r="J1256" s="139">
        <f>ROUND(I1256*H1256,2)</f>
        <v>0</v>
      </c>
      <c r="K1256" s="135" t="s">
        <v>198</v>
      </c>
      <c r="L1256" s="33"/>
      <c r="M1256" s="140" t="s">
        <v>20</v>
      </c>
      <c r="N1256" s="141" t="s">
        <v>51</v>
      </c>
      <c r="P1256" s="142">
        <f>O1256*H1256</f>
        <v>0</v>
      </c>
      <c r="Q1256" s="142">
        <v>3.5000000000000001E-3</v>
      </c>
      <c r="R1256" s="142">
        <f>Q1256*H1256</f>
        <v>1.5592954999999999</v>
      </c>
      <c r="S1256" s="142">
        <v>0</v>
      </c>
      <c r="T1256" s="143">
        <f>S1256*H1256</f>
        <v>0</v>
      </c>
      <c r="AR1256" s="144" t="s">
        <v>199</v>
      </c>
      <c r="AT1256" s="144" t="s">
        <v>194</v>
      </c>
      <c r="AU1256" s="144" t="s">
        <v>89</v>
      </c>
      <c r="AY1256" s="18" t="s">
        <v>192</v>
      </c>
      <c r="BE1256" s="145">
        <f>IF(N1256="základní",J1256,0)</f>
        <v>0</v>
      </c>
      <c r="BF1256" s="145">
        <f>IF(N1256="snížená",J1256,0)</f>
        <v>0</v>
      </c>
      <c r="BG1256" s="145">
        <f>IF(N1256="zákl. přenesená",J1256,0)</f>
        <v>0</v>
      </c>
      <c r="BH1256" s="145">
        <f>IF(N1256="sníž. přenesená",J1256,0)</f>
        <v>0</v>
      </c>
      <c r="BI1256" s="145">
        <f>IF(N1256="nulová",J1256,0)</f>
        <v>0</v>
      </c>
      <c r="BJ1256" s="18" t="s">
        <v>22</v>
      </c>
      <c r="BK1256" s="145">
        <f>ROUND(I1256*H1256,2)</f>
        <v>0</v>
      </c>
      <c r="BL1256" s="18" t="s">
        <v>199</v>
      </c>
      <c r="BM1256" s="144" t="s">
        <v>2399</v>
      </c>
    </row>
    <row r="1257" spans="2:65" s="1" customFormat="1" ht="10.199999999999999" x14ac:dyDescent="0.2">
      <c r="B1257" s="33"/>
      <c r="D1257" s="146" t="s">
        <v>201</v>
      </c>
      <c r="F1257" s="147" t="s">
        <v>2400</v>
      </c>
      <c r="I1257" s="148"/>
      <c r="L1257" s="33"/>
      <c r="M1257" s="149"/>
      <c r="T1257" s="54"/>
      <c r="AT1257" s="18" t="s">
        <v>201</v>
      </c>
      <c r="AU1257" s="18" t="s">
        <v>89</v>
      </c>
    </row>
    <row r="1258" spans="2:65" s="12" customFormat="1" ht="10.199999999999999" x14ac:dyDescent="0.2">
      <c r="B1258" s="150"/>
      <c r="D1258" s="151" t="s">
        <v>203</v>
      </c>
      <c r="E1258" s="152" t="s">
        <v>20</v>
      </c>
      <c r="F1258" s="153" t="s">
        <v>2401</v>
      </c>
      <c r="H1258" s="152" t="s">
        <v>20</v>
      </c>
      <c r="I1258" s="154"/>
      <c r="L1258" s="150"/>
      <c r="M1258" s="155"/>
      <c r="T1258" s="156"/>
      <c r="AT1258" s="152" t="s">
        <v>203</v>
      </c>
      <c r="AU1258" s="152" t="s">
        <v>89</v>
      </c>
      <c r="AV1258" s="12" t="s">
        <v>22</v>
      </c>
      <c r="AW1258" s="12" t="s">
        <v>39</v>
      </c>
      <c r="AX1258" s="12" t="s">
        <v>80</v>
      </c>
      <c r="AY1258" s="152" t="s">
        <v>192</v>
      </c>
    </row>
    <row r="1259" spans="2:65" s="12" customFormat="1" ht="10.199999999999999" x14ac:dyDescent="0.2">
      <c r="B1259" s="150"/>
      <c r="D1259" s="151" t="s">
        <v>203</v>
      </c>
      <c r="E1259" s="152" t="s">
        <v>20</v>
      </c>
      <c r="F1259" s="153" t="s">
        <v>603</v>
      </c>
      <c r="H1259" s="152" t="s">
        <v>20</v>
      </c>
      <c r="I1259" s="154"/>
      <c r="L1259" s="150"/>
      <c r="M1259" s="155"/>
      <c r="T1259" s="156"/>
      <c r="AT1259" s="152" t="s">
        <v>203</v>
      </c>
      <c r="AU1259" s="152" t="s">
        <v>89</v>
      </c>
      <c r="AV1259" s="12" t="s">
        <v>22</v>
      </c>
      <c r="AW1259" s="12" t="s">
        <v>39</v>
      </c>
      <c r="AX1259" s="12" t="s">
        <v>80</v>
      </c>
      <c r="AY1259" s="152" t="s">
        <v>192</v>
      </c>
    </row>
    <row r="1260" spans="2:65" s="13" customFormat="1" ht="10.199999999999999" x14ac:dyDescent="0.2">
      <c r="B1260" s="157"/>
      <c r="D1260" s="151" t="s">
        <v>203</v>
      </c>
      <c r="E1260" s="158" t="s">
        <v>20</v>
      </c>
      <c r="F1260" s="159" t="s">
        <v>2402</v>
      </c>
      <c r="H1260" s="160">
        <v>61.5</v>
      </c>
      <c r="I1260" s="161"/>
      <c r="L1260" s="157"/>
      <c r="M1260" s="162"/>
      <c r="T1260" s="163"/>
      <c r="AT1260" s="158" t="s">
        <v>203</v>
      </c>
      <c r="AU1260" s="158" t="s">
        <v>89</v>
      </c>
      <c r="AV1260" s="13" t="s">
        <v>89</v>
      </c>
      <c r="AW1260" s="13" t="s">
        <v>39</v>
      </c>
      <c r="AX1260" s="13" t="s">
        <v>80</v>
      </c>
      <c r="AY1260" s="158" t="s">
        <v>192</v>
      </c>
    </row>
    <row r="1261" spans="2:65" s="13" customFormat="1" ht="10.199999999999999" x14ac:dyDescent="0.2">
      <c r="B1261" s="157"/>
      <c r="D1261" s="151" t="s">
        <v>203</v>
      </c>
      <c r="E1261" s="158" t="s">
        <v>20</v>
      </c>
      <c r="F1261" s="159" t="s">
        <v>2403</v>
      </c>
      <c r="H1261" s="160">
        <v>23.04</v>
      </c>
      <c r="I1261" s="161"/>
      <c r="L1261" s="157"/>
      <c r="M1261" s="162"/>
      <c r="T1261" s="163"/>
      <c r="AT1261" s="158" t="s">
        <v>203</v>
      </c>
      <c r="AU1261" s="158" t="s">
        <v>89</v>
      </c>
      <c r="AV1261" s="13" t="s">
        <v>89</v>
      </c>
      <c r="AW1261" s="13" t="s">
        <v>39</v>
      </c>
      <c r="AX1261" s="13" t="s">
        <v>80</v>
      </c>
      <c r="AY1261" s="158" t="s">
        <v>192</v>
      </c>
    </row>
    <row r="1262" spans="2:65" s="13" customFormat="1" ht="10.199999999999999" x14ac:dyDescent="0.2">
      <c r="B1262" s="157"/>
      <c r="D1262" s="151" t="s">
        <v>203</v>
      </c>
      <c r="E1262" s="158" t="s">
        <v>20</v>
      </c>
      <c r="F1262" s="159" t="s">
        <v>2311</v>
      </c>
      <c r="H1262" s="160">
        <v>-9</v>
      </c>
      <c r="I1262" s="161"/>
      <c r="L1262" s="157"/>
      <c r="M1262" s="162"/>
      <c r="T1262" s="163"/>
      <c r="AT1262" s="158" t="s">
        <v>203</v>
      </c>
      <c r="AU1262" s="158" t="s">
        <v>89</v>
      </c>
      <c r="AV1262" s="13" t="s">
        <v>89</v>
      </c>
      <c r="AW1262" s="13" t="s">
        <v>39</v>
      </c>
      <c r="AX1262" s="13" t="s">
        <v>80</v>
      </c>
      <c r="AY1262" s="158" t="s">
        <v>192</v>
      </c>
    </row>
    <row r="1263" spans="2:65" s="12" customFormat="1" ht="10.199999999999999" x14ac:dyDescent="0.2">
      <c r="B1263" s="150"/>
      <c r="D1263" s="151" t="s">
        <v>203</v>
      </c>
      <c r="E1263" s="152" t="s">
        <v>20</v>
      </c>
      <c r="F1263" s="153" t="s">
        <v>609</v>
      </c>
      <c r="H1263" s="152" t="s">
        <v>20</v>
      </c>
      <c r="I1263" s="154"/>
      <c r="L1263" s="150"/>
      <c r="M1263" s="155"/>
      <c r="T1263" s="156"/>
      <c r="AT1263" s="152" t="s">
        <v>203</v>
      </c>
      <c r="AU1263" s="152" t="s">
        <v>89</v>
      </c>
      <c r="AV1263" s="12" t="s">
        <v>22</v>
      </c>
      <c r="AW1263" s="12" t="s">
        <v>39</v>
      </c>
      <c r="AX1263" s="12" t="s">
        <v>80</v>
      </c>
      <c r="AY1263" s="152" t="s">
        <v>192</v>
      </c>
    </row>
    <row r="1264" spans="2:65" s="13" customFormat="1" ht="10.199999999999999" x14ac:dyDescent="0.2">
      <c r="B1264" s="157"/>
      <c r="D1264" s="151" t="s">
        <v>203</v>
      </c>
      <c r="E1264" s="158" t="s">
        <v>20</v>
      </c>
      <c r="F1264" s="159" t="s">
        <v>2313</v>
      </c>
      <c r="H1264" s="160">
        <v>30.82</v>
      </c>
      <c r="I1264" s="161"/>
      <c r="L1264" s="157"/>
      <c r="M1264" s="162"/>
      <c r="T1264" s="163"/>
      <c r="AT1264" s="158" t="s">
        <v>203</v>
      </c>
      <c r="AU1264" s="158" t="s">
        <v>89</v>
      </c>
      <c r="AV1264" s="13" t="s">
        <v>89</v>
      </c>
      <c r="AW1264" s="13" t="s">
        <v>39</v>
      </c>
      <c r="AX1264" s="13" t="s">
        <v>80</v>
      </c>
      <c r="AY1264" s="158" t="s">
        <v>192</v>
      </c>
    </row>
    <row r="1265" spans="2:51" s="13" customFormat="1" ht="10.199999999999999" x14ac:dyDescent="0.2">
      <c r="B1265" s="157"/>
      <c r="D1265" s="151" t="s">
        <v>203</v>
      </c>
      <c r="E1265" s="158" t="s">
        <v>20</v>
      </c>
      <c r="F1265" s="159" t="s">
        <v>2314</v>
      </c>
      <c r="H1265" s="160">
        <v>-2.94</v>
      </c>
      <c r="I1265" s="161"/>
      <c r="L1265" s="157"/>
      <c r="M1265" s="162"/>
      <c r="T1265" s="163"/>
      <c r="AT1265" s="158" t="s">
        <v>203</v>
      </c>
      <c r="AU1265" s="158" t="s">
        <v>89</v>
      </c>
      <c r="AV1265" s="13" t="s">
        <v>89</v>
      </c>
      <c r="AW1265" s="13" t="s">
        <v>39</v>
      </c>
      <c r="AX1265" s="13" t="s">
        <v>80</v>
      </c>
      <c r="AY1265" s="158" t="s">
        <v>192</v>
      </c>
    </row>
    <row r="1266" spans="2:51" s="12" customFormat="1" ht="10.199999999999999" x14ac:dyDescent="0.2">
      <c r="B1266" s="150"/>
      <c r="D1266" s="151" t="s">
        <v>203</v>
      </c>
      <c r="E1266" s="152" t="s">
        <v>20</v>
      </c>
      <c r="F1266" s="153" t="s">
        <v>1909</v>
      </c>
      <c r="H1266" s="152" t="s">
        <v>20</v>
      </c>
      <c r="I1266" s="154"/>
      <c r="L1266" s="150"/>
      <c r="M1266" s="155"/>
      <c r="T1266" s="156"/>
      <c r="AT1266" s="152" t="s">
        <v>203</v>
      </c>
      <c r="AU1266" s="152" t="s">
        <v>89</v>
      </c>
      <c r="AV1266" s="12" t="s">
        <v>22</v>
      </c>
      <c r="AW1266" s="12" t="s">
        <v>39</v>
      </c>
      <c r="AX1266" s="12" t="s">
        <v>80</v>
      </c>
      <c r="AY1266" s="152" t="s">
        <v>192</v>
      </c>
    </row>
    <row r="1267" spans="2:51" s="13" customFormat="1" ht="10.199999999999999" x14ac:dyDescent="0.2">
      <c r="B1267" s="157"/>
      <c r="D1267" s="151" t="s">
        <v>203</v>
      </c>
      <c r="E1267" s="158" t="s">
        <v>20</v>
      </c>
      <c r="F1267" s="159" t="s">
        <v>2404</v>
      </c>
      <c r="H1267" s="160">
        <v>9.6</v>
      </c>
      <c r="I1267" s="161"/>
      <c r="L1267" s="157"/>
      <c r="M1267" s="162"/>
      <c r="T1267" s="163"/>
      <c r="AT1267" s="158" t="s">
        <v>203</v>
      </c>
      <c r="AU1267" s="158" t="s">
        <v>89</v>
      </c>
      <c r="AV1267" s="13" t="s">
        <v>89</v>
      </c>
      <c r="AW1267" s="13" t="s">
        <v>39</v>
      </c>
      <c r="AX1267" s="13" t="s">
        <v>80</v>
      </c>
      <c r="AY1267" s="158" t="s">
        <v>192</v>
      </c>
    </row>
    <row r="1268" spans="2:51" s="13" customFormat="1" ht="10.199999999999999" x14ac:dyDescent="0.2">
      <c r="B1268" s="157"/>
      <c r="D1268" s="151" t="s">
        <v>203</v>
      </c>
      <c r="E1268" s="158" t="s">
        <v>20</v>
      </c>
      <c r="F1268" s="159" t="s">
        <v>2405</v>
      </c>
      <c r="H1268" s="160">
        <v>-5.88</v>
      </c>
      <c r="I1268" s="161"/>
      <c r="L1268" s="157"/>
      <c r="M1268" s="162"/>
      <c r="T1268" s="163"/>
      <c r="AT1268" s="158" t="s">
        <v>203</v>
      </c>
      <c r="AU1268" s="158" t="s">
        <v>89</v>
      </c>
      <c r="AV1268" s="13" t="s">
        <v>89</v>
      </c>
      <c r="AW1268" s="13" t="s">
        <v>39</v>
      </c>
      <c r="AX1268" s="13" t="s">
        <v>80</v>
      </c>
      <c r="AY1268" s="158" t="s">
        <v>192</v>
      </c>
    </row>
    <row r="1269" spans="2:51" s="13" customFormat="1" ht="10.199999999999999" x14ac:dyDescent="0.2">
      <c r="B1269" s="157"/>
      <c r="D1269" s="151" t="s">
        <v>203</v>
      </c>
      <c r="E1269" s="158" t="s">
        <v>20</v>
      </c>
      <c r="F1269" s="159" t="s">
        <v>2406</v>
      </c>
      <c r="H1269" s="160">
        <v>8.6999999999999993</v>
      </c>
      <c r="I1269" s="161"/>
      <c r="L1269" s="157"/>
      <c r="M1269" s="162"/>
      <c r="T1269" s="163"/>
      <c r="AT1269" s="158" t="s">
        <v>203</v>
      </c>
      <c r="AU1269" s="158" t="s">
        <v>89</v>
      </c>
      <c r="AV1269" s="13" t="s">
        <v>89</v>
      </c>
      <c r="AW1269" s="13" t="s">
        <v>39</v>
      </c>
      <c r="AX1269" s="13" t="s">
        <v>80</v>
      </c>
      <c r="AY1269" s="158" t="s">
        <v>192</v>
      </c>
    </row>
    <row r="1270" spans="2:51" s="13" customFormat="1" ht="10.199999999999999" x14ac:dyDescent="0.2">
      <c r="B1270" s="157"/>
      <c r="D1270" s="151" t="s">
        <v>203</v>
      </c>
      <c r="E1270" s="158" t="s">
        <v>20</v>
      </c>
      <c r="F1270" s="159" t="s">
        <v>2407</v>
      </c>
      <c r="H1270" s="160">
        <v>-5.04</v>
      </c>
      <c r="I1270" s="161"/>
      <c r="L1270" s="157"/>
      <c r="M1270" s="162"/>
      <c r="T1270" s="163"/>
      <c r="AT1270" s="158" t="s">
        <v>203</v>
      </c>
      <c r="AU1270" s="158" t="s">
        <v>89</v>
      </c>
      <c r="AV1270" s="13" t="s">
        <v>89</v>
      </c>
      <c r="AW1270" s="13" t="s">
        <v>39</v>
      </c>
      <c r="AX1270" s="13" t="s">
        <v>80</v>
      </c>
      <c r="AY1270" s="158" t="s">
        <v>192</v>
      </c>
    </row>
    <row r="1271" spans="2:51" s="12" customFormat="1" ht="10.199999999999999" x14ac:dyDescent="0.2">
      <c r="B1271" s="150"/>
      <c r="D1271" s="151" t="s">
        <v>203</v>
      </c>
      <c r="E1271" s="152" t="s">
        <v>20</v>
      </c>
      <c r="F1271" s="153" t="s">
        <v>2408</v>
      </c>
      <c r="H1271" s="152" t="s">
        <v>20</v>
      </c>
      <c r="I1271" s="154"/>
      <c r="L1271" s="150"/>
      <c r="M1271" s="155"/>
      <c r="T1271" s="156"/>
      <c r="AT1271" s="152" t="s">
        <v>203</v>
      </c>
      <c r="AU1271" s="152" t="s">
        <v>89</v>
      </c>
      <c r="AV1271" s="12" t="s">
        <v>22</v>
      </c>
      <c r="AW1271" s="12" t="s">
        <v>39</v>
      </c>
      <c r="AX1271" s="12" t="s">
        <v>80</v>
      </c>
      <c r="AY1271" s="152" t="s">
        <v>192</v>
      </c>
    </row>
    <row r="1272" spans="2:51" s="12" customFormat="1" ht="10.199999999999999" x14ac:dyDescent="0.2">
      <c r="B1272" s="150"/>
      <c r="D1272" s="151" t="s">
        <v>203</v>
      </c>
      <c r="E1272" s="152" t="s">
        <v>20</v>
      </c>
      <c r="F1272" s="153" t="s">
        <v>2336</v>
      </c>
      <c r="H1272" s="152" t="s">
        <v>20</v>
      </c>
      <c r="I1272" s="154"/>
      <c r="L1272" s="150"/>
      <c r="M1272" s="155"/>
      <c r="T1272" s="156"/>
      <c r="AT1272" s="152" t="s">
        <v>203</v>
      </c>
      <c r="AU1272" s="152" t="s">
        <v>89</v>
      </c>
      <c r="AV1272" s="12" t="s">
        <v>22</v>
      </c>
      <c r="AW1272" s="12" t="s">
        <v>39</v>
      </c>
      <c r="AX1272" s="12" t="s">
        <v>80</v>
      </c>
      <c r="AY1272" s="152" t="s">
        <v>192</v>
      </c>
    </row>
    <row r="1273" spans="2:51" s="13" customFormat="1" ht="10.199999999999999" x14ac:dyDescent="0.2">
      <c r="B1273" s="157"/>
      <c r="D1273" s="151" t="s">
        <v>203</v>
      </c>
      <c r="E1273" s="158" t="s">
        <v>20</v>
      </c>
      <c r="F1273" s="159" t="s">
        <v>2337</v>
      </c>
      <c r="H1273" s="160">
        <v>40.158000000000001</v>
      </c>
      <c r="I1273" s="161"/>
      <c r="L1273" s="157"/>
      <c r="M1273" s="162"/>
      <c r="T1273" s="163"/>
      <c r="AT1273" s="158" t="s">
        <v>203</v>
      </c>
      <c r="AU1273" s="158" t="s">
        <v>89</v>
      </c>
      <c r="AV1273" s="13" t="s">
        <v>89</v>
      </c>
      <c r="AW1273" s="13" t="s">
        <v>39</v>
      </c>
      <c r="AX1273" s="13" t="s">
        <v>80</v>
      </c>
      <c r="AY1273" s="158" t="s">
        <v>192</v>
      </c>
    </row>
    <row r="1274" spans="2:51" s="13" customFormat="1" ht="10.199999999999999" x14ac:dyDescent="0.2">
      <c r="B1274" s="157"/>
      <c r="D1274" s="151" t="s">
        <v>203</v>
      </c>
      <c r="E1274" s="158" t="s">
        <v>20</v>
      </c>
      <c r="F1274" s="159" t="s">
        <v>2338</v>
      </c>
      <c r="H1274" s="160">
        <v>-2.8</v>
      </c>
      <c r="I1274" s="161"/>
      <c r="L1274" s="157"/>
      <c r="M1274" s="162"/>
      <c r="T1274" s="163"/>
      <c r="AT1274" s="158" t="s">
        <v>203</v>
      </c>
      <c r="AU1274" s="158" t="s">
        <v>89</v>
      </c>
      <c r="AV1274" s="13" t="s">
        <v>89</v>
      </c>
      <c r="AW1274" s="13" t="s">
        <v>39</v>
      </c>
      <c r="AX1274" s="13" t="s">
        <v>80</v>
      </c>
      <c r="AY1274" s="158" t="s">
        <v>192</v>
      </c>
    </row>
    <row r="1275" spans="2:51" s="13" customFormat="1" ht="10.199999999999999" x14ac:dyDescent="0.2">
      <c r="B1275" s="157"/>
      <c r="D1275" s="151" t="s">
        <v>203</v>
      </c>
      <c r="E1275" s="158" t="s">
        <v>20</v>
      </c>
      <c r="F1275" s="159" t="s">
        <v>2339</v>
      </c>
      <c r="H1275" s="160">
        <v>-7</v>
      </c>
      <c r="I1275" s="161"/>
      <c r="L1275" s="157"/>
      <c r="M1275" s="162"/>
      <c r="T1275" s="163"/>
      <c r="AT1275" s="158" t="s">
        <v>203</v>
      </c>
      <c r="AU1275" s="158" t="s">
        <v>89</v>
      </c>
      <c r="AV1275" s="13" t="s">
        <v>89</v>
      </c>
      <c r="AW1275" s="13" t="s">
        <v>39</v>
      </c>
      <c r="AX1275" s="13" t="s">
        <v>80</v>
      </c>
      <c r="AY1275" s="158" t="s">
        <v>192</v>
      </c>
    </row>
    <row r="1276" spans="2:51" s="13" customFormat="1" ht="10.199999999999999" x14ac:dyDescent="0.2">
      <c r="B1276" s="157"/>
      <c r="D1276" s="151" t="s">
        <v>203</v>
      </c>
      <c r="E1276" s="158" t="s">
        <v>20</v>
      </c>
      <c r="F1276" s="159" t="s">
        <v>2340</v>
      </c>
      <c r="H1276" s="160">
        <v>64.031999999999996</v>
      </c>
      <c r="I1276" s="161"/>
      <c r="L1276" s="157"/>
      <c r="M1276" s="162"/>
      <c r="T1276" s="163"/>
      <c r="AT1276" s="158" t="s">
        <v>203</v>
      </c>
      <c r="AU1276" s="158" t="s">
        <v>89</v>
      </c>
      <c r="AV1276" s="13" t="s">
        <v>89</v>
      </c>
      <c r="AW1276" s="13" t="s">
        <v>39</v>
      </c>
      <c r="AX1276" s="13" t="s">
        <v>80</v>
      </c>
      <c r="AY1276" s="158" t="s">
        <v>192</v>
      </c>
    </row>
    <row r="1277" spans="2:51" s="13" customFormat="1" ht="10.199999999999999" x14ac:dyDescent="0.2">
      <c r="B1277" s="157"/>
      <c r="D1277" s="151" t="s">
        <v>203</v>
      </c>
      <c r="E1277" s="158" t="s">
        <v>20</v>
      </c>
      <c r="F1277" s="159" t="s">
        <v>2339</v>
      </c>
      <c r="H1277" s="160">
        <v>-7</v>
      </c>
      <c r="I1277" s="161"/>
      <c r="L1277" s="157"/>
      <c r="M1277" s="162"/>
      <c r="T1277" s="163"/>
      <c r="AT1277" s="158" t="s">
        <v>203</v>
      </c>
      <c r="AU1277" s="158" t="s">
        <v>89</v>
      </c>
      <c r="AV1277" s="13" t="s">
        <v>89</v>
      </c>
      <c r="AW1277" s="13" t="s">
        <v>39</v>
      </c>
      <c r="AX1277" s="13" t="s">
        <v>80</v>
      </c>
      <c r="AY1277" s="158" t="s">
        <v>192</v>
      </c>
    </row>
    <row r="1278" spans="2:51" s="13" customFormat="1" ht="10.199999999999999" x14ac:dyDescent="0.2">
      <c r="B1278" s="157"/>
      <c r="D1278" s="151" t="s">
        <v>203</v>
      </c>
      <c r="E1278" s="158" t="s">
        <v>20</v>
      </c>
      <c r="F1278" s="159" t="s">
        <v>2341</v>
      </c>
      <c r="H1278" s="160">
        <v>-6.2</v>
      </c>
      <c r="I1278" s="161"/>
      <c r="L1278" s="157"/>
      <c r="M1278" s="162"/>
      <c r="T1278" s="163"/>
      <c r="AT1278" s="158" t="s">
        <v>203</v>
      </c>
      <c r="AU1278" s="158" t="s">
        <v>89</v>
      </c>
      <c r="AV1278" s="13" t="s">
        <v>89</v>
      </c>
      <c r="AW1278" s="13" t="s">
        <v>39</v>
      </c>
      <c r="AX1278" s="13" t="s">
        <v>80</v>
      </c>
      <c r="AY1278" s="158" t="s">
        <v>192</v>
      </c>
    </row>
    <row r="1279" spans="2:51" s="13" customFormat="1" ht="10.199999999999999" x14ac:dyDescent="0.2">
      <c r="B1279" s="157"/>
      <c r="D1279" s="151" t="s">
        <v>203</v>
      </c>
      <c r="E1279" s="158" t="s">
        <v>20</v>
      </c>
      <c r="F1279" s="159" t="s">
        <v>2309</v>
      </c>
      <c r="H1279" s="160">
        <v>-6.72</v>
      </c>
      <c r="I1279" s="161"/>
      <c r="L1279" s="157"/>
      <c r="M1279" s="162"/>
      <c r="T1279" s="163"/>
      <c r="AT1279" s="158" t="s">
        <v>203</v>
      </c>
      <c r="AU1279" s="158" t="s">
        <v>89</v>
      </c>
      <c r="AV1279" s="13" t="s">
        <v>89</v>
      </c>
      <c r="AW1279" s="13" t="s">
        <v>39</v>
      </c>
      <c r="AX1279" s="13" t="s">
        <v>80</v>
      </c>
      <c r="AY1279" s="158" t="s">
        <v>192</v>
      </c>
    </row>
    <row r="1280" spans="2:51" s="13" customFormat="1" ht="10.199999999999999" x14ac:dyDescent="0.2">
      <c r="B1280" s="157"/>
      <c r="D1280" s="151" t="s">
        <v>203</v>
      </c>
      <c r="E1280" s="158" t="s">
        <v>20</v>
      </c>
      <c r="F1280" s="159" t="s">
        <v>2342</v>
      </c>
      <c r="H1280" s="160">
        <v>-2.6</v>
      </c>
      <c r="I1280" s="161"/>
      <c r="L1280" s="157"/>
      <c r="M1280" s="162"/>
      <c r="T1280" s="163"/>
      <c r="AT1280" s="158" t="s">
        <v>203</v>
      </c>
      <c r="AU1280" s="158" t="s">
        <v>89</v>
      </c>
      <c r="AV1280" s="13" t="s">
        <v>89</v>
      </c>
      <c r="AW1280" s="13" t="s">
        <v>39</v>
      </c>
      <c r="AX1280" s="13" t="s">
        <v>80</v>
      </c>
      <c r="AY1280" s="158" t="s">
        <v>192</v>
      </c>
    </row>
    <row r="1281" spans="2:51" s="12" customFormat="1" ht="10.199999999999999" x14ac:dyDescent="0.2">
      <c r="B1281" s="150"/>
      <c r="D1281" s="151" t="s">
        <v>203</v>
      </c>
      <c r="E1281" s="152" t="s">
        <v>20</v>
      </c>
      <c r="F1281" s="153" t="s">
        <v>2343</v>
      </c>
      <c r="H1281" s="152" t="s">
        <v>20</v>
      </c>
      <c r="I1281" s="154"/>
      <c r="L1281" s="150"/>
      <c r="M1281" s="155"/>
      <c r="T1281" s="156"/>
      <c r="AT1281" s="152" t="s">
        <v>203</v>
      </c>
      <c r="AU1281" s="152" t="s">
        <v>89</v>
      </c>
      <c r="AV1281" s="12" t="s">
        <v>22</v>
      </c>
      <c r="AW1281" s="12" t="s">
        <v>39</v>
      </c>
      <c r="AX1281" s="12" t="s">
        <v>80</v>
      </c>
      <c r="AY1281" s="152" t="s">
        <v>192</v>
      </c>
    </row>
    <row r="1282" spans="2:51" s="13" customFormat="1" ht="10.199999999999999" x14ac:dyDescent="0.2">
      <c r="B1282" s="157"/>
      <c r="D1282" s="151" t="s">
        <v>203</v>
      </c>
      <c r="E1282" s="158" t="s">
        <v>20</v>
      </c>
      <c r="F1282" s="159" t="s">
        <v>2344</v>
      </c>
      <c r="H1282" s="160">
        <v>18.3</v>
      </c>
      <c r="I1282" s="161"/>
      <c r="L1282" s="157"/>
      <c r="M1282" s="162"/>
      <c r="T1282" s="163"/>
      <c r="AT1282" s="158" t="s">
        <v>203</v>
      </c>
      <c r="AU1282" s="158" t="s">
        <v>89</v>
      </c>
      <c r="AV1282" s="13" t="s">
        <v>89</v>
      </c>
      <c r="AW1282" s="13" t="s">
        <v>39</v>
      </c>
      <c r="AX1282" s="13" t="s">
        <v>80</v>
      </c>
      <c r="AY1282" s="158" t="s">
        <v>192</v>
      </c>
    </row>
    <row r="1283" spans="2:51" s="12" customFormat="1" ht="10.199999999999999" x14ac:dyDescent="0.2">
      <c r="B1283" s="150"/>
      <c r="D1283" s="151" t="s">
        <v>203</v>
      </c>
      <c r="E1283" s="152" t="s">
        <v>20</v>
      </c>
      <c r="F1283" s="153" t="s">
        <v>2345</v>
      </c>
      <c r="H1283" s="152" t="s">
        <v>20</v>
      </c>
      <c r="I1283" s="154"/>
      <c r="L1283" s="150"/>
      <c r="M1283" s="155"/>
      <c r="T1283" s="156"/>
      <c r="AT1283" s="152" t="s">
        <v>203</v>
      </c>
      <c r="AU1283" s="152" t="s">
        <v>89</v>
      </c>
      <c r="AV1283" s="12" t="s">
        <v>22</v>
      </c>
      <c r="AW1283" s="12" t="s">
        <v>39</v>
      </c>
      <c r="AX1283" s="12" t="s">
        <v>80</v>
      </c>
      <c r="AY1283" s="152" t="s">
        <v>192</v>
      </c>
    </row>
    <row r="1284" spans="2:51" s="13" customFormat="1" ht="10.199999999999999" x14ac:dyDescent="0.2">
      <c r="B1284" s="157"/>
      <c r="D1284" s="151" t="s">
        <v>203</v>
      </c>
      <c r="E1284" s="158" t="s">
        <v>20</v>
      </c>
      <c r="F1284" s="159" t="s">
        <v>2346</v>
      </c>
      <c r="H1284" s="160">
        <v>94.116</v>
      </c>
      <c r="I1284" s="161"/>
      <c r="L1284" s="157"/>
      <c r="M1284" s="162"/>
      <c r="T1284" s="163"/>
      <c r="AT1284" s="158" t="s">
        <v>203</v>
      </c>
      <c r="AU1284" s="158" t="s">
        <v>89</v>
      </c>
      <c r="AV1284" s="13" t="s">
        <v>89</v>
      </c>
      <c r="AW1284" s="13" t="s">
        <v>39</v>
      </c>
      <c r="AX1284" s="13" t="s">
        <v>80</v>
      </c>
      <c r="AY1284" s="158" t="s">
        <v>192</v>
      </c>
    </row>
    <row r="1285" spans="2:51" s="13" customFormat="1" ht="10.199999999999999" x14ac:dyDescent="0.2">
      <c r="B1285" s="157"/>
      <c r="D1285" s="151" t="s">
        <v>203</v>
      </c>
      <c r="E1285" s="158" t="s">
        <v>20</v>
      </c>
      <c r="F1285" s="159" t="s">
        <v>2347</v>
      </c>
      <c r="H1285" s="160">
        <v>-6.72</v>
      </c>
      <c r="I1285" s="161"/>
      <c r="L1285" s="157"/>
      <c r="M1285" s="162"/>
      <c r="T1285" s="163"/>
      <c r="AT1285" s="158" t="s">
        <v>203</v>
      </c>
      <c r="AU1285" s="158" t="s">
        <v>89</v>
      </c>
      <c r="AV1285" s="13" t="s">
        <v>89</v>
      </c>
      <c r="AW1285" s="13" t="s">
        <v>39</v>
      </c>
      <c r="AX1285" s="13" t="s">
        <v>80</v>
      </c>
      <c r="AY1285" s="158" t="s">
        <v>192</v>
      </c>
    </row>
    <row r="1286" spans="2:51" s="13" customFormat="1" ht="10.199999999999999" x14ac:dyDescent="0.2">
      <c r="B1286" s="157"/>
      <c r="D1286" s="151" t="s">
        <v>203</v>
      </c>
      <c r="E1286" s="158" t="s">
        <v>20</v>
      </c>
      <c r="F1286" s="159" t="s">
        <v>2348</v>
      </c>
      <c r="H1286" s="160">
        <v>-5.8339999999999996</v>
      </c>
      <c r="I1286" s="161"/>
      <c r="L1286" s="157"/>
      <c r="M1286" s="162"/>
      <c r="T1286" s="163"/>
      <c r="AT1286" s="158" t="s">
        <v>203</v>
      </c>
      <c r="AU1286" s="158" t="s">
        <v>89</v>
      </c>
      <c r="AV1286" s="13" t="s">
        <v>89</v>
      </c>
      <c r="AW1286" s="13" t="s">
        <v>39</v>
      </c>
      <c r="AX1286" s="13" t="s">
        <v>80</v>
      </c>
      <c r="AY1286" s="158" t="s">
        <v>192</v>
      </c>
    </row>
    <row r="1287" spans="2:51" s="13" customFormat="1" ht="10.199999999999999" x14ac:dyDescent="0.2">
      <c r="B1287" s="157"/>
      <c r="D1287" s="151" t="s">
        <v>203</v>
      </c>
      <c r="E1287" s="158" t="s">
        <v>20</v>
      </c>
      <c r="F1287" s="159" t="s">
        <v>2349</v>
      </c>
      <c r="H1287" s="160">
        <v>-6.3040000000000003</v>
      </c>
      <c r="I1287" s="161"/>
      <c r="L1287" s="157"/>
      <c r="M1287" s="162"/>
      <c r="T1287" s="163"/>
      <c r="AT1287" s="158" t="s">
        <v>203</v>
      </c>
      <c r="AU1287" s="158" t="s">
        <v>89</v>
      </c>
      <c r="AV1287" s="13" t="s">
        <v>89</v>
      </c>
      <c r="AW1287" s="13" t="s">
        <v>39</v>
      </c>
      <c r="AX1287" s="13" t="s">
        <v>80</v>
      </c>
      <c r="AY1287" s="158" t="s">
        <v>192</v>
      </c>
    </row>
    <row r="1288" spans="2:51" s="13" customFormat="1" ht="10.199999999999999" x14ac:dyDescent="0.2">
      <c r="B1288" s="157"/>
      <c r="D1288" s="151" t="s">
        <v>203</v>
      </c>
      <c r="E1288" s="158" t="s">
        <v>20</v>
      </c>
      <c r="F1288" s="159" t="s">
        <v>2350</v>
      </c>
      <c r="H1288" s="160">
        <v>49.68</v>
      </c>
      <c r="I1288" s="161"/>
      <c r="L1288" s="157"/>
      <c r="M1288" s="162"/>
      <c r="T1288" s="163"/>
      <c r="AT1288" s="158" t="s">
        <v>203</v>
      </c>
      <c r="AU1288" s="158" t="s">
        <v>89</v>
      </c>
      <c r="AV1288" s="13" t="s">
        <v>89</v>
      </c>
      <c r="AW1288" s="13" t="s">
        <v>39</v>
      </c>
      <c r="AX1288" s="13" t="s">
        <v>80</v>
      </c>
      <c r="AY1288" s="158" t="s">
        <v>192</v>
      </c>
    </row>
    <row r="1289" spans="2:51" s="13" customFormat="1" ht="10.199999999999999" x14ac:dyDescent="0.2">
      <c r="B1289" s="157"/>
      <c r="D1289" s="151" t="s">
        <v>203</v>
      </c>
      <c r="E1289" s="158" t="s">
        <v>20</v>
      </c>
      <c r="F1289" s="159" t="s">
        <v>2351</v>
      </c>
      <c r="H1289" s="160">
        <v>-31</v>
      </c>
      <c r="I1289" s="161"/>
      <c r="L1289" s="157"/>
      <c r="M1289" s="162"/>
      <c r="T1289" s="163"/>
      <c r="AT1289" s="158" t="s">
        <v>203</v>
      </c>
      <c r="AU1289" s="158" t="s">
        <v>89</v>
      </c>
      <c r="AV1289" s="13" t="s">
        <v>89</v>
      </c>
      <c r="AW1289" s="13" t="s">
        <v>39</v>
      </c>
      <c r="AX1289" s="13" t="s">
        <v>80</v>
      </c>
      <c r="AY1289" s="158" t="s">
        <v>192</v>
      </c>
    </row>
    <row r="1290" spans="2:51" s="12" customFormat="1" ht="10.199999999999999" x14ac:dyDescent="0.2">
      <c r="B1290" s="150"/>
      <c r="D1290" s="151" t="s">
        <v>203</v>
      </c>
      <c r="E1290" s="152" t="s">
        <v>20</v>
      </c>
      <c r="F1290" s="153" t="s">
        <v>2354</v>
      </c>
      <c r="H1290" s="152" t="s">
        <v>20</v>
      </c>
      <c r="I1290" s="154"/>
      <c r="L1290" s="150"/>
      <c r="M1290" s="155"/>
      <c r="T1290" s="156"/>
      <c r="AT1290" s="152" t="s">
        <v>203</v>
      </c>
      <c r="AU1290" s="152" t="s">
        <v>89</v>
      </c>
      <c r="AV1290" s="12" t="s">
        <v>22</v>
      </c>
      <c r="AW1290" s="12" t="s">
        <v>39</v>
      </c>
      <c r="AX1290" s="12" t="s">
        <v>80</v>
      </c>
      <c r="AY1290" s="152" t="s">
        <v>192</v>
      </c>
    </row>
    <row r="1291" spans="2:51" s="13" customFormat="1" ht="10.199999999999999" x14ac:dyDescent="0.2">
      <c r="B1291" s="157"/>
      <c r="D1291" s="151" t="s">
        <v>203</v>
      </c>
      <c r="E1291" s="158" t="s">
        <v>20</v>
      </c>
      <c r="F1291" s="159" t="s">
        <v>2355</v>
      </c>
      <c r="H1291" s="160">
        <v>18.63</v>
      </c>
      <c r="I1291" s="161"/>
      <c r="L1291" s="157"/>
      <c r="M1291" s="162"/>
      <c r="T1291" s="163"/>
      <c r="AT1291" s="158" t="s">
        <v>203</v>
      </c>
      <c r="AU1291" s="158" t="s">
        <v>89</v>
      </c>
      <c r="AV1291" s="13" t="s">
        <v>89</v>
      </c>
      <c r="AW1291" s="13" t="s">
        <v>39</v>
      </c>
      <c r="AX1291" s="13" t="s">
        <v>80</v>
      </c>
      <c r="AY1291" s="158" t="s">
        <v>192</v>
      </c>
    </row>
    <row r="1292" spans="2:51" s="13" customFormat="1" ht="10.199999999999999" x14ac:dyDescent="0.2">
      <c r="B1292" s="157"/>
      <c r="D1292" s="151" t="s">
        <v>203</v>
      </c>
      <c r="E1292" s="158" t="s">
        <v>20</v>
      </c>
      <c r="F1292" s="159" t="s">
        <v>2356</v>
      </c>
      <c r="H1292" s="160">
        <v>-1.5760000000000001</v>
      </c>
      <c r="I1292" s="161"/>
      <c r="L1292" s="157"/>
      <c r="M1292" s="162"/>
      <c r="T1292" s="163"/>
      <c r="AT1292" s="158" t="s">
        <v>203</v>
      </c>
      <c r="AU1292" s="158" t="s">
        <v>89</v>
      </c>
      <c r="AV1292" s="13" t="s">
        <v>89</v>
      </c>
      <c r="AW1292" s="13" t="s">
        <v>39</v>
      </c>
      <c r="AX1292" s="13" t="s">
        <v>80</v>
      </c>
      <c r="AY1292" s="158" t="s">
        <v>192</v>
      </c>
    </row>
    <row r="1293" spans="2:51" s="12" customFormat="1" ht="10.199999999999999" x14ac:dyDescent="0.2">
      <c r="B1293" s="150"/>
      <c r="D1293" s="151" t="s">
        <v>203</v>
      </c>
      <c r="E1293" s="152" t="s">
        <v>20</v>
      </c>
      <c r="F1293" s="153" t="s">
        <v>2357</v>
      </c>
      <c r="H1293" s="152" t="s">
        <v>20</v>
      </c>
      <c r="I1293" s="154"/>
      <c r="L1293" s="150"/>
      <c r="M1293" s="155"/>
      <c r="T1293" s="156"/>
      <c r="AT1293" s="152" t="s">
        <v>203</v>
      </c>
      <c r="AU1293" s="152" t="s">
        <v>89</v>
      </c>
      <c r="AV1293" s="12" t="s">
        <v>22</v>
      </c>
      <c r="AW1293" s="12" t="s">
        <v>39</v>
      </c>
      <c r="AX1293" s="12" t="s">
        <v>80</v>
      </c>
      <c r="AY1293" s="152" t="s">
        <v>192</v>
      </c>
    </row>
    <row r="1294" spans="2:51" s="13" customFormat="1" ht="10.199999999999999" x14ac:dyDescent="0.2">
      <c r="B1294" s="157"/>
      <c r="D1294" s="151" t="s">
        <v>203</v>
      </c>
      <c r="E1294" s="158" t="s">
        <v>20</v>
      </c>
      <c r="F1294" s="159" t="s">
        <v>2358</v>
      </c>
      <c r="H1294" s="160">
        <v>17.71</v>
      </c>
      <c r="I1294" s="161"/>
      <c r="L1294" s="157"/>
      <c r="M1294" s="162"/>
      <c r="T1294" s="163"/>
      <c r="AT1294" s="158" t="s">
        <v>203</v>
      </c>
      <c r="AU1294" s="158" t="s">
        <v>89</v>
      </c>
      <c r="AV1294" s="13" t="s">
        <v>89</v>
      </c>
      <c r="AW1294" s="13" t="s">
        <v>39</v>
      </c>
      <c r="AX1294" s="13" t="s">
        <v>80</v>
      </c>
      <c r="AY1294" s="158" t="s">
        <v>192</v>
      </c>
    </row>
    <row r="1295" spans="2:51" s="13" customFormat="1" ht="10.199999999999999" x14ac:dyDescent="0.2">
      <c r="B1295" s="157"/>
      <c r="D1295" s="151" t="s">
        <v>203</v>
      </c>
      <c r="E1295" s="158" t="s">
        <v>20</v>
      </c>
      <c r="F1295" s="159" t="s">
        <v>2356</v>
      </c>
      <c r="H1295" s="160">
        <v>-1.5760000000000001</v>
      </c>
      <c r="I1295" s="161"/>
      <c r="L1295" s="157"/>
      <c r="M1295" s="162"/>
      <c r="T1295" s="163"/>
      <c r="AT1295" s="158" t="s">
        <v>203</v>
      </c>
      <c r="AU1295" s="158" t="s">
        <v>89</v>
      </c>
      <c r="AV1295" s="13" t="s">
        <v>89</v>
      </c>
      <c r="AW1295" s="13" t="s">
        <v>39</v>
      </c>
      <c r="AX1295" s="13" t="s">
        <v>80</v>
      </c>
      <c r="AY1295" s="158" t="s">
        <v>192</v>
      </c>
    </row>
    <row r="1296" spans="2:51" s="12" customFormat="1" ht="10.199999999999999" x14ac:dyDescent="0.2">
      <c r="B1296" s="150"/>
      <c r="D1296" s="151" t="s">
        <v>203</v>
      </c>
      <c r="E1296" s="152" t="s">
        <v>20</v>
      </c>
      <c r="F1296" s="153" t="s">
        <v>2359</v>
      </c>
      <c r="H1296" s="152" t="s">
        <v>20</v>
      </c>
      <c r="I1296" s="154"/>
      <c r="L1296" s="150"/>
      <c r="M1296" s="155"/>
      <c r="T1296" s="156"/>
      <c r="AT1296" s="152" t="s">
        <v>203</v>
      </c>
      <c r="AU1296" s="152" t="s">
        <v>89</v>
      </c>
      <c r="AV1296" s="12" t="s">
        <v>22</v>
      </c>
      <c r="AW1296" s="12" t="s">
        <v>39</v>
      </c>
      <c r="AX1296" s="12" t="s">
        <v>80</v>
      </c>
      <c r="AY1296" s="152" t="s">
        <v>192</v>
      </c>
    </row>
    <row r="1297" spans="2:51" s="13" customFormat="1" ht="10.199999999999999" x14ac:dyDescent="0.2">
      <c r="B1297" s="157"/>
      <c r="D1297" s="151" t="s">
        <v>203</v>
      </c>
      <c r="E1297" s="158" t="s">
        <v>20</v>
      </c>
      <c r="F1297" s="159" t="s">
        <v>2360</v>
      </c>
      <c r="H1297" s="160">
        <v>19.09</v>
      </c>
      <c r="I1297" s="161"/>
      <c r="L1297" s="157"/>
      <c r="M1297" s="162"/>
      <c r="T1297" s="163"/>
      <c r="AT1297" s="158" t="s">
        <v>203</v>
      </c>
      <c r="AU1297" s="158" t="s">
        <v>89</v>
      </c>
      <c r="AV1297" s="13" t="s">
        <v>89</v>
      </c>
      <c r="AW1297" s="13" t="s">
        <v>39</v>
      </c>
      <c r="AX1297" s="13" t="s">
        <v>80</v>
      </c>
      <c r="AY1297" s="158" t="s">
        <v>192</v>
      </c>
    </row>
    <row r="1298" spans="2:51" s="13" customFormat="1" ht="10.199999999999999" x14ac:dyDescent="0.2">
      <c r="B1298" s="157"/>
      <c r="D1298" s="151" t="s">
        <v>203</v>
      </c>
      <c r="E1298" s="158" t="s">
        <v>20</v>
      </c>
      <c r="F1298" s="159" t="s">
        <v>2356</v>
      </c>
      <c r="H1298" s="160">
        <v>-1.5760000000000001</v>
      </c>
      <c r="I1298" s="161"/>
      <c r="L1298" s="157"/>
      <c r="M1298" s="162"/>
      <c r="T1298" s="163"/>
      <c r="AT1298" s="158" t="s">
        <v>203</v>
      </c>
      <c r="AU1298" s="158" t="s">
        <v>89</v>
      </c>
      <c r="AV1298" s="13" t="s">
        <v>89</v>
      </c>
      <c r="AW1298" s="13" t="s">
        <v>39</v>
      </c>
      <c r="AX1298" s="13" t="s">
        <v>80</v>
      </c>
      <c r="AY1298" s="158" t="s">
        <v>192</v>
      </c>
    </row>
    <row r="1299" spans="2:51" s="12" customFormat="1" ht="10.199999999999999" x14ac:dyDescent="0.2">
      <c r="B1299" s="150"/>
      <c r="D1299" s="151" t="s">
        <v>203</v>
      </c>
      <c r="E1299" s="152" t="s">
        <v>20</v>
      </c>
      <c r="F1299" s="153" t="s">
        <v>831</v>
      </c>
      <c r="H1299" s="152" t="s">
        <v>20</v>
      </c>
      <c r="I1299" s="154"/>
      <c r="L1299" s="150"/>
      <c r="M1299" s="155"/>
      <c r="T1299" s="156"/>
      <c r="AT1299" s="152" t="s">
        <v>203</v>
      </c>
      <c r="AU1299" s="152" t="s">
        <v>89</v>
      </c>
      <c r="AV1299" s="12" t="s">
        <v>22</v>
      </c>
      <c r="AW1299" s="12" t="s">
        <v>39</v>
      </c>
      <c r="AX1299" s="12" t="s">
        <v>80</v>
      </c>
      <c r="AY1299" s="152" t="s">
        <v>192</v>
      </c>
    </row>
    <row r="1300" spans="2:51" s="13" customFormat="1" ht="10.199999999999999" x14ac:dyDescent="0.2">
      <c r="B1300" s="157"/>
      <c r="D1300" s="151" t="s">
        <v>203</v>
      </c>
      <c r="E1300" s="158" t="s">
        <v>20</v>
      </c>
      <c r="F1300" s="159" t="s">
        <v>2361</v>
      </c>
      <c r="H1300" s="160">
        <v>13.545999999999999</v>
      </c>
      <c r="I1300" s="161"/>
      <c r="L1300" s="157"/>
      <c r="M1300" s="162"/>
      <c r="T1300" s="163"/>
      <c r="AT1300" s="158" t="s">
        <v>203</v>
      </c>
      <c r="AU1300" s="158" t="s">
        <v>89</v>
      </c>
      <c r="AV1300" s="13" t="s">
        <v>89</v>
      </c>
      <c r="AW1300" s="13" t="s">
        <v>39</v>
      </c>
      <c r="AX1300" s="13" t="s">
        <v>80</v>
      </c>
      <c r="AY1300" s="158" t="s">
        <v>192</v>
      </c>
    </row>
    <row r="1301" spans="2:51" s="13" customFormat="1" ht="10.199999999999999" x14ac:dyDescent="0.2">
      <c r="B1301" s="157"/>
      <c r="D1301" s="151" t="s">
        <v>203</v>
      </c>
      <c r="E1301" s="158" t="s">
        <v>20</v>
      </c>
      <c r="F1301" s="159" t="s">
        <v>2356</v>
      </c>
      <c r="H1301" s="160">
        <v>-1.5760000000000001</v>
      </c>
      <c r="I1301" s="161"/>
      <c r="L1301" s="157"/>
      <c r="M1301" s="162"/>
      <c r="T1301" s="163"/>
      <c r="AT1301" s="158" t="s">
        <v>203</v>
      </c>
      <c r="AU1301" s="158" t="s">
        <v>89</v>
      </c>
      <c r="AV1301" s="13" t="s">
        <v>89</v>
      </c>
      <c r="AW1301" s="13" t="s">
        <v>39</v>
      </c>
      <c r="AX1301" s="13" t="s">
        <v>80</v>
      </c>
      <c r="AY1301" s="158" t="s">
        <v>192</v>
      </c>
    </row>
    <row r="1302" spans="2:51" s="12" customFormat="1" ht="10.199999999999999" x14ac:dyDescent="0.2">
      <c r="B1302" s="150"/>
      <c r="D1302" s="151" t="s">
        <v>203</v>
      </c>
      <c r="E1302" s="152" t="s">
        <v>20</v>
      </c>
      <c r="F1302" s="153" t="s">
        <v>833</v>
      </c>
      <c r="H1302" s="152" t="s">
        <v>20</v>
      </c>
      <c r="I1302" s="154"/>
      <c r="L1302" s="150"/>
      <c r="M1302" s="155"/>
      <c r="T1302" s="156"/>
      <c r="AT1302" s="152" t="s">
        <v>203</v>
      </c>
      <c r="AU1302" s="152" t="s">
        <v>89</v>
      </c>
      <c r="AV1302" s="12" t="s">
        <v>22</v>
      </c>
      <c r="AW1302" s="12" t="s">
        <v>39</v>
      </c>
      <c r="AX1302" s="12" t="s">
        <v>80</v>
      </c>
      <c r="AY1302" s="152" t="s">
        <v>192</v>
      </c>
    </row>
    <row r="1303" spans="2:51" s="13" customFormat="1" ht="10.199999999999999" x14ac:dyDescent="0.2">
      <c r="B1303" s="157"/>
      <c r="D1303" s="151" t="s">
        <v>203</v>
      </c>
      <c r="E1303" s="158" t="s">
        <v>20</v>
      </c>
      <c r="F1303" s="159" t="s">
        <v>2362</v>
      </c>
      <c r="H1303" s="160">
        <v>26.22</v>
      </c>
      <c r="I1303" s="161"/>
      <c r="L1303" s="157"/>
      <c r="M1303" s="162"/>
      <c r="T1303" s="163"/>
      <c r="AT1303" s="158" t="s">
        <v>203</v>
      </c>
      <c r="AU1303" s="158" t="s">
        <v>89</v>
      </c>
      <c r="AV1303" s="13" t="s">
        <v>89</v>
      </c>
      <c r="AW1303" s="13" t="s">
        <v>39</v>
      </c>
      <c r="AX1303" s="13" t="s">
        <v>80</v>
      </c>
      <c r="AY1303" s="158" t="s">
        <v>192</v>
      </c>
    </row>
    <row r="1304" spans="2:51" s="13" customFormat="1" ht="10.199999999999999" x14ac:dyDescent="0.2">
      <c r="B1304" s="157"/>
      <c r="D1304" s="151" t="s">
        <v>203</v>
      </c>
      <c r="E1304" s="158" t="s">
        <v>20</v>
      </c>
      <c r="F1304" s="159" t="s">
        <v>1908</v>
      </c>
      <c r="H1304" s="160">
        <v>-1.47</v>
      </c>
      <c r="I1304" s="161"/>
      <c r="L1304" s="157"/>
      <c r="M1304" s="162"/>
      <c r="T1304" s="163"/>
      <c r="AT1304" s="158" t="s">
        <v>203</v>
      </c>
      <c r="AU1304" s="158" t="s">
        <v>89</v>
      </c>
      <c r="AV1304" s="13" t="s">
        <v>89</v>
      </c>
      <c r="AW1304" s="13" t="s">
        <v>39</v>
      </c>
      <c r="AX1304" s="13" t="s">
        <v>80</v>
      </c>
      <c r="AY1304" s="158" t="s">
        <v>192</v>
      </c>
    </row>
    <row r="1305" spans="2:51" s="12" customFormat="1" ht="10.199999999999999" x14ac:dyDescent="0.2">
      <c r="B1305" s="150"/>
      <c r="D1305" s="151" t="s">
        <v>203</v>
      </c>
      <c r="E1305" s="152" t="s">
        <v>20</v>
      </c>
      <c r="F1305" s="153" t="s">
        <v>2243</v>
      </c>
      <c r="H1305" s="152" t="s">
        <v>20</v>
      </c>
      <c r="I1305" s="154"/>
      <c r="L1305" s="150"/>
      <c r="M1305" s="155"/>
      <c r="T1305" s="156"/>
      <c r="AT1305" s="152" t="s">
        <v>203</v>
      </c>
      <c r="AU1305" s="152" t="s">
        <v>89</v>
      </c>
      <c r="AV1305" s="12" t="s">
        <v>22</v>
      </c>
      <c r="AW1305" s="12" t="s">
        <v>39</v>
      </c>
      <c r="AX1305" s="12" t="s">
        <v>80</v>
      </c>
      <c r="AY1305" s="152" t="s">
        <v>192</v>
      </c>
    </row>
    <row r="1306" spans="2:51" s="13" customFormat="1" ht="10.199999999999999" x14ac:dyDescent="0.2">
      <c r="B1306" s="157"/>
      <c r="D1306" s="151" t="s">
        <v>203</v>
      </c>
      <c r="E1306" s="158" t="s">
        <v>20</v>
      </c>
      <c r="F1306" s="159" t="s">
        <v>2363</v>
      </c>
      <c r="H1306" s="160">
        <v>24.8</v>
      </c>
      <c r="I1306" s="161"/>
      <c r="L1306" s="157"/>
      <c r="M1306" s="162"/>
      <c r="T1306" s="163"/>
      <c r="AT1306" s="158" t="s">
        <v>203</v>
      </c>
      <c r="AU1306" s="158" t="s">
        <v>89</v>
      </c>
      <c r="AV1306" s="13" t="s">
        <v>89</v>
      </c>
      <c r="AW1306" s="13" t="s">
        <v>39</v>
      </c>
      <c r="AX1306" s="13" t="s">
        <v>80</v>
      </c>
      <c r="AY1306" s="158" t="s">
        <v>192</v>
      </c>
    </row>
    <row r="1307" spans="2:51" s="13" customFormat="1" ht="10.199999999999999" x14ac:dyDescent="0.2">
      <c r="B1307" s="157"/>
      <c r="D1307" s="151" t="s">
        <v>203</v>
      </c>
      <c r="E1307" s="158" t="s">
        <v>20</v>
      </c>
      <c r="F1307" s="159" t="s">
        <v>2364</v>
      </c>
      <c r="H1307" s="160">
        <v>-4.2</v>
      </c>
      <c r="I1307" s="161"/>
      <c r="L1307" s="157"/>
      <c r="M1307" s="162"/>
      <c r="T1307" s="163"/>
      <c r="AT1307" s="158" t="s">
        <v>203</v>
      </c>
      <c r="AU1307" s="158" t="s">
        <v>89</v>
      </c>
      <c r="AV1307" s="13" t="s">
        <v>89</v>
      </c>
      <c r="AW1307" s="13" t="s">
        <v>39</v>
      </c>
      <c r="AX1307" s="13" t="s">
        <v>80</v>
      </c>
      <c r="AY1307" s="158" t="s">
        <v>192</v>
      </c>
    </row>
    <row r="1308" spans="2:51" s="13" customFormat="1" ht="10.199999999999999" x14ac:dyDescent="0.2">
      <c r="B1308" s="157"/>
      <c r="D1308" s="151" t="s">
        <v>203</v>
      </c>
      <c r="E1308" s="158" t="s">
        <v>20</v>
      </c>
      <c r="F1308" s="159" t="s">
        <v>2365</v>
      </c>
      <c r="H1308" s="160">
        <v>15.5</v>
      </c>
      <c r="I1308" s="161"/>
      <c r="L1308" s="157"/>
      <c r="M1308" s="162"/>
      <c r="T1308" s="163"/>
      <c r="AT1308" s="158" t="s">
        <v>203</v>
      </c>
      <c r="AU1308" s="158" t="s">
        <v>89</v>
      </c>
      <c r="AV1308" s="13" t="s">
        <v>89</v>
      </c>
      <c r="AW1308" s="13" t="s">
        <v>39</v>
      </c>
      <c r="AX1308" s="13" t="s">
        <v>80</v>
      </c>
      <c r="AY1308" s="158" t="s">
        <v>192</v>
      </c>
    </row>
    <row r="1309" spans="2:51" s="13" customFormat="1" ht="10.199999999999999" x14ac:dyDescent="0.2">
      <c r="B1309" s="157"/>
      <c r="D1309" s="151" t="s">
        <v>203</v>
      </c>
      <c r="E1309" s="158" t="s">
        <v>20</v>
      </c>
      <c r="F1309" s="159" t="s">
        <v>2366</v>
      </c>
      <c r="H1309" s="160">
        <v>-1.4</v>
      </c>
      <c r="I1309" s="161"/>
      <c r="L1309" s="157"/>
      <c r="M1309" s="162"/>
      <c r="T1309" s="163"/>
      <c r="AT1309" s="158" t="s">
        <v>203</v>
      </c>
      <c r="AU1309" s="158" t="s">
        <v>89</v>
      </c>
      <c r="AV1309" s="13" t="s">
        <v>89</v>
      </c>
      <c r="AW1309" s="13" t="s">
        <v>39</v>
      </c>
      <c r="AX1309" s="13" t="s">
        <v>80</v>
      </c>
      <c r="AY1309" s="158" t="s">
        <v>192</v>
      </c>
    </row>
    <row r="1310" spans="2:51" s="13" customFormat="1" ht="10.199999999999999" x14ac:dyDescent="0.2">
      <c r="B1310" s="157"/>
      <c r="D1310" s="151" t="s">
        <v>203</v>
      </c>
      <c r="E1310" s="158" t="s">
        <v>20</v>
      </c>
      <c r="F1310" s="159" t="s">
        <v>2365</v>
      </c>
      <c r="H1310" s="160">
        <v>15.5</v>
      </c>
      <c r="I1310" s="161"/>
      <c r="L1310" s="157"/>
      <c r="M1310" s="162"/>
      <c r="T1310" s="163"/>
      <c r="AT1310" s="158" t="s">
        <v>203</v>
      </c>
      <c r="AU1310" s="158" t="s">
        <v>89</v>
      </c>
      <c r="AV1310" s="13" t="s">
        <v>89</v>
      </c>
      <c r="AW1310" s="13" t="s">
        <v>39</v>
      </c>
      <c r="AX1310" s="13" t="s">
        <v>80</v>
      </c>
      <c r="AY1310" s="158" t="s">
        <v>192</v>
      </c>
    </row>
    <row r="1311" spans="2:51" s="13" customFormat="1" ht="10.199999999999999" x14ac:dyDescent="0.2">
      <c r="B1311" s="157"/>
      <c r="D1311" s="151" t="s">
        <v>203</v>
      </c>
      <c r="E1311" s="158" t="s">
        <v>20</v>
      </c>
      <c r="F1311" s="159" t="s">
        <v>2366</v>
      </c>
      <c r="H1311" s="160">
        <v>-1.4</v>
      </c>
      <c r="I1311" s="161"/>
      <c r="L1311" s="157"/>
      <c r="M1311" s="162"/>
      <c r="T1311" s="163"/>
      <c r="AT1311" s="158" t="s">
        <v>203</v>
      </c>
      <c r="AU1311" s="158" t="s">
        <v>89</v>
      </c>
      <c r="AV1311" s="13" t="s">
        <v>89</v>
      </c>
      <c r="AW1311" s="13" t="s">
        <v>39</v>
      </c>
      <c r="AX1311" s="13" t="s">
        <v>80</v>
      </c>
      <c r="AY1311" s="158" t="s">
        <v>192</v>
      </c>
    </row>
    <row r="1312" spans="2:51" s="13" customFormat="1" ht="10.199999999999999" x14ac:dyDescent="0.2">
      <c r="B1312" s="157"/>
      <c r="D1312" s="151" t="s">
        <v>203</v>
      </c>
      <c r="E1312" s="158" t="s">
        <v>20</v>
      </c>
      <c r="F1312" s="159" t="s">
        <v>2367</v>
      </c>
      <c r="H1312" s="160">
        <v>19.22</v>
      </c>
      <c r="I1312" s="161"/>
      <c r="L1312" s="157"/>
      <c r="M1312" s="162"/>
      <c r="T1312" s="163"/>
      <c r="AT1312" s="158" t="s">
        <v>203</v>
      </c>
      <c r="AU1312" s="158" t="s">
        <v>89</v>
      </c>
      <c r="AV1312" s="13" t="s">
        <v>89</v>
      </c>
      <c r="AW1312" s="13" t="s">
        <v>39</v>
      </c>
      <c r="AX1312" s="13" t="s">
        <v>80</v>
      </c>
      <c r="AY1312" s="158" t="s">
        <v>192</v>
      </c>
    </row>
    <row r="1313" spans="2:51" s="13" customFormat="1" ht="10.199999999999999" x14ac:dyDescent="0.2">
      <c r="B1313" s="157"/>
      <c r="D1313" s="151" t="s">
        <v>203</v>
      </c>
      <c r="E1313" s="158" t="s">
        <v>20</v>
      </c>
      <c r="F1313" s="159" t="s">
        <v>2338</v>
      </c>
      <c r="H1313" s="160">
        <v>-2.8</v>
      </c>
      <c r="I1313" s="161"/>
      <c r="L1313" s="157"/>
      <c r="M1313" s="162"/>
      <c r="T1313" s="163"/>
      <c r="AT1313" s="158" t="s">
        <v>203</v>
      </c>
      <c r="AU1313" s="158" t="s">
        <v>89</v>
      </c>
      <c r="AV1313" s="13" t="s">
        <v>89</v>
      </c>
      <c r="AW1313" s="13" t="s">
        <v>39</v>
      </c>
      <c r="AX1313" s="13" t="s">
        <v>80</v>
      </c>
      <c r="AY1313" s="158" t="s">
        <v>192</v>
      </c>
    </row>
    <row r="1314" spans="2:51" s="12" customFormat="1" ht="10.199999999999999" x14ac:dyDescent="0.2">
      <c r="B1314" s="150"/>
      <c r="D1314" s="151" t="s">
        <v>203</v>
      </c>
      <c r="E1314" s="152" t="s">
        <v>20</v>
      </c>
      <c r="F1314" s="153" t="s">
        <v>2245</v>
      </c>
      <c r="H1314" s="152" t="s">
        <v>20</v>
      </c>
      <c r="I1314" s="154"/>
      <c r="L1314" s="150"/>
      <c r="M1314" s="155"/>
      <c r="T1314" s="156"/>
      <c r="AT1314" s="152" t="s">
        <v>203</v>
      </c>
      <c r="AU1314" s="152" t="s">
        <v>89</v>
      </c>
      <c r="AV1314" s="12" t="s">
        <v>22</v>
      </c>
      <c r="AW1314" s="12" t="s">
        <v>39</v>
      </c>
      <c r="AX1314" s="12" t="s">
        <v>80</v>
      </c>
      <c r="AY1314" s="152" t="s">
        <v>192</v>
      </c>
    </row>
    <row r="1315" spans="2:51" s="13" customFormat="1" ht="10.199999999999999" x14ac:dyDescent="0.2">
      <c r="B1315" s="157"/>
      <c r="D1315" s="151" t="s">
        <v>203</v>
      </c>
      <c r="E1315" s="158" t="s">
        <v>20</v>
      </c>
      <c r="F1315" s="159" t="s">
        <v>2368</v>
      </c>
      <c r="H1315" s="160">
        <v>41.54</v>
      </c>
      <c r="I1315" s="161"/>
      <c r="L1315" s="157"/>
      <c r="M1315" s="162"/>
      <c r="T1315" s="163"/>
      <c r="AT1315" s="158" t="s">
        <v>203</v>
      </c>
      <c r="AU1315" s="158" t="s">
        <v>89</v>
      </c>
      <c r="AV1315" s="13" t="s">
        <v>89</v>
      </c>
      <c r="AW1315" s="13" t="s">
        <v>39</v>
      </c>
      <c r="AX1315" s="13" t="s">
        <v>80</v>
      </c>
      <c r="AY1315" s="158" t="s">
        <v>192</v>
      </c>
    </row>
    <row r="1316" spans="2:51" s="13" customFormat="1" ht="10.199999999999999" x14ac:dyDescent="0.2">
      <c r="B1316" s="157"/>
      <c r="D1316" s="151" t="s">
        <v>203</v>
      </c>
      <c r="E1316" s="158" t="s">
        <v>20</v>
      </c>
      <c r="F1316" s="159" t="s">
        <v>2369</v>
      </c>
      <c r="H1316" s="160">
        <v>-7</v>
      </c>
      <c r="I1316" s="161"/>
      <c r="L1316" s="157"/>
      <c r="M1316" s="162"/>
      <c r="T1316" s="163"/>
      <c r="AT1316" s="158" t="s">
        <v>203</v>
      </c>
      <c r="AU1316" s="158" t="s">
        <v>89</v>
      </c>
      <c r="AV1316" s="13" t="s">
        <v>89</v>
      </c>
      <c r="AW1316" s="13" t="s">
        <v>39</v>
      </c>
      <c r="AX1316" s="13" t="s">
        <v>80</v>
      </c>
      <c r="AY1316" s="158" t="s">
        <v>192</v>
      </c>
    </row>
    <row r="1317" spans="2:51" s="13" customFormat="1" ht="10.199999999999999" x14ac:dyDescent="0.2">
      <c r="B1317" s="157"/>
      <c r="D1317" s="151" t="s">
        <v>203</v>
      </c>
      <c r="E1317" s="158" t="s">
        <v>20</v>
      </c>
      <c r="F1317" s="159" t="s">
        <v>2370</v>
      </c>
      <c r="H1317" s="160">
        <v>-1.6</v>
      </c>
      <c r="I1317" s="161"/>
      <c r="L1317" s="157"/>
      <c r="M1317" s="162"/>
      <c r="T1317" s="163"/>
      <c r="AT1317" s="158" t="s">
        <v>203</v>
      </c>
      <c r="AU1317" s="158" t="s">
        <v>89</v>
      </c>
      <c r="AV1317" s="13" t="s">
        <v>89</v>
      </c>
      <c r="AW1317" s="13" t="s">
        <v>39</v>
      </c>
      <c r="AX1317" s="13" t="s">
        <v>80</v>
      </c>
      <c r="AY1317" s="158" t="s">
        <v>192</v>
      </c>
    </row>
    <row r="1318" spans="2:51" s="13" customFormat="1" ht="10.199999999999999" x14ac:dyDescent="0.2">
      <c r="B1318" s="157"/>
      <c r="D1318" s="151" t="s">
        <v>203</v>
      </c>
      <c r="E1318" s="158" t="s">
        <v>20</v>
      </c>
      <c r="F1318" s="159" t="s">
        <v>2371</v>
      </c>
      <c r="H1318" s="160">
        <v>15.19</v>
      </c>
      <c r="I1318" s="161"/>
      <c r="L1318" s="157"/>
      <c r="M1318" s="162"/>
      <c r="T1318" s="163"/>
      <c r="AT1318" s="158" t="s">
        <v>203</v>
      </c>
      <c r="AU1318" s="158" t="s">
        <v>89</v>
      </c>
      <c r="AV1318" s="13" t="s">
        <v>89</v>
      </c>
      <c r="AW1318" s="13" t="s">
        <v>39</v>
      </c>
      <c r="AX1318" s="13" t="s">
        <v>80</v>
      </c>
      <c r="AY1318" s="158" t="s">
        <v>192</v>
      </c>
    </row>
    <row r="1319" spans="2:51" s="13" customFormat="1" ht="10.199999999999999" x14ac:dyDescent="0.2">
      <c r="B1319" s="157"/>
      <c r="D1319" s="151" t="s">
        <v>203</v>
      </c>
      <c r="E1319" s="158" t="s">
        <v>20</v>
      </c>
      <c r="F1319" s="159" t="s">
        <v>2366</v>
      </c>
      <c r="H1319" s="160">
        <v>-1.4</v>
      </c>
      <c r="I1319" s="161"/>
      <c r="L1319" s="157"/>
      <c r="M1319" s="162"/>
      <c r="T1319" s="163"/>
      <c r="AT1319" s="158" t="s">
        <v>203</v>
      </c>
      <c r="AU1319" s="158" t="s">
        <v>89</v>
      </c>
      <c r="AV1319" s="13" t="s">
        <v>89</v>
      </c>
      <c r="AW1319" s="13" t="s">
        <v>39</v>
      </c>
      <c r="AX1319" s="13" t="s">
        <v>80</v>
      </c>
      <c r="AY1319" s="158" t="s">
        <v>192</v>
      </c>
    </row>
    <row r="1320" spans="2:51" s="13" customFormat="1" ht="10.199999999999999" x14ac:dyDescent="0.2">
      <c r="B1320" s="157"/>
      <c r="D1320" s="151" t="s">
        <v>203</v>
      </c>
      <c r="E1320" s="158" t="s">
        <v>20</v>
      </c>
      <c r="F1320" s="159" t="s">
        <v>2372</v>
      </c>
      <c r="H1320" s="160">
        <v>13.33</v>
      </c>
      <c r="I1320" s="161"/>
      <c r="L1320" s="157"/>
      <c r="M1320" s="162"/>
      <c r="T1320" s="163"/>
      <c r="AT1320" s="158" t="s">
        <v>203</v>
      </c>
      <c r="AU1320" s="158" t="s">
        <v>89</v>
      </c>
      <c r="AV1320" s="13" t="s">
        <v>89</v>
      </c>
      <c r="AW1320" s="13" t="s">
        <v>39</v>
      </c>
      <c r="AX1320" s="13" t="s">
        <v>80</v>
      </c>
      <c r="AY1320" s="158" t="s">
        <v>192</v>
      </c>
    </row>
    <row r="1321" spans="2:51" s="13" customFormat="1" ht="10.199999999999999" x14ac:dyDescent="0.2">
      <c r="B1321" s="157"/>
      <c r="D1321" s="151" t="s">
        <v>203</v>
      </c>
      <c r="E1321" s="158" t="s">
        <v>20</v>
      </c>
      <c r="F1321" s="159" t="s">
        <v>2366</v>
      </c>
      <c r="H1321" s="160">
        <v>-1.4</v>
      </c>
      <c r="I1321" s="161"/>
      <c r="L1321" s="157"/>
      <c r="M1321" s="162"/>
      <c r="T1321" s="163"/>
      <c r="AT1321" s="158" t="s">
        <v>203</v>
      </c>
      <c r="AU1321" s="158" t="s">
        <v>89</v>
      </c>
      <c r="AV1321" s="13" t="s">
        <v>89</v>
      </c>
      <c r="AW1321" s="13" t="s">
        <v>39</v>
      </c>
      <c r="AX1321" s="13" t="s">
        <v>80</v>
      </c>
      <c r="AY1321" s="158" t="s">
        <v>192</v>
      </c>
    </row>
    <row r="1322" spans="2:51" s="13" customFormat="1" ht="10.199999999999999" x14ac:dyDescent="0.2">
      <c r="B1322" s="157"/>
      <c r="D1322" s="151" t="s">
        <v>203</v>
      </c>
      <c r="E1322" s="158" t="s">
        <v>20</v>
      </c>
      <c r="F1322" s="159" t="s">
        <v>2373</v>
      </c>
      <c r="H1322" s="160">
        <v>13.64</v>
      </c>
      <c r="I1322" s="161"/>
      <c r="L1322" s="157"/>
      <c r="M1322" s="162"/>
      <c r="T1322" s="163"/>
      <c r="AT1322" s="158" t="s">
        <v>203</v>
      </c>
      <c r="AU1322" s="158" t="s">
        <v>89</v>
      </c>
      <c r="AV1322" s="13" t="s">
        <v>89</v>
      </c>
      <c r="AW1322" s="13" t="s">
        <v>39</v>
      </c>
      <c r="AX1322" s="13" t="s">
        <v>80</v>
      </c>
      <c r="AY1322" s="158" t="s">
        <v>192</v>
      </c>
    </row>
    <row r="1323" spans="2:51" s="13" customFormat="1" ht="10.199999999999999" x14ac:dyDescent="0.2">
      <c r="B1323" s="157"/>
      <c r="D1323" s="151" t="s">
        <v>203</v>
      </c>
      <c r="E1323" s="158" t="s">
        <v>20</v>
      </c>
      <c r="F1323" s="159" t="s">
        <v>2366</v>
      </c>
      <c r="H1323" s="160">
        <v>-1.4</v>
      </c>
      <c r="I1323" s="161"/>
      <c r="L1323" s="157"/>
      <c r="M1323" s="162"/>
      <c r="T1323" s="163"/>
      <c r="AT1323" s="158" t="s">
        <v>203</v>
      </c>
      <c r="AU1323" s="158" t="s">
        <v>89</v>
      </c>
      <c r="AV1323" s="13" t="s">
        <v>89</v>
      </c>
      <c r="AW1323" s="13" t="s">
        <v>39</v>
      </c>
      <c r="AX1323" s="13" t="s">
        <v>80</v>
      </c>
      <c r="AY1323" s="158" t="s">
        <v>192</v>
      </c>
    </row>
    <row r="1324" spans="2:51" s="12" customFormat="1" ht="10.199999999999999" x14ac:dyDescent="0.2">
      <c r="B1324" s="150"/>
      <c r="D1324" s="151" t="s">
        <v>203</v>
      </c>
      <c r="E1324" s="152" t="s">
        <v>20</v>
      </c>
      <c r="F1324" s="153" t="s">
        <v>2374</v>
      </c>
      <c r="H1324" s="152" t="s">
        <v>20</v>
      </c>
      <c r="I1324" s="154"/>
      <c r="L1324" s="150"/>
      <c r="M1324" s="155"/>
      <c r="T1324" s="156"/>
      <c r="AT1324" s="152" t="s">
        <v>203</v>
      </c>
      <c r="AU1324" s="152" t="s">
        <v>89</v>
      </c>
      <c r="AV1324" s="12" t="s">
        <v>22</v>
      </c>
      <c r="AW1324" s="12" t="s">
        <v>39</v>
      </c>
      <c r="AX1324" s="12" t="s">
        <v>80</v>
      </c>
      <c r="AY1324" s="152" t="s">
        <v>192</v>
      </c>
    </row>
    <row r="1325" spans="2:51" s="13" customFormat="1" ht="10.199999999999999" x14ac:dyDescent="0.2">
      <c r="B1325" s="157"/>
      <c r="D1325" s="151" t="s">
        <v>203</v>
      </c>
      <c r="E1325" s="158" t="s">
        <v>20</v>
      </c>
      <c r="F1325" s="159" t="s">
        <v>2375</v>
      </c>
      <c r="H1325" s="160">
        <v>9.1080000000000005</v>
      </c>
      <c r="I1325" s="161"/>
      <c r="L1325" s="157"/>
      <c r="M1325" s="162"/>
      <c r="T1325" s="163"/>
      <c r="AT1325" s="158" t="s">
        <v>203</v>
      </c>
      <c r="AU1325" s="158" t="s">
        <v>89</v>
      </c>
      <c r="AV1325" s="13" t="s">
        <v>89</v>
      </c>
      <c r="AW1325" s="13" t="s">
        <v>39</v>
      </c>
      <c r="AX1325" s="13" t="s">
        <v>80</v>
      </c>
      <c r="AY1325" s="158" t="s">
        <v>192</v>
      </c>
    </row>
    <row r="1326" spans="2:51" s="12" customFormat="1" ht="10.199999999999999" x14ac:dyDescent="0.2">
      <c r="B1326" s="150"/>
      <c r="D1326" s="151" t="s">
        <v>203</v>
      </c>
      <c r="E1326" s="152" t="s">
        <v>20</v>
      </c>
      <c r="F1326" s="153" t="s">
        <v>2409</v>
      </c>
      <c r="H1326" s="152" t="s">
        <v>20</v>
      </c>
      <c r="I1326" s="154"/>
      <c r="L1326" s="150"/>
      <c r="M1326" s="155"/>
      <c r="T1326" s="156"/>
      <c r="AT1326" s="152" t="s">
        <v>203</v>
      </c>
      <c r="AU1326" s="152" t="s">
        <v>89</v>
      </c>
      <c r="AV1326" s="12" t="s">
        <v>22</v>
      </c>
      <c r="AW1326" s="12" t="s">
        <v>39</v>
      </c>
      <c r="AX1326" s="12" t="s">
        <v>80</v>
      </c>
      <c r="AY1326" s="152" t="s">
        <v>192</v>
      </c>
    </row>
    <row r="1327" spans="2:51" s="13" customFormat="1" ht="10.199999999999999" x14ac:dyDescent="0.2">
      <c r="B1327" s="157"/>
      <c r="D1327" s="151" t="s">
        <v>203</v>
      </c>
      <c r="E1327" s="158" t="s">
        <v>20</v>
      </c>
      <c r="F1327" s="159" t="s">
        <v>2410</v>
      </c>
      <c r="H1327" s="160">
        <v>-82.045000000000002</v>
      </c>
      <c r="I1327" s="161"/>
      <c r="L1327" s="157"/>
      <c r="M1327" s="162"/>
      <c r="T1327" s="163"/>
      <c r="AT1327" s="158" t="s">
        <v>203</v>
      </c>
      <c r="AU1327" s="158" t="s">
        <v>89</v>
      </c>
      <c r="AV1327" s="13" t="s">
        <v>89</v>
      </c>
      <c r="AW1327" s="13" t="s">
        <v>39</v>
      </c>
      <c r="AX1327" s="13" t="s">
        <v>80</v>
      </c>
      <c r="AY1327" s="158" t="s">
        <v>192</v>
      </c>
    </row>
    <row r="1328" spans="2:51" s="15" customFormat="1" ht="10.199999999999999" x14ac:dyDescent="0.2">
      <c r="B1328" s="171"/>
      <c r="D1328" s="151" t="s">
        <v>203</v>
      </c>
      <c r="E1328" s="172" t="s">
        <v>1334</v>
      </c>
      <c r="F1328" s="173" t="s">
        <v>335</v>
      </c>
      <c r="H1328" s="174">
        <v>445.51299999999998</v>
      </c>
      <c r="I1328" s="175"/>
      <c r="L1328" s="171"/>
      <c r="M1328" s="176"/>
      <c r="T1328" s="177"/>
      <c r="AT1328" s="172" t="s">
        <v>203</v>
      </c>
      <c r="AU1328" s="172" t="s">
        <v>89</v>
      </c>
      <c r="AV1328" s="15" t="s">
        <v>225</v>
      </c>
      <c r="AW1328" s="15" t="s">
        <v>39</v>
      </c>
      <c r="AX1328" s="15" t="s">
        <v>22</v>
      </c>
      <c r="AY1328" s="172" t="s">
        <v>192</v>
      </c>
    </row>
    <row r="1329" spans="2:65" s="1" customFormat="1" ht="24.15" customHeight="1" x14ac:dyDescent="0.2">
      <c r="B1329" s="33"/>
      <c r="C1329" s="133" t="s">
        <v>2411</v>
      </c>
      <c r="D1329" s="133" t="s">
        <v>194</v>
      </c>
      <c r="E1329" s="134" t="s">
        <v>2412</v>
      </c>
      <c r="F1329" s="135" t="s">
        <v>2413</v>
      </c>
      <c r="G1329" s="136" t="s">
        <v>234</v>
      </c>
      <c r="H1329" s="137">
        <v>98.531999999999996</v>
      </c>
      <c r="I1329" s="138"/>
      <c r="J1329" s="139">
        <f>ROUND(I1329*H1329,2)</f>
        <v>0</v>
      </c>
      <c r="K1329" s="135" t="s">
        <v>198</v>
      </c>
      <c r="L1329" s="33"/>
      <c r="M1329" s="140" t="s">
        <v>20</v>
      </c>
      <c r="N1329" s="141" t="s">
        <v>51</v>
      </c>
      <c r="P1329" s="142">
        <f>O1329*H1329</f>
        <v>0</v>
      </c>
      <c r="Q1329" s="142">
        <v>2.2300000000000002E-3</v>
      </c>
      <c r="R1329" s="142">
        <f>Q1329*H1329</f>
        <v>0.21972636000000001</v>
      </c>
      <c r="S1329" s="142">
        <v>0</v>
      </c>
      <c r="T1329" s="143">
        <f>S1329*H1329</f>
        <v>0</v>
      </c>
      <c r="AR1329" s="144" t="s">
        <v>199</v>
      </c>
      <c r="AT1329" s="144" t="s">
        <v>194</v>
      </c>
      <c r="AU1329" s="144" t="s">
        <v>89</v>
      </c>
      <c r="AY1329" s="18" t="s">
        <v>192</v>
      </c>
      <c r="BE1329" s="145">
        <f>IF(N1329="základní",J1329,0)</f>
        <v>0</v>
      </c>
      <c r="BF1329" s="145">
        <f>IF(N1329="snížená",J1329,0)</f>
        <v>0</v>
      </c>
      <c r="BG1329" s="145">
        <f>IF(N1329="zákl. přenesená",J1329,0)</f>
        <v>0</v>
      </c>
      <c r="BH1329" s="145">
        <f>IF(N1329="sníž. přenesená",J1329,0)</f>
        <v>0</v>
      </c>
      <c r="BI1329" s="145">
        <f>IF(N1329="nulová",J1329,0)</f>
        <v>0</v>
      </c>
      <c r="BJ1329" s="18" t="s">
        <v>22</v>
      </c>
      <c r="BK1329" s="145">
        <f>ROUND(I1329*H1329,2)</f>
        <v>0</v>
      </c>
      <c r="BL1329" s="18" t="s">
        <v>199</v>
      </c>
      <c r="BM1329" s="144" t="s">
        <v>2414</v>
      </c>
    </row>
    <row r="1330" spans="2:65" s="1" customFormat="1" ht="10.199999999999999" x14ac:dyDescent="0.2">
      <c r="B1330" s="33"/>
      <c r="D1330" s="146" t="s">
        <v>201</v>
      </c>
      <c r="F1330" s="147" t="s">
        <v>2415</v>
      </c>
      <c r="I1330" s="148"/>
      <c r="L1330" s="33"/>
      <c r="M1330" s="149"/>
      <c r="T1330" s="54"/>
      <c r="AT1330" s="18" t="s">
        <v>201</v>
      </c>
      <c r="AU1330" s="18" t="s">
        <v>89</v>
      </c>
    </row>
    <row r="1331" spans="2:65" s="12" customFormat="1" ht="10.199999999999999" x14ac:dyDescent="0.2">
      <c r="B1331" s="150"/>
      <c r="D1331" s="151" t="s">
        <v>203</v>
      </c>
      <c r="E1331" s="152" t="s">
        <v>20</v>
      </c>
      <c r="F1331" s="153" t="s">
        <v>2416</v>
      </c>
      <c r="H1331" s="152" t="s">
        <v>20</v>
      </c>
      <c r="I1331" s="154"/>
      <c r="L1331" s="150"/>
      <c r="M1331" s="155"/>
      <c r="T1331" s="156"/>
      <c r="AT1331" s="152" t="s">
        <v>203</v>
      </c>
      <c r="AU1331" s="152" t="s">
        <v>89</v>
      </c>
      <c r="AV1331" s="12" t="s">
        <v>22</v>
      </c>
      <c r="AW1331" s="12" t="s">
        <v>39</v>
      </c>
      <c r="AX1331" s="12" t="s">
        <v>80</v>
      </c>
      <c r="AY1331" s="152" t="s">
        <v>192</v>
      </c>
    </row>
    <row r="1332" spans="2:65" s="13" customFormat="1" ht="10.199999999999999" x14ac:dyDescent="0.2">
      <c r="B1332" s="157"/>
      <c r="D1332" s="151" t="s">
        <v>203</v>
      </c>
      <c r="E1332" s="158" t="s">
        <v>20</v>
      </c>
      <c r="F1332" s="159" t="s">
        <v>2417</v>
      </c>
      <c r="H1332" s="160">
        <v>60.444000000000003</v>
      </c>
      <c r="I1332" s="161"/>
      <c r="L1332" s="157"/>
      <c r="M1332" s="162"/>
      <c r="T1332" s="163"/>
      <c r="AT1332" s="158" t="s">
        <v>203</v>
      </c>
      <c r="AU1332" s="158" t="s">
        <v>89</v>
      </c>
      <c r="AV1332" s="13" t="s">
        <v>89</v>
      </c>
      <c r="AW1332" s="13" t="s">
        <v>39</v>
      </c>
      <c r="AX1332" s="13" t="s">
        <v>80</v>
      </c>
      <c r="AY1332" s="158" t="s">
        <v>192</v>
      </c>
    </row>
    <row r="1333" spans="2:65" s="13" customFormat="1" ht="10.199999999999999" x14ac:dyDescent="0.2">
      <c r="B1333" s="157"/>
      <c r="D1333" s="151" t="s">
        <v>203</v>
      </c>
      <c r="E1333" s="158" t="s">
        <v>20</v>
      </c>
      <c r="F1333" s="159" t="s">
        <v>2418</v>
      </c>
      <c r="H1333" s="160">
        <v>18.216000000000001</v>
      </c>
      <c r="I1333" s="161"/>
      <c r="L1333" s="157"/>
      <c r="M1333" s="162"/>
      <c r="T1333" s="163"/>
      <c r="AT1333" s="158" t="s">
        <v>203</v>
      </c>
      <c r="AU1333" s="158" t="s">
        <v>89</v>
      </c>
      <c r="AV1333" s="13" t="s">
        <v>89</v>
      </c>
      <c r="AW1333" s="13" t="s">
        <v>39</v>
      </c>
      <c r="AX1333" s="13" t="s">
        <v>80</v>
      </c>
      <c r="AY1333" s="158" t="s">
        <v>192</v>
      </c>
    </row>
    <row r="1334" spans="2:65" s="12" customFormat="1" ht="10.199999999999999" x14ac:dyDescent="0.2">
      <c r="B1334" s="150"/>
      <c r="D1334" s="151" t="s">
        <v>203</v>
      </c>
      <c r="E1334" s="152" t="s">
        <v>20</v>
      </c>
      <c r="F1334" s="153" t="s">
        <v>2419</v>
      </c>
      <c r="H1334" s="152" t="s">
        <v>20</v>
      </c>
      <c r="I1334" s="154"/>
      <c r="L1334" s="150"/>
      <c r="M1334" s="155"/>
      <c r="T1334" s="156"/>
      <c r="AT1334" s="152" t="s">
        <v>203</v>
      </c>
      <c r="AU1334" s="152" t="s">
        <v>89</v>
      </c>
      <c r="AV1334" s="12" t="s">
        <v>22</v>
      </c>
      <c r="AW1334" s="12" t="s">
        <v>39</v>
      </c>
      <c r="AX1334" s="12" t="s">
        <v>80</v>
      </c>
      <c r="AY1334" s="152" t="s">
        <v>192</v>
      </c>
    </row>
    <row r="1335" spans="2:65" s="13" customFormat="1" ht="10.199999999999999" x14ac:dyDescent="0.2">
      <c r="B1335" s="157"/>
      <c r="D1335" s="151" t="s">
        <v>203</v>
      </c>
      <c r="E1335" s="158" t="s">
        <v>20</v>
      </c>
      <c r="F1335" s="159" t="s">
        <v>2420</v>
      </c>
      <c r="H1335" s="160">
        <v>19.872</v>
      </c>
      <c r="I1335" s="161"/>
      <c r="L1335" s="157"/>
      <c r="M1335" s="162"/>
      <c r="T1335" s="163"/>
      <c r="AT1335" s="158" t="s">
        <v>203</v>
      </c>
      <c r="AU1335" s="158" t="s">
        <v>89</v>
      </c>
      <c r="AV1335" s="13" t="s">
        <v>89</v>
      </c>
      <c r="AW1335" s="13" t="s">
        <v>39</v>
      </c>
      <c r="AX1335" s="13" t="s">
        <v>80</v>
      </c>
      <c r="AY1335" s="158" t="s">
        <v>192</v>
      </c>
    </row>
    <row r="1336" spans="2:65" s="14" customFormat="1" ht="10.199999999999999" x14ac:dyDescent="0.2">
      <c r="B1336" s="164"/>
      <c r="D1336" s="151" t="s">
        <v>203</v>
      </c>
      <c r="E1336" s="165" t="s">
        <v>20</v>
      </c>
      <c r="F1336" s="166" t="s">
        <v>207</v>
      </c>
      <c r="H1336" s="167">
        <v>98.531999999999996</v>
      </c>
      <c r="I1336" s="168"/>
      <c r="L1336" s="164"/>
      <c r="M1336" s="169"/>
      <c r="T1336" s="170"/>
      <c r="AT1336" s="165" t="s">
        <v>203</v>
      </c>
      <c r="AU1336" s="165" t="s">
        <v>89</v>
      </c>
      <c r="AV1336" s="14" t="s">
        <v>199</v>
      </c>
      <c r="AW1336" s="14" t="s">
        <v>39</v>
      </c>
      <c r="AX1336" s="14" t="s">
        <v>22</v>
      </c>
      <c r="AY1336" s="165" t="s">
        <v>192</v>
      </c>
    </row>
    <row r="1337" spans="2:65" s="1" customFormat="1" ht="24.15" customHeight="1" x14ac:dyDescent="0.2">
      <c r="B1337" s="33"/>
      <c r="C1337" s="133" t="s">
        <v>2421</v>
      </c>
      <c r="D1337" s="133" t="s">
        <v>194</v>
      </c>
      <c r="E1337" s="134" t="s">
        <v>2422</v>
      </c>
      <c r="F1337" s="135" t="s">
        <v>2423</v>
      </c>
      <c r="G1337" s="136" t="s">
        <v>234</v>
      </c>
      <c r="H1337" s="137">
        <v>98.531999999999996</v>
      </c>
      <c r="I1337" s="138"/>
      <c r="J1337" s="139">
        <f>ROUND(I1337*H1337,2)</f>
        <v>0</v>
      </c>
      <c r="K1337" s="135" t="s">
        <v>198</v>
      </c>
      <c r="L1337" s="33"/>
      <c r="M1337" s="140" t="s">
        <v>20</v>
      </c>
      <c r="N1337" s="141" t="s">
        <v>51</v>
      </c>
      <c r="P1337" s="142">
        <f>O1337*H1337</f>
        <v>0</v>
      </c>
      <c r="Q1337" s="142">
        <v>1.1000000000000001E-3</v>
      </c>
      <c r="R1337" s="142">
        <f>Q1337*H1337</f>
        <v>0.1083852</v>
      </c>
      <c r="S1337" s="142">
        <v>0</v>
      </c>
      <c r="T1337" s="143">
        <f>S1337*H1337</f>
        <v>0</v>
      </c>
      <c r="AR1337" s="144" t="s">
        <v>199</v>
      </c>
      <c r="AT1337" s="144" t="s">
        <v>194</v>
      </c>
      <c r="AU1337" s="144" t="s">
        <v>89</v>
      </c>
      <c r="AY1337" s="18" t="s">
        <v>192</v>
      </c>
      <c r="BE1337" s="145">
        <f>IF(N1337="základní",J1337,0)</f>
        <v>0</v>
      </c>
      <c r="BF1337" s="145">
        <f>IF(N1337="snížená",J1337,0)</f>
        <v>0</v>
      </c>
      <c r="BG1337" s="145">
        <f>IF(N1337="zákl. přenesená",J1337,0)</f>
        <v>0</v>
      </c>
      <c r="BH1337" s="145">
        <f>IF(N1337="sníž. přenesená",J1337,0)</f>
        <v>0</v>
      </c>
      <c r="BI1337" s="145">
        <f>IF(N1337="nulová",J1337,0)</f>
        <v>0</v>
      </c>
      <c r="BJ1337" s="18" t="s">
        <v>22</v>
      </c>
      <c r="BK1337" s="145">
        <f>ROUND(I1337*H1337,2)</f>
        <v>0</v>
      </c>
      <c r="BL1337" s="18" t="s">
        <v>199</v>
      </c>
      <c r="BM1337" s="144" t="s">
        <v>2424</v>
      </c>
    </row>
    <row r="1338" spans="2:65" s="1" customFormat="1" ht="10.199999999999999" x14ac:dyDescent="0.2">
      <c r="B1338" s="33"/>
      <c r="D1338" s="146" t="s">
        <v>201</v>
      </c>
      <c r="F1338" s="147" t="s">
        <v>2425</v>
      </c>
      <c r="I1338" s="148"/>
      <c r="L1338" s="33"/>
      <c r="M1338" s="149"/>
      <c r="T1338" s="54"/>
      <c r="AT1338" s="18" t="s">
        <v>201</v>
      </c>
      <c r="AU1338" s="18" t="s">
        <v>89</v>
      </c>
    </row>
    <row r="1339" spans="2:65" s="1" customFormat="1" ht="24.15" customHeight="1" x14ac:dyDescent="0.2">
      <c r="B1339" s="33"/>
      <c r="C1339" s="133" t="s">
        <v>2426</v>
      </c>
      <c r="D1339" s="133" t="s">
        <v>194</v>
      </c>
      <c r="E1339" s="134" t="s">
        <v>2427</v>
      </c>
      <c r="F1339" s="135" t="s">
        <v>2428</v>
      </c>
      <c r="G1339" s="136" t="s">
        <v>234</v>
      </c>
      <c r="H1339" s="137">
        <v>16.042000000000002</v>
      </c>
      <c r="I1339" s="138"/>
      <c r="J1339" s="139">
        <f>ROUND(I1339*H1339,2)</f>
        <v>0</v>
      </c>
      <c r="K1339" s="135" t="s">
        <v>198</v>
      </c>
      <c r="L1339" s="33"/>
      <c r="M1339" s="140" t="s">
        <v>20</v>
      </c>
      <c r="N1339" s="141" t="s">
        <v>51</v>
      </c>
      <c r="P1339" s="142">
        <f>O1339*H1339</f>
        <v>0</v>
      </c>
      <c r="Q1339" s="142">
        <v>3.6000000000000002E-4</v>
      </c>
      <c r="R1339" s="142">
        <f>Q1339*H1339</f>
        <v>5.7751200000000008E-3</v>
      </c>
      <c r="S1339" s="142">
        <v>0</v>
      </c>
      <c r="T1339" s="143">
        <f>S1339*H1339</f>
        <v>0</v>
      </c>
      <c r="AR1339" s="144" t="s">
        <v>199</v>
      </c>
      <c r="AT1339" s="144" t="s">
        <v>194</v>
      </c>
      <c r="AU1339" s="144" t="s">
        <v>89</v>
      </c>
      <c r="AY1339" s="18" t="s">
        <v>192</v>
      </c>
      <c r="BE1339" s="145">
        <f>IF(N1339="základní",J1339,0)</f>
        <v>0</v>
      </c>
      <c r="BF1339" s="145">
        <f>IF(N1339="snížená",J1339,0)</f>
        <v>0</v>
      </c>
      <c r="BG1339" s="145">
        <f>IF(N1339="zákl. přenesená",J1339,0)</f>
        <v>0</v>
      </c>
      <c r="BH1339" s="145">
        <f>IF(N1339="sníž. přenesená",J1339,0)</f>
        <v>0</v>
      </c>
      <c r="BI1339" s="145">
        <f>IF(N1339="nulová",J1339,0)</f>
        <v>0</v>
      </c>
      <c r="BJ1339" s="18" t="s">
        <v>22</v>
      </c>
      <c r="BK1339" s="145">
        <f>ROUND(I1339*H1339,2)</f>
        <v>0</v>
      </c>
      <c r="BL1339" s="18" t="s">
        <v>199</v>
      </c>
      <c r="BM1339" s="144" t="s">
        <v>2429</v>
      </c>
    </row>
    <row r="1340" spans="2:65" s="1" customFormat="1" ht="10.199999999999999" x14ac:dyDescent="0.2">
      <c r="B1340" s="33"/>
      <c r="D1340" s="146" t="s">
        <v>201</v>
      </c>
      <c r="F1340" s="147" t="s">
        <v>2430</v>
      </c>
      <c r="I1340" s="148"/>
      <c r="L1340" s="33"/>
      <c r="M1340" s="149"/>
      <c r="T1340" s="54"/>
      <c r="AT1340" s="18" t="s">
        <v>201</v>
      </c>
      <c r="AU1340" s="18" t="s">
        <v>89</v>
      </c>
    </row>
    <row r="1341" spans="2:65" s="12" customFormat="1" ht="10.199999999999999" x14ac:dyDescent="0.2">
      <c r="B1341" s="150"/>
      <c r="D1341" s="151" t="s">
        <v>203</v>
      </c>
      <c r="E1341" s="152" t="s">
        <v>20</v>
      </c>
      <c r="F1341" s="153" t="s">
        <v>1793</v>
      </c>
      <c r="H1341" s="152" t="s">
        <v>20</v>
      </c>
      <c r="I1341" s="154"/>
      <c r="L1341" s="150"/>
      <c r="M1341" s="155"/>
      <c r="T1341" s="156"/>
      <c r="AT1341" s="152" t="s">
        <v>203</v>
      </c>
      <c r="AU1341" s="152" t="s">
        <v>89</v>
      </c>
      <c r="AV1341" s="12" t="s">
        <v>22</v>
      </c>
      <c r="AW1341" s="12" t="s">
        <v>39</v>
      </c>
      <c r="AX1341" s="12" t="s">
        <v>80</v>
      </c>
      <c r="AY1341" s="152" t="s">
        <v>192</v>
      </c>
    </row>
    <row r="1342" spans="2:65" s="12" customFormat="1" ht="10.199999999999999" x14ac:dyDescent="0.2">
      <c r="B1342" s="150"/>
      <c r="D1342" s="151" t="s">
        <v>203</v>
      </c>
      <c r="E1342" s="152" t="s">
        <v>20</v>
      </c>
      <c r="F1342" s="153" t="s">
        <v>1794</v>
      </c>
      <c r="H1342" s="152" t="s">
        <v>20</v>
      </c>
      <c r="I1342" s="154"/>
      <c r="L1342" s="150"/>
      <c r="M1342" s="155"/>
      <c r="T1342" s="156"/>
      <c r="AT1342" s="152" t="s">
        <v>203</v>
      </c>
      <c r="AU1342" s="152" t="s">
        <v>89</v>
      </c>
      <c r="AV1342" s="12" t="s">
        <v>22</v>
      </c>
      <c r="AW1342" s="12" t="s">
        <v>39</v>
      </c>
      <c r="AX1342" s="12" t="s">
        <v>80</v>
      </c>
      <c r="AY1342" s="152" t="s">
        <v>192</v>
      </c>
    </row>
    <row r="1343" spans="2:65" s="13" customFormat="1" ht="10.199999999999999" x14ac:dyDescent="0.2">
      <c r="B1343" s="157"/>
      <c r="D1343" s="151" t="s">
        <v>203</v>
      </c>
      <c r="E1343" s="158" t="s">
        <v>20</v>
      </c>
      <c r="F1343" s="159" t="s">
        <v>2431</v>
      </c>
      <c r="H1343" s="160">
        <v>1.08</v>
      </c>
      <c r="I1343" s="161"/>
      <c r="L1343" s="157"/>
      <c r="M1343" s="162"/>
      <c r="T1343" s="163"/>
      <c r="AT1343" s="158" t="s">
        <v>203</v>
      </c>
      <c r="AU1343" s="158" t="s">
        <v>89</v>
      </c>
      <c r="AV1343" s="13" t="s">
        <v>89</v>
      </c>
      <c r="AW1343" s="13" t="s">
        <v>39</v>
      </c>
      <c r="AX1343" s="13" t="s">
        <v>80</v>
      </c>
      <c r="AY1343" s="158" t="s">
        <v>192</v>
      </c>
    </row>
    <row r="1344" spans="2:65" s="12" customFormat="1" ht="10.199999999999999" x14ac:dyDescent="0.2">
      <c r="B1344" s="150"/>
      <c r="D1344" s="151" t="s">
        <v>203</v>
      </c>
      <c r="E1344" s="152" t="s">
        <v>20</v>
      </c>
      <c r="F1344" s="153" t="s">
        <v>1819</v>
      </c>
      <c r="H1344" s="152" t="s">
        <v>20</v>
      </c>
      <c r="I1344" s="154"/>
      <c r="L1344" s="150"/>
      <c r="M1344" s="155"/>
      <c r="T1344" s="156"/>
      <c r="AT1344" s="152" t="s">
        <v>203</v>
      </c>
      <c r="AU1344" s="152" t="s">
        <v>89</v>
      </c>
      <c r="AV1344" s="12" t="s">
        <v>22</v>
      </c>
      <c r="AW1344" s="12" t="s">
        <v>39</v>
      </c>
      <c r="AX1344" s="12" t="s">
        <v>80</v>
      </c>
      <c r="AY1344" s="152" t="s">
        <v>192</v>
      </c>
    </row>
    <row r="1345" spans="2:51" s="13" customFormat="1" ht="10.199999999999999" x14ac:dyDescent="0.2">
      <c r="B1345" s="157"/>
      <c r="D1345" s="151" t="s">
        <v>203</v>
      </c>
      <c r="E1345" s="158" t="s">
        <v>20</v>
      </c>
      <c r="F1345" s="159" t="s">
        <v>2432</v>
      </c>
      <c r="H1345" s="160">
        <v>0.6</v>
      </c>
      <c r="I1345" s="161"/>
      <c r="L1345" s="157"/>
      <c r="M1345" s="162"/>
      <c r="T1345" s="163"/>
      <c r="AT1345" s="158" t="s">
        <v>203</v>
      </c>
      <c r="AU1345" s="158" t="s">
        <v>89</v>
      </c>
      <c r="AV1345" s="13" t="s">
        <v>89</v>
      </c>
      <c r="AW1345" s="13" t="s">
        <v>39</v>
      </c>
      <c r="AX1345" s="13" t="s">
        <v>80</v>
      </c>
      <c r="AY1345" s="158" t="s">
        <v>192</v>
      </c>
    </row>
    <row r="1346" spans="2:51" s="12" customFormat="1" ht="10.199999999999999" x14ac:dyDescent="0.2">
      <c r="B1346" s="150"/>
      <c r="D1346" s="151" t="s">
        <v>203</v>
      </c>
      <c r="E1346" s="152" t="s">
        <v>20</v>
      </c>
      <c r="F1346" s="153" t="s">
        <v>1796</v>
      </c>
      <c r="H1346" s="152" t="s">
        <v>20</v>
      </c>
      <c r="I1346" s="154"/>
      <c r="L1346" s="150"/>
      <c r="M1346" s="155"/>
      <c r="T1346" s="156"/>
      <c r="AT1346" s="152" t="s">
        <v>203</v>
      </c>
      <c r="AU1346" s="152" t="s">
        <v>89</v>
      </c>
      <c r="AV1346" s="12" t="s">
        <v>22</v>
      </c>
      <c r="AW1346" s="12" t="s">
        <v>39</v>
      </c>
      <c r="AX1346" s="12" t="s">
        <v>80</v>
      </c>
      <c r="AY1346" s="152" t="s">
        <v>192</v>
      </c>
    </row>
    <row r="1347" spans="2:51" s="12" customFormat="1" ht="10.199999999999999" x14ac:dyDescent="0.2">
      <c r="B1347" s="150"/>
      <c r="D1347" s="151" t="s">
        <v>203</v>
      </c>
      <c r="E1347" s="152" t="s">
        <v>20</v>
      </c>
      <c r="F1347" s="153" t="s">
        <v>1797</v>
      </c>
      <c r="H1347" s="152" t="s">
        <v>20</v>
      </c>
      <c r="I1347" s="154"/>
      <c r="L1347" s="150"/>
      <c r="M1347" s="155"/>
      <c r="T1347" s="156"/>
      <c r="AT1347" s="152" t="s">
        <v>203</v>
      </c>
      <c r="AU1347" s="152" t="s">
        <v>89</v>
      </c>
      <c r="AV1347" s="12" t="s">
        <v>22</v>
      </c>
      <c r="AW1347" s="12" t="s">
        <v>39</v>
      </c>
      <c r="AX1347" s="12" t="s">
        <v>80</v>
      </c>
      <c r="AY1347" s="152" t="s">
        <v>192</v>
      </c>
    </row>
    <row r="1348" spans="2:51" s="13" customFormat="1" ht="10.199999999999999" x14ac:dyDescent="0.2">
      <c r="B1348" s="157"/>
      <c r="D1348" s="151" t="s">
        <v>203</v>
      </c>
      <c r="E1348" s="158" t="s">
        <v>20</v>
      </c>
      <c r="F1348" s="159" t="s">
        <v>2433</v>
      </c>
      <c r="H1348" s="160">
        <v>1.224</v>
      </c>
      <c r="I1348" s="161"/>
      <c r="L1348" s="157"/>
      <c r="M1348" s="162"/>
      <c r="T1348" s="163"/>
      <c r="AT1348" s="158" t="s">
        <v>203</v>
      </c>
      <c r="AU1348" s="158" t="s">
        <v>89</v>
      </c>
      <c r="AV1348" s="13" t="s">
        <v>89</v>
      </c>
      <c r="AW1348" s="13" t="s">
        <v>39</v>
      </c>
      <c r="AX1348" s="13" t="s">
        <v>80</v>
      </c>
      <c r="AY1348" s="158" t="s">
        <v>192</v>
      </c>
    </row>
    <row r="1349" spans="2:51" s="12" customFormat="1" ht="10.199999999999999" x14ac:dyDescent="0.2">
      <c r="B1349" s="150"/>
      <c r="D1349" s="151" t="s">
        <v>203</v>
      </c>
      <c r="E1349" s="152" t="s">
        <v>20</v>
      </c>
      <c r="F1349" s="153" t="s">
        <v>1799</v>
      </c>
      <c r="H1349" s="152" t="s">
        <v>20</v>
      </c>
      <c r="I1349" s="154"/>
      <c r="L1349" s="150"/>
      <c r="M1349" s="155"/>
      <c r="T1349" s="156"/>
      <c r="AT1349" s="152" t="s">
        <v>203</v>
      </c>
      <c r="AU1349" s="152" t="s">
        <v>89</v>
      </c>
      <c r="AV1349" s="12" t="s">
        <v>22</v>
      </c>
      <c r="AW1349" s="12" t="s">
        <v>39</v>
      </c>
      <c r="AX1349" s="12" t="s">
        <v>80</v>
      </c>
      <c r="AY1349" s="152" t="s">
        <v>192</v>
      </c>
    </row>
    <row r="1350" spans="2:51" s="13" customFormat="1" ht="10.199999999999999" x14ac:dyDescent="0.2">
      <c r="B1350" s="157"/>
      <c r="D1350" s="151" t="s">
        <v>203</v>
      </c>
      <c r="E1350" s="158" t="s">
        <v>20</v>
      </c>
      <c r="F1350" s="159" t="s">
        <v>2434</v>
      </c>
      <c r="H1350" s="160">
        <v>0.64800000000000002</v>
      </c>
      <c r="I1350" s="161"/>
      <c r="L1350" s="157"/>
      <c r="M1350" s="162"/>
      <c r="T1350" s="163"/>
      <c r="AT1350" s="158" t="s">
        <v>203</v>
      </c>
      <c r="AU1350" s="158" t="s">
        <v>89</v>
      </c>
      <c r="AV1350" s="13" t="s">
        <v>89</v>
      </c>
      <c r="AW1350" s="13" t="s">
        <v>39</v>
      </c>
      <c r="AX1350" s="13" t="s">
        <v>80</v>
      </c>
      <c r="AY1350" s="158" t="s">
        <v>192</v>
      </c>
    </row>
    <row r="1351" spans="2:51" s="12" customFormat="1" ht="10.199999999999999" x14ac:dyDescent="0.2">
      <c r="B1351" s="150"/>
      <c r="D1351" s="151" t="s">
        <v>203</v>
      </c>
      <c r="E1351" s="152" t="s">
        <v>20</v>
      </c>
      <c r="F1351" s="153" t="s">
        <v>1801</v>
      </c>
      <c r="H1351" s="152" t="s">
        <v>20</v>
      </c>
      <c r="I1351" s="154"/>
      <c r="L1351" s="150"/>
      <c r="M1351" s="155"/>
      <c r="T1351" s="156"/>
      <c r="AT1351" s="152" t="s">
        <v>203</v>
      </c>
      <c r="AU1351" s="152" t="s">
        <v>89</v>
      </c>
      <c r="AV1351" s="12" t="s">
        <v>22</v>
      </c>
      <c r="AW1351" s="12" t="s">
        <v>39</v>
      </c>
      <c r="AX1351" s="12" t="s">
        <v>80</v>
      </c>
      <c r="AY1351" s="152" t="s">
        <v>192</v>
      </c>
    </row>
    <row r="1352" spans="2:51" s="13" customFormat="1" ht="10.199999999999999" x14ac:dyDescent="0.2">
      <c r="B1352" s="157"/>
      <c r="D1352" s="151" t="s">
        <v>203</v>
      </c>
      <c r="E1352" s="158" t="s">
        <v>20</v>
      </c>
      <c r="F1352" s="159" t="s">
        <v>2435</v>
      </c>
      <c r="H1352" s="160">
        <v>1.44</v>
      </c>
      <c r="I1352" s="161"/>
      <c r="L1352" s="157"/>
      <c r="M1352" s="162"/>
      <c r="T1352" s="163"/>
      <c r="AT1352" s="158" t="s">
        <v>203</v>
      </c>
      <c r="AU1352" s="158" t="s">
        <v>89</v>
      </c>
      <c r="AV1352" s="13" t="s">
        <v>89</v>
      </c>
      <c r="AW1352" s="13" t="s">
        <v>39</v>
      </c>
      <c r="AX1352" s="13" t="s">
        <v>80</v>
      </c>
      <c r="AY1352" s="158" t="s">
        <v>192</v>
      </c>
    </row>
    <row r="1353" spans="2:51" s="12" customFormat="1" ht="10.199999999999999" x14ac:dyDescent="0.2">
      <c r="B1353" s="150"/>
      <c r="D1353" s="151" t="s">
        <v>203</v>
      </c>
      <c r="E1353" s="152" t="s">
        <v>20</v>
      </c>
      <c r="F1353" s="153" t="s">
        <v>1718</v>
      </c>
      <c r="H1353" s="152" t="s">
        <v>20</v>
      </c>
      <c r="I1353" s="154"/>
      <c r="L1353" s="150"/>
      <c r="M1353" s="155"/>
      <c r="T1353" s="156"/>
      <c r="AT1353" s="152" t="s">
        <v>203</v>
      </c>
      <c r="AU1353" s="152" t="s">
        <v>89</v>
      </c>
      <c r="AV1353" s="12" t="s">
        <v>22</v>
      </c>
      <c r="AW1353" s="12" t="s">
        <v>39</v>
      </c>
      <c r="AX1353" s="12" t="s">
        <v>80</v>
      </c>
      <c r="AY1353" s="152" t="s">
        <v>192</v>
      </c>
    </row>
    <row r="1354" spans="2:51" s="13" customFormat="1" ht="10.199999999999999" x14ac:dyDescent="0.2">
      <c r="B1354" s="157"/>
      <c r="D1354" s="151" t="s">
        <v>203</v>
      </c>
      <c r="E1354" s="158" t="s">
        <v>20</v>
      </c>
      <c r="F1354" s="159" t="s">
        <v>2436</v>
      </c>
      <c r="H1354" s="160">
        <v>2.52</v>
      </c>
      <c r="I1354" s="161"/>
      <c r="L1354" s="157"/>
      <c r="M1354" s="162"/>
      <c r="T1354" s="163"/>
      <c r="AT1354" s="158" t="s">
        <v>203</v>
      </c>
      <c r="AU1354" s="158" t="s">
        <v>89</v>
      </c>
      <c r="AV1354" s="13" t="s">
        <v>89</v>
      </c>
      <c r="AW1354" s="13" t="s">
        <v>39</v>
      </c>
      <c r="AX1354" s="13" t="s">
        <v>80</v>
      </c>
      <c r="AY1354" s="158" t="s">
        <v>192</v>
      </c>
    </row>
    <row r="1355" spans="2:51" s="12" customFormat="1" ht="10.199999999999999" x14ac:dyDescent="0.2">
      <c r="B1355" s="150"/>
      <c r="D1355" s="151" t="s">
        <v>203</v>
      </c>
      <c r="E1355" s="152" t="s">
        <v>20</v>
      </c>
      <c r="F1355" s="153" t="s">
        <v>1826</v>
      </c>
      <c r="H1355" s="152" t="s">
        <v>20</v>
      </c>
      <c r="I1355" s="154"/>
      <c r="L1355" s="150"/>
      <c r="M1355" s="155"/>
      <c r="T1355" s="156"/>
      <c r="AT1355" s="152" t="s">
        <v>203</v>
      </c>
      <c r="AU1355" s="152" t="s">
        <v>89</v>
      </c>
      <c r="AV1355" s="12" t="s">
        <v>22</v>
      </c>
      <c r="AW1355" s="12" t="s">
        <v>39</v>
      </c>
      <c r="AX1355" s="12" t="s">
        <v>80</v>
      </c>
      <c r="AY1355" s="152" t="s">
        <v>192</v>
      </c>
    </row>
    <row r="1356" spans="2:51" s="13" customFormat="1" ht="10.199999999999999" x14ac:dyDescent="0.2">
      <c r="B1356" s="157"/>
      <c r="D1356" s="151" t="s">
        <v>203</v>
      </c>
      <c r="E1356" s="158" t="s">
        <v>20</v>
      </c>
      <c r="F1356" s="159" t="s">
        <v>2437</v>
      </c>
      <c r="H1356" s="160">
        <v>1.008</v>
      </c>
      <c r="I1356" s="161"/>
      <c r="L1356" s="157"/>
      <c r="M1356" s="162"/>
      <c r="T1356" s="163"/>
      <c r="AT1356" s="158" t="s">
        <v>203</v>
      </c>
      <c r="AU1356" s="158" t="s">
        <v>89</v>
      </c>
      <c r="AV1356" s="13" t="s">
        <v>89</v>
      </c>
      <c r="AW1356" s="13" t="s">
        <v>39</v>
      </c>
      <c r="AX1356" s="13" t="s">
        <v>80</v>
      </c>
      <c r="AY1356" s="158" t="s">
        <v>192</v>
      </c>
    </row>
    <row r="1357" spans="2:51" s="12" customFormat="1" ht="10.199999999999999" x14ac:dyDescent="0.2">
      <c r="B1357" s="150"/>
      <c r="D1357" s="151" t="s">
        <v>203</v>
      </c>
      <c r="E1357" s="152" t="s">
        <v>20</v>
      </c>
      <c r="F1357" s="153" t="s">
        <v>1804</v>
      </c>
      <c r="H1357" s="152" t="s">
        <v>20</v>
      </c>
      <c r="I1357" s="154"/>
      <c r="L1357" s="150"/>
      <c r="M1357" s="155"/>
      <c r="T1357" s="156"/>
      <c r="AT1357" s="152" t="s">
        <v>203</v>
      </c>
      <c r="AU1357" s="152" t="s">
        <v>89</v>
      </c>
      <c r="AV1357" s="12" t="s">
        <v>22</v>
      </c>
      <c r="AW1357" s="12" t="s">
        <v>39</v>
      </c>
      <c r="AX1357" s="12" t="s">
        <v>80</v>
      </c>
      <c r="AY1357" s="152" t="s">
        <v>192</v>
      </c>
    </row>
    <row r="1358" spans="2:51" s="13" customFormat="1" ht="10.199999999999999" x14ac:dyDescent="0.2">
      <c r="B1358" s="157"/>
      <c r="D1358" s="151" t="s">
        <v>203</v>
      </c>
      <c r="E1358" s="158" t="s">
        <v>20</v>
      </c>
      <c r="F1358" s="159" t="s">
        <v>2438</v>
      </c>
      <c r="H1358" s="160">
        <v>2.016</v>
      </c>
      <c r="I1358" s="161"/>
      <c r="L1358" s="157"/>
      <c r="M1358" s="162"/>
      <c r="T1358" s="163"/>
      <c r="AT1358" s="158" t="s">
        <v>203</v>
      </c>
      <c r="AU1358" s="158" t="s">
        <v>89</v>
      </c>
      <c r="AV1358" s="13" t="s">
        <v>89</v>
      </c>
      <c r="AW1358" s="13" t="s">
        <v>39</v>
      </c>
      <c r="AX1358" s="13" t="s">
        <v>80</v>
      </c>
      <c r="AY1358" s="158" t="s">
        <v>192</v>
      </c>
    </row>
    <row r="1359" spans="2:51" s="12" customFormat="1" ht="10.199999999999999" x14ac:dyDescent="0.2">
      <c r="B1359" s="150"/>
      <c r="D1359" s="151" t="s">
        <v>203</v>
      </c>
      <c r="E1359" s="152" t="s">
        <v>20</v>
      </c>
      <c r="F1359" s="153" t="s">
        <v>1806</v>
      </c>
      <c r="H1359" s="152" t="s">
        <v>20</v>
      </c>
      <c r="I1359" s="154"/>
      <c r="L1359" s="150"/>
      <c r="M1359" s="155"/>
      <c r="T1359" s="156"/>
      <c r="AT1359" s="152" t="s">
        <v>203</v>
      </c>
      <c r="AU1359" s="152" t="s">
        <v>89</v>
      </c>
      <c r="AV1359" s="12" t="s">
        <v>22</v>
      </c>
      <c r="AW1359" s="12" t="s">
        <v>39</v>
      </c>
      <c r="AX1359" s="12" t="s">
        <v>80</v>
      </c>
      <c r="AY1359" s="152" t="s">
        <v>192</v>
      </c>
    </row>
    <row r="1360" spans="2:51" s="13" customFormat="1" ht="10.199999999999999" x14ac:dyDescent="0.2">
      <c r="B1360" s="157"/>
      <c r="D1360" s="151" t="s">
        <v>203</v>
      </c>
      <c r="E1360" s="158" t="s">
        <v>20</v>
      </c>
      <c r="F1360" s="159" t="s">
        <v>2439</v>
      </c>
      <c r="H1360" s="160">
        <v>1.98</v>
      </c>
      <c r="I1360" s="161"/>
      <c r="L1360" s="157"/>
      <c r="M1360" s="162"/>
      <c r="T1360" s="163"/>
      <c r="AT1360" s="158" t="s">
        <v>203</v>
      </c>
      <c r="AU1360" s="158" t="s">
        <v>89</v>
      </c>
      <c r="AV1360" s="13" t="s">
        <v>89</v>
      </c>
      <c r="AW1360" s="13" t="s">
        <v>39</v>
      </c>
      <c r="AX1360" s="13" t="s">
        <v>80</v>
      </c>
      <c r="AY1360" s="158" t="s">
        <v>192</v>
      </c>
    </row>
    <row r="1361" spans="2:65" s="12" customFormat="1" ht="10.199999999999999" x14ac:dyDescent="0.2">
      <c r="B1361" s="150"/>
      <c r="D1361" s="151" t="s">
        <v>203</v>
      </c>
      <c r="E1361" s="152" t="s">
        <v>20</v>
      </c>
      <c r="F1361" s="153" t="s">
        <v>1830</v>
      </c>
      <c r="H1361" s="152" t="s">
        <v>20</v>
      </c>
      <c r="I1361" s="154"/>
      <c r="L1361" s="150"/>
      <c r="M1361" s="155"/>
      <c r="T1361" s="156"/>
      <c r="AT1361" s="152" t="s">
        <v>203</v>
      </c>
      <c r="AU1361" s="152" t="s">
        <v>89</v>
      </c>
      <c r="AV1361" s="12" t="s">
        <v>22</v>
      </c>
      <c r="AW1361" s="12" t="s">
        <v>39</v>
      </c>
      <c r="AX1361" s="12" t="s">
        <v>80</v>
      </c>
      <c r="AY1361" s="152" t="s">
        <v>192</v>
      </c>
    </row>
    <row r="1362" spans="2:65" s="13" customFormat="1" ht="10.199999999999999" x14ac:dyDescent="0.2">
      <c r="B1362" s="157"/>
      <c r="D1362" s="151" t="s">
        <v>203</v>
      </c>
      <c r="E1362" s="158" t="s">
        <v>20</v>
      </c>
      <c r="F1362" s="159" t="s">
        <v>2440</v>
      </c>
      <c r="H1362" s="160">
        <v>0.9</v>
      </c>
      <c r="I1362" s="161"/>
      <c r="L1362" s="157"/>
      <c r="M1362" s="162"/>
      <c r="T1362" s="163"/>
      <c r="AT1362" s="158" t="s">
        <v>203</v>
      </c>
      <c r="AU1362" s="158" t="s">
        <v>89</v>
      </c>
      <c r="AV1362" s="13" t="s">
        <v>89</v>
      </c>
      <c r="AW1362" s="13" t="s">
        <v>39</v>
      </c>
      <c r="AX1362" s="13" t="s">
        <v>80</v>
      </c>
      <c r="AY1362" s="158" t="s">
        <v>192</v>
      </c>
    </row>
    <row r="1363" spans="2:65" s="12" customFormat="1" ht="10.199999999999999" x14ac:dyDescent="0.2">
      <c r="B1363" s="150"/>
      <c r="D1363" s="151" t="s">
        <v>203</v>
      </c>
      <c r="E1363" s="152" t="s">
        <v>20</v>
      </c>
      <c r="F1363" s="153" t="s">
        <v>1832</v>
      </c>
      <c r="H1363" s="152" t="s">
        <v>20</v>
      </c>
      <c r="I1363" s="154"/>
      <c r="L1363" s="150"/>
      <c r="M1363" s="155"/>
      <c r="T1363" s="156"/>
      <c r="AT1363" s="152" t="s">
        <v>203</v>
      </c>
      <c r="AU1363" s="152" t="s">
        <v>89</v>
      </c>
      <c r="AV1363" s="12" t="s">
        <v>22</v>
      </c>
      <c r="AW1363" s="12" t="s">
        <v>39</v>
      </c>
      <c r="AX1363" s="12" t="s">
        <v>80</v>
      </c>
      <c r="AY1363" s="152" t="s">
        <v>192</v>
      </c>
    </row>
    <row r="1364" spans="2:65" s="13" customFormat="1" ht="10.199999999999999" x14ac:dyDescent="0.2">
      <c r="B1364" s="157"/>
      <c r="D1364" s="151" t="s">
        <v>203</v>
      </c>
      <c r="E1364" s="158" t="s">
        <v>20</v>
      </c>
      <c r="F1364" s="159" t="s">
        <v>2440</v>
      </c>
      <c r="H1364" s="160">
        <v>0.9</v>
      </c>
      <c r="I1364" s="161"/>
      <c r="L1364" s="157"/>
      <c r="M1364" s="162"/>
      <c r="T1364" s="163"/>
      <c r="AT1364" s="158" t="s">
        <v>203</v>
      </c>
      <c r="AU1364" s="158" t="s">
        <v>89</v>
      </c>
      <c r="AV1364" s="13" t="s">
        <v>89</v>
      </c>
      <c r="AW1364" s="13" t="s">
        <v>39</v>
      </c>
      <c r="AX1364" s="13" t="s">
        <v>80</v>
      </c>
      <c r="AY1364" s="158" t="s">
        <v>192</v>
      </c>
    </row>
    <row r="1365" spans="2:65" s="12" customFormat="1" ht="10.199999999999999" x14ac:dyDescent="0.2">
      <c r="B1365" s="150"/>
      <c r="D1365" s="151" t="s">
        <v>203</v>
      </c>
      <c r="E1365" s="152" t="s">
        <v>20</v>
      </c>
      <c r="F1365" s="153" t="s">
        <v>1808</v>
      </c>
      <c r="H1365" s="152" t="s">
        <v>20</v>
      </c>
      <c r="I1365" s="154"/>
      <c r="L1365" s="150"/>
      <c r="M1365" s="155"/>
      <c r="T1365" s="156"/>
      <c r="AT1365" s="152" t="s">
        <v>203</v>
      </c>
      <c r="AU1365" s="152" t="s">
        <v>89</v>
      </c>
      <c r="AV1365" s="12" t="s">
        <v>22</v>
      </c>
      <c r="AW1365" s="12" t="s">
        <v>39</v>
      </c>
      <c r="AX1365" s="12" t="s">
        <v>80</v>
      </c>
      <c r="AY1365" s="152" t="s">
        <v>192</v>
      </c>
    </row>
    <row r="1366" spans="2:65" s="12" customFormat="1" ht="10.199999999999999" x14ac:dyDescent="0.2">
      <c r="B1366" s="150"/>
      <c r="D1366" s="151" t="s">
        <v>203</v>
      </c>
      <c r="E1366" s="152" t="s">
        <v>20</v>
      </c>
      <c r="F1366" s="153" t="s">
        <v>1809</v>
      </c>
      <c r="H1366" s="152" t="s">
        <v>20</v>
      </c>
      <c r="I1366" s="154"/>
      <c r="L1366" s="150"/>
      <c r="M1366" s="155"/>
      <c r="T1366" s="156"/>
      <c r="AT1366" s="152" t="s">
        <v>203</v>
      </c>
      <c r="AU1366" s="152" t="s">
        <v>89</v>
      </c>
      <c r="AV1366" s="12" t="s">
        <v>22</v>
      </c>
      <c r="AW1366" s="12" t="s">
        <v>39</v>
      </c>
      <c r="AX1366" s="12" t="s">
        <v>80</v>
      </c>
      <c r="AY1366" s="152" t="s">
        <v>192</v>
      </c>
    </row>
    <row r="1367" spans="2:65" s="13" customFormat="1" ht="10.199999999999999" x14ac:dyDescent="0.2">
      <c r="B1367" s="157"/>
      <c r="D1367" s="151" t="s">
        <v>203</v>
      </c>
      <c r="E1367" s="158" t="s">
        <v>20</v>
      </c>
      <c r="F1367" s="159" t="s">
        <v>2441</v>
      </c>
      <c r="H1367" s="160">
        <v>1.05</v>
      </c>
      <c r="I1367" s="161"/>
      <c r="L1367" s="157"/>
      <c r="M1367" s="162"/>
      <c r="T1367" s="163"/>
      <c r="AT1367" s="158" t="s">
        <v>203</v>
      </c>
      <c r="AU1367" s="158" t="s">
        <v>89</v>
      </c>
      <c r="AV1367" s="13" t="s">
        <v>89</v>
      </c>
      <c r="AW1367" s="13" t="s">
        <v>39</v>
      </c>
      <c r="AX1367" s="13" t="s">
        <v>80</v>
      </c>
      <c r="AY1367" s="158" t="s">
        <v>192</v>
      </c>
    </row>
    <row r="1368" spans="2:65" s="12" customFormat="1" ht="10.199999999999999" x14ac:dyDescent="0.2">
      <c r="B1368" s="150"/>
      <c r="D1368" s="151" t="s">
        <v>203</v>
      </c>
      <c r="E1368" s="152" t="s">
        <v>20</v>
      </c>
      <c r="F1368" s="153" t="s">
        <v>1811</v>
      </c>
      <c r="H1368" s="152" t="s">
        <v>20</v>
      </c>
      <c r="I1368" s="154"/>
      <c r="L1368" s="150"/>
      <c r="M1368" s="155"/>
      <c r="T1368" s="156"/>
      <c r="AT1368" s="152" t="s">
        <v>203</v>
      </c>
      <c r="AU1368" s="152" t="s">
        <v>89</v>
      </c>
      <c r="AV1368" s="12" t="s">
        <v>22</v>
      </c>
      <c r="AW1368" s="12" t="s">
        <v>39</v>
      </c>
      <c r="AX1368" s="12" t="s">
        <v>80</v>
      </c>
      <c r="AY1368" s="152" t="s">
        <v>192</v>
      </c>
    </row>
    <row r="1369" spans="2:65" s="13" customFormat="1" ht="10.199999999999999" x14ac:dyDescent="0.2">
      <c r="B1369" s="157"/>
      <c r="D1369" s="151" t="s">
        <v>203</v>
      </c>
      <c r="E1369" s="158" t="s">
        <v>20</v>
      </c>
      <c r="F1369" s="159" t="s">
        <v>2442</v>
      </c>
      <c r="H1369" s="160">
        <v>0.375</v>
      </c>
      <c r="I1369" s="161"/>
      <c r="L1369" s="157"/>
      <c r="M1369" s="162"/>
      <c r="T1369" s="163"/>
      <c r="AT1369" s="158" t="s">
        <v>203</v>
      </c>
      <c r="AU1369" s="158" t="s">
        <v>89</v>
      </c>
      <c r="AV1369" s="13" t="s">
        <v>89</v>
      </c>
      <c r="AW1369" s="13" t="s">
        <v>39</v>
      </c>
      <c r="AX1369" s="13" t="s">
        <v>80</v>
      </c>
      <c r="AY1369" s="158" t="s">
        <v>192</v>
      </c>
    </row>
    <row r="1370" spans="2:65" s="12" customFormat="1" ht="10.199999999999999" x14ac:dyDescent="0.2">
      <c r="B1370" s="150"/>
      <c r="D1370" s="151" t="s">
        <v>203</v>
      </c>
      <c r="E1370" s="152" t="s">
        <v>20</v>
      </c>
      <c r="F1370" s="153" t="s">
        <v>1836</v>
      </c>
      <c r="H1370" s="152" t="s">
        <v>20</v>
      </c>
      <c r="I1370" s="154"/>
      <c r="L1370" s="150"/>
      <c r="M1370" s="155"/>
      <c r="T1370" s="156"/>
      <c r="AT1370" s="152" t="s">
        <v>203</v>
      </c>
      <c r="AU1370" s="152" t="s">
        <v>89</v>
      </c>
      <c r="AV1370" s="12" t="s">
        <v>22</v>
      </c>
      <c r="AW1370" s="12" t="s">
        <v>39</v>
      </c>
      <c r="AX1370" s="12" t="s">
        <v>80</v>
      </c>
      <c r="AY1370" s="152" t="s">
        <v>192</v>
      </c>
    </row>
    <row r="1371" spans="2:65" s="13" customFormat="1" ht="10.199999999999999" x14ac:dyDescent="0.2">
      <c r="B1371" s="157"/>
      <c r="D1371" s="151" t="s">
        <v>203</v>
      </c>
      <c r="E1371" s="158" t="s">
        <v>20</v>
      </c>
      <c r="F1371" s="159" t="s">
        <v>2443</v>
      </c>
      <c r="H1371" s="160">
        <v>0.17299999999999999</v>
      </c>
      <c r="I1371" s="161"/>
      <c r="L1371" s="157"/>
      <c r="M1371" s="162"/>
      <c r="T1371" s="163"/>
      <c r="AT1371" s="158" t="s">
        <v>203</v>
      </c>
      <c r="AU1371" s="158" t="s">
        <v>89</v>
      </c>
      <c r="AV1371" s="13" t="s">
        <v>89</v>
      </c>
      <c r="AW1371" s="13" t="s">
        <v>39</v>
      </c>
      <c r="AX1371" s="13" t="s">
        <v>80</v>
      </c>
      <c r="AY1371" s="158" t="s">
        <v>192</v>
      </c>
    </row>
    <row r="1372" spans="2:65" s="12" customFormat="1" ht="10.199999999999999" x14ac:dyDescent="0.2">
      <c r="B1372" s="150"/>
      <c r="D1372" s="151" t="s">
        <v>203</v>
      </c>
      <c r="E1372" s="152" t="s">
        <v>20</v>
      </c>
      <c r="F1372" s="153" t="s">
        <v>1838</v>
      </c>
      <c r="H1372" s="152" t="s">
        <v>20</v>
      </c>
      <c r="I1372" s="154"/>
      <c r="L1372" s="150"/>
      <c r="M1372" s="155"/>
      <c r="T1372" s="156"/>
      <c r="AT1372" s="152" t="s">
        <v>203</v>
      </c>
      <c r="AU1372" s="152" t="s">
        <v>89</v>
      </c>
      <c r="AV1372" s="12" t="s">
        <v>22</v>
      </c>
      <c r="AW1372" s="12" t="s">
        <v>39</v>
      </c>
      <c r="AX1372" s="12" t="s">
        <v>80</v>
      </c>
      <c r="AY1372" s="152" t="s">
        <v>192</v>
      </c>
    </row>
    <row r="1373" spans="2:65" s="13" customFormat="1" ht="10.199999999999999" x14ac:dyDescent="0.2">
      <c r="B1373" s="157"/>
      <c r="D1373" s="151" t="s">
        <v>203</v>
      </c>
      <c r="E1373" s="158" t="s">
        <v>20</v>
      </c>
      <c r="F1373" s="159" t="s">
        <v>2444</v>
      </c>
      <c r="H1373" s="160">
        <v>0.128</v>
      </c>
      <c r="I1373" s="161"/>
      <c r="L1373" s="157"/>
      <c r="M1373" s="162"/>
      <c r="T1373" s="163"/>
      <c r="AT1373" s="158" t="s">
        <v>203</v>
      </c>
      <c r="AU1373" s="158" t="s">
        <v>89</v>
      </c>
      <c r="AV1373" s="13" t="s">
        <v>89</v>
      </c>
      <c r="AW1373" s="13" t="s">
        <v>39</v>
      </c>
      <c r="AX1373" s="13" t="s">
        <v>80</v>
      </c>
      <c r="AY1373" s="158" t="s">
        <v>192</v>
      </c>
    </row>
    <row r="1374" spans="2:65" s="14" customFormat="1" ht="10.199999999999999" x14ac:dyDescent="0.2">
      <c r="B1374" s="164"/>
      <c r="D1374" s="151" t="s">
        <v>203</v>
      </c>
      <c r="E1374" s="165" t="s">
        <v>20</v>
      </c>
      <c r="F1374" s="166" t="s">
        <v>207</v>
      </c>
      <c r="H1374" s="167">
        <v>16.042000000000002</v>
      </c>
      <c r="I1374" s="168"/>
      <c r="L1374" s="164"/>
      <c r="M1374" s="169"/>
      <c r="T1374" s="170"/>
      <c r="AT1374" s="165" t="s">
        <v>203</v>
      </c>
      <c r="AU1374" s="165" t="s">
        <v>89</v>
      </c>
      <c r="AV1374" s="14" t="s">
        <v>199</v>
      </c>
      <c r="AW1374" s="14" t="s">
        <v>39</v>
      </c>
      <c r="AX1374" s="14" t="s">
        <v>22</v>
      </c>
      <c r="AY1374" s="165" t="s">
        <v>192</v>
      </c>
    </row>
    <row r="1375" spans="2:65" s="1" customFormat="1" ht="21.75" customHeight="1" x14ac:dyDescent="0.2">
      <c r="B1375" s="33"/>
      <c r="C1375" s="133" t="s">
        <v>2445</v>
      </c>
      <c r="D1375" s="133" t="s">
        <v>194</v>
      </c>
      <c r="E1375" s="134" t="s">
        <v>2446</v>
      </c>
      <c r="F1375" s="135" t="s">
        <v>2447</v>
      </c>
      <c r="G1375" s="136" t="s">
        <v>197</v>
      </c>
      <c r="H1375" s="137">
        <v>3.2749999999999999</v>
      </c>
      <c r="I1375" s="138"/>
      <c r="J1375" s="139">
        <f>ROUND(I1375*H1375,2)</f>
        <v>0</v>
      </c>
      <c r="K1375" s="135" t="s">
        <v>198</v>
      </c>
      <c r="L1375" s="33"/>
      <c r="M1375" s="140" t="s">
        <v>20</v>
      </c>
      <c r="N1375" s="141" t="s">
        <v>51</v>
      </c>
      <c r="P1375" s="142">
        <f>O1375*H1375</f>
        <v>0</v>
      </c>
      <c r="Q1375" s="142">
        <v>2.3010199999999998</v>
      </c>
      <c r="R1375" s="142">
        <f>Q1375*H1375</f>
        <v>7.5358404999999991</v>
      </c>
      <c r="S1375" s="142">
        <v>0</v>
      </c>
      <c r="T1375" s="143">
        <f>S1375*H1375</f>
        <v>0</v>
      </c>
      <c r="AR1375" s="144" t="s">
        <v>199</v>
      </c>
      <c r="AT1375" s="144" t="s">
        <v>194</v>
      </c>
      <c r="AU1375" s="144" t="s">
        <v>89</v>
      </c>
      <c r="AY1375" s="18" t="s">
        <v>192</v>
      </c>
      <c r="BE1375" s="145">
        <f>IF(N1375="základní",J1375,0)</f>
        <v>0</v>
      </c>
      <c r="BF1375" s="145">
        <f>IF(N1375="snížená",J1375,0)</f>
        <v>0</v>
      </c>
      <c r="BG1375" s="145">
        <f>IF(N1375="zákl. přenesená",J1375,0)</f>
        <v>0</v>
      </c>
      <c r="BH1375" s="145">
        <f>IF(N1375="sníž. přenesená",J1375,0)</f>
        <v>0</v>
      </c>
      <c r="BI1375" s="145">
        <f>IF(N1375="nulová",J1375,0)</f>
        <v>0</v>
      </c>
      <c r="BJ1375" s="18" t="s">
        <v>22</v>
      </c>
      <c r="BK1375" s="145">
        <f>ROUND(I1375*H1375,2)</f>
        <v>0</v>
      </c>
      <c r="BL1375" s="18" t="s">
        <v>199</v>
      </c>
      <c r="BM1375" s="144" t="s">
        <v>2448</v>
      </c>
    </row>
    <row r="1376" spans="2:65" s="1" customFormat="1" ht="10.199999999999999" x14ac:dyDescent="0.2">
      <c r="B1376" s="33"/>
      <c r="D1376" s="146" t="s">
        <v>201</v>
      </c>
      <c r="F1376" s="147" t="s">
        <v>2449</v>
      </c>
      <c r="I1376" s="148"/>
      <c r="L1376" s="33"/>
      <c r="M1376" s="149"/>
      <c r="T1376" s="54"/>
      <c r="AT1376" s="18" t="s">
        <v>201</v>
      </c>
      <c r="AU1376" s="18" t="s">
        <v>89</v>
      </c>
    </row>
    <row r="1377" spans="2:51" s="12" customFormat="1" ht="10.199999999999999" x14ac:dyDescent="0.2">
      <c r="B1377" s="150"/>
      <c r="D1377" s="151" t="s">
        <v>203</v>
      </c>
      <c r="E1377" s="152" t="s">
        <v>20</v>
      </c>
      <c r="F1377" s="153" t="s">
        <v>2450</v>
      </c>
      <c r="H1377" s="152" t="s">
        <v>20</v>
      </c>
      <c r="I1377" s="154"/>
      <c r="L1377" s="150"/>
      <c r="M1377" s="155"/>
      <c r="T1377" s="156"/>
      <c r="AT1377" s="152" t="s">
        <v>203</v>
      </c>
      <c r="AU1377" s="152" t="s">
        <v>89</v>
      </c>
      <c r="AV1377" s="12" t="s">
        <v>22</v>
      </c>
      <c r="AW1377" s="12" t="s">
        <v>39</v>
      </c>
      <c r="AX1377" s="12" t="s">
        <v>80</v>
      </c>
      <c r="AY1377" s="152" t="s">
        <v>192</v>
      </c>
    </row>
    <row r="1378" spans="2:51" s="12" customFormat="1" ht="10.199999999999999" x14ac:dyDescent="0.2">
      <c r="B1378" s="150"/>
      <c r="D1378" s="151" t="s">
        <v>203</v>
      </c>
      <c r="E1378" s="152" t="s">
        <v>20</v>
      </c>
      <c r="F1378" s="153" t="s">
        <v>2451</v>
      </c>
      <c r="H1378" s="152" t="s">
        <v>20</v>
      </c>
      <c r="I1378" s="154"/>
      <c r="L1378" s="150"/>
      <c r="M1378" s="155"/>
      <c r="T1378" s="156"/>
      <c r="AT1378" s="152" t="s">
        <v>203</v>
      </c>
      <c r="AU1378" s="152" t="s">
        <v>89</v>
      </c>
      <c r="AV1378" s="12" t="s">
        <v>22</v>
      </c>
      <c r="AW1378" s="12" t="s">
        <v>39</v>
      </c>
      <c r="AX1378" s="12" t="s">
        <v>80</v>
      </c>
      <c r="AY1378" s="152" t="s">
        <v>192</v>
      </c>
    </row>
    <row r="1379" spans="2:51" s="12" customFormat="1" ht="10.199999999999999" x14ac:dyDescent="0.2">
      <c r="B1379" s="150"/>
      <c r="D1379" s="151" t="s">
        <v>203</v>
      </c>
      <c r="E1379" s="152" t="s">
        <v>20</v>
      </c>
      <c r="F1379" s="153" t="s">
        <v>2452</v>
      </c>
      <c r="H1379" s="152" t="s">
        <v>20</v>
      </c>
      <c r="I1379" s="154"/>
      <c r="L1379" s="150"/>
      <c r="M1379" s="155"/>
      <c r="T1379" s="156"/>
      <c r="AT1379" s="152" t="s">
        <v>203</v>
      </c>
      <c r="AU1379" s="152" t="s">
        <v>89</v>
      </c>
      <c r="AV1379" s="12" t="s">
        <v>22</v>
      </c>
      <c r="AW1379" s="12" t="s">
        <v>39</v>
      </c>
      <c r="AX1379" s="12" t="s">
        <v>80</v>
      </c>
      <c r="AY1379" s="152" t="s">
        <v>192</v>
      </c>
    </row>
    <row r="1380" spans="2:51" s="12" customFormat="1" ht="10.199999999999999" x14ac:dyDescent="0.2">
      <c r="B1380" s="150"/>
      <c r="D1380" s="151" t="s">
        <v>203</v>
      </c>
      <c r="E1380" s="152" t="s">
        <v>20</v>
      </c>
      <c r="F1380" s="153" t="s">
        <v>2453</v>
      </c>
      <c r="H1380" s="152" t="s">
        <v>20</v>
      </c>
      <c r="I1380" s="154"/>
      <c r="L1380" s="150"/>
      <c r="M1380" s="155"/>
      <c r="T1380" s="156"/>
      <c r="AT1380" s="152" t="s">
        <v>203</v>
      </c>
      <c r="AU1380" s="152" t="s">
        <v>89</v>
      </c>
      <c r="AV1380" s="12" t="s">
        <v>22</v>
      </c>
      <c r="AW1380" s="12" t="s">
        <v>39</v>
      </c>
      <c r="AX1380" s="12" t="s">
        <v>80</v>
      </c>
      <c r="AY1380" s="152" t="s">
        <v>192</v>
      </c>
    </row>
    <row r="1381" spans="2:51" s="12" customFormat="1" ht="10.199999999999999" x14ac:dyDescent="0.2">
      <c r="B1381" s="150"/>
      <c r="D1381" s="151" t="s">
        <v>203</v>
      </c>
      <c r="E1381" s="152" t="s">
        <v>20</v>
      </c>
      <c r="F1381" s="153" t="s">
        <v>1963</v>
      </c>
      <c r="H1381" s="152" t="s">
        <v>20</v>
      </c>
      <c r="I1381" s="154"/>
      <c r="L1381" s="150"/>
      <c r="M1381" s="155"/>
      <c r="T1381" s="156"/>
      <c r="AT1381" s="152" t="s">
        <v>203</v>
      </c>
      <c r="AU1381" s="152" t="s">
        <v>89</v>
      </c>
      <c r="AV1381" s="12" t="s">
        <v>22</v>
      </c>
      <c r="AW1381" s="12" t="s">
        <v>39</v>
      </c>
      <c r="AX1381" s="12" t="s">
        <v>80</v>
      </c>
      <c r="AY1381" s="152" t="s">
        <v>192</v>
      </c>
    </row>
    <row r="1382" spans="2:51" s="13" customFormat="1" ht="10.199999999999999" x14ac:dyDescent="0.2">
      <c r="B1382" s="157"/>
      <c r="D1382" s="151" t="s">
        <v>203</v>
      </c>
      <c r="E1382" s="158" t="s">
        <v>20</v>
      </c>
      <c r="F1382" s="159" t="s">
        <v>2454</v>
      </c>
      <c r="H1382" s="160">
        <v>0.66600000000000004</v>
      </c>
      <c r="I1382" s="161"/>
      <c r="L1382" s="157"/>
      <c r="M1382" s="162"/>
      <c r="T1382" s="163"/>
      <c r="AT1382" s="158" t="s">
        <v>203</v>
      </c>
      <c r="AU1382" s="158" t="s">
        <v>89</v>
      </c>
      <c r="AV1382" s="13" t="s">
        <v>89</v>
      </c>
      <c r="AW1382" s="13" t="s">
        <v>39</v>
      </c>
      <c r="AX1382" s="13" t="s">
        <v>80</v>
      </c>
      <c r="AY1382" s="158" t="s">
        <v>192</v>
      </c>
    </row>
    <row r="1383" spans="2:51" s="12" customFormat="1" ht="10.199999999999999" x14ac:dyDescent="0.2">
      <c r="B1383" s="150"/>
      <c r="D1383" s="151" t="s">
        <v>203</v>
      </c>
      <c r="E1383" s="152" t="s">
        <v>20</v>
      </c>
      <c r="F1383" s="153" t="s">
        <v>1966</v>
      </c>
      <c r="H1383" s="152" t="s">
        <v>20</v>
      </c>
      <c r="I1383" s="154"/>
      <c r="L1383" s="150"/>
      <c r="M1383" s="155"/>
      <c r="T1383" s="156"/>
      <c r="AT1383" s="152" t="s">
        <v>203</v>
      </c>
      <c r="AU1383" s="152" t="s">
        <v>89</v>
      </c>
      <c r="AV1383" s="12" t="s">
        <v>22</v>
      </c>
      <c r="AW1383" s="12" t="s">
        <v>39</v>
      </c>
      <c r="AX1383" s="12" t="s">
        <v>80</v>
      </c>
      <c r="AY1383" s="152" t="s">
        <v>192</v>
      </c>
    </row>
    <row r="1384" spans="2:51" s="13" customFormat="1" ht="10.199999999999999" x14ac:dyDescent="0.2">
      <c r="B1384" s="157"/>
      <c r="D1384" s="151" t="s">
        <v>203</v>
      </c>
      <c r="E1384" s="158" t="s">
        <v>20</v>
      </c>
      <c r="F1384" s="159" t="s">
        <v>2455</v>
      </c>
      <c r="H1384" s="160">
        <v>1.0509999999999999</v>
      </c>
      <c r="I1384" s="161"/>
      <c r="L1384" s="157"/>
      <c r="M1384" s="162"/>
      <c r="T1384" s="163"/>
      <c r="AT1384" s="158" t="s">
        <v>203</v>
      </c>
      <c r="AU1384" s="158" t="s">
        <v>89</v>
      </c>
      <c r="AV1384" s="13" t="s">
        <v>89</v>
      </c>
      <c r="AW1384" s="13" t="s">
        <v>39</v>
      </c>
      <c r="AX1384" s="13" t="s">
        <v>80</v>
      </c>
      <c r="AY1384" s="158" t="s">
        <v>192</v>
      </c>
    </row>
    <row r="1385" spans="2:51" s="12" customFormat="1" ht="10.199999999999999" x14ac:dyDescent="0.2">
      <c r="B1385" s="150"/>
      <c r="D1385" s="151" t="s">
        <v>203</v>
      </c>
      <c r="E1385" s="152" t="s">
        <v>20</v>
      </c>
      <c r="F1385" s="153" t="s">
        <v>1969</v>
      </c>
      <c r="H1385" s="152" t="s">
        <v>20</v>
      </c>
      <c r="I1385" s="154"/>
      <c r="L1385" s="150"/>
      <c r="M1385" s="155"/>
      <c r="T1385" s="156"/>
      <c r="AT1385" s="152" t="s">
        <v>203</v>
      </c>
      <c r="AU1385" s="152" t="s">
        <v>89</v>
      </c>
      <c r="AV1385" s="12" t="s">
        <v>22</v>
      </c>
      <c r="AW1385" s="12" t="s">
        <v>39</v>
      </c>
      <c r="AX1385" s="12" t="s">
        <v>80</v>
      </c>
      <c r="AY1385" s="152" t="s">
        <v>192</v>
      </c>
    </row>
    <row r="1386" spans="2:51" s="13" customFormat="1" ht="10.199999999999999" x14ac:dyDescent="0.2">
      <c r="B1386" s="157"/>
      <c r="D1386" s="151" t="s">
        <v>203</v>
      </c>
      <c r="E1386" s="158" t="s">
        <v>20</v>
      </c>
      <c r="F1386" s="159" t="s">
        <v>2456</v>
      </c>
      <c r="H1386" s="160">
        <v>0.49199999999999999</v>
      </c>
      <c r="I1386" s="161"/>
      <c r="L1386" s="157"/>
      <c r="M1386" s="162"/>
      <c r="T1386" s="163"/>
      <c r="AT1386" s="158" t="s">
        <v>203</v>
      </c>
      <c r="AU1386" s="158" t="s">
        <v>89</v>
      </c>
      <c r="AV1386" s="13" t="s">
        <v>89</v>
      </c>
      <c r="AW1386" s="13" t="s">
        <v>39</v>
      </c>
      <c r="AX1386" s="13" t="s">
        <v>80</v>
      </c>
      <c r="AY1386" s="158" t="s">
        <v>192</v>
      </c>
    </row>
    <row r="1387" spans="2:51" s="12" customFormat="1" ht="10.199999999999999" x14ac:dyDescent="0.2">
      <c r="B1387" s="150"/>
      <c r="D1387" s="151" t="s">
        <v>203</v>
      </c>
      <c r="E1387" s="152" t="s">
        <v>20</v>
      </c>
      <c r="F1387" s="153" t="s">
        <v>2457</v>
      </c>
      <c r="H1387" s="152" t="s">
        <v>20</v>
      </c>
      <c r="I1387" s="154"/>
      <c r="L1387" s="150"/>
      <c r="M1387" s="155"/>
      <c r="T1387" s="156"/>
      <c r="AT1387" s="152" t="s">
        <v>203</v>
      </c>
      <c r="AU1387" s="152" t="s">
        <v>89</v>
      </c>
      <c r="AV1387" s="12" t="s">
        <v>22</v>
      </c>
      <c r="AW1387" s="12" t="s">
        <v>39</v>
      </c>
      <c r="AX1387" s="12" t="s">
        <v>80</v>
      </c>
      <c r="AY1387" s="152" t="s">
        <v>192</v>
      </c>
    </row>
    <row r="1388" spans="2:51" s="12" customFormat="1" ht="10.199999999999999" x14ac:dyDescent="0.2">
      <c r="B1388" s="150"/>
      <c r="D1388" s="151" t="s">
        <v>203</v>
      </c>
      <c r="E1388" s="152" t="s">
        <v>20</v>
      </c>
      <c r="F1388" s="153" t="s">
        <v>1661</v>
      </c>
      <c r="H1388" s="152" t="s">
        <v>20</v>
      </c>
      <c r="I1388" s="154"/>
      <c r="L1388" s="150"/>
      <c r="M1388" s="155"/>
      <c r="T1388" s="156"/>
      <c r="AT1388" s="152" t="s">
        <v>203</v>
      </c>
      <c r="AU1388" s="152" t="s">
        <v>89</v>
      </c>
      <c r="AV1388" s="12" t="s">
        <v>22</v>
      </c>
      <c r="AW1388" s="12" t="s">
        <v>39</v>
      </c>
      <c r="AX1388" s="12" t="s">
        <v>80</v>
      </c>
      <c r="AY1388" s="152" t="s">
        <v>192</v>
      </c>
    </row>
    <row r="1389" spans="2:51" s="13" customFormat="1" ht="10.199999999999999" x14ac:dyDescent="0.2">
      <c r="B1389" s="157"/>
      <c r="D1389" s="151" t="s">
        <v>203</v>
      </c>
      <c r="E1389" s="158" t="s">
        <v>20</v>
      </c>
      <c r="F1389" s="159" t="s">
        <v>2458</v>
      </c>
      <c r="H1389" s="160">
        <v>0.47899999999999998</v>
      </c>
      <c r="I1389" s="161"/>
      <c r="L1389" s="157"/>
      <c r="M1389" s="162"/>
      <c r="T1389" s="163"/>
      <c r="AT1389" s="158" t="s">
        <v>203</v>
      </c>
      <c r="AU1389" s="158" t="s">
        <v>89</v>
      </c>
      <c r="AV1389" s="13" t="s">
        <v>89</v>
      </c>
      <c r="AW1389" s="13" t="s">
        <v>39</v>
      </c>
      <c r="AX1389" s="13" t="s">
        <v>80</v>
      </c>
      <c r="AY1389" s="158" t="s">
        <v>192</v>
      </c>
    </row>
    <row r="1390" spans="2:51" s="12" customFormat="1" ht="10.199999999999999" x14ac:dyDescent="0.2">
      <c r="B1390" s="150"/>
      <c r="D1390" s="151" t="s">
        <v>203</v>
      </c>
      <c r="E1390" s="152" t="s">
        <v>20</v>
      </c>
      <c r="F1390" s="153" t="s">
        <v>1663</v>
      </c>
      <c r="H1390" s="152" t="s">
        <v>20</v>
      </c>
      <c r="I1390" s="154"/>
      <c r="L1390" s="150"/>
      <c r="M1390" s="155"/>
      <c r="T1390" s="156"/>
      <c r="AT1390" s="152" t="s">
        <v>203</v>
      </c>
      <c r="AU1390" s="152" t="s">
        <v>89</v>
      </c>
      <c r="AV1390" s="12" t="s">
        <v>22</v>
      </c>
      <c r="AW1390" s="12" t="s">
        <v>39</v>
      </c>
      <c r="AX1390" s="12" t="s">
        <v>80</v>
      </c>
      <c r="AY1390" s="152" t="s">
        <v>192</v>
      </c>
    </row>
    <row r="1391" spans="2:51" s="13" customFormat="1" ht="10.199999999999999" x14ac:dyDescent="0.2">
      <c r="B1391" s="157"/>
      <c r="D1391" s="151" t="s">
        <v>203</v>
      </c>
      <c r="E1391" s="158" t="s">
        <v>20</v>
      </c>
      <c r="F1391" s="159" t="s">
        <v>2458</v>
      </c>
      <c r="H1391" s="160">
        <v>0.47899999999999998</v>
      </c>
      <c r="I1391" s="161"/>
      <c r="L1391" s="157"/>
      <c r="M1391" s="162"/>
      <c r="T1391" s="163"/>
      <c r="AT1391" s="158" t="s">
        <v>203</v>
      </c>
      <c r="AU1391" s="158" t="s">
        <v>89</v>
      </c>
      <c r="AV1391" s="13" t="s">
        <v>89</v>
      </c>
      <c r="AW1391" s="13" t="s">
        <v>39</v>
      </c>
      <c r="AX1391" s="13" t="s">
        <v>80</v>
      </c>
      <c r="AY1391" s="158" t="s">
        <v>192</v>
      </c>
    </row>
    <row r="1392" spans="2:51" s="12" customFormat="1" ht="10.199999999999999" x14ac:dyDescent="0.2">
      <c r="B1392" s="150"/>
      <c r="D1392" s="151" t="s">
        <v>203</v>
      </c>
      <c r="E1392" s="152" t="s">
        <v>20</v>
      </c>
      <c r="F1392" s="153" t="s">
        <v>2459</v>
      </c>
      <c r="H1392" s="152" t="s">
        <v>20</v>
      </c>
      <c r="I1392" s="154"/>
      <c r="L1392" s="150"/>
      <c r="M1392" s="155"/>
      <c r="T1392" s="156"/>
      <c r="AT1392" s="152" t="s">
        <v>203</v>
      </c>
      <c r="AU1392" s="152" t="s">
        <v>89</v>
      </c>
      <c r="AV1392" s="12" t="s">
        <v>22</v>
      </c>
      <c r="AW1392" s="12" t="s">
        <v>39</v>
      </c>
      <c r="AX1392" s="12" t="s">
        <v>80</v>
      </c>
      <c r="AY1392" s="152" t="s">
        <v>192</v>
      </c>
    </row>
    <row r="1393" spans="2:65" s="13" customFormat="1" ht="10.199999999999999" x14ac:dyDescent="0.2">
      <c r="B1393" s="157"/>
      <c r="D1393" s="151" t="s">
        <v>203</v>
      </c>
      <c r="E1393" s="158" t="s">
        <v>20</v>
      </c>
      <c r="F1393" s="159" t="s">
        <v>2460</v>
      </c>
      <c r="H1393" s="160">
        <v>0.108</v>
      </c>
      <c r="I1393" s="161"/>
      <c r="L1393" s="157"/>
      <c r="M1393" s="162"/>
      <c r="T1393" s="163"/>
      <c r="AT1393" s="158" t="s">
        <v>203</v>
      </c>
      <c r="AU1393" s="158" t="s">
        <v>89</v>
      </c>
      <c r="AV1393" s="13" t="s">
        <v>89</v>
      </c>
      <c r="AW1393" s="13" t="s">
        <v>39</v>
      </c>
      <c r="AX1393" s="13" t="s">
        <v>80</v>
      </c>
      <c r="AY1393" s="158" t="s">
        <v>192</v>
      </c>
    </row>
    <row r="1394" spans="2:65" s="14" customFormat="1" ht="10.199999999999999" x14ac:dyDescent="0.2">
      <c r="B1394" s="164"/>
      <c r="D1394" s="151" t="s">
        <v>203</v>
      </c>
      <c r="E1394" s="165" t="s">
        <v>20</v>
      </c>
      <c r="F1394" s="166" t="s">
        <v>207</v>
      </c>
      <c r="H1394" s="167">
        <v>3.2749999999999999</v>
      </c>
      <c r="I1394" s="168"/>
      <c r="L1394" s="164"/>
      <c r="M1394" s="169"/>
      <c r="T1394" s="170"/>
      <c r="AT1394" s="165" t="s">
        <v>203</v>
      </c>
      <c r="AU1394" s="165" t="s">
        <v>89</v>
      </c>
      <c r="AV1394" s="14" t="s">
        <v>199</v>
      </c>
      <c r="AW1394" s="14" t="s">
        <v>39</v>
      </c>
      <c r="AX1394" s="14" t="s">
        <v>22</v>
      </c>
      <c r="AY1394" s="165" t="s">
        <v>192</v>
      </c>
    </row>
    <row r="1395" spans="2:65" s="1" customFormat="1" ht="21.75" customHeight="1" x14ac:dyDescent="0.2">
      <c r="B1395" s="33"/>
      <c r="C1395" s="133" t="s">
        <v>2461</v>
      </c>
      <c r="D1395" s="133" t="s">
        <v>194</v>
      </c>
      <c r="E1395" s="134" t="s">
        <v>2462</v>
      </c>
      <c r="F1395" s="135" t="s">
        <v>2463</v>
      </c>
      <c r="G1395" s="136" t="s">
        <v>197</v>
      </c>
      <c r="H1395" s="137">
        <v>11.085000000000001</v>
      </c>
      <c r="I1395" s="138"/>
      <c r="J1395" s="139">
        <f>ROUND(I1395*H1395,2)</f>
        <v>0</v>
      </c>
      <c r="K1395" s="135" t="s">
        <v>198</v>
      </c>
      <c r="L1395" s="33"/>
      <c r="M1395" s="140" t="s">
        <v>20</v>
      </c>
      <c r="N1395" s="141" t="s">
        <v>51</v>
      </c>
      <c r="P1395" s="142">
        <f>O1395*H1395</f>
        <v>0</v>
      </c>
      <c r="Q1395" s="142">
        <v>2.45329</v>
      </c>
      <c r="R1395" s="142">
        <f>Q1395*H1395</f>
        <v>27.194719650000003</v>
      </c>
      <c r="S1395" s="142">
        <v>0</v>
      </c>
      <c r="T1395" s="143">
        <f>S1395*H1395</f>
        <v>0</v>
      </c>
      <c r="AR1395" s="144" t="s">
        <v>199</v>
      </c>
      <c r="AT1395" s="144" t="s">
        <v>194</v>
      </c>
      <c r="AU1395" s="144" t="s">
        <v>89</v>
      </c>
      <c r="AY1395" s="18" t="s">
        <v>192</v>
      </c>
      <c r="BE1395" s="145">
        <f>IF(N1395="základní",J1395,0)</f>
        <v>0</v>
      </c>
      <c r="BF1395" s="145">
        <f>IF(N1395="snížená",J1395,0)</f>
        <v>0</v>
      </c>
      <c r="BG1395" s="145">
        <f>IF(N1395="zákl. přenesená",J1395,0)</f>
        <v>0</v>
      </c>
      <c r="BH1395" s="145">
        <f>IF(N1395="sníž. přenesená",J1395,0)</f>
        <v>0</v>
      </c>
      <c r="BI1395" s="145">
        <f>IF(N1395="nulová",J1395,0)</f>
        <v>0</v>
      </c>
      <c r="BJ1395" s="18" t="s">
        <v>22</v>
      </c>
      <c r="BK1395" s="145">
        <f>ROUND(I1395*H1395,2)</f>
        <v>0</v>
      </c>
      <c r="BL1395" s="18" t="s">
        <v>199</v>
      </c>
      <c r="BM1395" s="144" t="s">
        <v>2464</v>
      </c>
    </row>
    <row r="1396" spans="2:65" s="1" customFormat="1" ht="10.199999999999999" x14ac:dyDescent="0.2">
      <c r="B1396" s="33"/>
      <c r="D1396" s="146" t="s">
        <v>201</v>
      </c>
      <c r="F1396" s="147" t="s">
        <v>2465</v>
      </c>
      <c r="I1396" s="148"/>
      <c r="L1396" s="33"/>
      <c r="M1396" s="149"/>
      <c r="T1396" s="54"/>
      <c r="AT1396" s="18" t="s">
        <v>201</v>
      </c>
      <c r="AU1396" s="18" t="s">
        <v>89</v>
      </c>
    </row>
    <row r="1397" spans="2:65" s="13" customFormat="1" ht="10.199999999999999" x14ac:dyDescent="0.2">
      <c r="B1397" s="157"/>
      <c r="D1397" s="151" t="s">
        <v>203</v>
      </c>
      <c r="E1397" s="158" t="s">
        <v>20</v>
      </c>
      <c r="F1397" s="159" t="s">
        <v>2466</v>
      </c>
      <c r="H1397" s="160">
        <v>0.63200000000000001</v>
      </c>
      <c r="I1397" s="161"/>
      <c r="L1397" s="157"/>
      <c r="M1397" s="162"/>
      <c r="T1397" s="163"/>
      <c r="AT1397" s="158" t="s">
        <v>203</v>
      </c>
      <c r="AU1397" s="158" t="s">
        <v>89</v>
      </c>
      <c r="AV1397" s="13" t="s">
        <v>89</v>
      </c>
      <c r="AW1397" s="13" t="s">
        <v>39</v>
      </c>
      <c r="AX1397" s="13" t="s">
        <v>80</v>
      </c>
      <c r="AY1397" s="158" t="s">
        <v>192</v>
      </c>
    </row>
    <row r="1398" spans="2:65" s="13" customFormat="1" ht="10.199999999999999" x14ac:dyDescent="0.2">
      <c r="B1398" s="157"/>
      <c r="D1398" s="151" t="s">
        <v>203</v>
      </c>
      <c r="E1398" s="158" t="s">
        <v>20</v>
      </c>
      <c r="F1398" s="159" t="s">
        <v>2467</v>
      </c>
      <c r="H1398" s="160">
        <v>0.33300000000000002</v>
      </c>
      <c r="I1398" s="161"/>
      <c r="L1398" s="157"/>
      <c r="M1398" s="162"/>
      <c r="T1398" s="163"/>
      <c r="AT1398" s="158" t="s">
        <v>203</v>
      </c>
      <c r="AU1398" s="158" t="s">
        <v>89</v>
      </c>
      <c r="AV1398" s="13" t="s">
        <v>89</v>
      </c>
      <c r="AW1398" s="13" t="s">
        <v>39</v>
      </c>
      <c r="AX1398" s="13" t="s">
        <v>80</v>
      </c>
      <c r="AY1398" s="158" t="s">
        <v>192</v>
      </c>
    </row>
    <row r="1399" spans="2:65" s="13" customFormat="1" ht="10.199999999999999" x14ac:dyDescent="0.2">
      <c r="B1399" s="157"/>
      <c r="D1399" s="151" t="s">
        <v>203</v>
      </c>
      <c r="E1399" s="158" t="s">
        <v>20</v>
      </c>
      <c r="F1399" s="159" t="s">
        <v>2468</v>
      </c>
      <c r="H1399" s="160">
        <v>8.6539999999999999</v>
      </c>
      <c r="I1399" s="161"/>
      <c r="L1399" s="157"/>
      <c r="M1399" s="162"/>
      <c r="T1399" s="163"/>
      <c r="AT1399" s="158" t="s">
        <v>203</v>
      </c>
      <c r="AU1399" s="158" t="s">
        <v>89</v>
      </c>
      <c r="AV1399" s="13" t="s">
        <v>89</v>
      </c>
      <c r="AW1399" s="13" t="s">
        <v>39</v>
      </c>
      <c r="AX1399" s="13" t="s">
        <v>80</v>
      </c>
      <c r="AY1399" s="158" t="s">
        <v>192</v>
      </c>
    </row>
    <row r="1400" spans="2:65" s="13" customFormat="1" ht="10.199999999999999" x14ac:dyDescent="0.2">
      <c r="B1400" s="157"/>
      <c r="D1400" s="151" t="s">
        <v>203</v>
      </c>
      <c r="E1400" s="158" t="s">
        <v>20</v>
      </c>
      <c r="F1400" s="159" t="s">
        <v>2469</v>
      </c>
      <c r="H1400" s="160">
        <v>1.466</v>
      </c>
      <c r="I1400" s="161"/>
      <c r="L1400" s="157"/>
      <c r="M1400" s="162"/>
      <c r="T1400" s="163"/>
      <c r="AT1400" s="158" t="s">
        <v>203</v>
      </c>
      <c r="AU1400" s="158" t="s">
        <v>89</v>
      </c>
      <c r="AV1400" s="13" t="s">
        <v>89</v>
      </c>
      <c r="AW1400" s="13" t="s">
        <v>39</v>
      </c>
      <c r="AX1400" s="13" t="s">
        <v>80</v>
      </c>
      <c r="AY1400" s="158" t="s">
        <v>192</v>
      </c>
    </row>
    <row r="1401" spans="2:65" s="14" customFormat="1" ht="10.199999999999999" x14ac:dyDescent="0.2">
      <c r="B1401" s="164"/>
      <c r="D1401" s="151" t="s">
        <v>203</v>
      </c>
      <c r="E1401" s="165" t="s">
        <v>20</v>
      </c>
      <c r="F1401" s="166" t="s">
        <v>207</v>
      </c>
      <c r="H1401" s="167">
        <v>11.085000000000001</v>
      </c>
      <c r="I1401" s="168"/>
      <c r="L1401" s="164"/>
      <c r="M1401" s="169"/>
      <c r="T1401" s="170"/>
      <c r="AT1401" s="165" t="s">
        <v>203</v>
      </c>
      <c r="AU1401" s="165" t="s">
        <v>89</v>
      </c>
      <c r="AV1401" s="14" t="s">
        <v>199</v>
      </c>
      <c r="AW1401" s="14" t="s">
        <v>39</v>
      </c>
      <c r="AX1401" s="14" t="s">
        <v>22</v>
      </c>
      <c r="AY1401" s="165" t="s">
        <v>192</v>
      </c>
    </row>
    <row r="1402" spans="2:65" s="1" customFormat="1" ht="21.75" customHeight="1" x14ac:dyDescent="0.2">
      <c r="B1402" s="33"/>
      <c r="C1402" s="133" t="s">
        <v>2470</v>
      </c>
      <c r="D1402" s="133" t="s">
        <v>194</v>
      </c>
      <c r="E1402" s="134" t="s">
        <v>2471</v>
      </c>
      <c r="F1402" s="135" t="s">
        <v>2472</v>
      </c>
      <c r="G1402" s="136" t="s">
        <v>197</v>
      </c>
      <c r="H1402" s="137">
        <v>10.15</v>
      </c>
      <c r="I1402" s="138"/>
      <c r="J1402" s="139">
        <f>ROUND(I1402*H1402,2)</f>
        <v>0</v>
      </c>
      <c r="K1402" s="135" t="s">
        <v>198</v>
      </c>
      <c r="L1402" s="33"/>
      <c r="M1402" s="140" t="s">
        <v>20</v>
      </c>
      <c r="N1402" s="141" t="s">
        <v>51</v>
      </c>
      <c r="P1402" s="142">
        <f>O1402*H1402</f>
        <v>0</v>
      </c>
      <c r="Q1402" s="142">
        <v>2.5018699999999998</v>
      </c>
      <c r="R1402" s="142">
        <f>Q1402*H1402</f>
        <v>25.393980499999998</v>
      </c>
      <c r="S1402" s="142">
        <v>0</v>
      </c>
      <c r="T1402" s="143">
        <f>S1402*H1402</f>
        <v>0</v>
      </c>
      <c r="AR1402" s="144" t="s">
        <v>199</v>
      </c>
      <c r="AT1402" s="144" t="s">
        <v>194</v>
      </c>
      <c r="AU1402" s="144" t="s">
        <v>89</v>
      </c>
      <c r="AY1402" s="18" t="s">
        <v>192</v>
      </c>
      <c r="BE1402" s="145">
        <f>IF(N1402="základní",J1402,0)</f>
        <v>0</v>
      </c>
      <c r="BF1402" s="145">
        <f>IF(N1402="snížená",J1402,0)</f>
        <v>0</v>
      </c>
      <c r="BG1402" s="145">
        <f>IF(N1402="zákl. přenesená",J1402,0)</f>
        <v>0</v>
      </c>
      <c r="BH1402" s="145">
        <f>IF(N1402="sníž. přenesená",J1402,0)</f>
        <v>0</v>
      </c>
      <c r="BI1402" s="145">
        <f>IF(N1402="nulová",J1402,0)</f>
        <v>0</v>
      </c>
      <c r="BJ1402" s="18" t="s">
        <v>22</v>
      </c>
      <c r="BK1402" s="145">
        <f>ROUND(I1402*H1402,2)</f>
        <v>0</v>
      </c>
      <c r="BL1402" s="18" t="s">
        <v>199</v>
      </c>
      <c r="BM1402" s="144" t="s">
        <v>2473</v>
      </c>
    </row>
    <row r="1403" spans="2:65" s="1" customFormat="1" ht="10.199999999999999" x14ac:dyDescent="0.2">
      <c r="B1403" s="33"/>
      <c r="D1403" s="146" t="s">
        <v>201</v>
      </c>
      <c r="F1403" s="147" t="s">
        <v>2474</v>
      </c>
      <c r="I1403" s="148"/>
      <c r="L1403" s="33"/>
      <c r="M1403" s="149"/>
      <c r="T1403" s="54"/>
      <c r="AT1403" s="18" t="s">
        <v>201</v>
      </c>
      <c r="AU1403" s="18" t="s">
        <v>89</v>
      </c>
    </row>
    <row r="1404" spans="2:65" s="12" customFormat="1" ht="10.199999999999999" x14ac:dyDescent="0.2">
      <c r="B1404" s="150"/>
      <c r="D1404" s="151" t="s">
        <v>203</v>
      </c>
      <c r="E1404" s="152" t="s">
        <v>20</v>
      </c>
      <c r="F1404" s="153" t="s">
        <v>2475</v>
      </c>
      <c r="H1404" s="152" t="s">
        <v>20</v>
      </c>
      <c r="I1404" s="154"/>
      <c r="L1404" s="150"/>
      <c r="M1404" s="155"/>
      <c r="T1404" s="156"/>
      <c r="AT1404" s="152" t="s">
        <v>203</v>
      </c>
      <c r="AU1404" s="152" t="s">
        <v>89</v>
      </c>
      <c r="AV1404" s="12" t="s">
        <v>22</v>
      </c>
      <c r="AW1404" s="12" t="s">
        <v>39</v>
      </c>
      <c r="AX1404" s="12" t="s">
        <v>80</v>
      </c>
      <c r="AY1404" s="152" t="s">
        <v>192</v>
      </c>
    </row>
    <row r="1405" spans="2:65" s="12" customFormat="1" ht="10.199999999999999" x14ac:dyDescent="0.2">
      <c r="B1405" s="150"/>
      <c r="D1405" s="151" t="s">
        <v>203</v>
      </c>
      <c r="E1405" s="152" t="s">
        <v>20</v>
      </c>
      <c r="F1405" s="153" t="s">
        <v>2476</v>
      </c>
      <c r="H1405" s="152" t="s">
        <v>20</v>
      </c>
      <c r="I1405" s="154"/>
      <c r="L1405" s="150"/>
      <c r="M1405" s="155"/>
      <c r="T1405" s="156"/>
      <c r="AT1405" s="152" t="s">
        <v>203</v>
      </c>
      <c r="AU1405" s="152" t="s">
        <v>89</v>
      </c>
      <c r="AV1405" s="12" t="s">
        <v>22</v>
      </c>
      <c r="AW1405" s="12" t="s">
        <v>39</v>
      </c>
      <c r="AX1405" s="12" t="s">
        <v>80</v>
      </c>
      <c r="AY1405" s="152" t="s">
        <v>192</v>
      </c>
    </row>
    <row r="1406" spans="2:65" s="12" customFormat="1" ht="10.199999999999999" x14ac:dyDescent="0.2">
      <c r="B1406" s="150"/>
      <c r="D1406" s="151" t="s">
        <v>203</v>
      </c>
      <c r="E1406" s="152" t="s">
        <v>20</v>
      </c>
      <c r="F1406" s="153" t="s">
        <v>2477</v>
      </c>
      <c r="H1406" s="152" t="s">
        <v>20</v>
      </c>
      <c r="I1406" s="154"/>
      <c r="L1406" s="150"/>
      <c r="M1406" s="155"/>
      <c r="T1406" s="156"/>
      <c r="AT1406" s="152" t="s">
        <v>203</v>
      </c>
      <c r="AU1406" s="152" t="s">
        <v>89</v>
      </c>
      <c r="AV1406" s="12" t="s">
        <v>22</v>
      </c>
      <c r="AW1406" s="12" t="s">
        <v>39</v>
      </c>
      <c r="AX1406" s="12" t="s">
        <v>80</v>
      </c>
      <c r="AY1406" s="152" t="s">
        <v>192</v>
      </c>
    </row>
    <row r="1407" spans="2:65" s="13" customFormat="1" ht="10.199999999999999" x14ac:dyDescent="0.2">
      <c r="B1407" s="157"/>
      <c r="D1407" s="151" t="s">
        <v>203</v>
      </c>
      <c r="E1407" s="158" t="s">
        <v>20</v>
      </c>
      <c r="F1407" s="159" t="s">
        <v>2478</v>
      </c>
      <c r="H1407" s="160">
        <v>6.8209999999999997</v>
      </c>
      <c r="I1407" s="161"/>
      <c r="L1407" s="157"/>
      <c r="M1407" s="162"/>
      <c r="T1407" s="163"/>
      <c r="AT1407" s="158" t="s">
        <v>203</v>
      </c>
      <c r="AU1407" s="158" t="s">
        <v>89</v>
      </c>
      <c r="AV1407" s="13" t="s">
        <v>89</v>
      </c>
      <c r="AW1407" s="13" t="s">
        <v>39</v>
      </c>
      <c r="AX1407" s="13" t="s">
        <v>80</v>
      </c>
      <c r="AY1407" s="158" t="s">
        <v>192</v>
      </c>
    </row>
    <row r="1408" spans="2:65" s="12" customFormat="1" ht="10.199999999999999" x14ac:dyDescent="0.2">
      <c r="B1408" s="150"/>
      <c r="D1408" s="151" t="s">
        <v>203</v>
      </c>
      <c r="E1408" s="152" t="s">
        <v>20</v>
      </c>
      <c r="F1408" s="153" t="s">
        <v>2479</v>
      </c>
      <c r="H1408" s="152" t="s">
        <v>20</v>
      </c>
      <c r="I1408" s="154"/>
      <c r="L1408" s="150"/>
      <c r="M1408" s="155"/>
      <c r="T1408" s="156"/>
      <c r="AT1408" s="152" t="s">
        <v>203</v>
      </c>
      <c r="AU1408" s="152" t="s">
        <v>89</v>
      </c>
      <c r="AV1408" s="12" t="s">
        <v>22</v>
      </c>
      <c r="AW1408" s="12" t="s">
        <v>39</v>
      </c>
      <c r="AX1408" s="12" t="s">
        <v>80</v>
      </c>
      <c r="AY1408" s="152" t="s">
        <v>192</v>
      </c>
    </row>
    <row r="1409" spans="2:65" s="13" customFormat="1" ht="10.199999999999999" x14ac:dyDescent="0.2">
      <c r="B1409" s="157"/>
      <c r="D1409" s="151" t="s">
        <v>203</v>
      </c>
      <c r="E1409" s="158" t="s">
        <v>20</v>
      </c>
      <c r="F1409" s="159" t="s">
        <v>2480</v>
      </c>
      <c r="H1409" s="160">
        <v>0.26100000000000001</v>
      </c>
      <c r="I1409" s="161"/>
      <c r="L1409" s="157"/>
      <c r="M1409" s="162"/>
      <c r="T1409" s="163"/>
      <c r="AT1409" s="158" t="s">
        <v>203</v>
      </c>
      <c r="AU1409" s="158" t="s">
        <v>89</v>
      </c>
      <c r="AV1409" s="13" t="s">
        <v>89</v>
      </c>
      <c r="AW1409" s="13" t="s">
        <v>39</v>
      </c>
      <c r="AX1409" s="13" t="s">
        <v>80</v>
      </c>
      <c r="AY1409" s="158" t="s">
        <v>192</v>
      </c>
    </row>
    <row r="1410" spans="2:65" s="13" customFormat="1" ht="10.199999999999999" x14ac:dyDescent="0.2">
      <c r="B1410" s="157"/>
      <c r="D1410" s="151" t="s">
        <v>203</v>
      </c>
      <c r="E1410" s="158" t="s">
        <v>20</v>
      </c>
      <c r="F1410" s="159" t="s">
        <v>2481</v>
      </c>
      <c r="H1410" s="160">
        <v>7.2999999999999995E-2</v>
      </c>
      <c r="I1410" s="161"/>
      <c r="L1410" s="157"/>
      <c r="M1410" s="162"/>
      <c r="T1410" s="163"/>
      <c r="AT1410" s="158" t="s">
        <v>203</v>
      </c>
      <c r="AU1410" s="158" t="s">
        <v>89</v>
      </c>
      <c r="AV1410" s="13" t="s">
        <v>89</v>
      </c>
      <c r="AW1410" s="13" t="s">
        <v>39</v>
      </c>
      <c r="AX1410" s="13" t="s">
        <v>80</v>
      </c>
      <c r="AY1410" s="158" t="s">
        <v>192</v>
      </c>
    </row>
    <row r="1411" spans="2:65" s="12" customFormat="1" ht="10.199999999999999" x14ac:dyDescent="0.2">
      <c r="B1411" s="150"/>
      <c r="D1411" s="151" t="s">
        <v>203</v>
      </c>
      <c r="E1411" s="152" t="s">
        <v>20</v>
      </c>
      <c r="F1411" s="153" t="s">
        <v>2482</v>
      </c>
      <c r="H1411" s="152" t="s">
        <v>20</v>
      </c>
      <c r="I1411" s="154"/>
      <c r="L1411" s="150"/>
      <c r="M1411" s="155"/>
      <c r="T1411" s="156"/>
      <c r="AT1411" s="152" t="s">
        <v>203</v>
      </c>
      <c r="AU1411" s="152" t="s">
        <v>89</v>
      </c>
      <c r="AV1411" s="12" t="s">
        <v>22</v>
      </c>
      <c r="AW1411" s="12" t="s">
        <v>39</v>
      </c>
      <c r="AX1411" s="12" t="s">
        <v>80</v>
      </c>
      <c r="AY1411" s="152" t="s">
        <v>192</v>
      </c>
    </row>
    <row r="1412" spans="2:65" s="13" customFormat="1" ht="10.199999999999999" x14ac:dyDescent="0.2">
      <c r="B1412" s="157"/>
      <c r="D1412" s="151" t="s">
        <v>203</v>
      </c>
      <c r="E1412" s="158" t="s">
        <v>20</v>
      </c>
      <c r="F1412" s="159" t="s">
        <v>2483</v>
      </c>
      <c r="H1412" s="160">
        <v>2.9950000000000001</v>
      </c>
      <c r="I1412" s="161"/>
      <c r="L1412" s="157"/>
      <c r="M1412" s="162"/>
      <c r="T1412" s="163"/>
      <c r="AT1412" s="158" t="s">
        <v>203</v>
      </c>
      <c r="AU1412" s="158" t="s">
        <v>89</v>
      </c>
      <c r="AV1412" s="13" t="s">
        <v>89</v>
      </c>
      <c r="AW1412" s="13" t="s">
        <v>39</v>
      </c>
      <c r="AX1412" s="13" t="s">
        <v>80</v>
      </c>
      <c r="AY1412" s="158" t="s">
        <v>192</v>
      </c>
    </row>
    <row r="1413" spans="2:65" s="14" customFormat="1" ht="10.199999999999999" x14ac:dyDescent="0.2">
      <c r="B1413" s="164"/>
      <c r="D1413" s="151" t="s">
        <v>203</v>
      </c>
      <c r="E1413" s="165" t="s">
        <v>20</v>
      </c>
      <c r="F1413" s="166" t="s">
        <v>207</v>
      </c>
      <c r="H1413" s="167">
        <v>10.15</v>
      </c>
      <c r="I1413" s="168"/>
      <c r="L1413" s="164"/>
      <c r="M1413" s="169"/>
      <c r="T1413" s="170"/>
      <c r="AT1413" s="165" t="s">
        <v>203</v>
      </c>
      <c r="AU1413" s="165" t="s">
        <v>89</v>
      </c>
      <c r="AV1413" s="14" t="s">
        <v>199</v>
      </c>
      <c r="AW1413" s="14" t="s">
        <v>39</v>
      </c>
      <c r="AX1413" s="14" t="s">
        <v>22</v>
      </c>
      <c r="AY1413" s="165" t="s">
        <v>192</v>
      </c>
    </row>
    <row r="1414" spans="2:65" s="1" customFormat="1" ht="21.75" customHeight="1" x14ac:dyDescent="0.2">
      <c r="B1414" s="33"/>
      <c r="C1414" s="133" t="s">
        <v>2484</v>
      </c>
      <c r="D1414" s="133" t="s">
        <v>194</v>
      </c>
      <c r="E1414" s="134" t="s">
        <v>2485</v>
      </c>
      <c r="F1414" s="135" t="s">
        <v>2486</v>
      </c>
      <c r="G1414" s="136" t="s">
        <v>197</v>
      </c>
      <c r="H1414" s="137">
        <v>2.694</v>
      </c>
      <c r="I1414" s="138"/>
      <c r="J1414" s="139">
        <f>ROUND(I1414*H1414,2)</f>
        <v>0</v>
      </c>
      <c r="K1414" s="135" t="s">
        <v>198</v>
      </c>
      <c r="L1414" s="33"/>
      <c r="M1414" s="140" t="s">
        <v>20</v>
      </c>
      <c r="N1414" s="141" t="s">
        <v>51</v>
      </c>
      <c r="P1414" s="142">
        <f>O1414*H1414</f>
        <v>0</v>
      </c>
      <c r="Q1414" s="142">
        <v>2.45329</v>
      </c>
      <c r="R1414" s="142">
        <f>Q1414*H1414</f>
        <v>6.6091632599999999</v>
      </c>
      <c r="S1414" s="142">
        <v>0</v>
      </c>
      <c r="T1414" s="143">
        <f>S1414*H1414</f>
        <v>0</v>
      </c>
      <c r="AR1414" s="144" t="s">
        <v>199</v>
      </c>
      <c r="AT1414" s="144" t="s">
        <v>194</v>
      </c>
      <c r="AU1414" s="144" t="s">
        <v>89</v>
      </c>
      <c r="AY1414" s="18" t="s">
        <v>192</v>
      </c>
      <c r="BE1414" s="145">
        <f>IF(N1414="základní",J1414,0)</f>
        <v>0</v>
      </c>
      <c r="BF1414" s="145">
        <f>IF(N1414="snížená",J1414,0)</f>
        <v>0</v>
      </c>
      <c r="BG1414" s="145">
        <f>IF(N1414="zákl. přenesená",J1414,0)</f>
        <v>0</v>
      </c>
      <c r="BH1414" s="145">
        <f>IF(N1414="sníž. přenesená",J1414,0)</f>
        <v>0</v>
      </c>
      <c r="BI1414" s="145">
        <f>IF(N1414="nulová",J1414,0)</f>
        <v>0</v>
      </c>
      <c r="BJ1414" s="18" t="s">
        <v>22</v>
      </c>
      <c r="BK1414" s="145">
        <f>ROUND(I1414*H1414,2)</f>
        <v>0</v>
      </c>
      <c r="BL1414" s="18" t="s">
        <v>199</v>
      </c>
      <c r="BM1414" s="144" t="s">
        <v>2487</v>
      </c>
    </row>
    <row r="1415" spans="2:65" s="1" customFormat="1" ht="10.199999999999999" x14ac:dyDescent="0.2">
      <c r="B1415" s="33"/>
      <c r="D1415" s="146" t="s">
        <v>201</v>
      </c>
      <c r="F1415" s="147" t="s">
        <v>2488</v>
      </c>
      <c r="I1415" s="148"/>
      <c r="L1415" s="33"/>
      <c r="M1415" s="149"/>
      <c r="T1415" s="54"/>
      <c r="AT1415" s="18" t="s">
        <v>201</v>
      </c>
      <c r="AU1415" s="18" t="s">
        <v>89</v>
      </c>
    </row>
    <row r="1416" spans="2:65" s="12" customFormat="1" ht="10.199999999999999" x14ac:dyDescent="0.2">
      <c r="B1416" s="150"/>
      <c r="D1416" s="151" t="s">
        <v>203</v>
      </c>
      <c r="E1416" s="152" t="s">
        <v>20</v>
      </c>
      <c r="F1416" s="153" t="s">
        <v>2489</v>
      </c>
      <c r="H1416" s="152" t="s">
        <v>20</v>
      </c>
      <c r="I1416" s="154"/>
      <c r="L1416" s="150"/>
      <c r="M1416" s="155"/>
      <c r="T1416" s="156"/>
      <c r="AT1416" s="152" t="s">
        <v>203</v>
      </c>
      <c r="AU1416" s="152" t="s">
        <v>89</v>
      </c>
      <c r="AV1416" s="12" t="s">
        <v>22</v>
      </c>
      <c r="AW1416" s="12" t="s">
        <v>39</v>
      </c>
      <c r="AX1416" s="12" t="s">
        <v>80</v>
      </c>
      <c r="AY1416" s="152" t="s">
        <v>192</v>
      </c>
    </row>
    <row r="1417" spans="2:65" s="13" customFormat="1" ht="10.199999999999999" x14ac:dyDescent="0.2">
      <c r="B1417" s="157"/>
      <c r="D1417" s="151" t="s">
        <v>203</v>
      </c>
      <c r="E1417" s="158" t="s">
        <v>20</v>
      </c>
      <c r="F1417" s="159" t="s">
        <v>2490</v>
      </c>
      <c r="H1417" s="160">
        <v>1.9379999999999999</v>
      </c>
      <c r="I1417" s="161"/>
      <c r="L1417" s="157"/>
      <c r="M1417" s="162"/>
      <c r="T1417" s="163"/>
      <c r="AT1417" s="158" t="s">
        <v>203</v>
      </c>
      <c r="AU1417" s="158" t="s">
        <v>89</v>
      </c>
      <c r="AV1417" s="13" t="s">
        <v>89</v>
      </c>
      <c r="AW1417" s="13" t="s">
        <v>39</v>
      </c>
      <c r="AX1417" s="13" t="s">
        <v>80</v>
      </c>
      <c r="AY1417" s="158" t="s">
        <v>192</v>
      </c>
    </row>
    <row r="1418" spans="2:65" s="12" customFormat="1" ht="10.199999999999999" x14ac:dyDescent="0.2">
      <c r="B1418" s="150"/>
      <c r="D1418" s="151" t="s">
        <v>203</v>
      </c>
      <c r="E1418" s="152" t="s">
        <v>20</v>
      </c>
      <c r="F1418" s="153" t="s">
        <v>2491</v>
      </c>
      <c r="H1418" s="152" t="s">
        <v>20</v>
      </c>
      <c r="I1418" s="154"/>
      <c r="L1418" s="150"/>
      <c r="M1418" s="155"/>
      <c r="T1418" s="156"/>
      <c r="AT1418" s="152" t="s">
        <v>203</v>
      </c>
      <c r="AU1418" s="152" t="s">
        <v>89</v>
      </c>
      <c r="AV1418" s="12" t="s">
        <v>22</v>
      </c>
      <c r="AW1418" s="12" t="s">
        <v>39</v>
      </c>
      <c r="AX1418" s="12" t="s">
        <v>80</v>
      </c>
      <c r="AY1418" s="152" t="s">
        <v>192</v>
      </c>
    </row>
    <row r="1419" spans="2:65" s="13" customFormat="1" ht="10.199999999999999" x14ac:dyDescent="0.2">
      <c r="B1419" s="157"/>
      <c r="D1419" s="151" t="s">
        <v>203</v>
      </c>
      <c r="E1419" s="158" t="s">
        <v>20</v>
      </c>
      <c r="F1419" s="159" t="s">
        <v>2492</v>
      </c>
      <c r="H1419" s="160">
        <v>0.75600000000000001</v>
      </c>
      <c r="I1419" s="161"/>
      <c r="L1419" s="157"/>
      <c r="M1419" s="162"/>
      <c r="T1419" s="163"/>
      <c r="AT1419" s="158" t="s">
        <v>203</v>
      </c>
      <c r="AU1419" s="158" t="s">
        <v>89</v>
      </c>
      <c r="AV1419" s="13" t="s">
        <v>89</v>
      </c>
      <c r="AW1419" s="13" t="s">
        <v>39</v>
      </c>
      <c r="AX1419" s="13" t="s">
        <v>80</v>
      </c>
      <c r="AY1419" s="158" t="s">
        <v>192</v>
      </c>
    </row>
    <row r="1420" spans="2:65" s="14" customFormat="1" ht="10.199999999999999" x14ac:dyDescent="0.2">
      <c r="B1420" s="164"/>
      <c r="D1420" s="151" t="s">
        <v>203</v>
      </c>
      <c r="E1420" s="165" t="s">
        <v>20</v>
      </c>
      <c r="F1420" s="166" t="s">
        <v>207</v>
      </c>
      <c r="H1420" s="167">
        <v>2.694</v>
      </c>
      <c r="I1420" s="168"/>
      <c r="L1420" s="164"/>
      <c r="M1420" s="169"/>
      <c r="T1420" s="170"/>
      <c r="AT1420" s="165" t="s">
        <v>203</v>
      </c>
      <c r="AU1420" s="165" t="s">
        <v>89</v>
      </c>
      <c r="AV1420" s="14" t="s">
        <v>199</v>
      </c>
      <c r="AW1420" s="14" t="s">
        <v>39</v>
      </c>
      <c r="AX1420" s="14" t="s">
        <v>22</v>
      </c>
      <c r="AY1420" s="165" t="s">
        <v>192</v>
      </c>
    </row>
    <row r="1421" spans="2:65" s="1" customFormat="1" ht="21.75" customHeight="1" x14ac:dyDescent="0.2">
      <c r="B1421" s="33"/>
      <c r="C1421" s="133" t="s">
        <v>2493</v>
      </c>
      <c r="D1421" s="133" t="s">
        <v>194</v>
      </c>
      <c r="E1421" s="134" t="s">
        <v>2494</v>
      </c>
      <c r="F1421" s="135" t="s">
        <v>2495</v>
      </c>
      <c r="G1421" s="136" t="s">
        <v>197</v>
      </c>
      <c r="H1421" s="137">
        <v>54.417999999999999</v>
      </c>
      <c r="I1421" s="138"/>
      <c r="J1421" s="139">
        <f>ROUND(I1421*H1421,2)</f>
        <v>0</v>
      </c>
      <c r="K1421" s="135" t="s">
        <v>198</v>
      </c>
      <c r="L1421" s="33"/>
      <c r="M1421" s="140" t="s">
        <v>20</v>
      </c>
      <c r="N1421" s="141" t="s">
        <v>51</v>
      </c>
      <c r="P1421" s="142">
        <f>O1421*H1421</f>
        <v>0</v>
      </c>
      <c r="Q1421" s="142">
        <v>2.5018699999999998</v>
      </c>
      <c r="R1421" s="142">
        <f>Q1421*H1421</f>
        <v>136.14676165999998</v>
      </c>
      <c r="S1421" s="142">
        <v>0</v>
      </c>
      <c r="T1421" s="143">
        <f>S1421*H1421</f>
        <v>0</v>
      </c>
      <c r="AR1421" s="144" t="s">
        <v>199</v>
      </c>
      <c r="AT1421" s="144" t="s">
        <v>194</v>
      </c>
      <c r="AU1421" s="144" t="s">
        <v>89</v>
      </c>
      <c r="AY1421" s="18" t="s">
        <v>192</v>
      </c>
      <c r="BE1421" s="145">
        <f>IF(N1421="základní",J1421,0)</f>
        <v>0</v>
      </c>
      <c r="BF1421" s="145">
        <f>IF(N1421="snížená",J1421,0)</f>
        <v>0</v>
      </c>
      <c r="BG1421" s="145">
        <f>IF(N1421="zákl. přenesená",J1421,0)</f>
        <v>0</v>
      </c>
      <c r="BH1421" s="145">
        <f>IF(N1421="sníž. přenesená",J1421,0)</f>
        <v>0</v>
      </c>
      <c r="BI1421" s="145">
        <f>IF(N1421="nulová",J1421,0)</f>
        <v>0</v>
      </c>
      <c r="BJ1421" s="18" t="s">
        <v>22</v>
      </c>
      <c r="BK1421" s="145">
        <f>ROUND(I1421*H1421,2)</f>
        <v>0</v>
      </c>
      <c r="BL1421" s="18" t="s">
        <v>199</v>
      </c>
      <c r="BM1421" s="144" t="s">
        <v>2496</v>
      </c>
    </row>
    <row r="1422" spans="2:65" s="1" customFormat="1" ht="10.199999999999999" x14ac:dyDescent="0.2">
      <c r="B1422" s="33"/>
      <c r="D1422" s="146" t="s">
        <v>201</v>
      </c>
      <c r="F1422" s="147" t="s">
        <v>2497</v>
      </c>
      <c r="I1422" s="148"/>
      <c r="L1422" s="33"/>
      <c r="M1422" s="149"/>
      <c r="T1422" s="54"/>
      <c r="AT1422" s="18" t="s">
        <v>201</v>
      </c>
      <c r="AU1422" s="18" t="s">
        <v>89</v>
      </c>
    </row>
    <row r="1423" spans="2:65" s="12" customFormat="1" ht="10.199999999999999" x14ac:dyDescent="0.2">
      <c r="B1423" s="150"/>
      <c r="D1423" s="151" t="s">
        <v>203</v>
      </c>
      <c r="E1423" s="152" t="s">
        <v>20</v>
      </c>
      <c r="F1423" s="153" t="s">
        <v>2498</v>
      </c>
      <c r="H1423" s="152" t="s">
        <v>20</v>
      </c>
      <c r="I1423" s="154"/>
      <c r="L1423" s="150"/>
      <c r="M1423" s="155"/>
      <c r="T1423" s="156"/>
      <c r="AT1423" s="152" t="s">
        <v>203</v>
      </c>
      <c r="AU1423" s="152" t="s">
        <v>89</v>
      </c>
      <c r="AV1423" s="12" t="s">
        <v>22</v>
      </c>
      <c r="AW1423" s="12" t="s">
        <v>39</v>
      </c>
      <c r="AX1423" s="12" t="s">
        <v>80</v>
      </c>
      <c r="AY1423" s="152" t="s">
        <v>192</v>
      </c>
    </row>
    <row r="1424" spans="2:65" s="13" customFormat="1" ht="10.199999999999999" x14ac:dyDescent="0.2">
      <c r="B1424" s="157"/>
      <c r="D1424" s="151" t="s">
        <v>203</v>
      </c>
      <c r="E1424" s="158" t="s">
        <v>20</v>
      </c>
      <c r="F1424" s="159" t="s">
        <v>2499</v>
      </c>
      <c r="H1424" s="160">
        <v>34.593000000000004</v>
      </c>
      <c r="I1424" s="161"/>
      <c r="L1424" s="157"/>
      <c r="M1424" s="162"/>
      <c r="T1424" s="163"/>
      <c r="AT1424" s="158" t="s">
        <v>203</v>
      </c>
      <c r="AU1424" s="158" t="s">
        <v>89</v>
      </c>
      <c r="AV1424" s="13" t="s">
        <v>89</v>
      </c>
      <c r="AW1424" s="13" t="s">
        <v>39</v>
      </c>
      <c r="AX1424" s="13" t="s">
        <v>80</v>
      </c>
      <c r="AY1424" s="158" t="s">
        <v>192</v>
      </c>
    </row>
    <row r="1425" spans="2:65" s="13" customFormat="1" ht="10.199999999999999" x14ac:dyDescent="0.2">
      <c r="B1425" s="157"/>
      <c r="D1425" s="151" t="s">
        <v>203</v>
      </c>
      <c r="E1425" s="158" t="s">
        <v>20</v>
      </c>
      <c r="F1425" s="159" t="s">
        <v>2500</v>
      </c>
      <c r="H1425" s="160">
        <v>12.566000000000001</v>
      </c>
      <c r="I1425" s="161"/>
      <c r="L1425" s="157"/>
      <c r="M1425" s="162"/>
      <c r="T1425" s="163"/>
      <c r="AT1425" s="158" t="s">
        <v>203</v>
      </c>
      <c r="AU1425" s="158" t="s">
        <v>89</v>
      </c>
      <c r="AV1425" s="13" t="s">
        <v>89</v>
      </c>
      <c r="AW1425" s="13" t="s">
        <v>39</v>
      </c>
      <c r="AX1425" s="13" t="s">
        <v>80</v>
      </c>
      <c r="AY1425" s="158" t="s">
        <v>192</v>
      </c>
    </row>
    <row r="1426" spans="2:65" s="12" customFormat="1" ht="10.199999999999999" x14ac:dyDescent="0.2">
      <c r="B1426" s="150"/>
      <c r="D1426" s="151" t="s">
        <v>203</v>
      </c>
      <c r="E1426" s="152" t="s">
        <v>20</v>
      </c>
      <c r="F1426" s="153" t="s">
        <v>2501</v>
      </c>
      <c r="H1426" s="152" t="s">
        <v>20</v>
      </c>
      <c r="I1426" s="154"/>
      <c r="L1426" s="150"/>
      <c r="M1426" s="155"/>
      <c r="T1426" s="156"/>
      <c r="AT1426" s="152" t="s">
        <v>203</v>
      </c>
      <c r="AU1426" s="152" t="s">
        <v>89</v>
      </c>
      <c r="AV1426" s="12" t="s">
        <v>22</v>
      </c>
      <c r="AW1426" s="12" t="s">
        <v>39</v>
      </c>
      <c r="AX1426" s="12" t="s">
        <v>80</v>
      </c>
      <c r="AY1426" s="152" t="s">
        <v>192</v>
      </c>
    </row>
    <row r="1427" spans="2:65" s="13" customFormat="1" ht="10.199999999999999" x14ac:dyDescent="0.2">
      <c r="B1427" s="157"/>
      <c r="D1427" s="151" t="s">
        <v>203</v>
      </c>
      <c r="E1427" s="158" t="s">
        <v>20</v>
      </c>
      <c r="F1427" s="159" t="s">
        <v>2502</v>
      </c>
      <c r="H1427" s="160">
        <v>2.2610000000000001</v>
      </c>
      <c r="I1427" s="161"/>
      <c r="L1427" s="157"/>
      <c r="M1427" s="162"/>
      <c r="T1427" s="163"/>
      <c r="AT1427" s="158" t="s">
        <v>203</v>
      </c>
      <c r="AU1427" s="158" t="s">
        <v>89</v>
      </c>
      <c r="AV1427" s="13" t="s">
        <v>89</v>
      </c>
      <c r="AW1427" s="13" t="s">
        <v>39</v>
      </c>
      <c r="AX1427" s="13" t="s">
        <v>80</v>
      </c>
      <c r="AY1427" s="158" t="s">
        <v>192</v>
      </c>
    </row>
    <row r="1428" spans="2:65" s="13" customFormat="1" ht="10.199999999999999" x14ac:dyDescent="0.2">
      <c r="B1428" s="157"/>
      <c r="D1428" s="151" t="s">
        <v>203</v>
      </c>
      <c r="E1428" s="158" t="s">
        <v>20</v>
      </c>
      <c r="F1428" s="159" t="s">
        <v>2503</v>
      </c>
      <c r="H1428" s="160">
        <v>2.0790000000000002</v>
      </c>
      <c r="I1428" s="161"/>
      <c r="L1428" s="157"/>
      <c r="M1428" s="162"/>
      <c r="T1428" s="163"/>
      <c r="AT1428" s="158" t="s">
        <v>203</v>
      </c>
      <c r="AU1428" s="158" t="s">
        <v>89</v>
      </c>
      <c r="AV1428" s="13" t="s">
        <v>89</v>
      </c>
      <c r="AW1428" s="13" t="s">
        <v>39</v>
      </c>
      <c r="AX1428" s="13" t="s">
        <v>80</v>
      </c>
      <c r="AY1428" s="158" t="s">
        <v>192</v>
      </c>
    </row>
    <row r="1429" spans="2:65" s="13" customFormat="1" ht="10.199999999999999" x14ac:dyDescent="0.2">
      <c r="B1429" s="157"/>
      <c r="D1429" s="151" t="s">
        <v>203</v>
      </c>
      <c r="E1429" s="158" t="s">
        <v>20</v>
      </c>
      <c r="F1429" s="159" t="s">
        <v>2504</v>
      </c>
      <c r="H1429" s="160">
        <v>2.0579999999999998</v>
      </c>
      <c r="I1429" s="161"/>
      <c r="L1429" s="157"/>
      <c r="M1429" s="162"/>
      <c r="T1429" s="163"/>
      <c r="AT1429" s="158" t="s">
        <v>203</v>
      </c>
      <c r="AU1429" s="158" t="s">
        <v>89</v>
      </c>
      <c r="AV1429" s="13" t="s">
        <v>89</v>
      </c>
      <c r="AW1429" s="13" t="s">
        <v>39</v>
      </c>
      <c r="AX1429" s="13" t="s">
        <v>80</v>
      </c>
      <c r="AY1429" s="158" t="s">
        <v>192</v>
      </c>
    </row>
    <row r="1430" spans="2:65" s="13" customFormat="1" ht="10.199999999999999" x14ac:dyDescent="0.2">
      <c r="B1430" s="157"/>
      <c r="D1430" s="151" t="s">
        <v>203</v>
      </c>
      <c r="E1430" s="158" t="s">
        <v>20</v>
      </c>
      <c r="F1430" s="159" t="s">
        <v>2505</v>
      </c>
      <c r="H1430" s="160">
        <v>0.86099999999999999</v>
      </c>
      <c r="I1430" s="161"/>
      <c r="L1430" s="157"/>
      <c r="M1430" s="162"/>
      <c r="T1430" s="163"/>
      <c r="AT1430" s="158" t="s">
        <v>203</v>
      </c>
      <c r="AU1430" s="158" t="s">
        <v>89</v>
      </c>
      <c r="AV1430" s="13" t="s">
        <v>89</v>
      </c>
      <c r="AW1430" s="13" t="s">
        <v>39</v>
      </c>
      <c r="AX1430" s="13" t="s">
        <v>80</v>
      </c>
      <c r="AY1430" s="158" t="s">
        <v>192</v>
      </c>
    </row>
    <row r="1431" spans="2:65" s="14" customFormat="1" ht="10.199999999999999" x14ac:dyDescent="0.2">
      <c r="B1431" s="164"/>
      <c r="D1431" s="151" t="s">
        <v>203</v>
      </c>
      <c r="E1431" s="165" t="s">
        <v>20</v>
      </c>
      <c r="F1431" s="166" t="s">
        <v>207</v>
      </c>
      <c r="H1431" s="167">
        <v>54.417999999999999</v>
      </c>
      <c r="I1431" s="168"/>
      <c r="L1431" s="164"/>
      <c r="M1431" s="169"/>
      <c r="T1431" s="170"/>
      <c r="AT1431" s="165" t="s">
        <v>203</v>
      </c>
      <c r="AU1431" s="165" t="s">
        <v>89</v>
      </c>
      <c r="AV1431" s="14" t="s">
        <v>199</v>
      </c>
      <c r="AW1431" s="14" t="s">
        <v>39</v>
      </c>
      <c r="AX1431" s="14" t="s">
        <v>22</v>
      </c>
      <c r="AY1431" s="165" t="s">
        <v>192</v>
      </c>
    </row>
    <row r="1432" spans="2:65" s="1" customFormat="1" ht="21.75" customHeight="1" x14ac:dyDescent="0.2">
      <c r="B1432" s="33"/>
      <c r="C1432" s="133" t="s">
        <v>2506</v>
      </c>
      <c r="D1432" s="133" t="s">
        <v>194</v>
      </c>
      <c r="E1432" s="134" t="s">
        <v>2507</v>
      </c>
      <c r="F1432" s="135" t="s">
        <v>2508</v>
      </c>
      <c r="G1432" s="136" t="s">
        <v>197</v>
      </c>
      <c r="H1432" s="137">
        <v>2.8940000000000001</v>
      </c>
      <c r="I1432" s="138"/>
      <c r="J1432" s="139">
        <f>ROUND(I1432*H1432,2)</f>
        <v>0</v>
      </c>
      <c r="K1432" s="135" t="s">
        <v>198</v>
      </c>
      <c r="L1432" s="33"/>
      <c r="M1432" s="140" t="s">
        <v>20</v>
      </c>
      <c r="N1432" s="141" t="s">
        <v>51</v>
      </c>
      <c r="P1432" s="142">
        <f>O1432*H1432</f>
        <v>0</v>
      </c>
      <c r="Q1432" s="142">
        <v>2.5018699999999998</v>
      </c>
      <c r="R1432" s="142">
        <f>Q1432*H1432</f>
        <v>7.2404117799999996</v>
      </c>
      <c r="S1432" s="142">
        <v>0</v>
      </c>
      <c r="T1432" s="143">
        <f>S1432*H1432</f>
        <v>0</v>
      </c>
      <c r="AR1432" s="144" t="s">
        <v>199</v>
      </c>
      <c r="AT1432" s="144" t="s">
        <v>194</v>
      </c>
      <c r="AU1432" s="144" t="s">
        <v>89</v>
      </c>
      <c r="AY1432" s="18" t="s">
        <v>192</v>
      </c>
      <c r="BE1432" s="145">
        <f>IF(N1432="základní",J1432,0)</f>
        <v>0</v>
      </c>
      <c r="BF1432" s="145">
        <f>IF(N1432="snížená",J1432,0)</f>
        <v>0</v>
      </c>
      <c r="BG1432" s="145">
        <f>IF(N1432="zákl. přenesená",J1432,0)</f>
        <v>0</v>
      </c>
      <c r="BH1432" s="145">
        <f>IF(N1432="sníž. přenesená",J1432,0)</f>
        <v>0</v>
      </c>
      <c r="BI1432" s="145">
        <f>IF(N1432="nulová",J1432,0)</f>
        <v>0</v>
      </c>
      <c r="BJ1432" s="18" t="s">
        <v>22</v>
      </c>
      <c r="BK1432" s="145">
        <f>ROUND(I1432*H1432,2)</f>
        <v>0</v>
      </c>
      <c r="BL1432" s="18" t="s">
        <v>199</v>
      </c>
      <c r="BM1432" s="144" t="s">
        <v>2509</v>
      </c>
    </row>
    <row r="1433" spans="2:65" s="1" customFormat="1" ht="10.199999999999999" x14ac:dyDescent="0.2">
      <c r="B1433" s="33"/>
      <c r="D1433" s="146" t="s">
        <v>201</v>
      </c>
      <c r="F1433" s="147" t="s">
        <v>2510</v>
      </c>
      <c r="I1433" s="148"/>
      <c r="L1433" s="33"/>
      <c r="M1433" s="149"/>
      <c r="T1433" s="54"/>
      <c r="AT1433" s="18" t="s">
        <v>201</v>
      </c>
      <c r="AU1433" s="18" t="s">
        <v>89</v>
      </c>
    </row>
    <row r="1434" spans="2:65" s="12" customFormat="1" ht="10.199999999999999" x14ac:dyDescent="0.2">
      <c r="B1434" s="150"/>
      <c r="D1434" s="151" t="s">
        <v>203</v>
      </c>
      <c r="E1434" s="152" t="s">
        <v>20</v>
      </c>
      <c r="F1434" s="153" t="s">
        <v>2511</v>
      </c>
      <c r="H1434" s="152" t="s">
        <v>20</v>
      </c>
      <c r="I1434" s="154"/>
      <c r="L1434" s="150"/>
      <c r="M1434" s="155"/>
      <c r="T1434" s="156"/>
      <c r="AT1434" s="152" t="s">
        <v>203</v>
      </c>
      <c r="AU1434" s="152" t="s">
        <v>89</v>
      </c>
      <c r="AV1434" s="12" t="s">
        <v>22</v>
      </c>
      <c r="AW1434" s="12" t="s">
        <v>39</v>
      </c>
      <c r="AX1434" s="12" t="s">
        <v>80</v>
      </c>
      <c r="AY1434" s="152" t="s">
        <v>192</v>
      </c>
    </row>
    <row r="1435" spans="2:65" s="12" customFormat="1" ht="10.199999999999999" x14ac:dyDescent="0.2">
      <c r="B1435" s="150"/>
      <c r="D1435" s="151" t="s">
        <v>203</v>
      </c>
      <c r="E1435" s="152" t="s">
        <v>20</v>
      </c>
      <c r="F1435" s="153" t="s">
        <v>2512</v>
      </c>
      <c r="H1435" s="152" t="s">
        <v>20</v>
      </c>
      <c r="I1435" s="154"/>
      <c r="L1435" s="150"/>
      <c r="M1435" s="155"/>
      <c r="T1435" s="156"/>
      <c r="AT1435" s="152" t="s">
        <v>203</v>
      </c>
      <c r="AU1435" s="152" t="s">
        <v>89</v>
      </c>
      <c r="AV1435" s="12" t="s">
        <v>22</v>
      </c>
      <c r="AW1435" s="12" t="s">
        <v>39</v>
      </c>
      <c r="AX1435" s="12" t="s">
        <v>80</v>
      </c>
      <c r="AY1435" s="152" t="s">
        <v>192</v>
      </c>
    </row>
    <row r="1436" spans="2:65" s="13" customFormat="1" ht="10.199999999999999" x14ac:dyDescent="0.2">
      <c r="B1436" s="157"/>
      <c r="D1436" s="151" t="s">
        <v>203</v>
      </c>
      <c r="E1436" s="158" t="s">
        <v>20</v>
      </c>
      <c r="F1436" s="159" t="s">
        <v>1705</v>
      </c>
      <c r="H1436" s="160">
        <v>2.8940000000000001</v>
      </c>
      <c r="I1436" s="161"/>
      <c r="L1436" s="157"/>
      <c r="M1436" s="162"/>
      <c r="T1436" s="163"/>
      <c r="AT1436" s="158" t="s">
        <v>203</v>
      </c>
      <c r="AU1436" s="158" t="s">
        <v>89</v>
      </c>
      <c r="AV1436" s="13" t="s">
        <v>89</v>
      </c>
      <c r="AW1436" s="13" t="s">
        <v>39</v>
      </c>
      <c r="AX1436" s="13" t="s">
        <v>22</v>
      </c>
      <c r="AY1436" s="158" t="s">
        <v>192</v>
      </c>
    </row>
    <row r="1437" spans="2:65" s="1" customFormat="1" ht="21.75" customHeight="1" x14ac:dyDescent="0.2">
      <c r="B1437" s="33"/>
      <c r="C1437" s="133" t="s">
        <v>2513</v>
      </c>
      <c r="D1437" s="133" t="s">
        <v>194</v>
      </c>
      <c r="E1437" s="134" t="s">
        <v>2514</v>
      </c>
      <c r="F1437" s="135" t="s">
        <v>2515</v>
      </c>
      <c r="G1437" s="136" t="s">
        <v>197</v>
      </c>
      <c r="H1437" s="137">
        <v>59.963999999999999</v>
      </c>
      <c r="I1437" s="138"/>
      <c r="J1437" s="139">
        <f>ROUND(I1437*H1437,2)</f>
        <v>0</v>
      </c>
      <c r="K1437" s="135" t="s">
        <v>198</v>
      </c>
      <c r="L1437" s="33"/>
      <c r="M1437" s="140" t="s">
        <v>20</v>
      </c>
      <c r="N1437" s="141" t="s">
        <v>51</v>
      </c>
      <c r="P1437" s="142">
        <f>O1437*H1437</f>
        <v>0</v>
      </c>
      <c r="Q1437" s="142">
        <v>2.5018699999999998</v>
      </c>
      <c r="R1437" s="142">
        <f>Q1437*H1437</f>
        <v>150.02213268</v>
      </c>
      <c r="S1437" s="142">
        <v>0</v>
      </c>
      <c r="T1437" s="143">
        <f>S1437*H1437</f>
        <v>0</v>
      </c>
      <c r="AR1437" s="144" t="s">
        <v>199</v>
      </c>
      <c r="AT1437" s="144" t="s">
        <v>194</v>
      </c>
      <c r="AU1437" s="144" t="s">
        <v>89</v>
      </c>
      <c r="AY1437" s="18" t="s">
        <v>192</v>
      </c>
      <c r="BE1437" s="145">
        <f>IF(N1437="základní",J1437,0)</f>
        <v>0</v>
      </c>
      <c r="BF1437" s="145">
        <f>IF(N1437="snížená",J1437,0)</f>
        <v>0</v>
      </c>
      <c r="BG1437" s="145">
        <f>IF(N1437="zákl. přenesená",J1437,0)</f>
        <v>0</v>
      </c>
      <c r="BH1437" s="145">
        <f>IF(N1437="sníž. přenesená",J1437,0)</f>
        <v>0</v>
      </c>
      <c r="BI1437" s="145">
        <f>IF(N1437="nulová",J1437,0)</f>
        <v>0</v>
      </c>
      <c r="BJ1437" s="18" t="s">
        <v>22</v>
      </c>
      <c r="BK1437" s="145">
        <f>ROUND(I1437*H1437,2)</f>
        <v>0</v>
      </c>
      <c r="BL1437" s="18" t="s">
        <v>199</v>
      </c>
      <c r="BM1437" s="144" t="s">
        <v>2516</v>
      </c>
    </row>
    <row r="1438" spans="2:65" s="1" customFormat="1" ht="10.199999999999999" x14ac:dyDescent="0.2">
      <c r="B1438" s="33"/>
      <c r="D1438" s="146" t="s">
        <v>201</v>
      </c>
      <c r="F1438" s="147" t="s">
        <v>2517</v>
      </c>
      <c r="I1438" s="148"/>
      <c r="L1438" s="33"/>
      <c r="M1438" s="149"/>
      <c r="T1438" s="54"/>
      <c r="AT1438" s="18" t="s">
        <v>201</v>
      </c>
      <c r="AU1438" s="18" t="s">
        <v>89</v>
      </c>
    </row>
    <row r="1439" spans="2:65" s="12" customFormat="1" ht="10.199999999999999" x14ac:dyDescent="0.2">
      <c r="B1439" s="150"/>
      <c r="D1439" s="151" t="s">
        <v>203</v>
      </c>
      <c r="E1439" s="152" t="s">
        <v>20</v>
      </c>
      <c r="F1439" s="153" t="s">
        <v>2518</v>
      </c>
      <c r="H1439" s="152" t="s">
        <v>20</v>
      </c>
      <c r="I1439" s="154"/>
      <c r="L1439" s="150"/>
      <c r="M1439" s="155"/>
      <c r="T1439" s="156"/>
      <c r="AT1439" s="152" t="s">
        <v>203</v>
      </c>
      <c r="AU1439" s="152" t="s">
        <v>89</v>
      </c>
      <c r="AV1439" s="12" t="s">
        <v>22</v>
      </c>
      <c r="AW1439" s="12" t="s">
        <v>39</v>
      </c>
      <c r="AX1439" s="12" t="s">
        <v>80</v>
      </c>
      <c r="AY1439" s="152" t="s">
        <v>192</v>
      </c>
    </row>
    <row r="1440" spans="2:65" s="12" customFormat="1" ht="10.199999999999999" x14ac:dyDescent="0.2">
      <c r="B1440" s="150"/>
      <c r="D1440" s="151" t="s">
        <v>203</v>
      </c>
      <c r="E1440" s="152" t="s">
        <v>20</v>
      </c>
      <c r="F1440" s="153" t="s">
        <v>2519</v>
      </c>
      <c r="H1440" s="152" t="s">
        <v>20</v>
      </c>
      <c r="I1440" s="154"/>
      <c r="L1440" s="150"/>
      <c r="M1440" s="155"/>
      <c r="T1440" s="156"/>
      <c r="AT1440" s="152" t="s">
        <v>203</v>
      </c>
      <c r="AU1440" s="152" t="s">
        <v>89</v>
      </c>
      <c r="AV1440" s="12" t="s">
        <v>22</v>
      </c>
      <c r="AW1440" s="12" t="s">
        <v>39</v>
      </c>
      <c r="AX1440" s="12" t="s">
        <v>80</v>
      </c>
      <c r="AY1440" s="152" t="s">
        <v>192</v>
      </c>
    </row>
    <row r="1441" spans="2:51" s="12" customFormat="1" ht="10.199999999999999" x14ac:dyDescent="0.2">
      <c r="B1441" s="150"/>
      <c r="D1441" s="151" t="s">
        <v>203</v>
      </c>
      <c r="E1441" s="152" t="s">
        <v>20</v>
      </c>
      <c r="F1441" s="153" t="s">
        <v>2520</v>
      </c>
      <c r="H1441" s="152" t="s">
        <v>20</v>
      </c>
      <c r="I1441" s="154"/>
      <c r="L1441" s="150"/>
      <c r="M1441" s="155"/>
      <c r="T1441" s="156"/>
      <c r="AT1441" s="152" t="s">
        <v>203</v>
      </c>
      <c r="AU1441" s="152" t="s">
        <v>89</v>
      </c>
      <c r="AV1441" s="12" t="s">
        <v>22</v>
      </c>
      <c r="AW1441" s="12" t="s">
        <v>39</v>
      </c>
      <c r="AX1441" s="12" t="s">
        <v>80</v>
      </c>
      <c r="AY1441" s="152" t="s">
        <v>192</v>
      </c>
    </row>
    <row r="1442" spans="2:51" s="12" customFormat="1" ht="10.199999999999999" x14ac:dyDescent="0.2">
      <c r="B1442" s="150"/>
      <c r="D1442" s="151" t="s">
        <v>203</v>
      </c>
      <c r="E1442" s="152" t="s">
        <v>20</v>
      </c>
      <c r="F1442" s="153" t="s">
        <v>2521</v>
      </c>
      <c r="H1442" s="152" t="s">
        <v>20</v>
      </c>
      <c r="I1442" s="154"/>
      <c r="L1442" s="150"/>
      <c r="M1442" s="155"/>
      <c r="T1442" s="156"/>
      <c r="AT1442" s="152" t="s">
        <v>203</v>
      </c>
      <c r="AU1442" s="152" t="s">
        <v>89</v>
      </c>
      <c r="AV1442" s="12" t="s">
        <v>22</v>
      </c>
      <c r="AW1442" s="12" t="s">
        <v>39</v>
      </c>
      <c r="AX1442" s="12" t="s">
        <v>80</v>
      </c>
      <c r="AY1442" s="152" t="s">
        <v>192</v>
      </c>
    </row>
    <row r="1443" spans="2:51" s="12" customFormat="1" ht="10.199999999999999" x14ac:dyDescent="0.2">
      <c r="B1443" s="150"/>
      <c r="D1443" s="151" t="s">
        <v>203</v>
      </c>
      <c r="E1443" s="152" t="s">
        <v>20</v>
      </c>
      <c r="F1443" s="153" t="s">
        <v>1695</v>
      </c>
      <c r="H1443" s="152" t="s">
        <v>20</v>
      </c>
      <c r="I1443" s="154"/>
      <c r="L1443" s="150"/>
      <c r="M1443" s="155"/>
      <c r="T1443" s="156"/>
      <c r="AT1443" s="152" t="s">
        <v>203</v>
      </c>
      <c r="AU1443" s="152" t="s">
        <v>89</v>
      </c>
      <c r="AV1443" s="12" t="s">
        <v>22</v>
      </c>
      <c r="AW1443" s="12" t="s">
        <v>39</v>
      </c>
      <c r="AX1443" s="12" t="s">
        <v>80</v>
      </c>
      <c r="AY1443" s="152" t="s">
        <v>192</v>
      </c>
    </row>
    <row r="1444" spans="2:51" s="13" customFormat="1" ht="10.199999999999999" x14ac:dyDescent="0.2">
      <c r="B1444" s="157"/>
      <c r="D1444" s="151" t="s">
        <v>203</v>
      </c>
      <c r="E1444" s="158" t="s">
        <v>20</v>
      </c>
      <c r="F1444" s="159" t="s">
        <v>2522</v>
      </c>
      <c r="H1444" s="160">
        <v>26.852</v>
      </c>
      <c r="I1444" s="161"/>
      <c r="L1444" s="157"/>
      <c r="M1444" s="162"/>
      <c r="T1444" s="163"/>
      <c r="AT1444" s="158" t="s">
        <v>203</v>
      </c>
      <c r="AU1444" s="158" t="s">
        <v>89</v>
      </c>
      <c r="AV1444" s="13" t="s">
        <v>89</v>
      </c>
      <c r="AW1444" s="13" t="s">
        <v>39</v>
      </c>
      <c r="AX1444" s="13" t="s">
        <v>80</v>
      </c>
      <c r="AY1444" s="158" t="s">
        <v>192</v>
      </c>
    </row>
    <row r="1445" spans="2:51" s="12" customFormat="1" ht="10.199999999999999" x14ac:dyDescent="0.2">
      <c r="B1445" s="150"/>
      <c r="D1445" s="151" t="s">
        <v>203</v>
      </c>
      <c r="E1445" s="152" t="s">
        <v>20</v>
      </c>
      <c r="F1445" s="153" t="s">
        <v>2523</v>
      </c>
      <c r="H1445" s="152" t="s">
        <v>20</v>
      </c>
      <c r="I1445" s="154"/>
      <c r="L1445" s="150"/>
      <c r="M1445" s="155"/>
      <c r="T1445" s="156"/>
      <c r="AT1445" s="152" t="s">
        <v>203</v>
      </c>
      <c r="AU1445" s="152" t="s">
        <v>89</v>
      </c>
      <c r="AV1445" s="12" t="s">
        <v>22</v>
      </c>
      <c r="AW1445" s="12" t="s">
        <v>39</v>
      </c>
      <c r="AX1445" s="12" t="s">
        <v>80</v>
      </c>
      <c r="AY1445" s="152" t="s">
        <v>192</v>
      </c>
    </row>
    <row r="1446" spans="2:51" s="12" customFormat="1" ht="10.199999999999999" x14ac:dyDescent="0.2">
      <c r="B1446" s="150"/>
      <c r="D1446" s="151" t="s">
        <v>203</v>
      </c>
      <c r="E1446" s="152" t="s">
        <v>20</v>
      </c>
      <c r="F1446" s="153" t="s">
        <v>2524</v>
      </c>
      <c r="H1446" s="152" t="s">
        <v>20</v>
      </c>
      <c r="I1446" s="154"/>
      <c r="L1446" s="150"/>
      <c r="M1446" s="155"/>
      <c r="T1446" s="156"/>
      <c r="AT1446" s="152" t="s">
        <v>203</v>
      </c>
      <c r="AU1446" s="152" t="s">
        <v>89</v>
      </c>
      <c r="AV1446" s="12" t="s">
        <v>22</v>
      </c>
      <c r="AW1446" s="12" t="s">
        <v>39</v>
      </c>
      <c r="AX1446" s="12" t="s">
        <v>80</v>
      </c>
      <c r="AY1446" s="152" t="s">
        <v>192</v>
      </c>
    </row>
    <row r="1447" spans="2:51" s="12" customFormat="1" ht="10.199999999999999" x14ac:dyDescent="0.2">
      <c r="B1447" s="150"/>
      <c r="D1447" s="151" t="s">
        <v>203</v>
      </c>
      <c r="E1447" s="152" t="s">
        <v>20</v>
      </c>
      <c r="F1447" s="153" t="s">
        <v>1663</v>
      </c>
      <c r="H1447" s="152" t="s">
        <v>20</v>
      </c>
      <c r="I1447" s="154"/>
      <c r="L1447" s="150"/>
      <c r="M1447" s="155"/>
      <c r="T1447" s="156"/>
      <c r="AT1447" s="152" t="s">
        <v>203</v>
      </c>
      <c r="AU1447" s="152" t="s">
        <v>89</v>
      </c>
      <c r="AV1447" s="12" t="s">
        <v>22</v>
      </c>
      <c r="AW1447" s="12" t="s">
        <v>39</v>
      </c>
      <c r="AX1447" s="12" t="s">
        <v>80</v>
      </c>
      <c r="AY1447" s="152" t="s">
        <v>192</v>
      </c>
    </row>
    <row r="1448" spans="2:51" s="13" customFormat="1" ht="10.199999999999999" x14ac:dyDescent="0.2">
      <c r="B1448" s="157"/>
      <c r="D1448" s="151" t="s">
        <v>203</v>
      </c>
      <c r="E1448" s="158" t="s">
        <v>20</v>
      </c>
      <c r="F1448" s="159" t="s">
        <v>2525</v>
      </c>
      <c r="H1448" s="160">
        <v>0.219</v>
      </c>
      <c r="I1448" s="161"/>
      <c r="L1448" s="157"/>
      <c r="M1448" s="162"/>
      <c r="T1448" s="163"/>
      <c r="AT1448" s="158" t="s">
        <v>203</v>
      </c>
      <c r="AU1448" s="158" t="s">
        <v>89</v>
      </c>
      <c r="AV1448" s="13" t="s">
        <v>89</v>
      </c>
      <c r="AW1448" s="13" t="s">
        <v>39</v>
      </c>
      <c r="AX1448" s="13" t="s">
        <v>80</v>
      </c>
      <c r="AY1448" s="158" t="s">
        <v>192</v>
      </c>
    </row>
    <row r="1449" spans="2:51" s="12" customFormat="1" ht="10.199999999999999" x14ac:dyDescent="0.2">
      <c r="B1449" s="150"/>
      <c r="D1449" s="151" t="s">
        <v>203</v>
      </c>
      <c r="E1449" s="152" t="s">
        <v>20</v>
      </c>
      <c r="F1449" s="153" t="s">
        <v>1661</v>
      </c>
      <c r="H1449" s="152" t="s">
        <v>20</v>
      </c>
      <c r="I1449" s="154"/>
      <c r="L1449" s="150"/>
      <c r="M1449" s="155"/>
      <c r="T1449" s="156"/>
      <c r="AT1449" s="152" t="s">
        <v>203</v>
      </c>
      <c r="AU1449" s="152" t="s">
        <v>89</v>
      </c>
      <c r="AV1449" s="12" t="s">
        <v>22</v>
      </c>
      <c r="AW1449" s="12" t="s">
        <v>39</v>
      </c>
      <c r="AX1449" s="12" t="s">
        <v>80</v>
      </c>
      <c r="AY1449" s="152" t="s">
        <v>192</v>
      </c>
    </row>
    <row r="1450" spans="2:51" s="13" customFormat="1" ht="10.199999999999999" x14ac:dyDescent="0.2">
      <c r="B1450" s="157"/>
      <c r="D1450" s="151" t="s">
        <v>203</v>
      </c>
      <c r="E1450" s="158" t="s">
        <v>20</v>
      </c>
      <c r="F1450" s="159" t="s">
        <v>2526</v>
      </c>
      <c r="H1450" s="160">
        <v>0.189</v>
      </c>
      <c r="I1450" s="161"/>
      <c r="L1450" s="157"/>
      <c r="M1450" s="162"/>
      <c r="T1450" s="163"/>
      <c r="AT1450" s="158" t="s">
        <v>203</v>
      </c>
      <c r="AU1450" s="158" t="s">
        <v>89</v>
      </c>
      <c r="AV1450" s="13" t="s">
        <v>89</v>
      </c>
      <c r="AW1450" s="13" t="s">
        <v>39</v>
      </c>
      <c r="AX1450" s="13" t="s">
        <v>80</v>
      </c>
      <c r="AY1450" s="158" t="s">
        <v>192</v>
      </c>
    </row>
    <row r="1451" spans="2:51" s="12" customFormat="1" ht="10.199999999999999" x14ac:dyDescent="0.2">
      <c r="B1451" s="150"/>
      <c r="D1451" s="151" t="s">
        <v>203</v>
      </c>
      <c r="E1451" s="152" t="s">
        <v>20</v>
      </c>
      <c r="F1451" s="153" t="s">
        <v>2476</v>
      </c>
      <c r="H1451" s="152" t="s">
        <v>20</v>
      </c>
      <c r="I1451" s="154"/>
      <c r="L1451" s="150"/>
      <c r="M1451" s="155"/>
      <c r="T1451" s="156"/>
      <c r="AT1451" s="152" t="s">
        <v>203</v>
      </c>
      <c r="AU1451" s="152" t="s">
        <v>89</v>
      </c>
      <c r="AV1451" s="12" t="s">
        <v>22</v>
      </c>
      <c r="AW1451" s="12" t="s">
        <v>39</v>
      </c>
      <c r="AX1451" s="12" t="s">
        <v>80</v>
      </c>
      <c r="AY1451" s="152" t="s">
        <v>192</v>
      </c>
    </row>
    <row r="1452" spans="2:51" s="12" customFormat="1" ht="10.199999999999999" x14ac:dyDescent="0.2">
      <c r="B1452" s="150"/>
      <c r="D1452" s="151" t="s">
        <v>203</v>
      </c>
      <c r="E1452" s="152" t="s">
        <v>20</v>
      </c>
      <c r="F1452" s="153" t="s">
        <v>2527</v>
      </c>
      <c r="H1452" s="152" t="s">
        <v>20</v>
      </c>
      <c r="I1452" s="154"/>
      <c r="L1452" s="150"/>
      <c r="M1452" s="155"/>
      <c r="T1452" s="156"/>
      <c r="AT1452" s="152" t="s">
        <v>203</v>
      </c>
      <c r="AU1452" s="152" t="s">
        <v>89</v>
      </c>
      <c r="AV1452" s="12" t="s">
        <v>22</v>
      </c>
      <c r="AW1452" s="12" t="s">
        <v>39</v>
      </c>
      <c r="AX1452" s="12" t="s">
        <v>80</v>
      </c>
      <c r="AY1452" s="152" t="s">
        <v>192</v>
      </c>
    </row>
    <row r="1453" spans="2:51" s="12" customFormat="1" ht="10.199999999999999" x14ac:dyDescent="0.2">
      <c r="B1453" s="150"/>
      <c r="D1453" s="151" t="s">
        <v>203</v>
      </c>
      <c r="E1453" s="152" t="s">
        <v>20</v>
      </c>
      <c r="F1453" s="153" t="s">
        <v>2477</v>
      </c>
      <c r="H1453" s="152" t="s">
        <v>20</v>
      </c>
      <c r="I1453" s="154"/>
      <c r="L1453" s="150"/>
      <c r="M1453" s="155"/>
      <c r="T1453" s="156"/>
      <c r="AT1453" s="152" t="s">
        <v>203</v>
      </c>
      <c r="AU1453" s="152" t="s">
        <v>89</v>
      </c>
      <c r="AV1453" s="12" t="s">
        <v>22</v>
      </c>
      <c r="AW1453" s="12" t="s">
        <v>39</v>
      </c>
      <c r="AX1453" s="12" t="s">
        <v>80</v>
      </c>
      <c r="AY1453" s="152" t="s">
        <v>192</v>
      </c>
    </row>
    <row r="1454" spans="2:51" s="13" customFormat="1" ht="10.199999999999999" x14ac:dyDescent="0.2">
      <c r="B1454" s="157"/>
      <c r="D1454" s="151" t="s">
        <v>203</v>
      </c>
      <c r="E1454" s="158" t="s">
        <v>20</v>
      </c>
      <c r="F1454" s="159" t="s">
        <v>2528</v>
      </c>
      <c r="H1454" s="160">
        <v>9.8849999999999998</v>
      </c>
      <c r="I1454" s="161"/>
      <c r="L1454" s="157"/>
      <c r="M1454" s="162"/>
      <c r="T1454" s="163"/>
      <c r="AT1454" s="158" t="s">
        <v>203</v>
      </c>
      <c r="AU1454" s="158" t="s">
        <v>89</v>
      </c>
      <c r="AV1454" s="13" t="s">
        <v>89</v>
      </c>
      <c r="AW1454" s="13" t="s">
        <v>39</v>
      </c>
      <c r="AX1454" s="13" t="s">
        <v>80</v>
      </c>
      <c r="AY1454" s="158" t="s">
        <v>192</v>
      </c>
    </row>
    <row r="1455" spans="2:51" s="12" customFormat="1" ht="10.199999999999999" x14ac:dyDescent="0.2">
      <c r="B1455" s="150"/>
      <c r="D1455" s="151" t="s">
        <v>203</v>
      </c>
      <c r="E1455" s="152" t="s">
        <v>20</v>
      </c>
      <c r="F1455" s="153" t="s">
        <v>2479</v>
      </c>
      <c r="H1455" s="152" t="s">
        <v>20</v>
      </c>
      <c r="I1455" s="154"/>
      <c r="L1455" s="150"/>
      <c r="M1455" s="155"/>
      <c r="T1455" s="156"/>
      <c r="AT1455" s="152" t="s">
        <v>203</v>
      </c>
      <c r="AU1455" s="152" t="s">
        <v>89</v>
      </c>
      <c r="AV1455" s="12" t="s">
        <v>22</v>
      </c>
      <c r="AW1455" s="12" t="s">
        <v>39</v>
      </c>
      <c r="AX1455" s="12" t="s">
        <v>80</v>
      </c>
      <c r="AY1455" s="152" t="s">
        <v>192</v>
      </c>
    </row>
    <row r="1456" spans="2:51" s="13" customFormat="1" ht="10.199999999999999" x14ac:dyDescent="0.2">
      <c r="B1456" s="157"/>
      <c r="D1456" s="151" t="s">
        <v>203</v>
      </c>
      <c r="E1456" s="158" t="s">
        <v>20</v>
      </c>
      <c r="F1456" s="159" t="s">
        <v>2529</v>
      </c>
      <c r="H1456" s="160">
        <v>0.379</v>
      </c>
      <c r="I1456" s="161"/>
      <c r="L1456" s="157"/>
      <c r="M1456" s="162"/>
      <c r="T1456" s="163"/>
      <c r="AT1456" s="158" t="s">
        <v>203</v>
      </c>
      <c r="AU1456" s="158" t="s">
        <v>89</v>
      </c>
      <c r="AV1456" s="13" t="s">
        <v>89</v>
      </c>
      <c r="AW1456" s="13" t="s">
        <v>39</v>
      </c>
      <c r="AX1456" s="13" t="s">
        <v>80</v>
      </c>
      <c r="AY1456" s="158" t="s">
        <v>192</v>
      </c>
    </row>
    <row r="1457" spans="2:65" s="13" customFormat="1" ht="10.199999999999999" x14ac:dyDescent="0.2">
      <c r="B1457" s="157"/>
      <c r="D1457" s="151" t="s">
        <v>203</v>
      </c>
      <c r="E1457" s="158" t="s">
        <v>20</v>
      </c>
      <c r="F1457" s="159" t="s">
        <v>2530</v>
      </c>
      <c r="H1457" s="160">
        <v>0.106</v>
      </c>
      <c r="I1457" s="161"/>
      <c r="L1457" s="157"/>
      <c r="M1457" s="162"/>
      <c r="T1457" s="163"/>
      <c r="AT1457" s="158" t="s">
        <v>203</v>
      </c>
      <c r="AU1457" s="158" t="s">
        <v>89</v>
      </c>
      <c r="AV1457" s="13" t="s">
        <v>89</v>
      </c>
      <c r="AW1457" s="13" t="s">
        <v>39</v>
      </c>
      <c r="AX1457" s="13" t="s">
        <v>80</v>
      </c>
      <c r="AY1457" s="158" t="s">
        <v>192</v>
      </c>
    </row>
    <row r="1458" spans="2:65" s="12" customFormat="1" ht="10.199999999999999" x14ac:dyDescent="0.2">
      <c r="B1458" s="150"/>
      <c r="D1458" s="151" t="s">
        <v>203</v>
      </c>
      <c r="E1458" s="152" t="s">
        <v>20</v>
      </c>
      <c r="F1458" s="153" t="s">
        <v>2531</v>
      </c>
      <c r="H1458" s="152" t="s">
        <v>20</v>
      </c>
      <c r="I1458" s="154"/>
      <c r="L1458" s="150"/>
      <c r="M1458" s="155"/>
      <c r="T1458" s="156"/>
      <c r="AT1458" s="152" t="s">
        <v>203</v>
      </c>
      <c r="AU1458" s="152" t="s">
        <v>89</v>
      </c>
      <c r="AV1458" s="12" t="s">
        <v>22</v>
      </c>
      <c r="AW1458" s="12" t="s">
        <v>39</v>
      </c>
      <c r="AX1458" s="12" t="s">
        <v>80</v>
      </c>
      <c r="AY1458" s="152" t="s">
        <v>192</v>
      </c>
    </row>
    <row r="1459" spans="2:65" s="13" customFormat="1" ht="10.199999999999999" x14ac:dyDescent="0.2">
      <c r="B1459" s="157"/>
      <c r="D1459" s="151" t="s">
        <v>203</v>
      </c>
      <c r="E1459" s="158" t="s">
        <v>20</v>
      </c>
      <c r="F1459" s="159" t="s">
        <v>2532</v>
      </c>
      <c r="H1459" s="160">
        <v>0.624</v>
      </c>
      <c r="I1459" s="161"/>
      <c r="L1459" s="157"/>
      <c r="M1459" s="162"/>
      <c r="T1459" s="163"/>
      <c r="AT1459" s="158" t="s">
        <v>203</v>
      </c>
      <c r="AU1459" s="158" t="s">
        <v>89</v>
      </c>
      <c r="AV1459" s="13" t="s">
        <v>89</v>
      </c>
      <c r="AW1459" s="13" t="s">
        <v>39</v>
      </c>
      <c r="AX1459" s="13" t="s">
        <v>80</v>
      </c>
      <c r="AY1459" s="158" t="s">
        <v>192</v>
      </c>
    </row>
    <row r="1460" spans="2:65" s="12" customFormat="1" ht="10.199999999999999" x14ac:dyDescent="0.2">
      <c r="B1460" s="150"/>
      <c r="D1460" s="151" t="s">
        <v>203</v>
      </c>
      <c r="E1460" s="152" t="s">
        <v>20</v>
      </c>
      <c r="F1460" s="153" t="s">
        <v>2533</v>
      </c>
      <c r="H1460" s="152" t="s">
        <v>20</v>
      </c>
      <c r="I1460" s="154"/>
      <c r="L1460" s="150"/>
      <c r="M1460" s="155"/>
      <c r="T1460" s="156"/>
      <c r="AT1460" s="152" t="s">
        <v>203</v>
      </c>
      <c r="AU1460" s="152" t="s">
        <v>89</v>
      </c>
      <c r="AV1460" s="12" t="s">
        <v>22</v>
      </c>
      <c r="AW1460" s="12" t="s">
        <v>39</v>
      </c>
      <c r="AX1460" s="12" t="s">
        <v>80</v>
      </c>
      <c r="AY1460" s="152" t="s">
        <v>192</v>
      </c>
    </row>
    <row r="1461" spans="2:65" s="13" customFormat="1" ht="10.199999999999999" x14ac:dyDescent="0.2">
      <c r="B1461" s="157"/>
      <c r="D1461" s="151" t="s">
        <v>203</v>
      </c>
      <c r="E1461" s="158" t="s">
        <v>20</v>
      </c>
      <c r="F1461" s="159" t="s">
        <v>2534</v>
      </c>
      <c r="H1461" s="160">
        <v>17.850000000000001</v>
      </c>
      <c r="I1461" s="161"/>
      <c r="L1461" s="157"/>
      <c r="M1461" s="162"/>
      <c r="T1461" s="163"/>
      <c r="AT1461" s="158" t="s">
        <v>203</v>
      </c>
      <c r="AU1461" s="158" t="s">
        <v>89</v>
      </c>
      <c r="AV1461" s="13" t="s">
        <v>89</v>
      </c>
      <c r="AW1461" s="13" t="s">
        <v>39</v>
      </c>
      <c r="AX1461" s="13" t="s">
        <v>80</v>
      </c>
      <c r="AY1461" s="158" t="s">
        <v>192</v>
      </c>
    </row>
    <row r="1462" spans="2:65" s="13" customFormat="1" ht="10.199999999999999" x14ac:dyDescent="0.2">
      <c r="B1462" s="157"/>
      <c r="D1462" s="151" t="s">
        <v>203</v>
      </c>
      <c r="E1462" s="158" t="s">
        <v>20</v>
      </c>
      <c r="F1462" s="159" t="s">
        <v>2535</v>
      </c>
      <c r="H1462" s="160">
        <v>1.1100000000000001</v>
      </c>
      <c r="I1462" s="161"/>
      <c r="L1462" s="157"/>
      <c r="M1462" s="162"/>
      <c r="T1462" s="163"/>
      <c r="AT1462" s="158" t="s">
        <v>203</v>
      </c>
      <c r="AU1462" s="158" t="s">
        <v>89</v>
      </c>
      <c r="AV1462" s="13" t="s">
        <v>89</v>
      </c>
      <c r="AW1462" s="13" t="s">
        <v>39</v>
      </c>
      <c r="AX1462" s="13" t="s">
        <v>80</v>
      </c>
      <c r="AY1462" s="158" t="s">
        <v>192</v>
      </c>
    </row>
    <row r="1463" spans="2:65" s="12" customFormat="1" ht="10.199999999999999" x14ac:dyDescent="0.2">
      <c r="B1463" s="150"/>
      <c r="D1463" s="151" t="s">
        <v>203</v>
      </c>
      <c r="E1463" s="152" t="s">
        <v>20</v>
      </c>
      <c r="F1463" s="153" t="s">
        <v>2536</v>
      </c>
      <c r="H1463" s="152" t="s">
        <v>20</v>
      </c>
      <c r="I1463" s="154"/>
      <c r="L1463" s="150"/>
      <c r="M1463" s="155"/>
      <c r="T1463" s="156"/>
      <c r="AT1463" s="152" t="s">
        <v>203</v>
      </c>
      <c r="AU1463" s="152" t="s">
        <v>89</v>
      </c>
      <c r="AV1463" s="12" t="s">
        <v>22</v>
      </c>
      <c r="AW1463" s="12" t="s">
        <v>39</v>
      </c>
      <c r="AX1463" s="12" t="s">
        <v>80</v>
      </c>
      <c r="AY1463" s="152" t="s">
        <v>192</v>
      </c>
    </row>
    <row r="1464" spans="2:65" s="13" customFormat="1" ht="10.199999999999999" x14ac:dyDescent="0.2">
      <c r="B1464" s="157"/>
      <c r="D1464" s="151" t="s">
        <v>203</v>
      </c>
      <c r="E1464" s="158" t="s">
        <v>20</v>
      </c>
      <c r="F1464" s="159" t="s">
        <v>2537</v>
      </c>
      <c r="H1464" s="160">
        <v>2.75</v>
      </c>
      <c r="I1464" s="161"/>
      <c r="L1464" s="157"/>
      <c r="M1464" s="162"/>
      <c r="T1464" s="163"/>
      <c r="AT1464" s="158" t="s">
        <v>203</v>
      </c>
      <c r="AU1464" s="158" t="s">
        <v>89</v>
      </c>
      <c r="AV1464" s="13" t="s">
        <v>89</v>
      </c>
      <c r="AW1464" s="13" t="s">
        <v>39</v>
      </c>
      <c r="AX1464" s="13" t="s">
        <v>80</v>
      </c>
      <c r="AY1464" s="158" t="s">
        <v>192</v>
      </c>
    </row>
    <row r="1465" spans="2:65" s="14" customFormat="1" ht="10.199999999999999" x14ac:dyDescent="0.2">
      <c r="B1465" s="164"/>
      <c r="D1465" s="151" t="s">
        <v>203</v>
      </c>
      <c r="E1465" s="165" t="s">
        <v>20</v>
      </c>
      <c r="F1465" s="166" t="s">
        <v>207</v>
      </c>
      <c r="H1465" s="167">
        <v>59.963999999999999</v>
      </c>
      <c r="I1465" s="168"/>
      <c r="L1465" s="164"/>
      <c r="M1465" s="169"/>
      <c r="T1465" s="170"/>
      <c r="AT1465" s="165" t="s">
        <v>203</v>
      </c>
      <c r="AU1465" s="165" t="s">
        <v>89</v>
      </c>
      <c r="AV1465" s="14" t="s">
        <v>199</v>
      </c>
      <c r="AW1465" s="14" t="s">
        <v>39</v>
      </c>
      <c r="AX1465" s="14" t="s">
        <v>22</v>
      </c>
      <c r="AY1465" s="165" t="s">
        <v>192</v>
      </c>
    </row>
    <row r="1466" spans="2:65" s="1" customFormat="1" ht="24.15" customHeight="1" x14ac:dyDescent="0.2">
      <c r="B1466" s="33"/>
      <c r="C1466" s="133" t="s">
        <v>2538</v>
      </c>
      <c r="D1466" s="133" t="s">
        <v>194</v>
      </c>
      <c r="E1466" s="134" t="s">
        <v>2539</v>
      </c>
      <c r="F1466" s="135" t="s">
        <v>2540</v>
      </c>
      <c r="G1466" s="136" t="s">
        <v>197</v>
      </c>
      <c r="H1466" s="137">
        <v>0.45</v>
      </c>
      <c r="I1466" s="138"/>
      <c r="J1466" s="139">
        <f>ROUND(I1466*H1466,2)</f>
        <v>0</v>
      </c>
      <c r="K1466" s="135" t="s">
        <v>198</v>
      </c>
      <c r="L1466" s="33"/>
      <c r="M1466" s="140" t="s">
        <v>20</v>
      </c>
      <c r="N1466" s="141" t="s">
        <v>51</v>
      </c>
      <c r="P1466" s="142">
        <f>O1466*H1466</f>
        <v>0</v>
      </c>
      <c r="Q1466" s="142">
        <v>2.3010199999999998</v>
      </c>
      <c r="R1466" s="142">
        <f>Q1466*H1466</f>
        <v>1.0354589999999999</v>
      </c>
      <c r="S1466" s="142">
        <v>0</v>
      </c>
      <c r="T1466" s="143">
        <f>S1466*H1466</f>
        <v>0</v>
      </c>
      <c r="AR1466" s="144" t="s">
        <v>199</v>
      </c>
      <c r="AT1466" s="144" t="s">
        <v>194</v>
      </c>
      <c r="AU1466" s="144" t="s">
        <v>89</v>
      </c>
      <c r="AY1466" s="18" t="s">
        <v>192</v>
      </c>
      <c r="BE1466" s="145">
        <f>IF(N1466="základní",J1466,0)</f>
        <v>0</v>
      </c>
      <c r="BF1466" s="145">
        <f>IF(N1466="snížená",J1466,0)</f>
        <v>0</v>
      </c>
      <c r="BG1466" s="145">
        <f>IF(N1466="zákl. přenesená",J1466,0)</f>
        <v>0</v>
      </c>
      <c r="BH1466" s="145">
        <f>IF(N1466="sníž. přenesená",J1466,0)</f>
        <v>0</v>
      </c>
      <c r="BI1466" s="145">
        <f>IF(N1466="nulová",J1466,0)</f>
        <v>0</v>
      </c>
      <c r="BJ1466" s="18" t="s">
        <v>22</v>
      </c>
      <c r="BK1466" s="145">
        <f>ROUND(I1466*H1466,2)</f>
        <v>0</v>
      </c>
      <c r="BL1466" s="18" t="s">
        <v>199</v>
      </c>
      <c r="BM1466" s="144" t="s">
        <v>2541</v>
      </c>
    </row>
    <row r="1467" spans="2:65" s="1" customFormat="1" ht="10.199999999999999" x14ac:dyDescent="0.2">
      <c r="B1467" s="33"/>
      <c r="D1467" s="146" t="s">
        <v>201</v>
      </c>
      <c r="F1467" s="147" t="s">
        <v>2542</v>
      </c>
      <c r="I1467" s="148"/>
      <c r="L1467" s="33"/>
      <c r="M1467" s="149"/>
      <c r="T1467" s="54"/>
      <c r="AT1467" s="18" t="s">
        <v>201</v>
      </c>
      <c r="AU1467" s="18" t="s">
        <v>89</v>
      </c>
    </row>
    <row r="1468" spans="2:65" s="12" customFormat="1" ht="10.199999999999999" x14ac:dyDescent="0.2">
      <c r="B1468" s="150"/>
      <c r="D1468" s="151" t="s">
        <v>203</v>
      </c>
      <c r="E1468" s="152" t="s">
        <v>20</v>
      </c>
      <c r="F1468" s="153" t="s">
        <v>2543</v>
      </c>
      <c r="H1468" s="152" t="s">
        <v>20</v>
      </c>
      <c r="I1468" s="154"/>
      <c r="L1468" s="150"/>
      <c r="M1468" s="155"/>
      <c r="T1468" s="156"/>
      <c r="AT1468" s="152" t="s">
        <v>203</v>
      </c>
      <c r="AU1468" s="152" t="s">
        <v>89</v>
      </c>
      <c r="AV1468" s="12" t="s">
        <v>22</v>
      </c>
      <c r="AW1468" s="12" t="s">
        <v>39</v>
      </c>
      <c r="AX1468" s="12" t="s">
        <v>80</v>
      </c>
      <c r="AY1468" s="152" t="s">
        <v>192</v>
      </c>
    </row>
    <row r="1469" spans="2:65" s="13" customFormat="1" ht="10.199999999999999" x14ac:dyDescent="0.2">
      <c r="B1469" s="157"/>
      <c r="D1469" s="151" t="s">
        <v>203</v>
      </c>
      <c r="E1469" s="158" t="s">
        <v>20</v>
      </c>
      <c r="F1469" s="159" t="s">
        <v>2544</v>
      </c>
      <c r="H1469" s="160">
        <v>0.45</v>
      </c>
      <c r="I1469" s="161"/>
      <c r="L1469" s="157"/>
      <c r="M1469" s="162"/>
      <c r="T1469" s="163"/>
      <c r="AT1469" s="158" t="s">
        <v>203</v>
      </c>
      <c r="AU1469" s="158" t="s">
        <v>89</v>
      </c>
      <c r="AV1469" s="13" t="s">
        <v>89</v>
      </c>
      <c r="AW1469" s="13" t="s">
        <v>39</v>
      </c>
      <c r="AX1469" s="13" t="s">
        <v>22</v>
      </c>
      <c r="AY1469" s="158" t="s">
        <v>192</v>
      </c>
    </row>
    <row r="1470" spans="2:65" s="1" customFormat="1" ht="24.15" customHeight="1" x14ac:dyDescent="0.2">
      <c r="B1470" s="33"/>
      <c r="C1470" s="133" t="s">
        <v>2545</v>
      </c>
      <c r="D1470" s="133" t="s">
        <v>194</v>
      </c>
      <c r="E1470" s="134" t="s">
        <v>2546</v>
      </c>
      <c r="F1470" s="135" t="s">
        <v>2547</v>
      </c>
      <c r="G1470" s="136" t="s">
        <v>197</v>
      </c>
      <c r="H1470" s="137">
        <v>14.018000000000001</v>
      </c>
      <c r="I1470" s="138"/>
      <c r="J1470" s="139">
        <f>ROUND(I1470*H1470,2)</f>
        <v>0</v>
      </c>
      <c r="K1470" s="135" t="s">
        <v>198</v>
      </c>
      <c r="L1470" s="33"/>
      <c r="M1470" s="140" t="s">
        <v>20</v>
      </c>
      <c r="N1470" s="141" t="s">
        <v>51</v>
      </c>
      <c r="P1470" s="142">
        <f>O1470*H1470</f>
        <v>0</v>
      </c>
      <c r="Q1470" s="142">
        <v>0</v>
      </c>
      <c r="R1470" s="142">
        <f>Q1470*H1470</f>
        <v>0</v>
      </c>
      <c r="S1470" s="142">
        <v>0</v>
      </c>
      <c r="T1470" s="143">
        <f>S1470*H1470</f>
        <v>0</v>
      </c>
      <c r="AR1470" s="144" t="s">
        <v>199</v>
      </c>
      <c r="AT1470" s="144" t="s">
        <v>194</v>
      </c>
      <c r="AU1470" s="144" t="s">
        <v>89</v>
      </c>
      <c r="AY1470" s="18" t="s">
        <v>192</v>
      </c>
      <c r="BE1470" s="145">
        <f>IF(N1470="základní",J1470,0)</f>
        <v>0</v>
      </c>
      <c r="BF1470" s="145">
        <f>IF(N1470="snížená",J1470,0)</f>
        <v>0</v>
      </c>
      <c r="BG1470" s="145">
        <f>IF(N1470="zákl. přenesená",J1470,0)</f>
        <v>0</v>
      </c>
      <c r="BH1470" s="145">
        <f>IF(N1470="sníž. přenesená",J1470,0)</f>
        <v>0</v>
      </c>
      <c r="BI1470" s="145">
        <f>IF(N1470="nulová",J1470,0)</f>
        <v>0</v>
      </c>
      <c r="BJ1470" s="18" t="s">
        <v>22</v>
      </c>
      <c r="BK1470" s="145">
        <f>ROUND(I1470*H1470,2)</f>
        <v>0</v>
      </c>
      <c r="BL1470" s="18" t="s">
        <v>199</v>
      </c>
      <c r="BM1470" s="144" t="s">
        <v>2548</v>
      </c>
    </row>
    <row r="1471" spans="2:65" s="1" customFormat="1" ht="10.199999999999999" x14ac:dyDescent="0.2">
      <c r="B1471" s="33"/>
      <c r="D1471" s="146" t="s">
        <v>201</v>
      </c>
      <c r="F1471" s="147" t="s">
        <v>2549</v>
      </c>
      <c r="I1471" s="148"/>
      <c r="L1471" s="33"/>
      <c r="M1471" s="149"/>
      <c r="T1471" s="54"/>
      <c r="AT1471" s="18" t="s">
        <v>201</v>
      </c>
      <c r="AU1471" s="18" t="s">
        <v>89</v>
      </c>
    </row>
    <row r="1472" spans="2:65" s="13" customFormat="1" ht="10.199999999999999" x14ac:dyDescent="0.2">
      <c r="B1472" s="157"/>
      <c r="D1472" s="151" t="s">
        <v>203</v>
      </c>
      <c r="E1472" s="158" t="s">
        <v>20</v>
      </c>
      <c r="F1472" s="159" t="s">
        <v>2550</v>
      </c>
      <c r="H1472" s="160">
        <v>14.018000000000001</v>
      </c>
      <c r="I1472" s="161"/>
      <c r="L1472" s="157"/>
      <c r="M1472" s="162"/>
      <c r="T1472" s="163"/>
      <c r="AT1472" s="158" t="s">
        <v>203</v>
      </c>
      <c r="AU1472" s="158" t="s">
        <v>89</v>
      </c>
      <c r="AV1472" s="13" t="s">
        <v>89</v>
      </c>
      <c r="AW1472" s="13" t="s">
        <v>39</v>
      </c>
      <c r="AX1472" s="13" t="s">
        <v>22</v>
      </c>
      <c r="AY1472" s="158" t="s">
        <v>192</v>
      </c>
    </row>
    <row r="1473" spans="2:65" s="1" customFormat="1" ht="24.15" customHeight="1" x14ac:dyDescent="0.2">
      <c r="B1473" s="33"/>
      <c r="C1473" s="133" t="s">
        <v>2551</v>
      </c>
      <c r="D1473" s="133" t="s">
        <v>194</v>
      </c>
      <c r="E1473" s="134" t="s">
        <v>2552</v>
      </c>
      <c r="F1473" s="135" t="s">
        <v>2553</v>
      </c>
      <c r="G1473" s="136" t="s">
        <v>197</v>
      </c>
      <c r="H1473" s="137">
        <v>31.475999999999999</v>
      </c>
      <c r="I1473" s="138"/>
      <c r="J1473" s="139">
        <f>ROUND(I1473*H1473,2)</f>
        <v>0</v>
      </c>
      <c r="K1473" s="135" t="s">
        <v>198</v>
      </c>
      <c r="L1473" s="33"/>
      <c r="M1473" s="140" t="s">
        <v>20</v>
      </c>
      <c r="N1473" s="141" t="s">
        <v>51</v>
      </c>
      <c r="P1473" s="142">
        <f>O1473*H1473</f>
        <v>0</v>
      </c>
      <c r="Q1473" s="142">
        <v>0</v>
      </c>
      <c r="R1473" s="142">
        <f>Q1473*H1473</f>
        <v>0</v>
      </c>
      <c r="S1473" s="142">
        <v>0</v>
      </c>
      <c r="T1473" s="143">
        <f>S1473*H1473</f>
        <v>0</v>
      </c>
      <c r="AR1473" s="144" t="s">
        <v>199</v>
      </c>
      <c r="AT1473" s="144" t="s">
        <v>194</v>
      </c>
      <c r="AU1473" s="144" t="s">
        <v>89</v>
      </c>
      <c r="AY1473" s="18" t="s">
        <v>192</v>
      </c>
      <c r="BE1473" s="145">
        <f>IF(N1473="základní",J1473,0)</f>
        <v>0</v>
      </c>
      <c r="BF1473" s="145">
        <f>IF(N1473="snížená",J1473,0)</f>
        <v>0</v>
      </c>
      <c r="BG1473" s="145">
        <f>IF(N1473="zákl. přenesená",J1473,0)</f>
        <v>0</v>
      </c>
      <c r="BH1473" s="145">
        <f>IF(N1473="sníž. přenesená",J1473,0)</f>
        <v>0</v>
      </c>
      <c r="BI1473" s="145">
        <f>IF(N1473="nulová",J1473,0)</f>
        <v>0</v>
      </c>
      <c r="BJ1473" s="18" t="s">
        <v>22</v>
      </c>
      <c r="BK1473" s="145">
        <f>ROUND(I1473*H1473,2)</f>
        <v>0</v>
      </c>
      <c r="BL1473" s="18" t="s">
        <v>199</v>
      </c>
      <c r="BM1473" s="144" t="s">
        <v>2554</v>
      </c>
    </row>
    <row r="1474" spans="2:65" s="1" customFormat="1" ht="10.199999999999999" x14ac:dyDescent="0.2">
      <c r="B1474" s="33"/>
      <c r="D1474" s="146" t="s">
        <v>201</v>
      </c>
      <c r="F1474" s="147" t="s">
        <v>2555</v>
      </c>
      <c r="I1474" s="148"/>
      <c r="L1474" s="33"/>
      <c r="M1474" s="149"/>
      <c r="T1474" s="54"/>
      <c r="AT1474" s="18" t="s">
        <v>201</v>
      </c>
      <c r="AU1474" s="18" t="s">
        <v>89</v>
      </c>
    </row>
    <row r="1475" spans="2:65" s="13" customFormat="1" ht="10.199999999999999" x14ac:dyDescent="0.2">
      <c r="B1475" s="157"/>
      <c r="D1475" s="151" t="s">
        <v>203</v>
      </c>
      <c r="E1475" s="158" t="s">
        <v>20</v>
      </c>
      <c r="F1475" s="159" t="s">
        <v>2556</v>
      </c>
      <c r="H1475" s="160">
        <v>20.3</v>
      </c>
      <c r="I1475" s="161"/>
      <c r="L1475" s="157"/>
      <c r="M1475" s="162"/>
      <c r="T1475" s="163"/>
      <c r="AT1475" s="158" t="s">
        <v>203</v>
      </c>
      <c r="AU1475" s="158" t="s">
        <v>89</v>
      </c>
      <c r="AV1475" s="13" t="s">
        <v>89</v>
      </c>
      <c r="AW1475" s="13" t="s">
        <v>39</v>
      </c>
      <c r="AX1475" s="13" t="s">
        <v>80</v>
      </c>
      <c r="AY1475" s="158" t="s">
        <v>192</v>
      </c>
    </row>
    <row r="1476" spans="2:65" s="13" customFormat="1" ht="10.199999999999999" x14ac:dyDescent="0.2">
      <c r="B1476" s="157"/>
      <c r="D1476" s="151" t="s">
        <v>203</v>
      </c>
      <c r="E1476" s="158" t="s">
        <v>20</v>
      </c>
      <c r="F1476" s="159" t="s">
        <v>2557</v>
      </c>
      <c r="H1476" s="160">
        <v>5.3879999999999999</v>
      </c>
      <c r="I1476" s="161"/>
      <c r="L1476" s="157"/>
      <c r="M1476" s="162"/>
      <c r="T1476" s="163"/>
      <c r="AT1476" s="158" t="s">
        <v>203</v>
      </c>
      <c r="AU1476" s="158" t="s">
        <v>89</v>
      </c>
      <c r="AV1476" s="13" t="s">
        <v>89</v>
      </c>
      <c r="AW1476" s="13" t="s">
        <v>39</v>
      </c>
      <c r="AX1476" s="13" t="s">
        <v>80</v>
      </c>
      <c r="AY1476" s="158" t="s">
        <v>192</v>
      </c>
    </row>
    <row r="1477" spans="2:65" s="13" customFormat="1" ht="10.199999999999999" x14ac:dyDescent="0.2">
      <c r="B1477" s="157"/>
      <c r="D1477" s="151" t="s">
        <v>203</v>
      </c>
      <c r="E1477" s="158" t="s">
        <v>20</v>
      </c>
      <c r="F1477" s="159" t="s">
        <v>2558</v>
      </c>
      <c r="H1477" s="160">
        <v>5.7880000000000003</v>
      </c>
      <c r="I1477" s="161"/>
      <c r="L1477" s="157"/>
      <c r="M1477" s="162"/>
      <c r="T1477" s="163"/>
      <c r="AT1477" s="158" t="s">
        <v>203</v>
      </c>
      <c r="AU1477" s="158" t="s">
        <v>89</v>
      </c>
      <c r="AV1477" s="13" t="s">
        <v>89</v>
      </c>
      <c r="AW1477" s="13" t="s">
        <v>39</v>
      </c>
      <c r="AX1477" s="13" t="s">
        <v>80</v>
      </c>
      <c r="AY1477" s="158" t="s">
        <v>192</v>
      </c>
    </row>
    <row r="1478" spans="2:65" s="14" customFormat="1" ht="10.199999999999999" x14ac:dyDescent="0.2">
      <c r="B1478" s="164"/>
      <c r="D1478" s="151" t="s">
        <v>203</v>
      </c>
      <c r="E1478" s="165" t="s">
        <v>20</v>
      </c>
      <c r="F1478" s="166" t="s">
        <v>207</v>
      </c>
      <c r="H1478" s="167">
        <v>31.475999999999999</v>
      </c>
      <c r="I1478" s="168"/>
      <c r="L1478" s="164"/>
      <c r="M1478" s="169"/>
      <c r="T1478" s="170"/>
      <c r="AT1478" s="165" t="s">
        <v>203</v>
      </c>
      <c r="AU1478" s="165" t="s">
        <v>89</v>
      </c>
      <c r="AV1478" s="14" t="s">
        <v>199</v>
      </c>
      <c r="AW1478" s="14" t="s">
        <v>39</v>
      </c>
      <c r="AX1478" s="14" t="s">
        <v>22</v>
      </c>
      <c r="AY1478" s="165" t="s">
        <v>192</v>
      </c>
    </row>
    <row r="1479" spans="2:65" s="1" customFormat="1" ht="24.15" customHeight="1" x14ac:dyDescent="0.2">
      <c r="B1479" s="33"/>
      <c r="C1479" s="133" t="s">
        <v>2559</v>
      </c>
      <c r="D1479" s="133" t="s">
        <v>194</v>
      </c>
      <c r="E1479" s="134" t="s">
        <v>2560</v>
      </c>
      <c r="F1479" s="135" t="s">
        <v>2561</v>
      </c>
      <c r="G1479" s="136" t="s">
        <v>197</v>
      </c>
      <c r="H1479" s="137">
        <v>233.56399999999999</v>
      </c>
      <c r="I1479" s="138"/>
      <c r="J1479" s="139">
        <f>ROUND(I1479*H1479,2)</f>
        <v>0</v>
      </c>
      <c r="K1479" s="135" t="s">
        <v>198</v>
      </c>
      <c r="L1479" s="33"/>
      <c r="M1479" s="140" t="s">
        <v>20</v>
      </c>
      <c r="N1479" s="141" t="s">
        <v>51</v>
      </c>
      <c r="P1479" s="142">
        <f>O1479*H1479</f>
        <v>0</v>
      </c>
      <c r="Q1479" s="142">
        <v>0</v>
      </c>
      <c r="R1479" s="142">
        <f>Q1479*H1479</f>
        <v>0</v>
      </c>
      <c r="S1479" s="142">
        <v>0</v>
      </c>
      <c r="T1479" s="143">
        <f>S1479*H1479</f>
        <v>0</v>
      </c>
      <c r="AR1479" s="144" t="s">
        <v>199</v>
      </c>
      <c r="AT1479" s="144" t="s">
        <v>194</v>
      </c>
      <c r="AU1479" s="144" t="s">
        <v>89</v>
      </c>
      <c r="AY1479" s="18" t="s">
        <v>192</v>
      </c>
      <c r="BE1479" s="145">
        <f>IF(N1479="základní",J1479,0)</f>
        <v>0</v>
      </c>
      <c r="BF1479" s="145">
        <f>IF(N1479="snížená",J1479,0)</f>
        <v>0</v>
      </c>
      <c r="BG1479" s="145">
        <f>IF(N1479="zákl. přenesená",J1479,0)</f>
        <v>0</v>
      </c>
      <c r="BH1479" s="145">
        <f>IF(N1479="sníž. přenesená",J1479,0)</f>
        <v>0</v>
      </c>
      <c r="BI1479" s="145">
        <f>IF(N1479="nulová",J1479,0)</f>
        <v>0</v>
      </c>
      <c r="BJ1479" s="18" t="s">
        <v>22</v>
      </c>
      <c r="BK1479" s="145">
        <f>ROUND(I1479*H1479,2)</f>
        <v>0</v>
      </c>
      <c r="BL1479" s="18" t="s">
        <v>199</v>
      </c>
      <c r="BM1479" s="144" t="s">
        <v>2562</v>
      </c>
    </row>
    <row r="1480" spans="2:65" s="1" customFormat="1" ht="10.199999999999999" x14ac:dyDescent="0.2">
      <c r="B1480" s="33"/>
      <c r="D1480" s="146" t="s">
        <v>201</v>
      </c>
      <c r="F1480" s="147" t="s">
        <v>2563</v>
      </c>
      <c r="I1480" s="148"/>
      <c r="L1480" s="33"/>
      <c r="M1480" s="149"/>
      <c r="T1480" s="54"/>
      <c r="AT1480" s="18" t="s">
        <v>201</v>
      </c>
      <c r="AU1480" s="18" t="s">
        <v>89</v>
      </c>
    </row>
    <row r="1481" spans="2:65" s="13" customFormat="1" ht="10.199999999999999" x14ac:dyDescent="0.2">
      <c r="B1481" s="157"/>
      <c r="D1481" s="151" t="s">
        <v>203</v>
      </c>
      <c r="E1481" s="158" t="s">
        <v>20</v>
      </c>
      <c r="F1481" s="159" t="s">
        <v>2564</v>
      </c>
      <c r="H1481" s="160">
        <v>108.836</v>
      </c>
      <c r="I1481" s="161"/>
      <c r="L1481" s="157"/>
      <c r="M1481" s="162"/>
      <c r="T1481" s="163"/>
      <c r="AT1481" s="158" t="s">
        <v>203</v>
      </c>
      <c r="AU1481" s="158" t="s">
        <v>89</v>
      </c>
      <c r="AV1481" s="13" t="s">
        <v>89</v>
      </c>
      <c r="AW1481" s="13" t="s">
        <v>39</v>
      </c>
      <c r="AX1481" s="13" t="s">
        <v>80</v>
      </c>
      <c r="AY1481" s="158" t="s">
        <v>192</v>
      </c>
    </row>
    <row r="1482" spans="2:65" s="13" customFormat="1" ht="10.199999999999999" x14ac:dyDescent="0.2">
      <c r="B1482" s="157"/>
      <c r="D1482" s="151" t="s">
        <v>203</v>
      </c>
      <c r="E1482" s="158" t="s">
        <v>20</v>
      </c>
      <c r="F1482" s="159" t="s">
        <v>2565</v>
      </c>
      <c r="H1482" s="160">
        <v>124.72799999999999</v>
      </c>
      <c r="I1482" s="161"/>
      <c r="L1482" s="157"/>
      <c r="M1482" s="162"/>
      <c r="T1482" s="163"/>
      <c r="AT1482" s="158" t="s">
        <v>203</v>
      </c>
      <c r="AU1482" s="158" t="s">
        <v>89</v>
      </c>
      <c r="AV1482" s="13" t="s">
        <v>89</v>
      </c>
      <c r="AW1482" s="13" t="s">
        <v>39</v>
      </c>
      <c r="AX1482" s="13" t="s">
        <v>80</v>
      </c>
      <c r="AY1482" s="158" t="s">
        <v>192</v>
      </c>
    </row>
    <row r="1483" spans="2:65" s="14" customFormat="1" ht="10.199999999999999" x14ac:dyDescent="0.2">
      <c r="B1483" s="164"/>
      <c r="D1483" s="151" t="s">
        <v>203</v>
      </c>
      <c r="E1483" s="165" t="s">
        <v>20</v>
      </c>
      <c r="F1483" s="166" t="s">
        <v>207</v>
      </c>
      <c r="H1483" s="167">
        <v>233.56399999999999</v>
      </c>
      <c r="I1483" s="168"/>
      <c r="L1483" s="164"/>
      <c r="M1483" s="169"/>
      <c r="T1483" s="170"/>
      <c r="AT1483" s="165" t="s">
        <v>203</v>
      </c>
      <c r="AU1483" s="165" t="s">
        <v>89</v>
      </c>
      <c r="AV1483" s="14" t="s">
        <v>199</v>
      </c>
      <c r="AW1483" s="14" t="s">
        <v>39</v>
      </c>
      <c r="AX1483" s="14" t="s">
        <v>22</v>
      </c>
      <c r="AY1483" s="165" t="s">
        <v>192</v>
      </c>
    </row>
    <row r="1484" spans="2:65" s="1" customFormat="1" ht="16.5" customHeight="1" x14ac:dyDescent="0.2">
      <c r="B1484" s="33"/>
      <c r="C1484" s="133" t="s">
        <v>2566</v>
      </c>
      <c r="D1484" s="133" t="s">
        <v>194</v>
      </c>
      <c r="E1484" s="134" t="s">
        <v>2567</v>
      </c>
      <c r="F1484" s="135" t="s">
        <v>2568</v>
      </c>
      <c r="G1484" s="136" t="s">
        <v>234</v>
      </c>
      <c r="H1484" s="137">
        <v>110.273</v>
      </c>
      <c r="I1484" s="138"/>
      <c r="J1484" s="139">
        <f>ROUND(I1484*H1484,2)</f>
        <v>0</v>
      </c>
      <c r="K1484" s="135" t="s">
        <v>198</v>
      </c>
      <c r="L1484" s="33"/>
      <c r="M1484" s="140" t="s">
        <v>20</v>
      </c>
      <c r="N1484" s="141" t="s">
        <v>51</v>
      </c>
      <c r="P1484" s="142">
        <f>O1484*H1484</f>
        <v>0</v>
      </c>
      <c r="Q1484" s="142">
        <v>1.6070000000000001E-2</v>
      </c>
      <c r="R1484" s="142">
        <f>Q1484*H1484</f>
        <v>1.77208711</v>
      </c>
      <c r="S1484" s="142">
        <v>0</v>
      </c>
      <c r="T1484" s="143">
        <f>S1484*H1484</f>
        <v>0</v>
      </c>
      <c r="AR1484" s="144" t="s">
        <v>199</v>
      </c>
      <c r="AT1484" s="144" t="s">
        <v>194</v>
      </c>
      <c r="AU1484" s="144" t="s">
        <v>89</v>
      </c>
      <c r="AY1484" s="18" t="s">
        <v>192</v>
      </c>
      <c r="BE1484" s="145">
        <f>IF(N1484="základní",J1484,0)</f>
        <v>0</v>
      </c>
      <c r="BF1484" s="145">
        <f>IF(N1484="snížená",J1484,0)</f>
        <v>0</v>
      </c>
      <c r="BG1484" s="145">
        <f>IF(N1484="zákl. přenesená",J1484,0)</f>
        <v>0</v>
      </c>
      <c r="BH1484" s="145">
        <f>IF(N1484="sníž. přenesená",J1484,0)</f>
        <v>0</v>
      </c>
      <c r="BI1484" s="145">
        <f>IF(N1484="nulová",J1484,0)</f>
        <v>0</v>
      </c>
      <c r="BJ1484" s="18" t="s">
        <v>22</v>
      </c>
      <c r="BK1484" s="145">
        <f>ROUND(I1484*H1484,2)</f>
        <v>0</v>
      </c>
      <c r="BL1484" s="18" t="s">
        <v>199</v>
      </c>
      <c r="BM1484" s="144" t="s">
        <v>2569</v>
      </c>
    </row>
    <row r="1485" spans="2:65" s="1" customFormat="1" ht="10.199999999999999" x14ac:dyDescent="0.2">
      <c r="B1485" s="33"/>
      <c r="D1485" s="146" t="s">
        <v>201</v>
      </c>
      <c r="F1485" s="147" t="s">
        <v>2570</v>
      </c>
      <c r="I1485" s="148"/>
      <c r="L1485" s="33"/>
      <c r="M1485" s="149"/>
      <c r="T1485" s="54"/>
      <c r="AT1485" s="18" t="s">
        <v>201</v>
      </c>
      <c r="AU1485" s="18" t="s">
        <v>89</v>
      </c>
    </row>
    <row r="1486" spans="2:65" s="12" customFormat="1" ht="10.199999999999999" x14ac:dyDescent="0.2">
      <c r="B1486" s="150"/>
      <c r="D1486" s="151" t="s">
        <v>203</v>
      </c>
      <c r="E1486" s="152" t="s">
        <v>20</v>
      </c>
      <c r="F1486" s="153" t="s">
        <v>2571</v>
      </c>
      <c r="H1486" s="152" t="s">
        <v>20</v>
      </c>
      <c r="I1486" s="154"/>
      <c r="L1486" s="150"/>
      <c r="M1486" s="155"/>
      <c r="T1486" s="156"/>
      <c r="AT1486" s="152" t="s">
        <v>203</v>
      </c>
      <c r="AU1486" s="152" t="s">
        <v>89</v>
      </c>
      <c r="AV1486" s="12" t="s">
        <v>22</v>
      </c>
      <c r="AW1486" s="12" t="s">
        <v>39</v>
      </c>
      <c r="AX1486" s="12" t="s">
        <v>80</v>
      </c>
      <c r="AY1486" s="152" t="s">
        <v>192</v>
      </c>
    </row>
    <row r="1487" spans="2:65" s="12" customFormat="1" ht="10.199999999999999" x14ac:dyDescent="0.2">
      <c r="B1487" s="150"/>
      <c r="D1487" s="151" t="s">
        <v>203</v>
      </c>
      <c r="E1487" s="152" t="s">
        <v>20</v>
      </c>
      <c r="F1487" s="153" t="s">
        <v>2572</v>
      </c>
      <c r="H1487" s="152" t="s">
        <v>20</v>
      </c>
      <c r="I1487" s="154"/>
      <c r="L1487" s="150"/>
      <c r="M1487" s="155"/>
      <c r="T1487" s="156"/>
      <c r="AT1487" s="152" t="s">
        <v>203</v>
      </c>
      <c r="AU1487" s="152" t="s">
        <v>89</v>
      </c>
      <c r="AV1487" s="12" t="s">
        <v>22</v>
      </c>
      <c r="AW1487" s="12" t="s">
        <v>39</v>
      </c>
      <c r="AX1487" s="12" t="s">
        <v>80</v>
      </c>
      <c r="AY1487" s="152" t="s">
        <v>192</v>
      </c>
    </row>
    <row r="1488" spans="2:65" s="12" customFormat="1" ht="10.199999999999999" x14ac:dyDescent="0.2">
      <c r="B1488" s="150"/>
      <c r="D1488" s="151" t="s">
        <v>203</v>
      </c>
      <c r="E1488" s="152" t="s">
        <v>20</v>
      </c>
      <c r="F1488" s="153" t="s">
        <v>2573</v>
      </c>
      <c r="H1488" s="152" t="s">
        <v>20</v>
      </c>
      <c r="I1488" s="154"/>
      <c r="L1488" s="150"/>
      <c r="M1488" s="155"/>
      <c r="T1488" s="156"/>
      <c r="AT1488" s="152" t="s">
        <v>203</v>
      </c>
      <c r="AU1488" s="152" t="s">
        <v>89</v>
      </c>
      <c r="AV1488" s="12" t="s">
        <v>22</v>
      </c>
      <c r="AW1488" s="12" t="s">
        <v>39</v>
      </c>
      <c r="AX1488" s="12" t="s">
        <v>80</v>
      </c>
      <c r="AY1488" s="152" t="s">
        <v>192</v>
      </c>
    </row>
    <row r="1489" spans="2:51" s="13" customFormat="1" ht="10.199999999999999" x14ac:dyDescent="0.2">
      <c r="B1489" s="157"/>
      <c r="D1489" s="151" t="s">
        <v>203</v>
      </c>
      <c r="E1489" s="158" t="s">
        <v>20</v>
      </c>
      <c r="F1489" s="159" t="s">
        <v>2574</v>
      </c>
      <c r="H1489" s="160">
        <v>2.1800000000000002</v>
      </c>
      <c r="I1489" s="161"/>
      <c r="L1489" s="157"/>
      <c r="M1489" s="162"/>
      <c r="T1489" s="163"/>
      <c r="AT1489" s="158" t="s">
        <v>203</v>
      </c>
      <c r="AU1489" s="158" t="s">
        <v>89</v>
      </c>
      <c r="AV1489" s="13" t="s">
        <v>89</v>
      </c>
      <c r="AW1489" s="13" t="s">
        <v>39</v>
      </c>
      <c r="AX1489" s="13" t="s">
        <v>80</v>
      </c>
      <c r="AY1489" s="158" t="s">
        <v>192</v>
      </c>
    </row>
    <row r="1490" spans="2:51" s="12" customFormat="1" ht="10.199999999999999" x14ac:dyDescent="0.2">
      <c r="B1490" s="150"/>
      <c r="D1490" s="151" t="s">
        <v>203</v>
      </c>
      <c r="E1490" s="152" t="s">
        <v>20</v>
      </c>
      <c r="F1490" s="153" t="s">
        <v>2575</v>
      </c>
      <c r="H1490" s="152" t="s">
        <v>20</v>
      </c>
      <c r="I1490" s="154"/>
      <c r="L1490" s="150"/>
      <c r="M1490" s="155"/>
      <c r="T1490" s="156"/>
      <c r="AT1490" s="152" t="s">
        <v>203</v>
      </c>
      <c r="AU1490" s="152" t="s">
        <v>89</v>
      </c>
      <c r="AV1490" s="12" t="s">
        <v>22</v>
      </c>
      <c r="AW1490" s="12" t="s">
        <v>39</v>
      </c>
      <c r="AX1490" s="12" t="s">
        <v>80</v>
      </c>
      <c r="AY1490" s="152" t="s">
        <v>192</v>
      </c>
    </row>
    <row r="1491" spans="2:51" s="13" customFormat="1" ht="10.199999999999999" x14ac:dyDescent="0.2">
      <c r="B1491" s="157"/>
      <c r="D1491" s="151" t="s">
        <v>203</v>
      </c>
      <c r="E1491" s="158" t="s">
        <v>20</v>
      </c>
      <c r="F1491" s="159" t="s">
        <v>2576</v>
      </c>
      <c r="H1491" s="160">
        <v>2.6859999999999999</v>
      </c>
      <c r="I1491" s="161"/>
      <c r="L1491" s="157"/>
      <c r="M1491" s="162"/>
      <c r="T1491" s="163"/>
      <c r="AT1491" s="158" t="s">
        <v>203</v>
      </c>
      <c r="AU1491" s="158" t="s">
        <v>89</v>
      </c>
      <c r="AV1491" s="13" t="s">
        <v>89</v>
      </c>
      <c r="AW1491" s="13" t="s">
        <v>39</v>
      </c>
      <c r="AX1491" s="13" t="s">
        <v>80</v>
      </c>
      <c r="AY1491" s="158" t="s">
        <v>192</v>
      </c>
    </row>
    <row r="1492" spans="2:51" s="12" customFormat="1" ht="10.199999999999999" x14ac:dyDescent="0.2">
      <c r="B1492" s="150"/>
      <c r="D1492" s="151" t="s">
        <v>203</v>
      </c>
      <c r="E1492" s="152" t="s">
        <v>20</v>
      </c>
      <c r="F1492" s="153" t="s">
        <v>2577</v>
      </c>
      <c r="H1492" s="152" t="s">
        <v>20</v>
      </c>
      <c r="I1492" s="154"/>
      <c r="L1492" s="150"/>
      <c r="M1492" s="155"/>
      <c r="T1492" s="156"/>
      <c r="AT1492" s="152" t="s">
        <v>203</v>
      </c>
      <c r="AU1492" s="152" t="s">
        <v>89</v>
      </c>
      <c r="AV1492" s="12" t="s">
        <v>22</v>
      </c>
      <c r="AW1492" s="12" t="s">
        <v>39</v>
      </c>
      <c r="AX1492" s="12" t="s">
        <v>80</v>
      </c>
      <c r="AY1492" s="152" t="s">
        <v>192</v>
      </c>
    </row>
    <row r="1493" spans="2:51" s="13" customFormat="1" ht="10.199999999999999" x14ac:dyDescent="0.2">
      <c r="B1493" s="157"/>
      <c r="D1493" s="151" t="s">
        <v>203</v>
      </c>
      <c r="E1493" s="158" t="s">
        <v>20</v>
      </c>
      <c r="F1493" s="159" t="s">
        <v>2578</v>
      </c>
      <c r="H1493" s="160">
        <v>8.3049999999999997</v>
      </c>
      <c r="I1493" s="161"/>
      <c r="L1493" s="157"/>
      <c r="M1493" s="162"/>
      <c r="T1493" s="163"/>
      <c r="AT1493" s="158" t="s">
        <v>203</v>
      </c>
      <c r="AU1493" s="158" t="s">
        <v>89</v>
      </c>
      <c r="AV1493" s="13" t="s">
        <v>89</v>
      </c>
      <c r="AW1493" s="13" t="s">
        <v>39</v>
      </c>
      <c r="AX1493" s="13" t="s">
        <v>80</v>
      </c>
      <c r="AY1493" s="158" t="s">
        <v>192</v>
      </c>
    </row>
    <row r="1494" spans="2:51" s="12" customFormat="1" ht="10.199999999999999" x14ac:dyDescent="0.2">
      <c r="B1494" s="150"/>
      <c r="D1494" s="151" t="s">
        <v>203</v>
      </c>
      <c r="E1494" s="152" t="s">
        <v>20</v>
      </c>
      <c r="F1494" s="153" t="s">
        <v>2579</v>
      </c>
      <c r="H1494" s="152" t="s">
        <v>20</v>
      </c>
      <c r="I1494" s="154"/>
      <c r="L1494" s="150"/>
      <c r="M1494" s="155"/>
      <c r="T1494" s="156"/>
      <c r="AT1494" s="152" t="s">
        <v>203</v>
      </c>
      <c r="AU1494" s="152" t="s">
        <v>89</v>
      </c>
      <c r="AV1494" s="12" t="s">
        <v>22</v>
      </c>
      <c r="AW1494" s="12" t="s">
        <v>39</v>
      </c>
      <c r="AX1494" s="12" t="s">
        <v>80</v>
      </c>
      <c r="AY1494" s="152" t="s">
        <v>192</v>
      </c>
    </row>
    <row r="1495" spans="2:51" s="13" customFormat="1" ht="10.199999999999999" x14ac:dyDescent="0.2">
      <c r="B1495" s="157"/>
      <c r="D1495" s="151" t="s">
        <v>203</v>
      </c>
      <c r="E1495" s="158" t="s">
        <v>20</v>
      </c>
      <c r="F1495" s="159" t="s">
        <v>2580</v>
      </c>
      <c r="H1495" s="160">
        <v>4.8250000000000002</v>
      </c>
      <c r="I1495" s="161"/>
      <c r="L1495" s="157"/>
      <c r="M1495" s="162"/>
      <c r="T1495" s="163"/>
      <c r="AT1495" s="158" t="s">
        <v>203</v>
      </c>
      <c r="AU1495" s="158" t="s">
        <v>89</v>
      </c>
      <c r="AV1495" s="13" t="s">
        <v>89</v>
      </c>
      <c r="AW1495" s="13" t="s">
        <v>39</v>
      </c>
      <c r="AX1495" s="13" t="s">
        <v>80</v>
      </c>
      <c r="AY1495" s="158" t="s">
        <v>192</v>
      </c>
    </row>
    <row r="1496" spans="2:51" s="12" customFormat="1" ht="10.199999999999999" x14ac:dyDescent="0.2">
      <c r="B1496" s="150"/>
      <c r="D1496" s="151" t="s">
        <v>203</v>
      </c>
      <c r="E1496" s="152" t="s">
        <v>20</v>
      </c>
      <c r="F1496" s="153" t="s">
        <v>2581</v>
      </c>
      <c r="H1496" s="152" t="s">
        <v>20</v>
      </c>
      <c r="I1496" s="154"/>
      <c r="L1496" s="150"/>
      <c r="M1496" s="155"/>
      <c r="T1496" s="156"/>
      <c r="AT1496" s="152" t="s">
        <v>203</v>
      </c>
      <c r="AU1496" s="152" t="s">
        <v>89</v>
      </c>
      <c r="AV1496" s="12" t="s">
        <v>22</v>
      </c>
      <c r="AW1496" s="12" t="s">
        <v>39</v>
      </c>
      <c r="AX1496" s="12" t="s">
        <v>80</v>
      </c>
      <c r="AY1496" s="152" t="s">
        <v>192</v>
      </c>
    </row>
    <row r="1497" spans="2:51" s="12" customFormat="1" ht="10.199999999999999" x14ac:dyDescent="0.2">
      <c r="B1497" s="150"/>
      <c r="D1497" s="151" t="s">
        <v>203</v>
      </c>
      <c r="E1497" s="152" t="s">
        <v>20</v>
      </c>
      <c r="F1497" s="153" t="s">
        <v>2582</v>
      </c>
      <c r="H1497" s="152" t="s">
        <v>20</v>
      </c>
      <c r="I1497" s="154"/>
      <c r="L1497" s="150"/>
      <c r="M1497" s="155"/>
      <c r="T1497" s="156"/>
      <c r="AT1497" s="152" t="s">
        <v>203</v>
      </c>
      <c r="AU1497" s="152" t="s">
        <v>89</v>
      </c>
      <c r="AV1497" s="12" t="s">
        <v>22</v>
      </c>
      <c r="AW1497" s="12" t="s">
        <v>39</v>
      </c>
      <c r="AX1497" s="12" t="s">
        <v>80</v>
      </c>
      <c r="AY1497" s="152" t="s">
        <v>192</v>
      </c>
    </row>
    <row r="1498" spans="2:51" s="13" customFormat="1" ht="10.199999999999999" x14ac:dyDescent="0.2">
      <c r="B1498" s="157"/>
      <c r="D1498" s="151" t="s">
        <v>203</v>
      </c>
      <c r="E1498" s="158" t="s">
        <v>20</v>
      </c>
      <c r="F1498" s="159" t="s">
        <v>2583</v>
      </c>
      <c r="H1498" s="160">
        <v>13.513</v>
      </c>
      <c r="I1498" s="161"/>
      <c r="L1498" s="157"/>
      <c r="M1498" s="162"/>
      <c r="T1498" s="163"/>
      <c r="AT1498" s="158" t="s">
        <v>203</v>
      </c>
      <c r="AU1498" s="158" t="s">
        <v>89</v>
      </c>
      <c r="AV1498" s="13" t="s">
        <v>89</v>
      </c>
      <c r="AW1498" s="13" t="s">
        <v>39</v>
      </c>
      <c r="AX1498" s="13" t="s">
        <v>80</v>
      </c>
      <c r="AY1498" s="158" t="s">
        <v>192</v>
      </c>
    </row>
    <row r="1499" spans="2:51" s="13" customFormat="1" ht="10.199999999999999" x14ac:dyDescent="0.2">
      <c r="B1499" s="157"/>
      <c r="D1499" s="151" t="s">
        <v>203</v>
      </c>
      <c r="E1499" s="158" t="s">
        <v>20</v>
      </c>
      <c r="F1499" s="159" t="s">
        <v>2584</v>
      </c>
      <c r="H1499" s="160">
        <v>2.4500000000000002</v>
      </c>
      <c r="I1499" s="161"/>
      <c r="L1499" s="157"/>
      <c r="M1499" s="162"/>
      <c r="T1499" s="163"/>
      <c r="AT1499" s="158" t="s">
        <v>203</v>
      </c>
      <c r="AU1499" s="158" t="s">
        <v>89</v>
      </c>
      <c r="AV1499" s="13" t="s">
        <v>89</v>
      </c>
      <c r="AW1499" s="13" t="s">
        <v>39</v>
      </c>
      <c r="AX1499" s="13" t="s">
        <v>80</v>
      </c>
      <c r="AY1499" s="158" t="s">
        <v>192</v>
      </c>
    </row>
    <row r="1500" spans="2:51" s="12" customFormat="1" ht="10.199999999999999" x14ac:dyDescent="0.2">
      <c r="B1500" s="150"/>
      <c r="D1500" s="151" t="s">
        <v>203</v>
      </c>
      <c r="E1500" s="152" t="s">
        <v>20</v>
      </c>
      <c r="F1500" s="153" t="s">
        <v>817</v>
      </c>
      <c r="H1500" s="152" t="s">
        <v>20</v>
      </c>
      <c r="I1500" s="154"/>
      <c r="L1500" s="150"/>
      <c r="M1500" s="155"/>
      <c r="T1500" s="156"/>
      <c r="AT1500" s="152" t="s">
        <v>203</v>
      </c>
      <c r="AU1500" s="152" t="s">
        <v>89</v>
      </c>
      <c r="AV1500" s="12" t="s">
        <v>22</v>
      </c>
      <c r="AW1500" s="12" t="s">
        <v>39</v>
      </c>
      <c r="AX1500" s="12" t="s">
        <v>80</v>
      </c>
      <c r="AY1500" s="152" t="s">
        <v>192</v>
      </c>
    </row>
    <row r="1501" spans="2:51" s="13" customFormat="1" ht="10.199999999999999" x14ac:dyDescent="0.2">
      <c r="B1501" s="157"/>
      <c r="D1501" s="151" t="s">
        <v>203</v>
      </c>
      <c r="E1501" s="158" t="s">
        <v>20</v>
      </c>
      <c r="F1501" s="159" t="s">
        <v>2585</v>
      </c>
      <c r="H1501" s="160">
        <v>1.3</v>
      </c>
      <c r="I1501" s="161"/>
      <c r="L1501" s="157"/>
      <c r="M1501" s="162"/>
      <c r="T1501" s="163"/>
      <c r="AT1501" s="158" t="s">
        <v>203</v>
      </c>
      <c r="AU1501" s="158" t="s">
        <v>89</v>
      </c>
      <c r="AV1501" s="13" t="s">
        <v>89</v>
      </c>
      <c r="AW1501" s="13" t="s">
        <v>39</v>
      </c>
      <c r="AX1501" s="13" t="s">
        <v>80</v>
      </c>
      <c r="AY1501" s="158" t="s">
        <v>192</v>
      </c>
    </row>
    <row r="1502" spans="2:51" s="12" customFormat="1" ht="10.199999999999999" x14ac:dyDescent="0.2">
      <c r="B1502" s="150"/>
      <c r="D1502" s="151" t="s">
        <v>203</v>
      </c>
      <c r="E1502" s="152" t="s">
        <v>20</v>
      </c>
      <c r="F1502" s="153" t="s">
        <v>2586</v>
      </c>
      <c r="H1502" s="152" t="s">
        <v>20</v>
      </c>
      <c r="I1502" s="154"/>
      <c r="L1502" s="150"/>
      <c r="M1502" s="155"/>
      <c r="T1502" s="156"/>
      <c r="AT1502" s="152" t="s">
        <v>203</v>
      </c>
      <c r="AU1502" s="152" t="s">
        <v>89</v>
      </c>
      <c r="AV1502" s="12" t="s">
        <v>22</v>
      </c>
      <c r="AW1502" s="12" t="s">
        <v>39</v>
      </c>
      <c r="AX1502" s="12" t="s">
        <v>80</v>
      </c>
      <c r="AY1502" s="152" t="s">
        <v>192</v>
      </c>
    </row>
    <row r="1503" spans="2:51" s="13" customFormat="1" ht="10.199999999999999" x14ac:dyDescent="0.2">
      <c r="B1503" s="157"/>
      <c r="D1503" s="151" t="s">
        <v>203</v>
      </c>
      <c r="E1503" s="158" t="s">
        <v>20</v>
      </c>
      <c r="F1503" s="159" t="s">
        <v>2587</v>
      </c>
      <c r="H1503" s="160">
        <v>21.349</v>
      </c>
      <c r="I1503" s="161"/>
      <c r="L1503" s="157"/>
      <c r="M1503" s="162"/>
      <c r="T1503" s="163"/>
      <c r="AT1503" s="158" t="s">
        <v>203</v>
      </c>
      <c r="AU1503" s="158" t="s">
        <v>89</v>
      </c>
      <c r="AV1503" s="13" t="s">
        <v>89</v>
      </c>
      <c r="AW1503" s="13" t="s">
        <v>39</v>
      </c>
      <c r="AX1503" s="13" t="s">
        <v>80</v>
      </c>
      <c r="AY1503" s="158" t="s">
        <v>192</v>
      </c>
    </row>
    <row r="1504" spans="2:51" s="13" customFormat="1" ht="10.199999999999999" x14ac:dyDescent="0.2">
      <c r="B1504" s="157"/>
      <c r="D1504" s="151" t="s">
        <v>203</v>
      </c>
      <c r="E1504" s="158" t="s">
        <v>20</v>
      </c>
      <c r="F1504" s="159" t="s">
        <v>2588</v>
      </c>
      <c r="H1504" s="160">
        <v>1.6279999999999999</v>
      </c>
      <c r="I1504" s="161"/>
      <c r="L1504" s="157"/>
      <c r="M1504" s="162"/>
      <c r="T1504" s="163"/>
      <c r="AT1504" s="158" t="s">
        <v>203</v>
      </c>
      <c r="AU1504" s="158" t="s">
        <v>89</v>
      </c>
      <c r="AV1504" s="13" t="s">
        <v>89</v>
      </c>
      <c r="AW1504" s="13" t="s">
        <v>39</v>
      </c>
      <c r="AX1504" s="13" t="s">
        <v>80</v>
      </c>
      <c r="AY1504" s="158" t="s">
        <v>192</v>
      </c>
    </row>
    <row r="1505" spans="2:51" s="12" customFormat="1" ht="10.199999999999999" x14ac:dyDescent="0.2">
      <c r="B1505" s="150"/>
      <c r="D1505" s="151" t="s">
        <v>203</v>
      </c>
      <c r="E1505" s="152" t="s">
        <v>20</v>
      </c>
      <c r="F1505" s="153" t="s">
        <v>2589</v>
      </c>
      <c r="H1505" s="152" t="s">
        <v>20</v>
      </c>
      <c r="I1505" s="154"/>
      <c r="L1505" s="150"/>
      <c r="M1505" s="155"/>
      <c r="T1505" s="156"/>
      <c r="AT1505" s="152" t="s">
        <v>203</v>
      </c>
      <c r="AU1505" s="152" t="s">
        <v>89</v>
      </c>
      <c r="AV1505" s="12" t="s">
        <v>22</v>
      </c>
      <c r="AW1505" s="12" t="s">
        <v>39</v>
      </c>
      <c r="AX1505" s="12" t="s">
        <v>80</v>
      </c>
      <c r="AY1505" s="152" t="s">
        <v>192</v>
      </c>
    </row>
    <row r="1506" spans="2:51" s="13" customFormat="1" ht="10.199999999999999" x14ac:dyDescent="0.2">
      <c r="B1506" s="157"/>
      <c r="D1506" s="151" t="s">
        <v>203</v>
      </c>
      <c r="E1506" s="158" t="s">
        <v>20</v>
      </c>
      <c r="F1506" s="159" t="s">
        <v>2590</v>
      </c>
      <c r="H1506" s="160">
        <v>9</v>
      </c>
      <c r="I1506" s="161"/>
      <c r="L1506" s="157"/>
      <c r="M1506" s="162"/>
      <c r="T1506" s="163"/>
      <c r="AT1506" s="158" t="s">
        <v>203</v>
      </c>
      <c r="AU1506" s="158" t="s">
        <v>89</v>
      </c>
      <c r="AV1506" s="13" t="s">
        <v>89</v>
      </c>
      <c r="AW1506" s="13" t="s">
        <v>39</v>
      </c>
      <c r="AX1506" s="13" t="s">
        <v>80</v>
      </c>
      <c r="AY1506" s="158" t="s">
        <v>192</v>
      </c>
    </row>
    <row r="1507" spans="2:51" s="12" customFormat="1" ht="10.199999999999999" x14ac:dyDescent="0.2">
      <c r="B1507" s="150"/>
      <c r="D1507" s="151" t="s">
        <v>203</v>
      </c>
      <c r="E1507" s="152" t="s">
        <v>20</v>
      </c>
      <c r="F1507" s="153" t="s">
        <v>2591</v>
      </c>
      <c r="H1507" s="152" t="s">
        <v>20</v>
      </c>
      <c r="I1507" s="154"/>
      <c r="L1507" s="150"/>
      <c r="M1507" s="155"/>
      <c r="T1507" s="156"/>
      <c r="AT1507" s="152" t="s">
        <v>203</v>
      </c>
      <c r="AU1507" s="152" t="s">
        <v>89</v>
      </c>
      <c r="AV1507" s="12" t="s">
        <v>22</v>
      </c>
      <c r="AW1507" s="12" t="s">
        <v>39</v>
      </c>
      <c r="AX1507" s="12" t="s">
        <v>80</v>
      </c>
      <c r="AY1507" s="152" t="s">
        <v>192</v>
      </c>
    </row>
    <row r="1508" spans="2:51" s="13" customFormat="1" ht="10.199999999999999" x14ac:dyDescent="0.2">
      <c r="B1508" s="157"/>
      <c r="D1508" s="151" t="s">
        <v>203</v>
      </c>
      <c r="E1508" s="158" t="s">
        <v>20</v>
      </c>
      <c r="F1508" s="159" t="s">
        <v>2592</v>
      </c>
      <c r="H1508" s="160">
        <v>2.1</v>
      </c>
      <c r="I1508" s="161"/>
      <c r="L1508" s="157"/>
      <c r="M1508" s="162"/>
      <c r="T1508" s="163"/>
      <c r="AT1508" s="158" t="s">
        <v>203</v>
      </c>
      <c r="AU1508" s="158" t="s">
        <v>89</v>
      </c>
      <c r="AV1508" s="13" t="s">
        <v>89</v>
      </c>
      <c r="AW1508" s="13" t="s">
        <v>39</v>
      </c>
      <c r="AX1508" s="13" t="s">
        <v>80</v>
      </c>
      <c r="AY1508" s="158" t="s">
        <v>192</v>
      </c>
    </row>
    <row r="1509" spans="2:51" s="12" customFormat="1" ht="10.199999999999999" x14ac:dyDescent="0.2">
      <c r="B1509" s="150"/>
      <c r="D1509" s="151" t="s">
        <v>203</v>
      </c>
      <c r="E1509" s="152" t="s">
        <v>20</v>
      </c>
      <c r="F1509" s="153" t="s">
        <v>2593</v>
      </c>
      <c r="H1509" s="152" t="s">
        <v>20</v>
      </c>
      <c r="I1509" s="154"/>
      <c r="L1509" s="150"/>
      <c r="M1509" s="155"/>
      <c r="T1509" s="156"/>
      <c r="AT1509" s="152" t="s">
        <v>203</v>
      </c>
      <c r="AU1509" s="152" t="s">
        <v>89</v>
      </c>
      <c r="AV1509" s="12" t="s">
        <v>22</v>
      </c>
      <c r="AW1509" s="12" t="s">
        <v>39</v>
      </c>
      <c r="AX1509" s="12" t="s">
        <v>80</v>
      </c>
      <c r="AY1509" s="152" t="s">
        <v>192</v>
      </c>
    </row>
    <row r="1510" spans="2:51" s="13" customFormat="1" ht="10.199999999999999" x14ac:dyDescent="0.2">
      <c r="B1510" s="157"/>
      <c r="D1510" s="151" t="s">
        <v>203</v>
      </c>
      <c r="E1510" s="158" t="s">
        <v>20</v>
      </c>
      <c r="F1510" s="159" t="s">
        <v>2594</v>
      </c>
      <c r="H1510" s="160">
        <v>7.4130000000000003</v>
      </c>
      <c r="I1510" s="161"/>
      <c r="L1510" s="157"/>
      <c r="M1510" s="162"/>
      <c r="T1510" s="163"/>
      <c r="AT1510" s="158" t="s">
        <v>203</v>
      </c>
      <c r="AU1510" s="158" t="s">
        <v>89</v>
      </c>
      <c r="AV1510" s="13" t="s">
        <v>89</v>
      </c>
      <c r="AW1510" s="13" t="s">
        <v>39</v>
      </c>
      <c r="AX1510" s="13" t="s">
        <v>80</v>
      </c>
      <c r="AY1510" s="158" t="s">
        <v>192</v>
      </c>
    </row>
    <row r="1511" spans="2:51" s="12" customFormat="1" ht="10.199999999999999" x14ac:dyDescent="0.2">
      <c r="B1511" s="150"/>
      <c r="D1511" s="151" t="s">
        <v>203</v>
      </c>
      <c r="E1511" s="152" t="s">
        <v>20</v>
      </c>
      <c r="F1511" s="153" t="s">
        <v>825</v>
      </c>
      <c r="H1511" s="152" t="s">
        <v>20</v>
      </c>
      <c r="I1511" s="154"/>
      <c r="L1511" s="150"/>
      <c r="M1511" s="155"/>
      <c r="T1511" s="156"/>
      <c r="AT1511" s="152" t="s">
        <v>203</v>
      </c>
      <c r="AU1511" s="152" t="s">
        <v>89</v>
      </c>
      <c r="AV1511" s="12" t="s">
        <v>22</v>
      </c>
      <c r="AW1511" s="12" t="s">
        <v>39</v>
      </c>
      <c r="AX1511" s="12" t="s">
        <v>80</v>
      </c>
      <c r="AY1511" s="152" t="s">
        <v>192</v>
      </c>
    </row>
    <row r="1512" spans="2:51" s="13" customFormat="1" ht="10.199999999999999" x14ac:dyDescent="0.2">
      <c r="B1512" s="157"/>
      <c r="D1512" s="151" t="s">
        <v>203</v>
      </c>
      <c r="E1512" s="158" t="s">
        <v>20</v>
      </c>
      <c r="F1512" s="159" t="s">
        <v>2595</v>
      </c>
      <c r="H1512" s="160">
        <v>2.0979999999999999</v>
      </c>
      <c r="I1512" s="161"/>
      <c r="L1512" s="157"/>
      <c r="M1512" s="162"/>
      <c r="T1512" s="163"/>
      <c r="AT1512" s="158" t="s">
        <v>203</v>
      </c>
      <c r="AU1512" s="158" t="s">
        <v>89</v>
      </c>
      <c r="AV1512" s="13" t="s">
        <v>89</v>
      </c>
      <c r="AW1512" s="13" t="s">
        <v>39</v>
      </c>
      <c r="AX1512" s="13" t="s">
        <v>80</v>
      </c>
      <c r="AY1512" s="158" t="s">
        <v>192</v>
      </c>
    </row>
    <row r="1513" spans="2:51" s="12" customFormat="1" ht="10.199999999999999" x14ac:dyDescent="0.2">
      <c r="B1513" s="150"/>
      <c r="D1513" s="151" t="s">
        <v>203</v>
      </c>
      <c r="E1513" s="152" t="s">
        <v>20</v>
      </c>
      <c r="F1513" s="153" t="s">
        <v>827</v>
      </c>
      <c r="H1513" s="152" t="s">
        <v>20</v>
      </c>
      <c r="I1513" s="154"/>
      <c r="L1513" s="150"/>
      <c r="M1513" s="155"/>
      <c r="T1513" s="156"/>
      <c r="AT1513" s="152" t="s">
        <v>203</v>
      </c>
      <c r="AU1513" s="152" t="s">
        <v>89</v>
      </c>
      <c r="AV1513" s="12" t="s">
        <v>22</v>
      </c>
      <c r="AW1513" s="12" t="s">
        <v>39</v>
      </c>
      <c r="AX1513" s="12" t="s">
        <v>80</v>
      </c>
      <c r="AY1513" s="152" t="s">
        <v>192</v>
      </c>
    </row>
    <row r="1514" spans="2:51" s="13" customFormat="1" ht="10.199999999999999" x14ac:dyDescent="0.2">
      <c r="B1514" s="157"/>
      <c r="D1514" s="151" t="s">
        <v>203</v>
      </c>
      <c r="E1514" s="158" t="s">
        <v>20</v>
      </c>
      <c r="F1514" s="159" t="s">
        <v>2596</v>
      </c>
      <c r="H1514" s="160">
        <v>5.5</v>
      </c>
      <c r="I1514" s="161"/>
      <c r="L1514" s="157"/>
      <c r="M1514" s="162"/>
      <c r="T1514" s="163"/>
      <c r="AT1514" s="158" t="s">
        <v>203</v>
      </c>
      <c r="AU1514" s="158" t="s">
        <v>89</v>
      </c>
      <c r="AV1514" s="13" t="s">
        <v>89</v>
      </c>
      <c r="AW1514" s="13" t="s">
        <v>39</v>
      </c>
      <c r="AX1514" s="13" t="s">
        <v>80</v>
      </c>
      <c r="AY1514" s="158" t="s">
        <v>192</v>
      </c>
    </row>
    <row r="1515" spans="2:51" s="12" customFormat="1" ht="10.199999999999999" x14ac:dyDescent="0.2">
      <c r="B1515" s="150"/>
      <c r="D1515" s="151" t="s">
        <v>203</v>
      </c>
      <c r="E1515" s="152" t="s">
        <v>20</v>
      </c>
      <c r="F1515" s="153" t="s">
        <v>2225</v>
      </c>
      <c r="H1515" s="152" t="s">
        <v>20</v>
      </c>
      <c r="I1515" s="154"/>
      <c r="L1515" s="150"/>
      <c r="M1515" s="155"/>
      <c r="T1515" s="156"/>
      <c r="AT1515" s="152" t="s">
        <v>203</v>
      </c>
      <c r="AU1515" s="152" t="s">
        <v>89</v>
      </c>
      <c r="AV1515" s="12" t="s">
        <v>22</v>
      </c>
      <c r="AW1515" s="12" t="s">
        <v>39</v>
      </c>
      <c r="AX1515" s="12" t="s">
        <v>80</v>
      </c>
      <c r="AY1515" s="152" t="s">
        <v>192</v>
      </c>
    </row>
    <row r="1516" spans="2:51" s="13" customFormat="1" ht="10.199999999999999" x14ac:dyDescent="0.2">
      <c r="B1516" s="157"/>
      <c r="D1516" s="151" t="s">
        <v>203</v>
      </c>
      <c r="E1516" s="158" t="s">
        <v>20</v>
      </c>
      <c r="F1516" s="159" t="s">
        <v>2597</v>
      </c>
      <c r="H1516" s="160">
        <v>3.14</v>
      </c>
      <c r="I1516" s="161"/>
      <c r="L1516" s="157"/>
      <c r="M1516" s="162"/>
      <c r="T1516" s="163"/>
      <c r="AT1516" s="158" t="s">
        <v>203</v>
      </c>
      <c r="AU1516" s="158" t="s">
        <v>89</v>
      </c>
      <c r="AV1516" s="13" t="s">
        <v>89</v>
      </c>
      <c r="AW1516" s="13" t="s">
        <v>39</v>
      </c>
      <c r="AX1516" s="13" t="s">
        <v>80</v>
      </c>
      <c r="AY1516" s="158" t="s">
        <v>192</v>
      </c>
    </row>
    <row r="1517" spans="2:51" s="12" customFormat="1" ht="10.199999999999999" x14ac:dyDescent="0.2">
      <c r="B1517" s="150"/>
      <c r="D1517" s="151" t="s">
        <v>203</v>
      </c>
      <c r="E1517" s="152" t="s">
        <v>20</v>
      </c>
      <c r="F1517" s="153" t="s">
        <v>829</v>
      </c>
      <c r="H1517" s="152" t="s">
        <v>20</v>
      </c>
      <c r="I1517" s="154"/>
      <c r="L1517" s="150"/>
      <c r="M1517" s="155"/>
      <c r="T1517" s="156"/>
      <c r="AT1517" s="152" t="s">
        <v>203</v>
      </c>
      <c r="AU1517" s="152" t="s">
        <v>89</v>
      </c>
      <c r="AV1517" s="12" t="s">
        <v>22</v>
      </c>
      <c r="AW1517" s="12" t="s">
        <v>39</v>
      </c>
      <c r="AX1517" s="12" t="s">
        <v>80</v>
      </c>
      <c r="AY1517" s="152" t="s">
        <v>192</v>
      </c>
    </row>
    <row r="1518" spans="2:51" s="13" customFormat="1" ht="10.199999999999999" x14ac:dyDescent="0.2">
      <c r="B1518" s="157"/>
      <c r="D1518" s="151" t="s">
        <v>203</v>
      </c>
      <c r="E1518" s="158" t="s">
        <v>20</v>
      </c>
      <c r="F1518" s="159" t="s">
        <v>2598</v>
      </c>
      <c r="H1518" s="160">
        <v>3.0379999999999998</v>
      </c>
      <c r="I1518" s="161"/>
      <c r="L1518" s="157"/>
      <c r="M1518" s="162"/>
      <c r="T1518" s="163"/>
      <c r="AT1518" s="158" t="s">
        <v>203</v>
      </c>
      <c r="AU1518" s="158" t="s">
        <v>89</v>
      </c>
      <c r="AV1518" s="13" t="s">
        <v>89</v>
      </c>
      <c r="AW1518" s="13" t="s">
        <v>39</v>
      </c>
      <c r="AX1518" s="13" t="s">
        <v>80</v>
      </c>
      <c r="AY1518" s="158" t="s">
        <v>192</v>
      </c>
    </row>
    <row r="1519" spans="2:51" s="12" customFormat="1" ht="10.199999999999999" x14ac:dyDescent="0.2">
      <c r="B1519" s="150"/>
      <c r="D1519" s="151" t="s">
        <v>203</v>
      </c>
      <c r="E1519" s="152" t="s">
        <v>20</v>
      </c>
      <c r="F1519" s="153" t="s">
        <v>2336</v>
      </c>
      <c r="H1519" s="152" t="s">
        <v>20</v>
      </c>
      <c r="I1519" s="154"/>
      <c r="L1519" s="150"/>
      <c r="M1519" s="155"/>
      <c r="T1519" s="156"/>
      <c r="AT1519" s="152" t="s">
        <v>203</v>
      </c>
      <c r="AU1519" s="152" t="s">
        <v>89</v>
      </c>
      <c r="AV1519" s="12" t="s">
        <v>22</v>
      </c>
      <c r="AW1519" s="12" t="s">
        <v>39</v>
      </c>
      <c r="AX1519" s="12" t="s">
        <v>80</v>
      </c>
      <c r="AY1519" s="152" t="s">
        <v>192</v>
      </c>
    </row>
    <row r="1520" spans="2:51" s="13" customFormat="1" ht="10.199999999999999" x14ac:dyDescent="0.2">
      <c r="B1520" s="157"/>
      <c r="D1520" s="151" t="s">
        <v>203</v>
      </c>
      <c r="E1520" s="158" t="s">
        <v>20</v>
      </c>
      <c r="F1520" s="159" t="s">
        <v>2599</v>
      </c>
      <c r="H1520" s="160">
        <v>0.72799999999999998</v>
      </c>
      <c r="I1520" s="161"/>
      <c r="L1520" s="157"/>
      <c r="M1520" s="162"/>
      <c r="T1520" s="163"/>
      <c r="AT1520" s="158" t="s">
        <v>203</v>
      </c>
      <c r="AU1520" s="158" t="s">
        <v>89</v>
      </c>
      <c r="AV1520" s="13" t="s">
        <v>89</v>
      </c>
      <c r="AW1520" s="13" t="s">
        <v>39</v>
      </c>
      <c r="AX1520" s="13" t="s">
        <v>80</v>
      </c>
      <c r="AY1520" s="158" t="s">
        <v>192</v>
      </c>
    </row>
    <row r="1521" spans="2:65" s="13" customFormat="1" ht="10.199999999999999" x14ac:dyDescent="0.2">
      <c r="B1521" s="157"/>
      <c r="D1521" s="151" t="s">
        <v>203</v>
      </c>
      <c r="E1521" s="158" t="s">
        <v>20</v>
      </c>
      <c r="F1521" s="159" t="s">
        <v>2600</v>
      </c>
      <c r="H1521" s="160">
        <v>1.1599999999999999</v>
      </c>
      <c r="I1521" s="161"/>
      <c r="L1521" s="157"/>
      <c r="M1521" s="162"/>
      <c r="T1521" s="163"/>
      <c r="AT1521" s="158" t="s">
        <v>203</v>
      </c>
      <c r="AU1521" s="158" t="s">
        <v>89</v>
      </c>
      <c r="AV1521" s="13" t="s">
        <v>89</v>
      </c>
      <c r="AW1521" s="13" t="s">
        <v>39</v>
      </c>
      <c r="AX1521" s="13" t="s">
        <v>80</v>
      </c>
      <c r="AY1521" s="158" t="s">
        <v>192</v>
      </c>
    </row>
    <row r="1522" spans="2:65" s="12" customFormat="1" ht="10.199999999999999" x14ac:dyDescent="0.2">
      <c r="B1522" s="150"/>
      <c r="D1522" s="151" t="s">
        <v>203</v>
      </c>
      <c r="E1522" s="152" t="s">
        <v>20</v>
      </c>
      <c r="F1522" s="153" t="s">
        <v>2345</v>
      </c>
      <c r="H1522" s="152" t="s">
        <v>20</v>
      </c>
      <c r="I1522" s="154"/>
      <c r="L1522" s="150"/>
      <c r="M1522" s="155"/>
      <c r="T1522" s="156"/>
      <c r="AT1522" s="152" t="s">
        <v>203</v>
      </c>
      <c r="AU1522" s="152" t="s">
        <v>89</v>
      </c>
      <c r="AV1522" s="12" t="s">
        <v>22</v>
      </c>
      <c r="AW1522" s="12" t="s">
        <v>39</v>
      </c>
      <c r="AX1522" s="12" t="s">
        <v>80</v>
      </c>
      <c r="AY1522" s="152" t="s">
        <v>192</v>
      </c>
    </row>
    <row r="1523" spans="2:65" s="13" customFormat="1" ht="10.199999999999999" x14ac:dyDescent="0.2">
      <c r="B1523" s="157"/>
      <c r="D1523" s="151" t="s">
        <v>203</v>
      </c>
      <c r="E1523" s="158" t="s">
        <v>20</v>
      </c>
      <c r="F1523" s="159" t="s">
        <v>2601</v>
      </c>
      <c r="H1523" s="160">
        <v>1.7050000000000001</v>
      </c>
      <c r="I1523" s="161"/>
      <c r="L1523" s="157"/>
      <c r="M1523" s="162"/>
      <c r="T1523" s="163"/>
      <c r="AT1523" s="158" t="s">
        <v>203</v>
      </c>
      <c r="AU1523" s="158" t="s">
        <v>89</v>
      </c>
      <c r="AV1523" s="13" t="s">
        <v>89</v>
      </c>
      <c r="AW1523" s="13" t="s">
        <v>39</v>
      </c>
      <c r="AX1523" s="13" t="s">
        <v>80</v>
      </c>
      <c r="AY1523" s="158" t="s">
        <v>192</v>
      </c>
    </row>
    <row r="1524" spans="2:65" s="13" customFormat="1" ht="10.199999999999999" x14ac:dyDescent="0.2">
      <c r="B1524" s="157"/>
      <c r="D1524" s="151" t="s">
        <v>203</v>
      </c>
      <c r="E1524" s="158" t="s">
        <v>20</v>
      </c>
      <c r="F1524" s="159" t="s">
        <v>2602</v>
      </c>
      <c r="H1524" s="160">
        <v>0.9</v>
      </c>
      <c r="I1524" s="161"/>
      <c r="L1524" s="157"/>
      <c r="M1524" s="162"/>
      <c r="T1524" s="163"/>
      <c r="AT1524" s="158" t="s">
        <v>203</v>
      </c>
      <c r="AU1524" s="158" t="s">
        <v>89</v>
      </c>
      <c r="AV1524" s="13" t="s">
        <v>89</v>
      </c>
      <c r="AW1524" s="13" t="s">
        <v>39</v>
      </c>
      <c r="AX1524" s="13" t="s">
        <v>80</v>
      </c>
      <c r="AY1524" s="158" t="s">
        <v>192</v>
      </c>
    </row>
    <row r="1525" spans="2:65" s="12" customFormat="1" ht="10.199999999999999" x14ac:dyDescent="0.2">
      <c r="B1525" s="150"/>
      <c r="D1525" s="151" t="s">
        <v>203</v>
      </c>
      <c r="E1525" s="152" t="s">
        <v>20</v>
      </c>
      <c r="F1525" s="153" t="s">
        <v>2603</v>
      </c>
      <c r="H1525" s="152" t="s">
        <v>20</v>
      </c>
      <c r="I1525" s="154"/>
      <c r="L1525" s="150"/>
      <c r="M1525" s="155"/>
      <c r="T1525" s="156"/>
      <c r="AT1525" s="152" t="s">
        <v>203</v>
      </c>
      <c r="AU1525" s="152" t="s">
        <v>89</v>
      </c>
      <c r="AV1525" s="12" t="s">
        <v>22</v>
      </c>
      <c r="AW1525" s="12" t="s">
        <v>39</v>
      </c>
      <c r="AX1525" s="12" t="s">
        <v>80</v>
      </c>
      <c r="AY1525" s="152" t="s">
        <v>192</v>
      </c>
    </row>
    <row r="1526" spans="2:65" s="13" customFormat="1" ht="10.199999999999999" x14ac:dyDescent="0.2">
      <c r="B1526" s="157"/>
      <c r="D1526" s="151" t="s">
        <v>203</v>
      </c>
      <c r="E1526" s="158" t="s">
        <v>20</v>
      </c>
      <c r="F1526" s="159" t="s">
        <v>2604</v>
      </c>
      <c r="H1526" s="160">
        <v>3.915</v>
      </c>
      <c r="I1526" s="161"/>
      <c r="L1526" s="157"/>
      <c r="M1526" s="162"/>
      <c r="T1526" s="163"/>
      <c r="AT1526" s="158" t="s">
        <v>203</v>
      </c>
      <c r="AU1526" s="158" t="s">
        <v>89</v>
      </c>
      <c r="AV1526" s="13" t="s">
        <v>89</v>
      </c>
      <c r="AW1526" s="13" t="s">
        <v>39</v>
      </c>
      <c r="AX1526" s="13" t="s">
        <v>80</v>
      </c>
      <c r="AY1526" s="158" t="s">
        <v>192</v>
      </c>
    </row>
    <row r="1527" spans="2:65" s="12" customFormat="1" ht="10.199999999999999" x14ac:dyDescent="0.2">
      <c r="B1527" s="150"/>
      <c r="D1527" s="151" t="s">
        <v>203</v>
      </c>
      <c r="E1527" s="152" t="s">
        <v>20</v>
      </c>
      <c r="F1527" s="153" t="s">
        <v>2605</v>
      </c>
      <c r="H1527" s="152" t="s">
        <v>20</v>
      </c>
      <c r="I1527" s="154"/>
      <c r="L1527" s="150"/>
      <c r="M1527" s="155"/>
      <c r="T1527" s="156"/>
      <c r="AT1527" s="152" t="s">
        <v>203</v>
      </c>
      <c r="AU1527" s="152" t="s">
        <v>89</v>
      </c>
      <c r="AV1527" s="12" t="s">
        <v>22</v>
      </c>
      <c r="AW1527" s="12" t="s">
        <v>39</v>
      </c>
      <c r="AX1527" s="12" t="s">
        <v>80</v>
      </c>
      <c r="AY1527" s="152" t="s">
        <v>192</v>
      </c>
    </row>
    <row r="1528" spans="2:65" s="13" customFormat="1" ht="10.199999999999999" x14ac:dyDescent="0.2">
      <c r="B1528" s="157"/>
      <c r="D1528" s="151" t="s">
        <v>203</v>
      </c>
      <c r="E1528" s="158" t="s">
        <v>20</v>
      </c>
      <c r="F1528" s="159" t="s">
        <v>2606</v>
      </c>
      <c r="H1528" s="160">
        <v>11.34</v>
      </c>
      <c r="I1528" s="161"/>
      <c r="L1528" s="157"/>
      <c r="M1528" s="162"/>
      <c r="T1528" s="163"/>
      <c r="AT1528" s="158" t="s">
        <v>203</v>
      </c>
      <c r="AU1528" s="158" t="s">
        <v>89</v>
      </c>
      <c r="AV1528" s="13" t="s">
        <v>89</v>
      </c>
      <c r="AW1528" s="13" t="s">
        <v>39</v>
      </c>
      <c r="AX1528" s="13" t="s">
        <v>80</v>
      </c>
      <c r="AY1528" s="158" t="s">
        <v>192</v>
      </c>
    </row>
    <row r="1529" spans="2:65" s="14" customFormat="1" ht="10.199999999999999" x14ac:dyDescent="0.2">
      <c r="B1529" s="164"/>
      <c r="D1529" s="151" t="s">
        <v>203</v>
      </c>
      <c r="E1529" s="165" t="s">
        <v>20</v>
      </c>
      <c r="F1529" s="166" t="s">
        <v>207</v>
      </c>
      <c r="H1529" s="167">
        <v>110.273</v>
      </c>
      <c r="I1529" s="168"/>
      <c r="L1529" s="164"/>
      <c r="M1529" s="169"/>
      <c r="T1529" s="170"/>
      <c r="AT1529" s="165" t="s">
        <v>203</v>
      </c>
      <c r="AU1529" s="165" t="s">
        <v>89</v>
      </c>
      <c r="AV1529" s="14" t="s">
        <v>199</v>
      </c>
      <c r="AW1529" s="14" t="s">
        <v>39</v>
      </c>
      <c r="AX1529" s="14" t="s">
        <v>22</v>
      </c>
      <c r="AY1529" s="165" t="s">
        <v>192</v>
      </c>
    </row>
    <row r="1530" spans="2:65" s="1" customFormat="1" ht="16.5" customHeight="1" x14ac:dyDescent="0.2">
      <c r="B1530" s="33"/>
      <c r="C1530" s="133" t="s">
        <v>2607</v>
      </c>
      <c r="D1530" s="133" t="s">
        <v>194</v>
      </c>
      <c r="E1530" s="134" t="s">
        <v>2608</v>
      </c>
      <c r="F1530" s="135" t="s">
        <v>2609</v>
      </c>
      <c r="G1530" s="136" t="s">
        <v>234</v>
      </c>
      <c r="H1530" s="137">
        <v>110.273</v>
      </c>
      <c r="I1530" s="138"/>
      <c r="J1530" s="139">
        <f>ROUND(I1530*H1530,2)</f>
        <v>0</v>
      </c>
      <c r="K1530" s="135" t="s">
        <v>198</v>
      </c>
      <c r="L1530" s="33"/>
      <c r="M1530" s="140" t="s">
        <v>20</v>
      </c>
      <c r="N1530" s="141" t="s">
        <v>51</v>
      </c>
      <c r="P1530" s="142">
        <f>O1530*H1530</f>
        <v>0</v>
      </c>
      <c r="Q1530" s="142">
        <v>0</v>
      </c>
      <c r="R1530" s="142">
        <f>Q1530*H1530</f>
        <v>0</v>
      </c>
      <c r="S1530" s="142">
        <v>0</v>
      </c>
      <c r="T1530" s="143">
        <f>S1530*H1530</f>
        <v>0</v>
      </c>
      <c r="AR1530" s="144" t="s">
        <v>199</v>
      </c>
      <c r="AT1530" s="144" t="s">
        <v>194</v>
      </c>
      <c r="AU1530" s="144" t="s">
        <v>89</v>
      </c>
      <c r="AY1530" s="18" t="s">
        <v>192</v>
      </c>
      <c r="BE1530" s="145">
        <f>IF(N1530="základní",J1530,0)</f>
        <v>0</v>
      </c>
      <c r="BF1530" s="145">
        <f>IF(N1530="snížená",J1530,0)</f>
        <v>0</v>
      </c>
      <c r="BG1530" s="145">
        <f>IF(N1530="zákl. přenesená",J1530,0)</f>
        <v>0</v>
      </c>
      <c r="BH1530" s="145">
        <f>IF(N1530="sníž. přenesená",J1530,0)</f>
        <v>0</v>
      </c>
      <c r="BI1530" s="145">
        <f>IF(N1530="nulová",J1530,0)</f>
        <v>0</v>
      </c>
      <c r="BJ1530" s="18" t="s">
        <v>22</v>
      </c>
      <c r="BK1530" s="145">
        <f>ROUND(I1530*H1530,2)</f>
        <v>0</v>
      </c>
      <c r="BL1530" s="18" t="s">
        <v>199</v>
      </c>
      <c r="BM1530" s="144" t="s">
        <v>2610</v>
      </c>
    </row>
    <row r="1531" spans="2:65" s="1" customFormat="1" ht="10.199999999999999" x14ac:dyDescent="0.2">
      <c r="B1531" s="33"/>
      <c r="D1531" s="146" t="s">
        <v>201</v>
      </c>
      <c r="F1531" s="147" t="s">
        <v>2611</v>
      </c>
      <c r="I1531" s="148"/>
      <c r="L1531" s="33"/>
      <c r="M1531" s="149"/>
      <c r="T1531" s="54"/>
      <c r="AT1531" s="18" t="s">
        <v>201</v>
      </c>
      <c r="AU1531" s="18" t="s">
        <v>89</v>
      </c>
    </row>
    <row r="1532" spans="2:65" s="1" customFormat="1" ht="16.5" customHeight="1" x14ac:dyDescent="0.2">
      <c r="B1532" s="33"/>
      <c r="C1532" s="133" t="s">
        <v>2612</v>
      </c>
      <c r="D1532" s="133" t="s">
        <v>194</v>
      </c>
      <c r="E1532" s="134" t="s">
        <v>2613</v>
      </c>
      <c r="F1532" s="135" t="s">
        <v>2614</v>
      </c>
      <c r="G1532" s="136" t="s">
        <v>898</v>
      </c>
      <c r="H1532" s="137">
        <v>11.481</v>
      </c>
      <c r="I1532" s="138"/>
      <c r="J1532" s="139">
        <f>ROUND(I1532*H1532,2)</f>
        <v>0</v>
      </c>
      <c r="K1532" s="135" t="s">
        <v>198</v>
      </c>
      <c r="L1532" s="33"/>
      <c r="M1532" s="140" t="s">
        <v>20</v>
      </c>
      <c r="N1532" s="141" t="s">
        <v>51</v>
      </c>
      <c r="P1532" s="142">
        <f>O1532*H1532</f>
        <v>0</v>
      </c>
      <c r="Q1532" s="142">
        <v>1.06277</v>
      </c>
      <c r="R1532" s="142">
        <f>Q1532*H1532</f>
        <v>12.201662369999999</v>
      </c>
      <c r="S1532" s="142">
        <v>0</v>
      </c>
      <c r="T1532" s="143">
        <f>S1532*H1532</f>
        <v>0</v>
      </c>
      <c r="AR1532" s="144" t="s">
        <v>199</v>
      </c>
      <c r="AT1532" s="144" t="s">
        <v>194</v>
      </c>
      <c r="AU1532" s="144" t="s">
        <v>89</v>
      </c>
      <c r="AY1532" s="18" t="s">
        <v>192</v>
      </c>
      <c r="BE1532" s="145">
        <f>IF(N1532="základní",J1532,0)</f>
        <v>0</v>
      </c>
      <c r="BF1532" s="145">
        <f>IF(N1532="snížená",J1532,0)</f>
        <v>0</v>
      </c>
      <c r="BG1532" s="145">
        <f>IF(N1532="zákl. přenesená",J1532,0)</f>
        <v>0</v>
      </c>
      <c r="BH1532" s="145">
        <f>IF(N1532="sníž. přenesená",J1532,0)</f>
        <v>0</v>
      </c>
      <c r="BI1532" s="145">
        <f>IF(N1532="nulová",J1532,0)</f>
        <v>0</v>
      </c>
      <c r="BJ1532" s="18" t="s">
        <v>22</v>
      </c>
      <c r="BK1532" s="145">
        <f>ROUND(I1532*H1532,2)</f>
        <v>0</v>
      </c>
      <c r="BL1532" s="18" t="s">
        <v>199</v>
      </c>
      <c r="BM1532" s="144" t="s">
        <v>2615</v>
      </c>
    </row>
    <row r="1533" spans="2:65" s="1" customFormat="1" ht="10.199999999999999" x14ac:dyDescent="0.2">
      <c r="B1533" s="33"/>
      <c r="D1533" s="146" t="s">
        <v>201</v>
      </c>
      <c r="F1533" s="147" t="s">
        <v>2616</v>
      </c>
      <c r="I1533" s="148"/>
      <c r="L1533" s="33"/>
      <c r="M1533" s="149"/>
      <c r="T1533" s="54"/>
      <c r="AT1533" s="18" t="s">
        <v>201</v>
      </c>
      <c r="AU1533" s="18" t="s">
        <v>89</v>
      </c>
    </row>
    <row r="1534" spans="2:65" s="12" customFormat="1" ht="10.199999999999999" x14ac:dyDescent="0.2">
      <c r="B1534" s="150"/>
      <c r="D1534" s="151" t="s">
        <v>203</v>
      </c>
      <c r="E1534" s="152" t="s">
        <v>20</v>
      </c>
      <c r="F1534" s="153" t="s">
        <v>2617</v>
      </c>
      <c r="H1534" s="152" t="s">
        <v>20</v>
      </c>
      <c r="I1534" s="154"/>
      <c r="L1534" s="150"/>
      <c r="M1534" s="155"/>
      <c r="T1534" s="156"/>
      <c r="AT1534" s="152" t="s">
        <v>203</v>
      </c>
      <c r="AU1534" s="152" t="s">
        <v>89</v>
      </c>
      <c r="AV1534" s="12" t="s">
        <v>22</v>
      </c>
      <c r="AW1534" s="12" t="s">
        <v>39</v>
      </c>
      <c r="AX1534" s="12" t="s">
        <v>80</v>
      </c>
      <c r="AY1534" s="152" t="s">
        <v>192</v>
      </c>
    </row>
    <row r="1535" spans="2:65" s="12" customFormat="1" ht="10.199999999999999" x14ac:dyDescent="0.2">
      <c r="B1535" s="150"/>
      <c r="D1535" s="151" t="s">
        <v>203</v>
      </c>
      <c r="E1535" s="152" t="s">
        <v>20</v>
      </c>
      <c r="F1535" s="153" t="s">
        <v>2618</v>
      </c>
      <c r="H1535" s="152" t="s">
        <v>20</v>
      </c>
      <c r="I1535" s="154"/>
      <c r="L1535" s="150"/>
      <c r="M1535" s="155"/>
      <c r="T1535" s="156"/>
      <c r="AT1535" s="152" t="s">
        <v>203</v>
      </c>
      <c r="AU1535" s="152" t="s">
        <v>89</v>
      </c>
      <c r="AV1535" s="12" t="s">
        <v>22</v>
      </c>
      <c r="AW1535" s="12" t="s">
        <v>39</v>
      </c>
      <c r="AX1535" s="12" t="s">
        <v>80</v>
      </c>
      <c r="AY1535" s="152" t="s">
        <v>192</v>
      </c>
    </row>
    <row r="1536" spans="2:65" s="12" customFormat="1" ht="10.199999999999999" x14ac:dyDescent="0.2">
      <c r="B1536" s="150"/>
      <c r="D1536" s="151" t="s">
        <v>203</v>
      </c>
      <c r="E1536" s="152" t="s">
        <v>20</v>
      </c>
      <c r="F1536" s="153" t="s">
        <v>1695</v>
      </c>
      <c r="H1536" s="152" t="s">
        <v>20</v>
      </c>
      <c r="I1536" s="154"/>
      <c r="L1536" s="150"/>
      <c r="M1536" s="155"/>
      <c r="T1536" s="156"/>
      <c r="AT1536" s="152" t="s">
        <v>203</v>
      </c>
      <c r="AU1536" s="152" t="s">
        <v>89</v>
      </c>
      <c r="AV1536" s="12" t="s">
        <v>22</v>
      </c>
      <c r="AW1536" s="12" t="s">
        <v>39</v>
      </c>
      <c r="AX1536" s="12" t="s">
        <v>80</v>
      </c>
      <c r="AY1536" s="152" t="s">
        <v>192</v>
      </c>
    </row>
    <row r="1537" spans="2:51" s="12" customFormat="1" ht="10.199999999999999" x14ac:dyDescent="0.2">
      <c r="B1537" s="150"/>
      <c r="D1537" s="151" t="s">
        <v>203</v>
      </c>
      <c r="E1537" s="152" t="s">
        <v>20</v>
      </c>
      <c r="F1537" s="153" t="s">
        <v>2619</v>
      </c>
      <c r="H1537" s="152" t="s">
        <v>20</v>
      </c>
      <c r="I1537" s="154"/>
      <c r="L1537" s="150"/>
      <c r="M1537" s="155"/>
      <c r="T1537" s="156"/>
      <c r="AT1537" s="152" t="s">
        <v>203</v>
      </c>
      <c r="AU1537" s="152" t="s">
        <v>89</v>
      </c>
      <c r="AV1537" s="12" t="s">
        <v>22</v>
      </c>
      <c r="AW1537" s="12" t="s">
        <v>39</v>
      </c>
      <c r="AX1537" s="12" t="s">
        <v>80</v>
      </c>
      <c r="AY1537" s="152" t="s">
        <v>192</v>
      </c>
    </row>
    <row r="1538" spans="2:51" s="13" customFormat="1" ht="10.199999999999999" x14ac:dyDescent="0.2">
      <c r="B1538" s="157"/>
      <c r="D1538" s="151" t="s">
        <v>203</v>
      </c>
      <c r="E1538" s="158" t="s">
        <v>20</v>
      </c>
      <c r="F1538" s="159" t="s">
        <v>2620</v>
      </c>
      <c r="H1538" s="160">
        <v>4.3680000000000003</v>
      </c>
      <c r="I1538" s="161"/>
      <c r="L1538" s="157"/>
      <c r="M1538" s="162"/>
      <c r="T1538" s="163"/>
      <c r="AT1538" s="158" t="s">
        <v>203</v>
      </c>
      <c r="AU1538" s="158" t="s">
        <v>89</v>
      </c>
      <c r="AV1538" s="13" t="s">
        <v>89</v>
      </c>
      <c r="AW1538" s="13" t="s">
        <v>39</v>
      </c>
      <c r="AX1538" s="13" t="s">
        <v>80</v>
      </c>
      <c r="AY1538" s="158" t="s">
        <v>192</v>
      </c>
    </row>
    <row r="1539" spans="2:51" s="12" customFormat="1" ht="10.199999999999999" x14ac:dyDescent="0.2">
      <c r="B1539" s="150"/>
      <c r="D1539" s="151" t="s">
        <v>203</v>
      </c>
      <c r="E1539" s="152" t="s">
        <v>20</v>
      </c>
      <c r="F1539" s="153" t="s">
        <v>2621</v>
      </c>
      <c r="H1539" s="152" t="s">
        <v>20</v>
      </c>
      <c r="I1539" s="154"/>
      <c r="L1539" s="150"/>
      <c r="M1539" s="155"/>
      <c r="T1539" s="156"/>
      <c r="AT1539" s="152" t="s">
        <v>203</v>
      </c>
      <c r="AU1539" s="152" t="s">
        <v>89</v>
      </c>
      <c r="AV1539" s="12" t="s">
        <v>22</v>
      </c>
      <c r="AW1539" s="12" t="s">
        <v>39</v>
      </c>
      <c r="AX1539" s="12" t="s">
        <v>80</v>
      </c>
      <c r="AY1539" s="152" t="s">
        <v>192</v>
      </c>
    </row>
    <row r="1540" spans="2:51" s="12" customFormat="1" ht="10.199999999999999" x14ac:dyDescent="0.2">
      <c r="B1540" s="150"/>
      <c r="D1540" s="151" t="s">
        <v>203</v>
      </c>
      <c r="E1540" s="152" t="s">
        <v>20</v>
      </c>
      <c r="F1540" s="153" t="s">
        <v>1695</v>
      </c>
      <c r="H1540" s="152" t="s">
        <v>20</v>
      </c>
      <c r="I1540" s="154"/>
      <c r="L1540" s="150"/>
      <c r="M1540" s="155"/>
      <c r="T1540" s="156"/>
      <c r="AT1540" s="152" t="s">
        <v>203</v>
      </c>
      <c r="AU1540" s="152" t="s">
        <v>89</v>
      </c>
      <c r="AV1540" s="12" t="s">
        <v>22</v>
      </c>
      <c r="AW1540" s="12" t="s">
        <v>39</v>
      </c>
      <c r="AX1540" s="12" t="s">
        <v>80</v>
      </c>
      <c r="AY1540" s="152" t="s">
        <v>192</v>
      </c>
    </row>
    <row r="1541" spans="2:51" s="12" customFormat="1" ht="10.199999999999999" x14ac:dyDescent="0.2">
      <c r="B1541" s="150"/>
      <c r="D1541" s="151" t="s">
        <v>203</v>
      </c>
      <c r="E1541" s="152" t="s">
        <v>20</v>
      </c>
      <c r="F1541" s="153" t="s">
        <v>2622</v>
      </c>
      <c r="H1541" s="152" t="s">
        <v>20</v>
      </c>
      <c r="I1541" s="154"/>
      <c r="L1541" s="150"/>
      <c r="M1541" s="155"/>
      <c r="T1541" s="156"/>
      <c r="AT1541" s="152" t="s">
        <v>203</v>
      </c>
      <c r="AU1541" s="152" t="s">
        <v>89</v>
      </c>
      <c r="AV1541" s="12" t="s">
        <v>22</v>
      </c>
      <c r="AW1541" s="12" t="s">
        <v>39</v>
      </c>
      <c r="AX1541" s="12" t="s">
        <v>80</v>
      </c>
      <c r="AY1541" s="152" t="s">
        <v>192</v>
      </c>
    </row>
    <row r="1542" spans="2:51" s="13" customFormat="1" ht="10.199999999999999" x14ac:dyDescent="0.2">
      <c r="B1542" s="157"/>
      <c r="D1542" s="151" t="s">
        <v>203</v>
      </c>
      <c r="E1542" s="158" t="s">
        <v>20</v>
      </c>
      <c r="F1542" s="159" t="s">
        <v>2623</v>
      </c>
      <c r="H1542" s="160">
        <v>1.44</v>
      </c>
      <c r="I1542" s="161"/>
      <c r="L1542" s="157"/>
      <c r="M1542" s="162"/>
      <c r="T1542" s="163"/>
      <c r="AT1542" s="158" t="s">
        <v>203</v>
      </c>
      <c r="AU1542" s="158" t="s">
        <v>89</v>
      </c>
      <c r="AV1542" s="13" t="s">
        <v>89</v>
      </c>
      <c r="AW1542" s="13" t="s">
        <v>39</v>
      </c>
      <c r="AX1542" s="13" t="s">
        <v>80</v>
      </c>
      <c r="AY1542" s="158" t="s">
        <v>192</v>
      </c>
    </row>
    <row r="1543" spans="2:51" s="12" customFormat="1" ht="10.199999999999999" x14ac:dyDescent="0.2">
      <c r="B1543" s="150"/>
      <c r="D1543" s="151" t="s">
        <v>203</v>
      </c>
      <c r="E1543" s="152" t="s">
        <v>20</v>
      </c>
      <c r="F1543" s="153" t="s">
        <v>2624</v>
      </c>
      <c r="H1543" s="152" t="s">
        <v>20</v>
      </c>
      <c r="I1543" s="154"/>
      <c r="L1543" s="150"/>
      <c r="M1543" s="155"/>
      <c r="T1543" s="156"/>
      <c r="AT1543" s="152" t="s">
        <v>203</v>
      </c>
      <c r="AU1543" s="152" t="s">
        <v>89</v>
      </c>
      <c r="AV1543" s="12" t="s">
        <v>22</v>
      </c>
      <c r="AW1543" s="12" t="s">
        <v>39</v>
      </c>
      <c r="AX1543" s="12" t="s">
        <v>80</v>
      </c>
      <c r="AY1543" s="152" t="s">
        <v>192</v>
      </c>
    </row>
    <row r="1544" spans="2:51" s="12" customFormat="1" ht="10.199999999999999" x14ac:dyDescent="0.2">
      <c r="B1544" s="150"/>
      <c r="D1544" s="151" t="s">
        <v>203</v>
      </c>
      <c r="E1544" s="152" t="s">
        <v>20</v>
      </c>
      <c r="F1544" s="153" t="s">
        <v>2625</v>
      </c>
      <c r="H1544" s="152" t="s">
        <v>20</v>
      </c>
      <c r="I1544" s="154"/>
      <c r="L1544" s="150"/>
      <c r="M1544" s="155"/>
      <c r="T1544" s="156"/>
      <c r="AT1544" s="152" t="s">
        <v>203</v>
      </c>
      <c r="AU1544" s="152" t="s">
        <v>89</v>
      </c>
      <c r="AV1544" s="12" t="s">
        <v>22</v>
      </c>
      <c r="AW1544" s="12" t="s">
        <v>39</v>
      </c>
      <c r="AX1544" s="12" t="s">
        <v>80</v>
      </c>
      <c r="AY1544" s="152" t="s">
        <v>192</v>
      </c>
    </row>
    <row r="1545" spans="2:51" s="13" customFormat="1" ht="10.199999999999999" x14ac:dyDescent="0.2">
      <c r="B1545" s="157"/>
      <c r="D1545" s="151" t="s">
        <v>203</v>
      </c>
      <c r="E1545" s="158" t="s">
        <v>20</v>
      </c>
      <c r="F1545" s="159" t="s">
        <v>2626</v>
      </c>
      <c r="H1545" s="160">
        <v>0.4</v>
      </c>
      <c r="I1545" s="161"/>
      <c r="L1545" s="157"/>
      <c r="M1545" s="162"/>
      <c r="T1545" s="163"/>
      <c r="AT1545" s="158" t="s">
        <v>203</v>
      </c>
      <c r="AU1545" s="158" t="s">
        <v>89</v>
      </c>
      <c r="AV1545" s="13" t="s">
        <v>89</v>
      </c>
      <c r="AW1545" s="13" t="s">
        <v>39</v>
      </c>
      <c r="AX1545" s="13" t="s">
        <v>80</v>
      </c>
      <c r="AY1545" s="158" t="s">
        <v>192</v>
      </c>
    </row>
    <row r="1546" spans="2:51" s="12" customFormat="1" ht="10.199999999999999" x14ac:dyDescent="0.2">
      <c r="B1546" s="150"/>
      <c r="D1546" s="151" t="s">
        <v>203</v>
      </c>
      <c r="E1546" s="152" t="s">
        <v>20</v>
      </c>
      <c r="F1546" s="153" t="s">
        <v>2476</v>
      </c>
      <c r="H1546" s="152" t="s">
        <v>20</v>
      </c>
      <c r="I1546" s="154"/>
      <c r="L1546" s="150"/>
      <c r="M1546" s="155"/>
      <c r="T1546" s="156"/>
      <c r="AT1546" s="152" t="s">
        <v>203</v>
      </c>
      <c r="AU1546" s="152" t="s">
        <v>89</v>
      </c>
      <c r="AV1546" s="12" t="s">
        <v>22</v>
      </c>
      <c r="AW1546" s="12" t="s">
        <v>39</v>
      </c>
      <c r="AX1546" s="12" t="s">
        <v>80</v>
      </c>
      <c r="AY1546" s="152" t="s">
        <v>192</v>
      </c>
    </row>
    <row r="1547" spans="2:51" s="12" customFormat="1" ht="10.199999999999999" x14ac:dyDescent="0.2">
      <c r="B1547" s="150"/>
      <c r="D1547" s="151" t="s">
        <v>203</v>
      </c>
      <c r="E1547" s="152" t="s">
        <v>20</v>
      </c>
      <c r="F1547" s="153" t="s">
        <v>2627</v>
      </c>
      <c r="H1547" s="152" t="s">
        <v>20</v>
      </c>
      <c r="I1547" s="154"/>
      <c r="L1547" s="150"/>
      <c r="M1547" s="155"/>
      <c r="T1547" s="156"/>
      <c r="AT1547" s="152" t="s">
        <v>203</v>
      </c>
      <c r="AU1547" s="152" t="s">
        <v>89</v>
      </c>
      <c r="AV1547" s="12" t="s">
        <v>22</v>
      </c>
      <c r="AW1547" s="12" t="s">
        <v>39</v>
      </c>
      <c r="AX1547" s="12" t="s">
        <v>80</v>
      </c>
      <c r="AY1547" s="152" t="s">
        <v>192</v>
      </c>
    </row>
    <row r="1548" spans="2:51" s="12" customFormat="1" ht="10.199999999999999" x14ac:dyDescent="0.2">
      <c r="B1548" s="150"/>
      <c r="D1548" s="151" t="s">
        <v>203</v>
      </c>
      <c r="E1548" s="152" t="s">
        <v>20</v>
      </c>
      <c r="F1548" s="153" t="s">
        <v>2477</v>
      </c>
      <c r="H1548" s="152" t="s">
        <v>20</v>
      </c>
      <c r="I1548" s="154"/>
      <c r="L1548" s="150"/>
      <c r="M1548" s="155"/>
      <c r="T1548" s="156"/>
      <c r="AT1548" s="152" t="s">
        <v>203</v>
      </c>
      <c r="AU1548" s="152" t="s">
        <v>89</v>
      </c>
      <c r="AV1548" s="12" t="s">
        <v>22</v>
      </c>
      <c r="AW1548" s="12" t="s">
        <v>39</v>
      </c>
      <c r="AX1548" s="12" t="s">
        <v>80</v>
      </c>
      <c r="AY1548" s="152" t="s">
        <v>192</v>
      </c>
    </row>
    <row r="1549" spans="2:51" s="12" customFormat="1" ht="10.199999999999999" x14ac:dyDescent="0.2">
      <c r="B1549" s="150"/>
      <c r="D1549" s="151" t="s">
        <v>203</v>
      </c>
      <c r="E1549" s="152" t="s">
        <v>20</v>
      </c>
      <c r="F1549" s="153" t="s">
        <v>2628</v>
      </c>
      <c r="H1549" s="152" t="s">
        <v>20</v>
      </c>
      <c r="I1549" s="154"/>
      <c r="L1549" s="150"/>
      <c r="M1549" s="155"/>
      <c r="T1549" s="156"/>
      <c r="AT1549" s="152" t="s">
        <v>203</v>
      </c>
      <c r="AU1549" s="152" t="s">
        <v>89</v>
      </c>
      <c r="AV1549" s="12" t="s">
        <v>22</v>
      </c>
      <c r="AW1549" s="12" t="s">
        <v>39</v>
      </c>
      <c r="AX1549" s="12" t="s">
        <v>80</v>
      </c>
      <c r="AY1549" s="152" t="s">
        <v>192</v>
      </c>
    </row>
    <row r="1550" spans="2:51" s="13" customFormat="1" ht="10.199999999999999" x14ac:dyDescent="0.2">
      <c r="B1550" s="157"/>
      <c r="D1550" s="151" t="s">
        <v>203</v>
      </c>
      <c r="E1550" s="158" t="s">
        <v>20</v>
      </c>
      <c r="F1550" s="159" t="s">
        <v>2629</v>
      </c>
      <c r="H1550" s="160">
        <v>1.458</v>
      </c>
      <c r="I1550" s="161"/>
      <c r="L1550" s="157"/>
      <c r="M1550" s="162"/>
      <c r="T1550" s="163"/>
      <c r="AT1550" s="158" t="s">
        <v>203</v>
      </c>
      <c r="AU1550" s="158" t="s">
        <v>89</v>
      </c>
      <c r="AV1550" s="13" t="s">
        <v>89</v>
      </c>
      <c r="AW1550" s="13" t="s">
        <v>39</v>
      </c>
      <c r="AX1550" s="13" t="s">
        <v>80</v>
      </c>
      <c r="AY1550" s="158" t="s">
        <v>192</v>
      </c>
    </row>
    <row r="1551" spans="2:51" s="12" customFormat="1" ht="10.199999999999999" x14ac:dyDescent="0.2">
      <c r="B1551" s="150"/>
      <c r="D1551" s="151" t="s">
        <v>203</v>
      </c>
      <c r="E1551" s="152" t="s">
        <v>20</v>
      </c>
      <c r="F1551" s="153" t="s">
        <v>2630</v>
      </c>
      <c r="H1551" s="152" t="s">
        <v>20</v>
      </c>
      <c r="I1551" s="154"/>
      <c r="L1551" s="150"/>
      <c r="M1551" s="155"/>
      <c r="T1551" s="156"/>
      <c r="AT1551" s="152" t="s">
        <v>203</v>
      </c>
      <c r="AU1551" s="152" t="s">
        <v>89</v>
      </c>
      <c r="AV1551" s="12" t="s">
        <v>22</v>
      </c>
      <c r="AW1551" s="12" t="s">
        <v>39</v>
      </c>
      <c r="AX1551" s="12" t="s">
        <v>80</v>
      </c>
      <c r="AY1551" s="152" t="s">
        <v>192</v>
      </c>
    </row>
    <row r="1552" spans="2:51" s="13" customFormat="1" ht="10.199999999999999" x14ac:dyDescent="0.2">
      <c r="B1552" s="157"/>
      <c r="D1552" s="151" t="s">
        <v>203</v>
      </c>
      <c r="E1552" s="158" t="s">
        <v>20</v>
      </c>
      <c r="F1552" s="159" t="s">
        <v>2631</v>
      </c>
      <c r="H1552" s="160">
        <v>0.81899999999999995</v>
      </c>
      <c r="I1552" s="161"/>
      <c r="L1552" s="157"/>
      <c r="M1552" s="162"/>
      <c r="T1552" s="163"/>
      <c r="AT1552" s="158" t="s">
        <v>203</v>
      </c>
      <c r="AU1552" s="158" t="s">
        <v>89</v>
      </c>
      <c r="AV1552" s="13" t="s">
        <v>89</v>
      </c>
      <c r="AW1552" s="13" t="s">
        <v>39</v>
      </c>
      <c r="AX1552" s="13" t="s">
        <v>80</v>
      </c>
      <c r="AY1552" s="158" t="s">
        <v>192</v>
      </c>
    </row>
    <row r="1553" spans="2:51" s="12" customFormat="1" ht="10.199999999999999" x14ac:dyDescent="0.2">
      <c r="B1553" s="150"/>
      <c r="D1553" s="151" t="s">
        <v>203</v>
      </c>
      <c r="E1553" s="152" t="s">
        <v>20</v>
      </c>
      <c r="F1553" s="153" t="s">
        <v>2482</v>
      </c>
      <c r="H1553" s="152" t="s">
        <v>20</v>
      </c>
      <c r="I1553" s="154"/>
      <c r="L1553" s="150"/>
      <c r="M1553" s="155"/>
      <c r="T1553" s="156"/>
      <c r="AT1553" s="152" t="s">
        <v>203</v>
      </c>
      <c r="AU1553" s="152" t="s">
        <v>89</v>
      </c>
      <c r="AV1553" s="12" t="s">
        <v>22</v>
      </c>
      <c r="AW1553" s="12" t="s">
        <v>39</v>
      </c>
      <c r="AX1553" s="12" t="s">
        <v>80</v>
      </c>
      <c r="AY1553" s="152" t="s">
        <v>192</v>
      </c>
    </row>
    <row r="1554" spans="2:51" s="12" customFormat="1" ht="10.199999999999999" x14ac:dyDescent="0.2">
      <c r="B1554" s="150"/>
      <c r="D1554" s="151" t="s">
        <v>203</v>
      </c>
      <c r="E1554" s="152" t="s">
        <v>20</v>
      </c>
      <c r="F1554" s="153" t="s">
        <v>2632</v>
      </c>
      <c r="H1554" s="152" t="s">
        <v>20</v>
      </c>
      <c r="I1554" s="154"/>
      <c r="L1554" s="150"/>
      <c r="M1554" s="155"/>
      <c r="T1554" s="156"/>
      <c r="AT1554" s="152" t="s">
        <v>203</v>
      </c>
      <c r="AU1554" s="152" t="s">
        <v>89</v>
      </c>
      <c r="AV1554" s="12" t="s">
        <v>22</v>
      </c>
      <c r="AW1554" s="12" t="s">
        <v>39</v>
      </c>
      <c r="AX1554" s="12" t="s">
        <v>80</v>
      </c>
      <c r="AY1554" s="152" t="s">
        <v>192</v>
      </c>
    </row>
    <row r="1555" spans="2:51" s="12" customFormat="1" ht="10.199999999999999" x14ac:dyDescent="0.2">
      <c r="B1555" s="150"/>
      <c r="D1555" s="151" t="s">
        <v>203</v>
      </c>
      <c r="E1555" s="152" t="s">
        <v>20</v>
      </c>
      <c r="F1555" s="153" t="s">
        <v>2628</v>
      </c>
      <c r="H1555" s="152" t="s">
        <v>20</v>
      </c>
      <c r="I1555" s="154"/>
      <c r="L1555" s="150"/>
      <c r="M1555" s="155"/>
      <c r="T1555" s="156"/>
      <c r="AT1555" s="152" t="s">
        <v>203</v>
      </c>
      <c r="AU1555" s="152" t="s">
        <v>89</v>
      </c>
      <c r="AV1555" s="12" t="s">
        <v>22</v>
      </c>
      <c r="AW1555" s="12" t="s">
        <v>39</v>
      </c>
      <c r="AX1555" s="12" t="s">
        <v>80</v>
      </c>
      <c r="AY1555" s="152" t="s">
        <v>192</v>
      </c>
    </row>
    <row r="1556" spans="2:51" s="13" customFormat="1" ht="10.199999999999999" x14ac:dyDescent="0.2">
      <c r="B1556" s="157"/>
      <c r="D1556" s="151" t="s">
        <v>203</v>
      </c>
      <c r="E1556" s="158" t="s">
        <v>20</v>
      </c>
      <c r="F1556" s="159" t="s">
        <v>2633</v>
      </c>
      <c r="H1556" s="160">
        <v>0.34300000000000003</v>
      </c>
      <c r="I1556" s="161"/>
      <c r="L1556" s="157"/>
      <c r="M1556" s="162"/>
      <c r="T1556" s="163"/>
      <c r="AT1556" s="158" t="s">
        <v>203</v>
      </c>
      <c r="AU1556" s="158" t="s">
        <v>89</v>
      </c>
      <c r="AV1556" s="13" t="s">
        <v>89</v>
      </c>
      <c r="AW1556" s="13" t="s">
        <v>39</v>
      </c>
      <c r="AX1556" s="13" t="s">
        <v>80</v>
      </c>
      <c r="AY1556" s="158" t="s">
        <v>192</v>
      </c>
    </row>
    <row r="1557" spans="2:51" s="12" customFormat="1" ht="10.199999999999999" x14ac:dyDescent="0.2">
      <c r="B1557" s="150"/>
      <c r="D1557" s="151" t="s">
        <v>203</v>
      </c>
      <c r="E1557" s="152" t="s">
        <v>20</v>
      </c>
      <c r="F1557" s="153" t="s">
        <v>2630</v>
      </c>
      <c r="H1557" s="152" t="s">
        <v>20</v>
      </c>
      <c r="I1557" s="154"/>
      <c r="L1557" s="150"/>
      <c r="M1557" s="155"/>
      <c r="T1557" s="156"/>
      <c r="AT1557" s="152" t="s">
        <v>203</v>
      </c>
      <c r="AU1557" s="152" t="s">
        <v>89</v>
      </c>
      <c r="AV1557" s="12" t="s">
        <v>22</v>
      </c>
      <c r="AW1557" s="12" t="s">
        <v>39</v>
      </c>
      <c r="AX1557" s="12" t="s">
        <v>80</v>
      </c>
      <c r="AY1557" s="152" t="s">
        <v>192</v>
      </c>
    </row>
    <row r="1558" spans="2:51" s="13" customFormat="1" ht="10.199999999999999" x14ac:dyDescent="0.2">
      <c r="B1558" s="157"/>
      <c r="D1558" s="151" t="s">
        <v>203</v>
      </c>
      <c r="E1558" s="158" t="s">
        <v>20</v>
      </c>
      <c r="F1558" s="159" t="s">
        <v>2634</v>
      </c>
      <c r="H1558" s="160">
        <v>0.193</v>
      </c>
      <c r="I1558" s="161"/>
      <c r="L1558" s="157"/>
      <c r="M1558" s="162"/>
      <c r="T1558" s="163"/>
      <c r="AT1558" s="158" t="s">
        <v>203</v>
      </c>
      <c r="AU1558" s="158" t="s">
        <v>89</v>
      </c>
      <c r="AV1558" s="13" t="s">
        <v>89</v>
      </c>
      <c r="AW1558" s="13" t="s">
        <v>39</v>
      </c>
      <c r="AX1558" s="13" t="s">
        <v>80</v>
      </c>
      <c r="AY1558" s="158" t="s">
        <v>192</v>
      </c>
    </row>
    <row r="1559" spans="2:51" s="12" customFormat="1" ht="10.199999999999999" x14ac:dyDescent="0.2">
      <c r="B1559" s="150"/>
      <c r="D1559" s="151" t="s">
        <v>203</v>
      </c>
      <c r="E1559" s="152" t="s">
        <v>20</v>
      </c>
      <c r="F1559" s="153" t="s">
        <v>2635</v>
      </c>
      <c r="H1559" s="152" t="s">
        <v>20</v>
      </c>
      <c r="I1559" s="154"/>
      <c r="L1559" s="150"/>
      <c r="M1559" s="155"/>
      <c r="T1559" s="156"/>
      <c r="AT1559" s="152" t="s">
        <v>203</v>
      </c>
      <c r="AU1559" s="152" t="s">
        <v>89</v>
      </c>
      <c r="AV1559" s="12" t="s">
        <v>22</v>
      </c>
      <c r="AW1559" s="12" t="s">
        <v>39</v>
      </c>
      <c r="AX1559" s="12" t="s">
        <v>80</v>
      </c>
      <c r="AY1559" s="152" t="s">
        <v>192</v>
      </c>
    </row>
    <row r="1560" spans="2:51" s="12" customFormat="1" ht="10.199999999999999" x14ac:dyDescent="0.2">
      <c r="B1560" s="150"/>
      <c r="D1560" s="151" t="s">
        <v>203</v>
      </c>
      <c r="E1560" s="152" t="s">
        <v>20</v>
      </c>
      <c r="F1560" s="153" t="s">
        <v>2636</v>
      </c>
      <c r="H1560" s="152" t="s">
        <v>20</v>
      </c>
      <c r="I1560" s="154"/>
      <c r="L1560" s="150"/>
      <c r="M1560" s="155"/>
      <c r="T1560" s="156"/>
      <c r="AT1560" s="152" t="s">
        <v>203</v>
      </c>
      <c r="AU1560" s="152" t="s">
        <v>89</v>
      </c>
      <c r="AV1560" s="12" t="s">
        <v>22</v>
      </c>
      <c r="AW1560" s="12" t="s">
        <v>39</v>
      </c>
      <c r="AX1560" s="12" t="s">
        <v>80</v>
      </c>
      <c r="AY1560" s="152" t="s">
        <v>192</v>
      </c>
    </row>
    <row r="1561" spans="2:51" s="12" customFormat="1" ht="10.199999999999999" x14ac:dyDescent="0.2">
      <c r="B1561" s="150"/>
      <c r="D1561" s="151" t="s">
        <v>203</v>
      </c>
      <c r="E1561" s="152" t="s">
        <v>20</v>
      </c>
      <c r="F1561" s="153" t="s">
        <v>2637</v>
      </c>
      <c r="H1561" s="152" t="s">
        <v>20</v>
      </c>
      <c r="I1561" s="154"/>
      <c r="L1561" s="150"/>
      <c r="M1561" s="155"/>
      <c r="T1561" s="156"/>
      <c r="AT1561" s="152" t="s">
        <v>203</v>
      </c>
      <c r="AU1561" s="152" t="s">
        <v>89</v>
      </c>
      <c r="AV1561" s="12" t="s">
        <v>22</v>
      </c>
      <c r="AW1561" s="12" t="s">
        <v>39</v>
      </c>
      <c r="AX1561" s="12" t="s">
        <v>80</v>
      </c>
      <c r="AY1561" s="152" t="s">
        <v>192</v>
      </c>
    </row>
    <row r="1562" spans="2:51" s="13" customFormat="1" ht="10.199999999999999" x14ac:dyDescent="0.2">
      <c r="B1562" s="157"/>
      <c r="D1562" s="151" t="s">
        <v>203</v>
      </c>
      <c r="E1562" s="158" t="s">
        <v>20</v>
      </c>
      <c r="F1562" s="159" t="s">
        <v>2638</v>
      </c>
      <c r="H1562" s="160">
        <v>0.32700000000000001</v>
      </c>
      <c r="I1562" s="161"/>
      <c r="L1562" s="157"/>
      <c r="M1562" s="162"/>
      <c r="T1562" s="163"/>
      <c r="AT1562" s="158" t="s">
        <v>203</v>
      </c>
      <c r="AU1562" s="158" t="s">
        <v>89</v>
      </c>
      <c r="AV1562" s="13" t="s">
        <v>89</v>
      </c>
      <c r="AW1562" s="13" t="s">
        <v>39</v>
      </c>
      <c r="AX1562" s="13" t="s">
        <v>80</v>
      </c>
      <c r="AY1562" s="158" t="s">
        <v>192</v>
      </c>
    </row>
    <row r="1563" spans="2:51" s="12" customFormat="1" ht="10.199999999999999" x14ac:dyDescent="0.2">
      <c r="B1563" s="150"/>
      <c r="D1563" s="151" t="s">
        <v>203</v>
      </c>
      <c r="E1563" s="152" t="s">
        <v>20</v>
      </c>
      <c r="F1563" s="153" t="s">
        <v>2639</v>
      </c>
      <c r="H1563" s="152" t="s">
        <v>20</v>
      </c>
      <c r="I1563" s="154"/>
      <c r="L1563" s="150"/>
      <c r="M1563" s="155"/>
      <c r="T1563" s="156"/>
      <c r="AT1563" s="152" t="s">
        <v>203</v>
      </c>
      <c r="AU1563" s="152" t="s">
        <v>89</v>
      </c>
      <c r="AV1563" s="12" t="s">
        <v>22</v>
      </c>
      <c r="AW1563" s="12" t="s">
        <v>39</v>
      </c>
      <c r="AX1563" s="12" t="s">
        <v>80</v>
      </c>
      <c r="AY1563" s="152" t="s">
        <v>192</v>
      </c>
    </row>
    <row r="1564" spans="2:51" s="12" customFormat="1" ht="10.199999999999999" x14ac:dyDescent="0.2">
      <c r="B1564" s="150"/>
      <c r="D1564" s="151" t="s">
        <v>203</v>
      </c>
      <c r="E1564" s="152" t="s">
        <v>20</v>
      </c>
      <c r="F1564" s="153" t="s">
        <v>2640</v>
      </c>
      <c r="H1564" s="152" t="s">
        <v>20</v>
      </c>
      <c r="I1564" s="154"/>
      <c r="L1564" s="150"/>
      <c r="M1564" s="155"/>
      <c r="T1564" s="156"/>
      <c r="AT1564" s="152" t="s">
        <v>203</v>
      </c>
      <c r="AU1564" s="152" t="s">
        <v>89</v>
      </c>
      <c r="AV1564" s="12" t="s">
        <v>22</v>
      </c>
      <c r="AW1564" s="12" t="s">
        <v>39</v>
      </c>
      <c r="AX1564" s="12" t="s">
        <v>80</v>
      </c>
      <c r="AY1564" s="152" t="s">
        <v>192</v>
      </c>
    </row>
    <row r="1565" spans="2:51" s="13" customFormat="1" ht="10.199999999999999" x14ac:dyDescent="0.2">
      <c r="B1565" s="157"/>
      <c r="D1565" s="151" t="s">
        <v>203</v>
      </c>
      <c r="E1565" s="158" t="s">
        <v>20</v>
      </c>
      <c r="F1565" s="159" t="s">
        <v>2641</v>
      </c>
      <c r="H1565" s="160">
        <v>2.5999999999999999E-2</v>
      </c>
      <c r="I1565" s="161"/>
      <c r="L1565" s="157"/>
      <c r="M1565" s="162"/>
      <c r="T1565" s="163"/>
      <c r="AT1565" s="158" t="s">
        <v>203</v>
      </c>
      <c r="AU1565" s="158" t="s">
        <v>89</v>
      </c>
      <c r="AV1565" s="13" t="s">
        <v>89</v>
      </c>
      <c r="AW1565" s="13" t="s">
        <v>39</v>
      </c>
      <c r="AX1565" s="13" t="s">
        <v>80</v>
      </c>
      <c r="AY1565" s="158" t="s">
        <v>192</v>
      </c>
    </row>
    <row r="1566" spans="2:51" s="12" customFormat="1" ht="10.199999999999999" x14ac:dyDescent="0.2">
      <c r="B1566" s="150"/>
      <c r="D1566" s="151" t="s">
        <v>203</v>
      </c>
      <c r="E1566" s="152" t="s">
        <v>20</v>
      </c>
      <c r="F1566" s="153" t="s">
        <v>2642</v>
      </c>
      <c r="H1566" s="152" t="s">
        <v>20</v>
      </c>
      <c r="I1566" s="154"/>
      <c r="L1566" s="150"/>
      <c r="M1566" s="155"/>
      <c r="T1566" s="156"/>
      <c r="AT1566" s="152" t="s">
        <v>203</v>
      </c>
      <c r="AU1566" s="152" t="s">
        <v>89</v>
      </c>
      <c r="AV1566" s="12" t="s">
        <v>22</v>
      </c>
      <c r="AW1566" s="12" t="s">
        <v>39</v>
      </c>
      <c r="AX1566" s="12" t="s">
        <v>80</v>
      </c>
      <c r="AY1566" s="152" t="s">
        <v>192</v>
      </c>
    </row>
    <row r="1567" spans="2:51" s="13" customFormat="1" ht="10.199999999999999" x14ac:dyDescent="0.2">
      <c r="B1567" s="157"/>
      <c r="D1567" s="151" t="s">
        <v>203</v>
      </c>
      <c r="E1567" s="158" t="s">
        <v>20</v>
      </c>
      <c r="F1567" s="159" t="s">
        <v>2643</v>
      </c>
      <c r="H1567" s="160">
        <v>3.5000000000000003E-2</v>
      </c>
      <c r="I1567" s="161"/>
      <c r="L1567" s="157"/>
      <c r="M1567" s="162"/>
      <c r="T1567" s="163"/>
      <c r="AT1567" s="158" t="s">
        <v>203</v>
      </c>
      <c r="AU1567" s="158" t="s">
        <v>89</v>
      </c>
      <c r="AV1567" s="13" t="s">
        <v>89</v>
      </c>
      <c r="AW1567" s="13" t="s">
        <v>39</v>
      </c>
      <c r="AX1567" s="13" t="s">
        <v>80</v>
      </c>
      <c r="AY1567" s="158" t="s">
        <v>192</v>
      </c>
    </row>
    <row r="1568" spans="2:51" s="12" customFormat="1" ht="10.199999999999999" x14ac:dyDescent="0.2">
      <c r="B1568" s="150"/>
      <c r="D1568" s="151" t="s">
        <v>203</v>
      </c>
      <c r="E1568" s="152" t="s">
        <v>20</v>
      </c>
      <c r="F1568" s="153" t="s">
        <v>2644</v>
      </c>
      <c r="H1568" s="152" t="s">
        <v>20</v>
      </c>
      <c r="I1568" s="154"/>
      <c r="L1568" s="150"/>
      <c r="M1568" s="155"/>
      <c r="T1568" s="156"/>
      <c r="AT1568" s="152" t="s">
        <v>203</v>
      </c>
      <c r="AU1568" s="152" t="s">
        <v>89</v>
      </c>
      <c r="AV1568" s="12" t="s">
        <v>22</v>
      </c>
      <c r="AW1568" s="12" t="s">
        <v>39</v>
      </c>
      <c r="AX1568" s="12" t="s">
        <v>80</v>
      </c>
      <c r="AY1568" s="152" t="s">
        <v>192</v>
      </c>
    </row>
    <row r="1569" spans="2:65" s="12" customFormat="1" ht="10.199999999999999" x14ac:dyDescent="0.2">
      <c r="B1569" s="150"/>
      <c r="D1569" s="151" t="s">
        <v>203</v>
      </c>
      <c r="E1569" s="152" t="s">
        <v>20</v>
      </c>
      <c r="F1569" s="153" t="s">
        <v>2640</v>
      </c>
      <c r="H1569" s="152" t="s">
        <v>20</v>
      </c>
      <c r="I1569" s="154"/>
      <c r="L1569" s="150"/>
      <c r="M1569" s="155"/>
      <c r="T1569" s="156"/>
      <c r="AT1569" s="152" t="s">
        <v>203</v>
      </c>
      <c r="AU1569" s="152" t="s">
        <v>89</v>
      </c>
      <c r="AV1569" s="12" t="s">
        <v>22</v>
      </c>
      <c r="AW1569" s="12" t="s">
        <v>39</v>
      </c>
      <c r="AX1569" s="12" t="s">
        <v>80</v>
      </c>
      <c r="AY1569" s="152" t="s">
        <v>192</v>
      </c>
    </row>
    <row r="1570" spans="2:65" s="13" customFormat="1" ht="10.199999999999999" x14ac:dyDescent="0.2">
      <c r="B1570" s="157"/>
      <c r="D1570" s="151" t="s">
        <v>203</v>
      </c>
      <c r="E1570" s="158" t="s">
        <v>20</v>
      </c>
      <c r="F1570" s="159" t="s">
        <v>2645</v>
      </c>
      <c r="H1570" s="160">
        <v>0.67200000000000004</v>
      </c>
      <c r="I1570" s="161"/>
      <c r="L1570" s="157"/>
      <c r="M1570" s="162"/>
      <c r="T1570" s="163"/>
      <c r="AT1570" s="158" t="s">
        <v>203</v>
      </c>
      <c r="AU1570" s="158" t="s">
        <v>89</v>
      </c>
      <c r="AV1570" s="13" t="s">
        <v>89</v>
      </c>
      <c r="AW1570" s="13" t="s">
        <v>39</v>
      </c>
      <c r="AX1570" s="13" t="s">
        <v>80</v>
      </c>
      <c r="AY1570" s="158" t="s">
        <v>192</v>
      </c>
    </row>
    <row r="1571" spans="2:65" s="12" customFormat="1" ht="10.199999999999999" x14ac:dyDescent="0.2">
      <c r="B1571" s="150"/>
      <c r="D1571" s="151" t="s">
        <v>203</v>
      </c>
      <c r="E1571" s="152" t="s">
        <v>20</v>
      </c>
      <c r="F1571" s="153" t="s">
        <v>2646</v>
      </c>
      <c r="H1571" s="152" t="s">
        <v>20</v>
      </c>
      <c r="I1571" s="154"/>
      <c r="L1571" s="150"/>
      <c r="M1571" s="155"/>
      <c r="T1571" s="156"/>
      <c r="AT1571" s="152" t="s">
        <v>203</v>
      </c>
      <c r="AU1571" s="152" t="s">
        <v>89</v>
      </c>
      <c r="AV1571" s="12" t="s">
        <v>22</v>
      </c>
      <c r="AW1571" s="12" t="s">
        <v>39</v>
      </c>
      <c r="AX1571" s="12" t="s">
        <v>80</v>
      </c>
      <c r="AY1571" s="152" t="s">
        <v>192</v>
      </c>
    </row>
    <row r="1572" spans="2:65" s="12" customFormat="1" ht="10.199999999999999" x14ac:dyDescent="0.2">
      <c r="B1572" s="150"/>
      <c r="D1572" s="151" t="s">
        <v>203</v>
      </c>
      <c r="E1572" s="152" t="s">
        <v>20</v>
      </c>
      <c r="F1572" s="153" t="s">
        <v>2636</v>
      </c>
      <c r="H1572" s="152" t="s">
        <v>20</v>
      </c>
      <c r="I1572" s="154"/>
      <c r="L1572" s="150"/>
      <c r="M1572" s="155"/>
      <c r="T1572" s="156"/>
      <c r="AT1572" s="152" t="s">
        <v>203</v>
      </c>
      <c r="AU1572" s="152" t="s">
        <v>89</v>
      </c>
      <c r="AV1572" s="12" t="s">
        <v>22</v>
      </c>
      <c r="AW1572" s="12" t="s">
        <v>39</v>
      </c>
      <c r="AX1572" s="12" t="s">
        <v>80</v>
      </c>
      <c r="AY1572" s="152" t="s">
        <v>192</v>
      </c>
    </row>
    <row r="1573" spans="2:65" s="12" customFormat="1" ht="10.199999999999999" x14ac:dyDescent="0.2">
      <c r="B1573" s="150"/>
      <c r="D1573" s="151" t="s">
        <v>203</v>
      </c>
      <c r="E1573" s="152" t="s">
        <v>20</v>
      </c>
      <c r="F1573" s="153" t="s">
        <v>2647</v>
      </c>
      <c r="H1573" s="152" t="s">
        <v>20</v>
      </c>
      <c r="I1573" s="154"/>
      <c r="L1573" s="150"/>
      <c r="M1573" s="155"/>
      <c r="T1573" s="156"/>
      <c r="AT1573" s="152" t="s">
        <v>203</v>
      </c>
      <c r="AU1573" s="152" t="s">
        <v>89</v>
      </c>
      <c r="AV1573" s="12" t="s">
        <v>22</v>
      </c>
      <c r="AW1573" s="12" t="s">
        <v>39</v>
      </c>
      <c r="AX1573" s="12" t="s">
        <v>80</v>
      </c>
      <c r="AY1573" s="152" t="s">
        <v>192</v>
      </c>
    </row>
    <row r="1574" spans="2:65" s="13" customFormat="1" ht="10.199999999999999" x14ac:dyDescent="0.2">
      <c r="B1574" s="157"/>
      <c r="D1574" s="151" t="s">
        <v>203</v>
      </c>
      <c r="E1574" s="158" t="s">
        <v>20</v>
      </c>
      <c r="F1574" s="159" t="s">
        <v>2648</v>
      </c>
      <c r="H1574" s="160">
        <v>0.182</v>
      </c>
      <c r="I1574" s="161"/>
      <c r="L1574" s="157"/>
      <c r="M1574" s="162"/>
      <c r="T1574" s="163"/>
      <c r="AT1574" s="158" t="s">
        <v>203</v>
      </c>
      <c r="AU1574" s="158" t="s">
        <v>89</v>
      </c>
      <c r="AV1574" s="13" t="s">
        <v>89</v>
      </c>
      <c r="AW1574" s="13" t="s">
        <v>39</v>
      </c>
      <c r="AX1574" s="13" t="s">
        <v>80</v>
      </c>
      <c r="AY1574" s="158" t="s">
        <v>192</v>
      </c>
    </row>
    <row r="1575" spans="2:65" s="12" customFormat="1" ht="10.199999999999999" x14ac:dyDescent="0.2">
      <c r="B1575" s="150"/>
      <c r="D1575" s="151" t="s">
        <v>203</v>
      </c>
      <c r="E1575" s="152" t="s">
        <v>20</v>
      </c>
      <c r="F1575" s="153" t="s">
        <v>2649</v>
      </c>
      <c r="H1575" s="152" t="s">
        <v>20</v>
      </c>
      <c r="I1575" s="154"/>
      <c r="L1575" s="150"/>
      <c r="M1575" s="155"/>
      <c r="T1575" s="156"/>
      <c r="AT1575" s="152" t="s">
        <v>203</v>
      </c>
      <c r="AU1575" s="152" t="s">
        <v>89</v>
      </c>
      <c r="AV1575" s="12" t="s">
        <v>22</v>
      </c>
      <c r="AW1575" s="12" t="s">
        <v>39</v>
      </c>
      <c r="AX1575" s="12" t="s">
        <v>80</v>
      </c>
      <c r="AY1575" s="152" t="s">
        <v>192</v>
      </c>
    </row>
    <row r="1576" spans="2:65" s="13" customFormat="1" ht="10.199999999999999" x14ac:dyDescent="0.2">
      <c r="B1576" s="157"/>
      <c r="D1576" s="151" t="s">
        <v>203</v>
      </c>
      <c r="E1576" s="158" t="s">
        <v>20</v>
      </c>
      <c r="F1576" s="159" t="s">
        <v>2650</v>
      </c>
      <c r="H1576" s="160">
        <v>0.94799999999999995</v>
      </c>
      <c r="I1576" s="161"/>
      <c r="L1576" s="157"/>
      <c r="M1576" s="162"/>
      <c r="T1576" s="163"/>
      <c r="AT1576" s="158" t="s">
        <v>203</v>
      </c>
      <c r="AU1576" s="158" t="s">
        <v>89</v>
      </c>
      <c r="AV1576" s="13" t="s">
        <v>89</v>
      </c>
      <c r="AW1576" s="13" t="s">
        <v>39</v>
      </c>
      <c r="AX1576" s="13" t="s">
        <v>80</v>
      </c>
      <c r="AY1576" s="158" t="s">
        <v>192</v>
      </c>
    </row>
    <row r="1577" spans="2:65" s="12" customFormat="1" ht="10.199999999999999" x14ac:dyDescent="0.2">
      <c r="B1577" s="150"/>
      <c r="D1577" s="151" t="s">
        <v>203</v>
      </c>
      <c r="E1577" s="152" t="s">
        <v>20</v>
      </c>
      <c r="F1577" s="153" t="s">
        <v>2651</v>
      </c>
      <c r="H1577" s="152" t="s">
        <v>20</v>
      </c>
      <c r="I1577" s="154"/>
      <c r="L1577" s="150"/>
      <c r="M1577" s="155"/>
      <c r="T1577" s="156"/>
      <c r="AT1577" s="152" t="s">
        <v>203</v>
      </c>
      <c r="AU1577" s="152" t="s">
        <v>89</v>
      </c>
      <c r="AV1577" s="12" t="s">
        <v>22</v>
      </c>
      <c r="AW1577" s="12" t="s">
        <v>39</v>
      </c>
      <c r="AX1577" s="12" t="s">
        <v>80</v>
      </c>
      <c r="AY1577" s="152" t="s">
        <v>192</v>
      </c>
    </row>
    <row r="1578" spans="2:65" s="12" customFormat="1" ht="10.199999999999999" x14ac:dyDescent="0.2">
      <c r="B1578" s="150"/>
      <c r="D1578" s="151" t="s">
        <v>203</v>
      </c>
      <c r="E1578" s="152" t="s">
        <v>20</v>
      </c>
      <c r="F1578" s="153" t="s">
        <v>2640</v>
      </c>
      <c r="H1578" s="152" t="s">
        <v>20</v>
      </c>
      <c r="I1578" s="154"/>
      <c r="L1578" s="150"/>
      <c r="M1578" s="155"/>
      <c r="T1578" s="156"/>
      <c r="AT1578" s="152" t="s">
        <v>203</v>
      </c>
      <c r="AU1578" s="152" t="s">
        <v>89</v>
      </c>
      <c r="AV1578" s="12" t="s">
        <v>22</v>
      </c>
      <c r="AW1578" s="12" t="s">
        <v>39</v>
      </c>
      <c r="AX1578" s="12" t="s">
        <v>80</v>
      </c>
      <c r="AY1578" s="152" t="s">
        <v>192</v>
      </c>
    </row>
    <row r="1579" spans="2:65" s="13" customFormat="1" ht="10.199999999999999" x14ac:dyDescent="0.2">
      <c r="B1579" s="157"/>
      <c r="D1579" s="151" t="s">
        <v>203</v>
      </c>
      <c r="E1579" s="158" t="s">
        <v>20</v>
      </c>
      <c r="F1579" s="159" t="s">
        <v>2652</v>
      </c>
      <c r="H1579" s="160">
        <v>0.114</v>
      </c>
      <c r="I1579" s="161"/>
      <c r="L1579" s="157"/>
      <c r="M1579" s="162"/>
      <c r="T1579" s="163"/>
      <c r="AT1579" s="158" t="s">
        <v>203</v>
      </c>
      <c r="AU1579" s="158" t="s">
        <v>89</v>
      </c>
      <c r="AV1579" s="13" t="s">
        <v>89</v>
      </c>
      <c r="AW1579" s="13" t="s">
        <v>39</v>
      </c>
      <c r="AX1579" s="13" t="s">
        <v>80</v>
      </c>
      <c r="AY1579" s="158" t="s">
        <v>192</v>
      </c>
    </row>
    <row r="1580" spans="2:65" s="12" customFormat="1" ht="10.199999999999999" x14ac:dyDescent="0.2">
      <c r="B1580" s="150"/>
      <c r="D1580" s="151" t="s">
        <v>203</v>
      </c>
      <c r="E1580" s="152" t="s">
        <v>20</v>
      </c>
      <c r="F1580" s="153" t="s">
        <v>2642</v>
      </c>
      <c r="H1580" s="152" t="s">
        <v>20</v>
      </c>
      <c r="I1580" s="154"/>
      <c r="L1580" s="150"/>
      <c r="M1580" s="155"/>
      <c r="T1580" s="156"/>
      <c r="AT1580" s="152" t="s">
        <v>203</v>
      </c>
      <c r="AU1580" s="152" t="s">
        <v>89</v>
      </c>
      <c r="AV1580" s="12" t="s">
        <v>22</v>
      </c>
      <c r="AW1580" s="12" t="s">
        <v>39</v>
      </c>
      <c r="AX1580" s="12" t="s">
        <v>80</v>
      </c>
      <c r="AY1580" s="152" t="s">
        <v>192</v>
      </c>
    </row>
    <row r="1581" spans="2:65" s="13" customFormat="1" ht="10.199999999999999" x14ac:dyDescent="0.2">
      <c r="B1581" s="157"/>
      <c r="D1581" s="151" t="s">
        <v>203</v>
      </c>
      <c r="E1581" s="158" t="s">
        <v>20</v>
      </c>
      <c r="F1581" s="159" t="s">
        <v>2653</v>
      </c>
      <c r="H1581" s="160">
        <v>0.156</v>
      </c>
      <c r="I1581" s="161"/>
      <c r="L1581" s="157"/>
      <c r="M1581" s="162"/>
      <c r="T1581" s="163"/>
      <c r="AT1581" s="158" t="s">
        <v>203</v>
      </c>
      <c r="AU1581" s="158" t="s">
        <v>89</v>
      </c>
      <c r="AV1581" s="13" t="s">
        <v>89</v>
      </c>
      <c r="AW1581" s="13" t="s">
        <v>39</v>
      </c>
      <c r="AX1581" s="13" t="s">
        <v>80</v>
      </c>
      <c r="AY1581" s="158" t="s">
        <v>192</v>
      </c>
    </row>
    <row r="1582" spans="2:65" s="14" customFormat="1" ht="10.199999999999999" x14ac:dyDescent="0.2">
      <c r="B1582" s="164"/>
      <c r="D1582" s="151" t="s">
        <v>203</v>
      </c>
      <c r="E1582" s="165" t="s">
        <v>20</v>
      </c>
      <c r="F1582" s="166" t="s">
        <v>207</v>
      </c>
      <c r="H1582" s="167">
        <v>11.481</v>
      </c>
      <c r="I1582" s="168"/>
      <c r="L1582" s="164"/>
      <c r="M1582" s="169"/>
      <c r="T1582" s="170"/>
      <c r="AT1582" s="165" t="s">
        <v>203</v>
      </c>
      <c r="AU1582" s="165" t="s">
        <v>89</v>
      </c>
      <c r="AV1582" s="14" t="s">
        <v>199</v>
      </c>
      <c r="AW1582" s="14" t="s">
        <v>39</v>
      </c>
      <c r="AX1582" s="14" t="s">
        <v>22</v>
      </c>
      <c r="AY1582" s="165" t="s">
        <v>192</v>
      </c>
    </row>
    <row r="1583" spans="2:65" s="1" customFormat="1" ht="16.5" customHeight="1" x14ac:dyDescent="0.2">
      <c r="B1583" s="33"/>
      <c r="C1583" s="185" t="s">
        <v>2654</v>
      </c>
      <c r="D1583" s="185" t="s">
        <v>1615</v>
      </c>
      <c r="E1583" s="186" t="s">
        <v>2655</v>
      </c>
      <c r="F1583" s="187" t="s">
        <v>2656</v>
      </c>
      <c r="G1583" s="188" t="s">
        <v>2657</v>
      </c>
      <c r="H1583" s="189">
        <v>46.104999999999997</v>
      </c>
      <c r="I1583" s="190"/>
      <c r="J1583" s="191">
        <f>ROUND(I1583*H1583,2)</f>
        <v>0</v>
      </c>
      <c r="K1583" s="187" t="s">
        <v>20</v>
      </c>
      <c r="L1583" s="192"/>
      <c r="M1583" s="193" t="s">
        <v>20</v>
      </c>
      <c r="N1583" s="194" t="s">
        <v>51</v>
      </c>
      <c r="P1583" s="142">
        <f>O1583*H1583</f>
        <v>0</v>
      </c>
      <c r="Q1583" s="142">
        <v>1E-3</v>
      </c>
      <c r="R1583" s="142">
        <f>Q1583*H1583</f>
        <v>4.6105E-2</v>
      </c>
      <c r="S1583" s="142">
        <v>0</v>
      </c>
      <c r="T1583" s="143">
        <f>S1583*H1583</f>
        <v>0</v>
      </c>
      <c r="AR1583" s="144" t="s">
        <v>490</v>
      </c>
      <c r="AT1583" s="144" t="s">
        <v>1615</v>
      </c>
      <c r="AU1583" s="144" t="s">
        <v>89</v>
      </c>
      <c r="AY1583" s="18" t="s">
        <v>192</v>
      </c>
      <c r="BE1583" s="145">
        <f>IF(N1583="základní",J1583,0)</f>
        <v>0</v>
      </c>
      <c r="BF1583" s="145">
        <f>IF(N1583="snížená",J1583,0)</f>
        <v>0</v>
      </c>
      <c r="BG1583" s="145">
        <f>IF(N1583="zákl. přenesená",J1583,0)</f>
        <v>0</v>
      </c>
      <c r="BH1583" s="145">
        <f>IF(N1583="sníž. přenesená",J1583,0)</f>
        <v>0</v>
      </c>
      <c r="BI1583" s="145">
        <f>IF(N1583="nulová",J1583,0)</f>
        <v>0</v>
      </c>
      <c r="BJ1583" s="18" t="s">
        <v>22</v>
      </c>
      <c r="BK1583" s="145">
        <f>ROUND(I1583*H1583,2)</f>
        <v>0</v>
      </c>
      <c r="BL1583" s="18" t="s">
        <v>350</v>
      </c>
      <c r="BM1583" s="144" t="s">
        <v>2658</v>
      </c>
    </row>
    <row r="1584" spans="2:65" s="12" customFormat="1" ht="10.199999999999999" x14ac:dyDescent="0.2">
      <c r="B1584" s="150"/>
      <c r="D1584" s="151" t="s">
        <v>203</v>
      </c>
      <c r="E1584" s="152" t="s">
        <v>20</v>
      </c>
      <c r="F1584" s="153" t="s">
        <v>2659</v>
      </c>
      <c r="H1584" s="152" t="s">
        <v>20</v>
      </c>
      <c r="I1584" s="154"/>
      <c r="L1584" s="150"/>
      <c r="M1584" s="155"/>
      <c r="T1584" s="156"/>
      <c r="AT1584" s="152" t="s">
        <v>203</v>
      </c>
      <c r="AU1584" s="152" t="s">
        <v>89</v>
      </c>
      <c r="AV1584" s="12" t="s">
        <v>22</v>
      </c>
      <c r="AW1584" s="12" t="s">
        <v>39</v>
      </c>
      <c r="AX1584" s="12" t="s">
        <v>80</v>
      </c>
      <c r="AY1584" s="152" t="s">
        <v>192</v>
      </c>
    </row>
    <row r="1585" spans="2:65" s="12" customFormat="1" ht="10.199999999999999" x14ac:dyDescent="0.2">
      <c r="B1585" s="150"/>
      <c r="D1585" s="151" t="s">
        <v>203</v>
      </c>
      <c r="E1585" s="152" t="s">
        <v>20</v>
      </c>
      <c r="F1585" s="153" t="s">
        <v>2660</v>
      </c>
      <c r="H1585" s="152" t="s">
        <v>20</v>
      </c>
      <c r="I1585" s="154"/>
      <c r="L1585" s="150"/>
      <c r="M1585" s="155"/>
      <c r="T1585" s="156"/>
      <c r="AT1585" s="152" t="s">
        <v>203</v>
      </c>
      <c r="AU1585" s="152" t="s">
        <v>89</v>
      </c>
      <c r="AV1585" s="12" t="s">
        <v>22</v>
      </c>
      <c r="AW1585" s="12" t="s">
        <v>39</v>
      </c>
      <c r="AX1585" s="12" t="s">
        <v>80</v>
      </c>
      <c r="AY1585" s="152" t="s">
        <v>192</v>
      </c>
    </row>
    <row r="1586" spans="2:65" s="13" customFormat="1" ht="10.199999999999999" x14ac:dyDescent="0.2">
      <c r="B1586" s="157"/>
      <c r="D1586" s="151" t="s">
        <v>203</v>
      </c>
      <c r="E1586" s="158" t="s">
        <v>20</v>
      </c>
      <c r="F1586" s="159" t="s">
        <v>2661</v>
      </c>
      <c r="H1586" s="160">
        <v>31.635000000000002</v>
      </c>
      <c r="I1586" s="161"/>
      <c r="L1586" s="157"/>
      <c r="M1586" s="162"/>
      <c r="T1586" s="163"/>
      <c r="AT1586" s="158" t="s">
        <v>203</v>
      </c>
      <c r="AU1586" s="158" t="s">
        <v>89</v>
      </c>
      <c r="AV1586" s="13" t="s">
        <v>89</v>
      </c>
      <c r="AW1586" s="13" t="s">
        <v>39</v>
      </c>
      <c r="AX1586" s="13" t="s">
        <v>80</v>
      </c>
      <c r="AY1586" s="158" t="s">
        <v>192</v>
      </c>
    </row>
    <row r="1587" spans="2:65" s="13" customFormat="1" ht="10.199999999999999" x14ac:dyDescent="0.2">
      <c r="B1587" s="157"/>
      <c r="D1587" s="151" t="s">
        <v>203</v>
      </c>
      <c r="E1587" s="158" t="s">
        <v>20</v>
      </c>
      <c r="F1587" s="159" t="s">
        <v>2662</v>
      </c>
      <c r="H1587" s="160">
        <v>14.47</v>
      </c>
      <c r="I1587" s="161"/>
      <c r="L1587" s="157"/>
      <c r="M1587" s="162"/>
      <c r="T1587" s="163"/>
      <c r="AT1587" s="158" t="s">
        <v>203</v>
      </c>
      <c r="AU1587" s="158" t="s">
        <v>89</v>
      </c>
      <c r="AV1587" s="13" t="s">
        <v>89</v>
      </c>
      <c r="AW1587" s="13" t="s">
        <v>39</v>
      </c>
      <c r="AX1587" s="13" t="s">
        <v>80</v>
      </c>
      <c r="AY1587" s="158" t="s">
        <v>192</v>
      </c>
    </row>
    <row r="1588" spans="2:65" s="14" customFormat="1" ht="10.199999999999999" x14ac:dyDescent="0.2">
      <c r="B1588" s="164"/>
      <c r="D1588" s="151" t="s">
        <v>203</v>
      </c>
      <c r="E1588" s="165" t="s">
        <v>20</v>
      </c>
      <c r="F1588" s="166" t="s">
        <v>207</v>
      </c>
      <c r="H1588" s="167">
        <v>46.104999999999997</v>
      </c>
      <c r="I1588" s="168"/>
      <c r="L1588" s="164"/>
      <c r="M1588" s="169"/>
      <c r="T1588" s="170"/>
      <c r="AT1588" s="165" t="s">
        <v>203</v>
      </c>
      <c r="AU1588" s="165" t="s">
        <v>89</v>
      </c>
      <c r="AV1588" s="14" t="s">
        <v>199</v>
      </c>
      <c r="AW1588" s="14" t="s">
        <v>39</v>
      </c>
      <c r="AX1588" s="14" t="s">
        <v>22</v>
      </c>
      <c r="AY1588" s="165" t="s">
        <v>192</v>
      </c>
    </row>
    <row r="1589" spans="2:65" s="1" customFormat="1" ht="16.5" customHeight="1" x14ac:dyDescent="0.2">
      <c r="B1589" s="33"/>
      <c r="C1589" s="133" t="s">
        <v>2663</v>
      </c>
      <c r="D1589" s="133" t="s">
        <v>194</v>
      </c>
      <c r="E1589" s="134" t="s">
        <v>2664</v>
      </c>
      <c r="F1589" s="135" t="s">
        <v>2665</v>
      </c>
      <c r="G1589" s="136" t="s">
        <v>269</v>
      </c>
      <c r="H1589" s="137">
        <v>46.15</v>
      </c>
      <c r="I1589" s="138"/>
      <c r="J1589" s="139">
        <f>ROUND(I1589*H1589,2)</f>
        <v>0</v>
      </c>
      <c r="K1589" s="135" t="s">
        <v>20</v>
      </c>
      <c r="L1589" s="33"/>
      <c r="M1589" s="140" t="s">
        <v>20</v>
      </c>
      <c r="N1589" s="141" t="s">
        <v>51</v>
      </c>
      <c r="P1589" s="142">
        <f>O1589*H1589</f>
        <v>0</v>
      </c>
      <c r="Q1589" s="142">
        <v>7.9100000000000004E-3</v>
      </c>
      <c r="R1589" s="142">
        <f>Q1589*H1589</f>
        <v>0.3650465</v>
      </c>
      <c r="S1589" s="142">
        <v>0</v>
      </c>
      <c r="T1589" s="143">
        <f>S1589*H1589</f>
        <v>0</v>
      </c>
      <c r="AR1589" s="144" t="s">
        <v>199</v>
      </c>
      <c r="AT1589" s="144" t="s">
        <v>194</v>
      </c>
      <c r="AU1589" s="144" t="s">
        <v>89</v>
      </c>
      <c r="AY1589" s="18" t="s">
        <v>192</v>
      </c>
      <c r="BE1589" s="145">
        <f>IF(N1589="základní",J1589,0)</f>
        <v>0</v>
      </c>
      <c r="BF1589" s="145">
        <f>IF(N1589="snížená",J1589,0)</f>
        <v>0</v>
      </c>
      <c r="BG1589" s="145">
        <f>IF(N1589="zákl. přenesená",J1589,0)</f>
        <v>0</v>
      </c>
      <c r="BH1589" s="145">
        <f>IF(N1589="sníž. přenesená",J1589,0)</f>
        <v>0</v>
      </c>
      <c r="BI1589" s="145">
        <f>IF(N1589="nulová",J1589,0)</f>
        <v>0</v>
      </c>
      <c r="BJ1589" s="18" t="s">
        <v>22</v>
      </c>
      <c r="BK1589" s="145">
        <f>ROUND(I1589*H1589,2)</f>
        <v>0</v>
      </c>
      <c r="BL1589" s="18" t="s">
        <v>199</v>
      </c>
      <c r="BM1589" s="144" t="s">
        <v>2666</v>
      </c>
    </row>
    <row r="1590" spans="2:65" s="12" customFormat="1" ht="10.199999999999999" x14ac:dyDescent="0.2">
      <c r="B1590" s="150"/>
      <c r="D1590" s="151" t="s">
        <v>203</v>
      </c>
      <c r="E1590" s="152" t="s">
        <v>20</v>
      </c>
      <c r="F1590" s="153" t="s">
        <v>2667</v>
      </c>
      <c r="H1590" s="152" t="s">
        <v>20</v>
      </c>
      <c r="I1590" s="154"/>
      <c r="L1590" s="150"/>
      <c r="M1590" s="155"/>
      <c r="T1590" s="156"/>
      <c r="AT1590" s="152" t="s">
        <v>203</v>
      </c>
      <c r="AU1590" s="152" t="s">
        <v>89</v>
      </c>
      <c r="AV1590" s="12" t="s">
        <v>22</v>
      </c>
      <c r="AW1590" s="12" t="s">
        <v>39</v>
      </c>
      <c r="AX1590" s="12" t="s">
        <v>80</v>
      </c>
      <c r="AY1590" s="152" t="s">
        <v>192</v>
      </c>
    </row>
    <row r="1591" spans="2:65" s="13" customFormat="1" ht="10.199999999999999" x14ac:dyDescent="0.2">
      <c r="B1591" s="157"/>
      <c r="D1591" s="151" t="s">
        <v>203</v>
      </c>
      <c r="E1591" s="158" t="s">
        <v>20</v>
      </c>
      <c r="F1591" s="159" t="s">
        <v>2668</v>
      </c>
      <c r="H1591" s="160">
        <v>54.05</v>
      </c>
      <c r="I1591" s="161"/>
      <c r="L1591" s="157"/>
      <c r="M1591" s="162"/>
      <c r="T1591" s="163"/>
      <c r="AT1591" s="158" t="s">
        <v>203</v>
      </c>
      <c r="AU1591" s="158" t="s">
        <v>89</v>
      </c>
      <c r="AV1591" s="13" t="s">
        <v>89</v>
      </c>
      <c r="AW1591" s="13" t="s">
        <v>39</v>
      </c>
      <c r="AX1591" s="13" t="s">
        <v>80</v>
      </c>
      <c r="AY1591" s="158" t="s">
        <v>192</v>
      </c>
    </row>
    <row r="1592" spans="2:65" s="13" customFormat="1" ht="10.199999999999999" x14ac:dyDescent="0.2">
      <c r="B1592" s="157"/>
      <c r="D1592" s="151" t="s">
        <v>203</v>
      </c>
      <c r="E1592" s="158" t="s">
        <v>20</v>
      </c>
      <c r="F1592" s="159" t="s">
        <v>2669</v>
      </c>
      <c r="H1592" s="160">
        <v>-0.7</v>
      </c>
      <c r="I1592" s="161"/>
      <c r="L1592" s="157"/>
      <c r="M1592" s="162"/>
      <c r="T1592" s="163"/>
      <c r="AT1592" s="158" t="s">
        <v>203</v>
      </c>
      <c r="AU1592" s="158" t="s">
        <v>89</v>
      </c>
      <c r="AV1592" s="13" t="s">
        <v>89</v>
      </c>
      <c r="AW1592" s="13" t="s">
        <v>39</v>
      </c>
      <c r="AX1592" s="13" t="s">
        <v>80</v>
      </c>
      <c r="AY1592" s="158" t="s">
        <v>192</v>
      </c>
    </row>
    <row r="1593" spans="2:65" s="13" customFormat="1" ht="10.199999999999999" x14ac:dyDescent="0.2">
      <c r="B1593" s="157"/>
      <c r="D1593" s="151" t="s">
        <v>203</v>
      </c>
      <c r="E1593" s="158" t="s">
        <v>20</v>
      </c>
      <c r="F1593" s="159" t="s">
        <v>2670</v>
      </c>
      <c r="H1593" s="160">
        <v>-3.2</v>
      </c>
      <c r="I1593" s="161"/>
      <c r="L1593" s="157"/>
      <c r="M1593" s="162"/>
      <c r="T1593" s="163"/>
      <c r="AT1593" s="158" t="s">
        <v>203</v>
      </c>
      <c r="AU1593" s="158" t="s">
        <v>89</v>
      </c>
      <c r="AV1593" s="13" t="s">
        <v>89</v>
      </c>
      <c r="AW1593" s="13" t="s">
        <v>39</v>
      </c>
      <c r="AX1593" s="13" t="s">
        <v>80</v>
      </c>
      <c r="AY1593" s="158" t="s">
        <v>192</v>
      </c>
    </row>
    <row r="1594" spans="2:65" s="13" customFormat="1" ht="10.199999999999999" x14ac:dyDescent="0.2">
      <c r="B1594" s="157"/>
      <c r="D1594" s="151" t="s">
        <v>203</v>
      </c>
      <c r="E1594" s="158" t="s">
        <v>20</v>
      </c>
      <c r="F1594" s="159" t="s">
        <v>2671</v>
      </c>
      <c r="H1594" s="160">
        <v>-3.8</v>
      </c>
      <c r="I1594" s="161"/>
      <c r="L1594" s="157"/>
      <c r="M1594" s="162"/>
      <c r="T1594" s="163"/>
      <c r="AT1594" s="158" t="s">
        <v>203</v>
      </c>
      <c r="AU1594" s="158" t="s">
        <v>89</v>
      </c>
      <c r="AV1594" s="13" t="s">
        <v>89</v>
      </c>
      <c r="AW1594" s="13" t="s">
        <v>39</v>
      </c>
      <c r="AX1594" s="13" t="s">
        <v>80</v>
      </c>
      <c r="AY1594" s="158" t="s">
        <v>192</v>
      </c>
    </row>
    <row r="1595" spans="2:65" s="13" customFormat="1" ht="10.199999999999999" x14ac:dyDescent="0.2">
      <c r="B1595" s="157"/>
      <c r="D1595" s="151" t="s">
        <v>203</v>
      </c>
      <c r="E1595" s="158" t="s">
        <v>20</v>
      </c>
      <c r="F1595" s="159" t="s">
        <v>2672</v>
      </c>
      <c r="H1595" s="160">
        <v>-1.8</v>
      </c>
      <c r="I1595" s="161"/>
      <c r="L1595" s="157"/>
      <c r="M1595" s="162"/>
      <c r="T1595" s="163"/>
      <c r="AT1595" s="158" t="s">
        <v>203</v>
      </c>
      <c r="AU1595" s="158" t="s">
        <v>89</v>
      </c>
      <c r="AV1595" s="13" t="s">
        <v>89</v>
      </c>
      <c r="AW1595" s="13" t="s">
        <v>39</v>
      </c>
      <c r="AX1595" s="13" t="s">
        <v>80</v>
      </c>
      <c r="AY1595" s="158" t="s">
        <v>192</v>
      </c>
    </row>
    <row r="1596" spans="2:65" s="13" customFormat="1" ht="10.199999999999999" x14ac:dyDescent="0.2">
      <c r="B1596" s="157"/>
      <c r="D1596" s="151" t="s">
        <v>203</v>
      </c>
      <c r="E1596" s="158" t="s">
        <v>20</v>
      </c>
      <c r="F1596" s="159" t="s">
        <v>2673</v>
      </c>
      <c r="H1596" s="160">
        <v>9.8000000000000007</v>
      </c>
      <c r="I1596" s="161"/>
      <c r="L1596" s="157"/>
      <c r="M1596" s="162"/>
      <c r="T1596" s="163"/>
      <c r="AT1596" s="158" t="s">
        <v>203</v>
      </c>
      <c r="AU1596" s="158" t="s">
        <v>89</v>
      </c>
      <c r="AV1596" s="13" t="s">
        <v>89</v>
      </c>
      <c r="AW1596" s="13" t="s">
        <v>39</v>
      </c>
      <c r="AX1596" s="13" t="s">
        <v>80</v>
      </c>
      <c r="AY1596" s="158" t="s">
        <v>192</v>
      </c>
    </row>
    <row r="1597" spans="2:65" s="13" customFormat="1" ht="10.199999999999999" x14ac:dyDescent="0.2">
      <c r="B1597" s="157"/>
      <c r="D1597" s="151" t="s">
        <v>203</v>
      </c>
      <c r="E1597" s="158" t="s">
        <v>20</v>
      </c>
      <c r="F1597" s="159" t="s">
        <v>2674</v>
      </c>
      <c r="H1597" s="160">
        <v>-8.1999999999999993</v>
      </c>
      <c r="I1597" s="161"/>
      <c r="L1597" s="157"/>
      <c r="M1597" s="162"/>
      <c r="T1597" s="163"/>
      <c r="AT1597" s="158" t="s">
        <v>203</v>
      </c>
      <c r="AU1597" s="158" t="s">
        <v>89</v>
      </c>
      <c r="AV1597" s="13" t="s">
        <v>89</v>
      </c>
      <c r="AW1597" s="13" t="s">
        <v>39</v>
      </c>
      <c r="AX1597" s="13" t="s">
        <v>80</v>
      </c>
      <c r="AY1597" s="158" t="s">
        <v>192</v>
      </c>
    </row>
    <row r="1598" spans="2:65" s="14" customFormat="1" ht="10.199999999999999" x14ac:dyDescent="0.2">
      <c r="B1598" s="164"/>
      <c r="D1598" s="151" t="s">
        <v>203</v>
      </c>
      <c r="E1598" s="165" t="s">
        <v>20</v>
      </c>
      <c r="F1598" s="166" t="s">
        <v>207</v>
      </c>
      <c r="H1598" s="167">
        <v>46.15</v>
      </c>
      <c r="I1598" s="168"/>
      <c r="L1598" s="164"/>
      <c r="M1598" s="169"/>
      <c r="T1598" s="170"/>
      <c r="AT1598" s="165" t="s">
        <v>203</v>
      </c>
      <c r="AU1598" s="165" t="s">
        <v>89</v>
      </c>
      <c r="AV1598" s="14" t="s">
        <v>199</v>
      </c>
      <c r="AW1598" s="14" t="s">
        <v>39</v>
      </c>
      <c r="AX1598" s="14" t="s">
        <v>22</v>
      </c>
      <c r="AY1598" s="165" t="s">
        <v>192</v>
      </c>
    </row>
    <row r="1599" spans="2:65" s="1" customFormat="1" ht="21.75" customHeight="1" x14ac:dyDescent="0.2">
      <c r="B1599" s="33"/>
      <c r="C1599" s="133" t="s">
        <v>2675</v>
      </c>
      <c r="D1599" s="133" t="s">
        <v>194</v>
      </c>
      <c r="E1599" s="134" t="s">
        <v>2676</v>
      </c>
      <c r="F1599" s="135" t="s">
        <v>2677</v>
      </c>
      <c r="G1599" s="136" t="s">
        <v>234</v>
      </c>
      <c r="H1599" s="137">
        <v>3.2</v>
      </c>
      <c r="I1599" s="138"/>
      <c r="J1599" s="139">
        <f>ROUND(I1599*H1599,2)</f>
        <v>0</v>
      </c>
      <c r="K1599" s="135" t="s">
        <v>198</v>
      </c>
      <c r="L1599" s="33"/>
      <c r="M1599" s="140" t="s">
        <v>20</v>
      </c>
      <c r="N1599" s="141" t="s">
        <v>51</v>
      </c>
      <c r="P1599" s="142">
        <f>O1599*H1599</f>
        <v>0</v>
      </c>
      <c r="Q1599" s="142">
        <v>9.8680000000000004E-2</v>
      </c>
      <c r="R1599" s="142">
        <f>Q1599*H1599</f>
        <v>0.31577600000000006</v>
      </c>
      <c r="S1599" s="142">
        <v>0</v>
      </c>
      <c r="T1599" s="143">
        <f>S1599*H1599</f>
        <v>0</v>
      </c>
      <c r="AR1599" s="144" t="s">
        <v>199</v>
      </c>
      <c r="AT1599" s="144" t="s">
        <v>194</v>
      </c>
      <c r="AU1599" s="144" t="s">
        <v>89</v>
      </c>
      <c r="AY1599" s="18" t="s">
        <v>192</v>
      </c>
      <c r="BE1599" s="145">
        <f>IF(N1599="základní",J1599,0)</f>
        <v>0</v>
      </c>
      <c r="BF1599" s="145">
        <f>IF(N1599="snížená",J1599,0)</f>
        <v>0</v>
      </c>
      <c r="BG1599" s="145">
        <f>IF(N1599="zákl. přenesená",J1599,0)</f>
        <v>0</v>
      </c>
      <c r="BH1599" s="145">
        <f>IF(N1599="sníž. přenesená",J1599,0)</f>
        <v>0</v>
      </c>
      <c r="BI1599" s="145">
        <f>IF(N1599="nulová",J1599,0)</f>
        <v>0</v>
      </c>
      <c r="BJ1599" s="18" t="s">
        <v>22</v>
      </c>
      <c r="BK1599" s="145">
        <f>ROUND(I1599*H1599,2)</f>
        <v>0</v>
      </c>
      <c r="BL1599" s="18" t="s">
        <v>199</v>
      </c>
      <c r="BM1599" s="144" t="s">
        <v>2678</v>
      </c>
    </row>
    <row r="1600" spans="2:65" s="1" customFormat="1" ht="10.199999999999999" x14ac:dyDescent="0.2">
      <c r="B1600" s="33"/>
      <c r="D1600" s="146" t="s">
        <v>201</v>
      </c>
      <c r="F1600" s="147" t="s">
        <v>2679</v>
      </c>
      <c r="I1600" s="148"/>
      <c r="L1600" s="33"/>
      <c r="M1600" s="149"/>
      <c r="T1600" s="54"/>
      <c r="AT1600" s="18" t="s">
        <v>201</v>
      </c>
      <c r="AU1600" s="18" t="s">
        <v>89</v>
      </c>
    </row>
    <row r="1601" spans="2:51" s="12" customFormat="1" ht="10.199999999999999" x14ac:dyDescent="0.2">
      <c r="B1601" s="150"/>
      <c r="D1601" s="151" t="s">
        <v>203</v>
      </c>
      <c r="E1601" s="152" t="s">
        <v>20</v>
      </c>
      <c r="F1601" s="153" t="s">
        <v>2680</v>
      </c>
      <c r="H1601" s="152" t="s">
        <v>20</v>
      </c>
      <c r="I1601" s="154"/>
      <c r="L1601" s="150"/>
      <c r="M1601" s="155"/>
      <c r="T1601" s="156"/>
      <c r="AT1601" s="152" t="s">
        <v>203</v>
      </c>
      <c r="AU1601" s="152" t="s">
        <v>89</v>
      </c>
      <c r="AV1601" s="12" t="s">
        <v>22</v>
      </c>
      <c r="AW1601" s="12" t="s">
        <v>39</v>
      </c>
      <c r="AX1601" s="12" t="s">
        <v>80</v>
      </c>
      <c r="AY1601" s="152" t="s">
        <v>192</v>
      </c>
    </row>
    <row r="1602" spans="2:51" s="12" customFormat="1" ht="10.199999999999999" x14ac:dyDescent="0.2">
      <c r="B1602" s="150"/>
      <c r="D1602" s="151" t="s">
        <v>203</v>
      </c>
      <c r="E1602" s="152" t="s">
        <v>20</v>
      </c>
      <c r="F1602" s="153" t="s">
        <v>1793</v>
      </c>
      <c r="H1602" s="152" t="s">
        <v>20</v>
      </c>
      <c r="I1602" s="154"/>
      <c r="L1602" s="150"/>
      <c r="M1602" s="155"/>
      <c r="T1602" s="156"/>
      <c r="AT1602" s="152" t="s">
        <v>203</v>
      </c>
      <c r="AU1602" s="152" t="s">
        <v>89</v>
      </c>
      <c r="AV1602" s="12" t="s">
        <v>22</v>
      </c>
      <c r="AW1602" s="12" t="s">
        <v>39</v>
      </c>
      <c r="AX1602" s="12" t="s">
        <v>80</v>
      </c>
      <c r="AY1602" s="152" t="s">
        <v>192</v>
      </c>
    </row>
    <row r="1603" spans="2:51" s="12" customFormat="1" ht="10.199999999999999" x14ac:dyDescent="0.2">
      <c r="B1603" s="150"/>
      <c r="D1603" s="151" t="s">
        <v>203</v>
      </c>
      <c r="E1603" s="152" t="s">
        <v>20</v>
      </c>
      <c r="F1603" s="153" t="s">
        <v>1794</v>
      </c>
      <c r="H1603" s="152" t="s">
        <v>20</v>
      </c>
      <c r="I1603" s="154"/>
      <c r="L1603" s="150"/>
      <c r="M1603" s="155"/>
      <c r="T1603" s="156"/>
      <c r="AT1603" s="152" t="s">
        <v>203</v>
      </c>
      <c r="AU1603" s="152" t="s">
        <v>89</v>
      </c>
      <c r="AV1603" s="12" t="s">
        <v>22</v>
      </c>
      <c r="AW1603" s="12" t="s">
        <v>39</v>
      </c>
      <c r="AX1603" s="12" t="s">
        <v>80</v>
      </c>
      <c r="AY1603" s="152" t="s">
        <v>192</v>
      </c>
    </row>
    <row r="1604" spans="2:51" s="13" customFormat="1" ht="10.199999999999999" x14ac:dyDescent="0.2">
      <c r="B1604" s="157"/>
      <c r="D1604" s="151" t="s">
        <v>203</v>
      </c>
      <c r="E1604" s="158" t="s">
        <v>20</v>
      </c>
      <c r="F1604" s="159" t="s">
        <v>2681</v>
      </c>
      <c r="H1604" s="160">
        <v>0.32</v>
      </c>
      <c r="I1604" s="161"/>
      <c r="L1604" s="157"/>
      <c r="M1604" s="162"/>
      <c r="T1604" s="163"/>
      <c r="AT1604" s="158" t="s">
        <v>203</v>
      </c>
      <c r="AU1604" s="158" t="s">
        <v>89</v>
      </c>
      <c r="AV1604" s="13" t="s">
        <v>89</v>
      </c>
      <c r="AW1604" s="13" t="s">
        <v>39</v>
      </c>
      <c r="AX1604" s="13" t="s">
        <v>80</v>
      </c>
      <c r="AY1604" s="158" t="s">
        <v>192</v>
      </c>
    </row>
    <row r="1605" spans="2:51" s="12" customFormat="1" ht="10.199999999999999" x14ac:dyDescent="0.2">
      <c r="B1605" s="150"/>
      <c r="D1605" s="151" t="s">
        <v>203</v>
      </c>
      <c r="E1605" s="152" t="s">
        <v>20</v>
      </c>
      <c r="F1605" s="153" t="s">
        <v>1819</v>
      </c>
      <c r="H1605" s="152" t="s">
        <v>20</v>
      </c>
      <c r="I1605" s="154"/>
      <c r="L1605" s="150"/>
      <c r="M1605" s="155"/>
      <c r="T1605" s="156"/>
      <c r="AT1605" s="152" t="s">
        <v>203</v>
      </c>
      <c r="AU1605" s="152" t="s">
        <v>89</v>
      </c>
      <c r="AV1605" s="12" t="s">
        <v>22</v>
      </c>
      <c r="AW1605" s="12" t="s">
        <v>39</v>
      </c>
      <c r="AX1605" s="12" t="s">
        <v>80</v>
      </c>
      <c r="AY1605" s="152" t="s">
        <v>192</v>
      </c>
    </row>
    <row r="1606" spans="2:51" s="13" customFormat="1" ht="10.199999999999999" x14ac:dyDescent="0.2">
      <c r="B1606" s="157"/>
      <c r="D1606" s="151" t="s">
        <v>203</v>
      </c>
      <c r="E1606" s="158" t="s">
        <v>20</v>
      </c>
      <c r="F1606" s="159" t="s">
        <v>2682</v>
      </c>
      <c r="H1606" s="160">
        <v>0.08</v>
      </c>
      <c r="I1606" s="161"/>
      <c r="L1606" s="157"/>
      <c r="M1606" s="162"/>
      <c r="T1606" s="163"/>
      <c r="AT1606" s="158" t="s">
        <v>203</v>
      </c>
      <c r="AU1606" s="158" t="s">
        <v>89</v>
      </c>
      <c r="AV1606" s="13" t="s">
        <v>89</v>
      </c>
      <c r="AW1606" s="13" t="s">
        <v>39</v>
      </c>
      <c r="AX1606" s="13" t="s">
        <v>80</v>
      </c>
      <c r="AY1606" s="158" t="s">
        <v>192</v>
      </c>
    </row>
    <row r="1607" spans="2:51" s="12" customFormat="1" ht="10.199999999999999" x14ac:dyDescent="0.2">
      <c r="B1607" s="150"/>
      <c r="D1607" s="151" t="s">
        <v>203</v>
      </c>
      <c r="E1607" s="152" t="s">
        <v>20</v>
      </c>
      <c r="F1607" s="153" t="s">
        <v>1821</v>
      </c>
      <c r="H1607" s="152" t="s">
        <v>20</v>
      </c>
      <c r="I1607" s="154"/>
      <c r="L1607" s="150"/>
      <c r="M1607" s="155"/>
      <c r="T1607" s="156"/>
      <c r="AT1607" s="152" t="s">
        <v>203</v>
      </c>
      <c r="AU1607" s="152" t="s">
        <v>89</v>
      </c>
      <c r="AV1607" s="12" t="s">
        <v>22</v>
      </c>
      <c r="AW1607" s="12" t="s">
        <v>39</v>
      </c>
      <c r="AX1607" s="12" t="s">
        <v>80</v>
      </c>
      <c r="AY1607" s="152" t="s">
        <v>192</v>
      </c>
    </row>
    <row r="1608" spans="2:51" s="12" customFormat="1" ht="10.199999999999999" x14ac:dyDescent="0.2">
      <c r="B1608" s="150"/>
      <c r="D1608" s="151" t="s">
        <v>203</v>
      </c>
      <c r="E1608" s="152" t="s">
        <v>20</v>
      </c>
      <c r="F1608" s="153" t="s">
        <v>1797</v>
      </c>
      <c r="H1608" s="152" t="s">
        <v>20</v>
      </c>
      <c r="I1608" s="154"/>
      <c r="L1608" s="150"/>
      <c r="M1608" s="155"/>
      <c r="T1608" s="156"/>
      <c r="AT1608" s="152" t="s">
        <v>203</v>
      </c>
      <c r="AU1608" s="152" t="s">
        <v>89</v>
      </c>
      <c r="AV1608" s="12" t="s">
        <v>22</v>
      </c>
      <c r="AW1608" s="12" t="s">
        <v>39</v>
      </c>
      <c r="AX1608" s="12" t="s">
        <v>80</v>
      </c>
      <c r="AY1608" s="152" t="s">
        <v>192</v>
      </c>
    </row>
    <row r="1609" spans="2:51" s="13" customFormat="1" ht="10.199999999999999" x14ac:dyDescent="0.2">
      <c r="B1609" s="157"/>
      <c r="D1609" s="151" t="s">
        <v>203</v>
      </c>
      <c r="E1609" s="158" t="s">
        <v>20</v>
      </c>
      <c r="F1609" s="159" t="s">
        <v>2683</v>
      </c>
      <c r="H1609" s="160">
        <v>0.16</v>
      </c>
      <c r="I1609" s="161"/>
      <c r="L1609" s="157"/>
      <c r="M1609" s="162"/>
      <c r="T1609" s="163"/>
      <c r="AT1609" s="158" t="s">
        <v>203</v>
      </c>
      <c r="AU1609" s="158" t="s">
        <v>89</v>
      </c>
      <c r="AV1609" s="13" t="s">
        <v>89</v>
      </c>
      <c r="AW1609" s="13" t="s">
        <v>39</v>
      </c>
      <c r="AX1609" s="13" t="s">
        <v>80</v>
      </c>
      <c r="AY1609" s="158" t="s">
        <v>192</v>
      </c>
    </row>
    <row r="1610" spans="2:51" s="12" customFormat="1" ht="10.199999999999999" x14ac:dyDescent="0.2">
      <c r="B1610" s="150"/>
      <c r="D1610" s="151" t="s">
        <v>203</v>
      </c>
      <c r="E1610" s="152" t="s">
        <v>20</v>
      </c>
      <c r="F1610" s="153" t="s">
        <v>1799</v>
      </c>
      <c r="H1610" s="152" t="s">
        <v>20</v>
      </c>
      <c r="I1610" s="154"/>
      <c r="L1610" s="150"/>
      <c r="M1610" s="155"/>
      <c r="T1610" s="156"/>
      <c r="AT1610" s="152" t="s">
        <v>203</v>
      </c>
      <c r="AU1610" s="152" t="s">
        <v>89</v>
      </c>
      <c r="AV1610" s="12" t="s">
        <v>22</v>
      </c>
      <c r="AW1610" s="12" t="s">
        <v>39</v>
      </c>
      <c r="AX1610" s="12" t="s">
        <v>80</v>
      </c>
      <c r="AY1610" s="152" t="s">
        <v>192</v>
      </c>
    </row>
    <row r="1611" spans="2:51" s="13" customFormat="1" ht="10.199999999999999" x14ac:dyDescent="0.2">
      <c r="B1611" s="157"/>
      <c r="D1611" s="151" t="s">
        <v>203</v>
      </c>
      <c r="E1611" s="158" t="s">
        <v>20</v>
      </c>
      <c r="F1611" s="159" t="s">
        <v>2683</v>
      </c>
      <c r="H1611" s="160">
        <v>0.16</v>
      </c>
      <c r="I1611" s="161"/>
      <c r="L1611" s="157"/>
      <c r="M1611" s="162"/>
      <c r="T1611" s="163"/>
      <c r="AT1611" s="158" t="s">
        <v>203</v>
      </c>
      <c r="AU1611" s="158" t="s">
        <v>89</v>
      </c>
      <c r="AV1611" s="13" t="s">
        <v>89</v>
      </c>
      <c r="AW1611" s="13" t="s">
        <v>39</v>
      </c>
      <c r="AX1611" s="13" t="s">
        <v>80</v>
      </c>
      <c r="AY1611" s="158" t="s">
        <v>192</v>
      </c>
    </row>
    <row r="1612" spans="2:51" s="12" customFormat="1" ht="10.199999999999999" x14ac:dyDescent="0.2">
      <c r="B1612" s="150"/>
      <c r="D1612" s="151" t="s">
        <v>203</v>
      </c>
      <c r="E1612" s="152" t="s">
        <v>20</v>
      </c>
      <c r="F1612" s="153" t="s">
        <v>1801</v>
      </c>
      <c r="H1612" s="152" t="s">
        <v>20</v>
      </c>
      <c r="I1612" s="154"/>
      <c r="L1612" s="150"/>
      <c r="M1612" s="155"/>
      <c r="T1612" s="156"/>
      <c r="AT1612" s="152" t="s">
        <v>203</v>
      </c>
      <c r="AU1612" s="152" t="s">
        <v>89</v>
      </c>
      <c r="AV1612" s="12" t="s">
        <v>22</v>
      </c>
      <c r="AW1612" s="12" t="s">
        <v>39</v>
      </c>
      <c r="AX1612" s="12" t="s">
        <v>80</v>
      </c>
      <c r="AY1612" s="152" t="s">
        <v>192</v>
      </c>
    </row>
    <row r="1613" spans="2:51" s="13" customFormat="1" ht="10.199999999999999" x14ac:dyDescent="0.2">
      <c r="B1613" s="157"/>
      <c r="D1613" s="151" t="s">
        <v>203</v>
      </c>
      <c r="E1613" s="158" t="s">
        <v>20</v>
      </c>
      <c r="F1613" s="159" t="s">
        <v>2683</v>
      </c>
      <c r="H1613" s="160">
        <v>0.16</v>
      </c>
      <c r="I1613" s="161"/>
      <c r="L1613" s="157"/>
      <c r="M1613" s="162"/>
      <c r="T1613" s="163"/>
      <c r="AT1613" s="158" t="s">
        <v>203</v>
      </c>
      <c r="AU1613" s="158" t="s">
        <v>89</v>
      </c>
      <c r="AV1613" s="13" t="s">
        <v>89</v>
      </c>
      <c r="AW1613" s="13" t="s">
        <v>39</v>
      </c>
      <c r="AX1613" s="13" t="s">
        <v>80</v>
      </c>
      <c r="AY1613" s="158" t="s">
        <v>192</v>
      </c>
    </row>
    <row r="1614" spans="2:51" s="12" customFormat="1" ht="10.199999999999999" x14ac:dyDescent="0.2">
      <c r="B1614" s="150"/>
      <c r="D1614" s="151" t="s">
        <v>203</v>
      </c>
      <c r="E1614" s="152" t="s">
        <v>20</v>
      </c>
      <c r="F1614" s="153" t="s">
        <v>1718</v>
      </c>
      <c r="H1614" s="152" t="s">
        <v>20</v>
      </c>
      <c r="I1614" s="154"/>
      <c r="L1614" s="150"/>
      <c r="M1614" s="155"/>
      <c r="T1614" s="156"/>
      <c r="AT1614" s="152" t="s">
        <v>203</v>
      </c>
      <c r="AU1614" s="152" t="s">
        <v>89</v>
      </c>
      <c r="AV1614" s="12" t="s">
        <v>22</v>
      </c>
      <c r="AW1614" s="12" t="s">
        <v>39</v>
      </c>
      <c r="AX1614" s="12" t="s">
        <v>80</v>
      </c>
      <c r="AY1614" s="152" t="s">
        <v>192</v>
      </c>
    </row>
    <row r="1615" spans="2:51" s="13" customFormat="1" ht="10.199999999999999" x14ac:dyDescent="0.2">
      <c r="B1615" s="157"/>
      <c r="D1615" s="151" t="s">
        <v>203</v>
      </c>
      <c r="E1615" s="158" t="s">
        <v>20</v>
      </c>
      <c r="F1615" s="159" t="s">
        <v>2684</v>
      </c>
      <c r="H1615" s="160">
        <v>0.4</v>
      </c>
      <c r="I1615" s="161"/>
      <c r="L1615" s="157"/>
      <c r="M1615" s="162"/>
      <c r="T1615" s="163"/>
      <c r="AT1615" s="158" t="s">
        <v>203</v>
      </c>
      <c r="AU1615" s="158" t="s">
        <v>89</v>
      </c>
      <c r="AV1615" s="13" t="s">
        <v>89</v>
      </c>
      <c r="AW1615" s="13" t="s">
        <v>39</v>
      </c>
      <c r="AX1615" s="13" t="s">
        <v>80</v>
      </c>
      <c r="AY1615" s="158" t="s">
        <v>192</v>
      </c>
    </row>
    <row r="1616" spans="2:51" s="12" customFormat="1" ht="10.199999999999999" x14ac:dyDescent="0.2">
      <c r="B1616" s="150"/>
      <c r="D1616" s="151" t="s">
        <v>203</v>
      </c>
      <c r="E1616" s="152" t="s">
        <v>20</v>
      </c>
      <c r="F1616" s="153" t="s">
        <v>1826</v>
      </c>
      <c r="H1616" s="152" t="s">
        <v>20</v>
      </c>
      <c r="I1616" s="154"/>
      <c r="L1616" s="150"/>
      <c r="M1616" s="155"/>
      <c r="T1616" s="156"/>
      <c r="AT1616" s="152" t="s">
        <v>203</v>
      </c>
      <c r="AU1616" s="152" t="s">
        <v>89</v>
      </c>
      <c r="AV1616" s="12" t="s">
        <v>22</v>
      </c>
      <c r="AW1616" s="12" t="s">
        <v>39</v>
      </c>
      <c r="AX1616" s="12" t="s">
        <v>80</v>
      </c>
      <c r="AY1616" s="152" t="s">
        <v>192</v>
      </c>
    </row>
    <row r="1617" spans="2:51" s="13" customFormat="1" ht="10.199999999999999" x14ac:dyDescent="0.2">
      <c r="B1617" s="157"/>
      <c r="D1617" s="151" t="s">
        <v>203</v>
      </c>
      <c r="E1617" s="158" t="s">
        <v>20</v>
      </c>
      <c r="F1617" s="159" t="s">
        <v>2685</v>
      </c>
      <c r="H1617" s="160">
        <v>0.08</v>
      </c>
      <c r="I1617" s="161"/>
      <c r="L1617" s="157"/>
      <c r="M1617" s="162"/>
      <c r="T1617" s="163"/>
      <c r="AT1617" s="158" t="s">
        <v>203</v>
      </c>
      <c r="AU1617" s="158" t="s">
        <v>89</v>
      </c>
      <c r="AV1617" s="13" t="s">
        <v>89</v>
      </c>
      <c r="AW1617" s="13" t="s">
        <v>39</v>
      </c>
      <c r="AX1617" s="13" t="s">
        <v>80</v>
      </c>
      <c r="AY1617" s="158" t="s">
        <v>192</v>
      </c>
    </row>
    <row r="1618" spans="2:51" s="12" customFormat="1" ht="10.199999999999999" x14ac:dyDescent="0.2">
      <c r="B1618" s="150"/>
      <c r="D1618" s="151" t="s">
        <v>203</v>
      </c>
      <c r="E1618" s="152" t="s">
        <v>20</v>
      </c>
      <c r="F1618" s="153" t="s">
        <v>1804</v>
      </c>
      <c r="H1618" s="152" t="s">
        <v>20</v>
      </c>
      <c r="I1618" s="154"/>
      <c r="L1618" s="150"/>
      <c r="M1618" s="155"/>
      <c r="T1618" s="156"/>
      <c r="AT1618" s="152" t="s">
        <v>203</v>
      </c>
      <c r="AU1618" s="152" t="s">
        <v>89</v>
      </c>
      <c r="AV1618" s="12" t="s">
        <v>22</v>
      </c>
      <c r="AW1618" s="12" t="s">
        <v>39</v>
      </c>
      <c r="AX1618" s="12" t="s">
        <v>80</v>
      </c>
      <c r="AY1618" s="152" t="s">
        <v>192</v>
      </c>
    </row>
    <row r="1619" spans="2:51" s="13" customFormat="1" ht="10.199999999999999" x14ac:dyDescent="0.2">
      <c r="B1619" s="157"/>
      <c r="D1619" s="151" t="s">
        <v>203</v>
      </c>
      <c r="E1619" s="158" t="s">
        <v>20</v>
      </c>
      <c r="F1619" s="159" t="s">
        <v>2681</v>
      </c>
      <c r="H1619" s="160">
        <v>0.32</v>
      </c>
      <c r="I1619" s="161"/>
      <c r="L1619" s="157"/>
      <c r="M1619" s="162"/>
      <c r="T1619" s="163"/>
      <c r="AT1619" s="158" t="s">
        <v>203</v>
      </c>
      <c r="AU1619" s="158" t="s">
        <v>89</v>
      </c>
      <c r="AV1619" s="13" t="s">
        <v>89</v>
      </c>
      <c r="AW1619" s="13" t="s">
        <v>39</v>
      </c>
      <c r="AX1619" s="13" t="s">
        <v>80</v>
      </c>
      <c r="AY1619" s="158" t="s">
        <v>192</v>
      </c>
    </row>
    <row r="1620" spans="2:51" s="12" customFormat="1" ht="10.199999999999999" x14ac:dyDescent="0.2">
      <c r="B1620" s="150"/>
      <c r="D1620" s="151" t="s">
        <v>203</v>
      </c>
      <c r="E1620" s="152" t="s">
        <v>20</v>
      </c>
      <c r="F1620" s="153" t="s">
        <v>1806</v>
      </c>
      <c r="H1620" s="152" t="s">
        <v>20</v>
      </c>
      <c r="I1620" s="154"/>
      <c r="L1620" s="150"/>
      <c r="M1620" s="155"/>
      <c r="T1620" s="156"/>
      <c r="AT1620" s="152" t="s">
        <v>203</v>
      </c>
      <c r="AU1620" s="152" t="s">
        <v>89</v>
      </c>
      <c r="AV1620" s="12" t="s">
        <v>22</v>
      </c>
      <c r="AW1620" s="12" t="s">
        <v>39</v>
      </c>
      <c r="AX1620" s="12" t="s">
        <v>80</v>
      </c>
      <c r="AY1620" s="152" t="s">
        <v>192</v>
      </c>
    </row>
    <row r="1621" spans="2:51" s="13" customFormat="1" ht="10.199999999999999" x14ac:dyDescent="0.2">
      <c r="B1621" s="157"/>
      <c r="D1621" s="151" t="s">
        <v>203</v>
      </c>
      <c r="E1621" s="158" t="s">
        <v>20</v>
      </c>
      <c r="F1621" s="159" t="s">
        <v>2684</v>
      </c>
      <c r="H1621" s="160">
        <v>0.4</v>
      </c>
      <c r="I1621" s="161"/>
      <c r="L1621" s="157"/>
      <c r="M1621" s="162"/>
      <c r="T1621" s="163"/>
      <c r="AT1621" s="158" t="s">
        <v>203</v>
      </c>
      <c r="AU1621" s="158" t="s">
        <v>89</v>
      </c>
      <c r="AV1621" s="13" t="s">
        <v>89</v>
      </c>
      <c r="AW1621" s="13" t="s">
        <v>39</v>
      </c>
      <c r="AX1621" s="13" t="s">
        <v>80</v>
      </c>
      <c r="AY1621" s="158" t="s">
        <v>192</v>
      </c>
    </row>
    <row r="1622" spans="2:51" s="12" customFormat="1" ht="10.199999999999999" x14ac:dyDescent="0.2">
      <c r="B1622" s="150"/>
      <c r="D1622" s="151" t="s">
        <v>203</v>
      </c>
      <c r="E1622" s="152" t="s">
        <v>20</v>
      </c>
      <c r="F1622" s="153" t="s">
        <v>1830</v>
      </c>
      <c r="H1622" s="152" t="s">
        <v>20</v>
      </c>
      <c r="I1622" s="154"/>
      <c r="L1622" s="150"/>
      <c r="M1622" s="155"/>
      <c r="T1622" s="156"/>
      <c r="AT1622" s="152" t="s">
        <v>203</v>
      </c>
      <c r="AU1622" s="152" t="s">
        <v>89</v>
      </c>
      <c r="AV1622" s="12" t="s">
        <v>22</v>
      </c>
      <c r="AW1622" s="12" t="s">
        <v>39</v>
      </c>
      <c r="AX1622" s="12" t="s">
        <v>80</v>
      </c>
      <c r="AY1622" s="152" t="s">
        <v>192</v>
      </c>
    </row>
    <row r="1623" spans="2:51" s="13" customFormat="1" ht="10.199999999999999" x14ac:dyDescent="0.2">
      <c r="B1623" s="157"/>
      <c r="D1623" s="151" t="s">
        <v>203</v>
      </c>
      <c r="E1623" s="158" t="s">
        <v>20</v>
      </c>
      <c r="F1623" s="159" t="s">
        <v>2685</v>
      </c>
      <c r="H1623" s="160">
        <v>0.08</v>
      </c>
      <c r="I1623" s="161"/>
      <c r="L1623" s="157"/>
      <c r="M1623" s="162"/>
      <c r="T1623" s="163"/>
      <c r="AT1623" s="158" t="s">
        <v>203</v>
      </c>
      <c r="AU1623" s="158" t="s">
        <v>89</v>
      </c>
      <c r="AV1623" s="13" t="s">
        <v>89</v>
      </c>
      <c r="AW1623" s="13" t="s">
        <v>39</v>
      </c>
      <c r="AX1623" s="13" t="s">
        <v>80</v>
      </c>
      <c r="AY1623" s="158" t="s">
        <v>192</v>
      </c>
    </row>
    <row r="1624" spans="2:51" s="12" customFormat="1" ht="10.199999999999999" x14ac:dyDescent="0.2">
      <c r="B1624" s="150"/>
      <c r="D1624" s="151" t="s">
        <v>203</v>
      </c>
      <c r="E1624" s="152" t="s">
        <v>20</v>
      </c>
      <c r="F1624" s="153" t="s">
        <v>1832</v>
      </c>
      <c r="H1624" s="152" t="s">
        <v>20</v>
      </c>
      <c r="I1624" s="154"/>
      <c r="L1624" s="150"/>
      <c r="M1624" s="155"/>
      <c r="T1624" s="156"/>
      <c r="AT1624" s="152" t="s">
        <v>203</v>
      </c>
      <c r="AU1624" s="152" t="s">
        <v>89</v>
      </c>
      <c r="AV1624" s="12" t="s">
        <v>22</v>
      </c>
      <c r="AW1624" s="12" t="s">
        <v>39</v>
      </c>
      <c r="AX1624" s="12" t="s">
        <v>80</v>
      </c>
      <c r="AY1624" s="152" t="s">
        <v>192</v>
      </c>
    </row>
    <row r="1625" spans="2:51" s="13" customFormat="1" ht="10.199999999999999" x14ac:dyDescent="0.2">
      <c r="B1625" s="157"/>
      <c r="D1625" s="151" t="s">
        <v>203</v>
      </c>
      <c r="E1625" s="158" t="s">
        <v>20</v>
      </c>
      <c r="F1625" s="159" t="s">
        <v>2685</v>
      </c>
      <c r="H1625" s="160">
        <v>0.08</v>
      </c>
      <c r="I1625" s="161"/>
      <c r="L1625" s="157"/>
      <c r="M1625" s="162"/>
      <c r="T1625" s="163"/>
      <c r="AT1625" s="158" t="s">
        <v>203</v>
      </c>
      <c r="AU1625" s="158" t="s">
        <v>89</v>
      </c>
      <c r="AV1625" s="13" t="s">
        <v>89</v>
      </c>
      <c r="AW1625" s="13" t="s">
        <v>39</v>
      </c>
      <c r="AX1625" s="13" t="s">
        <v>80</v>
      </c>
      <c r="AY1625" s="158" t="s">
        <v>192</v>
      </c>
    </row>
    <row r="1626" spans="2:51" s="12" customFormat="1" ht="10.199999999999999" x14ac:dyDescent="0.2">
      <c r="B1626" s="150"/>
      <c r="D1626" s="151" t="s">
        <v>203</v>
      </c>
      <c r="E1626" s="152" t="s">
        <v>20</v>
      </c>
      <c r="F1626" s="153" t="s">
        <v>1833</v>
      </c>
      <c r="H1626" s="152" t="s">
        <v>20</v>
      </c>
      <c r="I1626" s="154"/>
      <c r="L1626" s="150"/>
      <c r="M1626" s="155"/>
      <c r="T1626" s="156"/>
      <c r="AT1626" s="152" t="s">
        <v>203</v>
      </c>
      <c r="AU1626" s="152" t="s">
        <v>89</v>
      </c>
      <c r="AV1626" s="12" t="s">
        <v>22</v>
      </c>
      <c r="AW1626" s="12" t="s">
        <v>39</v>
      </c>
      <c r="AX1626" s="12" t="s">
        <v>80</v>
      </c>
      <c r="AY1626" s="152" t="s">
        <v>192</v>
      </c>
    </row>
    <row r="1627" spans="2:51" s="12" customFormat="1" ht="10.199999999999999" x14ac:dyDescent="0.2">
      <c r="B1627" s="150"/>
      <c r="D1627" s="151" t="s">
        <v>203</v>
      </c>
      <c r="E1627" s="152" t="s">
        <v>20</v>
      </c>
      <c r="F1627" s="153" t="s">
        <v>1809</v>
      </c>
      <c r="H1627" s="152" t="s">
        <v>20</v>
      </c>
      <c r="I1627" s="154"/>
      <c r="L1627" s="150"/>
      <c r="M1627" s="155"/>
      <c r="T1627" s="156"/>
      <c r="AT1627" s="152" t="s">
        <v>203</v>
      </c>
      <c r="AU1627" s="152" t="s">
        <v>89</v>
      </c>
      <c r="AV1627" s="12" t="s">
        <v>22</v>
      </c>
      <c r="AW1627" s="12" t="s">
        <v>39</v>
      </c>
      <c r="AX1627" s="12" t="s">
        <v>80</v>
      </c>
      <c r="AY1627" s="152" t="s">
        <v>192</v>
      </c>
    </row>
    <row r="1628" spans="2:51" s="13" customFormat="1" ht="10.199999999999999" x14ac:dyDescent="0.2">
      <c r="B1628" s="157"/>
      <c r="D1628" s="151" t="s">
        <v>203</v>
      </c>
      <c r="E1628" s="158" t="s">
        <v>20</v>
      </c>
      <c r="F1628" s="159" t="s">
        <v>2684</v>
      </c>
      <c r="H1628" s="160">
        <v>0.4</v>
      </c>
      <c r="I1628" s="161"/>
      <c r="L1628" s="157"/>
      <c r="M1628" s="162"/>
      <c r="T1628" s="163"/>
      <c r="AT1628" s="158" t="s">
        <v>203</v>
      </c>
      <c r="AU1628" s="158" t="s">
        <v>89</v>
      </c>
      <c r="AV1628" s="13" t="s">
        <v>89</v>
      </c>
      <c r="AW1628" s="13" t="s">
        <v>39</v>
      </c>
      <c r="AX1628" s="13" t="s">
        <v>80</v>
      </c>
      <c r="AY1628" s="158" t="s">
        <v>192</v>
      </c>
    </row>
    <row r="1629" spans="2:51" s="12" customFormat="1" ht="10.199999999999999" x14ac:dyDescent="0.2">
      <c r="B1629" s="150"/>
      <c r="D1629" s="151" t="s">
        <v>203</v>
      </c>
      <c r="E1629" s="152" t="s">
        <v>20</v>
      </c>
      <c r="F1629" s="153" t="s">
        <v>1811</v>
      </c>
      <c r="H1629" s="152" t="s">
        <v>20</v>
      </c>
      <c r="I1629" s="154"/>
      <c r="L1629" s="150"/>
      <c r="M1629" s="155"/>
      <c r="T1629" s="156"/>
      <c r="AT1629" s="152" t="s">
        <v>203</v>
      </c>
      <c r="AU1629" s="152" t="s">
        <v>89</v>
      </c>
      <c r="AV1629" s="12" t="s">
        <v>22</v>
      </c>
      <c r="AW1629" s="12" t="s">
        <v>39</v>
      </c>
      <c r="AX1629" s="12" t="s">
        <v>80</v>
      </c>
      <c r="AY1629" s="152" t="s">
        <v>192</v>
      </c>
    </row>
    <row r="1630" spans="2:51" s="13" customFormat="1" ht="10.199999999999999" x14ac:dyDescent="0.2">
      <c r="B1630" s="157"/>
      <c r="D1630" s="151" t="s">
        <v>203</v>
      </c>
      <c r="E1630" s="158" t="s">
        <v>20</v>
      </c>
      <c r="F1630" s="159" t="s">
        <v>2684</v>
      </c>
      <c r="H1630" s="160">
        <v>0.4</v>
      </c>
      <c r="I1630" s="161"/>
      <c r="L1630" s="157"/>
      <c r="M1630" s="162"/>
      <c r="T1630" s="163"/>
      <c r="AT1630" s="158" t="s">
        <v>203</v>
      </c>
      <c r="AU1630" s="158" t="s">
        <v>89</v>
      </c>
      <c r="AV1630" s="13" t="s">
        <v>89</v>
      </c>
      <c r="AW1630" s="13" t="s">
        <v>39</v>
      </c>
      <c r="AX1630" s="13" t="s">
        <v>80</v>
      </c>
      <c r="AY1630" s="158" t="s">
        <v>192</v>
      </c>
    </row>
    <row r="1631" spans="2:51" s="12" customFormat="1" ht="10.199999999999999" x14ac:dyDescent="0.2">
      <c r="B1631" s="150"/>
      <c r="D1631" s="151" t="s">
        <v>203</v>
      </c>
      <c r="E1631" s="152" t="s">
        <v>20</v>
      </c>
      <c r="F1631" s="153" t="s">
        <v>1836</v>
      </c>
      <c r="H1631" s="152" t="s">
        <v>20</v>
      </c>
      <c r="I1631" s="154"/>
      <c r="L1631" s="150"/>
      <c r="M1631" s="155"/>
      <c r="T1631" s="156"/>
      <c r="AT1631" s="152" t="s">
        <v>203</v>
      </c>
      <c r="AU1631" s="152" t="s">
        <v>89</v>
      </c>
      <c r="AV1631" s="12" t="s">
        <v>22</v>
      </c>
      <c r="AW1631" s="12" t="s">
        <v>39</v>
      </c>
      <c r="AX1631" s="12" t="s">
        <v>80</v>
      </c>
      <c r="AY1631" s="152" t="s">
        <v>192</v>
      </c>
    </row>
    <row r="1632" spans="2:51" s="13" customFormat="1" ht="10.199999999999999" x14ac:dyDescent="0.2">
      <c r="B1632" s="157"/>
      <c r="D1632" s="151" t="s">
        <v>203</v>
      </c>
      <c r="E1632" s="158" t="s">
        <v>20</v>
      </c>
      <c r="F1632" s="159" t="s">
        <v>2685</v>
      </c>
      <c r="H1632" s="160">
        <v>0.08</v>
      </c>
      <c r="I1632" s="161"/>
      <c r="L1632" s="157"/>
      <c r="M1632" s="162"/>
      <c r="T1632" s="163"/>
      <c r="AT1632" s="158" t="s">
        <v>203</v>
      </c>
      <c r="AU1632" s="158" t="s">
        <v>89</v>
      </c>
      <c r="AV1632" s="13" t="s">
        <v>89</v>
      </c>
      <c r="AW1632" s="13" t="s">
        <v>39</v>
      </c>
      <c r="AX1632" s="13" t="s">
        <v>80</v>
      </c>
      <c r="AY1632" s="158" t="s">
        <v>192</v>
      </c>
    </row>
    <row r="1633" spans="2:65" s="12" customFormat="1" ht="10.199999999999999" x14ac:dyDescent="0.2">
      <c r="B1633" s="150"/>
      <c r="D1633" s="151" t="s">
        <v>203</v>
      </c>
      <c r="E1633" s="152" t="s">
        <v>20</v>
      </c>
      <c r="F1633" s="153" t="s">
        <v>1838</v>
      </c>
      <c r="H1633" s="152" t="s">
        <v>20</v>
      </c>
      <c r="I1633" s="154"/>
      <c r="L1633" s="150"/>
      <c r="M1633" s="155"/>
      <c r="T1633" s="156"/>
      <c r="AT1633" s="152" t="s">
        <v>203</v>
      </c>
      <c r="AU1633" s="152" t="s">
        <v>89</v>
      </c>
      <c r="AV1633" s="12" t="s">
        <v>22</v>
      </c>
      <c r="AW1633" s="12" t="s">
        <v>39</v>
      </c>
      <c r="AX1633" s="12" t="s">
        <v>80</v>
      </c>
      <c r="AY1633" s="152" t="s">
        <v>192</v>
      </c>
    </row>
    <row r="1634" spans="2:65" s="13" customFormat="1" ht="10.199999999999999" x14ac:dyDescent="0.2">
      <c r="B1634" s="157"/>
      <c r="D1634" s="151" t="s">
        <v>203</v>
      </c>
      <c r="E1634" s="158" t="s">
        <v>20</v>
      </c>
      <c r="F1634" s="159" t="s">
        <v>2685</v>
      </c>
      <c r="H1634" s="160">
        <v>0.08</v>
      </c>
      <c r="I1634" s="161"/>
      <c r="L1634" s="157"/>
      <c r="M1634" s="162"/>
      <c r="T1634" s="163"/>
      <c r="AT1634" s="158" t="s">
        <v>203</v>
      </c>
      <c r="AU1634" s="158" t="s">
        <v>89</v>
      </c>
      <c r="AV1634" s="13" t="s">
        <v>89</v>
      </c>
      <c r="AW1634" s="13" t="s">
        <v>39</v>
      </c>
      <c r="AX1634" s="13" t="s">
        <v>80</v>
      </c>
      <c r="AY1634" s="158" t="s">
        <v>192</v>
      </c>
    </row>
    <row r="1635" spans="2:65" s="14" customFormat="1" ht="10.199999999999999" x14ac:dyDescent="0.2">
      <c r="B1635" s="164"/>
      <c r="D1635" s="151" t="s">
        <v>203</v>
      </c>
      <c r="E1635" s="165" t="s">
        <v>20</v>
      </c>
      <c r="F1635" s="166" t="s">
        <v>207</v>
      </c>
      <c r="H1635" s="167">
        <v>3.2</v>
      </c>
      <c r="I1635" s="168"/>
      <c r="L1635" s="164"/>
      <c r="M1635" s="169"/>
      <c r="T1635" s="170"/>
      <c r="AT1635" s="165" t="s">
        <v>203</v>
      </c>
      <c r="AU1635" s="165" t="s">
        <v>89</v>
      </c>
      <c r="AV1635" s="14" t="s">
        <v>199</v>
      </c>
      <c r="AW1635" s="14" t="s">
        <v>39</v>
      </c>
      <c r="AX1635" s="14" t="s">
        <v>22</v>
      </c>
      <c r="AY1635" s="165" t="s">
        <v>192</v>
      </c>
    </row>
    <row r="1636" spans="2:65" s="1" customFormat="1" ht="16.5" customHeight="1" x14ac:dyDescent="0.2">
      <c r="B1636" s="33"/>
      <c r="C1636" s="133" t="s">
        <v>2686</v>
      </c>
      <c r="D1636" s="133" t="s">
        <v>194</v>
      </c>
      <c r="E1636" s="134" t="s">
        <v>2687</v>
      </c>
      <c r="F1636" s="135" t="s">
        <v>2688</v>
      </c>
      <c r="G1636" s="136" t="s">
        <v>234</v>
      </c>
      <c r="H1636" s="137">
        <v>437.24099999999999</v>
      </c>
      <c r="I1636" s="138"/>
      <c r="J1636" s="139">
        <f>ROUND(I1636*H1636,2)</f>
        <v>0</v>
      </c>
      <c r="K1636" s="135" t="s">
        <v>198</v>
      </c>
      <c r="L1636" s="33"/>
      <c r="M1636" s="140" t="s">
        <v>20</v>
      </c>
      <c r="N1636" s="141" t="s">
        <v>51</v>
      </c>
      <c r="P1636" s="142">
        <f>O1636*H1636</f>
        <v>0</v>
      </c>
      <c r="Q1636" s="142">
        <v>1.2999999999999999E-4</v>
      </c>
      <c r="R1636" s="142">
        <f>Q1636*H1636</f>
        <v>5.6841329999999995E-2</v>
      </c>
      <c r="S1636" s="142">
        <v>0</v>
      </c>
      <c r="T1636" s="143">
        <f>S1636*H1636</f>
        <v>0</v>
      </c>
      <c r="AR1636" s="144" t="s">
        <v>199</v>
      </c>
      <c r="AT1636" s="144" t="s">
        <v>194</v>
      </c>
      <c r="AU1636" s="144" t="s">
        <v>89</v>
      </c>
      <c r="AY1636" s="18" t="s">
        <v>192</v>
      </c>
      <c r="BE1636" s="145">
        <f>IF(N1636="základní",J1636,0)</f>
        <v>0</v>
      </c>
      <c r="BF1636" s="145">
        <f>IF(N1636="snížená",J1636,0)</f>
        <v>0</v>
      </c>
      <c r="BG1636" s="145">
        <f>IF(N1636="zákl. přenesená",J1636,0)</f>
        <v>0</v>
      </c>
      <c r="BH1636" s="145">
        <f>IF(N1636="sníž. přenesená",J1636,0)</f>
        <v>0</v>
      </c>
      <c r="BI1636" s="145">
        <f>IF(N1636="nulová",J1636,0)</f>
        <v>0</v>
      </c>
      <c r="BJ1636" s="18" t="s">
        <v>22</v>
      </c>
      <c r="BK1636" s="145">
        <f>ROUND(I1636*H1636,2)</f>
        <v>0</v>
      </c>
      <c r="BL1636" s="18" t="s">
        <v>199</v>
      </c>
      <c r="BM1636" s="144" t="s">
        <v>2689</v>
      </c>
    </row>
    <row r="1637" spans="2:65" s="1" customFormat="1" ht="10.199999999999999" x14ac:dyDescent="0.2">
      <c r="B1637" s="33"/>
      <c r="D1637" s="146" t="s">
        <v>201</v>
      </c>
      <c r="F1637" s="147" t="s">
        <v>2690</v>
      </c>
      <c r="I1637" s="148"/>
      <c r="L1637" s="33"/>
      <c r="M1637" s="149"/>
      <c r="T1637" s="54"/>
      <c r="AT1637" s="18" t="s">
        <v>201</v>
      </c>
      <c r="AU1637" s="18" t="s">
        <v>89</v>
      </c>
    </row>
    <row r="1638" spans="2:65" s="13" customFormat="1" ht="10.199999999999999" x14ac:dyDescent="0.2">
      <c r="B1638" s="157"/>
      <c r="D1638" s="151" t="s">
        <v>203</v>
      </c>
      <c r="E1638" s="158" t="s">
        <v>20</v>
      </c>
      <c r="F1638" s="159" t="s">
        <v>1268</v>
      </c>
      <c r="H1638" s="160">
        <v>157.24100000000001</v>
      </c>
      <c r="I1638" s="161"/>
      <c r="L1638" s="157"/>
      <c r="M1638" s="162"/>
      <c r="T1638" s="163"/>
      <c r="AT1638" s="158" t="s">
        <v>203</v>
      </c>
      <c r="AU1638" s="158" t="s">
        <v>89</v>
      </c>
      <c r="AV1638" s="13" t="s">
        <v>89</v>
      </c>
      <c r="AW1638" s="13" t="s">
        <v>39</v>
      </c>
      <c r="AX1638" s="13" t="s">
        <v>80</v>
      </c>
      <c r="AY1638" s="158" t="s">
        <v>192</v>
      </c>
    </row>
    <row r="1639" spans="2:65" s="13" customFormat="1" ht="10.199999999999999" x14ac:dyDescent="0.2">
      <c r="B1639" s="157"/>
      <c r="D1639" s="151" t="s">
        <v>203</v>
      </c>
      <c r="E1639" s="158" t="s">
        <v>20</v>
      </c>
      <c r="F1639" s="159" t="s">
        <v>1270</v>
      </c>
      <c r="H1639" s="160">
        <v>57.12</v>
      </c>
      <c r="I1639" s="161"/>
      <c r="L1639" s="157"/>
      <c r="M1639" s="162"/>
      <c r="T1639" s="163"/>
      <c r="AT1639" s="158" t="s">
        <v>203</v>
      </c>
      <c r="AU1639" s="158" t="s">
        <v>89</v>
      </c>
      <c r="AV1639" s="13" t="s">
        <v>89</v>
      </c>
      <c r="AW1639" s="13" t="s">
        <v>39</v>
      </c>
      <c r="AX1639" s="13" t="s">
        <v>80</v>
      </c>
      <c r="AY1639" s="158" t="s">
        <v>192</v>
      </c>
    </row>
    <row r="1640" spans="2:65" s="13" customFormat="1" ht="10.199999999999999" x14ac:dyDescent="0.2">
      <c r="B1640" s="157"/>
      <c r="D1640" s="151" t="s">
        <v>203</v>
      </c>
      <c r="E1640" s="158" t="s">
        <v>20</v>
      </c>
      <c r="F1640" s="159" t="s">
        <v>1282</v>
      </c>
      <c r="H1640" s="160">
        <v>63.27</v>
      </c>
      <c r="I1640" s="161"/>
      <c r="L1640" s="157"/>
      <c r="M1640" s="162"/>
      <c r="T1640" s="163"/>
      <c r="AT1640" s="158" t="s">
        <v>203</v>
      </c>
      <c r="AU1640" s="158" t="s">
        <v>89</v>
      </c>
      <c r="AV1640" s="13" t="s">
        <v>89</v>
      </c>
      <c r="AW1640" s="13" t="s">
        <v>39</v>
      </c>
      <c r="AX1640" s="13" t="s">
        <v>80</v>
      </c>
      <c r="AY1640" s="158" t="s">
        <v>192</v>
      </c>
    </row>
    <row r="1641" spans="2:65" s="13" customFormat="1" ht="10.199999999999999" x14ac:dyDescent="0.2">
      <c r="B1641" s="157"/>
      <c r="D1641" s="151" t="s">
        <v>203</v>
      </c>
      <c r="E1641" s="158" t="s">
        <v>20</v>
      </c>
      <c r="F1641" s="159" t="s">
        <v>1284</v>
      </c>
      <c r="H1641" s="160">
        <v>28.94</v>
      </c>
      <c r="I1641" s="161"/>
      <c r="L1641" s="157"/>
      <c r="M1641" s="162"/>
      <c r="T1641" s="163"/>
      <c r="AT1641" s="158" t="s">
        <v>203</v>
      </c>
      <c r="AU1641" s="158" t="s">
        <v>89</v>
      </c>
      <c r="AV1641" s="13" t="s">
        <v>89</v>
      </c>
      <c r="AW1641" s="13" t="s">
        <v>39</v>
      </c>
      <c r="AX1641" s="13" t="s">
        <v>80</v>
      </c>
      <c r="AY1641" s="158" t="s">
        <v>192</v>
      </c>
    </row>
    <row r="1642" spans="2:65" s="13" customFormat="1" ht="10.199999999999999" x14ac:dyDescent="0.2">
      <c r="B1642" s="157"/>
      <c r="D1642" s="151" t="s">
        <v>203</v>
      </c>
      <c r="E1642" s="158" t="s">
        <v>20</v>
      </c>
      <c r="F1642" s="159" t="s">
        <v>1286</v>
      </c>
      <c r="H1642" s="160">
        <v>4.16</v>
      </c>
      <c r="I1642" s="161"/>
      <c r="L1642" s="157"/>
      <c r="M1642" s="162"/>
      <c r="T1642" s="163"/>
      <c r="AT1642" s="158" t="s">
        <v>203</v>
      </c>
      <c r="AU1642" s="158" t="s">
        <v>89</v>
      </c>
      <c r="AV1642" s="13" t="s">
        <v>89</v>
      </c>
      <c r="AW1642" s="13" t="s">
        <v>39</v>
      </c>
      <c r="AX1642" s="13" t="s">
        <v>80</v>
      </c>
      <c r="AY1642" s="158" t="s">
        <v>192</v>
      </c>
    </row>
    <row r="1643" spans="2:65" s="13" customFormat="1" ht="10.199999999999999" x14ac:dyDescent="0.2">
      <c r="B1643" s="157"/>
      <c r="D1643" s="151" t="s">
        <v>203</v>
      </c>
      <c r="E1643" s="158" t="s">
        <v>20</v>
      </c>
      <c r="F1643" s="159" t="s">
        <v>1288</v>
      </c>
      <c r="H1643" s="160">
        <v>108.18</v>
      </c>
      <c r="I1643" s="161"/>
      <c r="L1643" s="157"/>
      <c r="M1643" s="162"/>
      <c r="T1643" s="163"/>
      <c r="AT1643" s="158" t="s">
        <v>203</v>
      </c>
      <c r="AU1643" s="158" t="s">
        <v>89</v>
      </c>
      <c r="AV1643" s="13" t="s">
        <v>89</v>
      </c>
      <c r="AW1643" s="13" t="s">
        <v>39</v>
      </c>
      <c r="AX1643" s="13" t="s">
        <v>80</v>
      </c>
      <c r="AY1643" s="158" t="s">
        <v>192</v>
      </c>
    </row>
    <row r="1644" spans="2:65" s="13" customFormat="1" ht="10.199999999999999" x14ac:dyDescent="0.2">
      <c r="B1644" s="157"/>
      <c r="D1644" s="151" t="s">
        <v>203</v>
      </c>
      <c r="E1644" s="158" t="s">
        <v>20</v>
      </c>
      <c r="F1644" s="159" t="s">
        <v>1292</v>
      </c>
      <c r="H1644" s="160">
        <v>18.329999999999998</v>
      </c>
      <c r="I1644" s="161"/>
      <c r="L1644" s="157"/>
      <c r="M1644" s="162"/>
      <c r="T1644" s="163"/>
      <c r="AT1644" s="158" t="s">
        <v>203</v>
      </c>
      <c r="AU1644" s="158" t="s">
        <v>89</v>
      </c>
      <c r="AV1644" s="13" t="s">
        <v>89</v>
      </c>
      <c r="AW1644" s="13" t="s">
        <v>39</v>
      </c>
      <c r="AX1644" s="13" t="s">
        <v>80</v>
      </c>
      <c r="AY1644" s="158" t="s">
        <v>192</v>
      </c>
    </row>
    <row r="1645" spans="2:65" s="14" customFormat="1" ht="10.199999999999999" x14ac:dyDescent="0.2">
      <c r="B1645" s="164"/>
      <c r="D1645" s="151" t="s">
        <v>203</v>
      </c>
      <c r="E1645" s="165" t="s">
        <v>20</v>
      </c>
      <c r="F1645" s="166" t="s">
        <v>207</v>
      </c>
      <c r="H1645" s="167">
        <v>437.24099999999999</v>
      </c>
      <c r="I1645" s="168"/>
      <c r="L1645" s="164"/>
      <c r="M1645" s="169"/>
      <c r="T1645" s="170"/>
      <c r="AT1645" s="165" t="s">
        <v>203</v>
      </c>
      <c r="AU1645" s="165" t="s">
        <v>89</v>
      </c>
      <c r="AV1645" s="14" t="s">
        <v>199</v>
      </c>
      <c r="AW1645" s="14" t="s">
        <v>39</v>
      </c>
      <c r="AX1645" s="14" t="s">
        <v>22</v>
      </c>
      <c r="AY1645" s="165" t="s">
        <v>192</v>
      </c>
    </row>
    <row r="1646" spans="2:65" s="11" customFormat="1" ht="22.8" customHeight="1" x14ac:dyDescent="0.25">
      <c r="B1646" s="121"/>
      <c r="D1646" s="122" t="s">
        <v>79</v>
      </c>
      <c r="E1646" s="131" t="s">
        <v>208</v>
      </c>
      <c r="F1646" s="131" t="s">
        <v>209</v>
      </c>
      <c r="I1646" s="124"/>
      <c r="J1646" s="132">
        <f>BK1646</f>
        <v>0</v>
      </c>
      <c r="L1646" s="121"/>
      <c r="M1646" s="126"/>
      <c r="P1646" s="127">
        <f>SUM(P1647:P2010)</f>
        <v>0</v>
      </c>
      <c r="R1646" s="127">
        <f>SUM(R1647:R2010)</f>
        <v>5.5594373000000008</v>
      </c>
      <c r="T1646" s="128">
        <f>SUM(T1647:T2010)</f>
        <v>11.655520000000001</v>
      </c>
      <c r="AR1646" s="122" t="s">
        <v>22</v>
      </c>
      <c r="AT1646" s="129" t="s">
        <v>79</v>
      </c>
      <c r="AU1646" s="129" t="s">
        <v>22</v>
      </c>
      <c r="AY1646" s="122" t="s">
        <v>192</v>
      </c>
      <c r="BK1646" s="130">
        <f>SUM(BK1647:BK2010)</f>
        <v>0</v>
      </c>
    </row>
    <row r="1647" spans="2:65" s="1" customFormat="1" ht="24.15" customHeight="1" x14ac:dyDescent="0.2">
      <c r="B1647" s="33"/>
      <c r="C1647" s="133" t="s">
        <v>2691</v>
      </c>
      <c r="D1647" s="133" t="s">
        <v>194</v>
      </c>
      <c r="E1647" s="134" t="s">
        <v>2692</v>
      </c>
      <c r="F1647" s="135" t="s">
        <v>2693</v>
      </c>
      <c r="G1647" s="136" t="s">
        <v>197</v>
      </c>
      <c r="H1647" s="137">
        <v>1584.2</v>
      </c>
      <c r="I1647" s="138"/>
      <c r="J1647" s="139">
        <f>ROUND(I1647*H1647,2)</f>
        <v>0</v>
      </c>
      <c r="K1647" s="135" t="s">
        <v>198</v>
      </c>
      <c r="L1647" s="33"/>
      <c r="M1647" s="140" t="s">
        <v>20</v>
      </c>
      <c r="N1647" s="141" t="s">
        <v>51</v>
      </c>
      <c r="P1647" s="142">
        <f>O1647*H1647</f>
        <v>0</v>
      </c>
      <c r="Q1647" s="142">
        <v>0</v>
      </c>
      <c r="R1647" s="142">
        <f>Q1647*H1647</f>
        <v>0</v>
      </c>
      <c r="S1647" s="142">
        <v>0</v>
      </c>
      <c r="T1647" s="143">
        <f>S1647*H1647</f>
        <v>0</v>
      </c>
      <c r="AR1647" s="144" t="s">
        <v>199</v>
      </c>
      <c r="AT1647" s="144" t="s">
        <v>194</v>
      </c>
      <c r="AU1647" s="144" t="s">
        <v>89</v>
      </c>
      <c r="AY1647" s="18" t="s">
        <v>192</v>
      </c>
      <c r="BE1647" s="145">
        <f>IF(N1647="základní",J1647,0)</f>
        <v>0</v>
      </c>
      <c r="BF1647" s="145">
        <f>IF(N1647="snížená",J1647,0)</f>
        <v>0</v>
      </c>
      <c r="BG1647" s="145">
        <f>IF(N1647="zákl. přenesená",J1647,0)</f>
        <v>0</v>
      </c>
      <c r="BH1647" s="145">
        <f>IF(N1647="sníž. přenesená",J1647,0)</f>
        <v>0</v>
      </c>
      <c r="BI1647" s="145">
        <f>IF(N1647="nulová",J1647,0)</f>
        <v>0</v>
      </c>
      <c r="BJ1647" s="18" t="s">
        <v>22</v>
      </c>
      <c r="BK1647" s="145">
        <f>ROUND(I1647*H1647,2)</f>
        <v>0</v>
      </c>
      <c r="BL1647" s="18" t="s">
        <v>199</v>
      </c>
      <c r="BM1647" s="144" t="s">
        <v>2694</v>
      </c>
    </row>
    <row r="1648" spans="2:65" s="1" customFormat="1" ht="10.199999999999999" x14ac:dyDescent="0.2">
      <c r="B1648" s="33"/>
      <c r="D1648" s="146" t="s">
        <v>201</v>
      </c>
      <c r="F1648" s="147" t="s">
        <v>2695</v>
      </c>
      <c r="I1648" s="148"/>
      <c r="L1648" s="33"/>
      <c r="M1648" s="149"/>
      <c r="T1648" s="54"/>
      <c r="AT1648" s="18" t="s">
        <v>201</v>
      </c>
      <c r="AU1648" s="18" t="s">
        <v>89</v>
      </c>
    </row>
    <row r="1649" spans="2:65" s="12" customFormat="1" ht="10.199999999999999" x14ac:dyDescent="0.2">
      <c r="B1649" s="150"/>
      <c r="D1649" s="151" t="s">
        <v>203</v>
      </c>
      <c r="E1649" s="152" t="s">
        <v>20</v>
      </c>
      <c r="F1649" s="153" t="s">
        <v>2696</v>
      </c>
      <c r="H1649" s="152" t="s">
        <v>20</v>
      </c>
      <c r="I1649" s="154"/>
      <c r="L1649" s="150"/>
      <c r="M1649" s="155"/>
      <c r="T1649" s="156"/>
      <c r="AT1649" s="152" t="s">
        <v>203</v>
      </c>
      <c r="AU1649" s="152" t="s">
        <v>89</v>
      </c>
      <c r="AV1649" s="12" t="s">
        <v>22</v>
      </c>
      <c r="AW1649" s="12" t="s">
        <v>39</v>
      </c>
      <c r="AX1649" s="12" t="s">
        <v>80</v>
      </c>
      <c r="AY1649" s="152" t="s">
        <v>192</v>
      </c>
    </row>
    <row r="1650" spans="2:65" s="13" customFormat="1" ht="10.199999999999999" x14ac:dyDescent="0.2">
      <c r="B1650" s="157"/>
      <c r="D1650" s="151" t="s">
        <v>203</v>
      </c>
      <c r="E1650" s="158" t="s">
        <v>20</v>
      </c>
      <c r="F1650" s="159" t="s">
        <v>2697</v>
      </c>
      <c r="H1650" s="160">
        <v>1584.2</v>
      </c>
      <c r="I1650" s="161"/>
      <c r="L1650" s="157"/>
      <c r="M1650" s="162"/>
      <c r="T1650" s="163"/>
      <c r="AT1650" s="158" t="s">
        <v>203</v>
      </c>
      <c r="AU1650" s="158" t="s">
        <v>89</v>
      </c>
      <c r="AV1650" s="13" t="s">
        <v>89</v>
      </c>
      <c r="AW1650" s="13" t="s">
        <v>39</v>
      </c>
      <c r="AX1650" s="13" t="s">
        <v>80</v>
      </c>
      <c r="AY1650" s="158" t="s">
        <v>192</v>
      </c>
    </row>
    <row r="1651" spans="2:65" s="15" customFormat="1" ht="10.199999999999999" x14ac:dyDescent="0.2">
      <c r="B1651" s="171"/>
      <c r="D1651" s="151" t="s">
        <v>203</v>
      </c>
      <c r="E1651" s="172" t="s">
        <v>1250</v>
      </c>
      <c r="F1651" s="173" t="s">
        <v>335</v>
      </c>
      <c r="H1651" s="174">
        <v>1584.2</v>
      </c>
      <c r="I1651" s="175"/>
      <c r="L1651" s="171"/>
      <c r="M1651" s="176"/>
      <c r="T1651" s="177"/>
      <c r="AT1651" s="172" t="s">
        <v>203</v>
      </c>
      <c r="AU1651" s="172" t="s">
        <v>89</v>
      </c>
      <c r="AV1651" s="15" t="s">
        <v>225</v>
      </c>
      <c r="AW1651" s="15" t="s">
        <v>39</v>
      </c>
      <c r="AX1651" s="15" t="s">
        <v>22</v>
      </c>
      <c r="AY1651" s="172" t="s">
        <v>192</v>
      </c>
    </row>
    <row r="1652" spans="2:65" s="1" customFormat="1" ht="24.15" customHeight="1" x14ac:dyDescent="0.2">
      <c r="B1652" s="33"/>
      <c r="C1652" s="133" t="s">
        <v>2698</v>
      </c>
      <c r="D1652" s="133" t="s">
        <v>194</v>
      </c>
      <c r="E1652" s="134" t="s">
        <v>2699</v>
      </c>
      <c r="F1652" s="135" t="s">
        <v>2700</v>
      </c>
      <c r="G1652" s="136" t="s">
        <v>197</v>
      </c>
      <c r="H1652" s="137">
        <v>66536.399999999994</v>
      </c>
      <c r="I1652" s="138"/>
      <c r="J1652" s="139">
        <f>ROUND(I1652*H1652,2)</f>
        <v>0</v>
      </c>
      <c r="K1652" s="135" t="s">
        <v>198</v>
      </c>
      <c r="L1652" s="33"/>
      <c r="M1652" s="140" t="s">
        <v>20</v>
      </c>
      <c r="N1652" s="141" t="s">
        <v>51</v>
      </c>
      <c r="P1652" s="142">
        <f>O1652*H1652</f>
        <v>0</v>
      </c>
      <c r="Q1652" s="142">
        <v>0</v>
      </c>
      <c r="R1652" s="142">
        <f>Q1652*H1652</f>
        <v>0</v>
      </c>
      <c r="S1652" s="142">
        <v>0</v>
      </c>
      <c r="T1652" s="143">
        <f>S1652*H1652</f>
        <v>0</v>
      </c>
      <c r="AR1652" s="144" t="s">
        <v>199</v>
      </c>
      <c r="AT1652" s="144" t="s">
        <v>194</v>
      </c>
      <c r="AU1652" s="144" t="s">
        <v>89</v>
      </c>
      <c r="AY1652" s="18" t="s">
        <v>192</v>
      </c>
      <c r="BE1652" s="145">
        <f>IF(N1652="základní",J1652,0)</f>
        <v>0</v>
      </c>
      <c r="BF1652" s="145">
        <f>IF(N1652="snížená",J1652,0)</f>
        <v>0</v>
      </c>
      <c r="BG1652" s="145">
        <f>IF(N1652="zákl. přenesená",J1652,0)</f>
        <v>0</v>
      </c>
      <c r="BH1652" s="145">
        <f>IF(N1652="sníž. přenesená",J1652,0)</f>
        <v>0</v>
      </c>
      <c r="BI1652" s="145">
        <f>IF(N1652="nulová",J1652,0)</f>
        <v>0</v>
      </c>
      <c r="BJ1652" s="18" t="s">
        <v>22</v>
      </c>
      <c r="BK1652" s="145">
        <f>ROUND(I1652*H1652,2)</f>
        <v>0</v>
      </c>
      <c r="BL1652" s="18" t="s">
        <v>199</v>
      </c>
      <c r="BM1652" s="144" t="s">
        <v>2701</v>
      </c>
    </row>
    <row r="1653" spans="2:65" s="1" customFormat="1" ht="10.199999999999999" x14ac:dyDescent="0.2">
      <c r="B1653" s="33"/>
      <c r="D1653" s="146" t="s">
        <v>201</v>
      </c>
      <c r="F1653" s="147" t="s">
        <v>2702</v>
      </c>
      <c r="I1653" s="148"/>
      <c r="L1653" s="33"/>
      <c r="M1653" s="149"/>
      <c r="T1653" s="54"/>
      <c r="AT1653" s="18" t="s">
        <v>201</v>
      </c>
      <c r="AU1653" s="18" t="s">
        <v>89</v>
      </c>
    </row>
    <row r="1654" spans="2:65" s="13" customFormat="1" ht="10.199999999999999" x14ac:dyDescent="0.2">
      <c r="B1654" s="157"/>
      <c r="D1654" s="151" t="s">
        <v>203</v>
      </c>
      <c r="E1654" s="158" t="s">
        <v>20</v>
      </c>
      <c r="F1654" s="159" t="s">
        <v>2703</v>
      </c>
      <c r="H1654" s="160">
        <v>66536.399999999994</v>
      </c>
      <c r="I1654" s="161"/>
      <c r="L1654" s="157"/>
      <c r="M1654" s="162"/>
      <c r="T1654" s="163"/>
      <c r="AT1654" s="158" t="s">
        <v>203</v>
      </c>
      <c r="AU1654" s="158" t="s">
        <v>89</v>
      </c>
      <c r="AV1654" s="13" t="s">
        <v>89</v>
      </c>
      <c r="AW1654" s="13" t="s">
        <v>39</v>
      </c>
      <c r="AX1654" s="13" t="s">
        <v>22</v>
      </c>
      <c r="AY1654" s="158" t="s">
        <v>192</v>
      </c>
    </row>
    <row r="1655" spans="2:65" s="1" customFormat="1" ht="24.15" customHeight="1" x14ac:dyDescent="0.2">
      <c r="B1655" s="33"/>
      <c r="C1655" s="133" t="s">
        <v>2704</v>
      </c>
      <c r="D1655" s="133" t="s">
        <v>194</v>
      </c>
      <c r="E1655" s="134" t="s">
        <v>2705</v>
      </c>
      <c r="F1655" s="135" t="s">
        <v>2706</v>
      </c>
      <c r="G1655" s="136" t="s">
        <v>197</v>
      </c>
      <c r="H1655" s="137">
        <v>1584.2</v>
      </c>
      <c r="I1655" s="138"/>
      <c r="J1655" s="139">
        <f>ROUND(I1655*H1655,2)</f>
        <v>0</v>
      </c>
      <c r="K1655" s="135" t="s">
        <v>198</v>
      </c>
      <c r="L1655" s="33"/>
      <c r="M1655" s="140" t="s">
        <v>20</v>
      </c>
      <c r="N1655" s="141" t="s">
        <v>51</v>
      </c>
      <c r="P1655" s="142">
        <f>O1655*H1655</f>
        <v>0</v>
      </c>
      <c r="Q1655" s="142">
        <v>0</v>
      </c>
      <c r="R1655" s="142">
        <f>Q1655*H1655</f>
        <v>0</v>
      </c>
      <c r="S1655" s="142">
        <v>0</v>
      </c>
      <c r="T1655" s="143">
        <f>S1655*H1655</f>
        <v>0</v>
      </c>
      <c r="AR1655" s="144" t="s">
        <v>199</v>
      </c>
      <c r="AT1655" s="144" t="s">
        <v>194</v>
      </c>
      <c r="AU1655" s="144" t="s">
        <v>89</v>
      </c>
      <c r="AY1655" s="18" t="s">
        <v>192</v>
      </c>
      <c r="BE1655" s="145">
        <f>IF(N1655="základní",J1655,0)</f>
        <v>0</v>
      </c>
      <c r="BF1655" s="145">
        <f>IF(N1655="snížená",J1655,0)</f>
        <v>0</v>
      </c>
      <c r="BG1655" s="145">
        <f>IF(N1655="zákl. přenesená",J1655,0)</f>
        <v>0</v>
      </c>
      <c r="BH1655" s="145">
        <f>IF(N1655="sníž. přenesená",J1655,0)</f>
        <v>0</v>
      </c>
      <c r="BI1655" s="145">
        <f>IF(N1655="nulová",J1655,0)</f>
        <v>0</v>
      </c>
      <c r="BJ1655" s="18" t="s">
        <v>22</v>
      </c>
      <c r="BK1655" s="145">
        <f>ROUND(I1655*H1655,2)</f>
        <v>0</v>
      </c>
      <c r="BL1655" s="18" t="s">
        <v>199</v>
      </c>
      <c r="BM1655" s="144" t="s">
        <v>2707</v>
      </c>
    </row>
    <row r="1656" spans="2:65" s="1" customFormat="1" ht="10.199999999999999" x14ac:dyDescent="0.2">
      <c r="B1656" s="33"/>
      <c r="D1656" s="146" t="s">
        <v>201</v>
      </c>
      <c r="F1656" s="147" t="s">
        <v>2708</v>
      </c>
      <c r="I1656" s="148"/>
      <c r="L1656" s="33"/>
      <c r="M1656" s="149"/>
      <c r="T1656" s="54"/>
      <c r="AT1656" s="18" t="s">
        <v>201</v>
      </c>
      <c r="AU1656" s="18" t="s">
        <v>89</v>
      </c>
    </row>
    <row r="1657" spans="2:65" s="13" customFormat="1" ht="10.199999999999999" x14ac:dyDescent="0.2">
      <c r="B1657" s="157"/>
      <c r="D1657" s="151" t="s">
        <v>203</v>
      </c>
      <c r="E1657" s="158" t="s">
        <v>20</v>
      </c>
      <c r="F1657" s="159" t="s">
        <v>1250</v>
      </c>
      <c r="H1657" s="160">
        <v>1584.2</v>
      </c>
      <c r="I1657" s="161"/>
      <c r="L1657" s="157"/>
      <c r="M1657" s="162"/>
      <c r="T1657" s="163"/>
      <c r="AT1657" s="158" t="s">
        <v>203</v>
      </c>
      <c r="AU1657" s="158" t="s">
        <v>89</v>
      </c>
      <c r="AV1657" s="13" t="s">
        <v>89</v>
      </c>
      <c r="AW1657" s="13" t="s">
        <v>39</v>
      </c>
      <c r="AX1657" s="13" t="s">
        <v>22</v>
      </c>
      <c r="AY1657" s="158" t="s">
        <v>192</v>
      </c>
    </row>
    <row r="1658" spans="2:65" s="1" customFormat="1" ht="24.15" customHeight="1" x14ac:dyDescent="0.2">
      <c r="B1658" s="33"/>
      <c r="C1658" s="133" t="s">
        <v>2709</v>
      </c>
      <c r="D1658" s="133" t="s">
        <v>194</v>
      </c>
      <c r="E1658" s="134" t="s">
        <v>2710</v>
      </c>
      <c r="F1658" s="135" t="s">
        <v>2711</v>
      </c>
      <c r="G1658" s="136" t="s">
        <v>197</v>
      </c>
      <c r="H1658" s="137">
        <v>194.72499999999999</v>
      </c>
      <c r="I1658" s="138"/>
      <c r="J1658" s="139">
        <f>ROUND(I1658*H1658,2)</f>
        <v>0</v>
      </c>
      <c r="K1658" s="135" t="s">
        <v>198</v>
      </c>
      <c r="L1658" s="33"/>
      <c r="M1658" s="140" t="s">
        <v>20</v>
      </c>
      <c r="N1658" s="141" t="s">
        <v>51</v>
      </c>
      <c r="P1658" s="142">
        <f>O1658*H1658</f>
        <v>0</v>
      </c>
      <c r="Q1658" s="142">
        <v>0</v>
      </c>
      <c r="R1658" s="142">
        <f>Q1658*H1658</f>
        <v>0</v>
      </c>
      <c r="S1658" s="142">
        <v>0</v>
      </c>
      <c r="T1658" s="143">
        <f>S1658*H1658</f>
        <v>0</v>
      </c>
      <c r="AR1658" s="144" t="s">
        <v>199</v>
      </c>
      <c r="AT1658" s="144" t="s">
        <v>194</v>
      </c>
      <c r="AU1658" s="144" t="s">
        <v>89</v>
      </c>
      <c r="AY1658" s="18" t="s">
        <v>192</v>
      </c>
      <c r="BE1658" s="145">
        <f>IF(N1658="základní",J1658,0)</f>
        <v>0</v>
      </c>
      <c r="BF1658" s="145">
        <f>IF(N1658="snížená",J1658,0)</f>
        <v>0</v>
      </c>
      <c r="BG1658" s="145">
        <f>IF(N1658="zákl. přenesená",J1658,0)</f>
        <v>0</v>
      </c>
      <c r="BH1658" s="145">
        <f>IF(N1658="sníž. přenesená",J1658,0)</f>
        <v>0</v>
      </c>
      <c r="BI1658" s="145">
        <f>IF(N1658="nulová",J1658,0)</f>
        <v>0</v>
      </c>
      <c r="BJ1658" s="18" t="s">
        <v>22</v>
      </c>
      <c r="BK1658" s="145">
        <f>ROUND(I1658*H1658,2)</f>
        <v>0</v>
      </c>
      <c r="BL1658" s="18" t="s">
        <v>199</v>
      </c>
      <c r="BM1658" s="144" t="s">
        <v>2712</v>
      </c>
    </row>
    <row r="1659" spans="2:65" s="1" customFormat="1" ht="10.199999999999999" x14ac:dyDescent="0.2">
      <c r="B1659" s="33"/>
      <c r="D1659" s="146" t="s">
        <v>201</v>
      </c>
      <c r="F1659" s="147" t="s">
        <v>2713</v>
      </c>
      <c r="I1659" s="148"/>
      <c r="L1659" s="33"/>
      <c r="M1659" s="149"/>
      <c r="T1659" s="54"/>
      <c r="AT1659" s="18" t="s">
        <v>201</v>
      </c>
      <c r="AU1659" s="18" t="s">
        <v>89</v>
      </c>
    </row>
    <row r="1660" spans="2:65" s="12" customFormat="1" ht="20.399999999999999" x14ac:dyDescent="0.2">
      <c r="B1660" s="150"/>
      <c r="D1660" s="151" t="s">
        <v>203</v>
      </c>
      <c r="E1660" s="152" t="s">
        <v>20</v>
      </c>
      <c r="F1660" s="153" t="s">
        <v>2714</v>
      </c>
      <c r="H1660" s="152" t="s">
        <v>20</v>
      </c>
      <c r="I1660" s="154"/>
      <c r="L1660" s="150"/>
      <c r="M1660" s="155"/>
      <c r="T1660" s="156"/>
      <c r="AT1660" s="152" t="s">
        <v>203</v>
      </c>
      <c r="AU1660" s="152" t="s">
        <v>89</v>
      </c>
      <c r="AV1660" s="12" t="s">
        <v>22</v>
      </c>
      <c r="AW1660" s="12" t="s">
        <v>39</v>
      </c>
      <c r="AX1660" s="12" t="s">
        <v>80</v>
      </c>
      <c r="AY1660" s="152" t="s">
        <v>192</v>
      </c>
    </row>
    <row r="1661" spans="2:65" s="12" customFormat="1" ht="20.399999999999999" x14ac:dyDescent="0.2">
      <c r="B1661" s="150"/>
      <c r="D1661" s="151" t="s">
        <v>203</v>
      </c>
      <c r="E1661" s="152" t="s">
        <v>20</v>
      </c>
      <c r="F1661" s="153" t="s">
        <v>2715</v>
      </c>
      <c r="H1661" s="152" t="s">
        <v>20</v>
      </c>
      <c r="I1661" s="154"/>
      <c r="L1661" s="150"/>
      <c r="M1661" s="155"/>
      <c r="T1661" s="156"/>
      <c r="AT1661" s="152" t="s">
        <v>203</v>
      </c>
      <c r="AU1661" s="152" t="s">
        <v>89</v>
      </c>
      <c r="AV1661" s="12" t="s">
        <v>22</v>
      </c>
      <c r="AW1661" s="12" t="s">
        <v>39</v>
      </c>
      <c r="AX1661" s="12" t="s">
        <v>80</v>
      </c>
      <c r="AY1661" s="152" t="s">
        <v>192</v>
      </c>
    </row>
    <row r="1662" spans="2:65" s="13" customFormat="1" ht="10.199999999999999" x14ac:dyDescent="0.2">
      <c r="B1662" s="157"/>
      <c r="D1662" s="151" t="s">
        <v>203</v>
      </c>
      <c r="E1662" s="158" t="s">
        <v>20</v>
      </c>
      <c r="F1662" s="159" t="s">
        <v>2716</v>
      </c>
      <c r="H1662" s="160">
        <v>194.72499999999999</v>
      </c>
      <c r="I1662" s="161"/>
      <c r="L1662" s="157"/>
      <c r="M1662" s="162"/>
      <c r="T1662" s="163"/>
      <c r="AT1662" s="158" t="s">
        <v>203</v>
      </c>
      <c r="AU1662" s="158" t="s">
        <v>89</v>
      </c>
      <c r="AV1662" s="13" t="s">
        <v>89</v>
      </c>
      <c r="AW1662" s="13" t="s">
        <v>39</v>
      </c>
      <c r="AX1662" s="13" t="s">
        <v>22</v>
      </c>
      <c r="AY1662" s="158" t="s">
        <v>192</v>
      </c>
    </row>
    <row r="1663" spans="2:65" s="1" customFormat="1" ht="24.15" customHeight="1" x14ac:dyDescent="0.2">
      <c r="B1663" s="33"/>
      <c r="C1663" s="133" t="s">
        <v>2717</v>
      </c>
      <c r="D1663" s="133" t="s">
        <v>194</v>
      </c>
      <c r="E1663" s="134" t="s">
        <v>2718</v>
      </c>
      <c r="F1663" s="135" t="s">
        <v>2719</v>
      </c>
      <c r="G1663" s="136" t="s">
        <v>197</v>
      </c>
      <c r="H1663" s="137">
        <v>17525.25</v>
      </c>
      <c r="I1663" s="138"/>
      <c r="J1663" s="139">
        <f>ROUND(I1663*H1663,2)</f>
        <v>0</v>
      </c>
      <c r="K1663" s="135" t="s">
        <v>198</v>
      </c>
      <c r="L1663" s="33"/>
      <c r="M1663" s="140" t="s">
        <v>20</v>
      </c>
      <c r="N1663" s="141" t="s">
        <v>51</v>
      </c>
      <c r="P1663" s="142">
        <f>O1663*H1663</f>
        <v>0</v>
      </c>
      <c r="Q1663" s="142">
        <v>0</v>
      </c>
      <c r="R1663" s="142">
        <f>Q1663*H1663</f>
        <v>0</v>
      </c>
      <c r="S1663" s="142">
        <v>0</v>
      </c>
      <c r="T1663" s="143">
        <f>S1663*H1663</f>
        <v>0</v>
      </c>
      <c r="AR1663" s="144" t="s">
        <v>199</v>
      </c>
      <c r="AT1663" s="144" t="s">
        <v>194</v>
      </c>
      <c r="AU1663" s="144" t="s">
        <v>89</v>
      </c>
      <c r="AY1663" s="18" t="s">
        <v>192</v>
      </c>
      <c r="BE1663" s="145">
        <f>IF(N1663="základní",J1663,0)</f>
        <v>0</v>
      </c>
      <c r="BF1663" s="145">
        <f>IF(N1663="snížená",J1663,0)</f>
        <v>0</v>
      </c>
      <c r="BG1663" s="145">
        <f>IF(N1663="zákl. přenesená",J1663,0)</f>
        <v>0</v>
      </c>
      <c r="BH1663" s="145">
        <f>IF(N1663="sníž. přenesená",J1663,0)</f>
        <v>0</v>
      </c>
      <c r="BI1663" s="145">
        <f>IF(N1663="nulová",J1663,0)</f>
        <v>0</v>
      </c>
      <c r="BJ1663" s="18" t="s">
        <v>22</v>
      </c>
      <c r="BK1663" s="145">
        <f>ROUND(I1663*H1663,2)</f>
        <v>0</v>
      </c>
      <c r="BL1663" s="18" t="s">
        <v>199</v>
      </c>
      <c r="BM1663" s="144" t="s">
        <v>2720</v>
      </c>
    </row>
    <row r="1664" spans="2:65" s="1" customFormat="1" ht="10.199999999999999" x14ac:dyDescent="0.2">
      <c r="B1664" s="33"/>
      <c r="D1664" s="146" t="s">
        <v>201</v>
      </c>
      <c r="F1664" s="147" t="s">
        <v>2721</v>
      </c>
      <c r="I1664" s="148"/>
      <c r="L1664" s="33"/>
      <c r="M1664" s="149"/>
      <c r="T1664" s="54"/>
      <c r="AT1664" s="18" t="s">
        <v>201</v>
      </c>
      <c r="AU1664" s="18" t="s">
        <v>89</v>
      </c>
    </row>
    <row r="1665" spans="2:65" s="13" customFormat="1" ht="10.199999999999999" x14ac:dyDescent="0.2">
      <c r="B1665" s="157"/>
      <c r="D1665" s="151" t="s">
        <v>203</v>
      </c>
      <c r="F1665" s="159" t="s">
        <v>2722</v>
      </c>
      <c r="H1665" s="160">
        <v>17525.25</v>
      </c>
      <c r="I1665" s="161"/>
      <c r="L1665" s="157"/>
      <c r="M1665" s="162"/>
      <c r="T1665" s="163"/>
      <c r="AT1665" s="158" t="s">
        <v>203</v>
      </c>
      <c r="AU1665" s="158" t="s">
        <v>89</v>
      </c>
      <c r="AV1665" s="13" t="s">
        <v>89</v>
      </c>
      <c r="AW1665" s="13" t="s">
        <v>4</v>
      </c>
      <c r="AX1665" s="13" t="s">
        <v>22</v>
      </c>
      <c r="AY1665" s="158" t="s">
        <v>192</v>
      </c>
    </row>
    <row r="1666" spans="2:65" s="1" customFormat="1" ht="24.15" customHeight="1" x14ac:dyDescent="0.2">
      <c r="B1666" s="33"/>
      <c r="C1666" s="133" t="s">
        <v>2723</v>
      </c>
      <c r="D1666" s="133" t="s">
        <v>194</v>
      </c>
      <c r="E1666" s="134" t="s">
        <v>2724</v>
      </c>
      <c r="F1666" s="135" t="s">
        <v>2725</v>
      </c>
      <c r="G1666" s="136" t="s">
        <v>197</v>
      </c>
      <c r="H1666" s="137">
        <v>194.72499999999999</v>
      </c>
      <c r="I1666" s="138"/>
      <c r="J1666" s="139">
        <f>ROUND(I1666*H1666,2)</f>
        <v>0</v>
      </c>
      <c r="K1666" s="135" t="s">
        <v>198</v>
      </c>
      <c r="L1666" s="33"/>
      <c r="M1666" s="140" t="s">
        <v>20</v>
      </c>
      <c r="N1666" s="141" t="s">
        <v>51</v>
      </c>
      <c r="P1666" s="142">
        <f>O1666*H1666</f>
        <v>0</v>
      </c>
      <c r="Q1666" s="142">
        <v>0</v>
      </c>
      <c r="R1666" s="142">
        <f>Q1666*H1666</f>
        <v>0</v>
      </c>
      <c r="S1666" s="142">
        <v>0</v>
      </c>
      <c r="T1666" s="143">
        <f>S1666*H1666</f>
        <v>0</v>
      </c>
      <c r="AR1666" s="144" t="s">
        <v>199</v>
      </c>
      <c r="AT1666" s="144" t="s">
        <v>194</v>
      </c>
      <c r="AU1666" s="144" t="s">
        <v>89</v>
      </c>
      <c r="AY1666" s="18" t="s">
        <v>192</v>
      </c>
      <c r="BE1666" s="145">
        <f>IF(N1666="základní",J1666,0)</f>
        <v>0</v>
      </c>
      <c r="BF1666" s="145">
        <f>IF(N1666="snížená",J1666,0)</f>
        <v>0</v>
      </c>
      <c r="BG1666" s="145">
        <f>IF(N1666="zákl. přenesená",J1666,0)</f>
        <v>0</v>
      </c>
      <c r="BH1666" s="145">
        <f>IF(N1666="sníž. přenesená",J1666,0)</f>
        <v>0</v>
      </c>
      <c r="BI1666" s="145">
        <f>IF(N1666="nulová",J1666,0)</f>
        <v>0</v>
      </c>
      <c r="BJ1666" s="18" t="s">
        <v>22</v>
      </c>
      <c r="BK1666" s="145">
        <f>ROUND(I1666*H1666,2)</f>
        <v>0</v>
      </c>
      <c r="BL1666" s="18" t="s">
        <v>199</v>
      </c>
      <c r="BM1666" s="144" t="s">
        <v>2726</v>
      </c>
    </row>
    <row r="1667" spans="2:65" s="1" customFormat="1" ht="10.199999999999999" x14ac:dyDescent="0.2">
      <c r="B1667" s="33"/>
      <c r="D1667" s="146" t="s">
        <v>201</v>
      </c>
      <c r="F1667" s="147" t="s">
        <v>2727</v>
      </c>
      <c r="I1667" s="148"/>
      <c r="L1667" s="33"/>
      <c r="M1667" s="149"/>
      <c r="T1667" s="54"/>
      <c r="AT1667" s="18" t="s">
        <v>201</v>
      </c>
      <c r="AU1667" s="18" t="s">
        <v>89</v>
      </c>
    </row>
    <row r="1668" spans="2:65" s="1" customFormat="1" ht="24.15" customHeight="1" x14ac:dyDescent="0.2">
      <c r="B1668" s="33"/>
      <c r="C1668" s="133" t="s">
        <v>2728</v>
      </c>
      <c r="D1668" s="133" t="s">
        <v>194</v>
      </c>
      <c r="E1668" s="134" t="s">
        <v>2729</v>
      </c>
      <c r="F1668" s="135" t="s">
        <v>2730</v>
      </c>
      <c r="G1668" s="136" t="s">
        <v>234</v>
      </c>
      <c r="H1668" s="137">
        <v>497.53</v>
      </c>
      <c r="I1668" s="138"/>
      <c r="J1668" s="139">
        <f>ROUND(I1668*H1668,2)</f>
        <v>0</v>
      </c>
      <c r="K1668" s="135" t="s">
        <v>198</v>
      </c>
      <c r="L1668" s="33"/>
      <c r="M1668" s="140" t="s">
        <v>20</v>
      </c>
      <c r="N1668" s="141" t="s">
        <v>51</v>
      </c>
      <c r="P1668" s="142">
        <f>O1668*H1668</f>
        <v>0</v>
      </c>
      <c r="Q1668" s="142">
        <v>1.2999999999999999E-4</v>
      </c>
      <c r="R1668" s="142">
        <f>Q1668*H1668</f>
        <v>6.4678899999999998E-2</v>
      </c>
      <c r="S1668" s="142">
        <v>0</v>
      </c>
      <c r="T1668" s="143">
        <f>S1668*H1668</f>
        <v>0</v>
      </c>
      <c r="AR1668" s="144" t="s">
        <v>199</v>
      </c>
      <c r="AT1668" s="144" t="s">
        <v>194</v>
      </c>
      <c r="AU1668" s="144" t="s">
        <v>89</v>
      </c>
      <c r="AY1668" s="18" t="s">
        <v>192</v>
      </c>
      <c r="BE1668" s="145">
        <f>IF(N1668="základní",J1668,0)</f>
        <v>0</v>
      </c>
      <c r="BF1668" s="145">
        <f>IF(N1668="snížená",J1668,0)</f>
        <v>0</v>
      </c>
      <c r="BG1668" s="145">
        <f>IF(N1668="zákl. přenesená",J1668,0)</f>
        <v>0</v>
      </c>
      <c r="BH1668" s="145">
        <f>IF(N1668="sníž. přenesená",J1668,0)</f>
        <v>0</v>
      </c>
      <c r="BI1668" s="145">
        <f>IF(N1668="nulová",J1668,0)</f>
        <v>0</v>
      </c>
      <c r="BJ1668" s="18" t="s">
        <v>22</v>
      </c>
      <c r="BK1668" s="145">
        <f>ROUND(I1668*H1668,2)</f>
        <v>0</v>
      </c>
      <c r="BL1668" s="18" t="s">
        <v>199</v>
      </c>
      <c r="BM1668" s="144" t="s">
        <v>2731</v>
      </c>
    </row>
    <row r="1669" spans="2:65" s="1" customFormat="1" ht="10.199999999999999" x14ac:dyDescent="0.2">
      <c r="B1669" s="33"/>
      <c r="D1669" s="146" t="s">
        <v>201</v>
      </c>
      <c r="F1669" s="147" t="s">
        <v>2732</v>
      </c>
      <c r="I1669" s="148"/>
      <c r="L1669" s="33"/>
      <c r="M1669" s="149"/>
      <c r="T1669" s="54"/>
      <c r="AT1669" s="18" t="s">
        <v>201</v>
      </c>
      <c r="AU1669" s="18" t="s">
        <v>89</v>
      </c>
    </row>
    <row r="1670" spans="2:65" s="12" customFormat="1" ht="10.199999999999999" x14ac:dyDescent="0.2">
      <c r="B1670" s="150"/>
      <c r="D1670" s="151" t="s">
        <v>203</v>
      </c>
      <c r="E1670" s="152" t="s">
        <v>20</v>
      </c>
      <c r="F1670" s="153" t="s">
        <v>2733</v>
      </c>
      <c r="H1670" s="152" t="s">
        <v>20</v>
      </c>
      <c r="I1670" s="154"/>
      <c r="L1670" s="150"/>
      <c r="M1670" s="155"/>
      <c r="T1670" s="156"/>
      <c r="AT1670" s="152" t="s">
        <v>203</v>
      </c>
      <c r="AU1670" s="152" t="s">
        <v>89</v>
      </c>
      <c r="AV1670" s="12" t="s">
        <v>22</v>
      </c>
      <c r="AW1670" s="12" t="s">
        <v>39</v>
      </c>
      <c r="AX1670" s="12" t="s">
        <v>80</v>
      </c>
      <c r="AY1670" s="152" t="s">
        <v>192</v>
      </c>
    </row>
    <row r="1671" spans="2:65" s="12" customFormat="1" ht="10.199999999999999" x14ac:dyDescent="0.2">
      <c r="B1671" s="150"/>
      <c r="D1671" s="151" t="s">
        <v>203</v>
      </c>
      <c r="E1671" s="152" t="s">
        <v>20</v>
      </c>
      <c r="F1671" s="153" t="s">
        <v>2572</v>
      </c>
      <c r="H1671" s="152" t="s">
        <v>20</v>
      </c>
      <c r="I1671" s="154"/>
      <c r="L1671" s="150"/>
      <c r="M1671" s="155"/>
      <c r="T1671" s="156"/>
      <c r="AT1671" s="152" t="s">
        <v>203</v>
      </c>
      <c r="AU1671" s="152" t="s">
        <v>89</v>
      </c>
      <c r="AV1671" s="12" t="s">
        <v>22</v>
      </c>
      <c r="AW1671" s="12" t="s">
        <v>39</v>
      </c>
      <c r="AX1671" s="12" t="s">
        <v>80</v>
      </c>
      <c r="AY1671" s="152" t="s">
        <v>192</v>
      </c>
    </row>
    <row r="1672" spans="2:65" s="13" customFormat="1" ht="10.199999999999999" x14ac:dyDescent="0.2">
      <c r="B1672" s="157"/>
      <c r="D1672" s="151" t="s">
        <v>203</v>
      </c>
      <c r="E1672" s="158" t="s">
        <v>20</v>
      </c>
      <c r="F1672" s="159" t="s">
        <v>1311</v>
      </c>
      <c r="H1672" s="160">
        <v>78.78</v>
      </c>
      <c r="I1672" s="161"/>
      <c r="L1672" s="157"/>
      <c r="M1672" s="162"/>
      <c r="T1672" s="163"/>
      <c r="AT1672" s="158" t="s">
        <v>203</v>
      </c>
      <c r="AU1672" s="158" t="s">
        <v>89</v>
      </c>
      <c r="AV1672" s="13" t="s">
        <v>89</v>
      </c>
      <c r="AW1672" s="13" t="s">
        <v>39</v>
      </c>
      <c r="AX1672" s="13" t="s">
        <v>80</v>
      </c>
      <c r="AY1672" s="158" t="s">
        <v>192</v>
      </c>
    </row>
    <row r="1673" spans="2:65" s="12" customFormat="1" ht="10.199999999999999" x14ac:dyDescent="0.2">
      <c r="B1673" s="150"/>
      <c r="D1673" s="151" t="s">
        <v>203</v>
      </c>
      <c r="E1673" s="152" t="s">
        <v>20</v>
      </c>
      <c r="F1673" s="153" t="s">
        <v>2581</v>
      </c>
      <c r="H1673" s="152" t="s">
        <v>20</v>
      </c>
      <c r="I1673" s="154"/>
      <c r="L1673" s="150"/>
      <c r="M1673" s="155"/>
      <c r="T1673" s="156"/>
      <c r="AT1673" s="152" t="s">
        <v>203</v>
      </c>
      <c r="AU1673" s="152" t="s">
        <v>89</v>
      </c>
      <c r="AV1673" s="12" t="s">
        <v>22</v>
      </c>
      <c r="AW1673" s="12" t="s">
        <v>39</v>
      </c>
      <c r="AX1673" s="12" t="s">
        <v>80</v>
      </c>
      <c r="AY1673" s="152" t="s">
        <v>192</v>
      </c>
    </row>
    <row r="1674" spans="2:65" s="13" customFormat="1" ht="10.199999999999999" x14ac:dyDescent="0.2">
      <c r="B1674" s="157"/>
      <c r="D1674" s="151" t="s">
        <v>203</v>
      </c>
      <c r="E1674" s="158" t="s">
        <v>20</v>
      </c>
      <c r="F1674" s="159" t="s">
        <v>2734</v>
      </c>
      <c r="H1674" s="160">
        <v>395.94</v>
      </c>
      <c r="I1674" s="161"/>
      <c r="L1674" s="157"/>
      <c r="M1674" s="162"/>
      <c r="T1674" s="163"/>
      <c r="AT1674" s="158" t="s">
        <v>203</v>
      </c>
      <c r="AU1674" s="158" t="s">
        <v>89</v>
      </c>
      <c r="AV1674" s="13" t="s">
        <v>89</v>
      </c>
      <c r="AW1674" s="13" t="s">
        <v>39</v>
      </c>
      <c r="AX1674" s="13" t="s">
        <v>80</v>
      </c>
      <c r="AY1674" s="158" t="s">
        <v>192</v>
      </c>
    </row>
    <row r="1675" spans="2:65" s="12" customFormat="1" ht="10.199999999999999" x14ac:dyDescent="0.2">
      <c r="B1675" s="150"/>
      <c r="D1675" s="151" t="s">
        <v>203</v>
      </c>
      <c r="E1675" s="152" t="s">
        <v>20</v>
      </c>
      <c r="F1675" s="153" t="s">
        <v>2735</v>
      </c>
      <c r="H1675" s="152" t="s">
        <v>20</v>
      </c>
      <c r="I1675" s="154"/>
      <c r="L1675" s="150"/>
      <c r="M1675" s="155"/>
      <c r="T1675" s="156"/>
      <c r="AT1675" s="152" t="s">
        <v>203</v>
      </c>
      <c r="AU1675" s="152" t="s">
        <v>89</v>
      </c>
      <c r="AV1675" s="12" t="s">
        <v>22</v>
      </c>
      <c r="AW1675" s="12" t="s">
        <v>39</v>
      </c>
      <c r="AX1675" s="12" t="s">
        <v>80</v>
      </c>
      <c r="AY1675" s="152" t="s">
        <v>192</v>
      </c>
    </row>
    <row r="1676" spans="2:65" s="13" customFormat="1" ht="10.199999999999999" x14ac:dyDescent="0.2">
      <c r="B1676" s="157"/>
      <c r="D1676" s="151" t="s">
        <v>203</v>
      </c>
      <c r="E1676" s="158" t="s">
        <v>20</v>
      </c>
      <c r="F1676" s="159" t="s">
        <v>2736</v>
      </c>
      <c r="H1676" s="160">
        <v>-201.6</v>
      </c>
      <c r="I1676" s="161"/>
      <c r="L1676" s="157"/>
      <c r="M1676" s="162"/>
      <c r="T1676" s="163"/>
      <c r="AT1676" s="158" t="s">
        <v>203</v>
      </c>
      <c r="AU1676" s="158" t="s">
        <v>89</v>
      </c>
      <c r="AV1676" s="13" t="s">
        <v>89</v>
      </c>
      <c r="AW1676" s="13" t="s">
        <v>39</v>
      </c>
      <c r="AX1676" s="13" t="s">
        <v>80</v>
      </c>
      <c r="AY1676" s="158" t="s">
        <v>192</v>
      </c>
    </row>
    <row r="1677" spans="2:65" s="12" customFormat="1" ht="10.199999999999999" x14ac:dyDescent="0.2">
      <c r="B1677" s="150"/>
      <c r="D1677" s="151" t="s">
        <v>203</v>
      </c>
      <c r="E1677" s="152" t="s">
        <v>20</v>
      </c>
      <c r="F1677" s="153" t="s">
        <v>2737</v>
      </c>
      <c r="H1677" s="152" t="s">
        <v>20</v>
      </c>
      <c r="I1677" s="154"/>
      <c r="L1677" s="150"/>
      <c r="M1677" s="155"/>
      <c r="T1677" s="156"/>
      <c r="AT1677" s="152" t="s">
        <v>203</v>
      </c>
      <c r="AU1677" s="152" t="s">
        <v>89</v>
      </c>
      <c r="AV1677" s="12" t="s">
        <v>22</v>
      </c>
      <c r="AW1677" s="12" t="s">
        <v>39</v>
      </c>
      <c r="AX1677" s="12" t="s">
        <v>80</v>
      </c>
      <c r="AY1677" s="152" t="s">
        <v>192</v>
      </c>
    </row>
    <row r="1678" spans="2:65" s="13" customFormat="1" ht="10.199999999999999" x14ac:dyDescent="0.2">
      <c r="B1678" s="157"/>
      <c r="D1678" s="151" t="s">
        <v>203</v>
      </c>
      <c r="E1678" s="158" t="s">
        <v>20</v>
      </c>
      <c r="F1678" s="159" t="s">
        <v>2738</v>
      </c>
      <c r="H1678" s="160">
        <v>224.41</v>
      </c>
      <c r="I1678" s="161"/>
      <c r="L1678" s="157"/>
      <c r="M1678" s="162"/>
      <c r="T1678" s="163"/>
      <c r="AT1678" s="158" t="s">
        <v>203</v>
      </c>
      <c r="AU1678" s="158" t="s">
        <v>89</v>
      </c>
      <c r="AV1678" s="13" t="s">
        <v>89</v>
      </c>
      <c r="AW1678" s="13" t="s">
        <v>39</v>
      </c>
      <c r="AX1678" s="13" t="s">
        <v>80</v>
      </c>
      <c r="AY1678" s="158" t="s">
        <v>192</v>
      </c>
    </row>
    <row r="1679" spans="2:65" s="14" customFormat="1" ht="10.199999999999999" x14ac:dyDescent="0.2">
      <c r="B1679" s="164"/>
      <c r="D1679" s="151" t="s">
        <v>203</v>
      </c>
      <c r="E1679" s="165" t="s">
        <v>20</v>
      </c>
      <c r="F1679" s="166" t="s">
        <v>207</v>
      </c>
      <c r="H1679" s="167">
        <v>497.53</v>
      </c>
      <c r="I1679" s="168"/>
      <c r="L1679" s="164"/>
      <c r="M1679" s="169"/>
      <c r="T1679" s="170"/>
      <c r="AT1679" s="165" t="s">
        <v>203</v>
      </c>
      <c r="AU1679" s="165" t="s">
        <v>89</v>
      </c>
      <c r="AV1679" s="14" t="s">
        <v>199</v>
      </c>
      <c r="AW1679" s="14" t="s">
        <v>39</v>
      </c>
      <c r="AX1679" s="14" t="s">
        <v>22</v>
      </c>
      <c r="AY1679" s="165" t="s">
        <v>192</v>
      </c>
    </row>
    <row r="1680" spans="2:65" s="1" customFormat="1" ht="24.15" customHeight="1" x14ac:dyDescent="0.2">
      <c r="B1680" s="33"/>
      <c r="C1680" s="133" t="s">
        <v>2739</v>
      </c>
      <c r="D1680" s="133" t="s">
        <v>194</v>
      </c>
      <c r="E1680" s="134" t="s">
        <v>2740</v>
      </c>
      <c r="F1680" s="135" t="s">
        <v>2741</v>
      </c>
      <c r="G1680" s="136" t="s">
        <v>234</v>
      </c>
      <c r="H1680" s="137">
        <v>50</v>
      </c>
      <c r="I1680" s="138"/>
      <c r="J1680" s="139">
        <f>ROUND(I1680*H1680,2)</f>
        <v>0</v>
      </c>
      <c r="K1680" s="135" t="s">
        <v>198</v>
      </c>
      <c r="L1680" s="33"/>
      <c r="M1680" s="140" t="s">
        <v>20</v>
      </c>
      <c r="N1680" s="141" t="s">
        <v>51</v>
      </c>
      <c r="P1680" s="142">
        <f>O1680*H1680</f>
        <v>0</v>
      </c>
      <c r="Q1680" s="142">
        <v>2.1000000000000001E-4</v>
      </c>
      <c r="R1680" s="142">
        <f>Q1680*H1680</f>
        <v>1.0500000000000001E-2</v>
      </c>
      <c r="S1680" s="142">
        <v>0</v>
      </c>
      <c r="T1680" s="143">
        <f>S1680*H1680</f>
        <v>0</v>
      </c>
      <c r="AR1680" s="144" t="s">
        <v>199</v>
      </c>
      <c r="AT1680" s="144" t="s">
        <v>194</v>
      </c>
      <c r="AU1680" s="144" t="s">
        <v>89</v>
      </c>
      <c r="AY1680" s="18" t="s">
        <v>192</v>
      </c>
      <c r="BE1680" s="145">
        <f>IF(N1680="základní",J1680,0)</f>
        <v>0</v>
      </c>
      <c r="BF1680" s="145">
        <f>IF(N1680="snížená",J1680,0)</f>
        <v>0</v>
      </c>
      <c r="BG1680" s="145">
        <f>IF(N1680="zákl. přenesená",J1680,0)</f>
        <v>0</v>
      </c>
      <c r="BH1680" s="145">
        <f>IF(N1680="sníž. přenesená",J1680,0)</f>
        <v>0</v>
      </c>
      <c r="BI1680" s="145">
        <f>IF(N1680="nulová",J1680,0)</f>
        <v>0</v>
      </c>
      <c r="BJ1680" s="18" t="s">
        <v>22</v>
      </c>
      <c r="BK1680" s="145">
        <f>ROUND(I1680*H1680,2)</f>
        <v>0</v>
      </c>
      <c r="BL1680" s="18" t="s">
        <v>199</v>
      </c>
      <c r="BM1680" s="144" t="s">
        <v>2742</v>
      </c>
    </row>
    <row r="1681" spans="2:65" s="1" customFormat="1" ht="10.199999999999999" x14ac:dyDescent="0.2">
      <c r="B1681" s="33"/>
      <c r="D1681" s="146" t="s">
        <v>201</v>
      </c>
      <c r="F1681" s="147" t="s">
        <v>2743</v>
      </c>
      <c r="I1681" s="148"/>
      <c r="L1681" s="33"/>
      <c r="M1681" s="149"/>
      <c r="T1681" s="54"/>
      <c r="AT1681" s="18" t="s">
        <v>201</v>
      </c>
      <c r="AU1681" s="18" t="s">
        <v>89</v>
      </c>
    </row>
    <row r="1682" spans="2:65" s="12" customFormat="1" ht="10.199999999999999" x14ac:dyDescent="0.2">
      <c r="B1682" s="150"/>
      <c r="D1682" s="151" t="s">
        <v>203</v>
      </c>
      <c r="E1682" s="152" t="s">
        <v>20</v>
      </c>
      <c r="F1682" s="153" t="s">
        <v>2744</v>
      </c>
      <c r="H1682" s="152" t="s">
        <v>20</v>
      </c>
      <c r="I1682" s="154"/>
      <c r="L1682" s="150"/>
      <c r="M1682" s="155"/>
      <c r="T1682" s="156"/>
      <c r="AT1682" s="152" t="s">
        <v>203</v>
      </c>
      <c r="AU1682" s="152" t="s">
        <v>89</v>
      </c>
      <c r="AV1682" s="12" t="s">
        <v>22</v>
      </c>
      <c r="AW1682" s="12" t="s">
        <v>39</v>
      </c>
      <c r="AX1682" s="12" t="s">
        <v>80</v>
      </c>
      <c r="AY1682" s="152" t="s">
        <v>192</v>
      </c>
    </row>
    <row r="1683" spans="2:65" s="13" customFormat="1" ht="10.199999999999999" x14ac:dyDescent="0.2">
      <c r="B1683" s="157"/>
      <c r="D1683" s="151" t="s">
        <v>203</v>
      </c>
      <c r="E1683" s="158" t="s">
        <v>20</v>
      </c>
      <c r="F1683" s="159" t="s">
        <v>2745</v>
      </c>
      <c r="H1683" s="160">
        <v>50</v>
      </c>
      <c r="I1683" s="161"/>
      <c r="L1683" s="157"/>
      <c r="M1683" s="162"/>
      <c r="T1683" s="163"/>
      <c r="AT1683" s="158" t="s">
        <v>203</v>
      </c>
      <c r="AU1683" s="158" t="s">
        <v>89</v>
      </c>
      <c r="AV1683" s="13" t="s">
        <v>89</v>
      </c>
      <c r="AW1683" s="13" t="s">
        <v>39</v>
      </c>
      <c r="AX1683" s="13" t="s">
        <v>22</v>
      </c>
      <c r="AY1683" s="158" t="s">
        <v>192</v>
      </c>
    </row>
    <row r="1684" spans="2:65" s="1" customFormat="1" ht="24.15" customHeight="1" x14ac:dyDescent="0.2">
      <c r="B1684" s="33"/>
      <c r="C1684" s="133" t="s">
        <v>2746</v>
      </c>
      <c r="D1684" s="133" t="s">
        <v>194</v>
      </c>
      <c r="E1684" s="134" t="s">
        <v>2747</v>
      </c>
      <c r="F1684" s="135" t="s">
        <v>2748</v>
      </c>
      <c r="G1684" s="136" t="s">
        <v>234</v>
      </c>
      <c r="H1684" s="137">
        <v>688.9</v>
      </c>
      <c r="I1684" s="138"/>
      <c r="J1684" s="139">
        <f>ROUND(I1684*H1684,2)</f>
        <v>0</v>
      </c>
      <c r="K1684" s="135" t="s">
        <v>198</v>
      </c>
      <c r="L1684" s="33"/>
      <c r="M1684" s="140" t="s">
        <v>20</v>
      </c>
      <c r="N1684" s="141" t="s">
        <v>51</v>
      </c>
      <c r="P1684" s="142">
        <f>O1684*H1684</f>
        <v>0</v>
      </c>
      <c r="Q1684" s="142">
        <v>4.0000000000000003E-5</v>
      </c>
      <c r="R1684" s="142">
        <f>Q1684*H1684</f>
        <v>2.7556000000000001E-2</v>
      </c>
      <c r="S1684" s="142">
        <v>0</v>
      </c>
      <c r="T1684" s="143">
        <f>S1684*H1684</f>
        <v>0</v>
      </c>
      <c r="AR1684" s="144" t="s">
        <v>199</v>
      </c>
      <c r="AT1684" s="144" t="s">
        <v>194</v>
      </c>
      <c r="AU1684" s="144" t="s">
        <v>89</v>
      </c>
      <c r="AY1684" s="18" t="s">
        <v>192</v>
      </c>
      <c r="BE1684" s="145">
        <f>IF(N1684="základní",J1684,0)</f>
        <v>0</v>
      </c>
      <c r="BF1684" s="145">
        <f>IF(N1684="snížená",J1684,0)</f>
        <v>0</v>
      </c>
      <c r="BG1684" s="145">
        <f>IF(N1684="zákl. přenesená",J1684,0)</f>
        <v>0</v>
      </c>
      <c r="BH1684" s="145">
        <f>IF(N1684="sníž. přenesená",J1684,0)</f>
        <v>0</v>
      </c>
      <c r="BI1684" s="145">
        <f>IF(N1684="nulová",J1684,0)</f>
        <v>0</v>
      </c>
      <c r="BJ1684" s="18" t="s">
        <v>22</v>
      </c>
      <c r="BK1684" s="145">
        <f>ROUND(I1684*H1684,2)</f>
        <v>0</v>
      </c>
      <c r="BL1684" s="18" t="s">
        <v>199</v>
      </c>
      <c r="BM1684" s="144" t="s">
        <v>2749</v>
      </c>
    </row>
    <row r="1685" spans="2:65" s="1" customFormat="1" ht="10.199999999999999" x14ac:dyDescent="0.2">
      <c r="B1685" s="33"/>
      <c r="D1685" s="146" t="s">
        <v>201</v>
      </c>
      <c r="F1685" s="147" t="s">
        <v>2750</v>
      </c>
      <c r="I1685" s="148"/>
      <c r="L1685" s="33"/>
      <c r="M1685" s="149"/>
      <c r="T1685" s="54"/>
      <c r="AT1685" s="18" t="s">
        <v>201</v>
      </c>
      <c r="AU1685" s="18" t="s">
        <v>89</v>
      </c>
    </row>
    <row r="1686" spans="2:65" s="12" customFormat="1" ht="10.199999999999999" x14ac:dyDescent="0.2">
      <c r="B1686" s="150"/>
      <c r="D1686" s="151" t="s">
        <v>203</v>
      </c>
      <c r="E1686" s="152" t="s">
        <v>20</v>
      </c>
      <c r="F1686" s="153" t="s">
        <v>2751</v>
      </c>
      <c r="H1686" s="152" t="s">
        <v>20</v>
      </c>
      <c r="I1686" s="154"/>
      <c r="L1686" s="150"/>
      <c r="M1686" s="155"/>
      <c r="T1686" s="156"/>
      <c r="AT1686" s="152" t="s">
        <v>203</v>
      </c>
      <c r="AU1686" s="152" t="s">
        <v>89</v>
      </c>
      <c r="AV1686" s="12" t="s">
        <v>22</v>
      </c>
      <c r="AW1686" s="12" t="s">
        <v>39</v>
      </c>
      <c r="AX1686" s="12" t="s">
        <v>80</v>
      </c>
      <c r="AY1686" s="152" t="s">
        <v>192</v>
      </c>
    </row>
    <row r="1687" spans="2:65" s="12" customFormat="1" ht="10.199999999999999" x14ac:dyDescent="0.2">
      <c r="B1687" s="150"/>
      <c r="D1687" s="151" t="s">
        <v>203</v>
      </c>
      <c r="E1687" s="152" t="s">
        <v>20</v>
      </c>
      <c r="F1687" s="153" t="s">
        <v>2752</v>
      </c>
      <c r="H1687" s="152" t="s">
        <v>20</v>
      </c>
      <c r="I1687" s="154"/>
      <c r="L1687" s="150"/>
      <c r="M1687" s="155"/>
      <c r="T1687" s="156"/>
      <c r="AT1687" s="152" t="s">
        <v>203</v>
      </c>
      <c r="AU1687" s="152" t="s">
        <v>89</v>
      </c>
      <c r="AV1687" s="12" t="s">
        <v>22</v>
      </c>
      <c r="AW1687" s="12" t="s">
        <v>39</v>
      </c>
      <c r="AX1687" s="12" t="s">
        <v>80</v>
      </c>
      <c r="AY1687" s="152" t="s">
        <v>192</v>
      </c>
    </row>
    <row r="1688" spans="2:65" s="12" customFormat="1" ht="10.199999999999999" x14ac:dyDescent="0.2">
      <c r="B1688" s="150"/>
      <c r="D1688" s="151" t="s">
        <v>203</v>
      </c>
      <c r="E1688" s="152" t="s">
        <v>20</v>
      </c>
      <c r="F1688" s="153" t="s">
        <v>2753</v>
      </c>
      <c r="H1688" s="152" t="s">
        <v>20</v>
      </c>
      <c r="I1688" s="154"/>
      <c r="L1688" s="150"/>
      <c r="M1688" s="155"/>
      <c r="T1688" s="156"/>
      <c r="AT1688" s="152" t="s">
        <v>203</v>
      </c>
      <c r="AU1688" s="152" t="s">
        <v>89</v>
      </c>
      <c r="AV1688" s="12" t="s">
        <v>22</v>
      </c>
      <c r="AW1688" s="12" t="s">
        <v>39</v>
      </c>
      <c r="AX1688" s="12" t="s">
        <v>80</v>
      </c>
      <c r="AY1688" s="152" t="s">
        <v>192</v>
      </c>
    </row>
    <row r="1689" spans="2:65" s="12" customFormat="1" ht="10.199999999999999" x14ac:dyDescent="0.2">
      <c r="B1689" s="150"/>
      <c r="D1689" s="151" t="s">
        <v>203</v>
      </c>
      <c r="E1689" s="152" t="s">
        <v>20</v>
      </c>
      <c r="F1689" s="153" t="s">
        <v>2586</v>
      </c>
      <c r="H1689" s="152" t="s">
        <v>20</v>
      </c>
      <c r="I1689" s="154"/>
      <c r="L1689" s="150"/>
      <c r="M1689" s="155"/>
      <c r="T1689" s="156"/>
      <c r="AT1689" s="152" t="s">
        <v>203</v>
      </c>
      <c r="AU1689" s="152" t="s">
        <v>89</v>
      </c>
      <c r="AV1689" s="12" t="s">
        <v>22</v>
      </c>
      <c r="AW1689" s="12" t="s">
        <v>39</v>
      </c>
      <c r="AX1689" s="12" t="s">
        <v>80</v>
      </c>
      <c r="AY1689" s="152" t="s">
        <v>192</v>
      </c>
    </row>
    <row r="1690" spans="2:65" s="13" customFormat="1" ht="10.199999999999999" x14ac:dyDescent="0.2">
      <c r="B1690" s="157"/>
      <c r="D1690" s="151" t="s">
        <v>203</v>
      </c>
      <c r="E1690" s="158" t="s">
        <v>20</v>
      </c>
      <c r="F1690" s="159" t="s">
        <v>2754</v>
      </c>
      <c r="H1690" s="160">
        <v>210.161</v>
      </c>
      <c r="I1690" s="161"/>
      <c r="L1690" s="157"/>
      <c r="M1690" s="162"/>
      <c r="T1690" s="163"/>
      <c r="AT1690" s="158" t="s">
        <v>203</v>
      </c>
      <c r="AU1690" s="158" t="s">
        <v>89</v>
      </c>
      <c r="AV1690" s="13" t="s">
        <v>89</v>
      </c>
      <c r="AW1690" s="13" t="s">
        <v>39</v>
      </c>
      <c r="AX1690" s="13" t="s">
        <v>80</v>
      </c>
      <c r="AY1690" s="158" t="s">
        <v>192</v>
      </c>
    </row>
    <row r="1691" spans="2:65" s="13" customFormat="1" ht="10.199999999999999" x14ac:dyDescent="0.2">
      <c r="B1691" s="157"/>
      <c r="D1691" s="151" t="s">
        <v>203</v>
      </c>
      <c r="E1691" s="158" t="s">
        <v>20</v>
      </c>
      <c r="F1691" s="159" t="s">
        <v>2755</v>
      </c>
      <c r="H1691" s="160">
        <v>-57.12</v>
      </c>
      <c r="I1691" s="161"/>
      <c r="L1691" s="157"/>
      <c r="M1691" s="162"/>
      <c r="T1691" s="163"/>
      <c r="AT1691" s="158" t="s">
        <v>203</v>
      </c>
      <c r="AU1691" s="158" t="s">
        <v>89</v>
      </c>
      <c r="AV1691" s="13" t="s">
        <v>89</v>
      </c>
      <c r="AW1691" s="13" t="s">
        <v>39</v>
      </c>
      <c r="AX1691" s="13" t="s">
        <v>80</v>
      </c>
      <c r="AY1691" s="158" t="s">
        <v>192</v>
      </c>
    </row>
    <row r="1692" spans="2:65" s="12" customFormat="1" ht="10.199999999999999" x14ac:dyDescent="0.2">
      <c r="B1692" s="150"/>
      <c r="D1692" s="151" t="s">
        <v>203</v>
      </c>
      <c r="E1692" s="152" t="s">
        <v>20</v>
      </c>
      <c r="F1692" s="153" t="s">
        <v>829</v>
      </c>
      <c r="H1692" s="152" t="s">
        <v>20</v>
      </c>
      <c r="I1692" s="154"/>
      <c r="L1692" s="150"/>
      <c r="M1692" s="155"/>
      <c r="T1692" s="156"/>
      <c r="AT1692" s="152" t="s">
        <v>203</v>
      </c>
      <c r="AU1692" s="152" t="s">
        <v>89</v>
      </c>
      <c r="AV1692" s="12" t="s">
        <v>22</v>
      </c>
      <c r="AW1692" s="12" t="s">
        <v>39</v>
      </c>
      <c r="AX1692" s="12" t="s">
        <v>80</v>
      </c>
      <c r="AY1692" s="152" t="s">
        <v>192</v>
      </c>
    </row>
    <row r="1693" spans="2:65" s="13" customFormat="1" ht="10.199999999999999" x14ac:dyDescent="0.2">
      <c r="B1693" s="157"/>
      <c r="D1693" s="151" t="s">
        <v>203</v>
      </c>
      <c r="E1693" s="158" t="s">
        <v>20</v>
      </c>
      <c r="F1693" s="159" t="s">
        <v>830</v>
      </c>
      <c r="H1693" s="160">
        <v>4.2</v>
      </c>
      <c r="I1693" s="161"/>
      <c r="L1693" s="157"/>
      <c r="M1693" s="162"/>
      <c r="T1693" s="163"/>
      <c r="AT1693" s="158" t="s">
        <v>203</v>
      </c>
      <c r="AU1693" s="158" t="s">
        <v>89</v>
      </c>
      <c r="AV1693" s="13" t="s">
        <v>89</v>
      </c>
      <c r="AW1693" s="13" t="s">
        <v>39</v>
      </c>
      <c r="AX1693" s="13" t="s">
        <v>80</v>
      </c>
      <c r="AY1693" s="158" t="s">
        <v>192</v>
      </c>
    </row>
    <row r="1694" spans="2:65" s="15" customFormat="1" ht="10.199999999999999" x14ac:dyDescent="0.2">
      <c r="B1694" s="171"/>
      <c r="D1694" s="151" t="s">
        <v>203</v>
      </c>
      <c r="E1694" s="172" t="s">
        <v>1268</v>
      </c>
      <c r="F1694" s="173" t="s">
        <v>335</v>
      </c>
      <c r="H1694" s="174">
        <v>157.24100000000001</v>
      </c>
      <c r="I1694" s="175"/>
      <c r="L1694" s="171"/>
      <c r="M1694" s="176"/>
      <c r="T1694" s="177"/>
      <c r="AT1694" s="172" t="s">
        <v>203</v>
      </c>
      <c r="AU1694" s="172" t="s">
        <v>89</v>
      </c>
      <c r="AV1694" s="15" t="s">
        <v>225</v>
      </c>
      <c r="AW1694" s="15" t="s">
        <v>39</v>
      </c>
      <c r="AX1694" s="15" t="s">
        <v>80</v>
      </c>
      <c r="AY1694" s="172" t="s">
        <v>192</v>
      </c>
    </row>
    <row r="1695" spans="2:65" s="12" customFormat="1" ht="10.199999999999999" x14ac:dyDescent="0.2">
      <c r="B1695" s="150"/>
      <c r="D1695" s="151" t="s">
        <v>203</v>
      </c>
      <c r="E1695" s="152" t="s">
        <v>20</v>
      </c>
      <c r="F1695" s="153" t="s">
        <v>2756</v>
      </c>
      <c r="H1695" s="152" t="s">
        <v>20</v>
      </c>
      <c r="I1695" s="154"/>
      <c r="L1695" s="150"/>
      <c r="M1695" s="155"/>
      <c r="T1695" s="156"/>
      <c r="AT1695" s="152" t="s">
        <v>203</v>
      </c>
      <c r="AU1695" s="152" t="s">
        <v>89</v>
      </c>
      <c r="AV1695" s="12" t="s">
        <v>22</v>
      </c>
      <c r="AW1695" s="12" t="s">
        <v>39</v>
      </c>
      <c r="AX1695" s="12" t="s">
        <v>80</v>
      </c>
      <c r="AY1695" s="152" t="s">
        <v>192</v>
      </c>
    </row>
    <row r="1696" spans="2:65" s="13" customFormat="1" ht="10.199999999999999" x14ac:dyDescent="0.2">
      <c r="B1696" s="157"/>
      <c r="D1696" s="151" t="s">
        <v>203</v>
      </c>
      <c r="E1696" s="158" t="s">
        <v>20</v>
      </c>
      <c r="F1696" s="159" t="s">
        <v>2757</v>
      </c>
      <c r="H1696" s="160">
        <v>57.12</v>
      </c>
      <c r="I1696" s="161"/>
      <c r="L1696" s="157"/>
      <c r="M1696" s="162"/>
      <c r="T1696" s="163"/>
      <c r="AT1696" s="158" t="s">
        <v>203</v>
      </c>
      <c r="AU1696" s="158" t="s">
        <v>89</v>
      </c>
      <c r="AV1696" s="13" t="s">
        <v>89</v>
      </c>
      <c r="AW1696" s="13" t="s">
        <v>39</v>
      </c>
      <c r="AX1696" s="13" t="s">
        <v>80</v>
      </c>
      <c r="AY1696" s="158" t="s">
        <v>192</v>
      </c>
    </row>
    <row r="1697" spans="2:51" s="15" customFormat="1" ht="10.199999999999999" x14ac:dyDescent="0.2">
      <c r="B1697" s="171"/>
      <c r="D1697" s="151" t="s">
        <v>203</v>
      </c>
      <c r="E1697" s="172" t="s">
        <v>1270</v>
      </c>
      <c r="F1697" s="173" t="s">
        <v>335</v>
      </c>
      <c r="H1697" s="174">
        <v>57.12</v>
      </c>
      <c r="I1697" s="175"/>
      <c r="L1697" s="171"/>
      <c r="M1697" s="176"/>
      <c r="T1697" s="177"/>
      <c r="AT1697" s="172" t="s">
        <v>203</v>
      </c>
      <c r="AU1697" s="172" t="s">
        <v>89</v>
      </c>
      <c r="AV1697" s="15" t="s">
        <v>225</v>
      </c>
      <c r="AW1697" s="15" t="s">
        <v>39</v>
      </c>
      <c r="AX1697" s="15" t="s">
        <v>80</v>
      </c>
      <c r="AY1697" s="172" t="s">
        <v>192</v>
      </c>
    </row>
    <row r="1698" spans="2:51" s="12" customFormat="1" ht="10.199999999999999" x14ac:dyDescent="0.2">
      <c r="B1698" s="150"/>
      <c r="D1698" s="151" t="s">
        <v>203</v>
      </c>
      <c r="E1698" s="152" t="s">
        <v>20</v>
      </c>
      <c r="F1698" s="153" t="s">
        <v>2758</v>
      </c>
      <c r="H1698" s="152" t="s">
        <v>20</v>
      </c>
      <c r="I1698" s="154"/>
      <c r="L1698" s="150"/>
      <c r="M1698" s="155"/>
      <c r="T1698" s="156"/>
      <c r="AT1698" s="152" t="s">
        <v>203</v>
      </c>
      <c r="AU1698" s="152" t="s">
        <v>89</v>
      </c>
      <c r="AV1698" s="12" t="s">
        <v>22</v>
      </c>
      <c r="AW1698" s="12" t="s">
        <v>39</v>
      </c>
      <c r="AX1698" s="12" t="s">
        <v>80</v>
      </c>
      <c r="AY1698" s="152" t="s">
        <v>192</v>
      </c>
    </row>
    <row r="1699" spans="2:51" s="12" customFormat="1" ht="10.199999999999999" x14ac:dyDescent="0.2">
      <c r="B1699" s="150"/>
      <c r="D1699" s="151" t="s">
        <v>203</v>
      </c>
      <c r="E1699" s="152" t="s">
        <v>20</v>
      </c>
      <c r="F1699" s="153" t="s">
        <v>2759</v>
      </c>
      <c r="H1699" s="152" t="s">
        <v>20</v>
      </c>
      <c r="I1699" s="154"/>
      <c r="L1699" s="150"/>
      <c r="M1699" s="155"/>
      <c r="T1699" s="156"/>
      <c r="AT1699" s="152" t="s">
        <v>203</v>
      </c>
      <c r="AU1699" s="152" t="s">
        <v>89</v>
      </c>
      <c r="AV1699" s="12" t="s">
        <v>22</v>
      </c>
      <c r="AW1699" s="12" t="s">
        <v>39</v>
      </c>
      <c r="AX1699" s="12" t="s">
        <v>80</v>
      </c>
      <c r="AY1699" s="152" t="s">
        <v>192</v>
      </c>
    </row>
    <row r="1700" spans="2:51" s="13" customFormat="1" ht="10.199999999999999" x14ac:dyDescent="0.2">
      <c r="B1700" s="157"/>
      <c r="D1700" s="151" t="s">
        <v>203</v>
      </c>
      <c r="E1700" s="158" t="s">
        <v>20</v>
      </c>
      <c r="F1700" s="159" t="s">
        <v>2760</v>
      </c>
      <c r="H1700" s="160">
        <v>17.920000000000002</v>
      </c>
      <c r="I1700" s="161"/>
      <c r="L1700" s="157"/>
      <c r="M1700" s="162"/>
      <c r="T1700" s="163"/>
      <c r="AT1700" s="158" t="s">
        <v>203</v>
      </c>
      <c r="AU1700" s="158" t="s">
        <v>89</v>
      </c>
      <c r="AV1700" s="13" t="s">
        <v>89</v>
      </c>
      <c r="AW1700" s="13" t="s">
        <v>39</v>
      </c>
      <c r="AX1700" s="13" t="s">
        <v>80</v>
      </c>
      <c r="AY1700" s="158" t="s">
        <v>192</v>
      </c>
    </row>
    <row r="1701" spans="2:51" s="12" customFormat="1" ht="10.199999999999999" x14ac:dyDescent="0.2">
      <c r="B1701" s="150"/>
      <c r="D1701" s="151" t="s">
        <v>203</v>
      </c>
      <c r="E1701" s="152" t="s">
        <v>20</v>
      </c>
      <c r="F1701" s="153" t="s">
        <v>2761</v>
      </c>
      <c r="H1701" s="152" t="s">
        <v>20</v>
      </c>
      <c r="I1701" s="154"/>
      <c r="L1701" s="150"/>
      <c r="M1701" s="155"/>
      <c r="T1701" s="156"/>
      <c r="AT1701" s="152" t="s">
        <v>203</v>
      </c>
      <c r="AU1701" s="152" t="s">
        <v>89</v>
      </c>
      <c r="AV1701" s="12" t="s">
        <v>22</v>
      </c>
      <c r="AW1701" s="12" t="s">
        <v>39</v>
      </c>
      <c r="AX1701" s="12" t="s">
        <v>80</v>
      </c>
      <c r="AY1701" s="152" t="s">
        <v>192</v>
      </c>
    </row>
    <row r="1702" spans="2:51" s="13" customFormat="1" ht="10.199999999999999" x14ac:dyDescent="0.2">
      <c r="B1702" s="157"/>
      <c r="D1702" s="151" t="s">
        <v>203</v>
      </c>
      <c r="E1702" s="158" t="s">
        <v>20</v>
      </c>
      <c r="F1702" s="159" t="s">
        <v>386</v>
      </c>
      <c r="H1702" s="160">
        <v>1.84</v>
      </c>
      <c r="I1702" s="161"/>
      <c r="L1702" s="157"/>
      <c r="M1702" s="162"/>
      <c r="T1702" s="163"/>
      <c r="AT1702" s="158" t="s">
        <v>203</v>
      </c>
      <c r="AU1702" s="158" t="s">
        <v>89</v>
      </c>
      <c r="AV1702" s="13" t="s">
        <v>89</v>
      </c>
      <c r="AW1702" s="13" t="s">
        <v>39</v>
      </c>
      <c r="AX1702" s="13" t="s">
        <v>80</v>
      </c>
      <c r="AY1702" s="158" t="s">
        <v>192</v>
      </c>
    </row>
    <row r="1703" spans="2:51" s="12" customFormat="1" ht="10.199999999999999" x14ac:dyDescent="0.2">
      <c r="B1703" s="150"/>
      <c r="D1703" s="151" t="s">
        <v>203</v>
      </c>
      <c r="E1703" s="152" t="s">
        <v>20</v>
      </c>
      <c r="F1703" s="153" t="s">
        <v>1949</v>
      </c>
      <c r="H1703" s="152" t="s">
        <v>20</v>
      </c>
      <c r="I1703" s="154"/>
      <c r="L1703" s="150"/>
      <c r="M1703" s="155"/>
      <c r="T1703" s="156"/>
      <c r="AT1703" s="152" t="s">
        <v>203</v>
      </c>
      <c r="AU1703" s="152" t="s">
        <v>89</v>
      </c>
      <c r="AV1703" s="12" t="s">
        <v>22</v>
      </c>
      <c r="AW1703" s="12" t="s">
        <v>39</v>
      </c>
      <c r="AX1703" s="12" t="s">
        <v>80</v>
      </c>
      <c r="AY1703" s="152" t="s">
        <v>192</v>
      </c>
    </row>
    <row r="1704" spans="2:51" s="13" customFormat="1" ht="10.199999999999999" x14ac:dyDescent="0.2">
      <c r="B1704" s="157"/>
      <c r="D1704" s="151" t="s">
        <v>203</v>
      </c>
      <c r="E1704" s="158" t="s">
        <v>20</v>
      </c>
      <c r="F1704" s="159" t="s">
        <v>388</v>
      </c>
      <c r="H1704" s="160">
        <v>3.42</v>
      </c>
      <c r="I1704" s="161"/>
      <c r="L1704" s="157"/>
      <c r="M1704" s="162"/>
      <c r="T1704" s="163"/>
      <c r="AT1704" s="158" t="s">
        <v>203</v>
      </c>
      <c r="AU1704" s="158" t="s">
        <v>89</v>
      </c>
      <c r="AV1704" s="13" t="s">
        <v>89</v>
      </c>
      <c r="AW1704" s="13" t="s">
        <v>39</v>
      </c>
      <c r="AX1704" s="13" t="s">
        <v>80</v>
      </c>
      <c r="AY1704" s="158" t="s">
        <v>192</v>
      </c>
    </row>
    <row r="1705" spans="2:51" s="12" customFormat="1" ht="10.199999999999999" x14ac:dyDescent="0.2">
      <c r="B1705" s="150"/>
      <c r="D1705" s="151" t="s">
        <v>203</v>
      </c>
      <c r="E1705" s="152" t="s">
        <v>20</v>
      </c>
      <c r="F1705" s="153" t="s">
        <v>831</v>
      </c>
      <c r="H1705" s="152" t="s">
        <v>20</v>
      </c>
      <c r="I1705" s="154"/>
      <c r="L1705" s="150"/>
      <c r="M1705" s="155"/>
      <c r="T1705" s="156"/>
      <c r="AT1705" s="152" t="s">
        <v>203</v>
      </c>
      <c r="AU1705" s="152" t="s">
        <v>89</v>
      </c>
      <c r="AV1705" s="12" t="s">
        <v>22</v>
      </c>
      <c r="AW1705" s="12" t="s">
        <v>39</v>
      </c>
      <c r="AX1705" s="12" t="s">
        <v>80</v>
      </c>
      <c r="AY1705" s="152" t="s">
        <v>192</v>
      </c>
    </row>
    <row r="1706" spans="2:51" s="13" customFormat="1" ht="10.199999999999999" x14ac:dyDescent="0.2">
      <c r="B1706" s="157"/>
      <c r="D1706" s="151" t="s">
        <v>203</v>
      </c>
      <c r="E1706" s="158" t="s">
        <v>20</v>
      </c>
      <c r="F1706" s="159" t="s">
        <v>832</v>
      </c>
      <c r="H1706" s="160">
        <v>1.82</v>
      </c>
      <c r="I1706" s="161"/>
      <c r="L1706" s="157"/>
      <c r="M1706" s="162"/>
      <c r="T1706" s="163"/>
      <c r="AT1706" s="158" t="s">
        <v>203</v>
      </c>
      <c r="AU1706" s="158" t="s">
        <v>89</v>
      </c>
      <c r="AV1706" s="13" t="s">
        <v>89</v>
      </c>
      <c r="AW1706" s="13" t="s">
        <v>39</v>
      </c>
      <c r="AX1706" s="13" t="s">
        <v>80</v>
      </c>
      <c r="AY1706" s="158" t="s">
        <v>192</v>
      </c>
    </row>
    <row r="1707" spans="2:51" s="12" customFormat="1" ht="10.199999999999999" x14ac:dyDescent="0.2">
      <c r="B1707" s="150"/>
      <c r="D1707" s="151" t="s">
        <v>203</v>
      </c>
      <c r="E1707" s="152" t="s">
        <v>20</v>
      </c>
      <c r="F1707" s="153" t="s">
        <v>2762</v>
      </c>
      <c r="H1707" s="152" t="s">
        <v>20</v>
      </c>
      <c r="I1707" s="154"/>
      <c r="L1707" s="150"/>
      <c r="M1707" s="155"/>
      <c r="T1707" s="156"/>
      <c r="AT1707" s="152" t="s">
        <v>203</v>
      </c>
      <c r="AU1707" s="152" t="s">
        <v>89</v>
      </c>
      <c r="AV1707" s="12" t="s">
        <v>22</v>
      </c>
      <c r="AW1707" s="12" t="s">
        <v>39</v>
      </c>
      <c r="AX1707" s="12" t="s">
        <v>80</v>
      </c>
      <c r="AY1707" s="152" t="s">
        <v>192</v>
      </c>
    </row>
    <row r="1708" spans="2:51" s="13" customFormat="1" ht="10.199999999999999" x14ac:dyDescent="0.2">
      <c r="B1708" s="157"/>
      <c r="D1708" s="151" t="s">
        <v>203</v>
      </c>
      <c r="E1708" s="158" t="s">
        <v>20</v>
      </c>
      <c r="F1708" s="159" t="s">
        <v>2763</v>
      </c>
      <c r="H1708" s="160">
        <v>3.5459999999999998</v>
      </c>
      <c r="I1708" s="161"/>
      <c r="L1708" s="157"/>
      <c r="M1708" s="162"/>
      <c r="T1708" s="163"/>
      <c r="AT1708" s="158" t="s">
        <v>203</v>
      </c>
      <c r="AU1708" s="158" t="s">
        <v>89</v>
      </c>
      <c r="AV1708" s="13" t="s">
        <v>89</v>
      </c>
      <c r="AW1708" s="13" t="s">
        <v>39</v>
      </c>
      <c r="AX1708" s="13" t="s">
        <v>80</v>
      </c>
      <c r="AY1708" s="158" t="s">
        <v>192</v>
      </c>
    </row>
    <row r="1709" spans="2:51" s="12" customFormat="1" ht="10.199999999999999" x14ac:dyDescent="0.2">
      <c r="B1709" s="150"/>
      <c r="D1709" s="151" t="s">
        <v>203</v>
      </c>
      <c r="E1709" s="152" t="s">
        <v>20</v>
      </c>
      <c r="F1709" s="153" t="s">
        <v>2764</v>
      </c>
      <c r="H1709" s="152" t="s">
        <v>20</v>
      </c>
      <c r="I1709" s="154"/>
      <c r="L1709" s="150"/>
      <c r="M1709" s="155"/>
      <c r="T1709" s="156"/>
      <c r="AT1709" s="152" t="s">
        <v>203</v>
      </c>
      <c r="AU1709" s="152" t="s">
        <v>89</v>
      </c>
      <c r="AV1709" s="12" t="s">
        <v>22</v>
      </c>
      <c r="AW1709" s="12" t="s">
        <v>39</v>
      </c>
      <c r="AX1709" s="12" t="s">
        <v>80</v>
      </c>
      <c r="AY1709" s="152" t="s">
        <v>192</v>
      </c>
    </row>
    <row r="1710" spans="2:51" s="13" customFormat="1" ht="10.199999999999999" x14ac:dyDescent="0.2">
      <c r="B1710" s="157"/>
      <c r="D1710" s="151" t="s">
        <v>203</v>
      </c>
      <c r="E1710" s="158" t="s">
        <v>20</v>
      </c>
      <c r="F1710" s="159" t="s">
        <v>2765</v>
      </c>
      <c r="H1710" s="160">
        <v>3.34</v>
      </c>
      <c r="I1710" s="161"/>
      <c r="L1710" s="157"/>
      <c r="M1710" s="162"/>
      <c r="T1710" s="163"/>
      <c r="AT1710" s="158" t="s">
        <v>203</v>
      </c>
      <c r="AU1710" s="158" t="s">
        <v>89</v>
      </c>
      <c r="AV1710" s="13" t="s">
        <v>89</v>
      </c>
      <c r="AW1710" s="13" t="s">
        <v>39</v>
      </c>
      <c r="AX1710" s="13" t="s">
        <v>80</v>
      </c>
      <c r="AY1710" s="158" t="s">
        <v>192</v>
      </c>
    </row>
    <row r="1711" spans="2:51" s="12" customFormat="1" ht="10.199999999999999" x14ac:dyDescent="0.2">
      <c r="B1711" s="150"/>
      <c r="D1711" s="151" t="s">
        <v>203</v>
      </c>
      <c r="E1711" s="152" t="s">
        <v>20</v>
      </c>
      <c r="F1711" s="153" t="s">
        <v>611</v>
      </c>
      <c r="H1711" s="152" t="s">
        <v>20</v>
      </c>
      <c r="I1711" s="154"/>
      <c r="L1711" s="150"/>
      <c r="M1711" s="155"/>
      <c r="T1711" s="156"/>
      <c r="AT1711" s="152" t="s">
        <v>203</v>
      </c>
      <c r="AU1711" s="152" t="s">
        <v>89</v>
      </c>
      <c r="AV1711" s="12" t="s">
        <v>22</v>
      </c>
      <c r="AW1711" s="12" t="s">
        <v>39</v>
      </c>
      <c r="AX1711" s="12" t="s">
        <v>80</v>
      </c>
      <c r="AY1711" s="152" t="s">
        <v>192</v>
      </c>
    </row>
    <row r="1712" spans="2:51" s="13" customFormat="1" ht="10.199999999999999" x14ac:dyDescent="0.2">
      <c r="B1712" s="157"/>
      <c r="D1712" s="151" t="s">
        <v>203</v>
      </c>
      <c r="E1712" s="158" t="s">
        <v>20</v>
      </c>
      <c r="F1712" s="159" t="s">
        <v>2766</v>
      </c>
      <c r="H1712" s="160">
        <v>9.24</v>
      </c>
      <c r="I1712" s="161"/>
      <c r="L1712" s="157"/>
      <c r="M1712" s="162"/>
      <c r="T1712" s="163"/>
      <c r="AT1712" s="158" t="s">
        <v>203</v>
      </c>
      <c r="AU1712" s="158" t="s">
        <v>89</v>
      </c>
      <c r="AV1712" s="13" t="s">
        <v>89</v>
      </c>
      <c r="AW1712" s="13" t="s">
        <v>39</v>
      </c>
      <c r="AX1712" s="13" t="s">
        <v>80</v>
      </c>
      <c r="AY1712" s="158" t="s">
        <v>192</v>
      </c>
    </row>
    <row r="1713" spans="2:51" s="12" customFormat="1" ht="10.199999999999999" x14ac:dyDescent="0.2">
      <c r="B1713" s="150"/>
      <c r="D1713" s="151" t="s">
        <v>203</v>
      </c>
      <c r="E1713" s="152" t="s">
        <v>20</v>
      </c>
      <c r="F1713" s="153" t="s">
        <v>613</v>
      </c>
      <c r="H1713" s="152" t="s">
        <v>20</v>
      </c>
      <c r="I1713" s="154"/>
      <c r="L1713" s="150"/>
      <c r="M1713" s="155"/>
      <c r="T1713" s="156"/>
      <c r="AT1713" s="152" t="s">
        <v>203</v>
      </c>
      <c r="AU1713" s="152" t="s">
        <v>89</v>
      </c>
      <c r="AV1713" s="12" t="s">
        <v>22</v>
      </c>
      <c r="AW1713" s="12" t="s">
        <v>39</v>
      </c>
      <c r="AX1713" s="12" t="s">
        <v>80</v>
      </c>
      <c r="AY1713" s="152" t="s">
        <v>192</v>
      </c>
    </row>
    <row r="1714" spans="2:51" s="13" customFormat="1" ht="10.199999999999999" x14ac:dyDescent="0.2">
      <c r="B1714" s="157"/>
      <c r="D1714" s="151" t="s">
        <v>203</v>
      </c>
      <c r="E1714" s="158" t="s">
        <v>20</v>
      </c>
      <c r="F1714" s="159" t="s">
        <v>2767</v>
      </c>
      <c r="H1714" s="160">
        <v>11.38</v>
      </c>
      <c r="I1714" s="161"/>
      <c r="L1714" s="157"/>
      <c r="M1714" s="162"/>
      <c r="T1714" s="163"/>
      <c r="AT1714" s="158" t="s">
        <v>203</v>
      </c>
      <c r="AU1714" s="158" t="s">
        <v>89</v>
      </c>
      <c r="AV1714" s="13" t="s">
        <v>89</v>
      </c>
      <c r="AW1714" s="13" t="s">
        <v>39</v>
      </c>
      <c r="AX1714" s="13" t="s">
        <v>80</v>
      </c>
      <c r="AY1714" s="158" t="s">
        <v>192</v>
      </c>
    </row>
    <row r="1715" spans="2:51" s="15" customFormat="1" ht="10.199999999999999" x14ac:dyDescent="0.2">
      <c r="B1715" s="171"/>
      <c r="D1715" s="151" t="s">
        <v>203</v>
      </c>
      <c r="E1715" s="172" t="s">
        <v>1272</v>
      </c>
      <c r="F1715" s="173" t="s">
        <v>335</v>
      </c>
      <c r="H1715" s="174">
        <v>52.506</v>
      </c>
      <c r="I1715" s="175"/>
      <c r="L1715" s="171"/>
      <c r="M1715" s="176"/>
      <c r="T1715" s="177"/>
      <c r="AT1715" s="172" t="s">
        <v>203</v>
      </c>
      <c r="AU1715" s="172" t="s">
        <v>89</v>
      </c>
      <c r="AV1715" s="15" t="s">
        <v>225</v>
      </c>
      <c r="AW1715" s="15" t="s">
        <v>39</v>
      </c>
      <c r="AX1715" s="15" t="s">
        <v>80</v>
      </c>
      <c r="AY1715" s="172" t="s">
        <v>192</v>
      </c>
    </row>
    <row r="1716" spans="2:51" s="12" customFormat="1" ht="10.199999999999999" x14ac:dyDescent="0.2">
      <c r="B1716" s="150"/>
      <c r="D1716" s="151" t="s">
        <v>203</v>
      </c>
      <c r="E1716" s="152" t="s">
        <v>20</v>
      </c>
      <c r="F1716" s="153" t="s">
        <v>2624</v>
      </c>
      <c r="H1716" s="152" t="s">
        <v>20</v>
      </c>
      <c r="I1716" s="154"/>
      <c r="L1716" s="150"/>
      <c r="M1716" s="155"/>
      <c r="T1716" s="156"/>
      <c r="AT1716" s="152" t="s">
        <v>203</v>
      </c>
      <c r="AU1716" s="152" t="s">
        <v>89</v>
      </c>
      <c r="AV1716" s="12" t="s">
        <v>22</v>
      </c>
      <c r="AW1716" s="12" t="s">
        <v>39</v>
      </c>
      <c r="AX1716" s="12" t="s">
        <v>80</v>
      </c>
      <c r="AY1716" s="152" t="s">
        <v>192</v>
      </c>
    </row>
    <row r="1717" spans="2:51" s="12" customFormat="1" ht="10.199999999999999" x14ac:dyDescent="0.2">
      <c r="B1717" s="150"/>
      <c r="D1717" s="151" t="s">
        <v>203</v>
      </c>
      <c r="E1717" s="152" t="s">
        <v>20</v>
      </c>
      <c r="F1717" s="153" t="s">
        <v>2768</v>
      </c>
      <c r="H1717" s="152" t="s">
        <v>20</v>
      </c>
      <c r="I1717" s="154"/>
      <c r="L1717" s="150"/>
      <c r="M1717" s="155"/>
      <c r="T1717" s="156"/>
      <c r="AT1717" s="152" t="s">
        <v>203</v>
      </c>
      <c r="AU1717" s="152" t="s">
        <v>89</v>
      </c>
      <c r="AV1717" s="12" t="s">
        <v>22</v>
      </c>
      <c r="AW1717" s="12" t="s">
        <v>39</v>
      </c>
      <c r="AX1717" s="12" t="s">
        <v>80</v>
      </c>
      <c r="AY1717" s="152" t="s">
        <v>192</v>
      </c>
    </row>
    <row r="1718" spans="2:51" s="13" customFormat="1" ht="10.199999999999999" x14ac:dyDescent="0.2">
      <c r="B1718" s="157"/>
      <c r="D1718" s="151" t="s">
        <v>203</v>
      </c>
      <c r="E1718" s="158" t="s">
        <v>20</v>
      </c>
      <c r="F1718" s="159" t="s">
        <v>2769</v>
      </c>
      <c r="H1718" s="160">
        <v>71.739999999999995</v>
      </c>
      <c r="I1718" s="161"/>
      <c r="L1718" s="157"/>
      <c r="M1718" s="162"/>
      <c r="T1718" s="163"/>
      <c r="AT1718" s="158" t="s">
        <v>203</v>
      </c>
      <c r="AU1718" s="158" t="s">
        <v>89</v>
      </c>
      <c r="AV1718" s="13" t="s">
        <v>89</v>
      </c>
      <c r="AW1718" s="13" t="s">
        <v>39</v>
      </c>
      <c r="AX1718" s="13" t="s">
        <v>80</v>
      </c>
      <c r="AY1718" s="158" t="s">
        <v>192</v>
      </c>
    </row>
    <row r="1719" spans="2:51" s="12" customFormat="1" ht="10.199999999999999" x14ac:dyDescent="0.2">
      <c r="B1719" s="150"/>
      <c r="D1719" s="151" t="s">
        <v>203</v>
      </c>
      <c r="E1719" s="152" t="s">
        <v>20</v>
      </c>
      <c r="F1719" s="153" t="s">
        <v>1909</v>
      </c>
      <c r="H1719" s="152" t="s">
        <v>20</v>
      </c>
      <c r="I1719" s="154"/>
      <c r="L1719" s="150"/>
      <c r="M1719" s="155"/>
      <c r="T1719" s="156"/>
      <c r="AT1719" s="152" t="s">
        <v>203</v>
      </c>
      <c r="AU1719" s="152" t="s">
        <v>89</v>
      </c>
      <c r="AV1719" s="12" t="s">
        <v>22</v>
      </c>
      <c r="AW1719" s="12" t="s">
        <v>39</v>
      </c>
      <c r="AX1719" s="12" t="s">
        <v>80</v>
      </c>
      <c r="AY1719" s="152" t="s">
        <v>192</v>
      </c>
    </row>
    <row r="1720" spans="2:51" s="13" customFormat="1" ht="10.199999999999999" x14ac:dyDescent="0.2">
      <c r="B1720" s="157"/>
      <c r="D1720" s="151" t="s">
        <v>203</v>
      </c>
      <c r="E1720" s="158" t="s">
        <v>20</v>
      </c>
      <c r="F1720" s="159" t="s">
        <v>2770</v>
      </c>
      <c r="H1720" s="160">
        <v>2.52</v>
      </c>
      <c r="I1720" s="161"/>
      <c r="L1720" s="157"/>
      <c r="M1720" s="162"/>
      <c r="T1720" s="163"/>
      <c r="AT1720" s="158" t="s">
        <v>203</v>
      </c>
      <c r="AU1720" s="158" t="s">
        <v>89</v>
      </c>
      <c r="AV1720" s="13" t="s">
        <v>89</v>
      </c>
      <c r="AW1720" s="13" t="s">
        <v>39</v>
      </c>
      <c r="AX1720" s="13" t="s">
        <v>80</v>
      </c>
      <c r="AY1720" s="158" t="s">
        <v>192</v>
      </c>
    </row>
    <row r="1721" spans="2:51" s="15" customFormat="1" ht="10.199999999999999" x14ac:dyDescent="0.2">
      <c r="B1721" s="171"/>
      <c r="D1721" s="151" t="s">
        <v>203</v>
      </c>
      <c r="E1721" s="172" t="s">
        <v>1274</v>
      </c>
      <c r="F1721" s="173" t="s">
        <v>335</v>
      </c>
      <c r="H1721" s="174">
        <v>74.260000000000005</v>
      </c>
      <c r="I1721" s="175"/>
      <c r="L1721" s="171"/>
      <c r="M1721" s="176"/>
      <c r="T1721" s="177"/>
      <c r="AT1721" s="172" t="s">
        <v>203</v>
      </c>
      <c r="AU1721" s="172" t="s">
        <v>89</v>
      </c>
      <c r="AV1721" s="15" t="s">
        <v>225</v>
      </c>
      <c r="AW1721" s="15" t="s">
        <v>39</v>
      </c>
      <c r="AX1721" s="15" t="s">
        <v>80</v>
      </c>
      <c r="AY1721" s="172" t="s">
        <v>192</v>
      </c>
    </row>
    <row r="1722" spans="2:51" s="12" customFormat="1" ht="10.199999999999999" x14ac:dyDescent="0.2">
      <c r="B1722" s="150"/>
      <c r="D1722" s="151" t="s">
        <v>203</v>
      </c>
      <c r="E1722" s="152" t="s">
        <v>20</v>
      </c>
      <c r="F1722" s="153" t="s">
        <v>2771</v>
      </c>
      <c r="H1722" s="152" t="s">
        <v>20</v>
      </c>
      <c r="I1722" s="154"/>
      <c r="L1722" s="150"/>
      <c r="M1722" s="155"/>
      <c r="T1722" s="156"/>
      <c r="AT1722" s="152" t="s">
        <v>203</v>
      </c>
      <c r="AU1722" s="152" t="s">
        <v>89</v>
      </c>
      <c r="AV1722" s="12" t="s">
        <v>22</v>
      </c>
      <c r="AW1722" s="12" t="s">
        <v>39</v>
      </c>
      <c r="AX1722" s="12" t="s">
        <v>80</v>
      </c>
      <c r="AY1722" s="152" t="s">
        <v>192</v>
      </c>
    </row>
    <row r="1723" spans="2:51" s="12" customFormat="1" ht="10.199999999999999" x14ac:dyDescent="0.2">
      <c r="B1723" s="150"/>
      <c r="D1723" s="151" t="s">
        <v>203</v>
      </c>
      <c r="E1723" s="152" t="s">
        <v>20</v>
      </c>
      <c r="F1723" s="153" t="s">
        <v>2772</v>
      </c>
      <c r="H1723" s="152" t="s">
        <v>20</v>
      </c>
      <c r="I1723" s="154"/>
      <c r="L1723" s="150"/>
      <c r="M1723" s="155"/>
      <c r="T1723" s="156"/>
      <c r="AT1723" s="152" t="s">
        <v>203</v>
      </c>
      <c r="AU1723" s="152" t="s">
        <v>89</v>
      </c>
      <c r="AV1723" s="12" t="s">
        <v>22</v>
      </c>
      <c r="AW1723" s="12" t="s">
        <v>39</v>
      </c>
      <c r="AX1723" s="12" t="s">
        <v>80</v>
      </c>
      <c r="AY1723" s="152" t="s">
        <v>192</v>
      </c>
    </row>
    <row r="1724" spans="2:51" s="13" customFormat="1" ht="10.199999999999999" x14ac:dyDescent="0.2">
      <c r="B1724" s="157"/>
      <c r="D1724" s="151" t="s">
        <v>203</v>
      </c>
      <c r="E1724" s="158" t="s">
        <v>20</v>
      </c>
      <c r="F1724" s="159" t="s">
        <v>2773</v>
      </c>
      <c r="H1724" s="160">
        <v>12.64</v>
      </c>
      <c r="I1724" s="161"/>
      <c r="L1724" s="157"/>
      <c r="M1724" s="162"/>
      <c r="T1724" s="163"/>
      <c r="AT1724" s="158" t="s">
        <v>203</v>
      </c>
      <c r="AU1724" s="158" t="s">
        <v>89</v>
      </c>
      <c r="AV1724" s="13" t="s">
        <v>89</v>
      </c>
      <c r="AW1724" s="13" t="s">
        <v>39</v>
      </c>
      <c r="AX1724" s="13" t="s">
        <v>80</v>
      </c>
      <c r="AY1724" s="158" t="s">
        <v>192</v>
      </c>
    </row>
    <row r="1725" spans="2:51" s="15" customFormat="1" ht="10.199999999999999" x14ac:dyDescent="0.2">
      <c r="B1725" s="171"/>
      <c r="D1725" s="151" t="s">
        <v>203</v>
      </c>
      <c r="E1725" s="172" t="s">
        <v>1276</v>
      </c>
      <c r="F1725" s="173" t="s">
        <v>335</v>
      </c>
      <c r="H1725" s="174">
        <v>12.64</v>
      </c>
      <c r="I1725" s="175"/>
      <c r="L1725" s="171"/>
      <c r="M1725" s="176"/>
      <c r="T1725" s="177"/>
      <c r="AT1725" s="172" t="s">
        <v>203</v>
      </c>
      <c r="AU1725" s="172" t="s">
        <v>89</v>
      </c>
      <c r="AV1725" s="15" t="s">
        <v>225</v>
      </c>
      <c r="AW1725" s="15" t="s">
        <v>39</v>
      </c>
      <c r="AX1725" s="15" t="s">
        <v>80</v>
      </c>
      <c r="AY1725" s="172" t="s">
        <v>192</v>
      </c>
    </row>
    <row r="1726" spans="2:51" s="12" customFormat="1" ht="10.199999999999999" x14ac:dyDescent="0.2">
      <c r="B1726" s="150"/>
      <c r="D1726" s="151" t="s">
        <v>203</v>
      </c>
      <c r="E1726" s="152" t="s">
        <v>20</v>
      </c>
      <c r="F1726" s="153" t="s">
        <v>2774</v>
      </c>
      <c r="H1726" s="152" t="s">
        <v>20</v>
      </c>
      <c r="I1726" s="154"/>
      <c r="L1726" s="150"/>
      <c r="M1726" s="155"/>
      <c r="T1726" s="156"/>
      <c r="AT1726" s="152" t="s">
        <v>203</v>
      </c>
      <c r="AU1726" s="152" t="s">
        <v>89</v>
      </c>
      <c r="AV1726" s="12" t="s">
        <v>22</v>
      </c>
      <c r="AW1726" s="12" t="s">
        <v>39</v>
      </c>
      <c r="AX1726" s="12" t="s">
        <v>80</v>
      </c>
      <c r="AY1726" s="152" t="s">
        <v>192</v>
      </c>
    </row>
    <row r="1727" spans="2:51" s="12" customFormat="1" ht="10.199999999999999" x14ac:dyDescent="0.2">
      <c r="B1727" s="150"/>
      <c r="D1727" s="151" t="s">
        <v>203</v>
      </c>
      <c r="E1727" s="152" t="s">
        <v>20</v>
      </c>
      <c r="F1727" s="153" t="s">
        <v>2772</v>
      </c>
      <c r="H1727" s="152" t="s">
        <v>20</v>
      </c>
      <c r="I1727" s="154"/>
      <c r="L1727" s="150"/>
      <c r="M1727" s="155"/>
      <c r="T1727" s="156"/>
      <c r="AT1727" s="152" t="s">
        <v>203</v>
      </c>
      <c r="AU1727" s="152" t="s">
        <v>89</v>
      </c>
      <c r="AV1727" s="12" t="s">
        <v>22</v>
      </c>
      <c r="AW1727" s="12" t="s">
        <v>39</v>
      </c>
      <c r="AX1727" s="12" t="s">
        <v>80</v>
      </c>
      <c r="AY1727" s="152" t="s">
        <v>192</v>
      </c>
    </row>
    <row r="1728" spans="2:51" s="13" customFormat="1" ht="10.199999999999999" x14ac:dyDescent="0.2">
      <c r="B1728" s="157"/>
      <c r="D1728" s="151" t="s">
        <v>203</v>
      </c>
      <c r="E1728" s="158" t="s">
        <v>20</v>
      </c>
      <c r="F1728" s="159" t="s">
        <v>2773</v>
      </c>
      <c r="H1728" s="160">
        <v>12.64</v>
      </c>
      <c r="I1728" s="161"/>
      <c r="L1728" s="157"/>
      <c r="M1728" s="162"/>
      <c r="T1728" s="163"/>
      <c r="AT1728" s="158" t="s">
        <v>203</v>
      </c>
      <c r="AU1728" s="158" t="s">
        <v>89</v>
      </c>
      <c r="AV1728" s="13" t="s">
        <v>89</v>
      </c>
      <c r="AW1728" s="13" t="s">
        <v>39</v>
      </c>
      <c r="AX1728" s="13" t="s">
        <v>80</v>
      </c>
      <c r="AY1728" s="158" t="s">
        <v>192</v>
      </c>
    </row>
    <row r="1729" spans="2:51" s="15" customFormat="1" ht="10.199999999999999" x14ac:dyDescent="0.2">
      <c r="B1729" s="171"/>
      <c r="D1729" s="151" t="s">
        <v>203</v>
      </c>
      <c r="E1729" s="172" t="s">
        <v>1278</v>
      </c>
      <c r="F1729" s="173" t="s">
        <v>335</v>
      </c>
      <c r="H1729" s="174">
        <v>12.64</v>
      </c>
      <c r="I1729" s="175"/>
      <c r="L1729" s="171"/>
      <c r="M1729" s="176"/>
      <c r="T1729" s="177"/>
      <c r="AT1729" s="172" t="s">
        <v>203</v>
      </c>
      <c r="AU1729" s="172" t="s">
        <v>89</v>
      </c>
      <c r="AV1729" s="15" t="s">
        <v>225</v>
      </c>
      <c r="AW1729" s="15" t="s">
        <v>39</v>
      </c>
      <c r="AX1729" s="15" t="s">
        <v>80</v>
      </c>
      <c r="AY1729" s="172" t="s">
        <v>192</v>
      </c>
    </row>
    <row r="1730" spans="2:51" s="12" customFormat="1" ht="10.199999999999999" x14ac:dyDescent="0.2">
      <c r="B1730" s="150"/>
      <c r="D1730" s="151" t="s">
        <v>203</v>
      </c>
      <c r="E1730" s="152" t="s">
        <v>20</v>
      </c>
      <c r="F1730" s="153" t="s">
        <v>2775</v>
      </c>
      <c r="H1730" s="152" t="s">
        <v>20</v>
      </c>
      <c r="I1730" s="154"/>
      <c r="L1730" s="150"/>
      <c r="M1730" s="155"/>
      <c r="T1730" s="156"/>
      <c r="AT1730" s="152" t="s">
        <v>203</v>
      </c>
      <c r="AU1730" s="152" t="s">
        <v>89</v>
      </c>
      <c r="AV1730" s="12" t="s">
        <v>22</v>
      </c>
      <c r="AW1730" s="12" t="s">
        <v>39</v>
      </c>
      <c r="AX1730" s="12" t="s">
        <v>80</v>
      </c>
      <c r="AY1730" s="152" t="s">
        <v>192</v>
      </c>
    </row>
    <row r="1731" spans="2:51" s="12" customFormat="1" ht="10.199999999999999" x14ac:dyDescent="0.2">
      <c r="B1731" s="150"/>
      <c r="D1731" s="151" t="s">
        <v>203</v>
      </c>
      <c r="E1731" s="152" t="s">
        <v>20</v>
      </c>
      <c r="F1731" s="153" t="s">
        <v>2243</v>
      </c>
      <c r="H1731" s="152" t="s">
        <v>20</v>
      </c>
      <c r="I1731" s="154"/>
      <c r="L1731" s="150"/>
      <c r="M1731" s="155"/>
      <c r="T1731" s="156"/>
      <c r="AT1731" s="152" t="s">
        <v>203</v>
      </c>
      <c r="AU1731" s="152" t="s">
        <v>89</v>
      </c>
      <c r="AV1731" s="12" t="s">
        <v>22</v>
      </c>
      <c r="AW1731" s="12" t="s">
        <v>39</v>
      </c>
      <c r="AX1731" s="12" t="s">
        <v>80</v>
      </c>
      <c r="AY1731" s="152" t="s">
        <v>192</v>
      </c>
    </row>
    <row r="1732" spans="2:51" s="13" customFormat="1" ht="10.199999999999999" x14ac:dyDescent="0.2">
      <c r="B1732" s="157"/>
      <c r="D1732" s="151" t="s">
        <v>203</v>
      </c>
      <c r="E1732" s="158" t="s">
        <v>20</v>
      </c>
      <c r="F1732" s="159" t="s">
        <v>2244</v>
      </c>
      <c r="H1732" s="160">
        <v>9.5299999999999994</v>
      </c>
      <c r="I1732" s="161"/>
      <c r="L1732" s="157"/>
      <c r="M1732" s="162"/>
      <c r="T1732" s="163"/>
      <c r="AT1732" s="158" t="s">
        <v>203</v>
      </c>
      <c r="AU1732" s="158" t="s">
        <v>89</v>
      </c>
      <c r="AV1732" s="13" t="s">
        <v>89</v>
      </c>
      <c r="AW1732" s="13" t="s">
        <v>39</v>
      </c>
      <c r="AX1732" s="13" t="s">
        <v>80</v>
      </c>
      <c r="AY1732" s="158" t="s">
        <v>192</v>
      </c>
    </row>
    <row r="1733" spans="2:51" s="12" customFormat="1" ht="10.199999999999999" x14ac:dyDescent="0.2">
      <c r="B1733" s="150"/>
      <c r="D1733" s="151" t="s">
        <v>203</v>
      </c>
      <c r="E1733" s="152" t="s">
        <v>20</v>
      </c>
      <c r="F1733" s="153" t="s">
        <v>2245</v>
      </c>
      <c r="H1733" s="152" t="s">
        <v>20</v>
      </c>
      <c r="I1733" s="154"/>
      <c r="L1733" s="150"/>
      <c r="M1733" s="155"/>
      <c r="T1733" s="156"/>
      <c r="AT1733" s="152" t="s">
        <v>203</v>
      </c>
      <c r="AU1733" s="152" t="s">
        <v>89</v>
      </c>
      <c r="AV1733" s="12" t="s">
        <v>22</v>
      </c>
      <c r="AW1733" s="12" t="s">
        <v>39</v>
      </c>
      <c r="AX1733" s="12" t="s">
        <v>80</v>
      </c>
      <c r="AY1733" s="152" t="s">
        <v>192</v>
      </c>
    </row>
    <row r="1734" spans="2:51" s="13" customFormat="1" ht="10.199999999999999" x14ac:dyDescent="0.2">
      <c r="B1734" s="157"/>
      <c r="D1734" s="151" t="s">
        <v>203</v>
      </c>
      <c r="E1734" s="158" t="s">
        <v>20</v>
      </c>
      <c r="F1734" s="159" t="s">
        <v>2246</v>
      </c>
      <c r="H1734" s="160">
        <v>8.99</v>
      </c>
      <c r="I1734" s="161"/>
      <c r="L1734" s="157"/>
      <c r="M1734" s="162"/>
      <c r="T1734" s="163"/>
      <c r="AT1734" s="158" t="s">
        <v>203</v>
      </c>
      <c r="AU1734" s="158" t="s">
        <v>89</v>
      </c>
      <c r="AV1734" s="13" t="s">
        <v>89</v>
      </c>
      <c r="AW1734" s="13" t="s">
        <v>39</v>
      </c>
      <c r="AX1734" s="13" t="s">
        <v>80</v>
      </c>
      <c r="AY1734" s="158" t="s">
        <v>192</v>
      </c>
    </row>
    <row r="1735" spans="2:51" s="15" customFormat="1" ht="10.199999999999999" x14ac:dyDescent="0.2">
      <c r="B1735" s="171"/>
      <c r="D1735" s="151" t="s">
        <v>203</v>
      </c>
      <c r="E1735" s="172" t="s">
        <v>1280</v>
      </c>
      <c r="F1735" s="173" t="s">
        <v>335</v>
      </c>
      <c r="H1735" s="174">
        <v>18.52</v>
      </c>
      <c r="I1735" s="175"/>
      <c r="L1735" s="171"/>
      <c r="M1735" s="176"/>
      <c r="T1735" s="177"/>
      <c r="AT1735" s="172" t="s">
        <v>203</v>
      </c>
      <c r="AU1735" s="172" t="s">
        <v>89</v>
      </c>
      <c r="AV1735" s="15" t="s">
        <v>225</v>
      </c>
      <c r="AW1735" s="15" t="s">
        <v>39</v>
      </c>
      <c r="AX1735" s="15" t="s">
        <v>80</v>
      </c>
      <c r="AY1735" s="172" t="s">
        <v>192</v>
      </c>
    </row>
    <row r="1736" spans="2:51" s="12" customFormat="1" ht="10.199999999999999" x14ac:dyDescent="0.2">
      <c r="B1736" s="150"/>
      <c r="D1736" s="151" t="s">
        <v>203</v>
      </c>
      <c r="E1736" s="152" t="s">
        <v>20</v>
      </c>
      <c r="F1736" s="153" t="s">
        <v>2476</v>
      </c>
      <c r="H1736" s="152" t="s">
        <v>20</v>
      </c>
      <c r="I1736" s="154"/>
      <c r="L1736" s="150"/>
      <c r="M1736" s="155"/>
      <c r="T1736" s="156"/>
      <c r="AT1736" s="152" t="s">
        <v>203</v>
      </c>
      <c r="AU1736" s="152" t="s">
        <v>89</v>
      </c>
      <c r="AV1736" s="12" t="s">
        <v>22</v>
      </c>
      <c r="AW1736" s="12" t="s">
        <v>39</v>
      </c>
      <c r="AX1736" s="12" t="s">
        <v>80</v>
      </c>
      <c r="AY1736" s="152" t="s">
        <v>192</v>
      </c>
    </row>
    <row r="1737" spans="2:51" s="12" customFormat="1" ht="10.199999999999999" x14ac:dyDescent="0.2">
      <c r="B1737" s="150"/>
      <c r="D1737" s="151" t="s">
        <v>203</v>
      </c>
      <c r="E1737" s="152" t="s">
        <v>20</v>
      </c>
      <c r="F1737" s="153" t="s">
        <v>2577</v>
      </c>
      <c r="H1737" s="152" t="s">
        <v>20</v>
      </c>
      <c r="I1737" s="154"/>
      <c r="L1737" s="150"/>
      <c r="M1737" s="155"/>
      <c r="T1737" s="156"/>
      <c r="AT1737" s="152" t="s">
        <v>203</v>
      </c>
      <c r="AU1737" s="152" t="s">
        <v>89</v>
      </c>
      <c r="AV1737" s="12" t="s">
        <v>22</v>
      </c>
      <c r="AW1737" s="12" t="s">
        <v>39</v>
      </c>
      <c r="AX1737" s="12" t="s">
        <v>80</v>
      </c>
      <c r="AY1737" s="152" t="s">
        <v>192</v>
      </c>
    </row>
    <row r="1738" spans="2:51" s="13" customFormat="1" ht="10.199999999999999" x14ac:dyDescent="0.2">
      <c r="B1738" s="157"/>
      <c r="D1738" s="151" t="s">
        <v>203</v>
      </c>
      <c r="E1738" s="158" t="s">
        <v>20</v>
      </c>
      <c r="F1738" s="159" t="s">
        <v>2776</v>
      </c>
      <c r="H1738" s="160">
        <v>43.01</v>
      </c>
      <c r="I1738" s="161"/>
      <c r="L1738" s="157"/>
      <c r="M1738" s="162"/>
      <c r="T1738" s="163"/>
      <c r="AT1738" s="158" t="s">
        <v>203</v>
      </c>
      <c r="AU1738" s="158" t="s">
        <v>89</v>
      </c>
      <c r="AV1738" s="13" t="s">
        <v>89</v>
      </c>
      <c r="AW1738" s="13" t="s">
        <v>39</v>
      </c>
      <c r="AX1738" s="13" t="s">
        <v>80</v>
      </c>
      <c r="AY1738" s="158" t="s">
        <v>192</v>
      </c>
    </row>
    <row r="1739" spans="2:51" s="12" customFormat="1" ht="10.199999999999999" x14ac:dyDescent="0.2">
      <c r="B1739" s="150"/>
      <c r="D1739" s="151" t="s">
        <v>203</v>
      </c>
      <c r="E1739" s="152" t="s">
        <v>20</v>
      </c>
      <c r="F1739" s="153" t="s">
        <v>2579</v>
      </c>
      <c r="H1739" s="152" t="s">
        <v>20</v>
      </c>
      <c r="I1739" s="154"/>
      <c r="L1739" s="150"/>
      <c r="M1739" s="155"/>
      <c r="T1739" s="156"/>
      <c r="AT1739" s="152" t="s">
        <v>203</v>
      </c>
      <c r="AU1739" s="152" t="s">
        <v>89</v>
      </c>
      <c r="AV1739" s="12" t="s">
        <v>22</v>
      </c>
      <c r="AW1739" s="12" t="s">
        <v>39</v>
      </c>
      <c r="AX1739" s="12" t="s">
        <v>80</v>
      </c>
      <c r="AY1739" s="152" t="s">
        <v>192</v>
      </c>
    </row>
    <row r="1740" spans="2:51" s="13" customFormat="1" ht="10.199999999999999" x14ac:dyDescent="0.2">
      <c r="B1740" s="157"/>
      <c r="D1740" s="151" t="s">
        <v>203</v>
      </c>
      <c r="E1740" s="158" t="s">
        <v>20</v>
      </c>
      <c r="F1740" s="159" t="s">
        <v>2777</v>
      </c>
      <c r="H1740" s="160">
        <v>20.260000000000002</v>
      </c>
      <c r="I1740" s="161"/>
      <c r="L1740" s="157"/>
      <c r="M1740" s="162"/>
      <c r="T1740" s="163"/>
      <c r="AT1740" s="158" t="s">
        <v>203</v>
      </c>
      <c r="AU1740" s="158" t="s">
        <v>89</v>
      </c>
      <c r="AV1740" s="13" t="s">
        <v>89</v>
      </c>
      <c r="AW1740" s="13" t="s">
        <v>39</v>
      </c>
      <c r="AX1740" s="13" t="s">
        <v>80</v>
      </c>
      <c r="AY1740" s="158" t="s">
        <v>192</v>
      </c>
    </row>
    <row r="1741" spans="2:51" s="15" customFormat="1" ht="10.199999999999999" x14ac:dyDescent="0.2">
      <c r="B1741" s="171"/>
      <c r="D1741" s="151" t="s">
        <v>203</v>
      </c>
      <c r="E1741" s="172" t="s">
        <v>1282</v>
      </c>
      <c r="F1741" s="173" t="s">
        <v>335</v>
      </c>
      <c r="H1741" s="174">
        <v>63.27</v>
      </c>
      <c r="I1741" s="175"/>
      <c r="L1741" s="171"/>
      <c r="M1741" s="176"/>
      <c r="T1741" s="177"/>
      <c r="AT1741" s="172" t="s">
        <v>203</v>
      </c>
      <c r="AU1741" s="172" t="s">
        <v>89</v>
      </c>
      <c r="AV1741" s="15" t="s">
        <v>225</v>
      </c>
      <c r="AW1741" s="15" t="s">
        <v>39</v>
      </c>
      <c r="AX1741" s="15" t="s">
        <v>80</v>
      </c>
      <c r="AY1741" s="172" t="s">
        <v>192</v>
      </c>
    </row>
    <row r="1742" spans="2:51" s="12" customFormat="1" ht="10.199999999999999" x14ac:dyDescent="0.2">
      <c r="B1742" s="150"/>
      <c r="D1742" s="151" t="s">
        <v>203</v>
      </c>
      <c r="E1742" s="152" t="s">
        <v>20</v>
      </c>
      <c r="F1742" s="153" t="s">
        <v>2482</v>
      </c>
      <c r="H1742" s="152" t="s">
        <v>20</v>
      </c>
      <c r="I1742" s="154"/>
      <c r="L1742" s="150"/>
      <c r="M1742" s="155"/>
      <c r="T1742" s="156"/>
      <c r="AT1742" s="152" t="s">
        <v>203</v>
      </c>
      <c r="AU1742" s="152" t="s">
        <v>89</v>
      </c>
      <c r="AV1742" s="12" t="s">
        <v>22</v>
      </c>
      <c r="AW1742" s="12" t="s">
        <v>39</v>
      </c>
      <c r="AX1742" s="12" t="s">
        <v>80</v>
      </c>
      <c r="AY1742" s="152" t="s">
        <v>192</v>
      </c>
    </row>
    <row r="1743" spans="2:51" s="12" customFormat="1" ht="10.199999999999999" x14ac:dyDescent="0.2">
      <c r="B1743" s="150"/>
      <c r="D1743" s="151" t="s">
        <v>203</v>
      </c>
      <c r="E1743" s="152" t="s">
        <v>20</v>
      </c>
      <c r="F1743" s="153" t="s">
        <v>2573</v>
      </c>
      <c r="H1743" s="152" t="s">
        <v>20</v>
      </c>
      <c r="I1743" s="154"/>
      <c r="L1743" s="150"/>
      <c r="M1743" s="155"/>
      <c r="T1743" s="156"/>
      <c r="AT1743" s="152" t="s">
        <v>203</v>
      </c>
      <c r="AU1743" s="152" t="s">
        <v>89</v>
      </c>
      <c r="AV1743" s="12" t="s">
        <v>22</v>
      </c>
      <c r="AW1743" s="12" t="s">
        <v>39</v>
      </c>
      <c r="AX1743" s="12" t="s">
        <v>80</v>
      </c>
      <c r="AY1743" s="152" t="s">
        <v>192</v>
      </c>
    </row>
    <row r="1744" spans="2:51" s="13" customFormat="1" ht="10.199999999999999" x14ac:dyDescent="0.2">
      <c r="B1744" s="157"/>
      <c r="D1744" s="151" t="s">
        <v>203</v>
      </c>
      <c r="E1744" s="158" t="s">
        <v>20</v>
      </c>
      <c r="F1744" s="159" t="s">
        <v>2778</v>
      </c>
      <c r="H1744" s="160">
        <v>4.67</v>
      </c>
      <c r="I1744" s="161"/>
      <c r="L1744" s="157"/>
      <c r="M1744" s="162"/>
      <c r="T1744" s="163"/>
      <c r="AT1744" s="158" t="s">
        <v>203</v>
      </c>
      <c r="AU1744" s="158" t="s">
        <v>89</v>
      </c>
      <c r="AV1744" s="13" t="s">
        <v>89</v>
      </c>
      <c r="AW1744" s="13" t="s">
        <v>39</v>
      </c>
      <c r="AX1744" s="13" t="s">
        <v>80</v>
      </c>
      <c r="AY1744" s="158" t="s">
        <v>192</v>
      </c>
    </row>
    <row r="1745" spans="2:51" s="12" customFormat="1" ht="10.199999999999999" x14ac:dyDescent="0.2">
      <c r="B1745" s="150"/>
      <c r="D1745" s="151" t="s">
        <v>203</v>
      </c>
      <c r="E1745" s="152" t="s">
        <v>20</v>
      </c>
      <c r="F1745" s="153" t="s">
        <v>2575</v>
      </c>
      <c r="H1745" s="152" t="s">
        <v>20</v>
      </c>
      <c r="I1745" s="154"/>
      <c r="L1745" s="150"/>
      <c r="M1745" s="155"/>
      <c r="T1745" s="156"/>
      <c r="AT1745" s="152" t="s">
        <v>203</v>
      </c>
      <c r="AU1745" s="152" t="s">
        <v>89</v>
      </c>
      <c r="AV1745" s="12" t="s">
        <v>22</v>
      </c>
      <c r="AW1745" s="12" t="s">
        <v>39</v>
      </c>
      <c r="AX1745" s="12" t="s">
        <v>80</v>
      </c>
      <c r="AY1745" s="152" t="s">
        <v>192</v>
      </c>
    </row>
    <row r="1746" spans="2:51" s="13" customFormat="1" ht="10.199999999999999" x14ac:dyDescent="0.2">
      <c r="B1746" s="157"/>
      <c r="D1746" s="151" t="s">
        <v>203</v>
      </c>
      <c r="E1746" s="158" t="s">
        <v>20</v>
      </c>
      <c r="F1746" s="159" t="s">
        <v>2779</v>
      </c>
      <c r="H1746" s="160">
        <v>10.84</v>
      </c>
      <c r="I1746" s="161"/>
      <c r="L1746" s="157"/>
      <c r="M1746" s="162"/>
      <c r="T1746" s="163"/>
      <c r="AT1746" s="158" t="s">
        <v>203</v>
      </c>
      <c r="AU1746" s="158" t="s">
        <v>89</v>
      </c>
      <c r="AV1746" s="13" t="s">
        <v>89</v>
      </c>
      <c r="AW1746" s="13" t="s">
        <v>39</v>
      </c>
      <c r="AX1746" s="13" t="s">
        <v>80</v>
      </c>
      <c r="AY1746" s="158" t="s">
        <v>192</v>
      </c>
    </row>
    <row r="1747" spans="2:51" s="12" customFormat="1" ht="10.199999999999999" x14ac:dyDescent="0.2">
      <c r="B1747" s="150"/>
      <c r="D1747" s="151" t="s">
        <v>203</v>
      </c>
      <c r="E1747" s="152" t="s">
        <v>20</v>
      </c>
      <c r="F1747" s="153" t="s">
        <v>2225</v>
      </c>
      <c r="H1747" s="152" t="s">
        <v>20</v>
      </c>
      <c r="I1747" s="154"/>
      <c r="L1747" s="150"/>
      <c r="M1747" s="155"/>
      <c r="T1747" s="156"/>
      <c r="AT1747" s="152" t="s">
        <v>203</v>
      </c>
      <c r="AU1747" s="152" t="s">
        <v>89</v>
      </c>
      <c r="AV1747" s="12" t="s">
        <v>22</v>
      </c>
      <c r="AW1747" s="12" t="s">
        <v>39</v>
      </c>
      <c r="AX1747" s="12" t="s">
        <v>80</v>
      </c>
      <c r="AY1747" s="152" t="s">
        <v>192</v>
      </c>
    </row>
    <row r="1748" spans="2:51" s="13" customFormat="1" ht="10.199999999999999" x14ac:dyDescent="0.2">
      <c r="B1748" s="157"/>
      <c r="D1748" s="151" t="s">
        <v>203</v>
      </c>
      <c r="E1748" s="158" t="s">
        <v>20</v>
      </c>
      <c r="F1748" s="159" t="s">
        <v>2226</v>
      </c>
      <c r="H1748" s="160">
        <v>13.43</v>
      </c>
      <c r="I1748" s="161"/>
      <c r="L1748" s="157"/>
      <c r="M1748" s="162"/>
      <c r="T1748" s="163"/>
      <c r="AT1748" s="158" t="s">
        <v>203</v>
      </c>
      <c r="AU1748" s="158" t="s">
        <v>89</v>
      </c>
      <c r="AV1748" s="13" t="s">
        <v>89</v>
      </c>
      <c r="AW1748" s="13" t="s">
        <v>39</v>
      </c>
      <c r="AX1748" s="13" t="s">
        <v>80</v>
      </c>
      <c r="AY1748" s="158" t="s">
        <v>192</v>
      </c>
    </row>
    <row r="1749" spans="2:51" s="15" customFormat="1" ht="10.199999999999999" x14ac:dyDescent="0.2">
      <c r="B1749" s="171"/>
      <c r="D1749" s="151" t="s">
        <v>203</v>
      </c>
      <c r="E1749" s="172" t="s">
        <v>1284</v>
      </c>
      <c r="F1749" s="173" t="s">
        <v>335</v>
      </c>
      <c r="H1749" s="174">
        <v>28.94</v>
      </c>
      <c r="I1749" s="175"/>
      <c r="L1749" s="171"/>
      <c r="M1749" s="176"/>
      <c r="T1749" s="177"/>
      <c r="AT1749" s="172" t="s">
        <v>203</v>
      </c>
      <c r="AU1749" s="172" t="s">
        <v>89</v>
      </c>
      <c r="AV1749" s="15" t="s">
        <v>225</v>
      </c>
      <c r="AW1749" s="15" t="s">
        <v>39</v>
      </c>
      <c r="AX1749" s="15" t="s">
        <v>80</v>
      </c>
      <c r="AY1749" s="172" t="s">
        <v>192</v>
      </c>
    </row>
    <row r="1750" spans="2:51" s="12" customFormat="1" ht="10.199999999999999" x14ac:dyDescent="0.2">
      <c r="B1750" s="150"/>
      <c r="D1750" s="151" t="s">
        <v>203</v>
      </c>
      <c r="E1750" s="152" t="s">
        <v>20</v>
      </c>
      <c r="F1750" s="153" t="s">
        <v>2639</v>
      </c>
      <c r="H1750" s="152" t="s">
        <v>20</v>
      </c>
      <c r="I1750" s="154"/>
      <c r="L1750" s="150"/>
      <c r="M1750" s="155"/>
      <c r="T1750" s="156"/>
      <c r="AT1750" s="152" t="s">
        <v>203</v>
      </c>
      <c r="AU1750" s="152" t="s">
        <v>89</v>
      </c>
      <c r="AV1750" s="12" t="s">
        <v>22</v>
      </c>
      <c r="AW1750" s="12" t="s">
        <v>39</v>
      </c>
      <c r="AX1750" s="12" t="s">
        <v>80</v>
      </c>
      <c r="AY1750" s="152" t="s">
        <v>192</v>
      </c>
    </row>
    <row r="1751" spans="2:51" s="12" customFormat="1" ht="10.199999999999999" x14ac:dyDescent="0.2">
      <c r="B1751" s="150"/>
      <c r="D1751" s="151" t="s">
        <v>203</v>
      </c>
      <c r="E1751" s="152" t="s">
        <v>20</v>
      </c>
      <c r="F1751" s="153" t="s">
        <v>825</v>
      </c>
      <c r="H1751" s="152" t="s">
        <v>20</v>
      </c>
      <c r="I1751" s="154"/>
      <c r="L1751" s="150"/>
      <c r="M1751" s="155"/>
      <c r="T1751" s="156"/>
      <c r="AT1751" s="152" t="s">
        <v>203</v>
      </c>
      <c r="AU1751" s="152" t="s">
        <v>89</v>
      </c>
      <c r="AV1751" s="12" t="s">
        <v>22</v>
      </c>
      <c r="AW1751" s="12" t="s">
        <v>39</v>
      </c>
      <c r="AX1751" s="12" t="s">
        <v>80</v>
      </c>
      <c r="AY1751" s="152" t="s">
        <v>192</v>
      </c>
    </row>
    <row r="1752" spans="2:51" s="13" customFormat="1" ht="10.199999999999999" x14ac:dyDescent="0.2">
      <c r="B1752" s="157"/>
      <c r="D1752" s="151" t="s">
        <v>203</v>
      </c>
      <c r="E1752" s="158" t="s">
        <v>20</v>
      </c>
      <c r="F1752" s="159" t="s">
        <v>826</v>
      </c>
      <c r="H1752" s="160">
        <v>4.16</v>
      </c>
      <c r="I1752" s="161"/>
      <c r="L1752" s="157"/>
      <c r="M1752" s="162"/>
      <c r="T1752" s="163"/>
      <c r="AT1752" s="158" t="s">
        <v>203</v>
      </c>
      <c r="AU1752" s="158" t="s">
        <v>89</v>
      </c>
      <c r="AV1752" s="13" t="s">
        <v>89</v>
      </c>
      <c r="AW1752" s="13" t="s">
        <v>39</v>
      </c>
      <c r="AX1752" s="13" t="s">
        <v>80</v>
      </c>
      <c r="AY1752" s="158" t="s">
        <v>192</v>
      </c>
    </row>
    <row r="1753" spans="2:51" s="15" customFormat="1" ht="10.199999999999999" x14ac:dyDescent="0.2">
      <c r="B1753" s="171"/>
      <c r="D1753" s="151" t="s">
        <v>203</v>
      </c>
      <c r="E1753" s="172" t="s">
        <v>1286</v>
      </c>
      <c r="F1753" s="173" t="s">
        <v>335</v>
      </c>
      <c r="H1753" s="174">
        <v>4.16</v>
      </c>
      <c r="I1753" s="175"/>
      <c r="L1753" s="171"/>
      <c r="M1753" s="176"/>
      <c r="T1753" s="177"/>
      <c r="AT1753" s="172" t="s">
        <v>203</v>
      </c>
      <c r="AU1753" s="172" t="s">
        <v>89</v>
      </c>
      <c r="AV1753" s="15" t="s">
        <v>225</v>
      </c>
      <c r="AW1753" s="15" t="s">
        <v>39</v>
      </c>
      <c r="AX1753" s="15" t="s">
        <v>80</v>
      </c>
      <c r="AY1753" s="172" t="s">
        <v>192</v>
      </c>
    </row>
    <row r="1754" spans="2:51" s="12" customFormat="1" ht="10.199999999999999" x14ac:dyDescent="0.2">
      <c r="B1754" s="150"/>
      <c r="D1754" s="151" t="s">
        <v>203</v>
      </c>
      <c r="E1754" s="152" t="s">
        <v>20</v>
      </c>
      <c r="F1754" s="153" t="s">
        <v>2644</v>
      </c>
      <c r="H1754" s="152" t="s">
        <v>20</v>
      </c>
      <c r="I1754" s="154"/>
      <c r="L1754" s="150"/>
      <c r="M1754" s="155"/>
      <c r="T1754" s="156"/>
      <c r="AT1754" s="152" t="s">
        <v>203</v>
      </c>
      <c r="AU1754" s="152" t="s">
        <v>89</v>
      </c>
      <c r="AV1754" s="12" t="s">
        <v>22</v>
      </c>
      <c r="AW1754" s="12" t="s">
        <v>39</v>
      </c>
      <c r="AX1754" s="12" t="s">
        <v>80</v>
      </c>
      <c r="AY1754" s="152" t="s">
        <v>192</v>
      </c>
    </row>
    <row r="1755" spans="2:51" s="12" customFormat="1" ht="10.199999999999999" x14ac:dyDescent="0.2">
      <c r="B1755" s="150"/>
      <c r="D1755" s="151" t="s">
        <v>203</v>
      </c>
      <c r="E1755" s="152" t="s">
        <v>20</v>
      </c>
      <c r="F1755" s="153" t="s">
        <v>2582</v>
      </c>
      <c r="H1755" s="152" t="s">
        <v>20</v>
      </c>
      <c r="I1755" s="154"/>
      <c r="L1755" s="150"/>
      <c r="M1755" s="155"/>
      <c r="T1755" s="156"/>
      <c r="AT1755" s="152" t="s">
        <v>203</v>
      </c>
      <c r="AU1755" s="152" t="s">
        <v>89</v>
      </c>
      <c r="AV1755" s="12" t="s">
        <v>22</v>
      </c>
      <c r="AW1755" s="12" t="s">
        <v>39</v>
      </c>
      <c r="AX1755" s="12" t="s">
        <v>80</v>
      </c>
      <c r="AY1755" s="152" t="s">
        <v>192</v>
      </c>
    </row>
    <row r="1756" spans="2:51" s="13" customFormat="1" ht="10.199999999999999" x14ac:dyDescent="0.2">
      <c r="B1756" s="157"/>
      <c r="D1756" s="151" t="s">
        <v>203</v>
      </c>
      <c r="E1756" s="158" t="s">
        <v>20</v>
      </c>
      <c r="F1756" s="159" t="s">
        <v>816</v>
      </c>
      <c r="H1756" s="160">
        <v>106.58</v>
      </c>
      <c r="I1756" s="161"/>
      <c r="L1756" s="157"/>
      <c r="M1756" s="162"/>
      <c r="T1756" s="163"/>
      <c r="AT1756" s="158" t="s">
        <v>203</v>
      </c>
      <c r="AU1756" s="158" t="s">
        <v>89</v>
      </c>
      <c r="AV1756" s="13" t="s">
        <v>89</v>
      </c>
      <c r="AW1756" s="13" t="s">
        <v>39</v>
      </c>
      <c r="AX1756" s="13" t="s">
        <v>80</v>
      </c>
      <c r="AY1756" s="158" t="s">
        <v>192</v>
      </c>
    </row>
    <row r="1757" spans="2:51" s="12" customFormat="1" ht="10.199999999999999" x14ac:dyDescent="0.2">
      <c r="B1757" s="150"/>
      <c r="D1757" s="151" t="s">
        <v>203</v>
      </c>
      <c r="E1757" s="152" t="s">
        <v>20</v>
      </c>
      <c r="F1757" s="153" t="s">
        <v>817</v>
      </c>
      <c r="H1757" s="152" t="s">
        <v>20</v>
      </c>
      <c r="I1757" s="154"/>
      <c r="L1757" s="150"/>
      <c r="M1757" s="155"/>
      <c r="T1757" s="156"/>
      <c r="AT1757" s="152" t="s">
        <v>203</v>
      </c>
      <c r="AU1757" s="152" t="s">
        <v>89</v>
      </c>
      <c r="AV1757" s="12" t="s">
        <v>22</v>
      </c>
      <c r="AW1757" s="12" t="s">
        <v>39</v>
      </c>
      <c r="AX1757" s="12" t="s">
        <v>80</v>
      </c>
      <c r="AY1757" s="152" t="s">
        <v>192</v>
      </c>
    </row>
    <row r="1758" spans="2:51" s="13" customFormat="1" ht="10.199999999999999" x14ac:dyDescent="0.2">
      <c r="B1758" s="157"/>
      <c r="D1758" s="151" t="s">
        <v>203</v>
      </c>
      <c r="E1758" s="158" t="s">
        <v>20</v>
      </c>
      <c r="F1758" s="159" t="s">
        <v>818</v>
      </c>
      <c r="H1758" s="160">
        <v>1.6</v>
      </c>
      <c r="I1758" s="161"/>
      <c r="L1758" s="157"/>
      <c r="M1758" s="162"/>
      <c r="T1758" s="163"/>
      <c r="AT1758" s="158" t="s">
        <v>203</v>
      </c>
      <c r="AU1758" s="158" t="s">
        <v>89</v>
      </c>
      <c r="AV1758" s="13" t="s">
        <v>89</v>
      </c>
      <c r="AW1758" s="13" t="s">
        <v>39</v>
      </c>
      <c r="AX1758" s="13" t="s">
        <v>80</v>
      </c>
      <c r="AY1758" s="158" t="s">
        <v>192</v>
      </c>
    </row>
    <row r="1759" spans="2:51" s="15" customFormat="1" ht="10.199999999999999" x14ac:dyDescent="0.2">
      <c r="B1759" s="171"/>
      <c r="D1759" s="151" t="s">
        <v>203</v>
      </c>
      <c r="E1759" s="172" t="s">
        <v>1288</v>
      </c>
      <c r="F1759" s="173" t="s">
        <v>335</v>
      </c>
      <c r="H1759" s="174">
        <v>108.18</v>
      </c>
      <c r="I1759" s="175"/>
      <c r="L1759" s="171"/>
      <c r="M1759" s="176"/>
      <c r="T1759" s="177"/>
      <c r="AT1759" s="172" t="s">
        <v>203</v>
      </c>
      <c r="AU1759" s="172" t="s">
        <v>89</v>
      </c>
      <c r="AV1759" s="15" t="s">
        <v>225</v>
      </c>
      <c r="AW1759" s="15" t="s">
        <v>39</v>
      </c>
      <c r="AX1759" s="15" t="s">
        <v>80</v>
      </c>
      <c r="AY1759" s="172" t="s">
        <v>192</v>
      </c>
    </row>
    <row r="1760" spans="2:51" s="12" customFormat="1" ht="10.199999999999999" x14ac:dyDescent="0.2">
      <c r="B1760" s="150"/>
      <c r="D1760" s="151" t="s">
        <v>203</v>
      </c>
      <c r="E1760" s="152" t="s">
        <v>20</v>
      </c>
      <c r="F1760" s="153" t="s">
        <v>2780</v>
      </c>
      <c r="H1760" s="152" t="s">
        <v>20</v>
      </c>
      <c r="I1760" s="154"/>
      <c r="L1760" s="150"/>
      <c r="M1760" s="155"/>
      <c r="T1760" s="156"/>
      <c r="AT1760" s="152" t="s">
        <v>203</v>
      </c>
      <c r="AU1760" s="152" t="s">
        <v>89</v>
      </c>
      <c r="AV1760" s="12" t="s">
        <v>22</v>
      </c>
      <c r="AW1760" s="12" t="s">
        <v>39</v>
      </c>
      <c r="AX1760" s="12" t="s">
        <v>80</v>
      </c>
      <c r="AY1760" s="152" t="s">
        <v>192</v>
      </c>
    </row>
    <row r="1761" spans="2:51" s="12" customFormat="1" ht="10.199999999999999" x14ac:dyDescent="0.2">
      <c r="B1761" s="150"/>
      <c r="D1761" s="151" t="s">
        <v>203</v>
      </c>
      <c r="E1761" s="152" t="s">
        <v>20</v>
      </c>
      <c r="F1761" s="153" t="s">
        <v>2354</v>
      </c>
      <c r="H1761" s="152" t="s">
        <v>20</v>
      </c>
      <c r="I1761" s="154"/>
      <c r="L1761" s="150"/>
      <c r="M1761" s="155"/>
      <c r="T1761" s="156"/>
      <c r="AT1761" s="152" t="s">
        <v>203</v>
      </c>
      <c r="AU1761" s="152" t="s">
        <v>89</v>
      </c>
      <c r="AV1761" s="12" t="s">
        <v>22</v>
      </c>
      <c r="AW1761" s="12" t="s">
        <v>39</v>
      </c>
      <c r="AX1761" s="12" t="s">
        <v>80</v>
      </c>
      <c r="AY1761" s="152" t="s">
        <v>192</v>
      </c>
    </row>
    <row r="1762" spans="2:51" s="13" customFormat="1" ht="10.199999999999999" x14ac:dyDescent="0.2">
      <c r="B1762" s="157"/>
      <c r="D1762" s="151" t="s">
        <v>203</v>
      </c>
      <c r="E1762" s="158" t="s">
        <v>20</v>
      </c>
      <c r="F1762" s="159" t="s">
        <v>2781</v>
      </c>
      <c r="H1762" s="160">
        <v>3.69</v>
      </c>
      <c r="I1762" s="161"/>
      <c r="L1762" s="157"/>
      <c r="M1762" s="162"/>
      <c r="T1762" s="163"/>
      <c r="AT1762" s="158" t="s">
        <v>203</v>
      </c>
      <c r="AU1762" s="158" t="s">
        <v>89</v>
      </c>
      <c r="AV1762" s="13" t="s">
        <v>89</v>
      </c>
      <c r="AW1762" s="13" t="s">
        <v>39</v>
      </c>
      <c r="AX1762" s="13" t="s">
        <v>80</v>
      </c>
      <c r="AY1762" s="158" t="s">
        <v>192</v>
      </c>
    </row>
    <row r="1763" spans="2:51" s="12" customFormat="1" ht="10.199999999999999" x14ac:dyDescent="0.2">
      <c r="B1763" s="150"/>
      <c r="D1763" s="151" t="s">
        <v>203</v>
      </c>
      <c r="E1763" s="152" t="s">
        <v>20</v>
      </c>
      <c r="F1763" s="153" t="s">
        <v>2357</v>
      </c>
      <c r="H1763" s="152" t="s">
        <v>20</v>
      </c>
      <c r="I1763" s="154"/>
      <c r="L1763" s="150"/>
      <c r="M1763" s="155"/>
      <c r="T1763" s="156"/>
      <c r="AT1763" s="152" t="s">
        <v>203</v>
      </c>
      <c r="AU1763" s="152" t="s">
        <v>89</v>
      </c>
      <c r="AV1763" s="12" t="s">
        <v>22</v>
      </c>
      <c r="AW1763" s="12" t="s">
        <v>39</v>
      </c>
      <c r="AX1763" s="12" t="s">
        <v>80</v>
      </c>
      <c r="AY1763" s="152" t="s">
        <v>192</v>
      </c>
    </row>
    <row r="1764" spans="2:51" s="13" customFormat="1" ht="10.199999999999999" x14ac:dyDescent="0.2">
      <c r="B1764" s="157"/>
      <c r="D1764" s="151" t="s">
        <v>203</v>
      </c>
      <c r="E1764" s="158" t="s">
        <v>20</v>
      </c>
      <c r="F1764" s="159" t="s">
        <v>2782</v>
      </c>
      <c r="H1764" s="160">
        <v>3.62</v>
      </c>
      <c r="I1764" s="161"/>
      <c r="L1764" s="157"/>
      <c r="M1764" s="162"/>
      <c r="T1764" s="163"/>
      <c r="AT1764" s="158" t="s">
        <v>203</v>
      </c>
      <c r="AU1764" s="158" t="s">
        <v>89</v>
      </c>
      <c r="AV1764" s="13" t="s">
        <v>89</v>
      </c>
      <c r="AW1764" s="13" t="s">
        <v>39</v>
      </c>
      <c r="AX1764" s="13" t="s">
        <v>80</v>
      </c>
      <c r="AY1764" s="158" t="s">
        <v>192</v>
      </c>
    </row>
    <row r="1765" spans="2:51" s="12" customFormat="1" ht="10.199999999999999" x14ac:dyDescent="0.2">
      <c r="B1765" s="150"/>
      <c r="D1765" s="151" t="s">
        <v>203</v>
      </c>
      <c r="E1765" s="152" t="s">
        <v>20</v>
      </c>
      <c r="F1765" s="153" t="s">
        <v>2359</v>
      </c>
      <c r="H1765" s="152" t="s">
        <v>20</v>
      </c>
      <c r="I1765" s="154"/>
      <c r="L1765" s="150"/>
      <c r="M1765" s="155"/>
      <c r="T1765" s="156"/>
      <c r="AT1765" s="152" t="s">
        <v>203</v>
      </c>
      <c r="AU1765" s="152" t="s">
        <v>89</v>
      </c>
      <c r="AV1765" s="12" t="s">
        <v>22</v>
      </c>
      <c r="AW1765" s="12" t="s">
        <v>39</v>
      </c>
      <c r="AX1765" s="12" t="s">
        <v>80</v>
      </c>
      <c r="AY1765" s="152" t="s">
        <v>192</v>
      </c>
    </row>
    <row r="1766" spans="2:51" s="13" customFormat="1" ht="10.199999999999999" x14ac:dyDescent="0.2">
      <c r="B1766" s="157"/>
      <c r="D1766" s="151" t="s">
        <v>203</v>
      </c>
      <c r="E1766" s="158" t="s">
        <v>20</v>
      </c>
      <c r="F1766" s="159" t="s">
        <v>2783</v>
      </c>
      <c r="H1766" s="160">
        <v>3.9</v>
      </c>
      <c r="I1766" s="161"/>
      <c r="L1766" s="157"/>
      <c r="M1766" s="162"/>
      <c r="T1766" s="163"/>
      <c r="AT1766" s="158" t="s">
        <v>203</v>
      </c>
      <c r="AU1766" s="158" t="s">
        <v>89</v>
      </c>
      <c r="AV1766" s="13" t="s">
        <v>89</v>
      </c>
      <c r="AW1766" s="13" t="s">
        <v>39</v>
      </c>
      <c r="AX1766" s="13" t="s">
        <v>80</v>
      </c>
      <c r="AY1766" s="158" t="s">
        <v>192</v>
      </c>
    </row>
    <row r="1767" spans="2:51" s="15" customFormat="1" ht="10.199999999999999" x14ac:dyDescent="0.2">
      <c r="B1767" s="171"/>
      <c r="D1767" s="151" t="s">
        <v>203</v>
      </c>
      <c r="E1767" s="172" t="s">
        <v>1290</v>
      </c>
      <c r="F1767" s="173" t="s">
        <v>335</v>
      </c>
      <c r="H1767" s="174">
        <v>11.21</v>
      </c>
      <c r="I1767" s="175"/>
      <c r="L1767" s="171"/>
      <c r="M1767" s="176"/>
      <c r="T1767" s="177"/>
      <c r="AT1767" s="172" t="s">
        <v>203</v>
      </c>
      <c r="AU1767" s="172" t="s">
        <v>89</v>
      </c>
      <c r="AV1767" s="15" t="s">
        <v>225</v>
      </c>
      <c r="AW1767" s="15" t="s">
        <v>39</v>
      </c>
      <c r="AX1767" s="15" t="s">
        <v>80</v>
      </c>
      <c r="AY1767" s="172" t="s">
        <v>192</v>
      </c>
    </row>
    <row r="1768" spans="2:51" s="12" customFormat="1" ht="10.199999999999999" x14ac:dyDescent="0.2">
      <c r="B1768" s="150"/>
      <c r="D1768" s="151" t="s">
        <v>203</v>
      </c>
      <c r="E1768" s="152" t="s">
        <v>20</v>
      </c>
      <c r="F1768" s="153" t="s">
        <v>2784</v>
      </c>
      <c r="H1768" s="152" t="s">
        <v>20</v>
      </c>
      <c r="I1768" s="154"/>
      <c r="L1768" s="150"/>
      <c r="M1768" s="155"/>
      <c r="T1768" s="156"/>
      <c r="AT1768" s="152" t="s">
        <v>203</v>
      </c>
      <c r="AU1768" s="152" t="s">
        <v>89</v>
      </c>
      <c r="AV1768" s="12" t="s">
        <v>22</v>
      </c>
      <c r="AW1768" s="12" t="s">
        <v>39</v>
      </c>
      <c r="AX1768" s="12" t="s">
        <v>80</v>
      </c>
      <c r="AY1768" s="152" t="s">
        <v>192</v>
      </c>
    </row>
    <row r="1769" spans="2:51" s="12" customFormat="1" ht="10.199999999999999" x14ac:dyDescent="0.2">
      <c r="B1769" s="150"/>
      <c r="D1769" s="151" t="s">
        <v>203</v>
      </c>
      <c r="E1769" s="152" t="s">
        <v>20</v>
      </c>
      <c r="F1769" s="153" t="s">
        <v>827</v>
      </c>
      <c r="H1769" s="152" t="s">
        <v>20</v>
      </c>
      <c r="I1769" s="154"/>
      <c r="L1769" s="150"/>
      <c r="M1769" s="155"/>
      <c r="T1769" s="156"/>
      <c r="AT1769" s="152" t="s">
        <v>203</v>
      </c>
      <c r="AU1769" s="152" t="s">
        <v>89</v>
      </c>
      <c r="AV1769" s="12" t="s">
        <v>22</v>
      </c>
      <c r="AW1769" s="12" t="s">
        <v>39</v>
      </c>
      <c r="AX1769" s="12" t="s">
        <v>80</v>
      </c>
      <c r="AY1769" s="152" t="s">
        <v>192</v>
      </c>
    </row>
    <row r="1770" spans="2:51" s="13" customFormat="1" ht="10.199999999999999" x14ac:dyDescent="0.2">
      <c r="B1770" s="157"/>
      <c r="D1770" s="151" t="s">
        <v>203</v>
      </c>
      <c r="E1770" s="158" t="s">
        <v>20</v>
      </c>
      <c r="F1770" s="159" t="s">
        <v>828</v>
      </c>
      <c r="H1770" s="160">
        <v>15.33</v>
      </c>
      <c r="I1770" s="161"/>
      <c r="L1770" s="157"/>
      <c r="M1770" s="162"/>
      <c r="T1770" s="163"/>
      <c r="AT1770" s="158" t="s">
        <v>203</v>
      </c>
      <c r="AU1770" s="158" t="s">
        <v>89</v>
      </c>
      <c r="AV1770" s="13" t="s">
        <v>89</v>
      </c>
      <c r="AW1770" s="13" t="s">
        <v>39</v>
      </c>
      <c r="AX1770" s="13" t="s">
        <v>80</v>
      </c>
      <c r="AY1770" s="158" t="s">
        <v>192</v>
      </c>
    </row>
    <row r="1771" spans="2:51" s="12" customFormat="1" ht="10.199999999999999" x14ac:dyDescent="0.2">
      <c r="B1771" s="150"/>
      <c r="D1771" s="151" t="s">
        <v>203</v>
      </c>
      <c r="E1771" s="152" t="s">
        <v>20</v>
      </c>
      <c r="F1771" s="153" t="s">
        <v>2785</v>
      </c>
      <c r="H1771" s="152" t="s">
        <v>20</v>
      </c>
      <c r="I1771" s="154"/>
      <c r="L1771" s="150"/>
      <c r="M1771" s="155"/>
      <c r="T1771" s="156"/>
      <c r="AT1771" s="152" t="s">
        <v>203</v>
      </c>
      <c r="AU1771" s="152" t="s">
        <v>89</v>
      </c>
      <c r="AV1771" s="12" t="s">
        <v>22</v>
      </c>
      <c r="AW1771" s="12" t="s">
        <v>39</v>
      </c>
      <c r="AX1771" s="12" t="s">
        <v>80</v>
      </c>
      <c r="AY1771" s="152" t="s">
        <v>192</v>
      </c>
    </row>
    <row r="1772" spans="2:51" s="13" customFormat="1" ht="10.199999999999999" x14ac:dyDescent="0.2">
      <c r="B1772" s="157"/>
      <c r="D1772" s="151" t="s">
        <v>203</v>
      </c>
      <c r="E1772" s="158" t="s">
        <v>20</v>
      </c>
      <c r="F1772" s="159" t="s">
        <v>2786</v>
      </c>
      <c r="H1772" s="160">
        <v>3</v>
      </c>
      <c r="I1772" s="161"/>
      <c r="L1772" s="157"/>
      <c r="M1772" s="162"/>
      <c r="T1772" s="163"/>
      <c r="AT1772" s="158" t="s">
        <v>203</v>
      </c>
      <c r="AU1772" s="158" t="s">
        <v>89</v>
      </c>
      <c r="AV1772" s="13" t="s">
        <v>89</v>
      </c>
      <c r="AW1772" s="13" t="s">
        <v>39</v>
      </c>
      <c r="AX1772" s="13" t="s">
        <v>80</v>
      </c>
      <c r="AY1772" s="158" t="s">
        <v>192</v>
      </c>
    </row>
    <row r="1773" spans="2:51" s="15" customFormat="1" ht="10.199999999999999" x14ac:dyDescent="0.2">
      <c r="B1773" s="171"/>
      <c r="D1773" s="151" t="s">
        <v>203</v>
      </c>
      <c r="E1773" s="172" t="s">
        <v>1292</v>
      </c>
      <c r="F1773" s="173" t="s">
        <v>335</v>
      </c>
      <c r="H1773" s="174">
        <v>18.329999999999998</v>
      </c>
      <c r="I1773" s="175"/>
      <c r="L1773" s="171"/>
      <c r="M1773" s="176"/>
      <c r="T1773" s="177"/>
      <c r="AT1773" s="172" t="s">
        <v>203</v>
      </c>
      <c r="AU1773" s="172" t="s">
        <v>89</v>
      </c>
      <c r="AV1773" s="15" t="s">
        <v>225</v>
      </c>
      <c r="AW1773" s="15" t="s">
        <v>39</v>
      </c>
      <c r="AX1773" s="15" t="s">
        <v>80</v>
      </c>
      <c r="AY1773" s="172" t="s">
        <v>192</v>
      </c>
    </row>
    <row r="1774" spans="2:51" s="12" customFormat="1" ht="10.199999999999999" x14ac:dyDescent="0.2">
      <c r="B1774" s="150"/>
      <c r="D1774" s="151" t="s">
        <v>203</v>
      </c>
      <c r="E1774" s="152" t="s">
        <v>20</v>
      </c>
      <c r="F1774" s="153" t="s">
        <v>2787</v>
      </c>
      <c r="H1774" s="152" t="s">
        <v>20</v>
      </c>
      <c r="I1774" s="154"/>
      <c r="L1774" s="150"/>
      <c r="M1774" s="155"/>
      <c r="T1774" s="156"/>
      <c r="AT1774" s="152" t="s">
        <v>203</v>
      </c>
      <c r="AU1774" s="152" t="s">
        <v>89</v>
      </c>
      <c r="AV1774" s="12" t="s">
        <v>22</v>
      </c>
      <c r="AW1774" s="12" t="s">
        <v>39</v>
      </c>
      <c r="AX1774" s="12" t="s">
        <v>80</v>
      </c>
      <c r="AY1774" s="152" t="s">
        <v>192</v>
      </c>
    </row>
    <row r="1775" spans="2:51" s="12" customFormat="1" ht="10.199999999999999" x14ac:dyDescent="0.2">
      <c r="B1775" s="150"/>
      <c r="D1775" s="151" t="s">
        <v>203</v>
      </c>
      <c r="E1775" s="152" t="s">
        <v>20</v>
      </c>
      <c r="F1775" s="153" t="s">
        <v>2788</v>
      </c>
      <c r="H1775" s="152" t="s">
        <v>20</v>
      </c>
      <c r="I1775" s="154"/>
      <c r="L1775" s="150"/>
      <c r="M1775" s="155"/>
      <c r="T1775" s="156"/>
      <c r="AT1775" s="152" t="s">
        <v>203</v>
      </c>
      <c r="AU1775" s="152" t="s">
        <v>89</v>
      </c>
      <c r="AV1775" s="12" t="s">
        <v>22</v>
      </c>
      <c r="AW1775" s="12" t="s">
        <v>39</v>
      </c>
      <c r="AX1775" s="12" t="s">
        <v>80</v>
      </c>
      <c r="AY1775" s="152" t="s">
        <v>192</v>
      </c>
    </row>
    <row r="1776" spans="2:51" s="13" customFormat="1" ht="10.199999999999999" x14ac:dyDescent="0.2">
      <c r="B1776" s="157"/>
      <c r="D1776" s="151" t="s">
        <v>203</v>
      </c>
      <c r="E1776" s="158" t="s">
        <v>20</v>
      </c>
      <c r="F1776" s="159" t="s">
        <v>2789</v>
      </c>
      <c r="H1776" s="160">
        <v>25.7</v>
      </c>
      <c r="I1776" s="161"/>
      <c r="L1776" s="157"/>
      <c r="M1776" s="162"/>
      <c r="T1776" s="163"/>
      <c r="AT1776" s="158" t="s">
        <v>203</v>
      </c>
      <c r="AU1776" s="158" t="s">
        <v>89</v>
      </c>
      <c r="AV1776" s="13" t="s">
        <v>89</v>
      </c>
      <c r="AW1776" s="13" t="s">
        <v>39</v>
      </c>
      <c r="AX1776" s="13" t="s">
        <v>80</v>
      </c>
      <c r="AY1776" s="158" t="s">
        <v>192</v>
      </c>
    </row>
    <row r="1777" spans="2:51" s="15" customFormat="1" ht="10.199999999999999" x14ac:dyDescent="0.2">
      <c r="B1777" s="171"/>
      <c r="D1777" s="151" t="s">
        <v>203</v>
      </c>
      <c r="E1777" s="172" t="s">
        <v>1294</v>
      </c>
      <c r="F1777" s="173" t="s">
        <v>335</v>
      </c>
      <c r="H1777" s="174">
        <v>25.7</v>
      </c>
      <c r="I1777" s="175"/>
      <c r="L1777" s="171"/>
      <c r="M1777" s="176"/>
      <c r="T1777" s="177"/>
      <c r="AT1777" s="172" t="s">
        <v>203</v>
      </c>
      <c r="AU1777" s="172" t="s">
        <v>89</v>
      </c>
      <c r="AV1777" s="15" t="s">
        <v>225</v>
      </c>
      <c r="AW1777" s="15" t="s">
        <v>39</v>
      </c>
      <c r="AX1777" s="15" t="s">
        <v>80</v>
      </c>
      <c r="AY1777" s="172" t="s">
        <v>192</v>
      </c>
    </row>
    <row r="1778" spans="2:51" s="12" customFormat="1" ht="10.199999999999999" x14ac:dyDescent="0.2">
      <c r="B1778" s="150"/>
      <c r="D1778" s="151" t="s">
        <v>203</v>
      </c>
      <c r="E1778" s="152" t="s">
        <v>20</v>
      </c>
      <c r="F1778" s="153" t="s">
        <v>2790</v>
      </c>
      <c r="H1778" s="152" t="s">
        <v>20</v>
      </c>
      <c r="I1778" s="154"/>
      <c r="L1778" s="150"/>
      <c r="M1778" s="155"/>
      <c r="T1778" s="156"/>
      <c r="AT1778" s="152" t="s">
        <v>203</v>
      </c>
      <c r="AU1778" s="152" t="s">
        <v>89</v>
      </c>
      <c r="AV1778" s="12" t="s">
        <v>22</v>
      </c>
      <c r="AW1778" s="12" t="s">
        <v>39</v>
      </c>
      <c r="AX1778" s="12" t="s">
        <v>80</v>
      </c>
      <c r="AY1778" s="152" t="s">
        <v>192</v>
      </c>
    </row>
    <row r="1779" spans="2:51" s="12" customFormat="1" ht="10.199999999999999" x14ac:dyDescent="0.2">
      <c r="B1779" s="150"/>
      <c r="D1779" s="151" t="s">
        <v>203</v>
      </c>
      <c r="E1779" s="152" t="s">
        <v>20</v>
      </c>
      <c r="F1779" s="153" t="s">
        <v>2791</v>
      </c>
      <c r="H1779" s="152" t="s">
        <v>20</v>
      </c>
      <c r="I1779" s="154"/>
      <c r="L1779" s="150"/>
      <c r="M1779" s="155"/>
      <c r="T1779" s="156"/>
      <c r="AT1779" s="152" t="s">
        <v>203</v>
      </c>
      <c r="AU1779" s="152" t="s">
        <v>89</v>
      </c>
      <c r="AV1779" s="12" t="s">
        <v>22</v>
      </c>
      <c r="AW1779" s="12" t="s">
        <v>39</v>
      </c>
      <c r="AX1779" s="12" t="s">
        <v>80</v>
      </c>
      <c r="AY1779" s="152" t="s">
        <v>192</v>
      </c>
    </row>
    <row r="1780" spans="2:51" s="13" customFormat="1" ht="10.199999999999999" x14ac:dyDescent="0.2">
      <c r="B1780" s="157"/>
      <c r="D1780" s="151" t="s">
        <v>203</v>
      </c>
      <c r="E1780" s="158" t="s">
        <v>20</v>
      </c>
      <c r="F1780" s="159" t="s">
        <v>2792</v>
      </c>
      <c r="H1780" s="160">
        <v>263.8</v>
      </c>
      <c r="I1780" s="161"/>
      <c r="L1780" s="157"/>
      <c r="M1780" s="162"/>
      <c r="T1780" s="163"/>
      <c r="AT1780" s="158" t="s">
        <v>203</v>
      </c>
      <c r="AU1780" s="158" t="s">
        <v>89</v>
      </c>
      <c r="AV1780" s="13" t="s">
        <v>89</v>
      </c>
      <c r="AW1780" s="13" t="s">
        <v>39</v>
      </c>
      <c r="AX1780" s="13" t="s">
        <v>80</v>
      </c>
      <c r="AY1780" s="158" t="s">
        <v>192</v>
      </c>
    </row>
    <row r="1781" spans="2:51" s="12" customFormat="1" ht="10.199999999999999" x14ac:dyDescent="0.2">
      <c r="B1781" s="150"/>
      <c r="D1781" s="151" t="s">
        <v>203</v>
      </c>
      <c r="E1781" s="152" t="s">
        <v>20</v>
      </c>
      <c r="F1781" s="153" t="s">
        <v>2793</v>
      </c>
      <c r="H1781" s="152" t="s">
        <v>20</v>
      </c>
      <c r="I1781" s="154"/>
      <c r="L1781" s="150"/>
      <c r="M1781" s="155"/>
      <c r="T1781" s="156"/>
      <c r="AT1781" s="152" t="s">
        <v>203</v>
      </c>
      <c r="AU1781" s="152" t="s">
        <v>89</v>
      </c>
      <c r="AV1781" s="12" t="s">
        <v>22</v>
      </c>
      <c r="AW1781" s="12" t="s">
        <v>39</v>
      </c>
      <c r="AX1781" s="12" t="s">
        <v>80</v>
      </c>
      <c r="AY1781" s="152" t="s">
        <v>192</v>
      </c>
    </row>
    <row r="1782" spans="2:51" s="13" customFormat="1" ht="10.199999999999999" x14ac:dyDescent="0.2">
      <c r="B1782" s="157"/>
      <c r="D1782" s="151" t="s">
        <v>203</v>
      </c>
      <c r="E1782" s="158" t="s">
        <v>20</v>
      </c>
      <c r="F1782" s="159" t="s">
        <v>2794</v>
      </c>
      <c r="H1782" s="160">
        <v>48.1</v>
      </c>
      <c r="I1782" s="161"/>
      <c r="L1782" s="157"/>
      <c r="M1782" s="162"/>
      <c r="T1782" s="163"/>
      <c r="AT1782" s="158" t="s">
        <v>203</v>
      </c>
      <c r="AU1782" s="158" t="s">
        <v>89</v>
      </c>
      <c r="AV1782" s="13" t="s">
        <v>89</v>
      </c>
      <c r="AW1782" s="13" t="s">
        <v>39</v>
      </c>
      <c r="AX1782" s="13" t="s">
        <v>80</v>
      </c>
      <c r="AY1782" s="158" t="s">
        <v>192</v>
      </c>
    </row>
    <row r="1783" spans="2:51" s="15" customFormat="1" ht="10.199999999999999" x14ac:dyDescent="0.2">
      <c r="B1783" s="171"/>
      <c r="D1783" s="151" t="s">
        <v>203</v>
      </c>
      <c r="E1783" s="172" t="s">
        <v>1296</v>
      </c>
      <c r="F1783" s="173" t="s">
        <v>335</v>
      </c>
      <c r="H1783" s="174">
        <v>311.89999999999998</v>
      </c>
      <c r="I1783" s="175"/>
      <c r="L1783" s="171"/>
      <c r="M1783" s="176"/>
      <c r="T1783" s="177"/>
      <c r="AT1783" s="172" t="s">
        <v>203</v>
      </c>
      <c r="AU1783" s="172" t="s">
        <v>89</v>
      </c>
      <c r="AV1783" s="15" t="s">
        <v>225</v>
      </c>
      <c r="AW1783" s="15" t="s">
        <v>39</v>
      </c>
      <c r="AX1783" s="15" t="s">
        <v>80</v>
      </c>
      <c r="AY1783" s="172" t="s">
        <v>192</v>
      </c>
    </row>
    <row r="1784" spans="2:51" s="12" customFormat="1" ht="10.199999999999999" x14ac:dyDescent="0.2">
      <c r="B1784" s="150"/>
      <c r="D1784" s="151" t="s">
        <v>203</v>
      </c>
      <c r="E1784" s="152" t="s">
        <v>20</v>
      </c>
      <c r="F1784" s="153" t="s">
        <v>2795</v>
      </c>
      <c r="H1784" s="152" t="s">
        <v>20</v>
      </c>
      <c r="I1784" s="154"/>
      <c r="L1784" s="150"/>
      <c r="M1784" s="155"/>
      <c r="T1784" s="156"/>
      <c r="AT1784" s="152" t="s">
        <v>203</v>
      </c>
      <c r="AU1784" s="152" t="s">
        <v>89</v>
      </c>
      <c r="AV1784" s="12" t="s">
        <v>22</v>
      </c>
      <c r="AW1784" s="12" t="s">
        <v>39</v>
      </c>
      <c r="AX1784" s="12" t="s">
        <v>80</v>
      </c>
      <c r="AY1784" s="152" t="s">
        <v>192</v>
      </c>
    </row>
    <row r="1785" spans="2:51" s="12" customFormat="1" ht="10.199999999999999" x14ac:dyDescent="0.2">
      <c r="B1785" s="150"/>
      <c r="D1785" s="151" t="s">
        <v>203</v>
      </c>
      <c r="E1785" s="152" t="s">
        <v>20</v>
      </c>
      <c r="F1785" s="153" t="s">
        <v>2796</v>
      </c>
      <c r="H1785" s="152" t="s">
        <v>20</v>
      </c>
      <c r="I1785" s="154"/>
      <c r="L1785" s="150"/>
      <c r="M1785" s="155"/>
      <c r="T1785" s="156"/>
      <c r="AT1785" s="152" t="s">
        <v>203</v>
      </c>
      <c r="AU1785" s="152" t="s">
        <v>89</v>
      </c>
      <c r="AV1785" s="12" t="s">
        <v>22</v>
      </c>
      <c r="AW1785" s="12" t="s">
        <v>39</v>
      </c>
      <c r="AX1785" s="12" t="s">
        <v>80</v>
      </c>
      <c r="AY1785" s="152" t="s">
        <v>192</v>
      </c>
    </row>
    <row r="1786" spans="2:51" s="13" customFormat="1" ht="10.199999999999999" x14ac:dyDescent="0.2">
      <c r="B1786" s="157"/>
      <c r="D1786" s="151" t="s">
        <v>203</v>
      </c>
      <c r="E1786" s="158" t="s">
        <v>20</v>
      </c>
      <c r="F1786" s="159" t="s">
        <v>2797</v>
      </c>
      <c r="H1786" s="160">
        <v>2.3639999999999999</v>
      </c>
      <c r="I1786" s="161"/>
      <c r="L1786" s="157"/>
      <c r="M1786" s="162"/>
      <c r="T1786" s="163"/>
      <c r="AT1786" s="158" t="s">
        <v>203</v>
      </c>
      <c r="AU1786" s="158" t="s">
        <v>89</v>
      </c>
      <c r="AV1786" s="13" t="s">
        <v>89</v>
      </c>
      <c r="AW1786" s="13" t="s">
        <v>39</v>
      </c>
      <c r="AX1786" s="13" t="s">
        <v>80</v>
      </c>
      <c r="AY1786" s="158" t="s">
        <v>192</v>
      </c>
    </row>
    <row r="1787" spans="2:51" s="15" customFormat="1" ht="10.199999999999999" x14ac:dyDescent="0.2">
      <c r="B1787" s="171"/>
      <c r="D1787" s="151" t="s">
        <v>203</v>
      </c>
      <c r="E1787" s="172" t="s">
        <v>1298</v>
      </c>
      <c r="F1787" s="173" t="s">
        <v>335</v>
      </c>
      <c r="H1787" s="174">
        <v>2.3639999999999999</v>
      </c>
      <c r="I1787" s="175"/>
      <c r="L1787" s="171"/>
      <c r="M1787" s="176"/>
      <c r="T1787" s="177"/>
      <c r="AT1787" s="172" t="s">
        <v>203</v>
      </c>
      <c r="AU1787" s="172" t="s">
        <v>89</v>
      </c>
      <c r="AV1787" s="15" t="s">
        <v>225</v>
      </c>
      <c r="AW1787" s="15" t="s">
        <v>39</v>
      </c>
      <c r="AX1787" s="15" t="s">
        <v>80</v>
      </c>
      <c r="AY1787" s="172" t="s">
        <v>192</v>
      </c>
    </row>
    <row r="1788" spans="2:51" s="12" customFormat="1" ht="10.199999999999999" x14ac:dyDescent="0.2">
      <c r="B1788" s="150"/>
      <c r="D1788" s="151" t="s">
        <v>203</v>
      </c>
      <c r="E1788" s="152" t="s">
        <v>20</v>
      </c>
      <c r="F1788" s="153" t="s">
        <v>2798</v>
      </c>
      <c r="H1788" s="152" t="s">
        <v>20</v>
      </c>
      <c r="I1788" s="154"/>
      <c r="L1788" s="150"/>
      <c r="M1788" s="155"/>
      <c r="T1788" s="156"/>
      <c r="AT1788" s="152" t="s">
        <v>203</v>
      </c>
      <c r="AU1788" s="152" t="s">
        <v>89</v>
      </c>
      <c r="AV1788" s="12" t="s">
        <v>22</v>
      </c>
      <c r="AW1788" s="12" t="s">
        <v>39</v>
      </c>
      <c r="AX1788" s="12" t="s">
        <v>80</v>
      </c>
      <c r="AY1788" s="152" t="s">
        <v>192</v>
      </c>
    </row>
    <row r="1789" spans="2:51" s="15" customFormat="1" ht="10.199999999999999" x14ac:dyDescent="0.2">
      <c r="B1789" s="171"/>
      <c r="D1789" s="151" t="s">
        <v>203</v>
      </c>
      <c r="E1789" s="172" t="s">
        <v>1300</v>
      </c>
      <c r="F1789" s="173" t="s">
        <v>335</v>
      </c>
      <c r="H1789" s="174">
        <v>0</v>
      </c>
      <c r="I1789" s="175"/>
      <c r="L1789" s="171"/>
      <c r="M1789" s="176"/>
      <c r="T1789" s="177"/>
      <c r="AT1789" s="172" t="s">
        <v>203</v>
      </c>
      <c r="AU1789" s="172" t="s">
        <v>89</v>
      </c>
      <c r="AV1789" s="15" t="s">
        <v>225</v>
      </c>
      <c r="AW1789" s="15" t="s">
        <v>39</v>
      </c>
      <c r="AX1789" s="15" t="s">
        <v>80</v>
      </c>
      <c r="AY1789" s="172" t="s">
        <v>192</v>
      </c>
    </row>
    <row r="1790" spans="2:51" s="12" customFormat="1" ht="10.199999999999999" x14ac:dyDescent="0.2">
      <c r="B1790" s="150"/>
      <c r="D1790" s="151" t="s">
        <v>203</v>
      </c>
      <c r="E1790" s="152" t="s">
        <v>20</v>
      </c>
      <c r="F1790" s="153" t="s">
        <v>2799</v>
      </c>
      <c r="H1790" s="152" t="s">
        <v>20</v>
      </c>
      <c r="I1790" s="154"/>
      <c r="L1790" s="150"/>
      <c r="M1790" s="155"/>
      <c r="T1790" s="156"/>
      <c r="AT1790" s="152" t="s">
        <v>203</v>
      </c>
      <c r="AU1790" s="152" t="s">
        <v>89</v>
      </c>
      <c r="AV1790" s="12" t="s">
        <v>22</v>
      </c>
      <c r="AW1790" s="12" t="s">
        <v>39</v>
      </c>
      <c r="AX1790" s="12" t="s">
        <v>80</v>
      </c>
      <c r="AY1790" s="152" t="s">
        <v>192</v>
      </c>
    </row>
    <row r="1791" spans="2:51" s="12" customFormat="1" ht="10.199999999999999" x14ac:dyDescent="0.2">
      <c r="B1791" s="150"/>
      <c r="D1791" s="151" t="s">
        <v>203</v>
      </c>
      <c r="E1791" s="152" t="s">
        <v>20</v>
      </c>
      <c r="F1791" s="153" t="s">
        <v>2800</v>
      </c>
      <c r="H1791" s="152" t="s">
        <v>20</v>
      </c>
      <c r="I1791" s="154"/>
      <c r="L1791" s="150"/>
      <c r="M1791" s="155"/>
      <c r="T1791" s="156"/>
      <c r="AT1791" s="152" t="s">
        <v>203</v>
      </c>
      <c r="AU1791" s="152" t="s">
        <v>89</v>
      </c>
      <c r="AV1791" s="12" t="s">
        <v>22</v>
      </c>
      <c r="AW1791" s="12" t="s">
        <v>39</v>
      </c>
      <c r="AX1791" s="12" t="s">
        <v>80</v>
      </c>
      <c r="AY1791" s="152" t="s">
        <v>192</v>
      </c>
    </row>
    <row r="1792" spans="2:51" s="13" customFormat="1" ht="10.199999999999999" x14ac:dyDescent="0.2">
      <c r="B1792" s="157"/>
      <c r="D1792" s="151" t="s">
        <v>203</v>
      </c>
      <c r="E1792" s="158" t="s">
        <v>20</v>
      </c>
      <c r="F1792" s="159" t="s">
        <v>2801</v>
      </c>
      <c r="H1792" s="160">
        <v>25.66</v>
      </c>
      <c r="I1792" s="161"/>
      <c r="L1792" s="157"/>
      <c r="M1792" s="162"/>
      <c r="T1792" s="163"/>
      <c r="AT1792" s="158" t="s">
        <v>203</v>
      </c>
      <c r="AU1792" s="158" t="s">
        <v>89</v>
      </c>
      <c r="AV1792" s="13" t="s">
        <v>89</v>
      </c>
      <c r="AW1792" s="13" t="s">
        <v>39</v>
      </c>
      <c r="AX1792" s="13" t="s">
        <v>80</v>
      </c>
      <c r="AY1792" s="158" t="s">
        <v>192</v>
      </c>
    </row>
    <row r="1793" spans="2:51" s="13" customFormat="1" ht="10.199999999999999" x14ac:dyDescent="0.2">
      <c r="B1793" s="157"/>
      <c r="D1793" s="151" t="s">
        <v>203</v>
      </c>
      <c r="E1793" s="158" t="s">
        <v>20</v>
      </c>
      <c r="F1793" s="159" t="s">
        <v>2802</v>
      </c>
      <c r="H1793" s="160">
        <v>-7.2</v>
      </c>
      <c r="I1793" s="161"/>
      <c r="L1793" s="157"/>
      <c r="M1793" s="162"/>
      <c r="T1793" s="163"/>
      <c r="AT1793" s="158" t="s">
        <v>203</v>
      </c>
      <c r="AU1793" s="158" t="s">
        <v>89</v>
      </c>
      <c r="AV1793" s="13" t="s">
        <v>89</v>
      </c>
      <c r="AW1793" s="13" t="s">
        <v>39</v>
      </c>
      <c r="AX1793" s="13" t="s">
        <v>80</v>
      </c>
      <c r="AY1793" s="158" t="s">
        <v>192</v>
      </c>
    </row>
    <row r="1794" spans="2:51" s="15" customFormat="1" ht="10.199999999999999" x14ac:dyDescent="0.2">
      <c r="B1794" s="171"/>
      <c r="D1794" s="151" t="s">
        <v>203</v>
      </c>
      <c r="E1794" s="172" t="s">
        <v>1301</v>
      </c>
      <c r="F1794" s="173" t="s">
        <v>335</v>
      </c>
      <c r="H1794" s="174">
        <v>18.46</v>
      </c>
      <c r="I1794" s="175"/>
      <c r="L1794" s="171"/>
      <c r="M1794" s="176"/>
      <c r="T1794" s="177"/>
      <c r="AT1794" s="172" t="s">
        <v>203</v>
      </c>
      <c r="AU1794" s="172" t="s">
        <v>89</v>
      </c>
      <c r="AV1794" s="15" t="s">
        <v>225</v>
      </c>
      <c r="AW1794" s="15" t="s">
        <v>39</v>
      </c>
      <c r="AX1794" s="15" t="s">
        <v>80</v>
      </c>
      <c r="AY1794" s="172" t="s">
        <v>192</v>
      </c>
    </row>
    <row r="1795" spans="2:51" s="12" customFormat="1" ht="10.199999999999999" x14ac:dyDescent="0.2">
      <c r="B1795" s="150"/>
      <c r="D1795" s="151" t="s">
        <v>203</v>
      </c>
      <c r="E1795" s="152" t="s">
        <v>20</v>
      </c>
      <c r="F1795" s="153" t="s">
        <v>2803</v>
      </c>
      <c r="H1795" s="152" t="s">
        <v>20</v>
      </c>
      <c r="I1795" s="154"/>
      <c r="L1795" s="150"/>
      <c r="M1795" s="155"/>
      <c r="T1795" s="156"/>
      <c r="AT1795" s="152" t="s">
        <v>203</v>
      </c>
      <c r="AU1795" s="152" t="s">
        <v>89</v>
      </c>
      <c r="AV1795" s="12" t="s">
        <v>22</v>
      </c>
      <c r="AW1795" s="12" t="s">
        <v>39</v>
      </c>
      <c r="AX1795" s="12" t="s">
        <v>80</v>
      </c>
      <c r="AY1795" s="152" t="s">
        <v>192</v>
      </c>
    </row>
    <row r="1796" spans="2:51" s="12" customFormat="1" ht="10.199999999999999" x14ac:dyDescent="0.2">
      <c r="B1796" s="150"/>
      <c r="D1796" s="151" t="s">
        <v>203</v>
      </c>
      <c r="E1796" s="152" t="s">
        <v>20</v>
      </c>
      <c r="F1796" s="153" t="s">
        <v>2593</v>
      </c>
      <c r="H1796" s="152" t="s">
        <v>20</v>
      </c>
      <c r="I1796" s="154"/>
      <c r="L1796" s="150"/>
      <c r="M1796" s="155"/>
      <c r="T1796" s="156"/>
      <c r="AT1796" s="152" t="s">
        <v>203</v>
      </c>
      <c r="AU1796" s="152" t="s">
        <v>89</v>
      </c>
      <c r="AV1796" s="12" t="s">
        <v>22</v>
      </c>
      <c r="AW1796" s="12" t="s">
        <v>39</v>
      </c>
      <c r="AX1796" s="12" t="s">
        <v>80</v>
      </c>
      <c r="AY1796" s="152" t="s">
        <v>192</v>
      </c>
    </row>
    <row r="1797" spans="2:51" s="13" customFormat="1" ht="10.199999999999999" x14ac:dyDescent="0.2">
      <c r="B1797" s="157"/>
      <c r="D1797" s="151" t="s">
        <v>203</v>
      </c>
      <c r="E1797" s="158" t="s">
        <v>20</v>
      </c>
      <c r="F1797" s="159" t="s">
        <v>2804</v>
      </c>
      <c r="H1797" s="160">
        <v>7.2</v>
      </c>
      <c r="I1797" s="161"/>
      <c r="L1797" s="157"/>
      <c r="M1797" s="162"/>
      <c r="T1797" s="163"/>
      <c r="AT1797" s="158" t="s">
        <v>203</v>
      </c>
      <c r="AU1797" s="158" t="s">
        <v>89</v>
      </c>
      <c r="AV1797" s="13" t="s">
        <v>89</v>
      </c>
      <c r="AW1797" s="13" t="s">
        <v>39</v>
      </c>
      <c r="AX1797" s="13" t="s">
        <v>80</v>
      </c>
      <c r="AY1797" s="158" t="s">
        <v>192</v>
      </c>
    </row>
    <row r="1798" spans="2:51" s="15" customFormat="1" ht="10.199999999999999" x14ac:dyDescent="0.2">
      <c r="B1798" s="171"/>
      <c r="D1798" s="151" t="s">
        <v>203</v>
      </c>
      <c r="E1798" s="172" t="s">
        <v>1303</v>
      </c>
      <c r="F1798" s="173" t="s">
        <v>335</v>
      </c>
      <c r="H1798" s="174">
        <v>7.2</v>
      </c>
      <c r="I1798" s="175"/>
      <c r="L1798" s="171"/>
      <c r="M1798" s="176"/>
      <c r="T1798" s="177"/>
      <c r="AT1798" s="172" t="s">
        <v>203</v>
      </c>
      <c r="AU1798" s="172" t="s">
        <v>89</v>
      </c>
      <c r="AV1798" s="15" t="s">
        <v>225</v>
      </c>
      <c r="AW1798" s="15" t="s">
        <v>39</v>
      </c>
      <c r="AX1798" s="15" t="s">
        <v>80</v>
      </c>
      <c r="AY1798" s="172" t="s">
        <v>192</v>
      </c>
    </row>
    <row r="1799" spans="2:51" s="12" customFormat="1" ht="10.199999999999999" x14ac:dyDescent="0.2">
      <c r="B1799" s="150"/>
      <c r="D1799" s="151" t="s">
        <v>203</v>
      </c>
      <c r="E1799" s="152" t="s">
        <v>20</v>
      </c>
      <c r="F1799" s="153" t="s">
        <v>2805</v>
      </c>
      <c r="H1799" s="152" t="s">
        <v>20</v>
      </c>
      <c r="I1799" s="154"/>
      <c r="L1799" s="150"/>
      <c r="M1799" s="155"/>
      <c r="T1799" s="156"/>
      <c r="AT1799" s="152" t="s">
        <v>203</v>
      </c>
      <c r="AU1799" s="152" t="s">
        <v>89</v>
      </c>
      <c r="AV1799" s="12" t="s">
        <v>22</v>
      </c>
      <c r="AW1799" s="12" t="s">
        <v>39</v>
      </c>
      <c r="AX1799" s="12" t="s">
        <v>80</v>
      </c>
      <c r="AY1799" s="152" t="s">
        <v>192</v>
      </c>
    </row>
    <row r="1800" spans="2:51" s="12" customFormat="1" ht="10.199999999999999" x14ac:dyDescent="0.2">
      <c r="B1800" s="150"/>
      <c r="D1800" s="151" t="s">
        <v>203</v>
      </c>
      <c r="E1800" s="152" t="s">
        <v>20</v>
      </c>
      <c r="F1800" s="153" t="s">
        <v>2345</v>
      </c>
      <c r="H1800" s="152" t="s">
        <v>20</v>
      </c>
      <c r="I1800" s="154"/>
      <c r="L1800" s="150"/>
      <c r="M1800" s="155"/>
      <c r="T1800" s="156"/>
      <c r="AT1800" s="152" t="s">
        <v>203</v>
      </c>
      <c r="AU1800" s="152" t="s">
        <v>89</v>
      </c>
      <c r="AV1800" s="12" t="s">
        <v>22</v>
      </c>
      <c r="AW1800" s="12" t="s">
        <v>39</v>
      </c>
      <c r="AX1800" s="12" t="s">
        <v>80</v>
      </c>
      <c r="AY1800" s="152" t="s">
        <v>192</v>
      </c>
    </row>
    <row r="1801" spans="2:51" s="13" customFormat="1" ht="10.199999999999999" x14ac:dyDescent="0.2">
      <c r="B1801" s="157"/>
      <c r="D1801" s="151" t="s">
        <v>203</v>
      </c>
      <c r="E1801" s="158" t="s">
        <v>20</v>
      </c>
      <c r="F1801" s="159" t="s">
        <v>2806</v>
      </c>
      <c r="H1801" s="160">
        <v>63.45</v>
      </c>
      <c r="I1801" s="161"/>
      <c r="L1801" s="157"/>
      <c r="M1801" s="162"/>
      <c r="T1801" s="163"/>
      <c r="AT1801" s="158" t="s">
        <v>203</v>
      </c>
      <c r="AU1801" s="158" t="s">
        <v>89</v>
      </c>
      <c r="AV1801" s="13" t="s">
        <v>89</v>
      </c>
      <c r="AW1801" s="13" t="s">
        <v>39</v>
      </c>
      <c r="AX1801" s="13" t="s">
        <v>80</v>
      </c>
      <c r="AY1801" s="158" t="s">
        <v>192</v>
      </c>
    </row>
    <row r="1802" spans="2:51" s="15" customFormat="1" ht="10.199999999999999" x14ac:dyDescent="0.2">
      <c r="B1802" s="171"/>
      <c r="D1802" s="151" t="s">
        <v>203</v>
      </c>
      <c r="E1802" s="172" t="s">
        <v>1305</v>
      </c>
      <c r="F1802" s="173" t="s">
        <v>335</v>
      </c>
      <c r="H1802" s="174">
        <v>63.45</v>
      </c>
      <c r="I1802" s="175"/>
      <c r="L1802" s="171"/>
      <c r="M1802" s="176"/>
      <c r="T1802" s="177"/>
      <c r="AT1802" s="172" t="s">
        <v>203</v>
      </c>
      <c r="AU1802" s="172" t="s">
        <v>89</v>
      </c>
      <c r="AV1802" s="15" t="s">
        <v>225</v>
      </c>
      <c r="AW1802" s="15" t="s">
        <v>39</v>
      </c>
      <c r="AX1802" s="15" t="s">
        <v>80</v>
      </c>
      <c r="AY1802" s="172" t="s">
        <v>192</v>
      </c>
    </row>
    <row r="1803" spans="2:51" s="12" customFormat="1" ht="10.199999999999999" x14ac:dyDescent="0.2">
      <c r="B1803" s="150"/>
      <c r="D1803" s="151" t="s">
        <v>203</v>
      </c>
      <c r="E1803" s="152" t="s">
        <v>20</v>
      </c>
      <c r="F1803" s="153" t="s">
        <v>2807</v>
      </c>
      <c r="H1803" s="152" t="s">
        <v>20</v>
      </c>
      <c r="I1803" s="154"/>
      <c r="L1803" s="150"/>
      <c r="M1803" s="155"/>
      <c r="T1803" s="156"/>
      <c r="AT1803" s="152" t="s">
        <v>203</v>
      </c>
      <c r="AU1803" s="152" t="s">
        <v>89</v>
      </c>
      <c r="AV1803" s="12" t="s">
        <v>22</v>
      </c>
      <c r="AW1803" s="12" t="s">
        <v>39</v>
      </c>
      <c r="AX1803" s="12" t="s">
        <v>80</v>
      </c>
      <c r="AY1803" s="152" t="s">
        <v>192</v>
      </c>
    </row>
    <row r="1804" spans="2:51" s="13" customFormat="1" ht="10.199999999999999" x14ac:dyDescent="0.2">
      <c r="B1804" s="157"/>
      <c r="D1804" s="151" t="s">
        <v>203</v>
      </c>
      <c r="E1804" s="158" t="s">
        <v>20</v>
      </c>
      <c r="F1804" s="159" t="s">
        <v>2808</v>
      </c>
      <c r="H1804" s="160">
        <v>-157.24100000000001</v>
      </c>
      <c r="I1804" s="161"/>
      <c r="L1804" s="157"/>
      <c r="M1804" s="162"/>
      <c r="T1804" s="163"/>
      <c r="AT1804" s="158" t="s">
        <v>203</v>
      </c>
      <c r="AU1804" s="158" t="s">
        <v>89</v>
      </c>
      <c r="AV1804" s="13" t="s">
        <v>89</v>
      </c>
      <c r="AW1804" s="13" t="s">
        <v>39</v>
      </c>
      <c r="AX1804" s="13" t="s">
        <v>80</v>
      </c>
      <c r="AY1804" s="158" t="s">
        <v>192</v>
      </c>
    </row>
    <row r="1805" spans="2:51" s="13" customFormat="1" ht="10.199999999999999" x14ac:dyDescent="0.2">
      <c r="B1805" s="157"/>
      <c r="D1805" s="151" t="s">
        <v>203</v>
      </c>
      <c r="E1805" s="158" t="s">
        <v>20</v>
      </c>
      <c r="F1805" s="159" t="s">
        <v>2809</v>
      </c>
      <c r="H1805" s="160">
        <v>-57.12</v>
      </c>
      <c r="I1805" s="161"/>
      <c r="L1805" s="157"/>
      <c r="M1805" s="162"/>
      <c r="T1805" s="163"/>
      <c r="AT1805" s="158" t="s">
        <v>203</v>
      </c>
      <c r="AU1805" s="158" t="s">
        <v>89</v>
      </c>
      <c r="AV1805" s="13" t="s">
        <v>89</v>
      </c>
      <c r="AW1805" s="13" t="s">
        <v>39</v>
      </c>
      <c r="AX1805" s="13" t="s">
        <v>80</v>
      </c>
      <c r="AY1805" s="158" t="s">
        <v>192</v>
      </c>
    </row>
    <row r="1806" spans="2:51" s="13" customFormat="1" ht="10.199999999999999" x14ac:dyDescent="0.2">
      <c r="B1806" s="157"/>
      <c r="D1806" s="151" t="s">
        <v>203</v>
      </c>
      <c r="E1806" s="158" t="s">
        <v>20</v>
      </c>
      <c r="F1806" s="159" t="s">
        <v>2810</v>
      </c>
      <c r="H1806" s="160">
        <v>-52.506</v>
      </c>
      <c r="I1806" s="161"/>
      <c r="L1806" s="157"/>
      <c r="M1806" s="162"/>
      <c r="T1806" s="163"/>
      <c r="AT1806" s="158" t="s">
        <v>203</v>
      </c>
      <c r="AU1806" s="158" t="s">
        <v>89</v>
      </c>
      <c r="AV1806" s="13" t="s">
        <v>89</v>
      </c>
      <c r="AW1806" s="13" t="s">
        <v>39</v>
      </c>
      <c r="AX1806" s="13" t="s">
        <v>80</v>
      </c>
      <c r="AY1806" s="158" t="s">
        <v>192</v>
      </c>
    </row>
    <row r="1807" spans="2:51" s="13" customFormat="1" ht="10.199999999999999" x14ac:dyDescent="0.2">
      <c r="B1807" s="157"/>
      <c r="D1807" s="151" t="s">
        <v>203</v>
      </c>
      <c r="E1807" s="158" t="s">
        <v>20</v>
      </c>
      <c r="F1807" s="159" t="s">
        <v>2811</v>
      </c>
      <c r="H1807" s="160">
        <v>-74.260000000000005</v>
      </c>
      <c r="I1807" s="161"/>
      <c r="L1807" s="157"/>
      <c r="M1807" s="162"/>
      <c r="T1807" s="163"/>
      <c r="AT1807" s="158" t="s">
        <v>203</v>
      </c>
      <c r="AU1807" s="158" t="s">
        <v>89</v>
      </c>
      <c r="AV1807" s="13" t="s">
        <v>89</v>
      </c>
      <c r="AW1807" s="13" t="s">
        <v>39</v>
      </c>
      <c r="AX1807" s="13" t="s">
        <v>80</v>
      </c>
      <c r="AY1807" s="158" t="s">
        <v>192</v>
      </c>
    </row>
    <row r="1808" spans="2:51" s="13" customFormat="1" ht="10.199999999999999" x14ac:dyDescent="0.2">
      <c r="B1808" s="157"/>
      <c r="D1808" s="151" t="s">
        <v>203</v>
      </c>
      <c r="E1808" s="158" t="s">
        <v>20</v>
      </c>
      <c r="F1808" s="159" t="s">
        <v>2812</v>
      </c>
      <c r="H1808" s="160">
        <v>-12.64</v>
      </c>
      <c r="I1808" s="161"/>
      <c r="L1808" s="157"/>
      <c r="M1808" s="162"/>
      <c r="T1808" s="163"/>
      <c r="AT1808" s="158" t="s">
        <v>203</v>
      </c>
      <c r="AU1808" s="158" t="s">
        <v>89</v>
      </c>
      <c r="AV1808" s="13" t="s">
        <v>89</v>
      </c>
      <c r="AW1808" s="13" t="s">
        <v>39</v>
      </c>
      <c r="AX1808" s="13" t="s">
        <v>80</v>
      </c>
      <c r="AY1808" s="158" t="s">
        <v>192</v>
      </c>
    </row>
    <row r="1809" spans="2:51" s="13" customFormat="1" ht="10.199999999999999" x14ac:dyDescent="0.2">
      <c r="B1809" s="157"/>
      <c r="D1809" s="151" t="s">
        <v>203</v>
      </c>
      <c r="E1809" s="158" t="s">
        <v>20</v>
      </c>
      <c r="F1809" s="159" t="s">
        <v>2813</v>
      </c>
      <c r="H1809" s="160">
        <v>-12.64</v>
      </c>
      <c r="I1809" s="161"/>
      <c r="L1809" s="157"/>
      <c r="M1809" s="162"/>
      <c r="T1809" s="163"/>
      <c r="AT1809" s="158" t="s">
        <v>203</v>
      </c>
      <c r="AU1809" s="158" t="s">
        <v>89</v>
      </c>
      <c r="AV1809" s="13" t="s">
        <v>89</v>
      </c>
      <c r="AW1809" s="13" t="s">
        <v>39</v>
      </c>
      <c r="AX1809" s="13" t="s">
        <v>80</v>
      </c>
      <c r="AY1809" s="158" t="s">
        <v>192</v>
      </c>
    </row>
    <row r="1810" spans="2:51" s="13" customFormat="1" ht="10.199999999999999" x14ac:dyDescent="0.2">
      <c r="B1810" s="157"/>
      <c r="D1810" s="151" t="s">
        <v>203</v>
      </c>
      <c r="E1810" s="158" t="s">
        <v>20</v>
      </c>
      <c r="F1810" s="159" t="s">
        <v>2814</v>
      </c>
      <c r="H1810" s="160">
        <v>-18.52</v>
      </c>
      <c r="I1810" s="161"/>
      <c r="L1810" s="157"/>
      <c r="M1810" s="162"/>
      <c r="T1810" s="163"/>
      <c r="AT1810" s="158" t="s">
        <v>203</v>
      </c>
      <c r="AU1810" s="158" t="s">
        <v>89</v>
      </c>
      <c r="AV1810" s="13" t="s">
        <v>89</v>
      </c>
      <c r="AW1810" s="13" t="s">
        <v>39</v>
      </c>
      <c r="AX1810" s="13" t="s">
        <v>80</v>
      </c>
      <c r="AY1810" s="158" t="s">
        <v>192</v>
      </c>
    </row>
    <row r="1811" spans="2:51" s="13" customFormat="1" ht="10.199999999999999" x14ac:dyDescent="0.2">
      <c r="B1811" s="157"/>
      <c r="D1811" s="151" t="s">
        <v>203</v>
      </c>
      <c r="E1811" s="158" t="s">
        <v>20</v>
      </c>
      <c r="F1811" s="159" t="s">
        <v>2815</v>
      </c>
      <c r="H1811" s="160">
        <v>-63.27</v>
      </c>
      <c r="I1811" s="161"/>
      <c r="L1811" s="157"/>
      <c r="M1811" s="162"/>
      <c r="T1811" s="163"/>
      <c r="AT1811" s="158" t="s">
        <v>203</v>
      </c>
      <c r="AU1811" s="158" t="s">
        <v>89</v>
      </c>
      <c r="AV1811" s="13" t="s">
        <v>89</v>
      </c>
      <c r="AW1811" s="13" t="s">
        <v>39</v>
      </c>
      <c r="AX1811" s="13" t="s">
        <v>80</v>
      </c>
      <c r="AY1811" s="158" t="s">
        <v>192</v>
      </c>
    </row>
    <row r="1812" spans="2:51" s="13" customFormat="1" ht="10.199999999999999" x14ac:dyDescent="0.2">
      <c r="B1812" s="157"/>
      <c r="D1812" s="151" t="s">
        <v>203</v>
      </c>
      <c r="E1812" s="158" t="s">
        <v>20</v>
      </c>
      <c r="F1812" s="159" t="s">
        <v>2816</v>
      </c>
      <c r="H1812" s="160">
        <v>-28.94</v>
      </c>
      <c r="I1812" s="161"/>
      <c r="L1812" s="157"/>
      <c r="M1812" s="162"/>
      <c r="T1812" s="163"/>
      <c r="AT1812" s="158" t="s">
        <v>203</v>
      </c>
      <c r="AU1812" s="158" t="s">
        <v>89</v>
      </c>
      <c r="AV1812" s="13" t="s">
        <v>89</v>
      </c>
      <c r="AW1812" s="13" t="s">
        <v>39</v>
      </c>
      <c r="AX1812" s="13" t="s">
        <v>80</v>
      </c>
      <c r="AY1812" s="158" t="s">
        <v>192</v>
      </c>
    </row>
    <row r="1813" spans="2:51" s="13" customFormat="1" ht="10.199999999999999" x14ac:dyDescent="0.2">
      <c r="B1813" s="157"/>
      <c r="D1813" s="151" t="s">
        <v>203</v>
      </c>
      <c r="E1813" s="158" t="s">
        <v>20</v>
      </c>
      <c r="F1813" s="159" t="s">
        <v>2817</v>
      </c>
      <c r="H1813" s="160">
        <v>-4.16</v>
      </c>
      <c r="I1813" s="161"/>
      <c r="L1813" s="157"/>
      <c r="M1813" s="162"/>
      <c r="T1813" s="163"/>
      <c r="AT1813" s="158" t="s">
        <v>203</v>
      </c>
      <c r="AU1813" s="158" t="s">
        <v>89</v>
      </c>
      <c r="AV1813" s="13" t="s">
        <v>89</v>
      </c>
      <c r="AW1813" s="13" t="s">
        <v>39</v>
      </c>
      <c r="AX1813" s="13" t="s">
        <v>80</v>
      </c>
      <c r="AY1813" s="158" t="s">
        <v>192</v>
      </c>
    </row>
    <row r="1814" spans="2:51" s="13" customFormat="1" ht="10.199999999999999" x14ac:dyDescent="0.2">
      <c r="B1814" s="157"/>
      <c r="D1814" s="151" t="s">
        <v>203</v>
      </c>
      <c r="E1814" s="158" t="s">
        <v>20</v>
      </c>
      <c r="F1814" s="159" t="s">
        <v>2818</v>
      </c>
      <c r="H1814" s="160">
        <v>-108.18</v>
      </c>
      <c r="I1814" s="161"/>
      <c r="L1814" s="157"/>
      <c r="M1814" s="162"/>
      <c r="T1814" s="163"/>
      <c r="AT1814" s="158" t="s">
        <v>203</v>
      </c>
      <c r="AU1814" s="158" t="s">
        <v>89</v>
      </c>
      <c r="AV1814" s="13" t="s">
        <v>89</v>
      </c>
      <c r="AW1814" s="13" t="s">
        <v>39</v>
      </c>
      <c r="AX1814" s="13" t="s">
        <v>80</v>
      </c>
      <c r="AY1814" s="158" t="s">
        <v>192</v>
      </c>
    </row>
    <row r="1815" spans="2:51" s="13" customFormat="1" ht="10.199999999999999" x14ac:dyDescent="0.2">
      <c r="B1815" s="157"/>
      <c r="D1815" s="151" t="s">
        <v>203</v>
      </c>
      <c r="E1815" s="158" t="s">
        <v>20</v>
      </c>
      <c r="F1815" s="159" t="s">
        <v>2819</v>
      </c>
      <c r="H1815" s="160">
        <v>-11.21</v>
      </c>
      <c r="I1815" s="161"/>
      <c r="L1815" s="157"/>
      <c r="M1815" s="162"/>
      <c r="T1815" s="163"/>
      <c r="AT1815" s="158" t="s">
        <v>203</v>
      </c>
      <c r="AU1815" s="158" t="s">
        <v>89</v>
      </c>
      <c r="AV1815" s="13" t="s">
        <v>89</v>
      </c>
      <c r="AW1815" s="13" t="s">
        <v>39</v>
      </c>
      <c r="AX1815" s="13" t="s">
        <v>80</v>
      </c>
      <c r="AY1815" s="158" t="s">
        <v>192</v>
      </c>
    </row>
    <row r="1816" spans="2:51" s="13" customFormat="1" ht="10.199999999999999" x14ac:dyDescent="0.2">
      <c r="B1816" s="157"/>
      <c r="D1816" s="151" t="s">
        <v>203</v>
      </c>
      <c r="E1816" s="158" t="s">
        <v>20</v>
      </c>
      <c r="F1816" s="159" t="s">
        <v>2820</v>
      </c>
      <c r="H1816" s="160">
        <v>-18.329999999999998</v>
      </c>
      <c r="I1816" s="161"/>
      <c r="L1816" s="157"/>
      <c r="M1816" s="162"/>
      <c r="T1816" s="163"/>
      <c r="AT1816" s="158" t="s">
        <v>203</v>
      </c>
      <c r="AU1816" s="158" t="s">
        <v>89</v>
      </c>
      <c r="AV1816" s="13" t="s">
        <v>89</v>
      </c>
      <c r="AW1816" s="13" t="s">
        <v>39</v>
      </c>
      <c r="AX1816" s="13" t="s">
        <v>80</v>
      </c>
      <c r="AY1816" s="158" t="s">
        <v>192</v>
      </c>
    </row>
    <row r="1817" spans="2:51" s="13" customFormat="1" ht="10.199999999999999" x14ac:dyDescent="0.2">
      <c r="B1817" s="157"/>
      <c r="D1817" s="151" t="s">
        <v>203</v>
      </c>
      <c r="E1817" s="158" t="s">
        <v>20</v>
      </c>
      <c r="F1817" s="159" t="s">
        <v>2821</v>
      </c>
      <c r="H1817" s="160">
        <v>-25.7</v>
      </c>
      <c r="I1817" s="161"/>
      <c r="L1817" s="157"/>
      <c r="M1817" s="162"/>
      <c r="T1817" s="163"/>
      <c r="AT1817" s="158" t="s">
        <v>203</v>
      </c>
      <c r="AU1817" s="158" t="s">
        <v>89</v>
      </c>
      <c r="AV1817" s="13" t="s">
        <v>89</v>
      </c>
      <c r="AW1817" s="13" t="s">
        <v>39</v>
      </c>
      <c r="AX1817" s="13" t="s">
        <v>80</v>
      </c>
      <c r="AY1817" s="158" t="s">
        <v>192</v>
      </c>
    </row>
    <row r="1818" spans="2:51" s="13" customFormat="1" ht="10.199999999999999" x14ac:dyDescent="0.2">
      <c r="B1818" s="157"/>
      <c r="D1818" s="151" t="s">
        <v>203</v>
      </c>
      <c r="E1818" s="158" t="s">
        <v>20</v>
      </c>
      <c r="F1818" s="159" t="s">
        <v>2822</v>
      </c>
      <c r="H1818" s="160">
        <v>-311.89999999999998</v>
      </c>
      <c r="I1818" s="161"/>
      <c r="L1818" s="157"/>
      <c r="M1818" s="162"/>
      <c r="T1818" s="163"/>
      <c r="AT1818" s="158" t="s">
        <v>203</v>
      </c>
      <c r="AU1818" s="158" t="s">
        <v>89</v>
      </c>
      <c r="AV1818" s="13" t="s">
        <v>89</v>
      </c>
      <c r="AW1818" s="13" t="s">
        <v>39</v>
      </c>
      <c r="AX1818" s="13" t="s">
        <v>80</v>
      </c>
      <c r="AY1818" s="158" t="s">
        <v>192</v>
      </c>
    </row>
    <row r="1819" spans="2:51" s="13" customFormat="1" ht="10.199999999999999" x14ac:dyDescent="0.2">
      <c r="B1819" s="157"/>
      <c r="D1819" s="151" t="s">
        <v>203</v>
      </c>
      <c r="E1819" s="158" t="s">
        <v>20</v>
      </c>
      <c r="F1819" s="159" t="s">
        <v>2823</v>
      </c>
      <c r="H1819" s="160">
        <v>-2.3639999999999999</v>
      </c>
      <c r="I1819" s="161"/>
      <c r="L1819" s="157"/>
      <c r="M1819" s="162"/>
      <c r="T1819" s="163"/>
      <c r="AT1819" s="158" t="s">
        <v>203</v>
      </c>
      <c r="AU1819" s="158" t="s">
        <v>89</v>
      </c>
      <c r="AV1819" s="13" t="s">
        <v>89</v>
      </c>
      <c r="AW1819" s="13" t="s">
        <v>39</v>
      </c>
      <c r="AX1819" s="13" t="s">
        <v>80</v>
      </c>
      <c r="AY1819" s="158" t="s">
        <v>192</v>
      </c>
    </row>
    <row r="1820" spans="2:51" s="13" customFormat="1" ht="10.199999999999999" x14ac:dyDescent="0.2">
      <c r="B1820" s="157"/>
      <c r="D1820" s="151" t="s">
        <v>203</v>
      </c>
      <c r="E1820" s="158" t="s">
        <v>20</v>
      </c>
      <c r="F1820" s="159" t="s">
        <v>2824</v>
      </c>
      <c r="H1820" s="160">
        <v>0</v>
      </c>
      <c r="I1820" s="161"/>
      <c r="L1820" s="157"/>
      <c r="M1820" s="162"/>
      <c r="T1820" s="163"/>
      <c r="AT1820" s="158" t="s">
        <v>203</v>
      </c>
      <c r="AU1820" s="158" t="s">
        <v>89</v>
      </c>
      <c r="AV1820" s="13" t="s">
        <v>89</v>
      </c>
      <c r="AW1820" s="13" t="s">
        <v>39</v>
      </c>
      <c r="AX1820" s="13" t="s">
        <v>80</v>
      </c>
      <c r="AY1820" s="158" t="s">
        <v>192</v>
      </c>
    </row>
    <row r="1821" spans="2:51" s="13" customFormat="1" ht="10.199999999999999" x14ac:dyDescent="0.2">
      <c r="B1821" s="157"/>
      <c r="D1821" s="151" t="s">
        <v>203</v>
      </c>
      <c r="E1821" s="158" t="s">
        <v>20</v>
      </c>
      <c r="F1821" s="159" t="s">
        <v>2825</v>
      </c>
      <c r="H1821" s="160">
        <v>-18.46</v>
      </c>
      <c r="I1821" s="161"/>
      <c r="L1821" s="157"/>
      <c r="M1821" s="162"/>
      <c r="T1821" s="163"/>
      <c r="AT1821" s="158" t="s">
        <v>203</v>
      </c>
      <c r="AU1821" s="158" t="s">
        <v>89</v>
      </c>
      <c r="AV1821" s="13" t="s">
        <v>89</v>
      </c>
      <c r="AW1821" s="13" t="s">
        <v>39</v>
      </c>
      <c r="AX1821" s="13" t="s">
        <v>80</v>
      </c>
      <c r="AY1821" s="158" t="s">
        <v>192</v>
      </c>
    </row>
    <row r="1822" spans="2:51" s="13" customFormat="1" ht="10.199999999999999" x14ac:dyDescent="0.2">
      <c r="B1822" s="157"/>
      <c r="D1822" s="151" t="s">
        <v>203</v>
      </c>
      <c r="E1822" s="158" t="s">
        <v>20</v>
      </c>
      <c r="F1822" s="159" t="s">
        <v>2826</v>
      </c>
      <c r="H1822" s="160">
        <v>-7.2</v>
      </c>
      <c r="I1822" s="161"/>
      <c r="L1822" s="157"/>
      <c r="M1822" s="162"/>
      <c r="T1822" s="163"/>
      <c r="AT1822" s="158" t="s">
        <v>203</v>
      </c>
      <c r="AU1822" s="158" t="s">
        <v>89</v>
      </c>
      <c r="AV1822" s="13" t="s">
        <v>89</v>
      </c>
      <c r="AW1822" s="13" t="s">
        <v>39</v>
      </c>
      <c r="AX1822" s="13" t="s">
        <v>80</v>
      </c>
      <c r="AY1822" s="158" t="s">
        <v>192</v>
      </c>
    </row>
    <row r="1823" spans="2:51" s="13" customFormat="1" ht="10.199999999999999" x14ac:dyDescent="0.2">
      <c r="B1823" s="157"/>
      <c r="D1823" s="151" t="s">
        <v>203</v>
      </c>
      <c r="E1823" s="158" t="s">
        <v>20</v>
      </c>
      <c r="F1823" s="159" t="s">
        <v>2827</v>
      </c>
      <c r="H1823" s="160">
        <v>-63.45</v>
      </c>
      <c r="I1823" s="161"/>
      <c r="L1823" s="157"/>
      <c r="M1823" s="162"/>
      <c r="T1823" s="163"/>
      <c r="AT1823" s="158" t="s">
        <v>203</v>
      </c>
      <c r="AU1823" s="158" t="s">
        <v>89</v>
      </c>
      <c r="AV1823" s="13" t="s">
        <v>89</v>
      </c>
      <c r="AW1823" s="13" t="s">
        <v>39</v>
      </c>
      <c r="AX1823" s="13" t="s">
        <v>80</v>
      </c>
      <c r="AY1823" s="158" t="s">
        <v>192</v>
      </c>
    </row>
    <row r="1824" spans="2:51" s="15" customFormat="1" ht="10.199999999999999" x14ac:dyDescent="0.2">
      <c r="B1824" s="171"/>
      <c r="D1824" s="151" t="s">
        <v>203</v>
      </c>
      <c r="E1824" s="172" t="s">
        <v>20</v>
      </c>
      <c r="F1824" s="173" t="s">
        <v>335</v>
      </c>
      <c r="H1824" s="174">
        <v>-1048.0909999999999</v>
      </c>
      <c r="I1824" s="175"/>
      <c r="L1824" s="171"/>
      <c r="M1824" s="176"/>
      <c r="T1824" s="177"/>
      <c r="AT1824" s="172" t="s">
        <v>203</v>
      </c>
      <c r="AU1824" s="172" t="s">
        <v>89</v>
      </c>
      <c r="AV1824" s="15" t="s">
        <v>225</v>
      </c>
      <c r="AW1824" s="15" t="s">
        <v>39</v>
      </c>
      <c r="AX1824" s="15" t="s">
        <v>80</v>
      </c>
      <c r="AY1824" s="172" t="s">
        <v>192</v>
      </c>
    </row>
    <row r="1825" spans="2:65" s="12" customFormat="1" ht="10.199999999999999" x14ac:dyDescent="0.2">
      <c r="B1825" s="150"/>
      <c r="D1825" s="151" t="s">
        <v>203</v>
      </c>
      <c r="E1825" s="152" t="s">
        <v>20</v>
      </c>
      <c r="F1825" s="153" t="s">
        <v>2828</v>
      </c>
      <c r="H1825" s="152" t="s">
        <v>20</v>
      </c>
      <c r="I1825" s="154"/>
      <c r="L1825" s="150"/>
      <c r="M1825" s="155"/>
      <c r="T1825" s="156"/>
      <c r="AT1825" s="152" t="s">
        <v>203</v>
      </c>
      <c r="AU1825" s="152" t="s">
        <v>89</v>
      </c>
      <c r="AV1825" s="12" t="s">
        <v>22</v>
      </c>
      <c r="AW1825" s="12" t="s">
        <v>39</v>
      </c>
      <c r="AX1825" s="12" t="s">
        <v>80</v>
      </c>
      <c r="AY1825" s="152" t="s">
        <v>192</v>
      </c>
    </row>
    <row r="1826" spans="2:65" s="12" customFormat="1" ht="10.199999999999999" x14ac:dyDescent="0.2">
      <c r="B1826" s="150"/>
      <c r="D1826" s="151" t="s">
        <v>203</v>
      </c>
      <c r="E1826" s="152" t="s">
        <v>20</v>
      </c>
      <c r="F1826" s="153" t="s">
        <v>429</v>
      </c>
      <c r="H1826" s="152" t="s">
        <v>20</v>
      </c>
      <c r="I1826" s="154"/>
      <c r="L1826" s="150"/>
      <c r="M1826" s="155"/>
      <c r="T1826" s="156"/>
      <c r="AT1826" s="152" t="s">
        <v>203</v>
      </c>
      <c r="AU1826" s="152" t="s">
        <v>89</v>
      </c>
      <c r="AV1826" s="12" t="s">
        <v>22</v>
      </c>
      <c r="AW1826" s="12" t="s">
        <v>39</v>
      </c>
      <c r="AX1826" s="12" t="s">
        <v>80</v>
      </c>
      <c r="AY1826" s="152" t="s">
        <v>192</v>
      </c>
    </row>
    <row r="1827" spans="2:65" s="13" customFormat="1" ht="10.199999999999999" x14ac:dyDescent="0.2">
      <c r="B1827" s="157"/>
      <c r="D1827" s="151" t="s">
        <v>203</v>
      </c>
      <c r="E1827" s="158" t="s">
        <v>20</v>
      </c>
      <c r="F1827" s="159" t="s">
        <v>2829</v>
      </c>
      <c r="H1827" s="160">
        <v>106.1</v>
      </c>
      <c r="I1827" s="161"/>
      <c r="L1827" s="157"/>
      <c r="M1827" s="162"/>
      <c r="T1827" s="163"/>
      <c r="AT1827" s="158" t="s">
        <v>203</v>
      </c>
      <c r="AU1827" s="158" t="s">
        <v>89</v>
      </c>
      <c r="AV1827" s="13" t="s">
        <v>89</v>
      </c>
      <c r="AW1827" s="13" t="s">
        <v>39</v>
      </c>
      <c r="AX1827" s="13" t="s">
        <v>80</v>
      </c>
      <c r="AY1827" s="158" t="s">
        <v>192</v>
      </c>
    </row>
    <row r="1828" spans="2:65" s="12" customFormat="1" ht="10.199999999999999" x14ac:dyDescent="0.2">
      <c r="B1828" s="150"/>
      <c r="D1828" s="151" t="s">
        <v>203</v>
      </c>
      <c r="E1828" s="152" t="s">
        <v>20</v>
      </c>
      <c r="F1828" s="153" t="s">
        <v>400</v>
      </c>
      <c r="H1828" s="152" t="s">
        <v>20</v>
      </c>
      <c r="I1828" s="154"/>
      <c r="L1828" s="150"/>
      <c r="M1828" s="155"/>
      <c r="T1828" s="156"/>
      <c r="AT1828" s="152" t="s">
        <v>203</v>
      </c>
      <c r="AU1828" s="152" t="s">
        <v>89</v>
      </c>
      <c r="AV1828" s="12" t="s">
        <v>22</v>
      </c>
      <c r="AW1828" s="12" t="s">
        <v>39</v>
      </c>
      <c r="AX1828" s="12" t="s">
        <v>80</v>
      </c>
      <c r="AY1828" s="152" t="s">
        <v>192</v>
      </c>
    </row>
    <row r="1829" spans="2:65" s="12" customFormat="1" ht="10.199999999999999" x14ac:dyDescent="0.2">
      <c r="B1829" s="150"/>
      <c r="D1829" s="151" t="s">
        <v>203</v>
      </c>
      <c r="E1829" s="152" t="s">
        <v>20</v>
      </c>
      <c r="F1829" s="153" t="s">
        <v>2830</v>
      </c>
      <c r="H1829" s="152" t="s">
        <v>20</v>
      </c>
      <c r="I1829" s="154"/>
      <c r="L1829" s="150"/>
      <c r="M1829" s="155"/>
      <c r="T1829" s="156"/>
      <c r="AT1829" s="152" t="s">
        <v>203</v>
      </c>
      <c r="AU1829" s="152" t="s">
        <v>89</v>
      </c>
      <c r="AV1829" s="12" t="s">
        <v>22</v>
      </c>
      <c r="AW1829" s="12" t="s">
        <v>39</v>
      </c>
      <c r="AX1829" s="12" t="s">
        <v>80</v>
      </c>
      <c r="AY1829" s="152" t="s">
        <v>192</v>
      </c>
    </row>
    <row r="1830" spans="2:65" s="13" customFormat="1" ht="10.199999999999999" x14ac:dyDescent="0.2">
      <c r="B1830" s="157"/>
      <c r="D1830" s="151" t="s">
        <v>203</v>
      </c>
      <c r="E1830" s="158" t="s">
        <v>20</v>
      </c>
      <c r="F1830" s="159" t="s">
        <v>2831</v>
      </c>
      <c r="H1830" s="160">
        <v>222.7</v>
      </c>
      <c r="I1830" s="161"/>
      <c r="L1830" s="157"/>
      <c r="M1830" s="162"/>
      <c r="T1830" s="163"/>
      <c r="AT1830" s="158" t="s">
        <v>203</v>
      </c>
      <c r="AU1830" s="158" t="s">
        <v>89</v>
      </c>
      <c r="AV1830" s="13" t="s">
        <v>89</v>
      </c>
      <c r="AW1830" s="13" t="s">
        <v>39</v>
      </c>
      <c r="AX1830" s="13" t="s">
        <v>80</v>
      </c>
      <c r="AY1830" s="158" t="s">
        <v>192</v>
      </c>
    </row>
    <row r="1831" spans="2:65" s="12" customFormat="1" ht="10.199999999999999" x14ac:dyDescent="0.2">
      <c r="B1831" s="150"/>
      <c r="D1831" s="151" t="s">
        <v>203</v>
      </c>
      <c r="E1831" s="152" t="s">
        <v>20</v>
      </c>
      <c r="F1831" s="153" t="s">
        <v>2832</v>
      </c>
      <c r="H1831" s="152" t="s">
        <v>20</v>
      </c>
      <c r="I1831" s="154"/>
      <c r="L1831" s="150"/>
      <c r="M1831" s="155"/>
      <c r="T1831" s="156"/>
      <c r="AT1831" s="152" t="s">
        <v>203</v>
      </c>
      <c r="AU1831" s="152" t="s">
        <v>89</v>
      </c>
      <c r="AV1831" s="12" t="s">
        <v>22</v>
      </c>
      <c r="AW1831" s="12" t="s">
        <v>39</v>
      </c>
      <c r="AX1831" s="12" t="s">
        <v>80</v>
      </c>
      <c r="AY1831" s="152" t="s">
        <v>192</v>
      </c>
    </row>
    <row r="1832" spans="2:65" s="13" customFormat="1" ht="10.199999999999999" x14ac:dyDescent="0.2">
      <c r="B1832" s="157"/>
      <c r="D1832" s="151" t="s">
        <v>203</v>
      </c>
      <c r="E1832" s="158" t="s">
        <v>20</v>
      </c>
      <c r="F1832" s="159" t="s">
        <v>2745</v>
      </c>
      <c r="H1832" s="160">
        <v>50</v>
      </c>
      <c r="I1832" s="161"/>
      <c r="L1832" s="157"/>
      <c r="M1832" s="162"/>
      <c r="T1832" s="163"/>
      <c r="AT1832" s="158" t="s">
        <v>203</v>
      </c>
      <c r="AU1832" s="158" t="s">
        <v>89</v>
      </c>
      <c r="AV1832" s="13" t="s">
        <v>89</v>
      </c>
      <c r="AW1832" s="13" t="s">
        <v>39</v>
      </c>
      <c r="AX1832" s="13" t="s">
        <v>80</v>
      </c>
      <c r="AY1832" s="158" t="s">
        <v>192</v>
      </c>
    </row>
    <row r="1833" spans="2:65" s="12" customFormat="1" ht="10.199999999999999" x14ac:dyDescent="0.2">
      <c r="B1833" s="150"/>
      <c r="D1833" s="151" t="s">
        <v>203</v>
      </c>
      <c r="E1833" s="152" t="s">
        <v>20</v>
      </c>
      <c r="F1833" s="153" t="s">
        <v>621</v>
      </c>
      <c r="H1833" s="152" t="s">
        <v>20</v>
      </c>
      <c r="I1833" s="154"/>
      <c r="L1833" s="150"/>
      <c r="M1833" s="155"/>
      <c r="T1833" s="156"/>
      <c r="AT1833" s="152" t="s">
        <v>203</v>
      </c>
      <c r="AU1833" s="152" t="s">
        <v>89</v>
      </c>
      <c r="AV1833" s="12" t="s">
        <v>22</v>
      </c>
      <c r="AW1833" s="12" t="s">
        <v>39</v>
      </c>
      <c r="AX1833" s="12" t="s">
        <v>80</v>
      </c>
      <c r="AY1833" s="152" t="s">
        <v>192</v>
      </c>
    </row>
    <row r="1834" spans="2:65" s="13" customFormat="1" ht="10.199999999999999" x14ac:dyDescent="0.2">
      <c r="B1834" s="157"/>
      <c r="D1834" s="151" t="s">
        <v>203</v>
      </c>
      <c r="E1834" s="158" t="s">
        <v>20</v>
      </c>
      <c r="F1834" s="159" t="s">
        <v>2833</v>
      </c>
      <c r="H1834" s="160">
        <v>27.5</v>
      </c>
      <c r="I1834" s="161"/>
      <c r="L1834" s="157"/>
      <c r="M1834" s="162"/>
      <c r="T1834" s="163"/>
      <c r="AT1834" s="158" t="s">
        <v>203</v>
      </c>
      <c r="AU1834" s="158" t="s">
        <v>89</v>
      </c>
      <c r="AV1834" s="13" t="s">
        <v>89</v>
      </c>
      <c r="AW1834" s="13" t="s">
        <v>39</v>
      </c>
      <c r="AX1834" s="13" t="s">
        <v>80</v>
      </c>
      <c r="AY1834" s="158" t="s">
        <v>192</v>
      </c>
    </row>
    <row r="1835" spans="2:65" s="12" customFormat="1" ht="10.199999999999999" x14ac:dyDescent="0.2">
      <c r="B1835" s="150"/>
      <c r="D1835" s="151" t="s">
        <v>203</v>
      </c>
      <c r="E1835" s="152" t="s">
        <v>20</v>
      </c>
      <c r="F1835" s="153" t="s">
        <v>432</v>
      </c>
      <c r="H1835" s="152" t="s">
        <v>20</v>
      </c>
      <c r="I1835" s="154"/>
      <c r="L1835" s="150"/>
      <c r="M1835" s="155"/>
      <c r="T1835" s="156"/>
      <c r="AT1835" s="152" t="s">
        <v>203</v>
      </c>
      <c r="AU1835" s="152" t="s">
        <v>89</v>
      </c>
      <c r="AV1835" s="12" t="s">
        <v>22</v>
      </c>
      <c r="AW1835" s="12" t="s">
        <v>39</v>
      </c>
      <c r="AX1835" s="12" t="s">
        <v>80</v>
      </c>
      <c r="AY1835" s="152" t="s">
        <v>192</v>
      </c>
    </row>
    <row r="1836" spans="2:65" s="13" customFormat="1" ht="10.199999999999999" x14ac:dyDescent="0.2">
      <c r="B1836" s="157"/>
      <c r="D1836" s="151" t="s">
        <v>203</v>
      </c>
      <c r="E1836" s="158" t="s">
        <v>20</v>
      </c>
      <c r="F1836" s="159" t="s">
        <v>2834</v>
      </c>
      <c r="H1836" s="160">
        <v>282.60000000000002</v>
      </c>
      <c r="I1836" s="161"/>
      <c r="L1836" s="157"/>
      <c r="M1836" s="162"/>
      <c r="T1836" s="163"/>
      <c r="AT1836" s="158" t="s">
        <v>203</v>
      </c>
      <c r="AU1836" s="158" t="s">
        <v>89</v>
      </c>
      <c r="AV1836" s="13" t="s">
        <v>89</v>
      </c>
      <c r="AW1836" s="13" t="s">
        <v>39</v>
      </c>
      <c r="AX1836" s="13" t="s">
        <v>80</v>
      </c>
      <c r="AY1836" s="158" t="s">
        <v>192</v>
      </c>
    </row>
    <row r="1837" spans="2:65" s="14" customFormat="1" ht="10.199999999999999" x14ac:dyDescent="0.2">
      <c r="B1837" s="164"/>
      <c r="D1837" s="151" t="s">
        <v>203</v>
      </c>
      <c r="E1837" s="165" t="s">
        <v>20</v>
      </c>
      <c r="F1837" s="166" t="s">
        <v>207</v>
      </c>
      <c r="H1837" s="167">
        <v>688.9</v>
      </c>
      <c r="I1837" s="168"/>
      <c r="L1837" s="164"/>
      <c r="M1837" s="169"/>
      <c r="T1837" s="170"/>
      <c r="AT1837" s="165" t="s">
        <v>203</v>
      </c>
      <c r="AU1837" s="165" t="s">
        <v>89</v>
      </c>
      <c r="AV1837" s="14" t="s">
        <v>199</v>
      </c>
      <c r="AW1837" s="14" t="s">
        <v>39</v>
      </c>
      <c r="AX1837" s="14" t="s">
        <v>22</v>
      </c>
      <c r="AY1837" s="165" t="s">
        <v>192</v>
      </c>
    </row>
    <row r="1838" spans="2:65" s="1" customFormat="1" ht="24.15" customHeight="1" x14ac:dyDescent="0.2">
      <c r="B1838" s="33"/>
      <c r="C1838" s="133" t="s">
        <v>2835</v>
      </c>
      <c r="D1838" s="133" t="s">
        <v>194</v>
      </c>
      <c r="E1838" s="134" t="s">
        <v>2836</v>
      </c>
      <c r="F1838" s="135" t="s">
        <v>2837</v>
      </c>
      <c r="G1838" s="136" t="s">
        <v>234</v>
      </c>
      <c r="H1838" s="137">
        <v>195.2</v>
      </c>
      <c r="I1838" s="138"/>
      <c r="J1838" s="139">
        <f>ROUND(I1838*H1838,2)</f>
        <v>0</v>
      </c>
      <c r="K1838" s="135" t="s">
        <v>198</v>
      </c>
      <c r="L1838" s="33"/>
      <c r="M1838" s="140" t="s">
        <v>20</v>
      </c>
      <c r="N1838" s="141" t="s">
        <v>51</v>
      </c>
      <c r="P1838" s="142">
        <f>O1838*H1838</f>
        <v>0</v>
      </c>
      <c r="Q1838" s="142">
        <v>4.0000000000000003E-5</v>
      </c>
      <c r="R1838" s="142">
        <f>Q1838*H1838</f>
        <v>7.8079999999999998E-3</v>
      </c>
      <c r="S1838" s="142">
        <v>0</v>
      </c>
      <c r="T1838" s="143">
        <f>S1838*H1838</f>
        <v>0</v>
      </c>
      <c r="AR1838" s="144" t="s">
        <v>199</v>
      </c>
      <c r="AT1838" s="144" t="s">
        <v>194</v>
      </c>
      <c r="AU1838" s="144" t="s">
        <v>89</v>
      </c>
      <c r="AY1838" s="18" t="s">
        <v>192</v>
      </c>
      <c r="BE1838" s="145">
        <f>IF(N1838="základní",J1838,0)</f>
        <v>0</v>
      </c>
      <c r="BF1838" s="145">
        <f>IF(N1838="snížená",J1838,0)</f>
        <v>0</v>
      </c>
      <c r="BG1838" s="145">
        <f>IF(N1838="zákl. přenesená",J1838,0)</f>
        <v>0</v>
      </c>
      <c r="BH1838" s="145">
        <f>IF(N1838="sníž. přenesená",J1838,0)</f>
        <v>0</v>
      </c>
      <c r="BI1838" s="145">
        <f>IF(N1838="nulová",J1838,0)</f>
        <v>0</v>
      </c>
      <c r="BJ1838" s="18" t="s">
        <v>22</v>
      </c>
      <c r="BK1838" s="145">
        <f>ROUND(I1838*H1838,2)</f>
        <v>0</v>
      </c>
      <c r="BL1838" s="18" t="s">
        <v>199</v>
      </c>
      <c r="BM1838" s="144" t="s">
        <v>2838</v>
      </c>
    </row>
    <row r="1839" spans="2:65" s="1" customFormat="1" ht="10.199999999999999" x14ac:dyDescent="0.2">
      <c r="B1839" s="33"/>
      <c r="D1839" s="146" t="s">
        <v>201</v>
      </c>
      <c r="F1839" s="147" t="s">
        <v>2839</v>
      </c>
      <c r="I1839" s="148"/>
      <c r="L1839" s="33"/>
      <c r="M1839" s="149"/>
      <c r="T1839" s="54"/>
      <c r="AT1839" s="18" t="s">
        <v>201</v>
      </c>
      <c r="AU1839" s="18" t="s">
        <v>89</v>
      </c>
    </row>
    <row r="1840" spans="2:65" s="12" customFormat="1" ht="10.199999999999999" x14ac:dyDescent="0.2">
      <c r="B1840" s="150"/>
      <c r="D1840" s="151" t="s">
        <v>203</v>
      </c>
      <c r="E1840" s="152" t="s">
        <v>20</v>
      </c>
      <c r="F1840" s="153" t="s">
        <v>432</v>
      </c>
      <c r="H1840" s="152" t="s">
        <v>20</v>
      </c>
      <c r="I1840" s="154"/>
      <c r="L1840" s="150"/>
      <c r="M1840" s="155"/>
      <c r="T1840" s="156"/>
      <c r="AT1840" s="152" t="s">
        <v>203</v>
      </c>
      <c r="AU1840" s="152" t="s">
        <v>89</v>
      </c>
      <c r="AV1840" s="12" t="s">
        <v>22</v>
      </c>
      <c r="AW1840" s="12" t="s">
        <v>39</v>
      </c>
      <c r="AX1840" s="12" t="s">
        <v>80</v>
      </c>
      <c r="AY1840" s="152" t="s">
        <v>192</v>
      </c>
    </row>
    <row r="1841" spans="2:65" s="12" customFormat="1" ht="10.199999999999999" x14ac:dyDescent="0.2">
      <c r="B1841" s="150"/>
      <c r="D1841" s="151" t="s">
        <v>203</v>
      </c>
      <c r="E1841" s="152" t="s">
        <v>20</v>
      </c>
      <c r="F1841" s="153" t="s">
        <v>2840</v>
      </c>
      <c r="H1841" s="152" t="s">
        <v>20</v>
      </c>
      <c r="I1841" s="154"/>
      <c r="L1841" s="150"/>
      <c r="M1841" s="155"/>
      <c r="T1841" s="156"/>
      <c r="AT1841" s="152" t="s">
        <v>203</v>
      </c>
      <c r="AU1841" s="152" t="s">
        <v>89</v>
      </c>
      <c r="AV1841" s="12" t="s">
        <v>22</v>
      </c>
      <c r="AW1841" s="12" t="s">
        <v>39</v>
      </c>
      <c r="AX1841" s="12" t="s">
        <v>80</v>
      </c>
      <c r="AY1841" s="152" t="s">
        <v>192</v>
      </c>
    </row>
    <row r="1842" spans="2:65" s="13" customFormat="1" ht="10.199999999999999" x14ac:dyDescent="0.2">
      <c r="B1842" s="157"/>
      <c r="D1842" s="151" t="s">
        <v>203</v>
      </c>
      <c r="E1842" s="158" t="s">
        <v>20</v>
      </c>
      <c r="F1842" s="159" t="s">
        <v>2841</v>
      </c>
      <c r="H1842" s="160">
        <v>195.2</v>
      </c>
      <c r="I1842" s="161"/>
      <c r="L1842" s="157"/>
      <c r="M1842" s="162"/>
      <c r="T1842" s="163"/>
      <c r="AT1842" s="158" t="s">
        <v>203</v>
      </c>
      <c r="AU1842" s="158" t="s">
        <v>89</v>
      </c>
      <c r="AV1842" s="13" t="s">
        <v>89</v>
      </c>
      <c r="AW1842" s="13" t="s">
        <v>39</v>
      </c>
      <c r="AX1842" s="13" t="s">
        <v>22</v>
      </c>
      <c r="AY1842" s="158" t="s">
        <v>192</v>
      </c>
    </row>
    <row r="1843" spans="2:65" s="1" customFormat="1" ht="16.5" customHeight="1" x14ac:dyDescent="0.2">
      <c r="B1843" s="33"/>
      <c r="C1843" s="133" t="s">
        <v>2842</v>
      </c>
      <c r="D1843" s="133" t="s">
        <v>194</v>
      </c>
      <c r="E1843" s="134" t="s">
        <v>2843</v>
      </c>
      <c r="F1843" s="135" t="s">
        <v>2844</v>
      </c>
      <c r="G1843" s="136" t="s">
        <v>269</v>
      </c>
      <c r="H1843" s="137">
        <v>1.4</v>
      </c>
      <c r="I1843" s="138"/>
      <c r="J1843" s="139">
        <f>ROUND(I1843*H1843,2)</f>
        <v>0</v>
      </c>
      <c r="K1843" s="135" t="s">
        <v>198</v>
      </c>
      <c r="L1843" s="33"/>
      <c r="M1843" s="140" t="s">
        <v>20</v>
      </c>
      <c r="N1843" s="141" t="s">
        <v>51</v>
      </c>
      <c r="P1843" s="142">
        <f>O1843*H1843</f>
        <v>0</v>
      </c>
      <c r="Q1843" s="142">
        <v>0</v>
      </c>
      <c r="R1843" s="142">
        <f>Q1843*H1843</f>
        <v>0</v>
      </c>
      <c r="S1843" s="142">
        <v>0.37</v>
      </c>
      <c r="T1843" s="143">
        <f>S1843*H1843</f>
        <v>0.51800000000000002</v>
      </c>
      <c r="AR1843" s="144" t="s">
        <v>199</v>
      </c>
      <c r="AT1843" s="144" t="s">
        <v>194</v>
      </c>
      <c r="AU1843" s="144" t="s">
        <v>89</v>
      </c>
      <c r="AY1843" s="18" t="s">
        <v>192</v>
      </c>
      <c r="BE1843" s="145">
        <f>IF(N1843="základní",J1843,0)</f>
        <v>0</v>
      </c>
      <c r="BF1843" s="145">
        <f>IF(N1843="snížená",J1843,0)</f>
        <v>0</v>
      </c>
      <c r="BG1843" s="145">
        <f>IF(N1843="zákl. přenesená",J1843,0)</f>
        <v>0</v>
      </c>
      <c r="BH1843" s="145">
        <f>IF(N1843="sníž. přenesená",J1843,0)</f>
        <v>0</v>
      </c>
      <c r="BI1843" s="145">
        <f>IF(N1843="nulová",J1843,0)</f>
        <v>0</v>
      </c>
      <c r="BJ1843" s="18" t="s">
        <v>22</v>
      </c>
      <c r="BK1843" s="145">
        <f>ROUND(I1843*H1843,2)</f>
        <v>0</v>
      </c>
      <c r="BL1843" s="18" t="s">
        <v>199</v>
      </c>
      <c r="BM1843" s="144" t="s">
        <v>2845</v>
      </c>
    </row>
    <row r="1844" spans="2:65" s="1" customFormat="1" ht="10.199999999999999" x14ac:dyDescent="0.2">
      <c r="B1844" s="33"/>
      <c r="D1844" s="146" t="s">
        <v>201</v>
      </c>
      <c r="F1844" s="147" t="s">
        <v>2846</v>
      </c>
      <c r="I1844" s="148"/>
      <c r="L1844" s="33"/>
      <c r="M1844" s="149"/>
      <c r="T1844" s="54"/>
      <c r="AT1844" s="18" t="s">
        <v>201</v>
      </c>
      <c r="AU1844" s="18" t="s">
        <v>89</v>
      </c>
    </row>
    <row r="1845" spans="2:65" s="12" customFormat="1" ht="10.199999999999999" x14ac:dyDescent="0.2">
      <c r="B1845" s="150"/>
      <c r="D1845" s="151" t="s">
        <v>203</v>
      </c>
      <c r="E1845" s="152" t="s">
        <v>20</v>
      </c>
      <c r="F1845" s="153" t="s">
        <v>2847</v>
      </c>
      <c r="H1845" s="152" t="s">
        <v>20</v>
      </c>
      <c r="I1845" s="154"/>
      <c r="L1845" s="150"/>
      <c r="M1845" s="155"/>
      <c r="T1845" s="156"/>
      <c r="AT1845" s="152" t="s">
        <v>203</v>
      </c>
      <c r="AU1845" s="152" t="s">
        <v>89</v>
      </c>
      <c r="AV1845" s="12" t="s">
        <v>22</v>
      </c>
      <c r="AW1845" s="12" t="s">
        <v>39</v>
      </c>
      <c r="AX1845" s="12" t="s">
        <v>80</v>
      </c>
      <c r="AY1845" s="152" t="s">
        <v>192</v>
      </c>
    </row>
    <row r="1846" spans="2:65" s="13" customFormat="1" ht="10.199999999999999" x14ac:dyDescent="0.2">
      <c r="B1846" s="157"/>
      <c r="D1846" s="151" t="s">
        <v>203</v>
      </c>
      <c r="E1846" s="158" t="s">
        <v>20</v>
      </c>
      <c r="F1846" s="159" t="s">
        <v>2190</v>
      </c>
      <c r="H1846" s="160">
        <v>1.4</v>
      </c>
      <c r="I1846" s="161"/>
      <c r="L1846" s="157"/>
      <c r="M1846" s="162"/>
      <c r="T1846" s="163"/>
      <c r="AT1846" s="158" t="s">
        <v>203</v>
      </c>
      <c r="AU1846" s="158" t="s">
        <v>89</v>
      </c>
      <c r="AV1846" s="13" t="s">
        <v>89</v>
      </c>
      <c r="AW1846" s="13" t="s">
        <v>39</v>
      </c>
      <c r="AX1846" s="13" t="s">
        <v>22</v>
      </c>
      <c r="AY1846" s="158" t="s">
        <v>192</v>
      </c>
    </row>
    <row r="1847" spans="2:65" s="1" customFormat="1" ht="16.5" customHeight="1" x14ac:dyDescent="0.2">
      <c r="B1847" s="33"/>
      <c r="C1847" s="133" t="s">
        <v>2848</v>
      </c>
      <c r="D1847" s="133" t="s">
        <v>194</v>
      </c>
      <c r="E1847" s="134" t="s">
        <v>2849</v>
      </c>
      <c r="F1847" s="135" t="s">
        <v>2850</v>
      </c>
      <c r="G1847" s="136" t="s">
        <v>487</v>
      </c>
      <c r="H1847" s="137">
        <v>70</v>
      </c>
      <c r="I1847" s="138"/>
      <c r="J1847" s="139">
        <f>ROUND(I1847*H1847,2)</f>
        <v>0</v>
      </c>
      <c r="K1847" s="135" t="s">
        <v>198</v>
      </c>
      <c r="L1847" s="33"/>
      <c r="M1847" s="140" t="s">
        <v>20</v>
      </c>
      <c r="N1847" s="141" t="s">
        <v>51</v>
      </c>
      <c r="P1847" s="142">
        <f>O1847*H1847</f>
        <v>0</v>
      </c>
      <c r="Q1847" s="142">
        <v>0</v>
      </c>
      <c r="R1847" s="142">
        <f>Q1847*H1847</f>
        <v>0</v>
      </c>
      <c r="S1847" s="142">
        <v>3.9E-2</v>
      </c>
      <c r="T1847" s="143">
        <f>S1847*H1847</f>
        <v>2.73</v>
      </c>
      <c r="AR1847" s="144" t="s">
        <v>199</v>
      </c>
      <c r="AT1847" s="144" t="s">
        <v>194</v>
      </c>
      <c r="AU1847" s="144" t="s">
        <v>89</v>
      </c>
      <c r="AY1847" s="18" t="s">
        <v>192</v>
      </c>
      <c r="BE1847" s="145">
        <f>IF(N1847="základní",J1847,0)</f>
        <v>0</v>
      </c>
      <c r="BF1847" s="145">
        <f>IF(N1847="snížená",J1847,0)</f>
        <v>0</v>
      </c>
      <c r="BG1847" s="145">
        <f>IF(N1847="zákl. přenesená",J1847,0)</f>
        <v>0</v>
      </c>
      <c r="BH1847" s="145">
        <f>IF(N1847="sníž. přenesená",J1847,0)</f>
        <v>0</v>
      </c>
      <c r="BI1847" s="145">
        <f>IF(N1847="nulová",J1847,0)</f>
        <v>0</v>
      </c>
      <c r="BJ1847" s="18" t="s">
        <v>22</v>
      </c>
      <c r="BK1847" s="145">
        <f>ROUND(I1847*H1847,2)</f>
        <v>0</v>
      </c>
      <c r="BL1847" s="18" t="s">
        <v>199</v>
      </c>
      <c r="BM1847" s="144" t="s">
        <v>2851</v>
      </c>
    </row>
    <row r="1848" spans="2:65" s="1" customFormat="1" ht="10.199999999999999" x14ac:dyDescent="0.2">
      <c r="B1848" s="33"/>
      <c r="D1848" s="146" t="s">
        <v>201</v>
      </c>
      <c r="F1848" s="147" t="s">
        <v>2852</v>
      </c>
      <c r="I1848" s="148"/>
      <c r="L1848" s="33"/>
      <c r="M1848" s="149"/>
      <c r="T1848" s="54"/>
      <c r="AT1848" s="18" t="s">
        <v>201</v>
      </c>
      <c r="AU1848" s="18" t="s">
        <v>89</v>
      </c>
    </row>
    <row r="1849" spans="2:65" s="12" customFormat="1" ht="10.199999999999999" x14ac:dyDescent="0.2">
      <c r="B1849" s="150"/>
      <c r="D1849" s="151" t="s">
        <v>203</v>
      </c>
      <c r="E1849" s="152" t="s">
        <v>20</v>
      </c>
      <c r="F1849" s="153" t="s">
        <v>1793</v>
      </c>
      <c r="H1849" s="152" t="s">
        <v>20</v>
      </c>
      <c r="I1849" s="154"/>
      <c r="L1849" s="150"/>
      <c r="M1849" s="155"/>
      <c r="T1849" s="156"/>
      <c r="AT1849" s="152" t="s">
        <v>203</v>
      </c>
      <c r="AU1849" s="152" t="s">
        <v>89</v>
      </c>
      <c r="AV1849" s="12" t="s">
        <v>22</v>
      </c>
      <c r="AW1849" s="12" t="s">
        <v>39</v>
      </c>
      <c r="AX1849" s="12" t="s">
        <v>80</v>
      </c>
      <c r="AY1849" s="152" t="s">
        <v>192</v>
      </c>
    </row>
    <row r="1850" spans="2:65" s="12" customFormat="1" ht="10.199999999999999" x14ac:dyDescent="0.2">
      <c r="B1850" s="150"/>
      <c r="D1850" s="151" t="s">
        <v>203</v>
      </c>
      <c r="E1850" s="152" t="s">
        <v>20</v>
      </c>
      <c r="F1850" s="153" t="s">
        <v>1794</v>
      </c>
      <c r="H1850" s="152" t="s">
        <v>20</v>
      </c>
      <c r="I1850" s="154"/>
      <c r="L1850" s="150"/>
      <c r="M1850" s="155"/>
      <c r="T1850" s="156"/>
      <c r="AT1850" s="152" t="s">
        <v>203</v>
      </c>
      <c r="AU1850" s="152" t="s">
        <v>89</v>
      </c>
      <c r="AV1850" s="12" t="s">
        <v>22</v>
      </c>
      <c r="AW1850" s="12" t="s">
        <v>39</v>
      </c>
      <c r="AX1850" s="12" t="s">
        <v>80</v>
      </c>
      <c r="AY1850" s="152" t="s">
        <v>192</v>
      </c>
    </row>
    <row r="1851" spans="2:65" s="13" customFormat="1" ht="10.199999999999999" x14ac:dyDescent="0.2">
      <c r="B1851" s="157"/>
      <c r="D1851" s="151" t="s">
        <v>203</v>
      </c>
      <c r="E1851" s="158" t="s">
        <v>20</v>
      </c>
      <c r="F1851" s="159" t="s">
        <v>1685</v>
      </c>
      <c r="H1851" s="160">
        <v>8</v>
      </c>
      <c r="I1851" s="161"/>
      <c r="L1851" s="157"/>
      <c r="M1851" s="162"/>
      <c r="T1851" s="163"/>
      <c r="AT1851" s="158" t="s">
        <v>203</v>
      </c>
      <c r="AU1851" s="158" t="s">
        <v>89</v>
      </c>
      <c r="AV1851" s="13" t="s">
        <v>89</v>
      </c>
      <c r="AW1851" s="13" t="s">
        <v>39</v>
      </c>
      <c r="AX1851" s="13" t="s">
        <v>80</v>
      </c>
      <c r="AY1851" s="158" t="s">
        <v>192</v>
      </c>
    </row>
    <row r="1852" spans="2:65" s="12" customFormat="1" ht="10.199999999999999" x14ac:dyDescent="0.2">
      <c r="B1852" s="150"/>
      <c r="D1852" s="151" t="s">
        <v>203</v>
      </c>
      <c r="E1852" s="152" t="s">
        <v>20</v>
      </c>
      <c r="F1852" s="153" t="s">
        <v>1819</v>
      </c>
      <c r="H1852" s="152" t="s">
        <v>20</v>
      </c>
      <c r="I1852" s="154"/>
      <c r="L1852" s="150"/>
      <c r="M1852" s="155"/>
      <c r="T1852" s="156"/>
      <c r="AT1852" s="152" t="s">
        <v>203</v>
      </c>
      <c r="AU1852" s="152" t="s">
        <v>89</v>
      </c>
      <c r="AV1852" s="12" t="s">
        <v>22</v>
      </c>
      <c r="AW1852" s="12" t="s">
        <v>39</v>
      </c>
      <c r="AX1852" s="12" t="s">
        <v>80</v>
      </c>
      <c r="AY1852" s="152" t="s">
        <v>192</v>
      </c>
    </row>
    <row r="1853" spans="2:65" s="13" customFormat="1" ht="10.199999999999999" x14ac:dyDescent="0.2">
      <c r="B1853" s="157"/>
      <c r="D1853" s="151" t="s">
        <v>203</v>
      </c>
      <c r="E1853" s="158" t="s">
        <v>20</v>
      </c>
      <c r="F1853" s="159" t="s">
        <v>2112</v>
      </c>
      <c r="H1853" s="160">
        <v>2</v>
      </c>
      <c r="I1853" s="161"/>
      <c r="L1853" s="157"/>
      <c r="M1853" s="162"/>
      <c r="T1853" s="163"/>
      <c r="AT1853" s="158" t="s">
        <v>203</v>
      </c>
      <c r="AU1853" s="158" t="s">
        <v>89</v>
      </c>
      <c r="AV1853" s="13" t="s">
        <v>89</v>
      </c>
      <c r="AW1853" s="13" t="s">
        <v>39</v>
      </c>
      <c r="AX1853" s="13" t="s">
        <v>80</v>
      </c>
      <c r="AY1853" s="158" t="s">
        <v>192</v>
      </c>
    </row>
    <row r="1854" spans="2:65" s="12" customFormat="1" ht="10.199999999999999" x14ac:dyDescent="0.2">
      <c r="B1854" s="150"/>
      <c r="D1854" s="151" t="s">
        <v>203</v>
      </c>
      <c r="E1854" s="152" t="s">
        <v>20</v>
      </c>
      <c r="F1854" s="153" t="s">
        <v>1796</v>
      </c>
      <c r="H1854" s="152" t="s">
        <v>20</v>
      </c>
      <c r="I1854" s="154"/>
      <c r="L1854" s="150"/>
      <c r="M1854" s="155"/>
      <c r="T1854" s="156"/>
      <c r="AT1854" s="152" t="s">
        <v>203</v>
      </c>
      <c r="AU1854" s="152" t="s">
        <v>89</v>
      </c>
      <c r="AV1854" s="12" t="s">
        <v>22</v>
      </c>
      <c r="AW1854" s="12" t="s">
        <v>39</v>
      </c>
      <c r="AX1854" s="12" t="s">
        <v>80</v>
      </c>
      <c r="AY1854" s="152" t="s">
        <v>192</v>
      </c>
    </row>
    <row r="1855" spans="2:65" s="12" customFormat="1" ht="10.199999999999999" x14ac:dyDescent="0.2">
      <c r="B1855" s="150"/>
      <c r="D1855" s="151" t="s">
        <v>203</v>
      </c>
      <c r="E1855" s="152" t="s">
        <v>20</v>
      </c>
      <c r="F1855" s="153" t="s">
        <v>1797</v>
      </c>
      <c r="H1855" s="152" t="s">
        <v>20</v>
      </c>
      <c r="I1855" s="154"/>
      <c r="L1855" s="150"/>
      <c r="M1855" s="155"/>
      <c r="T1855" s="156"/>
      <c r="AT1855" s="152" t="s">
        <v>203</v>
      </c>
      <c r="AU1855" s="152" t="s">
        <v>89</v>
      </c>
      <c r="AV1855" s="12" t="s">
        <v>22</v>
      </c>
      <c r="AW1855" s="12" t="s">
        <v>39</v>
      </c>
      <c r="AX1855" s="12" t="s">
        <v>80</v>
      </c>
      <c r="AY1855" s="152" t="s">
        <v>192</v>
      </c>
    </row>
    <row r="1856" spans="2:65" s="13" customFormat="1" ht="10.199999999999999" x14ac:dyDescent="0.2">
      <c r="B1856" s="157"/>
      <c r="D1856" s="151" t="s">
        <v>203</v>
      </c>
      <c r="E1856" s="158" t="s">
        <v>20</v>
      </c>
      <c r="F1856" s="159" t="s">
        <v>1166</v>
      </c>
      <c r="H1856" s="160">
        <v>4</v>
      </c>
      <c r="I1856" s="161"/>
      <c r="L1856" s="157"/>
      <c r="M1856" s="162"/>
      <c r="T1856" s="163"/>
      <c r="AT1856" s="158" t="s">
        <v>203</v>
      </c>
      <c r="AU1856" s="158" t="s">
        <v>89</v>
      </c>
      <c r="AV1856" s="13" t="s">
        <v>89</v>
      </c>
      <c r="AW1856" s="13" t="s">
        <v>39</v>
      </c>
      <c r="AX1856" s="13" t="s">
        <v>80</v>
      </c>
      <c r="AY1856" s="158" t="s">
        <v>192</v>
      </c>
    </row>
    <row r="1857" spans="2:51" s="12" customFormat="1" ht="10.199999999999999" x14ac:dyDescent="0.2">
      <c r="B1857" s="150"/>
      <c r="D1857" s="151" t="s">
        <v>203</v>
      </c>
      <c r="E1857" s="152" t="s">
        <v>20</v>
      </c>
      <c r="F1857" s="153" t="s">
        <v>1799</v>
      </c>
      <c r="H1857" s="152" t="s">
        <v>20</v>
      </c>
      <c r="I1857" s="154"/>
      <c r="L1857" s="150"/>
      <c r="M1857" s="155"/>
      <c r="T1857" s="156"/>
      <c r="AT1857" s="152" t="s">
        <v>203</v>
      </c>
      <c r="AU1857" s="152" t="s">
        <v>89</v>
      </c>
      <c r="AV1857" s="12" t="s">
        <v>22</v>
      </c>
      <c r="AW1857" s="12" t="s">
        <v>39</v>
      </c>
      <c r="AX1857" s="12" t="s">
        <v>80</v>
      </c>
      <c r="AY1857" s="152" t="s">
        <v>192</v>
      </c>
    </row>
    <row r="1858" spans="2:51" s="13" customFormat="1" ht="10.199999999999999" x14ac:dyDescent="0.2">
      <c r="B1858" s="157"/>
      <c r="D1858" s="151" t="s">
        <v>203</v>
      </c>
      <c r="E1858" s="158" t="s">
        <v>20</v>
      </c>
      <c r="F1858" s="159" t="s">
        <v>1166</v>
      </c>
      <c r="H1858" s="160">
        <v>4</v>
      </c>
      <c r="I1858" s="161"/>
      <c r="L1858" s="157"/>
      <c r="M1858" s="162"/>
      <c r="T1858" s="163"/>
      <c r="AT1858" s="158" t="s">
        <v>203</v>
      </c>
      <c r="AU1858" s="158" t="s">
        <v>89</v>
      </c>
      <c r="AV1858" s="13" t="s">
        <v>89</v>
      </c>
      <c r="AW1858" s="13" t="s">
        <v>39</v>
      </c>
      <c r="AX1858" s="13" t="s">
        <v>80</v>
      </c>
      <c r="AY1858" s="158" t="s">
        <v>192</v>
      </c>
    </row>
    <row r="1859" spans="2:51" s="12" customFormat="1" ht="10.199999999999999" x14ac:dyDescent="0.2">
      <c r="B1859" s="150"/>
      <c r="D1859" s="151" t="s">
        <v>203</v>
      </c>
      <c r="E1859" s="152" t="s">
        <v>20</v>
      </c>
      <c r="F1859" s="153" t="s">
        <v>1801</v>
      </c>
      <c r="H1859" s="152" t="s">
        <v>20</v>
      </c>
      <c r="I1859" s="154"/>
      <c r="L1859" s="150"/>
      <c r="M1859" s="155"/>
      <c r="T1859" s="156"/>
      <c r="AT1859" s="152" t="s">
        <v>203</v>
      </c>
      <c r="AU1859" s="152" t="s">
        <v>89</v>
      </c>
      <c r="AV1859" s="12" t="s">
        <v>22</v>
      </c>
      <c r="AW1859" s="12" t="s">
        <v>39</v>
      </c>
      <c r="AX1859" s="12" t="s">
        <v>80</v>
      </c>
      <c r="AY1859" s="152" t="s">
        <v>192</v>
      </c>
    </row>
    <row r="1860" spans="2:51" s="13" customFormat="1" ht="10.199999999999999" x14ac:dyDescent="0.2">
      <c r="B1860" s="157"/>
      <c r="D1860" s="151" t="s">
        <v>203</v>
      </c>
      <c r="E1860" s="158" t="s">
        <v>20</v>
      </c>
      <c r="F1860" s="159" t="s">
        <v>1166</v>
      </c>
      <c r="H1860" s="160">
        <v>4</v>
      </c>
      <c r="I1860" s="161"/>
      <c r="L1860" s="157"/>
      <c r="M1860" s="162"/>
      <c r="T1860" s="163"/>
      <c r="AT1860" s="158" t="s">
        <v>203</v>
      </c>
      <c r="AU1860" s="158" t="s">
        <v>89</v>
      </c>
      <c r="AV1860" s="13" t="s">
        <v>89</v>
      </c>
      <c r="AW1860" s="13" t="s">
        <v>39</v>
      </c>
      <c r="AX1860" s="13" t="s">
        <v>80</v>
      </c>
      <c r="AY1860" s="158" t="s">
        <v>192</v>
      </c>
    </row>
    <row r="1861" spans="2:51" s="12" customFormat="1" ht="10.199999999999999" x14ac:dyDescent="0.2">
      <c r="B1861" s="150"/>
      <c r="D1861" s="151" t="s">
        <v>203</v>
      </c>
      <c r="E1861" s="152" t="s">
        <v>20</v>
      </c>
      <c r="F1861" s="153" t="s">
        <v>1826</v>
      </c>
      <c r="H1861" s="152" t="s">
        <v>20</v>
      </c>
      <c r="I1861" s="154"/>
      <c r="L1861" s="150"/>
      <c r="M1861" s="155"/>
      <c r="T1861" s="156"/>
      <c r="AT1861" s="152" t="s">
        <v>203</v>
      </c>
      <c r="AU1861" s="152" t="s">
        <v>89</v>
      </c>
      <c r="AV1861" s="12" t="s">
        <v>22</v>
      </c>
      <c r="AW1861" s="12" t="s">
        <v>39</v>
      </c>
      <c r="AX1861" s="12" t="s">
        <v>80</v>
      </c>
      <c r="AY1861" s="152" t="s">
        <v>192</v>
      </c>
    </row>
    <row r="1862" spans="2:51" s="13" customFormat="1" ht="10.199999999999999" x14ac:dyDescent="0.2">
      <c r="B1862" s="157"/>
      <c r="D1862" s="151" t="s">
        <v>203</v>
      </c>
      <c r="E1862" s="158" t="s">
        <v>20</v>
      </c>
      <c r="F1862" s="159" t="s">
        <v>2112</v>
      </c>
      <c r="H1862" s="160">
        <v>2</v>
      </c>
      <c r="I1862" s="161"/>
      <c r="L1862" s="157"/>
      <c r="M1862" s="162"/>
      <c r="T1862" s="163"/>
      <c r="AT1862" s="158" t="s">
        <v>203</v>
      </c>
      <c r="AU1862" s="158" t="s">
        <v>89</v>
      </c>
      <c r="AV1862" s="13" t="s">
        <v>89</v>
      </c>
      <c r="AW1862" s="13" t="s">
        <v>39</v>
      </c>
      <c r="AX1862" s="13" t="s">
        <v>80</v>
      </c>
      <c r="AY1862" s="158" t="s">
        <v>192</v>
      </c>
    </row>
    <row r="1863" spans="2:51" s="12" customFormat="1" ht="10.199999999999999" x14ac:dyDescent="0.2">
      <c r="B1863" s="150"/>
      <c r="D1863" s="151" t="s">
        <v>203</v>
      </c>
      <c r="E1863" s="152" t="s">
        <v>20</v>
      </c>
      <c r="F1863" s="153" t="s">
        <v>1804</v>
      </c>
      <c r="H1863" s="152" t="s">
        <v>20</v>
      </c>
      <c r="I1863" s="154"/>
      <c r="L1863" s="150"/>
      <c r="M1863" s="155"/>
      <c r="T1863" s="156"/>
      <c r="AT1863" s="152" t="s">
        <v>203</v>
      </c>
      <c r="AU1863" s="152" t="s">
        <v>89</v>
      </c>
      <c r="AV1863" s="12" t="s">
        <v>22</v>
      </c>
      <c r="AW1863" s="12" t="s">
        <v>39</v>
      </c>
      <c r="AX1863" s="12" t="s">
        <v>80</v>
      </c>
      <c r="AY1863" s="152" t="s">
        <v>192</v>
      </c>
    </row>
    <row r="1864" spans="2:51" s="13" customFormat="1" ht="10.199999999999999" x14ac:dyDescent="0.2">
      <c r="B1864" s="157"/>
      <c r="D1864" s="151" t="s">
        <v>203</v>
      </c>
      <c r="E1864" s="158" t="s">
        <v>20</v>
      </c>
      <c r="F1864" s="159" t="s">
        <v>1685</v>
      </c>
      <c r="H1864" s="160">
        <v>8</v>
      </c>
      <c r="I1864" s="161"/>
      <c r="L1864" s="157"/>
      <c r="M1864" s="162"/>
      <c r="T1864" s="163"/>
      <c r="AT1864" s="158" t="s">
        <v>203</v>
      </c>
      <c r="AU1864" s="158" t="s">
        <v>89</v>
      </c>
      <c r="AV1864" s="13" t="s">
        <v>89</v>
      </c>
      <c r="AW1864" s="13" t="s">
        <v>39</v>
      </c>
      <c r="AX1864" s="13" t="s">
        <v>80</v>
      </c>
      <c r="AY1864" s="158" t="s">
        <v>192</v>
      </c>
    </row>
    <row r="1865" spans="2:51" s="12" customFormat="1" ht="10.199999999999999" x14ac:dyDescent="0.2">
      <c r="B1865" s="150"/>
      <c r="D1865" s="151" t="s">
        <v>203</v>
      </c>
      <c r="E1865" s="152" t="s">
        <v>20</v>
      </c>
      <c r="F1865" s="153" t="s">
        <v>1806</v>
      </c>
      <c r="H1865" s="152" t="s">
        <v>20</v>
      </c>
      <c r="I1865" s="154"/>
      <c r="L1865" s="150"/>
      <c r="M1865" s="155"/>
      <c r="T1865" s="156"/>
      <c r="AT1865" s="152" t="s">
        <v>203</v>
      </c>
      <c r="AU1865" s="152" t="s">
        <v>89</v>
      </c>
      <c r="AV1865" s="12" t="s">
        <v>22</v>
      </c>
      <c r="AW1865" s="12" t="s">
        <v>39</v>
      </c>
      <c r="AX1865" s="12" t="s">
        <v>80</v>
      </c>
      <c r="AY1865" s="152" t="s">
        <v>192</v>
      </c>
    </row>
    <row r="1866" spans="2:51" s="13" customFormat="1" ht="10.199999999999999" x14ac:dyDescent="0.2">
      <c r="B1866" s="157"/>
      <c r="D1866" s="151" t="s">
        <v>203</v>
      </c>
      <c r="E1866" s="158" t="s">
        <v>20</v>
      </c>
      <c r="F1866" s="159" t="s">
        <v>2113</v>
      </c>
      <c r="H1866" s="160">
        <v>10</v>
      </c>
      <c r="I1866" s="161"/>
      <c r="L1866" s="157"/>
      <c r="M1866" s="162"/>
      <c r="T1866" s="163"/>
      <c r="AT1866" s="158" t="s">
        <v>203</v>
      </c>
      <c r="AU1866" s="158" t="s">
        <v>89</v>
      </c>
      <c r="AV1866" s="13" t="s">
        <v>89</v>
      </c>
      <c r="AW1866" s="13" t="s">
        <v>39</v>
      </c>
      <c r="AX1866" s="13" t="s">
        <v>80</v>
      </c>
      <c r="AY1866" s="158" t="s">
        <v>192</v>
      </c>
    </row>
    <row r="1867" spans="2:51" s="12" customFormat="1" ht="10.199999999999999" x14ac:dyDescent="0.2">
      <c r="B1867" s="150"/>
      <c r="D1867" s="151" t="s">
        <v>203</v>
      </c>
      <c r="E1867" s="152" t="s">
        <v>20</v>
      </c>
      <c r="F1867" s="153" t="s">
        <v>1830</v>
      </c>
      <c r="H1867" s="152" t="s">
        <v>20</v>
      </c>
      <c r="I1867" s="154"/>
      <c r="L1867" s="150"/>
      <c r="M1867" s="155"/>
      <c r="T1867" s="156"/>
      <c r="AT1867" s="152" t="s">
        <v>203</v>
      </c>
      <c r="AU1867" s="152" t="s">
        <v>89</v>
      </c>
      <c r="AV1867" s="12" t="s">
        <v>22</v>
      </c>
      <c r="AW1867" s="12" t="s">
        <v>39</v>
      </c>
      <c r="AX1867" s="12" t="s">
        <v>80</v>
      </c>
      <c r="AY1867" s="152" t="s">
        <v>192</v>
      </c>
    </row>
    <row r="1868" spans="2:51" s="13" customFormat="1" ht="10.199999999999999" x14ac:dyDescent="0.2">
      <c r="B1868" s="157"/>
      <c r="D1868" s="151" t="s">
        <v>203</v>
      </c>
      <c r="E1868" s="158" t="s">
        <v>20</v>
      </c>
      <c r="F1868" s="159" t="s">
        <v>2112</v>
      </c>
      <c r="H1868" s="160">
        <v>2</v>
      </c>
      <c r="I1868" s="161"/>
      <c r="L1868" s="157"/>
      <c r="M1868" s="162"/>
      <c r="T1868" s="163"/>
      <c r="AT1868" s="158" t="s">
        <v>203</v>
      </c>
      <c r="AU1868" s="158" t="s">
        <v>89</v>
      </c>
      <c r="AV1868" s="13" t="s">
        <v>89</v>
      </c>
      <c r="AW1868" s="13" t="s">
        <v>39</v>
      </c>
      <c r="AX1868" s="13" t="s">
        <v>80</v>
      </c>
      <c r="AY1868" s="158" t="s">
        <v>192</v>
      </c>
    </row>
    <row r="1869" spans="2:51" s="12" customFormat="1" ht="10.199999999999999" x14ac:dyDescent="0.2">
      <c r="B1869" s="150"/>
      <c r="D1869" s="151" t="s">
        <v>203</v>
      </c>
      <c r="E1869" s="152" t="s">
        <v>20</v>
      </c>
      <c r="F1869" s="153" t="s">
        <v>1832</v>
      </c>
      <c r="H1869" s="152" t="s">
        <v>20</v>
      </c>
      <c r="I1869" s="154"/>
      <c r="L1869" s="150"/>
      <c r="M1869" s="155"/>
      <c r="T1869" s="156"/>
      <c r="AT1869" s="152" t="s">
        <v>203</v>
      </c>
      <c r="AU1869" s="152" t="s">
        <v>89</v>
      </c>
      <c r="AV1869" s="12" t="s">
        <v>22</v>
      </c>
      <c r="AW1869" s="12" t="s">
        <v>39</v>
      </c>
      <c r="AX1869" s="12" t="s">
        <v>80</v>
      </c>
      <c r="AY1869" s="152" t="s">
        <v>192</v>
      </c>
    </row>
    <row r="1870" spans="2:51" s="13" customFormat="1" ht="10.199999999999999" x14ac:dyDescent="0.2">
      <c r="B1870" s="157"/>
      <c r="D1870" s="151" t="s">
        <v>203</v>
      </c>
      <c r="E1870" s="158" t="s">
        <v>20</v>
      </c>
      <c r="F1870" s="159" t="s">
        <v>2112</v>
      </c>
      <c r="H1870" s="160">
        <v>2</v>
      </c>
      <c r="I1870" s="161"/>
      <c r="L1870" s="157"/>
      <c r="M1870" s="162"/>
      <c r="T1870" s="163"/>
      <c r="AT1870" s="158" t="s">
        <v>203</v>
      </c>
      <c r="AU1870" s="158" t="s">
        <v>89</v>
      </c>
      <c r="AV1870" s="13" t="s">
        <v>89</v>
      </c>
      <c r="AW1870" s="13" t="s">
        <v>39</v>
      </c>
      <c r="AX1870" s="13" t="s">
        <v>80</v>
      </c>
      <c r="AY1870" s="158" t="s">
        <v>192</v>
      </c>
    </row>
    <row r="1871" spans="2:51" s="12" customFormat="1" ht="10.199999999999999" x14ac:dyDescent="0.2">
      <c r="B1871" s="150"/>
      <c r="D1871" s="151" t="s">
        <v>203</v>
      </c>
      <c r="E1871" s="152" t="s">
        <v>20</v>
      </c>
      <c r="F1871" s="153" t="s">
        <v>1808</v>
      </c>
      <c r="H1871" s="152" t="s">
        <v>20</v>
      </c>
      <c r="I1871" s="154"/>
      <c r="L1871" s="150"/>
      <c r="M1871" s="155"/>
      <c r="T1871" s="156"/>
      <c r="AT1871" s="152" t="s">
        <v>203</v>
      </c>
      <c r="AU1871" s="152" t="s">
        <v>89</v>
      </c>
      <c r="AV1871" s="12" t="s">
        <v>22</v>
      </c>
      <c r="AW1871" s="12" t="s">
        <v>39</v>
      </c>
      <c r="AX1871" s="12" t="s">
        <v>80</v>
      </c>
      <c r="AY1871" s="152" t="s">
        <v>192</v>
      </c>
    </row>
    <row r="1872" spans="2:51" s="12" customFormat="1" ht="10.199999999999999" x14ac:dyDescent="0.2">
      <c r="B1872" s="150"/>
      <c r="D1872" s="151" t="s">
        <v>203</v>
      </c>
      <c r="E1872" s="152" t="s">
        <v>20</v>
      </c>
      <c r="F1872" s="153" t="s">
        <v>1809</v>
      </c>
      <c r="H1872" s="152" t="s">
        <v>20</v>
      </c>
      <c r="I1872" s="154"/>
      <c r="L1872" s="150"/>
      <c r="M1872" s="155"/>
      <c r="T1872" s="156"/>
      <c r="AT1872" s="152" t="s">
        <v>203</v>
      </c>
      <c r="AU1872" s="152" t="s">
        <v>89</v>
      </c>
      <c r="AV1872" s="12" t="s">
        <v>22</v>
      </c>
      <c r="AW1872" s="12" t="s">
        <v>39</v>
      </c>
      <c r="AX1872" s="12" t="s">
        <v>80</v>
      </c>
      <c r="AY1872" s="152" t="s">
        <v>192</v>
      </c>
    </row>
    <row r="1873" spans="2:65" s="13" customFormat="1" ht="10.199999999999999" x14ac:dyDescent="0.2">
      <c r="B1873" s="157"/>
      <c r="D1873" s="151" t="s">
        <v>203</v>
      </c>
      <c r="E1873" s="158" t="s">
        <v>20</v>
      </c>
      <c r="F1873" s="159" t="s">
        <v>2113</v>
      </c>
      <c r="H1873" s="160">
        <v>10</v>
      </c>
      <c r="I1873" s="161"/>
      <c r="L1873" s="157"/>
      <c r="M1873" s="162"/>
      <c r="T1873" s="163"/>
      <c r="AT1873" s="158" t="s">
        <v>203</v>
      </c>
      <c r="AU1873" s="158" t="s">
        <v>89</v>
      </c>
      <c r="AV1873" s="13" t="s">
        <v>89</v>
      </c>
      <c r="AW1873" s="13" t="s">
        <v>39</v>
      </c>
      <c r="AX1873" s="13" t="s">
        <v>80</v>
      </c>
      <c r="AY1873" s="158" t="s">
        <v>192</v>
      </c>
    </row>
    <row r="1874" spans="2:65" s="12" customFormat="1" ht="10.199999999999999" x14ac:dyDescent="0.2">
      <c r="B1874" s="150"/>
      <c r="D1874" s="151" t="s">
        <v>203</v>
      </c>
      <c r="E1874" s="152" t="s">
        <v>20</v>
      </c>
      <c r="F1874" s="153" t="s">
        <v>1811</v>
      </c>
      <c r="H1874" s="152" t="s">
        <v>20</v>
      </c>
      <c r="I1874" s="154"/>
      <c r="L1874" s="150"/>
      <c r="M1874" s="155"/>
      <c r="T1874" s="156"/>
      <c r="AT1874" s="152" t="s">
        <v>203</v>
      </c>
      <c r="AU1874" s="152" t="s">
        <v>89</v>
      </c>
      <c r="AV1874" s="12" t="s">
        <v>22</v>
      </c>
      <c r="AW1874" s="12" t="s">
        <v>39</v>
      </c>
      <c r="AX1874" s="12" t="s">
        <v>80</v>
      </c>
      <c r="AY1874" s="152" t="s">
        <v>192</v>
      </c>
    </row>
    <row r="1875" spans="2:65" s="13" customFormat="1" ht="10.199999999999999" x14ac:dyDescent="0.2">
      <c r="B1875" s="157"/>
      <c r="D1875" s="151" t="s">
        <v>203</v>
      </c>
      <c r="E1875" s="158" t="s">
        <v>20</v>
      </c>
      <c r="F1875" s="159" t="s">
        <v>2113</v>
      </c>
      <c r="H1875" s="160">
        <v>10</v>
      </c>
      <c r="I1875" s="161"/>
      <c r="L1875" s="157"/>
      <c r="M1875" s="162"/>
      <c r="T1875" s="163"/>
      <c r="AT1875" s="158" t="s">
        <v>203</v>
      </c>
      <c r="AU1875" s="158" t="s">
        <v>89</v>
      </c>
      <c r="AV1875" s="13" t="s">
        <v>89</v>
      </c>
      <c r="AW1875" s="13" t="s">
        <v>39</v>
      </c>
      <c r="AX1875" s="13" t="s">
        <v>80</v>
      </c>
      <c r="AY1875" s="158" t="s">
        <v>192</v>
      </c>
    </row>
    <row r="1876" spans="2:65" s="12" customFormat="1" ht="10.199999999999999" x14ac:dyDescent="0.2">
      <c r="B1876" s="150"/>
      <c r="D1876" s="151" t="s">
        <v>203</v>
      </c>
      <c r="E1876" s="152" t="s">
        <v>20</v>
      </c>
      <c r="F1876" s="153" t="s">
        <v>1836</v>
      </c>
      <c r="H1876" s="152" t="s">
        <v>20</v>
      </c>
      <c r="I1876" s="154"/>
      <c r="L1876" s="150"/>
      <c r="M1876" s="155"/>
      <c r="T1876" s="156"/>
      <c r="AT1876" s="152" t="s">
        <v>203</v>
      </c>
      <c r="AU1876" s="152" t="s">
        <v>89</v>
      </c>
      <c r="AV1876" s="12" t="s">
        <v>22</v>
      </c>
      <c r="AW1876" s="12" t="s">
        <v>39</v>
      </c>
      <c r="AX1876" s="12" t="s">
        <v>80</v>
      </c>
      <c r="AY1876" s="152" t="s">
        <v>192</v>
      </c>
    </row>
    <row r="1877" spans="2:65" s="13" customFormat="1" ht="10.199999999999999" x14ac:dyDescent="0.2">
      <c r="B1877" s="157"/>
      <c r="D1877" s="151" t="s">
        <v>203</v>
      </c>
      <c r="E1877" s="158" t="s">
        <v>20</v>
      </c>
      <c r="F1877" s="159" t="s">
        <v>2112</v>
      </c>
      <c r="H1877" s="160">
        <v>2</v>
      </c>
      <c r="I1877" s="161"/>
      <c r="L1877" s="157"/>
      <c r="M1877" s="162"/>
      <c r="T1877" s="163"/>
      <c r="AT1877" s="158" t="s">
        <v>203</v>
      </c>
      <c r="AU1877" s="158" t="s">
        <v>89</v>
      </c>
      <c r="AV1877" s="13" t="s">
        <v>89</v>
      </c>
      <c r="AW1877" s="13" t="s">
        <v>39</v>
      </c>
      <c r="AX1877" s="13" t="s">
        <v>80</v>
      </c>
      <c r="AY1877" s="158" t="s">
        <v>192</v>
      </c>
    </row>
    <row r="1878" spans="2:65" s="12" customFormat="1" ht="10.199999999999999" x14ac:dyDescent="0.2">
      <c r="B1878" s="150"/>
      <c r="D1878" s="151" t="s">
        <v>203</v>
      </c>
      <c r="E1878" s="152" t="s">
        <v>20</v>
      </c>
      <c r="F1878" s="153" t="s">
        <v>1838</v>
      </c>
      <c r="H1878" s="152" t="s">
        <v>20</v>
      </c>
      <c r="I1878" s="154"/>
      <c r="L1878" s="150"/>
      <c r="M1878" s="155"/>
      <c r="T1878" s="156"/>
      <c r="AT1878" s="152" t="s">
        <v>203</v>
      </c>
      <c r="AU1878" s="152" t="s">
        <v>89</v>
      </c>
      <c r="AV1878" s="12" t="s">
        <v>22</v>
      </c>
      <c r="AW1878" s="12" t="s">
        <v>39</v>
      </c>
      <c r="AX1878" s="12" t="s">
        <v>80</v>
      </c>
      <c r="AY1878" s="152" t="s">
        <v>192</v>
      </c>
    </row>
    <row r="1879" spans="2:65" s="13" customFormat="1" ht="10.199999999999999" x14ac:dyDescent="0.2">
      <c r="B1879" s="157"/>
      <c r="D1879" s="151" t="s">
        <v>203</v>
      </c>
      <c r="E1879" s="158" t="s">
        <v>20</v>
      </c>
      <c r="F1879" s="159" t="s">
        <v>2112</v>
      </c>
      <c r="H1879" s="160">
        <v>2</v>
      </c>
      <c r="I1879" s="161"/>
      <c r="L1879" s="157"/>
      <c r="M1879" s="162"/>
      <c r="T1879" s="163"/>
      <c r="AT1879" s="158" t="s">
        <v>203</v>
      </c>
      <c r="AU1879" s="158" t="s">
        <v>89</v>
      </c>
      <c r="AV1879" s="13" t="s">
        <v>89</v>
      </c>
      <c r="AW1879" s="13" t="s">
        <v>39</v>
      </c>
      <c r="AX1879" s="13" t="s">
        <v>80</v>
      </c>
      <c r="AY1879" s="158" t="s">
        <v>192</v>
      </c>
    </row>
    <row r="1880" spans="2:65" s="14" customFormat="1" ht="10.199999999999999" x14ac:dyDescent="0.2">
      <c r="B1880" s="164"/>
      <c r="D1880" s="151" t="s">
        <v>203</v>
      </c>
      <c r="E1880" s="165" t="s">
        <v>20</v>
      </c>
      <c r="F1880" s="166" t="s">
        <v>207</v>
      </c>
      <c r="H1880" s="167">
        <v>70</v>
      </c>
      <c r="I1880" s="168"/>
      <c r="L1880" s="164"/>
      <c r="M1880" s="169"/>
      <c r="T1880" s="170"/>
      <c r="AT1880" s="165" t="s">
        <v>203</v>
      </c>
      <c r="AU1880" s="165" t="s">
        <v>89</v>
      </c>
      <c r="AV1880" s="14" t="s">
        <v>199</v>
      </c>
      <c r="AW1880" s="14" t="s">
        <v>39</v>
      </c>
      <c r="AX1880" s="14" t="s">
        <v>22</v>
      </c>
      <c r="AY1880" s="165" t="s">
        <v>192</v>
      </c>
    </row>
    <row r="1881" spans="2:65" s="1" customFormat="1" ht="16.5" customHeight="1" x14ac:dyDescent="0.2">
      <c r="B1881" s="33"/>
      <c r="C1881" s="133" t="s">
        <v>2853</v>
      </c>
      <c r="D1881" s="133" t="s">
        <v>194</v>
      </c>
      <c r="E1881" s="134" t="s">
        <v>2854</v>
      </c>
      <c r="F1881" s="135" t="s">
        <v>2855</v>
      </c>
      <c r="G1881" s="136" t="s">
        <v>487</v>
      </c>
      <c r="H1881" s="137">
        <v>10</v>
      </c>
      <c r="I1881" s="138"/>
      <c r="J1881" s="139">
        <f>ROUND(I1881*H1881,2)</f>
        <v>0</v>
      </c>
      <c r="K1881" s="135" t="s">
        <v>198</v>
      </c>
      <c r="L1881" s="33"/>
      <c r="M1881" s="140" t="s">
        <v>20</v>
      </c>
      <c r="N1881" s="141" t="s">
        <v>51</v>
      </c>
      <c r="P1881" s="142">
        <f>O1881*H1881</f>
        <v>0</v>
      </c>
      <c r="Q1881" s="142">
        <v>0</v>
      </c>
      <c r="R1881" s="142">
        <f>Q1881*H1881</f>
        <v>0</v>
      </c>
      <c r="S1881" s="142">
        <v>3.6999999999999998E-2</v>
      </c>
      <c r="T1881" s="143">
        <f>S1881*H1881</f>
        <v>0.37</v>
      </c>
      <c r="AR1881" s="144" t="s">
        <v>199</v>
      </c>
      <c r="AT1881" s="144" t="s">
        <v>194</v>
      </c>
      <c r="AU1881" s="144" t="s">
        <v>89</v>
      </c>
      <c r="AY1881" s="18" t="s">
        <v>192</v>
      </c>
      <c r="BE1881" s="145">
        <f>IF(N1881="základní",J1881,0)</f>
        <v>0</v>
      </c>
      <c r="BF1881" s="145">
        <f>IF(N1881="snížená",J1881,0)</f>
        <v>0</v>
      </c>
      <c r="BG1881" s="145">
        <f>IF(N1881="zákl. přenesená",J1881,0)</f>
        <v>0</v>
      </c>
      <c r="BH1881" s="145">
        <f>IF(N1881="sníž. přenesená",J1881,0)</f>
        <v>0</v>
      </c>
      <c r="BI1881" s="145">
        <f>IF(N1881="nulová",J1881,0)</f>
        <v>0</v>
      </c>
      <c r="BJ1881" s="18" t="s">
        <v>22</v>
      </c>
      <c r="BK1881" s="145">
        <f>ROUND(I1881*H1881,2)</f>
        <v>0</v>
      </c>
      <c r="BL1881" s="18" t="s">
        <v>199</v>
      </c>
      <c r="BM1881" s="144" t="s">
        <v>2856</v>
      </c>
    </row>
    <row r="1882" spans="2:65" s="1" customFormat="1" ht="10.199999999999999" x14ac:dyDescent="0.2">
      <c r="B1882" s="33"/>
      <c r="D1882" s="146" t="s">
        <v>201</v>
      </c>
      <c r="F1882" s="147" t="s">
        <v>2857</v>
      </c>
      <c r="I1882" s="148"/>
      <c r="L1882" s="33"/>
      <c r="M1882" s="149"/>
      <c r="T1882" s="54"/>
      <c r="AT1882" s="18" t="s">
        <v>201</v>
      </c>
      <c r="AU1882" s="18" t="s">
        <v>89</v>
      </c>
    </row>
    <row r="1883" spans="2:65" s="12" customFormat="1" ht="10.199999999999999" x14ac:dyDescent="0.2">
      <c r="B1883" s="150"/>
      <c r="D1883" s="151" t="s">
        <v>203</v>
      </c>
      <c r="E1883" s="152" t="s">
        <v>20</v>
      </c>
      <c r="F1883" s="153" t="s">
        <v>1718</v>
      </c>
      <c r="H1883" s="152" t="s">
        <v>20</v>
      </c>
      <c r="I1883" s="154"/>
      <c r="L1883" s="150"/>
      <c r="M1883" s="155"/>
      <c r="T1883" s="156"/>
      <c r="AT1883" s="152" t="s">
        <v>203</v>
      </c>
      <c r="AU1883" s="152" t="s">
        <v>89</v>
      </c>
      <c r="AV1883" s="12" t="s">
        <v>22</v>
      </c>
      <c r="AW1883" s="12" t="s">
        <v>39</v>
      </c>
      <c r="AX1883" s="12" t="s">
        <v>80</v>
      </c>
      <c r="AY1883" s="152" t="s">
        <v>192</v>
      </c>
    </row>
    <row r="1884" spans="2:65" s="13" customFormat="1" ht="10.199999999999999" x14ac:dyDescent="0.2">
      <c r="B1884" s="157"/>
      <c r="D1884" s="151" t="s">
        <v>203</v>
      </c>
      <c r="E1884" s="158" t="s">
        <v>20</v>
      </c>
      <c r="F1884" s="159" t="s">
        <v>2113</v>
      </c>
      <c r="H1884" s="160">
        <v>10</v>
      </c>
      <c r="I1884" s="161"/>
      <c r="L1884" s="157"/>
      <c r="M1884" s="162"/>
      <c r="T1884" s="163"/>
      <c r="AT1884" s="158" t="s">
        <v>203</v>
      </c>
      <c r="AU1884" s="158" t="s">
        <v>89</v>
      </c>
      <c r="AV1884" s="13" t="s">
        <v>89</v>
      </c>
      <c r="AW1884" s="13" t="s">
        <v>39</v>
      </c>
      <c r="AX1884" s="13" t="s">
        <v>22</v>
      </c>
      <c r="AY1884" s="158" t="s">
        <v>192</v>
      </c>
    </row>
    <row r="1885" spans="2:65" s="1" customFormat="1" ht="24.15" customHeight="1" x14ac:dyDescent="0.2">
      <c r="B1885" s="33"/>
      <c r="C1885" s="133" t="s">
        <v>2858</v>
      </c>
      <c r="D1885" s="133" t="s">
        <v>194</v>
      </c>
      <c r="E1885" s="134" t="s">
        <v>2859</v>
      </c>
      <c r="F1885" s="135" t="s">
        <v>2860</v>
      </c>
      <c r="G1885" s="136" t="s">
        <v>269</v>
      </c>
      <c r="H1885" s="137">
        <v>45.2</v>
      </c>
      <c r="I1885" s="138"/>
      <c r="J1885" s="139">
        <f>ROUND(I1885*H1885,2)</f>
        <v>0</v>
      </c>
      <c r="K1885" s="135" t="s">
        <v>198</v>
      </c>
      <c r="L1885" s="33"/>
      <c r="M1885" s="140" t="s">
        <v>20</v>
      </c>
      <c r="N1885" s="141" t="s">
        <v>51</v>
      </c>
      <c r="P1885" s="142">
        <f>O1885*H1885</f>
        <v>0</v>
      </c>
      <c r="Q1885" s="142">
        <v>0</v>
      </c>
      <c r="R1885" s="142">
        <f>Q1885*H1885</f>
        <v>0</v>
      </c>
      <c r="S1885" s="142">
        <v>4.7E-2</v>
      </c>
      <c r="T1885" s="143">
        <f>S1885*H1885</f>
        <v>2.1244000000000001</v>
      </c>
      <c r="AR1885" s="144" t="s">
        <v>199</v>
      </c>
      <c r="AT1885" s="144" t="s">
        <v>194</v>
      </c>
      <c r="AU1885" s="144" t="s">
        <v>89</v>
      </c>
      <c r="AY1885" s="18" t="s">
        <v>192</v>
      </c>
      <c r="BE1885" s="145">
        <f>IF(N1885="základní",J1885,0)</f>
        <v>0</v>
      </c>
      <c r="BF1885" s="145">
        <f>IF(N1885="snížená",J1885,0)</f>
        <v>0</v>
      </c>
      <c r="BG1885" s="145">
        <f>IF(N1885="zákl. přenesená",J1885,0)</f>
        <v>0</v>
      </c>
      <c r="BH1885" s="145">
        <f>IF(N1885="sníž. přenesená",J1885,0)</f>
        <v>0</v>
      </c>
      <c r="BI1885" s="145">
        <f>IF(N1885="nulová",J1885,0)</f>
        <v>0</v>
      </c>
      <c r="BJ1885" s="18" t="s">
        <v>22</v>
      </c>
      <c r="BK1885" s="145">
        <f>ROUND(I1885*H1885,2)</f>
        <v>0</v>
      </c>
      <c r="BL1885" s="18" t="s">
        <v>199</v>
      </c>
      <c r="BM1885" s="144" t="s">
        <v>2861</v>
      </c>
    </row>
    <row r="1886" spans="2:65" s="1" customFormat="1" ht="10.199999999999999" x14ac:dyDescent="0.2">
      <c r="B1886" s="33"/>
      <c r="D1886" s="146" t="s">
        <v>201</v>
      </c>
      <c r="F1886" s="147" t="s">
        <v>2862</v>
      </c>
      <c r="I1886" s="148"/>
      <c r="L1886" s="33"/>
      <c r="M1886" s="149"/>
      <c r="T1886" s="54"/>
      <c r="AT1886" s="18" t="s">
        <v>201</v>
      </c>
      <c r="AU1886" s="18" t="s">
        <v>89</v>
      </c>
    </row>
    <row r="1887" spans="2:65" s="12" customFormat="1" ht="10.199999999999999" x14ac:dyDescent="0.2">
      <c r="B1887" s="150"/>
      <c r="D1887" s="151" t="s">
        <v>203</v>
      </c>
      <c r="E1887" s="152" t="s">
        <v>20</v>
      </c>
      <c r="F1887" s="153" t="s">
        <v>1793</v>
      </c>
      <c r="H1887" s="152" t="s">
        <v>20</v>
      </c>
      <c r="I1887" s="154"/>
      <c r="L1887" s="150"/>
      <c r="M1887" s="155"/>
      <c r="T1887" s="156"/>
      <c r="AT1887" s="152" t="s">
        <v>203</v>
      </c>
      <c r="AU1887" s="152" t="s">
        <v>89</v>
      </c>
      <c r="AV1887" s="12" t="s">
        <v>22</v>
      </c>
      <c r="AW1887" s="12" t="s">
        <v>39</v>
      </c>
      <c r="AX1887" s="12" t="s">
        <v>80</v>
      </c>
      <c r="AY1887" s="152" t="s">
        <v>192</v>
      </c>
    </row>
    <row r="1888" spans="2:65" s="12" customFormat="1" ht="10.199999999999999" x14ac:dyDescent="0.2">
      <c r="B1888" s="150"/>
      <c r="D1888" s="151" t="s">
        <v>203</v>
      </c>
      <c r="E1888" s="152" t="s">
        <v>20</v>
      </c>
      <c r="F1888" s="153" t="s">
        <v>1794</v>
      </c>
      <c r="H1888" s="152" t="s">
        <v>20</v>
      </c>
      <c r="I1888" s="154"/>
      <c r="L1888" s="150"/>
      <c r="M1888" s="155"/>
      <c r="T1888" s="156"/>
      <c r="AT1888" s="152" t="s">
        <v>203</v>
      </c>
      <c r="AU1888" s="152" t="s">
        <v>89</v>
      </c>
      <c r="AV1888" s="12" t="s">
        <v>22</v>
      </c>
      <c r="AW1888" s="12" t="s">
        <v>39</v>
      </c>
      <c r="AX1888" s="12" t="s">
        <v>80</v>
      </c>
      <c r="AY1888" s="152" t="s">
        <v>192</v>
      </c>
    </row>
    <row r="1889" spans="2:51" s="13" customFormat="1" ht="10.199999999999999" x14ac:dyDescent="0.2">
      <c r="B1889" s="157"/>
      <c r="D1889" s="151" t="s">
        <v>203</v>
      </c>
      <c r="E1889" s="158" t="s">
        <v>20</v>
      </c>
      <c r="F1889" s="159" t="s">
        <v>2863</v>
      </c>
      <c r="H1889" s="160">
        <v>3.6</v>
      </c>
      <c r="I1889" s="161"/>
      <c r="L1889" s="157"/>
      <c r="M1889" s="162"/>
      <c r="T1889" s="163"/>
      <c r="AT1889" s="158" t="s">
        <v>203</v>
      </c>
      <c r="AU1889" s="158" t="s">
        <v>89</v>
      </c>
      <c r="AV1889" s="13" t="s">
        <v>89</v>
      </c>
      <c r="AW1889" s="13" t="s">
        <v>39</v>
      </c>
      <c r="AX1889" s="13" t="s">
        <v>80</v>
      </c>
      <c r="AY1889" s="158" t="s">
        <v>192</v>
      </c>
    </row>
    <row r="1890" spans="2:51" s="12" customFormat="1" ht="10.199999999999999" x14ac:dyDescent="0.2">
      <c r="B1890" s="150"/>
      <c r="D1890" s="151" t="s">
        <v>203</v>
      </c>
      <c r="E1890" s="152" t="s">
        <v>20</v>
      </c>
      <c r="F1890" s="153" t="s">
        <v>1819</v>
      </c>
      <c r="H1890" s="152" t="s">
        <v>20</v>
      </c>
      <c r="I1890" s="154"/>
      <c r="L1890" s="150"/>
      <c r="M1890" s="155"/>
      <c r="T1890" s="156"/>
      <c r="AT1890" s="152" t="s">
        <v>203</v>
      </c>
      <c r="AU1890" s="152" t="s">
        <v>89</v>
      </c>
      <c r="AV1890" s="12" t="s">
        <v>22</v>
      </c>
      <c r="AW1890" s="12" t="s">
        <v>39</v>
      </c>
      <c r="AX1890" s="12" t="s">
        <v>80</v>
      </c>
      <c r="AY1890" s="152" t="s">
        <v>192</v>
      </c>
    </row>
    <row r="1891" spans="2:51" s="13" customFormat="1" ht="10.199999999999999" x14ac:dyDescent="0.2">
      <c r="B1891" s="157"/>
      <c r="D1891" s="151" t="s">
        <v>203</v>
      </c>
      <c r="E1891" s="158" t="s">
        <v>20</v>
      </c>
      <c r="F1891" s="159" t="s">
        <v>2864</v>
      </c>
      <c r="H1891" s="160">
        <v>2</v>
      </c>
      <c r="I1891" s="161"/>
      <c r="L1891" s="157"/>
      <c r="M1891" s="162"/>
      <c r="T1891" s="163"/>
      <c r="AT1891" s="158" t="s">
        <v>203</v>
      </c>
      <c r="AU1891" s="158" t="s">
        <v>89</v>
      </c>
      <c r="AV1891" s="13" t="s">
        <v>89</v>
      </c>
      <c r="AW1891" s="13" t="s">
        <v>39</v>
      </c>
      <c r="AX1891" s="13" t="s">
        <v>80</v>
      </c>
      <c r="AY1891" s="158" t="s">
        <v>192</v>
      </c>
    </row>
    <row r="1892" spans="2:51" s="12" customFormat="1" ht="10.199999999999999" x14ac:dyDescent="0.2">
      <c r="B1892" s="150"/>
      <c r="D1892" s="151" t="s">
        <v>203</v>
      </c>
      <c r="E1892" s="152" t="s">
        <v>20</v>
      </c>
      <c r="F1892" s="153" t="s">
        <v>1796</v>
      </c>
      <c r="H1892" s="152" t="s">
        <v>20</v>
      </c>
      <c r="I1892" s="154"/>
      <c r="L1892" s="150"/>
      <c r="M1892" s="155"/>
      <c r="T1892" s="156"/>
      <c r="AT1892" s="152" t="s">
        <v>203</v>
      </c>
      <c r="AU1892" s="152" t="s">
        <v>89</v>
      </c>
      <c r="AV1892" s="12" t="s">
        <v>22</v>
      </c>
      <c r="AW1892" s="12" t="s">
        <v>39</v>
      </c>
      <c r="AX1892" s="12" t="s">
        <v>80</v>
      </c>
      <c r="AY1892" s="152" t="s">
        <v>192</v>
      </c>
    </row>
    <row r="1893" spans="2:51" s="12" customFormat="1" ht="10.199999999999999" x14ac:dyDescent="0.2">
      <c r="B1893" s="150"/>
      <c r="D1893" s="151" t="s">
        <v>203</v>
      </c>
      <c r="E1893" s="152" t="s">
        <v>20</v>
      </c>
      <c r="F1893" s="153" t="s">
        <v>1797</v>
      </c>
      <c r="H1893" s="152" t="s">
        <v>20</v>
      </c>
      <c r="I1893" s="154"/>
      <c r="L1893" s="150"/>
      <c r="M1893" s="155"/>
      <c r="T1893" s="156"/>
      <c r="AT1893" s="152" t="s">
        <v>203</v>
      </c>
      <c r="AU1893" s="152" t="s">
        <v>89</v>
      </c>
      <c r="AV1893" s="12" t="s">
        <v>22</v>
      </c>
      <c r="AW1893" s="12" t="s">
        <v>39</v>
      </c>
      <c r="AX1893" s="12" t="s">
        <v>80</v>
      </c>
      <c r="AY1893" s="152" t="s">
        <v>192</v>
      </c>
    </row>
    <row r="1894" spans="2:51" s="13" customFormat="1" ht="10.199999999999999" x14ac:dyDescent="0.2">
      <c r="B1894" s="157"/>
      <c r="D1894" s="151" t="s">
        <v>203</v>
      </c>
      <c r="E1894" s="158" t="s">
        <v>20</v>
      </c>
      <c r="F1894" s="159" t="s">
        <v>2865</v>
      </c>
      <c r="H1894" s="160">
        <v>3.4</v>
      </c>
      <c r="I1894" s="161"/>
      <c r="L1894" s="157"/>
      <c r="M1894" s="162"/>
      <c r="T1894" s="163"/>
      <c r="AT1894" s="158" t="s">
        <v>203</v>
      </c>
      <c r="AU1894" s="158" t="s">
        <v>89</v>
      </c>
      <c r="AV1894" s="13" t="s">
        <v>89</v>
      </c>
      <c r="AW1894" s="13" t="s">
        <v>39</v>
      </c>
      <c r="AX1894" s="13" t="s">
        <v>80</v>
      </c>
      <c r="AY1894" s="158" t="s">
        <v>192</v>
      </c>
    </row>
    <row r="1895" spans="2:51" s="12" customFormat="1" ht="10.199999999999999" x14ac:dyDescent="0.2">
      <c r="B1895" s="150"/>
      <c r="D1895" s="151" t="s">
        <v>203</v>
      </c>
      <c r="E1895" s="152" t="s">
        <v>20</v>
      </c>
      <c r="F1895" s="153" t="s">
        <v>1799</v>
      </c>
      <c r="H1895" s="152" t="s">
        <v>20</v>
      </c>
      <c r="I1895" s="154"/>
      <c r="L1895" s="150"/>
      <c r="M1895" s="155"/>
      <c r="T1895" s="156"/>
      <c r="AT1895" s="152" t="s">
        <v>203</v>
      </c>
      <c r="AU1895" s="152" t="s">
        <v>89</v>
      </c>
      <c r="AV1895" s="12" t="s">
        <v>22</v>
      </c>
      <c r="AW1895" s="12" t="s">
        <v>39</v>
      </c>
      <c r="AX1895" s="12" t="s">
        <v>80</v>
      </c>
      <c r="AY1895" s="152" t="s">
        <v>192</v>
      </c>
    </row>
    <row r="1896" spans="2:51" s="13" customFormat="1" ht="10.199999999999999" x14ac:dyDescent="0.2">
      <c r="B1896" s="157"/>
      <c r="D1896" s="151" t="s">
        <v>203</v>
      </c>
      <c r="E1896" s="158" t="s">
        <v>20</v>
      </c>
      <c r="F1896" s="159" t="s">
        <v>2866</v>
      </c>
      <c r="H1896" s="160">
        <v>1.8</v>
      </c>
      <c r="I1896" s="161"/>
      <c r="L1896" s="157"/>
      <c r="M1896" s="162"/>
      <c r="T1896" s="163"/>
      <c r="AT1896" s="158" t="s">
        <v>203</v>
      </c>
      <c r="AU1896" s="158" t="s">
        <v>89</v>
      </c>
      <c r="AV1896" s="13" t="s">
        <v>89</v>
      </c>
      <c r="AW1896" s="13" t="s">
        <v>39</v>
      </c>
      <c r="AX1896" s="13" t="s">
        <v>80</v>
      </c>
      <c r="AY1896" s="158" t="s">
        <v>192</v>
      </c>
    </row>
    <row r="1897" spans="2:51" s="12" customFormat="1" ht="10.199999999999999" x14ac:dyDescent="0.2">
      <c r="B1897" s="150"/>
      <c r="D1897" s="151" t="s">
        <v>203</v>
      </c>
      <c r="E1897" s="152" t="s">
        <v>20</v>
      </c>
      <c r="F1897" s="153" t="s">
        <v>1801</v>
      </c>
      <c r="H1897" s="152" t="s">
        <v>20</v>
      </c>
      <c r="I1897" s="154"/>
      <c r="L1897" s="150"/>
      <c r="M1897" s="155"/>
      <c r="T1897" s="156"/>
      <c r="AT1897" s="152" t="s">
        <v>203</v>
      </c>
      <c r="AU1897" s="152" t="s">
        <v>89</v>
      </c>
      <c r="AV1897" s="12" t="s">
        <v>22</v>
      </c>
      <c r="AW1897" s="12" t="s">
        <v>39</v>
      </c>
      <c r="AX1897" s="12" t="s">
        <v>80</v>
      </c>
      <c r="AY1897" s="152" t="s">
        <v>192</v>
      </c>
    </row>
    <row r="1898" spans="2:51" s="13" customFormat="1" ht="10.199999999999999" x14ac:dyDescent="0.2">
      <c r="B1898" s="157"/>
      <c r="D1898" s="151" t="s">
        <v>203</v>
      </c>
      <c r="E1898" s="158" t="s">
        <v>20</v>
      </c>
      <c r="F1898" s="159" t="s">
        <v>2867</v>
      </c>
      <c r="H1898" s="160">
        <v>4</v>
      </c>
      <c r="I1898" s="161"/>
      <c r="L1898" s="157"/>
      <c r="M1898" s="162"/>
      <c r="T1898" s="163"/>
      <c r="AT1898" s="158" t="s">
        <v>203</v>
      </c>
      <c r="AU1898" s="158" t="s">
        <v>89</v>
      </c>
      <c r="AV1898" s="13" t="s">
        <v>89</v>
      </c>
      <c r="AW1898" s="13" t="s">
        <v>39</v>
      </c>
      <c r="AX1898" s="13" t="s">
        <v>80</v>
      </c>
      <c r="AY1898" s="158" t="s">
        <v>192</v>
      </c>
    </row>
    <row r="1899" spans="2:51" s="12" customFormat="1" ht="10.199999999999999" x14ac:dyDescent="0.2">
      <c r="B1899" s="150"/>
      <c r="D1899" s="151" t="s">
        <v>203</v>
      </c>
      <c r="E1899" s="152" t="s">
        <v>20</v>
      </c>
      <c r="F1899" s="153" t="s">
        <v>1826</v>
      </c>
      <c r="H1899" s="152" t="s">
        <v>20</v>
      </c>
      <c r="I1899" s="154"/>
      <c r="L1899" s="150"/>
      <c r="M1899" s="155"/>
      <c r="T1899" s="156"/>
      <c r="AT1899" s="152" t="s">
        <v>203</v>
      </c>
      <c r="AU1899" s="152" t="s">
        <v>89</v>
      </c>
      <c r="AV1899" s="12" t="s">
        <v>22</v>
      </c>
      <c r="AW1899" s="12" t="s">
        <v>39</v>
      </c>
      <c r="AX1899" s="12" t="s">
        <v>80</v>
      </c>
      <c r="AY1899" s="152" t="s">
        <v>192</v>
      </c>
    </row>
    <row r="1900" spans="2:51" s="13" customFormat="1" ht="10.199999999999999" x14ac:dyDescent="0.2">
      <c r="B1900" s="157"/>
      <c r="D1900" s="151" t="s">
        <v>203</v>
      </c>
      <c r="E1900" s="158" t="s">
        <v>20</v>
      </c>
      <c r="F1900" s="159" t="s">
        <v>2868</v>
      </c>
      <c r="H1900" s="160">
        <v>2.8</v>
      </c>
      <c r="I1900" s="161"/>
      <c r="L1900" s="157"/>
      <c r="M1900" s="162"/>
      <c r="T1900" s="163"/>
      <c r="AT1900" s="158" t="s">
        <v>203</v>
      </c>
      <c r="AU1900" s="158" t="s">
        <v>89</v>
      </c>
      <c r="AV1900" s="13" t="s">
        <v>89</v>
      </c>
      <c r="AW1900" s="13" t="s">
        <v>39</v>
      </c>
      <c r="AX1900" s="13" t="s">
        <v>80</v>
      </c>
      <c r="AY1900" s="158" t="s">
        <v>192</v>
      </c>
    </row>
    <row r="1901" spans="2:51" s="12" customFormat="1" ht="10.199999999999999" x14ac:dyDescent="0.2">
      <c r="B1901" s="150"/>
      <c r="D1901" s="151" t="s">
        <v>203</v>
      </c>
      <c r="E1901" s="152" t="s">
        <v>20</v>
      </c>
      <c r="F1901" s="153" t="s">
        <v>1804</v>
      </c>
      <c r="H1901" s="152" t="s">
        <v>20</v>
      </c>
      <c r="I1901" s="154"/>
      <c r="L1901" s="150"/>
      <c r="M1901" s="155"/>
      <c r="T1901" s="156"/>
      <c r="AT1901" s="152" t="s">
        <v>203</v>
      </c>
      <c r="AU1901" s="152" t="s">
        <v>89</v>
      </c>
      <c r="AV1901" s="12" t="s">
        <v>22</v>
      </c>
      <c r="AW1901" s="12" t="s">
        <v>39</v>
      </c>
      <c r="AX1901" s="12" t="s">
        <v>80</v>
      </c>
      <c r="AY1901" s="152" t="s">
        <v>192</v>
      </c>
    </row>
    <row r="1902" spans="2:51" s="13" customFormat="1" ht="10.199999999999999" x14ac:dyDescent="0.2">
      <c r="B1902" s="157"/>
      <c r="D1902" s="151" t="s">
        <v>203</v>
      </c>
      <c r="E1902" s="158" t="s">
        <v>20</v>
      </c>
      <c r="F1902" s="159" t="s">
        <v>2869</v>
      </c>
      <c r="H1902" s="160">
        <v>5.6</v>
      </c>
      <c r="I1902" s="161"/>
      <c r="L1902" s="157"/>
      <c r="M1902" s="162"/>
      <c r="T1902" s="163"/>
      <c r="AT1902" s="158" t="s">
        <v>203</v>
      </c>
      <c r="AU1902" s="158" t="s">
        <v>89</v>
      </c>
      <c r="AV1902" s="13" t="s">
        <v>89</v>
      </c>
      <c r="AW1902" s="13" t="s">
        <v>39</v>
      </c>
      <c r="AX1902" s="13" t="s">
        <v>80</v>
      </c>
      <c r="AY1902" s="158" t="s">
        <v>192</v>
      </c>
    </row>
    <row r="1903" spans="2:51" s="12" customFormat="1" ht="10.199999999999999" x14ac:dyDescent="0.2">
      <c r="B1903" s="150"/>
      <c r="D1903" s="151" t="s">
        <v>203</v>
      </c>
      <c r="E1903" s="152" t="s">
        <v>20</v>
      </c>
      <c r="F1903" s="153" t="s">
        <v>1806</v>
      </c>
      <c r="H1903" s="152" t="s">
        <v>20</v>
      </c>
      <c r="I1903" s="154"/>
      <c r="L1903" s="150"/>
      <c r="M1903" s="155"/>
      <c r="T1903" s="156"/>
      <c r="AT1903" s="152" t="s">
        <v>203</v>
      </c>
      <c r="AU1903" s="152" t="s">
        <v>89</v>
      </c>
      <c r="AV1903" s="12" t="s">
        <v>22</v>
      </c>
      <c r="AW1903" s="12" t="s">
        <v>39</v>
      </c>
      <c r="AX1903" s="12" t="s">
        <v>80</v>
      </c>
      <c r="AY1903" s="152" t="s">
        <v>192</v>
      </c>
    </row>
    <row r="1904" spans="2:51" s="13" customFormat="1" ht="10.199999999999999" x14ac:dyDescent="0.2">
      <c r="B1904" s="157"/>
      <c r="D1904" s="151" t="s">
        <v>203</v>
      </c>
      <c r="E1904" s="158" t="s">
        <v>20</v>
      </c>
      <c r="F1904" s="159" t="s">
        <v>2870</v>
      </c>
      <c r="H1904" s="160">
        <v>5.5</v>
      </c>
      <c r="I1904" s="161"/>
      <c r="L1904" s="157"/>
      <c r="M1904" s="162"/>
      <c r="T1904" s="163"/>
      <c r="AT1904" s="158" t="s">
        <v>203</v>
      </c>
      <c r="AU1904" s="158" t="s">
        <v>89</v>
      </c>
      <c r="AV1904" s="13" t="s">
        <v>89</v>
      </c>
      <c r="AW1904" s="13" t="s">
        <v>39</v>
      </c>
      <c r="AX1904" s="13" t="s">
        <v>80</v>
      </c>
      <c r="AY1904" s="158" t="s">
        <v>192</v>
      </c>
    </row>
    <row r="1905" spans="2:65" s="12" customFormat="1" ht="10.199999999999999" x14ac:dyDescent="0.2">
      <c r="B1905" s="150"/>
      <c r="D1905" s="151" t="s">
        <v>203</v>
      </c>
      <c r="E1905" s="152" t="s">
        <v>20</v>
      </c>
      <c r="F1905" s="153" t="s">
        <v>1830</v>
      </c>
      <c r="H1905" s="152" t="s">
        <v>20</v>
      </c>
      <c r="I1905" s="154"/>
      <c r="L1905" s="150"/>
      <c r="M1905" s="155"/>
      <c r="T1905" s="156"/>
      <c r="AT1905" s="152" t="s">
        <v>203</v>
      </c>
      <c r="AU1905" s="152" t="s">
        <v>89</v>
      </c>
      <c r="AV1905" s="12" t="s">
        <v>22</v>
      </c>
      <c r="AW1905" s="12" t="s">
        <v>39</v>
      </c>
      <c r="AX1905" s="12" t="s">
        <v>80</v>
      </c>
      <c r="AY1905" s="152" t="s">
        <v>192</v>
      </c>
    </row>
    <row r="1906" spans="2:65" s="13" customFormat="1" ht="10.199999999999999" x14ac:dyDescent="0.2">
      <c r="B1906" s="157"/>
      <c r="D1906" s="151" t="s">
        <v>203</v>
      </c>
      <c r="E1906" s="158" t="s">
        <v>20</v>
      </c>
      <c r="F1906" s="159" t="s">
        <v>2871</v>
      </c>
      <c r="H1906" s="160">
        <v>2.5</v>
      </c>
      <c r="I1906" s="161"/>
      <c r="L1906" s="157"/>
      <c r="M1906" s="162"/>
      <c r="T1906" s="163"/>
      <c r="AT1906" s="158" t="s">
        <v>203</v>
      </c>
      <c r="AU1906" s="158" t="s">
        <v>89</v>
      </c>
      <c r="AV1906" s="13" t="s">
        <v>89</v>
      </c>
      <c r="AW1906" s="13" t="s">
        <v>39</v>
      </c>
      <c r="AX1906" s="13" t="s">
        <v>80</v>
      </c>
      <c r="AY1906" s="158" t="s">
        <v>192</v>
      </c>
    </row>
    <row r="1907" spans="2:65" s="12" customFormat="1" ht="10.199999999999999" x14ac:dyDescent="0.2">
      <c r="B1907" s="150"/>
      <c r="D1907" s="151" t="s">
        <v>203</v>
      </c>
      <c r="E1907" s="152" t="s">
        <v>20</v>
      </c>
      <c r="F1907" s="153" t="s">
        <v>1832</v>
      </c>
      <c r="H1907" s="152" t="s">
        <v>20</v>
      </c>
      <c r="I1907" s="154"/>
      <c r="L1907" s="150"/>
      <c r="M1907" s="155"/>
      <c r="T1907" s="156"/>
      <c r="AT1907" s="152" t="s">
        <v>203</v>
      </c>
      <c r="AU1907" s="152" t="s">
        <v>89</v>
      </c>
      <c r="AV1907" s="12" t="s">
        <v>22</v>
      </c>
      <c r="AW1907" s="12" t="s">
        <v>39</v>
      </c>
      <c r="AX1907" s="12" t="s">
        <v>80</v>
      </c>
      <c r="AY1907" s="152" t="s">
        <v>192</v>
      </c>
    </row>
    <row r="1908" spans="2:65" s="13" customFormat="1" ht="10.199999999999999" x14ac:dyDescent="0.2">
      <c r="B1908" s="157"/>
      <c r="D1908" s="151" t="s">
        <v>203</v>
      </c>
      <c r="E1908" s="158" t="s">
        <v>20</v>
      </c>
      <c r="F1908" s="159" t="s">
        <v>2871</v>
      </c>
      <c r="H1908" s="160">
        <v>2.5</v>
      </c>
      <c r="I1908" s="161"/>
      <c r="L1908" s="157"/>
      <c r="M1908" s="162"/>
      <c r="T1908" s="163"/>
      <c r="AT1908" s="158" t="s">
        <v>203</v>
      </c>
      <c r="AU1908" s="158" t="s">
        <v>89</v>
      </c>
      <c r="AV1908" s="13" t="s">
        <v>89</v>
      </c>
      <c r="AW1908" s="13" t="s">
        <v>39</v>
      </c>
      <c r="AX1908" s="13" t="s">
        <v>80</v>
      </c>
      <c r="AY1908" s="158" t="s">
        <v>192</v>
      </c>
    </row>
    <row r="1909" spans="2:65" s="12" customFormat="1" ht="10.199999999999999" x14ac:dyDescent="0.2">
      <c r="B1909" s="150"/>
      <c r="D1909" s="151" t="s">
        <v>203</v>
      </c>
      <c r="E1909" s="152" t="s">
        <v>20</v>
      </c>
      <c r="F1909" s="153" t="s">
        <v>1808</v>
      </c>
      <c r="H1909" s="152" t="s">
        <v>20</v>
      </c>
      <c r="I1909" s="154"/>
      <c r="L1909" s="150"/>
      <c r="M1909" s="155"/>
      <c r="T1909" s="156"/>
      <c r="AT1909" s="152" t="s">
        <v>203</v>
      </c>
      <c r="AU1909" s="152" t="s">
        <v>89</v>
      </c>
      <c r="AV1909" s="12" t="s">
        <v>22</v>
      </c>
      <c r="AW1909" s="12" t="s">
        <v>39</v>
      </c>
      <c r="AX1909" s="12" t="s">
        <v>80</v>
      </c>
      <c r="AY1909" s="152" t="s">
        <v>192</v>
      </c>
    </row>
    <row r="1910" spans="2:65" s="12" customFormat="1" ht="10.199999999999999" x14ac:dyDescent="0.2">
      <c r="B1910" s="150"/>
      <c r="D1910" s="151" t="s">
        <v>203</v>
      </c>
      <c r="E1910" s="152" t="s">
        <v>20</v>
      </c>
      <c r="F1910" s="153" t="s">
        <v>1809</v>
      </c>
      <c r="H1910" s="152" t="s">
        <v>20</v>
      </c>
      <c r="I1910" s="154"/>
      <c r="L1910" s="150"/>
      <c r="M1910" s="155"/>
      <c r="T1910" s="156"/>
      <c r="AT1910" s="152" t="s">
        <v>203</v>
      </c>
      <c r="AU1910" s="152" t="s">
        <v>89</v>
      </c>
      <c r="AV1910" s="12" t="s">
        <v>22</v>
      </c>
      <c r="AW1910" s="12" t="s">
        <v>39</v>
      </c>
      <c r="AX1910" s="12" t="s">
        <v>80</v>
      </c>
      <c r="AY1910" s="152" t="s">
        <v>192</v>
      </c>
    </row>
    <row r="1911" spans="2:65" s="13" customFormat="1" ht="10.199999999999999" x14ac:dyDescent="0.2">
      <c r="B1911" s="157"/>
      <c r="D1911" s="151" t="s">
        <v>203</v>
      </c>
      <c r="E1911" s="158" t="s">
        <v>20</v>
      </c>
      <c r="F1911" s="159" t="s">
        <v>2872</v>
      </c>
      <c r="H1911" s="160">
        <v>7</v>
      </c>
      <c r="I1911" s="161"/>
      <c r="L1911" s="157"/>
      <c r="M1911" s="162"/>
      <c r="T1911" s="163"/>
      <c r="AT1911" s="158" t="s">
        <v>203</v>
      </c>
      <c r="AU1911" s="158" t="s">
        <v>89</v>
      </c>
      <c r="AV1911" s="13" t="s">
        <v>89</v>
      </c>
      <c r="AW1911" s="13" t="s">
        <v>39</v>
      </c>
      <c r="AX1911" s="13" t="s">
        <v>80</v>
      </c>
      <c r="AY1911" s="158" t="s">
        <v>192</v>
      </c>
    </row>
    <row r="1912" spans="2:65" s="12" customFormat="1" ht="10.199999999999999" x14ac:dyDescent="0.2">
      <c r="B1912" s="150"/>
      <c r="D1912" s="151" t="s">
        <v>203</v>
      </c>
      <c r="E1912" s="152" t="s">
        <v>20</v>
      </c>
      <c r="F1912" s="153" t="s">
        <v>1811</v>
      </c>
      <c r="H1912" s="152" t="s">
        <v>20</v>
      </c>
      <c r="I1912" s="154"/>
      <c r="L1912" s="150"/>
      <c r="M1912" s="155"/>
      <c r="T1912" s="156"/>
      <c r="AT1912" s="152" t="s">
        <v>203</v>
      </c>
      <c r="AU1912" s="152" t="s">
        <v>89</v>
      </c>
      <c r="AV1912" s="12" t="s">
        <v>22</v>
      </c>
      <c r="AW1912" s="12" t="s">
        <v>39</v>
      </c>
      <c r="AX1912" s="12" t="s">
        <v>80</v>
      </c>
      <c r="AY1912" s="152" t="s">
        <v>192</v>
      </c>
    </row>
    <row r="1913" spans="2:65" s="13" customFormat="1" ht="10.199999999999999" x14ac:dyDescent="0.2">
      <c r="B1913" s="157"/>
      <c r="D1913" s="151" t="s">
        <v>203</v>
      </c>
      <c r="E1913" s="158" t="s">
        <v>20</v>
      </c>
      <c r="F1913" s="159" t="s">
        <v>2873</v>
      </c>
      <c r="H1913" s="160">
        <v>2.5</v>
      </c>
      <c r="I1913" s="161"/>
      <c r="L1913" s="157"/>
      <c r="M1913" s="162"/>
      <c r="T1913" s="163"/>
      <c r="AT1913" s="158" t="s">
        <v>203</v>
      </c>
      <c r="AU1913" s="158" t="s">
        <v>89</v>
      </c>
      <c r="AV1913" s="13" t="s">
        <v>89</v>
      </c>
      <c r="AW1913" s="13" t="s">
        <v>39</v>
      </c>
      <c r="AX1913" s="13" t="s">
        <v>80</v>
      </c>
      <c r="AY1913" s="158" t="s">
        <v>192</v>
      </c>
    </row>
    <row r="1914" spans="2:65" s="12" customFormat="1" ht="10.199999999999999" x14ac:dyDescent="0.2">
      <c r="B1914" s="150"/>
      <c r="D1914" s="151" t="s">
        <v>203</v>
      </c>
      <c r="E1914" s="152" t="s">
        <v>20</v>
      </c>
      <c r="F1914" s="153" t="s">
        <v>1836</v>
      </c>
      <c r="H1914" s="152" t="s">
        <v>20</v>
      </c>
      <c r="I1914" s="154"/>
      <c r="L1914" s="150"/>
      <c r="M1914" s="155"/>
      <c r="T1914" s="156"/>
      <c r="AT1914" s="152" t="s">
        <v>203</v>
      </c>
      <c r="AU1914" s="152" t="s">
        <v>89</v>
      </c>
      <c r="AV1914" s="12" t="s">
        <v>22</v>
      </c>
      <c r="AW1914" s="12" t="s">
        <v>39</v>
      </c>
      <c r="AX1914" s="12" t="s">
        <v>80</v>
      </c>
      <c r="AY1914" s="152" t="s">
        <v>192</v>
      </c>
    </row>
    <row r="1915" spans="2:65" s="13" customFormat="1" ht="10.199999999999999" x14ac:dyDescent="0.2">
      <c r="B1915" s="157"/>
      <c r="D1915" s="151" t="s">
        <v>203</v>
      </c>
      <c r="E1915" s="158" t="s">
        <v>20</v>
      </c>
      <c r="F1915" s="159" t="s">
        <v>2874</v>
      </c>
      <c r="H1915" s="160">
        <v>1.1499999999999999</v>
      </c>
      <c r="I1915" s="161"/>
      <c r="L1915" s="157"/>
      <c r="M1915" s="162"/>
      <c r="T1915" s="163"/>
      <c r="AT1915" s="158" t="s">
        <v>203</v>
      </c>
      <c r="AU1915" s="158" t="s">
        <v>89</v>
      </c>
      <c r="AV1915" s="13" t="s">
        <v>89</v>
      </c>
      <c r="AW1915" s="13" t="s">
        <v>39</v>
      </c>
      <c r="AX1915" s="13" t="s">
        <v>80</v>
      </c>
      <c r="AY1915" s="158" t="s">
        <v>192</v>
      </c>
    </row>
    <row r="1916" spans="2:65" s="12" customFormat="1" ht="10.199999999999999" x14ac:dyDescent="0.2">
      <c r="B1916" s="150"/>
      <c r="D1916" s="151" t="s">
        <v>203</v>
      </c>
      <c r="E1916" s="152" t="s">
        <v>20</v>
      </c>
      <c r="F1916" s="153" t="s">
        <v>1838</v>
      </c>
      <c r="H1916" s="152" t="s">
        <v>20</v>
      </c>
      <c r="I1916" s="154"/>
      <c r="L1916" s="150"/>
      <c r="M1916" s="155"/>
      <c r="T1916" s="156"/>
      <c r="AT1916" s="152" t="s">
        <v>203</v>
      </c>
      <c r="AU1916" s="152" t="s">
        <v>89</v>
      </c>
      <c r="AV1916" s="12" t="s">
        <v>22</v>
      </c>
      <c r="AW1916" s="12" t="s">
        <v>39</v>
      </c>
      <c r="AX1916" s="12" t="s">
        <v>80</v>
      </c>
      <c r="AY1916" s="152" t="s">
        <v>192</v>
      </c>
    </row>
    <row r="1917" spans="2:65" s="13" customFormat="1" ht="10.199999999999999" x14ac:dyDescent="0.2">
      <c r="B1917" s="157"/>
      <c r="D1917" s="151" t="s">
        <v>203</v>
      </c>
      <c r="E1917" s="158" t="s">
        <v>20</v>
      </c>
      <c r="F1917" s="159" t="s">
        <v>2875</v>
      </c>
      <c r="H1917" s="160">
        <v>0.85</v>
      </c>
      <c r="I1917" s="161"/>
      <c r="L1917" s="157"/>
      <c r="M1917" s="162"/>
      <c r="T1917" s="163"/>
      <c r="AT1917" s="158" t="s">
        <v>203</v>
      </c>
      <c r="AU1917" s="158" t="s">
        <v>89</v>
      </c>
      <c r="AV1917" s="13" t="s">
        <v>89</v>
      </c>
      <c r="AW1917" s="13" t="s">
        <v>39</v>
      </c>
      <c r="AX1917" s="13" t="s">
        <v>80</v>
      </c>
      <c r="AY1917" s="158" t="s">
        <v>192</v>
      </c>
    </row>
    <row r="1918" spans="2:65" s="14" customFormat="1" ht="10.199999999999999" x14ac:dyDescent="0.2">
      <c r="B1918" s="164"/>
      <c r="D1918" s="151" t="s">
        <v>203</v>
      </c>
      <c r="E1918" s="165" t="s">
        <v>20</v>
      </c>
      <c r="F1918" s="166" t="s">
        <v>207</v>
      </c>
      <c r="H1918" s="167">
        <v>45.2</v>
      </c>
      <c r="I1918" s="168"/>
      <c r="L1918" s="164"/>
      <c r="M1918" s="169"/>
      <c r="T1918" s="170"/>
      <c r="AT1918" s="165" t="s">
        <v>203</v>
      </c>
      <c r="AU1918" s="165" t="s">
        <v>89</v>
      </c>
      <c r="AV1918" s="14" t="s">
        <v>199</v>
      </c>
      <c r="AW1918" s="14" t="s">
        <v>39</v>
      </c>
      <c r="AX1918" s="14" t="s">
        <v>22</v>
      </c>
      <c r="AY1918" s="165" t="s">
        <v>192</v>
      </c>
    </row>
    <row r="1919" spans="2:65" s="1" customFormat="1" ht="16.5" customHeight="1" x14ac:dyDescent="0.2">
      <c r="B1919" s="33"/>
      <c r="C1919" s="133" t="s">
        <v>2876</v>
      </c>
      <c r="D1919" s="133" t="s">
        <v>194</v>
      </c>
      <c r="E1919" s="134" t="s">
        <v>2877</v>
      </c>
      <c r="F1919" s="135" t="s">
        <v>2878</v>
      </c>
      <c r="G1919" s="136" t="s">
        <v>269</v>
      </c>
      <c r="H1919" s="137">
        <v>7</v>
      </c>
      <c r="I1919" s="138"/>
      <c r="J1919" s="139">
        <f>ROUND(I1919*H1919,2)</f>
        <v>0</v>
      </c>
      <c r="K1919" s="135" t="s">
        <v>198</v>
      </c>
      <c r="L1919" s="33"/>
      <c r="M1919" s="140" t="s">
        <v>20</v>
      </c>
      <c r="N1919" s="141" t="s">
        <v>51</v>
      </c>
      <c r="P1919" s="142">
        <f>O1919*H1919</f>
        <v>0</v>
      </c>
      <c r="Q1919" s="142">
        <v>0</v>
      </c>
      <c r="R1919" s="142">
        <f>Q1919*H1919</f>
        <v>0</v>
      </c>
      <c r="S1919" s="142">
        <v>4.9000000000000002E-2</v>
      </c>
      <c r="T1919" s="143">
        <f>S1919*H1919</f>
        <v>0.34300000000000003</v>
      </c>
      <c r="AR1919" s="144" t="s">
        <v>199</v>
      </c>
      <c r="AT1919" s="144" t="s">
        <v>194</v>
      </c>
      <c r="AU1919" s="144" t="s">
        <v>89</v>
      </c>
      <c r="AY1919" s="18" t="s">
        <v>192</v>
      </c>
      <c r="BE1919" s="145">
        <f>IF(N1919="základní",J1919,0)</f>
        <v>0</v>
      </c>
      <c r="BF1919" s="145">
        <f>IF(N1919="snížená",J1919,0)</f>
        <v>0</v>
      </c>
      <c r="BG1919" s="145">
        <f>IF(N1919="zákl. přenesená",J1919,0)</f>
        <v>0</v>
      </c>
      <c r="BH1919" s="145">
        <f>IF(N1919="sníž. přenesená",J1919,0)</f>
        <v>0</v>
      </c>
      <c r="BI1919" s="145">
        <f>IF(N1919="nulová",J1919,0)</f>
        <v>0</v>
      </c>
      <c r="BJ1919" s="18" t="s">
        <v>22</v>
      </c>
      <c r="BK1919" s="145">
        <f>ROUND(I1919*H1919,2)</f>
        <v>0</v>
      </c>
      <c r="BL1919" s="18" t="s">
        <v>199</v>
      </c>
      <c r="BM1919" s="144" t="s">
        <v>2879</v>
      </c>
    </row>
    <row r="1920" spans="2:65" s="1" customFormat="1" ht="10.199999999999999" x14ac:dyDescent="0.2">
      <c r="B1920" s="33"/>
      <c r="D1920" s="146" t="s">
        <v>201</v>
      </c>
      <c r="F1920" s="147" t="s">
        <v>2880</v>
      </c>
      <c r="I1920" s="148"/>
      <c r="L1920" s="33"/>
      <c r="M1920" s="149"/>
      <c r="T1920" s="54"/>
      <c r="AT1920" s="18" t="s">
        <v>201</v>
      </c>
      <c r="AU1920" s="18" t="s">
        <v>89</v>
      </c>
    </row>
    <row r="1921" spans="2:65" s="12" customFormat="1" ht="10.199999999999999" x14ac:dyDescent="0.2">
      <c r="B1921" s="150"/>
      <c r="D1921" s="151" t="s">
        <v>203</v>
      </c>
      <c r="E1921" s="152" t="s">
        <v>20</v>
      </c>
      <c r="F1921" s="153" t="s">
        <v>2881</v>
      </c>
      <c r="H1921" s="152" t="s">
        <v>20</v>
      </c>
      <c r="I1921" s="154"/>
      <c r="L1921" s="150"/>
      <c r="M1921" s="155"/>
      <c r="T1921" s="156"/>
      <c r="AT1921" s="152" t="s">
        <v>203</v>
      </c>
      <c r="AU1921" s="152" t="s">
        <v>89</v>
      </c>
      <c r="AV1921" s="12" t="s">
        <v>22</v>
      </c>
      <c r="AW1921" s="12" t="s">
        <v>39</v>
      </c>
      <c r="AX1921" s="12" t="s">
        <v>80</v>
      </c>
      <c r="AY1921" s="152" t="s">
        <v>192</v>
      </c>
    </row>
    <row r="1922" spans="2:65" s="12" customFormat="1" ht="10.199999999999999" x14ac:dyDescent="0.2">
      <c r="B1922" s="150"/>
      <c r="D1922" s="151" t="s">
        <v>203</v>
      </c>
      <c r="E1922" s="152" t="s">
        <v>20</v>
      </c>
      <c r="F1922" s="153" t="s">
        <v>1718</v>
      </c>
      <c r="H1922" s="152" t="s">
        <v>20</v>
      </c>
      <c r="I1922" s="154"/>
      <c r="L1922" s="150"/>
      <c r="M1922" s="155"/>
      <c r="T1922" s="156"/>
      <c r="AT1922" s="152" t="s">
        <v>203</v>
      </c>
      <c r="AU1922" s="152" t="s">
        <v>89</v>
      </c>
      <c r="AV1922" s="12" t="s">
        <v>22</v>
      </c>
      <c r="AW1922" s="12" t="s">
        <v>39</v>
      </c>
      <c r="AX1922" s="12" t="s">
        <v>80</v>
      </c>
      <c r="AY1922" s="152" t="s">
        <v>192</v>
      </c>
    </row>
    <row r="1923" spans="2:65" s="13" customFormat="1" ht="10.199999999999999" x14ac:dyDescent="0.2">
      <c r="B1923" s="157"/>
      <c r="D1923" s="151" t="s">
        <v>203</v>
      </c>
      <c r="E1923" s="158" t="s">
        <v>20</v>
      </c>
      <c r="F1923" s="159" t="s">
        <v>2872</v>
      </c>
      <c r="H1923" s="160">
        <v>7</v>
      </c>
      <c r="I1923" s="161"/>
      <c r="L1923" s="157"/>
      <c r="M1923" s="162"/>
      <c r="T1923" s="163"/>
      <c r="AT1923" s="158" t="s">
        <v>203</v>
      </c>
      <c r="AU1923" s="158" t="s">
        <v>89</v>
      </c>
      <c r="AV1923" s="13" t="s">
        <v>89</v>
      </c>
      <c r="AW1923" s="13" t="s">
        <v>39</v>
      </c>
      <c r="AX1923" s="13" t="s">
        <v>22</v>
      </c>
      <c r="AY1923" s="158" t="s">
        <v>192</v>
      </c>
    </row>
    <row r="1924" spans="2:65" s="1" customFormat="1" ht="24.15" customHeight="1" x14ac:dyDescent="0.2">
      <c r="B1924" s="33"/>
      <c r="C1924" s="133" t="s">
        <v>2882</v>
      </c>
      <c r="D1924" s="133" t="s">
        <v>194</v>
      </c>
      <c r="E1924" s="134" t="s">
        <v>2883</v>
      </c>
      <c r="F1924" s="135" t="s">
        <v>2884</v>
      </c>
      <c r="G1924" s="136" t="s">
        <v>269</v>
      </c>
      <c r="H1924" s="137">
        <v>13</v>
      </c>
      <c r="I1924" s="138"/>
      <c r="J1924" s="139">
        <f>ROUND(I1924*H1924,2)</f>
        <v>0</v>
      </c>
      <c r="K1924" s="135" t="s">
        <v>198</v>
      </c>
      <c r="L1924" s="33"/>
      <c r="M1924" s="140" t="s">
        <v>20</v>
      </c>
      <c r="N1924" s="141" t="s">
        <v>51</v>
      </c>
      <c r="P1924" s="142">
        <f>O1924*H1924</f>
        <v>0</v>
      </c>
      <c r="Q1924" s="142">
        <v>4.5589999999999999E-2</v>
      </c>
      <c r="R1924" s="142">
        <f>Q1924*H1924</f>
        <v>0.59267000000000003</v>
      </c>
      <c r="S1924" s="142">
        <v>0</v>
      </c>
      <c r="T1924" s="143">
        <f>S1924*H1924</f>
        <v>0</v>
      </c>
      <c r="AR1924" s="144" t="s">
        <v>199</v>
      </c>
      <c r="AT1924" s="144" t="s">
        <v>194</v>
      </c>
      <c r="AU1924" s="144" t="s">
        <v>89</v>
      </c>
      <c r="AY1924" s="18" t="s">
        <v>192</v>
      </c>
      <c r="BE1924" s="145">
        <f>IF(N1924="základní",J1924,0)</f>
        <v>0</v>
      </c>
      <c r="BF1924" s="145">
        <f>IF(N1924="snížená",J1924,0)</f>
        <v>0</v>
      </c>
      <c r="BG1924" s="145">
        <f>IF(N1924="zákl. přenesená",J1924,0)</f>
        <v>0</v>
      </c>
      <c r="BH1924" s="145">
        <f>IF(N1924="sníž. přenesená",J1924,0)</f>
        <v>0</v>
      </c>
      <c r="BI1924" s="145">
        <f>IF(N1924="nulová",J1924,0)</f>
        <v>0</v>
      </c>
      <c r="BJ1924" s="18" t="s">
        <v>22</v>
      </c>
      <c r="BK1924" s="145">
        <f>ROUND(I1924*H1924,2)</f>
        <v>0</v>
      </c>
      <c r="BL1924" s="18" t="s">
        <v>199</v>
      </c>
      <c r="BM1924" s="144" t="s">
        <v>2885</v>
      </c>
    </row>
    <row r="1925" spans="2:65" s="1" customFormat="1" ht="10.199999999999999" x14ac:dyDescent="0.2">
      <c r="B1925" s="33"/>
      <c r="D1925" s="146" t="s">
        <v>201</v>
      </c>
      <c r="F1925" s="147" t="s">
        <v>2886</v>
      </c>
      <c r="I1925" s="148"/>
      <c r="L1925" s="33"/>
      <c r="M1925" s="149"/>
      <c r="T1925" s="54"/>
      <c r="AT1925" s="18" t="s">
        <v>201</v>
      </c>
      <c r="AU1925" s="18" t="s">
        <v>89</v>
      </c>
    </row>
    <row r="1926" spans="2:65" s="12" customFormat="1" ht="10.199999999999999" x14ac:dyDescent="0.2">
      <c r="B1926" s="150"/>
      <c r="D1926" s="151" t="s">
        <v>203</v>
      </c>
      <c r="E1926" s="152" t="s">
        <v>20</v>
      </c>
      <c r="F1926" s="153" t="s">
        <v>2887</v>
      </c>
      <c r="H1926" s="152" t="s">
        <v>20</v>
      </c>
      <c r="I1926" s="154"/>
      <c r="L1926" s="150"/>
      <c r="M1926" s="155"/>
      <c r="T1926" s="156"/>
      <c r="AT1926" s="152" t="s">
        <v>203</v>
      </c>
      <c r="AU1926" s="152" t="s">
        <v>89</v>
      </c>
      <c r="AV1926" s="12" t="s">
        <v>22</v>
      </c>
      <c r="AW1926" s="12" t="s">
        <v>39</v>
      </c>
      <c r="AX1926" s="12" t="s">
        <v>80</v>
      </c>
      <c r="AY1926" s="152" t="s">
        <v>192</v>
      </c>
    </row>
    <row r="1927" spans="2:65" s="13" customFormat="1" ht="10.199999999999999" x14ac:dyDescent="0.2">
      <c r="B1927" s="157"/>
      <c r="D1927" s="151" t="s">
        <v>203</v>
      </c>
      <c r="E1927" s="158" t="s">
        <v>20</v>
      </c>
      <c r="F1927" s="159" t="s">
        <v>2888</v>
      </c>
      <c r="H1927" s="160">
        <v>13</v>
      </c>
      <c r="I1927" s="161"/>
      <c r="L1927" s="157"/>
      <c r="M1927" s="162"/>
      <c r="T1927" s="163"/>
      <c r="AT1927" s="158" t="s">
        <v>203</v>
      </c>
      <c r="AU1927" s="158" t="s">
        <v>89</v>
      </c>
      <c r="AV1927" s="13" t="s">
        <v>89</v>
      </c>
      <c r="AW1927" s="13" t="s">
        <v>39</v>
      </c>
      <c r="AX1927" s="13" t="s">
        <v>22</v>
      </c>
      <c r="AY1927" s="158" t="s">
        <v>192</v>
      </c>
    </row>
    <row r="1928" spans="2:65" s="1" customFormat="1" ht="16.5" customHeight="1" x14ac:dyDescent="0.2">
      <c r="B1928" s="33"/>
      <c r="C1928" s="133" t="s">
        <v>2889</v>
      </c>
      <c r="D1928" s="133" t="s">
        <v>194</v>
      </c>
      <c r="E1928" s="134" t="s">
        <v>2890</v>
      </c>
      <c r="F1928" s="135" t="s">
        <v>2891</v>
      </c>
      <c r="G1928" s="136" t="s">
        <v>234</v>
      </c>
      <c r="H1928" s="137">
        <v>23.8</v>
      </c>
      <c r="I1928" s="138"/>
      <c r="J1928" s="139">
        <f>ROUND(I1928*H1928,2)</f>
        <v>0</v>
      </c>
      <c r="K1928" s="135" t="s">
        <v>198</v>
      </c>
      <c r="L1928" s="33"/>
      <c r="M1928" s="140" t="s">
        <v>20</v>
      </c>
      <c r="N1928" s="141" t="s">
        <v>51</v>
      </c>
      <c r="P1928" s="142">
        <f>O1928*H1928</f>
        <v>0</v>
      </c>
      <c r="Q1928" s="142">
        <v>0</v>
      </c>
      <c r="R1928" s="142">
        <f>Q1928*H1928</f>
        <v>0</v>
      </c>
      <c r="S1928" s="142">
        <v>6.5000000000000002E-2</v>
      </c>
      <c r="T1928" s="143">
        <f>S1928*H1928</f>
        <v>1.5470000000000002</v>
      </c>
      <c r="AR1928" s="144" t="s">
        <v>199</v>
      </c>
      <c r="AT1928" s="144" t="s">
        <v>194</v>
      </c>
      <c r="AU1928" s="144" t="s">
        <v>89</v>
      </c>
      <c r="AY1928" s="18" t="s">
        <v>192</v>
      </c>
      <c r="BE1928" s="145">
        <f>IF(N1928="základní",J1928,0)</f>
        <v>0</v>
      </c>
      <c r="BF1928" s="145">
        <f>IF(N1928="snížená",J1928,0)</f>
        <v>0</v>
      </c>
      <c r="BG1928" s="145">
        <f>IF(N1928="zákl. přenesená",J1928,0)</f>
        <v>0</v>
      </c>
      <c r="BH1928" s="145">
        <f>IF(N1928="sníž. přenesená",J1928,0)</f>
        <v>0</v>
      </c>
      <c r="BI1928" s="145">
        <f>IF(N1928="nulová",J1928,0)</f>
        <v>0</v>
      </c>
      <c r="BJ1928" s="18" t="s">
        <v>22</v>
      </c>
      <c r="BK1928" s="145">
        <f>ROUND(I1928*H1928,2)</f>
        <v>0</v>
      </c>
      <c r="BL1928" s="18" t="s">
        <v>199</v>
      </c>
      <c r="BM1928" s="144" t="s">
        <v>2892</v>
      </c>
    </row>
    <row r="1929" spans="2:65" s="1" customFormat="1" ht="10.199999999999999" x14ac:dyDescent="0.2">
      <c r="B1929" s="33"/>
      <c r="D1929" s="146" t="s">
        <v>201</v>
      </c>
      <c r="F1929" s="147" t="s">
        <v>2893</v>
      </c>
      <c r="I1929" s="148"/>
      <c r="L1929" s="33"/>
      <c r="M1929" s="149"/>
      <c r="T1929" s="54"/>
      <c r="AT1929" s="18" t="s">
        <v>201</v>
      </c>
      <c r="AU1929" s="18" t="s">
        <v>89</v>
      </c>
    </row>
    <row r="1930" spans="2:65" s="12" customFormat="1" ht="10.199999999999999" x14ac:dyDescent="0.2">
      <c r="B1930" s="150"/>
      <c r="D1930" s="151" t="s">
        <v>203</v>
      </c>
      <c r="E1930" s="152" t="s">
        <v>20</v>
      </c>
      <c r="F1930" s="153" t="s">
        <v>2894</v>
      </c>
      <c r="H1930" s="152" t="s">
        <v>20</v>
      </c>
      <c r="I1930" s="154"/>
      <c r="L1930" s="150"/>
      <c r="M1930" s="155"/>
      <c r="T1930" s="156"/>
      <c r="AT1930" s="152" t="s">
        <v>203</v>
      </c>
      <c r="AU1930" s="152" t="s">
        <v>89</v>
      </c>
      <c r="AV1930" s="12" t="s">
        <v>22</v>
      </c>
      <c r="AW1930" s="12" t="s">
        <v>39</v>
      </c>
      <c r="AX1930" s="12" t="s">
        <v>80</v>
      </c>
      <c r="AY1930" s="152" t="s">
        <v>192</v>
      </c>
    </row>
    <row r="1931" spans="2:65" s="13" customFormat="1" ht="10.199999999999999" x14ac:dyDescent="0.2">
      <c r="B1931" s="157"/>
      <c r="D1931" s="151" t="s">
        <v>203</v>
      </c>
      <c r="E1931" s="158" t="s">
        <v>20</v>
      </c>
      <c r="F1931" s="159" t="s">
        <v>2895</v>
      </c>
      <c r="H1931" s="160">
        <v>23.8</v>
      </c>
      <c r="I1931" s="161"/>
      <c r="L1931" s="157"/>
      <c r="M1931" s="162"/>
      <c r="T1931" s="163"/>
      <c r="AT1931" s="158" t="s">
        <v>203</v>
      </c>
      <c r="AU1931" s="158" t="s">
        <v>89</v>
      </c>
      <c r="AV1931" s="13" t="s">
        <v>89</v>
      </c>
      <c r="AW1931" s="13" t="s">
        <v>39</v>
      </c>
      <c r="AX1931" s="13" t="s">
        <v>80</v>
      </c>
      <c r="AY1931" s="158" t="s">
        <v>192</v>
      </c>
    </row>
    <row r="1932" spans="2:65" s="15" customFormat="1" ht="10.199999999999999" x14ac:dyDescent="0.2">
      <c r="B1932" s="171"/>
      <c r="D1932" s="151" t="s">
        <v>203</v>
      </c>
      <c r="E1932" s="172" t="s">
        <v>1320</v>
      </c>
      <c r="F1932" s="173" t="s">
        <v>335</v>
      </c>
      <c r="H1932" s="174">
        <v>23.8</v>
      </c>
      <c r="I1932" s="175"/>
      <c r="L1932" s="171"/>
      <c r="M1932" s="176"/>
      <c r="T1932" s="177"/>
      <c r="AT1932" s="172" t="s">
        <v>203</v>
      </c>
      <c r="AU1932" s="172" t="s">
        <v>89</v>
      </c>
      <c r="AV1932" s="15" t="s">
        <v>225</v>
      </c>
      <c r="AW1932" s="15" t="s">
        <v>39</v>
      </c>
      <c r="AX1932" s="15" t="s">
        <v>22</v>
      </c>
      <c r="AY1932" s="172" t="s">
        <v>192</v>
      </c>
    </row>
    <row r="1933" spans="2:65" s="1" customFormat="1" ht="16.5" customHeight="1" x14ac:dyDescent="0.2">
      <c r="B1933" s="33"/>
      <c r="C1933" s="133" t="s">
        <v>2896</v>
      </c>
      <c r="D1933" s="133" t="s">
        <v>194</v>
      </c>
      <c r="E1933" s="134" t="s">
        <v>2897</v>
      </c>
      <c r="F1933" s="135" t="s">
        <v>2898</v>
      </c>
      <c r="G1933" s="136" t="s">
        <v>234</v>
      </c>
      <c r="H1933" s="137">
        <v>56.4</v>
      </c>
      <c r="I1933" s="138"/>
      <c r="J1933" s="139">
        <f>ROUND(I1933*H1933,2)</f>
        <v>0</v>
      </c>
      <c r="K1933" s="135" t="s">
        <v>198</v>
      </c>
      <c r="L1933" s="33"/>
      <c r="M1933" s="140" t="s">
        <v>20</v>
      </c>
      <c r="N1933" s="141" t="s">
        <v>51</v>
      </c>
      <c r="P1933" s="142">
        <f>O1933*H1933</f>
        <v>0</v>
      </c>
      <c r="Q1933" s="142">
        <v>0</v>
      </c>
      <c r="R1933" s="142">
        <f>Q1933*H1933</f>
        <v>0</v>
      </c>
      <c r="S1933" s="142">
        <v>6.5000000000000002E-2</v>
      </c>
      <c r="T1933" s="143">
        <f>S1933*H1933</f>
        <v>3.6659999999999999</v>
      </c>
      <c r="AR1933" s="144" t="s">
        <v>199</v>
      </c>
      <c r="AT1933" s="144" t="s">
        <v>194</v>
      </c>
      <c r="AU1933" s="144" t="s">
        <v>89</v>
      </c>
      <c r="AY1933" s="18" t="s">
        <v>192</v>
      </c>
      <c r="BE1933" s="145">
        <f>IF(N1933="základní",J1933,0)</f>
        <v>0</v>
      </c>
      <c r="BF1933" s="145">
        <f>IF(N1933="snížená",J1933,0)</f>
        <v>0</v>
      </c>
      <c r="BG1933" s="145">
        <f>IF(N1933="zákl. přenesená",J1933,0)</f>
        <v>0</v>
      </c>
      <c r="BH1933" s="145">
        <f>IF(N1933="sníž. přenesená",J1933,0)</f>
        <v>0</v>
      </c>
      <c r="BI1933" s="145">
        <f>IF(N1933="nulová",J1933,0)</f>
        <v>0</v>
      </c>
      <c r="BJ1933" s="18" t="s">
        <v>22</v>
      </c>
      <c r="BK1933" s="145">
        <f>ROUND(I1933*H1933,2)</f>
        <v>0</v>
      </c>
      <c r="BL1933" s="18" t="s">
        <v>199</v>
      </c>
      <c r="BM1933" s="144" t="s">
        <v>2899</v>
      </c>
    </row>
    <row r="1934" spans="2:65" s="1" customFormat="1" ht="10.199999999999999" x14ac:dyDescent="0.2">
      <c r="B1934" s="33"/>
      <c r="D1934" s="146" t="s">
        <v>201</v>
      </c>
      <c r="F1934" s="147" t="s">
        <v>2900</v>
      </c>
      <c r="I1934" s="148"/>
      <c r="L1934" s="33"/>
      <c r="M1934" s="149"/>
      <c r="T1934" s="54"/>
      <c r="AT1934" s="18" t="s">
        <v>201</v>
      </c>
      <c r="AU1934" s="18" t="s">
        <v>89</v>
      </c>
    </row>
    <row r="1935" spans="2:65" s="12" customFormat="1" ht="10.199999999999999" x14ac:dyDescent="0.2">
      <c r="B1935" s="150"/>
      <c r="D1935" s="151" t="s">
        <v>203</v>
      </c>
      <c r="E1935" s="152" t="s">
        <v>20</v>
      </c>
      <c r="F1935" s="153" t="s">
        <v>2901</v>
      </c>
      <c r="H1935" s="152" t="s">
        <v>20</v>
      </c>
      <c r="I1935" s="154"/>
      <c r="L1935" s="150"/>
      <c r="M1935" s="155"/>
      <c r="T1935" s="156"/>
      <c r="AT1935" s="152" t="s">
        <v>203</v>
      </c>
      <c r="AU1935" s="152" t="s">
        <v>89</v>
      </c>
      <c r="AV1935" s="12" t="s">
        <v>22</v>
      </c>
      <c r="AW1935" s="12" t="s">
        <v>39</v>
      </c>
      <c r="AX1935" s="12" t="s">
        <v>80</v>
      </c>
      <c r="AY1935" s="152" t="s">
        <v>192</v>
      </c>
    </row>
    <row r="1936" spans="2:65" s="12" customFormat="1" ht="10.199999999999999" x14ac:dyDescent="0.2">
      <c r="B1936" s="150"/>
      <c r="D1936" s="151" t="s">
        <v>203</v>
      </c>
      <c r="E1936" s="152" t="s">
        <v>20</v>
      </c>
      <c r="F1936" s="153" t="s">
        <v>2902</v>
      </c>
      <c r="H1936" s="152" t="s">
        <v>20</v>
      </c>
      <c r="I1936" s="154"/>
      <c r="L1936" s="150"/>
      <c r="M1936" s="155"/>
      <c r="T1936" s="156"/>
      <c r="AT1936" s="152" t="s">
        <v>203</v>
      </c>
      <c r="AU1936" s="152" t="s">
        <v>89</v>
      </c>
      <c r="AV1936" s="12" t="s">
        <v>22</v>
      </c>
      <c r="AW1936" s="12" t="s">
        <v>39</v>
      </c>
      <c r="AX1936" s="12" t="s">
        <v>80</v>
      </c>
      <c r="AY1936" s="152" t="s">
        <v>192</v>
      </c>
    </row>
    <row r="1937" spans="2:65" s="13" customFormat="1" ht="10.199999999999999" x14ac:dyDescent="0.2">
      <c r="B1937" s="157"/>
      <c r="D1937" s="151" t="s">
        <v>203</v>
      </c>
      <c r="E1937" s="158" t="s">
        <v>20</v>
      </c>
      <c r="F1937" s="159" t="s">
        <v>2903</v>
      </c>
      <c r="H1937" s="160">
        <v>56.4</v>
      </c>
      <c r="I1937" s="161"/>
      <c r="L1937" s="157"/>
      <c r="M1937" s="162"/>
      <c r="T1937" s="163"/>
      <c r="AT1937" s="158" t="s">
        <v>203</v>
      </c>
      <c r="AU1937" s="158" t="s">
        <v>89</v>
      </c>
      <c r="AV1937" s="13" t="s">
        <v>89</v>
      </c>
      <c r="AW1937" s="13" t="s">
        <v>39</v>
      </c>
      <c r="AX1937" s="13" t="s">
        <v>80</v>
      </c>
      <c r="AY1937" s="158" t="s">
        <v>192</v>
      </c>
    </row>
    <row r="1938" spans="2:65" s="15" customFormat="1" ht="10.199999999999999" x14ac:dyDescent="0.2">
      <c r="B1938" s="171"/>
      <c r="D1938" s="151" t="s">
        <v>203</v>
      </c>
      <c r="E1938" s="172" t="s">
        <v>1306</v>
      </c>
      <c r="F1938" s="173" t="s">
        <v>335</v>
      </c>
      <c r="H1938" s="174">
        <v>56.4</v>
      </c>
      <c r="I1938" s="175"/>
      <c r="L1938" s="171"/>
      <c r="M1938" s="176"/>
      <c r="T1938" s="177"/>
      <c r="AT1938" s="172" t="s">
        <v>203</v>
      </c>
      <c r="AU1938" s="172" t="s">
        <v>89</v>
      </c>
      <c r="AV1938" s="15" t="s">
        <v>225</v>
      </c>
      <c r="AW1938" s="15" t="s">
        <v>39</v>
      </c>
      <c r="AX1938" s="15" t="s">
        <v>22</v>
      </c>
      <c r="AY1938" s="172" t="s">
        <v>192</v>
      </c>
    </row>
    <row r="1939" spans="2:65" s="1" customFormat="1" ht="16.5" customHeight="1" x14ac:dyDescent="0.2">
      <c r="B1939" s="33"/>
      <c r="C1939" s="133" t="s">
        <v>2904</v>
      </c>
      <c r="D1939" s="133" t="s">
        <v>194</v>
      </c>
      <c r="E1939" s="134" t="s">
        <v>2905</v>
      </c>
      <c r="F1939" s="135" t="s">
        <v>2906</v>
      </c>
      <c r="G1939" s="136" t="s">
        <v>234</v>
      </c>
      <c r="H1939" s="137">
        <v>23.8</v>
      </c>
      <c r="I1939" s="138"/>
      <c r="J1939" s="139">
        <f>ROUND(I1939*H1939,2)</f>
        <v>0</v>
      </c>
      <c r="K1939" s="135" t="s">
        <v>198</v>
      </c>
      <c r="L1939" s="33"/>
      <c r="M1939" s="140" t="s">
        <v>20</v>
      </c>
      <c r="N1939" s="141" t="s">
        <v>51</v>
      </c>
      <c r="P1939" s="142">
        <f>O1939*H1939</f>
        <v>0</v>
      </c>
      <c r="Q1939" s="142">
        <v>0</v>
      </c>
      <c r="R1939" s="142">
        <f>Q1939*H1939</f>
        <v>0</v>
      </c>
      <c r="S1939" s="142">
        <v>0</v>
      </c>
      <c r="T1939" s="143">
        <f>S1939*H1939</f>
        <v>0</v>
      </c>
      <c r="AR1939" s="144" t="s">
        <v>199</v>
      </c>
      <c r="AT1939" s="144" t="s">
        <v>194</v>
      </c>
      <c r="AU1939" s="144" t="s">
        <v>89</v>
      </c>
      <c r="AY1939" s="18" t="s">
        <v>192</v>
      </c>
      <c r="BE1939" s="145">
        <f>IF(N1939="základní",J1939,0)</f>
        <v>0</v>
      </c>
      <c r="BF1939" s="145">
        <f>IF(N1939="snížená",J1939,0)</f>
        <v>0</v>
      </c>
      <c r="BG1939" s="145">
        <f>IF(N1939="zákl. přenesená",J1939,0)</f>
        <v>0</v>
      </c>
      <c r="BH1939" s="145">
        <f>IF(N1939="sníž. přenesená",J1939,0)</f>
        <v>0</v>
      </c>
      <c r="BI1939" s="145">
        <f>IF(N1939="nulová",J1939,0)</f>
        <v>0</v>
      </c>
      <c r="BJ1939" s="18" t="s">
        <v>22</v>
      </c>
      <c r="BK1939" s="145">
        <f>ROUND(I1939*H1939,2)</f>
        <v>0</v>
      </c>
      <c r="BL1939" s="18" t="s">
        <v>199</v>
      </c>
      <c r="BM1939" s="144" t="s">
        <v>2907</v>
      </c>
    </row>
    <row r="1940" spans="2:65" s="1" customFormat="1" ht="10.199999999999999" x14ac:dyDescent="0.2">
      <c r="B1940" s="33"/>
      <c r="D1940" s="146" t="s">
        <v>201</v>
      </c>
      <c r="F1940" s="147" t="s">
        <v>2908</v>
      </c>
      <c r="I1940" s="148"/>
      <c r="L1940" s="33"/>
      <c r="M1940" s="149"/>
      <c r="T1940" s="54"/>
      <c r="AT1940" s="18" t="s">
        <v>201</v>
      </c>
      <c r="AU1940" s="18" t="s">
        <v>89</v>
      </c>
    </row>
    <row r="1941" spans="2:65" s="13" customFormat="1" ht="10.199999999999999" x14ac:dyDescent="0.2">
      <c r="B1941" s="157"/>
      <c r="D1941" s="151" t="s">
        <v>203</v>
      </c>
      <c r="E1941" s="158" t="s">
        <v>20</v>
      </c>
      <c r="F1941" s="159" t="s">
        <v>1320</v>
      </c>
      <c r="H1941" s="160">
        <v>23.8</v>
      </c>
      <c r="I1941" s="161"/>
      <c r="L1941" s="157"/>
      <c r="M1941" s="162"/>
      <c r="T1941" s="163"/>
      <c r="AT1941" s="158" t="s">
        <v>203</v>
      </c>
      <c r="AU1941" s="158" t="s">
        <v>89</v>
      </c>
      <c r="AV1941" s="13" t="s">
        <v>89</v>
      </c>
      <c r="AW1941" s="13" t="s">
        <v>39</v>
      </c>
      <c r="AX1941" s="13" t="s">
        <v>22</v>
      </c>
      <c r="AY1941" s="158" t="s">
        <v>192</v>
      </c>
    </row>
    <row r="1942" spans="2:65" s="1" customFormat="1" ht="16.5" customHeight="1" x14ac:dyDescent="0.2">
      <c r="B1942" s="33"/>
      <c r="C1942" s="133" t="s">
        <v>2909</v>
      </c>
      <c r="D1942" s="133" t="s">
        <v>194</v>
      </c>
      <c r="E1942" s="134" t="s">
        <v>2910</v>
      </c>
      <c r="F1942" s="135" t="s">
        <v>2911</v>
      </c>
      <c r="G1942" s="136" t="s">
        <v>234</v>
      </c>
      <c r="H1942" s="137">
        <v>23.8</v>
      </c>
      <c r="I1942" s="138"/>
      <c r="J1942" s="139">
        <f>ROUND(I1942*H1942,2)</f>
        <v>0</v>
      </c>
      <c r="K1942" s="135" t="s">
        <v>198</v>
      </c>
      <c r="L1942" s="33"/>
      <c r="M1942" s="140" t="s">
        <v>20</v>
      </c>
      <c r="N1942" s="141" t="s">
        <v>51</v>
      </c>
      <c r="P1942" s="142">
        <f>O1942*H1942</f>
        <v>0</v>
      </c>
      <c r="Q1942" s="142">
        <v>0</v>
      </c>
      <c r="R1942" s="142">
        <f>Q1942*H1942</f>
        <v>0</v>
      </c>
      <c r="S1942" s="142">
        <v>0</v>
      </c>
      <c r="T1942" s="143">
        <f>S1942*H1942</f>
        <v>0</v>
      </c>
      <c r="AR1942" s="144" t="s">
        <v>199</v>
      </c>
      <c r="AT1942" s="144" t="s">
        <v>194</v>
      </c>
      <c r="AU1942" s="144" t="s">
        <v>89</v>
      </c>
      <c r="AY1942" s="18" t="s">
        <v>192</v>
      </c>
      <c r="BE1942" s="145">
        <f>IF(N1942="základní",J1942,0)</f>
        <v>0</v>
      </c>
      <c r="BF1942" s="145">
        <f>IF(N1942="snížená",J1942,0)</f>
        <v>0</v>
      </c>
      <c r="BG1942" s="145">
        <f>IF(N1942="zákl. přenesená",J1942,0)</f>
        <v>0</v>
      </c>
      <c r="BH1942" s="145">
        <f>IF(N1942="sníž. přenesená",J1942,0)</f>
        <v>0</v>
      </c>
      <c r="BI1942" s="145">
        <f>IF(N1942="nulová",J1942,0)</f>
        <v>0</v>
      </c>
      <c r="BJ1942" s="18" t="s">
        <v>22</v>
      </c>
      <c r="BK1942" s="145">
        <f>ROUND(I1942*H1942,2)</f>
        <v>0</v>
      </c>
      <c r="BL1942" s="18" t="s">
        <v>199</v>
      </c>
      <c r="BM1942" s="144" t="s">
        <v>2912</v>
      </c>
    </row>
    <row r="1943" spans="2:65" s="1" customFormat="1" ht="10.199999999999999" x14ac:dyDescent="0.2">
      <c r="B1943" s="33"/>
      <c r="D1943" s="146" t="s">
        <v>201</v>
      </c>
      <c r="F1943" s="147" t="s">
        <v>2913</v>
      </c>
      <c r="I1943" s="148"/>
      <c r="L1943" s="33"/>
      <c r="M1943" s="149"/>
      <c r="T1943" s="54"/>
      <c r="AT1943" s="18" t="s">
        <v>201</v>
      </c>
      <c r="AU1943" s="18" t="s">
        <v>89</v>
      </c>
    </row>
    <row r="1944" spans="2:65" s="13" customFormat="1" ht="10.199999999999999" x14ac:dyDescent="0.2">
      <c r="B1944" s="157"/>
      <c r="D1944" s="151" t="s">
        <v>203</v>
      </c>
      <c r="E1944" s="158" t="s">
        <v>20</v>
      </c>
      <c r="F1944" s="159" t="s">
        <v>1320</v>
      </c>
      <c r="H1944" s="160">
        <v>23.8</v>
      </c>
      <c r="I1944" s="161"/>
      <c r="L1944" s="157"/>
      <c r="M1944" s="162"/>
      <c r="T1944" s="163"/>
      <c r="AT1944" s="158" t="s">
        <v>203</v>
      </c>
      <c r="AU1944" s="158" t="s">
        <v>89</v>
      </c>
      <c r="AV1944" s="13" t="s">
        <v>89</v>
      </c>
      <c r="AW1944" s="13" t="s">
        <v>39</v>
      </c>
      <c r="AX1944" s="13" t="s">
        <v>22</v>
      </c>
      <c r="AY1944" s="158" t="s">
        <v>192</v>
      </c>
    </row>
    <row r="1945" spans="2:65" s="1" customFormat="1" ht="16.5" customHeight="1" x14ac:dyDescent="0.2">
      <c r="B1945" s="33"/>
      <c r="C1945" s="133" t="s">
        <v>2914</v>
      </c>
      <c r="D1945" s="133" t="s">
        <v>194</v>
      </c>
      <c r="E1945" s="134" t="s">
        <v>2915</v>
      </c>
      <c r="F1945" s="135" t="s">
        <v>2916</v>
      </c>
      <c r="G1945" s="136" t="s">
        <v>234</v>
      </c>
      <c r="H1945" s="137">
        <v>56.4</v>
      </c>
      <c r="I1945" s="138"/>
      <c r="J1945" s="139">
        <f>ROUND(I1945*H1945,2)</f>
        <v>0</v>
      </c>
      <c r="K1945" s="135" t="s">
        <v>198</v>
      </c>
      <c r="L1945" s="33"/>
      <c r="M1945" s="140" t="s">
        <v>20</v>
      </c>
      <c r="N1945" s="141" t="s">
        <v>51</v>
      </c>
      <c r="P1945" s="142">
        <f>O1945*H1945</f>
        <v>0</v>
      </c>
      <c r="Q1945" s="142">
        <v>0</v>
      </c>
      <c r="R1945" s="142">
        <f>Q1945*H1945</f>
        <v>0</v>
      </c>
      <c r="S1945" s="142">
        <v>0</v>
      </c>
      <c r="T1945" s="143">
        <f>S1945*H1945</f>
        <v>0</v>
      </c>
      <c r="AR1945" s="144" t="s">
        <v>199</v>
      </c>
      <c r="AT1945" s="144" t="s">
        <v>194</v>
      </c>
      <c r="AU1945" s="144" t="s">
        <v>89</v>
      </c>
      <c r="AY1945" s="18" t="s">
        <v>192</v>
      </c>
      <c r="BE1945" s="145">
        <f>IF(N1945="základní",J1945,0)</f>
        <v>0</v>
      </c>
      <c r="BF1945" s="145">
        <f>IF(N1945="snížená",J1945,0)</f>
        <v>0</v>
      </c>
      <c r="BG1945" s="145">
        <f>IF(N1945="zákl. přenesená",J1945,0)</f>
        <v>0</v>
      </c>
      <c r="BH1945" s="145">
        <f>IF(N1945="sníž. přenesená",J1945,0)</f>
        <v>0</v>
      </c>
      <c r="BI1945" s="145">
        <f>IF(N1945="nulová",J1945,0)</f>
        <v>0</v>
      </c>
      <c r="BJ1945" s="18" t="s">
        <v>22</v>
      </c>
      <c r="BK1945" s="145">
        <f>ROUND(I1945*H1945,2)</f>
        <v>0</v>
      </c>
      <c r="BL1945" s="18" t="s">
        <v>199</v>
      </c>
      <c r="BM1945" s="144" t="s">
        <v>2917</v>
      </c>
    </row>
    <row r="1946" spans="2:65" s="1" customFormat="1" ht="10.199999999999999" x14ac:dyDescent="0.2">
      <c r="B1946" s="33"/>
      <c r="D1946" s="146" t="s">
        <v>201</v>
      </c>
      <c r="F1946" s="147" t="s">
        <v>2918</v>
      </c>
      <c r="I1946" s="148"/>
      <c r="L1946" s="33"/>
      <c r="M1946" s="149"/>
      <c r="T1946" s="54"/>
      <c r="AT1946" s="18" t="s">
        <v>201</v>
      </c>
      <c r="AU1946" s="18" t="s">
        <v>89</v>
      </c>
    </row>
    <row r="1947" spans="2:65" s="13" customFormat="1" ht="10.199999999999999" x14ac:dyDescent="0.2">
      <c r="B1947" s="157"/>
      <c r="D1947" s="151" t="s">
        <v>203</v>
      </c>
      <c r="E1947" s="158" t="s">
        <v>20</v>
      </c>
      <c r="F1947" s="159" t="s">
        <v>1306</v>
      </c>
      <c r="H1947" s="160">
        <v>56.4</v>
      </c>
      <c r="I1947" s="161"/>
      <c r="L1947" s="157"/>
      <c r="M1947" s="162"/>
      <c r="T1947" s="163"/>
      <c r="AT1947" s="158" t="s">
        <v>203</v>
      </c>
      <c r="AU1947" s="158" t="s">
        <v>89</v>
      </c>
      <c r="AV1947" s="13" t="s">
        <v>89</v>
      </c>
      <c r="AW1947" s="13" t="s">
        <v>39</v>
      </c>
      <c r="AX1947" s="13" t="s">
        <v>22</v>
      </c>
      <c r="AY1947" s="158" t="s">
        <v>192</v>
      </c>
    </row>
    <row r="1948" spans="2:65" s="1" customFormat="1" ht="16.5" customHeight="1" x14ac:dyDescent="0.2">
      <c r="B1948" s="33"/>
      <c r="C1948" s="133" t="s">
        <v>2919</v>
      </c>
      <c r="D1948" s="133" t="s">
        <v>194</v>
      </c>
      <c r="E1948" s="134" t="s">
        <v>2920</v>
      </c>
      <c r="F1948" s="135" t="s">
        <v>2921</v>
      </c>
      <c r="G1948" s="136" t="s">
        <v>234</v>
      </c>
      <c r="H1948" s="137">
        <v>56.4</v>
      </c>
      <c r="I1948" s="138"/>
      <c r="J1948" s="139">
        <f>ROUND(I1948*H1948,2)</f>
        <v>0</v>
      </c>
      <c r="K1948" s="135" t="s">
        <v>198</v>
      </c>
      <c r="L1948" s="33"/>
      <c r="M1948" s="140" t="s">
        <v>20</v>
      </c>
      <c r="N1948" s="141" t="s">
        <v>51</v>
      </c>
      <c r="P1948" s="142">
        <f>O1948*H1948</f>
        <v>0</v>
      </c>
      <c r="Q1948" s="142">
        <v>0</v>
      </c>
      <c r="R1948" s="142">
        <f>Q1948*H1948</f>
        <v>0</v>
      </c>
      <c r="S1948" s="142">
        <v>0</v>
      </c>
      <c r="T1948" s="143">
        <f>S1948*H1948</f>
        <v>0</v>
      </c>
      <c r="AR1948" s="144" t="s">
        <v>199</v>
      </c>
      <c r="AT1948" s="144" t="s">
        <v>194</v>
      </c>
      <c r="AU1948" s="144" t="s">
        <v>89</v>
      </c>
      <c r="AY1948" s="18" t="s">
        <v>192</v>
      </c>
      <c r="BE1948" s="145">
        <f>IF(N1948="základní",J1948,0)</f>
        <v>0</v>
      </c>
      <c r="BF1948" s="145">
        <f>IF(N1948="snížená",J1948,0)</f>
        <v>0</v>
      </c>
      <c r="BG1948" s="145">
        <f>IF(N1948="zákl. přenesená",J1948,0)</f>
        <v>0</v>
      </c>
      <c r="BH1948" s="145">
        <f>IF(N1948="sníž. přenesená",J1948,0)</f>
        <v>0</v>
      </c>
      <c r="BI1948" s="145">
        <f>IF(N1948="nulová",J1948,0)</f>
        <v>0</v>
      </c>
      <c r="BJ1948" s="18" t="s">
        <v>22</v>
      </c>
      <c r="BK1948" s="145">
        <f>ROUND(I1948*H1948,2)</f>
        <v>0</v>
      </c>
      <c r="BL1948" s="18" t="s">
        <v>199</v>
      </c>
      <c r="BM1948" s="144" t="s">
        <v>2922</v>
      </c>
    </row>
    <row r="1949" spans="2:65" s="1" customFormat="1" ht="10.199999999999999" x14ac:dyDescent="0.2">
      <c r="B1949" s="33"/>
      <c r="D1949" s="146" t="s">
        <v>201</v>
      </c>
      <c r="F1949" s="147" t="s">
        <v>2923</v>
      </c>
      <c r="I1949" s="148"/>
      <c r="L1949" s="33"/>
      <c r="M1949" s="149"/>
      <c r="T1949" s="54"/>
      <c r="AT1949" s="18" t="s">
        <v>201</v>
      </c>
      <c r="AU1949" s="18" t="s">
        <v>89</v>
      </c>
    </row>
    <row r="1950" spans="2:65" s="13" customFormat="1" ht="10.199999999999999" x14ac:dyDescent="0.2">
      <c r="B1950" s="157"/>
      <c r="D1950" s="151" t="s">
        <v>203</v>
      </c>
      <c r="E1950" s="158" t="s">
        <v>20</v>
      </c>
      <c r="F1950" s="159" t="s">
        <v>1306</v>
      </c>
      <c r="H1950" s="160">
        <v>56.4</v>
      </c>
      <c r="I1950" s="161"/>
      <c r="L1950" s="157"/>
      <c r="M1950" s="162"/>
      <c r="T1950" s="163"/>
      <c r="AT1950" s="158" t="s">
        <v>203</v>
      </c>
      <c r="AU1950" s="158" t="s">
        <v>89</v>
      </c>
      <c r="AV1950" s="13" t="s">
        <v>89</v>
      </c>
      <c r="AW1950" s="13" t="s">
        <v>39</v>
      </c>
      <c r="AX1950" s="13" t="s">
        <v>22</v>
      </c>
      <c r="AY1950" s="158" t="s">
        <v>192</v>
      </c>
    </row>
    <row r="1951" spans="2:65" s="1" customFormat="1" ht="21.75" customHeight="1" x14ac:dyDescent="0.2">
      <c r="B1951" s="33"/>
      <c r="C1951" s="133" t="s">
        <v>2924</v>
      </c>
      <c r="D1951" s="133" t="s">
        <v>194</v>
      </c>
      <c r="E1951" s="134" t="s">
        <v>2925</v>
      </c>
      <c r="F1951" s="135" t="s">
        <v>2926</v>
      </c>
      <c r="G1951" s="136" t="s">
        <v>234</v>
      </c>
      <c r="H1951" s="137">
        <v>23.8</v>
      </c>
      <c r="I1951" s="138"/>
      <c r="J1951" s="139">
        <f>ROUND(I1951*H1951,2)</f>
        <v>0</v>
      </c>
      <c r="K1951" s="135" t="s">
        <v>198</v>
      </c>
      <c r="L1951" s="33"/>
      <c r="M1951" s="140" t="s">
        <v>20</v>
      </c>
      <c r="N1951" s="141" t="s">
        <v>51</v>
      </c>
      <c r="P1951" s="142">
        <f>O1951*H1951</f>
        <v>0</v>
      </c>
      <c r="Q1951" s="142">
        <v>3.8850000000000003E-2</v>
      </c>
      <c r="R1951" s="142">
        <f>Q1951*H1951</f>
        <v>0.92463000000000006</v>
      </c>
      <c r="S1951" s="142">
        <v>0</v>
      </c>
      <c r="T1951" s="143">
        <f>S1951*H1951</f>
        <v>0</v>
      </c>
      <c r="AR1951" s="144" t="s">
        <v>199</v>
      </c>
      <c r="AT1951" s="144" t="s">
        <v>194</v>
      </c>
      <c r="AU1951" s="144" t="s">
        <v>89</v>
      </c>
      <c r="AY1951" s="18" t="s">
        <v>192</v>
      </c>
      <c r="BE1951" s="145">
        <f>IF(N1951="základní",J1951,0)</f>
        <v>0</v>
      </c>
      <c r="BF1951" s="145">
        <f>IF(N1951="snížená",J1951,0)</f>
        <v>0</v>
      </c>
      <c r="BG1951" s="145">
        <f>IF(N1951="zákl. přenesená",J1951,0)</f>
        <v>0</v>
      </c>
      <c r="BH1951" s="145">
        <f>IF(N1951="sníž. přenesená",J1951,0)</f>
        <v>0</v>
      </c>
      <c r="BI1951" s="145">
        <f>IF(N1951="nulová",J1951,0)</f>
        <v>0</v>
      </c>
      <c r="BJ1951" s="18" t="s">
        <v>22</v>
      </c>
      <c r="BK1951" s="145">
        <f>ROUND(I1951*H1951,2)</f>
        <v>0</v>
      </c>
      <c r="BL1951" s="18" t="s">
        <v>199</v>
      </c>
      <c r="BM1951" s="144" t="s">
        <v>2927</v>
      </c>
    </row>
    <row r="1952" spans="2:65" s="1" customFormat="1" ht="10.199999999999999" x14ac:dyDescent="0.2">
      <c r="B1952" s="33"/>
      <c r="D1952" s="146" t="s">
        <v>201</v>
      </c>
      <c r="F1952" s="147" t="s">
        <v>2928</v>
      </c>
      <c r="I1952" s="148"/>
      <c r="L1952" s="33"/>
      <c r="M1952" s="149"/>
      <c r="T1952" s="54"/>
      <c r="AT1952" s="18" t="s">
        <v>201</v>
      </c>
      <c r="AU1952" s="18" t="s">
        <v>89</v>
      </c>
    </row>
    <row r="1953" spans="2:65" s="13" customFormat="1" ht="10.199999999999999" x14ac:dyDescent="0.2">
      <c r="B1953" s="157"/>
      <c r="D1953" s="151" t="s">
        <v>203</v>
      </c>
      <c r="E1953" s="158" t="s">
        <v>20</v>
      </c>
      <c r="F1953" s="159" t="s">
        <v>1320</v>
      </c>
      <c r="H1953" s="160">
        <v>23.8</v>
      </c>
      <c r="I1953" s="161"/>
      <c r="L1953" s="157"/>
      <c r="M1953" s="162"/>
      <c r="T1953" s="163"/>
      <c r="AT1953" s="158" t="s">
        <v>203</v>
      </c>
      <c r="AU1953" s="158" t="s">
        <v>89</v>
      </c>
      <c r="AV1953" s="13" t="s">
        <v>89</v>
      </c>
      <c r="AW1953" s="13" t="s">
        <v>39</v>
      </c>
      <c r="AX1953" s="13" t="s">
        <v>22</v>
      </c>
      <c r="AY1953" s="158" t="s">
        <v>192</v>
      </c>
    </row>
    <row r="1954" spans="2:65" s="1" customFormat="1" ht="24.15" customHeight="1" x14ac:dyDescent="0.2">
      <c r="B1954" s="33"/>
      <c r="C1954" s="133" t="s">
        <v>2929</v>
      </c>
      <c r="D1954" s="133" t="s">
        <v>194</v>
      </c>
      <c r="E1954" s="134" t="s">
        <v>2930</v>
      </c>
      <c r="F1954" s="135" t="s">
        <v>2931</v>
      </c>
      <c r="G1954" s="136" t="s">
        <v>234</v>
      </c>
      <c r="H1954" s="137">
        <v>56.4</v>
      </c>
      <c r="I1954" s="138"/>
      <c r="J1954" s="139">
        <f>ROUND(I1954*H1954,2)</f>
        <v>0</v>
      </c>
      <c r="K1954" s="135" t="s">
        <v>198</v>
      </c>
      <c r="L1954" s="33"/>
      <c r="M1954" s="140" t="s">
        <v>20</v>
      </c>
      <c r="N1954" s="141" t="s">
        <v>51</v>
      </c>
      <c r="P1954" s="142">
        <f>O1954*H1954</f>
        <v>0</v>
      </c>
      <c r="Q1954" s="142">
        <v>4.2200000000000001E-2</v>
      </c>
      <c r="R1954" s="142">
        <f>Q1954*H1954</f>
        <v>2.38008</v>
      </c>
      <c r="S1954" s="142">
        <v>0</v>
      </c>
      <c r="T1954" s="143">
        <f>S1954*H1954</f>
        <v>0</v>
      </c>
      <c r="AR1954" s="144" t="s">
        <v>199</v>
      </c>
      <c r="AT1954" s="144" t="s">
        <v>194</v>
      </c>
      <c r="AU1954" s="144" t="s">
        <v>89</v>
      </c>
      <c r="AY1954" s="18" t="s">
        <v>192</v>
      </c>
      <c r="BE1954" s="145">
        <f>IF(N1954="základní",J1954,0)</f>
        <v>0</v>
      </c>
      <c r="BF1954" s="145">
        <f>IF(N1954="snížená",J1954,0)</f>
        <v>0</v>
      </c>
      <c r="BG1954" s="145">
        <f>IF(N1954="zákl. přenesená",J1954,0)</f>
        <v>0</v>
      </c>
      <c r="BH1954" s="145">
        <f>IF(N1954="sníž. přenesená",J1954,0)</f>
        <v>0</v>
      </c>
      <c r="BI1954" s="145">
        <f>IF(N1954="nulová",J1954,0)</f>
        <v>0</v>
      </c>
      <c r="BJ1954" s="18" t="s">
        <v>22</v>
      </c>
      <c r="BK1954" s="145">
        <f>ROUND(I1954*H1954,2)</f>
        <v>0</v>
      </c>
      <c r="BL1954" s="18" t="s">
        <v>199</v>
      </c>
      <c r="BM1954" s="144" t="s">
        <v>2932</v>
      </c>
    </row>
    <row r="1955" spans="2:65" s="1" customFormat="1" ht="10.199999999999999" x14ac:dyDescent="0.2">
      <c r="B1955" s="33"/>
      <c r="D1955" s="146" t="s">
        <v>201</v>
      </c>
      <c r="F1955" s="147" t="s">
        <v>2933</v>
      </c>
      <c r="I1955" s="148"/>
      <c r="L1955" s="33"/>
      <c r="M1955" s="149"/>
      <c r="T1955" s="54"/>
      <c r="AT1955" s="18" t="s">
        <v>201</v>
      </c>
      <c r="AU1955" s="18" t="s">
        <v>89</v>
      </c>
    </row>
    <row r="1956" spans="2:65" s="13" customFormat="1" ht="10.199999999999999" x14ac:dyDescent="0.2">
      <c r="B1956" s="157"/>
      <c r="D1956" s="151" t="s">
        <v>203</v>
      </c>
      <c r="E1956" s="158" t="s">
        <v>20</v>
      </c>
      <c r="F1956" s="159" t="s">
        <v>1306</v>
      </c>
      <c r="H1956" s="160">
        <v>56.4</v>
      </c>
      <c r="I1956" s="161"/>
      <c r="L1956" s="157"/>
      <c r="M1956" s="162"/>
      <c r="T1956" s="163"/>
      <c r="AT1956" s="158" t="s">
        <v>203</v>
      </c>
      <c r="AU1956" s="158" t="s">
        <v>89</v>
      </c>
      <c r="AV1956" s="13" t="s">
        <v>89</v>
      </c>
      <c r="AW1956" s="13" t="s">
        <v>39</v>
      </c>
      <c r="AX1956" s="13" t="s">
        <v>22</v>
      </c>
      <c r="AY1956" s="158" t="s">
        <v>192</v>
      </c>
    </row>
    <row r="1957" spans="2:65" s="1" customFormat="1" ht="16.5" customHeight="1" x14ac:dyDescent="0.2">
      <c r="B1957" s="33"/>
      <c r="C1957" s="133" t="s">
        <v>2934</v>
      </c>
      <c r="D1957" s="133" t="s">
        <v>194</v>
      </c>
      <c r="E1957" s="134" t="s">
        <v>2935</v>
      </c>
      <c r="F1957" s="135" t="s">
        <v>2936</v>
      </c>
      <c r="G1957" s="136" t="s">
        <v>234</v>
      </c>
      <c r="H1957" s="137">
        <v>23.8</v>
      </c>
      <c r="I1957" s="138"/>
      <c r="J1957" s="139">
        <f>ROUND(I1957*H1957,2)</f>
        <v>0</v>
      </c>
      <c r="K1957" s="135" t="s">
        <v>198</v>
      </c>
      <c r="L1957" s="33"/>
      <c r="M1957" s="140" t="s">
        <v>20</v>
      </c>
      <c r="N1957" s="141" t="s">
        <v>51</v>
      </c>
      <c r="P1957" s="142">
        <f>O1957*H1957</f>
        <v>0</v>
      </c>
      <c r="Q1957" s="142">
        <v>7.1199999999999996E-3</v>
      </c>
      <c r="R1957" s="142">
        <f>Q1957*H1957</f>
        <v>0.169456</v>
      </c>
      <c r="S1957" s="142">
        <v>0</v>
      </c>
      <c r="T1957" s="143">
        <f>S1957*H1957</f>
        <v>0</v>
      </c>
      <c r="AR1957" s="144" t="s">
        <v>199</v>
      </c>
      <c r="AT1957" s="144" t="s">
        <v>194</v>
      </c>
      <c r="AU1957" s="144" t="s">
        <v>89</v>
      </c>
      <c r="AY1957" s="18" t="s">
        <v>192</v>
      </c>
      <c r="BE1957" s="145">
        <f>IF(N1957="základní",J1957,0)</f>
        <v>0</v>
      </c>
      <c r="BF1957" s="145">
        <f>IF(N1957="snížená",J1957,0)</f>
        <v>0</v>
      </c>
      <c r="BG1957" s="145">
        <f>IF(N1957="zákl. přenesená",J1957,0)</f>
        <v>0</v>
      </c>
      <c r="BH1957" s="145">
        <f>IF(N1957="sníž. přenesená",J1957,0)</f>
        <v>0</v>
      </c>
      <c r="BI1957" s="145">
        <f>IF(N1957="nulová",J1957,0)</f>
        <v>0</v>
      </c>
      <c r="BJ1957" s="18" t="s">
        <v>22</v>
      </c>
      <c r="BK1957" s="145">
        <f>ROUND(I1957*H1957,2)</f>
        <v>0</v>
      </c>
      <c r="BL1957" s="18" t="s">
        <v>199</v>
      </c>
      <c r="BM1957" s="144" t="s">
        <v>2937</v>
      </c>
    </row>
    <row r="1958" spans="2:65" s="1" customFormat="1" ht="10.199999999999999" x14ac:dyDescent="0.2">
      <c r="B1958" s="33"/>
      <c r="D1958" s="146" t="s">
        <v>201</v>
      </c>
      <c r="F1958" s="147" t="s">
        <v>2938</v>
      </c>
      <c r="I1958" s="148"/>
      <c r="L1958" s="33"/>
      <c r="M1958" s="149"/>
      <c r="T1958" s="54"/>
      <c r="AT1958" s="18" t="s">
        <v>201</v>
      </c>
      <c r="AU1958" s="18" t="s">
        <v>89</v>
      </c>
    </row>
    <row r="1959" spans="2:65" s="13" customFormat="1" ht="10.199999999999999" x14ac:dyDescent="0.2">
      <c r="B1959" s="157"/>
      <c r="D1959" s="151" t="s">
        <v>203</v>
      </c>
      <c r="E1959" s="158" t="s">
        <v>20</v>
      </c>
      <c r="F1959" s="159" t="s">
        <v>1320</v>
      </c>
      <c r="H1959" s="160">
        <v>23.8</v>
      </c>
      <c r="I1959" s="161"/>
      <c r="L1959" s="157"/>
      <c r="M1959" s="162"/>
      <c r="T1959" s="163"/>
      <c r="AT1959" s="158" t="s">
        <v>203</v>
      </c>
      <c r="AU1959" s="158" t="s">
        <v>89</v>
      </c>
      <c r="AV1959" s="13" t="s">
        <v>89</v>
      </c>
      <c r="AW1959" s="13" t="s">
        <v>39</v>
      </c>
      <c r="AX1959" s="13" t="s">
        <v>22</v>
      </c>
      <c r="AY1959" s="158" t="s">
        <v>192</v>
      </c>
    </row>
    <row r="1960" spans="2:65" s="1" customFormat="1" ht="21.75" customHeight="1" x14ac:dyDescent="0.2">
      <c r="B1960" s="33"/>
      <c r="C1960" s="133" t="s">
        <v>2939</v>
      </c>
      <c r="D1960" s="133" t="s">
        <v>194</v>
      </c>
      <c r="E1960" s="134" t="s">
        <v>2940</v>
      </c>
      <c r="F1960" s="135" t="s">
        <v>2941</v>
      </c>
      <c r="G1960" s="136" t="s">
        <v>234</v>
      </c>
      <c r="H1960" s="137">
        <v>56.4</v>
      </c>
      <c r="I1960" s="138"/>
      <c r="J1960" s="139">
        <f>ROUND(I1960*H1960,2)</f>
        <v>0</v>
      </c>
      <c r="K1960" s="135" t="s">
        <v>198</v>
      </c>
      <c r="L1960" s="33"/>
      <c r="M1960" s="140" t="s">
        <v>20</v>
      </c>
      <c r="N1960" s="141" t="s">
        <v>51</v>
      </c>
      <c r="P1960" s="142">
        <f>O1960*H1960</f>
        <v>0</v>
      </c>
      <c r="Q1960" s="142">
        <v>9.7300000000000008E-3</v>
      </c>
      <c r="R1960" s="142">
        <f>Q1960*H1960</f>
        <v>0.54877200000000004</v>
      </c>
      <c r="S1960" s="142">
        <v>0</v>
      </c>
      <c r="T1960" s="143">
        <f>S1960*H1960</f>
        <v>0</v>
      </c>
      <c r="AR1960" s="144" t="s">
        <v>199</v>
      </c>
      <c r="AT1960" s="144" t="s">
        <v>194</v>
      </c>
      <c r="AU1960" s="144" t="s">
        <v>89</v>
      </c>
      <c r="AY1960" s="18" t="s">
        <v>192</v>
      </c>
      <c r="BE1960" s="145">
        <f>IF(N1960="základní",J1960,0)</f>
        <v>0</v>
      </c>
      <c r="BF1960" s="145">
        <f>IF(N1960="snížená",J1960,0)</f>
        <v>0</v>
      </c>
      <c r="BG1960" s="145">
        <f>IF(N1960="zákl. přenesená",J1960,0)</f>
        <v>0</v>
      </c>
      <c r="BH1960" s="145">
        <f>IF(N1960="sníž. přenesená",J1960,0)</f>
        <v>0</v>
      </c>
      <c r="BI1960" s="145">
        <f>IF(N1960="nulová",J1960,0)</f>
        <v>0</v>
      </c>
      <c r="BJ1960" s="18" t="s">
        <v>22</v>
      </c>
      <c r="BK1960" s="145">
        <f>ROUND(I1960*H1960,2)</f>
        <v>0</v>
      </c>
      <c r="BL1960" s="18" t="s">
        <v>199</v>
      </c>
      <c r="BM1960" s="144" t="s">
        <v>2942</v>
      </c>
    </row>
    <row r="1961" spans="2:65" s="1" customFormat="1" ht="10.199999999999999" x14ac:dyDescent="0.2">
      <c r="B1961" s="33"/>
      <c r="D1961" s="146" t="s">
        <v>201</v>
      </c>
      <c r="F1961" s="147" t="s">
        <v>2943</v>
      </c>
      <c r="I1961" s="148"/>
      <c r="L1961" s="33"/>
      <c r="M1961" s="149"/>
      <c r="T1961" s="54"/>
      <c r="AT1961" s="18" t="s">
        <v>201</v>
      </c>
      <c r="AU1961" s="18" t="s">
        <v>89</v>
      </c>
    </row>
    <row r="1962" spans="2:65" s="13" customFormat="1" ht="10.199999999999999" x14ac:dyDescent="0.2">
      <c r="B1962" s="157"/>
      <c r="D1962" s="151" t="s">
        <v>203</v>
      </c>
      <c r="E1962" s="158" t="s">
        <v>20</v>
      </c>
      <c r="F1962" s="159" t="s">
        <v>1306</v>
      </c>
      <c r="H1962" s="160">
        <v>56.4</v>
      </c>
      <c r="I1962" s="161"/>
      <c r="L1962" s="157"/>
      <c r="M1962" s="162"/>
      <c r="T1962" s="163"/>
      <c r="AT1962" s="158" t="s">
        <v>203</v>
      </c>
      <c r="AU1962" s="158" t="s">
        <v>89</v>
      </c>
      <c r="AV1962" s="13" t="s">
        <v>89</v>
      </c>
      <c r="AW1962" s="13" t="s">
        <v>39</v>
      </c>
      <c r="AX1962" s="13" t="s">
        <v>22</v>
      </c>
      <c r="AY1962" s="158" t="s">
        <v>192</v>
      </c>
    </row>
    <row r="1963" spans="2:65" s="1" customFormat="1" ht="21.75" customHeight="1" x14ac:dyDescent="0.2">
      <c r="B1963" s="33"/>
      <c r="C1963" s="133" t="s">
        <v>2944</v>
      </c>
      <c r="D1963" s="133" t="s">
        <v>194</v>
      </c>
      <c r="E1963" s="134" t="s">
        <v>2945</v>
      </c>
      <c r="F1963" s="135" t="s">
        <v>2946</v>
      </c>
      <c r="G1963" s="136" t="s">
        <v>234</v>
      </c>
      <c r="H1963" s="137">
        <v>80.2</v>
      </c>
      <c r="I1963" s="138"/>
      <c r="J1963" s="139">
        <f>ROUND(I1963*H1963,2)</f>
        <v>0</v>
      </c>
      <c r="K1963" s="135" t="s">
        <v>198</v>
      </c>
      <c r="L1963" s="33"/>
      <c r="M1963" s="140" t="s">
        <v>20</v>
      </c>
      <c r="N1963" s="141" t="s">
        <v>51</v>
      </c>
      <c r="P1963" s="142">
        <f>O1963*H1963</f>
        <v>0</v>
      </c>
      <c r="Q1963" s="142">
        <v>9.8999999999999999E-4</v>
      </c>
      <c r="R1963" s="142">
        <f>Q1963*H1963</f>
        <v>7.9397999999999996E-2</v>
      </c>
      <c r="S1963" s="142">
        <v>0</v>
      </c>
      <c r="T1963" s="143">
        <f>S1963*H1963</f>
        <v>0</v>
      </c>
      <c r="AR1963" s="144" t="s">
        <v>199</v>
      </c>
      <c r="AT1963" s="144" t="s">
        <v>194</v>
      </c>
      <c r="AU1963" s="144" t="s">
        <v>89</v>
      </c>
      <c r="AY1963" s="18" t="s">
        <v>192</v>
      </c>
      <c r="BE1963" s="145">
        <f>IF(N1963="základní",J1963,0)</f>
        <v>0</v>
      </c>
      <c r="BF1963" s="145">
        <f>IF(N1963="snížená",J1963,0)</f>
        <v>0</v>
      </c>
      <c r="BG1963" s="145">
        <f>IF(N1963="zákl. přenesená",J1963,0)</f>
        <v>0</v>
      </c>
      <c r="BH1963" s="145">
        <f>IF(N1963="sníž. přenesená",J1963,0)</f>
        <v>0</v>
      </c>
      <c r="BI1963" s="145">
        <f>IF(N1963="nulová",J1963,0)</f>
        <v>0</v>
      </c>
      <c r="BJ1963" s="18" t="s">
        <v>22</v>
      </c>
      <c r="BK1963" s="145">
        <f>ROUND(I1963*H1963,2)</f>
        <v>0</v>
      </c>
      <c r="BL1963" s="18" t="s">
        <v>199</v>
      </c>
      <c r="BM1963" s="144" t="s">
        <v>2947</v>
      </c>
    </row>
    <row r="1964" spans="2:65" s="1" customFormat="1" ht="10.199999999999999" x14ac:dyDescent="0.2">
      <c r="B1964" s="33"/>
      <c r="D1964" s="146" t="s">
        <v>201</v>
      </c>
      <c r="F1964" s="147" t="s">
        <v>2948</v>
      </c>
      <c r="I1964" s="148"/>
      <c r="L1964" s="33"/>
      <c r="M1964" s="149"/>
      <c r="T1964" s="54"/>
      <c r="AT1964" s="18" t="s">
        <v>201</v>
      </c>
      <c r="AU1964" s="18" t="s">
        <v>89</v>
      </c>
    </row>
    <row r="1965" spans="2:65" s="13" customFormat="1" ht="10.199999999999999" x14ac:dyDescent="0.2">
      <c r="B1965" s="157"/>
      <c r="D1965" s="151" t="s">
        <v>203</v>
      </c>
      <c r="E1965" s="158" t="s">
        <v>20</v>
      </c>
      <c r="F1965" s="159" t="s">
        <v>1320</v>
      </c>
      <c r="H1965" s="160">
        <v>23.8</v>
      </c>
      <c r="I1965" s="161"/>
      <c r="L1965" s="157"/>
      <c r="M1965" s="162"/>
      <c r="T1965" s="163"/>
      <c r="AT1965" s="158" t="s">
        <v>203</v>
      </c>
      <c r="AU1965" s="158" t="s">
        <v>89</v>
      </c>
      <c r="AV1965" s="13" t="s">
        <v>89</v>
      </c>
      <c r="AW1965" s="13" t="s">
        <v>39</v>
      </c>
      <c r="AX1965" s="13" t="s">
        <v>80</v>
      </c>
      <c r="AY1965" s="158" t="s">
        <v>192</v>
      </c>
    </row>
    <row r="1966" spans="2:65" s="13" customFormat="1" ht="10.199999999999999" x14ac:dyDescent="0.2">
      <c r="B1966" s="157"/>
      <c r="D1966" s="151" t="s">
        <v>203</v>
      </c>
      <c r="E1966" s="158" t="s">
        <v>20</v>
      </c>
      <c r="F1966" s="159" t="s">
        <v>1306</v>
      </c>
      <c r="H1966" s="160">
        <v>56.4</v>
      </c>
      <c r="I1966" s="161"/>
      <c r="L1966" s="157"/>
      <c r="M1966" s="162"/>
      <c r="T1966" s="163"/>
      <c r="AT1966" s="158" t="s">
        <v>203</v>
      </c>
      <c r="AU1966" s="158" t="s">
        <v>89</v>
      </c>
      <c r="AV1966" s="13" t="s">
        <v>89</v>
      </c>
      <c r="AW1966" s="13" t="s">
        <v>39</v>
      </c>
      <c r="AX1966" s="13" t="s">
        <v>80</v>
      </c>
      <c r="AY1966" s="158" t="s">
        <v>192</v>
      </c>
    </row>
    <row r="1967" spans="2:65" s="14" customFormat="1" ht="10.199999999999999" x14ac:dyDescent="0.2">
      <c r="B1967" s="164"/>
      <c r="D1967" s="151" t="s">
        <v>203</v>
      </c>
      <c r="E1967" s="165" t="s">
        <v>20</v>
      </c>
      <c r="F1967" s="166" t="s">
        <v>207</v>
      </c>
      <c r="H1967" s="167">
        <v>80.2</v>
      </c>
      <c r="I1967" s="168"/>
      <c r="L1967" s="164"/>
      <c r="M1967" s="169"/>
      <c r="T1967" s="170"/>
      <c r="AT1967" s="165" t="s">
        <v>203</v>
      </c>
      <c r="AU1967" s="165" t="s">
        <v>89</v>
      </c>
      <c r="AV1967" s="14" t="s">
        <v>199</v>
      </c>
      <c r="AW1967" s="14" t="s">
        <v>39</v>
      </c>
      <c r="AX1967" s="14" t="s">
        <v>22</v>
      </c>
      <c r="AY1967" s="165" t="s">
        <v>192</v>
      </c>
    </row>
    <row r="1968" spans="2:65" s="1" customFormat="1" ht="16.5" customHeight="1" x14ac:dyDescent="0.2">
      <c r="B1968" s="33"/>
      <c r="C1968" s="133" t="s">
        <v>2949</v>
      </c>
      <c r="D1968" s="133" t="s">
        <v>194</v>
      </c>
      <c r="E1968" s="134" t="s">
        <v>2950</v>
      </c>
      <c r="F1968" s="135" t="s">
        <v>2951</v>
      </c>
      <c r="G1968" s="136" t="s">
        <v>234</v>
      </c>
      <c r="H1968" s="137">
        <v>80.2</v>
      </c>
      <c r="I1968" s="138"/>
      <c r="J1968" s="139">
        <f>ROUND(I1968*H1968,2)</f>
        <v>0</v>
      </c>
      <c r="K1968" s="135" t="s">
        <v>198</v>
      </c>
      <c r="L1968" s="33"/>
      <c r="M1968" s="140" t="s">
        <v>20</v>
      </c>
      <c r="N1968" s="141" t="s">
        <v>51</v>
      </c>
      <c r="P1968" s="142">
        <f>O1968*H1968</f>
        <v>0</v>
      </c>
      <c r="Q1968" s="142">
        <v>3.15E-3</v>
      </c>
      <c r="R1968" s="142">
        <f>Q1968*H1968</f>
        <v>0.25263000000000002</v>
      </c>
      <c r="S1968" s="142">
        <v>0</v>
      </c>
      <c r="T1968" s="143">
        <f>S1968*H1968</f>
        <v>0</v>
      </c>
      <c r="AR1968" s="144" t="s">
        <v>199</v>
      </c>
      <c r="AT1968" s="144" t="s">
        <v>194</v>
      </c>
      <c r="AU1968" s="144" t="s">
        <v>89</v>
      </c>
      <c r="AY1968" s="18" t="s">
        <v>192</v>
      </c>
      <c r="BE1968" s="145">
        <f>IF(N1968="základní",J1968,0)</f>
        <v>0</v>
      </c>
      <c r="BF1968" s="145">
        <f>IF(N1968="snížená",J1968,0)</f>
        <v>0</v>
      </c>
      <c r="BG1968" s="145">
        <f>IF(N1968="zákl. přenesená",J1968,0)</f>
        <v>0</v>
      </c>
      <c r="BH1968" s="145">
        <f>IF(N1968="sníž. přenesená",J1968,0)</f>
        <v>0</v>
      </c>
      <c r="BI1968" s="145">
        <f>IF(N1968="nulová",J1968,0)</f>
        <v>0</v>
      </c>
      <c r="BJ1968" s="18" t="s">
        <v>22</v>
      </c>
      <c r="BK1968" s="145">
        <f>ROUND(I1968*H1968,2)</f>
        <v>0</v>
      </c>
      <c r="BL1968" s="18" t="s">
        <v>199</v>
      </c>
      <c r="BM1968" s="144" t="s">
        <v>2952</v>
      </c>
    </row>
    <row r="1969" spans="2:65" s="1" customFormat="1" ht="10.199999999999999" x14ac:dyDescent="0.2">
      <c r="B1969" s="33"/>
      <c r="D1969" s="146" t="s">
        <v>201</v>
      </c>
      <c r="F1969" s="147" t="s">
        <v>2953</v>
      </c>
      <c r="I1969" s="148"/>
      <c r="L1969" s="33"/>
      <c r="M1969" s="149"/>
      <c r="T1969" s="54"/>
      <c r="AT1969" s="18" t="s">
        <v>201</v>
      </c>
      <c r="AU1969" s="18" t="s">
        <v>89</v>
      </c>
    </row>
    <row r="1970" spans="2:65" s="13" customFormat="1" ht="10.199999999999999" x14ac:dyDescent="0.2">
      <c r="B1970" s="157"/>
      <c r="D1970" s="151" t="s">
        <v>203</v>
      </c>
      <c r="E1970" s="158" t="s">
        <v>20</v>
      </c>
      <c r="F1970" s="159" t="s">
        <v>1320</v>
      </c>
      <c r="H1970" s="160">
        <v>23.8</v>
      </c>
      <c r="I1970" s="161"/>
      <c r="L1970" s="157"/>
      <c r="M1970" s="162"/>
      <c r="T1970" s="163"/>
      <c r="AT1970" s="158" t="s">
        <v>203</v>
      </c>
      <c r="AU1970" s="158" t="s">
        <v>89</v>
      </c>
      <c r="AV1970" s="13" t="s">
        <v>89</v>
      </c>
      <c r="AW1970" s="13" t="s">
        <v>39</v>
      </c>
      <c r="AX1970" s="13" t="s">
        <v>80</v>
      </c>
      <c r="AY1970" s="158" t="s">
        <v>192</v>
      </c>
    </row>
    <row r="1971" spans="2:65" s="13" customFormat="1" ht="10.199999999999999" x14ac:dyDescent="0.2">
      <c r="B1971" s="157"/>
      <c r="D1971" s="151" t="s">
        <v>203</v>
      </c>
      <c r="E1971" s="158" t="s">
        <v>20</v>
      </c>
      <c r="F1971" s="159" t="s">
        <v>1306</v>
      </c>
      <c r="H1971" s="160">
        <v>56.4</v>
      </c>
      <c r="I1971" s="161"/>
      <c r="L1971" s="157"/>
      <c r="M1971" s="162"/>
      <c r="T1971" s="163"/>
      <c r="AT1971" s="158" t="s">
        <v>203</v>
      </c>
      <c r="AU1971" s="158" t="s">
        <v>89</v>
      </c>
      <c r="AV1971" s="13" t="s">
        <v>89</v>
      </c>
      <c r="AW1971" s="13" t="s">
        <v>39</v>
      </c>
      <c r="AX1971" s="13" t="s">
        <v>80</v>
      </c>
      <c r="AY1971" s="158" t="s">
        <v>192</v>
      </c>
    </row>
    <row r="1972" spans="2:65" s="14" customFormat="1" ht="10.199999999999999" x14ac:dyDescent="0.2">
      <c r="B1972" s="164"/>
      <c r="D1972" s="151" t="s">
        <v>203</v>
      </c>
      <c r="E1972" s="165" t="s">
        <v>20</v>
      </c>
      <c r="F1972" s="166" t="s">
        <v>207</v>
      </c>
      <c r="H1972" s="167">
        <v>80.2</v>
      </c>
      <c r="I1972" s="168"/>
      <c r="L1972" s="164"/>
      <c r="M1972" s="169"/>
      <c r="T1972" s="170"/>
      <c r="AT1972" s="165" t="s">
        <v>203</v>
      </c>
      <c r="AU1972" s="165" t="s">
        <v>89</v>
      </c>
      <c r="AV1972" s="14" t="s">
        <v>199</v>
      </c>
      <c r="AW1972" s="14" t="s">
        <v>39</v>
      </c>
      <c r="AX1972" s="14" t="s">
        <v>22</v>
      </c>
      <c r="AY1972" s="165" t="s">
        <v>192</v>
      </c>
    </row>
    <row r="1973" spans="2:65" s="1" customFormat="1" ht="21.75" customHeight="1" x14ac:dyDescent="0.2">
      <c r="B1973" s="33"/>
      <c r="C1973" s="133" t="s">
        <v>2954</v>
      </c>
      <c r="D1973" s="133" t="s">
        <v>194</v>
      </c>
      <c r="E1973" s="134" t="s">
        <v>2955</v>
      </c>
      <c r="F1973" s="135" t="s">
        <v>2956</v>
      </c>
      <c r="G1973" s="136" t="s">
        <v>234</v>
      </c>
      <c r="H1973" s="137">
        <v>38.4</v>
      </c>
      <c r="I1973" s="138"/>
      <c r="J1973" s="139">
        <f>ROUND(I1973*H1973,2)</f>
        <v>0</v>
      </c>
      <c r="K1973" s="135" t="s">
        <v>198</v>
      </c>
      <c r="L1973" s="33"/>
      <c r="M1973" s="140" t="s">
        <v>20</v>
      </c>
      <c r="N1973" s="141" t="s">
        <v>51</v>
      </c>
      <c r="P1973" s="142">
        <f>O1973*H1973</f>
        <v>0</v>
      </c>
      <c r="Q1973" s="142">
        <v>0</v>
      </c>
      <c r="R1973" s="142">
        <f>Q1973*H1973</f>
        <v>0</v>
      </c>
      <c r="S1973" s="142">
        <v>7.0000000000000001E-3</v>
      </c>
      <c r="T1973" s="143">
        <f>S1973*H1973</f>
        <v>0.26879999999999998</v>
      </c>
      <c r="AR1973" s="144" t="s">
        <v>199</v>
      </c>
      <c r="AT1973" s="144" t="s">
        <v>194</v>
      </c>
      <c r="AU1973" s="144" t="s">
        <v>89</v>
      </c>
      <c r="AY1973" s="18" t="s">
        <v>192</v>
      </c>
      <c r="BE1973" s="145">
        <f>IF(N1973="základní",J1973,0)</f>
        <v>0</v>
      </c>
      <c r="BF1973" s="145">
        <f>IF(N1973="snížená",J1973,0)</f>
        <v>0</v>
      </c>
      <c r="BG1973" s="145">
        <f>IF(N1973="zákl. přenesená",J1973,0)</f>
        <v>0</v>
      </c>
      <c r="BH1973" s="145">
        <f>IF(N1973="sníž. přenesená",J1973,0)</f>
        <v>0</v>
      </c>
      <c r="BI1973" s="145">
        <f>IF(N1973="nulová",J1973,0)</f>
        <v>0</v>
      </c>
      <c r="BJ1973" s="18" t="s">
        <v>22</v>
      </c>
      <c r="BK1973" s="145">
        <f>ROUND(I1973*H1973,2)</f>
        <v>0</v>
      </c>
      <c r="BL1973" s="18" t="s">
        <v>199</v>
      </c>
      <c r="BM1973" s="144" t="s">
        <v>2957</v>
      </c>
    </row>
    <row r="1974" spans="2:65" s="1" customFormat="1" ht="10.199999999999999" x14ac:dyDescent="0.2">
      <c r="B1974" s="33"/>
      <c r="D1974" s="146" t="s">
        <v>201</v>
      </c>
      <c r="F1974" s="147" t="s">
        <v>2958</v>
      </c>
      <c r="I1974" s="148"/>
      <c r="L1974" s="33"/>
      <c r="M1974" s="149"/>
      <c r="T1974" s="54"/>
      <c r="AT1974" s="18" t="s">
        <v>201</v>
      </c>
      <c r="AU1974" s="18" t="s">
        <v>89</v>
      </c>
    </row>
    <row r="1975" spans="2:65" s="12" customFormat="1" ht="10.199999999999999" x14ac:dyDescent="0.2">
      <c r="B1975" s="150"/>
      <c r="D1975" s="151" t="s">
        <v>203</v>
      </c>
      <c r="E1975" s="152" t="s">
        <v>20</v>
      </c>
      <c r="F1975" s="153" t="s">
        <v>1893</v>
      </c>
      <c r="H1975" s="152" t="s">
        <v>20</v>
      </c>
      <c r="I1975" s="154"/>
      <c r="L1975" s="150"/>
      <c r="M1975" s="155"/>
      <c r="T1975" s="156"/>
      <c r="AT1975" s="152" t="s">
        <v>203</v>
      </c>
      <c r="AU1975" s="152" t="s">
        <v>89</v>
      </c>
      <c r="AV1975" s="12" t="s">
        <v>22</v>
      </c>
      <c r="AW1975" s="12" t="s">
        <v>39</v>
      </c>
      <c r="AX1975" s="12" t="s">
        <v>80</v>
      </c>
      <c r="AY1975" s="152" t="s">
        <v>192</v>
      </c>
    </row>
    <row r="1976" spans="2:65" s="12" customFormat="1" ht="10.199999999999999" x14ac:dyDescent="0.2">
      <c r="B1976" s="150"/>
      <c r="D1976" s="151" t="s">
        <v>203</v>
      </c>
      <c r="E1976" s="152" t="s">
        <v>20</v>
      </c>
      <c r="F1976" s="153" t="s">
        <v>1371</v>
      </c>
      <c r="H1976" s="152" t="s">
        <v>20</v>
      </c>
      <c r="I1976" s="154"/>
      <c r="L1976" s="150"/>
      <c r="M1976" s="155"/>
      <c r="T1976" s="156"/>
      <c r="AT1976" s="152" t="s">
        <v>203</v>
      </c>
      <c r="AU1976" s="152" t="s">
        <v>89</v>
      </c>
      <c r="AV1976" s="12" t="s">
        <v>22</v>
      </c>
      <c r="AW1976" s="12" t="s">
        <v>39</v>
      </c>
      <c r="AX1976" s="12" t="s">
        <v>80</v>
      </c>
      <c r="AY1976" s="152" t="s">
        <v>192</v>
      </c>
    </row>
    <row r="1977" spans="2:65" s="13" customFormat="1" ht="10.199999999999999" x14ac:dyDescent="0.2">
      <c r="B1977" s="157"/>
      <c r="D1977" s="151" t="s">
        <v>203</v>
      </c>
      <c r="E1977" s="158" t="s">
        <v>20</v>
      </c>
      <c r="F1977" s="159" t="s">
        <v>2959</v>
      </c>
      <c r="H1977" s="160">
        <v>38.4</v>
      </c>
      <c r="I1977" s="161"/>
      <c r="L1977" s="157"/>
      <c r="M1977" s="162"/>
      <c r="T1977" s="163"/>
      <c r="AT1977" s="158" t="s">
        <v>203</v>
      </c>
      <c r="AU1977" s="158" t="s">
        <v>89</v>
      </c>
      <c r="AV1977" s="13" t="s">
        <v>89</v>
      </c>
      <c r="AW1977" s="13" t="s">
        <v>39</v>
      </c>
      <c r="AX1977" s="13" t="s">
        <v>80</v>
      </c>
      <c r="AY1977" s="158" t="s">
        <v>192</v>
      </c>
    </row>
    <row r="1978" spans="2:65" s="15" customFormat="1" ht="10.199999999999999" x14ac:dyDescent="0.2">
      <c r="B1978" s="171"/>
      <c r="D1978" s="151" t="s">
        <v>203</v>
      </c>
      <c r="E1978" s="172" t="s">
        <v>1328</v>
      </c>
      <c r="F1978" s="173" t="s">
        <v>335</v>
      </c>
      <c r="H1978" s="174">
        <v>38.4</v>
      </c>
      <c r="I1978" s="175"/>
      <c r="L1978" s="171"/>
      <c r="M1978" s="176"/>
      <c r="T1978" s="177"/>
      <c r="AT1978" s="172" t="s">
        <v>203</v>
      </c>
      <c r="AU1978" s="172" t="s">
        <v>89</v>
      </c>
      <c r="AV1978" s="15" t="s">
        <v>225</v>
      </c>
      <c r="AW1978" s="15" t="s">
        <v>39</v>
      </c>
      <c r="AX1978" s="15" t="s">
        <v>22</v>
      </c>
      <c r="AY1978" s="172" t="s">
        <v>192</v>
      </c>
    </row>
    <row r="1979" spans="2:65" s="1" customFormat="1" ht="24.15" customHeight="1" x14ac:dyDescent="0.2">
      <c r="B1979" s="33"/>
      <c r="C1979" s="133" t="s">
        <v>2960</v>
      </c>
      <c r="D1979" s="133" t="s">
        <v>194</v>
      </c>
      <c r="E1979" s="134" t="s">
        <v>2961</v>
      </c>
      <c r="F1979" s="135" t="s">
        <v>2962</v>
      </c>
      <c r="G1979" s="136" t="s">
        <v>234</v>
      </c>
      <c r="H1979" s="137">
        <v>38.4</v>
      </c>
      <c r="I1979" s="138"/>
      <c r="J1979" s="139">
        <f>ROUND(I1979*H1979,2)</f>
        <v>0</v>
      </c>
      <c r="K1979" s="135" t="s">
        <v>198</v>
      </c>
      <c r="L1979" s="33"/>
      <c r="M1979" s="140" t="s">
        <v>20</v>
      </c>
      <c r="N1979" s="141" t="s">
        <v>51</v>
      </c>
      <c r="P1979" s="142">
        <f>O1979*H1979</f>
        <v>0</v>
      </c>
      <c r="Q1979" s="142">
        <v>0</v>
      </c>
      <c r="R1979" s="142">
        <f>Q1979*H1979</f>
        <v>0</v>
      </c>
      <c r="S1979" s="142">
        <v>2.3E-3</v>
      </c>
      <c r="T1979" s="143">
        <f>S1979*H1979</f>
        <v>8.8319999999999996E-2</v>
      </c>
      <c r="AR1979" s="144" t="s">
        <v>199</v>
      </c>
      <c r="AT1979" s="144" t="s">
        <v>194</v>
      </c>
      <c r="AU1979" s="144" t="s">
        <v>89</v>
      </c>
      <c r="AY1979" s="18" t="s">
        <v>192</v>
      </c>
      <c r="BE1979" s="145">
        <f>IF(N1979="základní",J1979,0)</f>
        <v>0</v>
      </c>
      <c r="BF1979" s="145">
        <f>IF(N1979="snížená",J1979,0)</f>
        <v>0</v>
      </c>
      <c r="BG1979" s="145">
        <f>IF(N1979="zákl. přenesená",J1979,0)</f>
        <v>0</v>
      </c>
      <c r="BH1979" s="145">
        <f>IF(N1979="sníž. přenesená",J1979,0)</f>
        <v>0</v>
      </c>
      <c r="BI1979" s="145">
        <f>IF(N1979="nulová",J1979,0)</f>
        <v>0</v>
      </c>
      <c r="BJ1979" s="18" t="s">
        <v>22</v>
      </c>
      <c r="BK1979" s="145">
        <f>ROUND(I1979*H1979,2)</f>
        <v>0</v>
      </c>
      <c r="BL1979" s="18" t="s">
        <v>199</v>
      </c>
      <c r="BM1979" s="144" t="s">
        <v>2963</v>
      </c>
    </row>
    <row r="1980" spans="2:65" s="1" customFormat="1" ht="10.199999999999999" x14ac:dyDescent="0.2">
      <c r="B1980" s="33"/>
      <c r="D1980" s="146" t="s">
        <v>201</v>
      </c>
      <c r="F1980" s="147" t="s">
        <v>2964</v>
      </c>
      <c r="I1980" s="148"/>
      <c r="L1980" s="33"/>
      <c r="M1980" s="149"/>
      <c r="T1980" s="54"/>
      <c r="AT1980" s="18" t="s">
        <v>201</v>
      </c>
      <c r="AU1980" s="18" t="s">
        <v>89</v>
      </c>
    </row>
    <row r="1981" spans="2:65" s="13" customFormat="1" ht="10.199999999999999" x14ac:dyDescent="0.2">
      <c r="B1981" s="157"/>
      <c r="D1981" s="151" t="s">
        <v>203</v>
      </c>
      <c r="E1981" s="158" t="s">
        <v>20</v>
      </c>
      <c r="F1981" s="159" t="s">
        <v>1328</v>
      </c>
      <c r="H1981" s="160">
        <v>38.4</v>
      </c>
      <c r="I1981" s="161"/>
      <c r="L1981" s="157"/>
      <c r="M1981" s="162"/>
      <c r="T1981" s="163"/>
      <c r="AT1981" s="158" t="s">
        <v>203</v>
      </c>
      <c r="AU1981" s="158" t="s">
        <v>89</v>
      </c>
      <c r="AV1981" s="13" t="s">
        <v>89</v>
      </c>
      <c r="AW1981" s="13" t="s">
        <v>39</v>
      </c>
      <c r="AX1981" s="13" t="s">
        <v>22</v>
      </c>
      <c r="AY1981" s="158" t="s">
        <v>192</v>
      </c>
    </row>
    <row r="1982" spans="2:65" s="1" customFormat="1" ht="21.75" customHeight="1" x14ac:dyDescent="0.2">
      <c r="B1982" s="33"/>
      <c r="C1982" s="133" t="s">
        <v>2965</v>
      </c>
      <c r="D1982" s="133" t="s">
        <v>194</v>
      </c>
      <c r="E1982" s="134" t="s">
        <v>2966</v>
      </c>
      <c r="F1982" s="135" t="s">
        <v>2967</v>
      </c>
      <c r="G1982" s="136" t="s">
        <v>234</v>
      </c>
      <c r="H1982" s="137">
        <v>53.76</v>
      </c>
      <c r="I1982" s="138"/>
      <c r="J1982" s="139">
        <f>ROUND(I1982*H1982,2)</f>
        <v>0</v>
      </c>
      <c r="K1982" s="135" t="s">
        <v>198</v>
      </c>
      <c r="L1982" s="33"/>
      <c r="M1982" s="140" t="s">
        <v>20</v>
      </c>
      <c r="N1982" s="141" t="s">
        <v>51</v>
      </c>
      <c r="P1982" s="142">
        <f>O1982*H1982</f>
        <v>0</v>
      </c>
      <c r="Q1982" s="142">
        <v>5.3400000000000001E-3</v>
      </c>
      <c r="R1982" s="142">
        <f>Q1982*H1982</f>
        <v>0.28707840000000001</v>
      </c>
      <c r="S1982" s="142">
        <v>0</v>
      </c>
      <c r="T1982" s="143">
        <f>S1982*H1982</f>
        <v>0</v>
      </c>
      <c r="AR1982" s="144" t="s">
        <v>199</v>
      </c>
      <c r="AT1982" s="144" t="s">
        <v>194</v>
      </c>
      <c r="AU1982" s="144" t="s">
        <v>89</v>
      </c>
      <c r="AY1982" s="18" t="s">
        <v>192</v>
      </c>
      <c r="BE1982" s="145">
        <f>IF(N1982="základní",J1982,0)</f>
        <v>0</v>
      </c>
      <c r="BF1982" s="145">
        <f>IF(N1982="snížená",J1982,0)</f>
        <v>0</v>
      </c>
      <c r="BG1982" s="145">
        <f>IF(N1982="zákl. přenesená",J1982,0)</f>
        <v>0</v>
      </c>
      <c r="BH1982" s="145">
        <f>IF(N1982="sníž. přenesená",J1982,0)</f>
        <v>0</v>
      </c>
      <c r="BI1982" s="145">
        <f>IF(N1982="nulová",J1982,0)</f>
        <v>0</v>
      </c>
      <c r="BJ1982" s="18" t="s">
        <v>22</v>
      </c>
      <c r="BK1982" s="145">
        <f>ROUND(I1982*H1982,2)</f>
        <v>0</v>
      </c>
      <c r="BL1982" s="18" t="s">
        <v>199</v>
      </c>
      <c r="BM1982" s="144" t="s">
        <v>2968</v>
      </c>
    </row>
    <row r="1983" spans="2:65" s="1" customFormat="1" ht="10.199999999999999" x14ac:dyDescent="0.2">
      <c r="B1983" s="33"/>
      <c r="D1983" s="146" t="s">
        <v>201</v>
      </c>
      <c r="F1983" s="147" t="s">
        <v>2969</v>
      </c>
      <c r="I1983" s="148"/>
      <c r="L1983" s="33"/>
      <c r="M1983" s="149"/>
      <c r="T1983" s="54"/>
      <c r="AT1983" s="18" t="s">
        <v>201</v>
      </c>
      <c r="AU1983" s="18" t="s">
        <v>89</v>
      </c>
    </row>
    <row r="1984" spans="2:65" s="12" customFormat="1" ht="10.199999999999999" x14ac:dyDescent="0.2">
      <c r="B1984" s="150"/>
      <c r="D1984" s="151" t="s">
        <v>203</v>
      </c>
      <c r="E1984" s="152" t="s">
        <v>20</v>
      </c>
      <c r="F1984" s="153" t="s">
        <v>2970</v>
      </c>
      <c r="H1984" s="152" t="s">
        <v>20</v>
      </c>
      <c r="I1984" s="154"/>
      <c r="L1984" s="150"/>
      <c r="M1984" s="155"/>
      <c r="T1984" s="156"/>
      <c r="AT1984" s="152" t="s">
        <v>203</v>
      </c>
      <c r="AU1984" s="152" t="s">
        <v>89</v>
      </c>
      <c r="AV1984" s="12" t="s">
        <v>22</v>
      </c>
      <c r="AW1984" s="12" t="s">
        <v>39</v>
      </c>
      <c r="AX1984" s="12" t="s">
        <v>80</v>
      </c>
      <c r="AY1984" s="152" t="s">
        <v>192</v>
      </c>
    </row>
    <row r="1985" spans="2:65" s="13" customFormat="1" ht="10.199999999999999" x14ac:dyDescent="0.2">
      <c r="B1985" s="157"/>
      <c r="D1985" s="151" t="s">
        <v>203</v>
      </c>
      <c r="E1985" s="158" t="s">
        <v>20</v>
      </c>
      <c r="F1985" s="159" t="s">
        <v>2971</v>
      </c>
      <c r="H1985" s="160">
        <v>53.76</v>
      </c>
      <c r="I1985" s="161"/>
      <c r="L1985" s="157"/>
      <c r="M1985" s="162"/>
      <c r="T1985" s="163"/>
      <c r="AT1985" s="158" t="s">
        <v>203</v>
      </c>
      <c r="AU1985" s="158" t="s">
        <v>89</v>
      </c>
      <c r="AV1985" s="13" t="s">
        <v>89</v>
      </c>
      <c r="AW1985" s="13" t="s">
        <v>39</v>
      </c>
      <c r="AX1985" s="13" t="s">
        <v>22</v>
      </c>
      <c r="AY1985" s="158" t="s">
        <v>192</v>
      </c>
    </row>
    <row r="1986" spans="2:65" s="1" customFormat="1" ht="24.15" customHeight="1" x14ac:dyDescent="0.2">
      <c r="B1986" s="33"/>
      <c r="C1986" s="133" t="s">
        <v>2972</v>
      </c>
      <c r="D1986" s="133" t="s">
        <v>194</v>
      </c>
      <c r="E1986" s="134" t="s">
        <v>2973</v>
      </c>
      <c r="F1986" s="135" t="s">
        <v>2974</v>
      </c>
      <c r="G1986" s="136" t="s">
        <v>487</v>
      </c>
      <c r="H1986" s="137">
        <v>231</v>
      </c>
      <c r="I1986" s="138"/>
      <c r="J1986" s="139">
        <f>ROUND(I1986*H1986,2)</f>
        <v>0</v>
      </c>
      <c r="K1986" s="135" t="s">
        <v>198</v>
      </c>
      <c r="L1986" s="33"/>
      <c r="M1986" s="140" t="s">
        <v>20</v>
      </c>
      <c r="N1986" s="141" t="s">
        <v>51</v>
      </c>
      <c r="P1986" s="142">
        <f>O1986*H1986</f>
        <v>0</v>
      </c>
      <c r="Q1986" s="142">
        <v>7.7999999999999999E-4</v>
      </c>
      <c r="R1986" s="142">
        <f>Q1986*H1986</f>
        <v>0.18018000000000001</v>
      </c>
      <c r="S1986" s="142">
        <v>0</v>
      </c>
      <c r="T1986" s="143">
        <f>S1986*H1986</f>
        <v>0</v>
      </c>
      <c r="AR1986" s="144" t="s">
        <v>199</v>
      </c>
      <c r="AT1986" s="144" t="s">
        <v>194</v>
      </c>
      <c r="AU1986" s="144" t="s">
        <v>89</v>
      </c>
      <c r="AY1986" s="18" t="s">
        <v>192</v>
      </c>
      <c r="BE1986" s="145">
        <f>IF(N1986="základní",J1986,0)</f>
        <v>0</v>
      </c>
      <c r="BF1986" s="145">
        <f>IF(N1986="snížená",J1986,0)</f>
        <v>0</v>
      </c>
      <c r="BG1986" s="145">
        <f>IF(N1986="zákl. přenesená",J1986,0)</f>
        <v>0</v>
      </c>
      <c r="BH1986" s="145">
        <f>IF(N1986="sníž. přenesená",J1986,0)</f>
        <v>0</v>
      </c>
      <c r="BI1986" s="145">
        <f>IF(N1986="nulová",J1986,0)</f>
        <v>0</v>
      </c>
      <c r="BJ1986" s="18" t="s">
        <v>22</v>
      </c>
      <c r="BK1986" s="145">
        <f>ROUND(I1986*H1986,2)</f>
        <v>0</v>
      </c>
      <c r="BL1986" s="18" t="s">
        <v>199</v>
      </c>
      <c r="BM1986" s="144" t="s">
        <v>2975</v>
      </c>
    </row>
    <row r="1987" spans="2:65" s="1" customFormat="1" ht="10.199999999999999" x14ac:dyDescent="0.2">
      <c r="B1987" s="33"/>
      <c r="D1987" s="146" t="s">
        <v>201</v>
      </c>
      <c r="F1987" s="147" t="s">
        <v>2976</v>
      </c>
      <c r="I1987" s="148"/>
      <c r="L1987" s="33"/>
      <c r="M1987" s="149"/>
      <c r="T1987" s="54"/>
      <c r="AT1987" s="18" t="s">
        <v>201</v>
      </c>
      <c r="AU1987" s="18" t="s">
        <v>89</v>
      </c>
    </row>
    <row r="1988" spans="2:65" s="12" customFormat="1" ht="10.199999999999999" x14ac:dyDescent="0.2">
      <c r="B1988" s="150"/>
      <c r="D1988" s="151" t="s">
        <v>203</v>
      </c>
      <c r="E1988" s="152" t="s">
        <v>20</v>
      </c>
      <c r="F1988" s="153" t="s">
        <v>2977</v>
      </c>
      <c r="H1988" s="152" t="s">
        <v>20</v>
      </c>
      <c r="I1988" s="154"/>
      <c r="L1988" s="150"/>
      <c r="M1988" s="155"/>
      <c r="T1988" s="156"/>
      <c r="AT1988" s="152" t="s">
        <v>203</v>
      </c>
      <c r="AU1988" s="152" t="s">
        <v>89</v>
      </c>
      <c r="AV1988" s="12" t="s">
        <v>22</v>
      </c>
      <c r="AW1988" s="12" t="s">
        <v>39</v>
      </c>
      <c r="AX1988" s="12" t="s">
        <v>80</v>
      </c>
      <c r="AY1988" s="152" t="s">
        <v>192</v>
      </c>
    </row>
    <row r="1989" spans="2:65" s="13" customFormat="1" ht="10.199999999999999" x14ac:dyDescent="0.2">
      <c r="B1989" s="157"/>
      <c r="D1989" s="151" t="s">
        <v>203</v>
      </c>
      <c r="E1989" s="158" t="s">
        <v>20</v>
      </c>
      <c r="F1989" s="159" t="s">
        <v>2978</v>
      </c>
      <c r="H1989" s="160">
        <v>231</v>
      </c>
      <c r="I1989" s="161"/>
      <c r="L1989" s="157"/>
      <c r="M1989" s="162"/>
      <c r="T1989" s="163"/>
      <c r="AT1989" s="158" t="s">
        <v>203</v>
      </c>
      <c r="AU1989" s="158" t="s">
        <v>89</v>
      </c>
      <c r="AV1989" s="13" t="s">
        <v>89</v>
      </c>
      <c r="AW1989" s="13" t="s">
        <v>39</v>
      </c>
      <c r="AX1989" s="13" t="s">
        <v>22</v>
      </c>
      <c r="AY1989" s="158" t="s">
        <v>192</v>
      </c>
    </row>
    <row r="1990" spans="2:65" s="1" customFormat="1" ht="16.5" customHeight="1" x14ac:dyDescent="0.2">
      <c r="B1990" s="33"/>
      <c r="C1990" s="133" t="s">
        <v>2979</v>
      </c>
      <c r="D1990" s="133" t="s">
        <v>194</v>
      </c>
      <c r="E1990" s="134" t="s">
        <v>2980</v>
      </c>
      <c r="F1990" s="135" t="s">
        <v>2981</v>
      </c>
      <c r="G1990" s="136" t="s">
        <v>234</v>
      </c>
      <c r="H1990" s="137">
        <v>38.4</v>
      </c>
      <c r="I1990" s="138"/>
      <c r="J1990" s="139">
        <f>ROUND(I1990*H1990,2)</f>
        <v>0</v>
      </c>
      <c r="K1990" s="135" t="s">
        <v>198</v>
      </c>
      <c r="L1990" s="33"/>
      <c r="M1990" s="140" t="s">
        <v>20</v>
      </c>
      <c r="N1990" s="141" t="s">
        <v>51</v>
      </c>
      <c r="P1990" s="142">
        <f>O1990*H1990</f>
        <v>0</v>
      </c>
      <c r="Q1990" s="142">
        <v>0</v>
      </c>
      <c r="R1990" s="142">
        <f>Q1990*H1990</f>
        <v>0</v>
      </c>
      <c r="S1990" s="142">
        <v>0</v>
      </c>
      <c r="T1990" s="143">
        <f>S1990*H1990</f>
        <v>0</v>
      </c>
      <c r="AR1990" s="144" t="s">
        <v>199</v>
      </c>
      <c r="AT1990" s="144" t="s">
        <v>194</v>
      </c>
      <c r="AU1990" s="144" t="s">
        <v>89</v>
      </c>
      <c r="AY1990" s="18" t="s">
        <v>192</v>
      </c>
      <c r="BE1990" s="145">
        <f>IF(N1990="základní",J1990,0)</f>
        <v>0</v>
      </c>
      <c r="BF1990" s="145">
        <f>IF(N1990="snížená",J1990,0)</f>
        <v>0</v>
      </c>
      <c r="BG1990" s="145">
        <f>IF(N1990="zákl. přenesená",J1990,0)</f>
        <v>0</v>
      </c>
      <c r="BH1990" s="145">
        <f>IF(N1990="sníž. přenesená",J1990,0)</f>
        <v>0</v>
      </c>
      <c r="BI1990" s="145">
        <f>IF(N1990="nulová",J1990,0)</f>
        <v>0</v>
      </c>
      <c r="BJ1990" s="18" t="s">
        <v>22</v>
      </c>
      <c r="BK1990" s="145">
        <f>ROUND(I1990*H1990,2)</f>
        <v>0</v>
      </c>
      <c r="BL1990" s="18" t="s">
        <v>199</v>
      </c>
      <c r="BM1990" s="144" t="s">
        <v>2982</v>
      </c>
    </row>
    <row r="1991" spans="2:65" s="1" customFormat="1" ht="10.199999999999999" x14ac:dyDescent="0.2">
      <c r="B1991" s="33"/>
      <c r="D1991" s="146" t="s">
        <v>201</v>
      </c>
      <c r="F1991" s="147" t="s">
        <v>2983</v>
      </c>
      <c r="I1991" s="148"/>
      <c r="L1991" s="33"/>
      <c r="M1991" s="149"/>
      <c r="T1991" s="54"/>
      <c r="AT1991" s="18" t="s">
        <v>201</v>
      </c>
      <c r="AU1991" s="18" t="s">
        <v>89</v>
      </c>
    </row>
    <row r="1992" spans="2:65" s="13" customFormat="1" ht="10.199999999999999" x14ac:dyDescent="0.2">
      <c r="B1992" s="157"/>
      <c r="D1992" s="151" t="s">
        <v>203</v>
      </c>
      <c r="E1992" s="158" t="s">
        <v>20</v>
      </c>
      <c r="F1992" s="159" t="s">
        <v>1328</v>
      </c>
      <c r="H1992" s="160">
        <v>38.4</v>
      </c>
      <c r="I1992" s="161"/>
      <c r="L1992" s="157"/>
      <c r="M1992" s="162"/>
      <c r="T1992" s="163"/>
      <c r="AT1992" s="158" t="s">
        <v>203</v>
      </c>
      <c r="AU1992" s="158" t="s">
        <v>89</v>
      </c>
      <c r="AV1992" s="13" t="s">
        <v>89</v>
      </c>
      <c r="AW1992" s="13" t="s">
        <v>39</v>
      </c>
      <c r="AX1992" s="13" t="s">
        <v>22</v>
      </c>
      <c r="AY1992" s="158" t="s">
        <v>192</v>
      </c>
    </row>
    <row r="1993" spans="2:65" s="1" customFormat="1" ht="24.15" customHeight="1" x14ac:dyDescent="0.2">
      <c r="B1993" s="33"/>
      <c r="C1993" s="133" t="s">
        <v>2984</v>
      </c>
      <c r="D1993" s="133" t="s">
        <v>194</v>
      </c>
      <c r="E1993" s="134" t="s">
        <v>2985</v>
      </c>
      <c r="F1993" s="135" t="s">
        <v>2986</v>
      </c>
      <c r="G1993" s="136" t="s">
        <v>269</v>
      </c>
      <c r="H1993" s="137">
        <v>20</v>
      </c>
      <c r="I1993" s="138"/>
      <c r="J1993" s="139">
        <f>ROUND(I1993*H1993,2)</f>
        <v>0</v>
      </c>
      <c r="K1993" s="135" t="s">
        <v>20</v>
      </c>
      <c r="L1993" s="33"/>
      <c r="M1993" s="140" t="s">
        <v>20</v>
      </c>
      <c r="N1993" s="141" t="s">
        <v>51</v>
      </c>
      <c r="P1993" s="142">
        <f>O1993*H1993</f>
        <v>0</v>
      </c>
      <c r="Q1993" s="142">
        <v>1E-3</v>
      </c>
      <c r="R1993" s="142">
        <f>Q1993*H1993</f>
        <v>0.02</v>
      </c>
      <c r="S1993" s="142">
        <v>0</v>
      </c>
      <c r="T1993" s="143">
        <f>S1993*H1993</f>
        <v>0</v>
      </c>
      <c r="AR1993" s="144" t="s">
        <v>199</v>
      </c>
      <c r="AT1993" s="144" t="s">
        <v>194</v>
      </c>
      <c r="AU1993" s="144" t="s">
        <v>89</v>
      </c>
      <c r="AY1993" s="18" t="s">
        <v>192</v>
      </c>
      <c r="BE1993" s="145">
        <f>IF(N1993="základní",J1993,0)</f>
        <v>0</v>
      </c>
      <c r="BF1993" s="145">
        <f>IF(N1993="snížená",J1993,0)</f>
        <v>0</v>
      </c>
      <c r="BG1993" s="145">
        <f>IF(N1993="zákl. přenesená",J1993,0)</f>
        <v>0</v>
      </c>
      <c r="BH1993" s="145">
        <f>IF(N1993="sníž. přenesená",J1993,0)</f>
        <v>0</v>
      </c>
      <c r="BI1993" s="145">
        <f>IF(N1993="nulová",J1993,0)</f>
        <v>0</v>
      </c>
      <c r="BJ1993" s="18" t="s">
        <v>22</v>
      </c>
      <c r="BK1993" s="145">
        <f>ROUND(I1993*H1993,2)</f>
        <v>0</v>
      </c>
      <c r="BL1993" s="18" t="s">
        <v>199</v>
      </c>
      <c r="BM1993" s="144" t="s">
        <v>2987</v>
      </c>
    </row>
    <row r="1994" spans="2:65" s="13" customFormat="1" ht="10.199999999999999" x14ac:dyDescent="0.2">
      <c r="B1994" s="157"/>
      <c r="D1994" s="151" t="s">
        <v>203</v>
      </c>
      <c r="E1994" s="158" t="s">
        <v>20</v>
      </c>
      <c r="F1994" s="159" t="s">
        <v>2988</v>
      </c>
      <c r="H1994" s="160">
        <v>20</v>
      </c>
      <c r="I1994" s="161"/>
      <c r="L1994" s="157"/>
      <c r="M1994" s="162"/>
      <c r="T1994" s="163"/>
      <c r="AT1994" s="158" t="s">
        <v>203</v>
      </c>
      <c r="AU1994" s="158" t="s">
        <v>89</v>
      </c>
      <c r="AV1994" s="13" t="s">
        <v>89</v>
      </c>
      <c r="AW1994" s="13" t="s">
        <v>39</v>
      </c>
      <c r="AX1994" s="13" t="s">
        <v>22</v>
      </c>
      <c r="AY1994" s="158" t="s">
        <v>192</v>
      </c>
    </row>
    <row r="1995" spans="2:65" s="1" customFormat="1" ht="21.75" customHeight="1" x14ac:dyDescent="0.2">
      <c r="B1995" s="33"/>
      <c r="C1995" s="133" t="s">
        <v>2989</v>
      </c>
      <c r="D1995" s="133" t="s">
        <v>194</v>
      </c>
      <c r="E1995" s="134" t="s">
        <v>2990</v>
      </c>
      <c r="F1995" s="135" t="s">
        <v>2991</v>
      </c>
      <c r="G1995" s="136" t="s">
        <v>269</v>
      </c>
      <c r="H1995" s="137">
        <v>125</v>
      </c>
      <c r="I1995" s="138"/>
      <c r="J1995" s="139">
        <f>ROUND(I1995*H1995,2)</f>
        <v>0</v>
      </c>
      <c r="K1995" s="135" t="s">
        <v>20</v>
      </c>
      <c r="L1995" s="33"/>
      <c r="M1995" s="140" t="s">
        <v>20</v>
      </c>
      <c r="N1995" s="141" t="s">
        <v>51</v>
      </c>
      <c r="P1995" s="142">
        <f>O1995*H1995</f>
        <v>0</v>
      </c>
      <c r="Q1995" s="142">
        <v>0</v>
      </c>
      <c r="R1995" s="142">
        <f>Q1995*H1995</f>
        <v>0</v>
      </c>
      <c r="S1995" s="142">
        <v>0</v>
      </c>
      <c r="T1995" s="143">
        <f>S1995*H1995</f>
        <v>0</v>
      </c>
      <c r="AR1995" s="144" t="s">
        <v>882</v>
      </c>
      <c r="AT1995" s="144" t="s">
        <v>194</v>
      </c>
      <c r="AU1995" s="144" t="s">
        <v>89</v>
      </c>
      <c r="AY1995" s="18" t="s">
        <v>192</v>
      </c>
      <c r="BE1995" s="145">
        <f>IF(N1995="základní",J1995,0)</f>
        <v>0</v>
      </c>
      <c r="BF1995" s="145">
        <f>IF(N1995="snížená",J1995,0)</f>
        <v>0</v>
      </c>
      <c r="BG1995" s="145">
        <f>IF(N1995="zákl. přenesená",J1995,0)</f>
        <v>0</v>
      </c>
      <c r="BH1995" s="145">
        <f>IF(N1995="sníž. přenesená",J1995,0)</f>
        <v>0</v>
      </c>
      <c r="BI1995" s="145">
        <f>IF(N1995="nulová",J1995,0)</f>
        <v>0</v>
      </c>
      <c r="BJ1995" s="18" t="s">
        <v>22</v>
      </c>
      <c r="BK1995" s="145">
        <f>ROUND(I1995*H1995,2)</f>
        <v>0</v>
      </c>
      <c r="BL1995" s="18" t="s">
        <v>882</v>
      </c>
      <c r="BM1995" s="144" t="s">
        <v>2992</v>
      </c>
    </row>
    <row r="1996" spans="2:65" s="13" customFormat="1" ht="10.199999999999999" x14ac:dyDescent="0.2">
      <c r="B1996" s="157"/>
      <c r="D1996" s="151" t="s">
        <v>203</v>
      </c>
      <c r="E1996" s="158" t="s">
        <v>20</v>
      </c>
      <c r="F1996" s="159" t="s">
        <v>2993</v>
      </c>
      <c r="H1996" s="160">
        <v>125</v>
      </c>
      <c r="I1996" s="161"/>
      <c r="L1996" s="157"/>
      <c r="M1996" s="162"/>
      <c r="T1996" s="163"/>
      <c r="AT1996" s="158" t="s">
        <v>203</v>
      </c>
      <c r="AU1996" s="158" t="s">
        <v>89</v>
      </c>
      <c r="AV1996" s="13" t="s">
        <v>89</v>
      </c>
      <c r="AW1996" s="13" t="s">
        <v>39</v>
      </c>
      <c r="AX1996" s="13" t="s">
        <v>22</v>
      </c>
      <c r="AY1996" s="158" t="s">
        <v>192</v>
      </c>
    </row>
    <row r="1997" spans="2:65" s="1" customFormat="1" ht="16.5" customHeight="1" x14ac:dyDescent="0.2">
      <c r="B1997" s="33"/>
      <c r="C1997" s="133" t="s">
        <v>2994</v>
      </c>
      <c r="D1997" s="133" t="s">
        <v>194</v>
      </c>
      <c r="E1997" s="134" t="s">
        <v>2995</v>
      </c>
      <c r="F1997" s="135" t="s">
        <v>2996</v>
      </c>
      <c r="G1997" s="136" t="s">
        <v>869</v>
      </c>
      <c r="H1997" s="137">
        <v>8</v>
      </c>
      <c r="I1997" s="138"/>
      <c r="J1997" s="139">
        <f>ROUND(I1997*H1997,2)</f>
        <v>0</v>
      </c>
      <c r="K1997" s="135" t="s">
        <v>20</v>
      </c>
      <c r="L1997" s="33"/>
      <c r="M1997" s="140" t="s">
        <v>20</v>
      </c>
      <c r="N1997" s="141" t="s">
        <v>51</v>
      </c>
      <c r="P1997" s="142">
        <f>O1997*H1997</f>
        <v>0</v>
      </c>
      <c r="Q1997" s="142">
        <v>0</v>
      </c>
      <c r="R1997" s="142">
        <f>Q1997*H1997</f>
        <v>0</v>
      </c>
      <c r="S1997" s="142">
        <v>0</v>
      </c>
      <c r="T1997" s="143">
        <f>S1997*H1997</f>
        <v>0</v>
      </c>
      <c r="AR1997" s="144" t="s">
        <v>882</v>
      </c>
      <c r="AT1997" s="144" t="s">
        <v>194</v>
      </c>
      <c r="AU1997" s="144" t="s">
        <v>89</v>
      </c>
      <c r="AY1997" s="18" t="s">
        <v>192</v>
      </c>
      <c r="BE1997" s="145">
        <f>IF(N1997="základní",J1997,0)</f>
        <v>0</v>
      </c>
      <c r="BF1997" s="145">
        <f>IF(N1997="snížená",J1997,0)</f>
        <v>0</v>
      </c>
      <c r="BG1997" s="145">
        <f>IF(N1997="zákl. přenesená",J1997,0)</f>
        <v>0</v>
      </c>
      <c r="BH1997" s="145">
        <f>IF(N1997="sníž. přenesená",J1997,0)</f>
        <v>0</v>
      </c>
      <c r="BI1997" s="145">
        <f>IF(N1997="nulová",J1997,0)</f>
        <v>0</v>
      </c>
      <c r="BJ1997" s="18" t="s">
        <v>22</v>
      </c>
      <c r="BK1997" s="145">
        <f>ROUND(I1997*H1997,2)</f>
        <v>0</v>
      </c>
      <c r="BL1997" s="18" t="s">
        <v>882</v>
      </c>
      <c r="BM1997" s="144" t="s">
        <v>2997</v>
      </c>
    </row>
    <row r="1998" spans="2:65" s="12" customFormat="1" ht="10.199999999999999" x14ac:dyDescent="0.2">
      <c r="B1998" s="150"/>
      <c r="D1998" s="151" t="s">
        <v>203</v>
      </c>
      <c r="E1998" s="152" t="s">
        <v>20</v>
      </c>
      <c r="F1998" s="153" t="s">
        <v>2998</v>
      </c>
      <c r="H1998" s="152" t="s">
        <v>20</v>
      </c>
      <c r="I1998" s="154"/>
      <c r="L1998" s="150"/>
      <c r="M1998" s="155"/>
      <c r="T1998" s="156"/>
      <c r="AT1998" s="152" t="s">
        <v>203</v>
      </c>
      <c r="AU1998" s="152" t="s">
        <v>89</v>
      </c>
      <c r="AV1998" s="12" t="s">
        <v>22</v>
      </c>
      <c r="AW1998" s="12" t="s">
        <v>39</v>
      </c>
      <c r="AX1998" s="12" t="s">
        <v>80</v>
      </c>
      <c r="AY1998" s="152" t="s">
        <v>192</v>
      </c>
    </row>
    <row r="1999" spans="2:65" s="13" customFormat="1" ht="10.199999999999999" x14ac:dyDescent="0.2">
      <c r="B1999" s="157"/>
      <c r="D1999" s="151" t="s">
        <v>203</v>
      </c>
      <c r="E1999" s="158" t="s">
        <v>20</v>
      </c>
      <c r="F1999" s="159" t="s">
        <v>266</v>
      </c>
      <c r="H1999" s="160">
        <v>8</v>
      </c>
      <c r="I1999" s="161"/>
      <c r="L1999" s="157"/>
      <c r="M1999" s="162"/>
      <c r="T1999" s="163"/>
      <c r="AT1999" s="158" t="s">
        <v>203</v>
      </c>
      <c r="AU1999" s="158" t="s">
        <v>89</v>
      </c>
      <c r="AV1999" s="13" t="s">
        <v>89</v>
      </c>
      <c r="AW1999" s="13" t="s">
        <v>39</v>
      </c>
      <c r="AX1999" s="13" t="s">
        <v>22</v>
      </c>
      <c r="AY1999" s="158" t="s">
        <v>192</v>
      </c>
    </row>
    <row r="2000" spans="2:65" s="1" customFormat="1" ht="16.5" customHeight="1" x14ac:dyDescent="0.2">
      <c r="B2000" s="33"/>
      <c r="C2000" s="133" t="s">
        <v>2999</v>
      </c>
      <c r="D2000" s="133" t="s">
        <v>194</v>
      </c>
      <c r="E2000" s="134" t="s">
        <v>3000</v>
      </c>
      <c r="F2000" s="135" t="s">
        <v>3001</v>
      </c>
      <c r="G2000" s="136" t="s">
        <v>869</v>
      </c>
      <c r="H2000" s="137">
        <v>4</v>
      </c>
      <c r="I2000" s="138"/>
      <c r="J2000" s="139">
        <f>ROUND(I2000*H2000,2)</f>
        <v>0</v>
      </c>
      <c r="K2000" s="135" t="s">
        <v>20</v>
      </c>
      <c r="L2000" s="33"/>
      <c r="M2000" s="140" t="s">
        <v>20</v>
      </c>
      <c r="N2000" s="141" t="s">
        <v>51</v>
      </c>
      <c r="P2000" s="142">
        <f>O2000*H2000</f>
        <v>0</v>
      </c>
      <c r="Q2000" s="142">
        <v>0</v>
      </c>
      <c r="R2000" s="142">
        <f>Q2000*H2000</f>
        <v>0</v>
      </c>
      <c r="S2000" s="142">
        <v>0</v>
      </c>
      <c r="T2000" s="143">
        <f>S2000*H2000</f>
        <v>0</v>
      </c>
      <c r="AR2000" s="144" t="s">
        <v>882</v>
      </c>
      <c r="AT2000" s="144" t="s">
        <v>194</v>
      </c>
      <c r="AU2000" s="144" t="s">
        <v>89</v>
      </c>
      <c r="AY2000" s="18" t="s">
        <v>192</v>
      </c>
      <c r="BE2000" s="145">
        <f>IF(N2000="základní",J2000,0)</f>
        <v>0</v>
      </c>
      <c r="BF2000" s="145">
        <f>IF(N2000="snížená",J2000,0)</f>
        <v>0</v>
      </c>
      <c r="BG2000" s="145">
        <f>IF(N2000="zákl. přenesená",J2000,0)</f>
        <v>0</v>
      </c>
      <c r="BH2000" s="145">
        <f>IF(N2000="sníž. přenesená",J2000,0)</f>
        <v>0</v>
      </c>
      <c r="BI2000" s="145">
        <f>IF(N2000="nulová",J2000,0)</f>
        <v>0</v>
      </c>
      <c r="BJ2000" s="18" t="s">
        <v>22</v>
      </c>
      <c r="BK2000" s="145">
        <f>ROUND(I2000*H2000,2)</f>
        <v>0</v>
      </c>
      <c r="BL2000" s="18" t="s">
        <v>882</v>
      </c>
      <c r="BM2000" s="144" t="s">
        <v>3002</v>
      </c>
    </row>
    <row r="2001" spans="2:65" s="1" customFormat="1" ht="16.5" customHeight="1" x14ac:dyDescent="0.2">
      <c r="B2001" s="33"/>
      <c r="C2001" s="133" t="s">
        <v>3003</v>
      </c>
      <c r="D2001" s="133" t="s">
        <v>194</v>
      </c>
      <c r="E2001" s="134" t="s">
        <v>3004</v>
      </c>
      <c r="F2001" s="135" t="s">
        <v>3005</v>
      </c>
      <c r="G2001" s="136" t="s">
        <v>869</v>
      </c>
      <c r="H2001" s="137">
        <v>15</v>
      </c>
      <c r="I2001" s="138"/>
      <c r="J2001" s="139">
        <f>ROUND(I2001*H2001,2)</f>
        <v>0</v>
      </c>
      <c r="K2001" s="135" t="s">
        <v>20</v>
      </c>
      <c r="L2001" s="33"/>
      <c r="M2001" s="140" t="s">
        <v>20</v>
      </c>
      <c r="N2001" s="141" t="s">
        <v>51</v>
      </c>
      <c r="P2001" s="142">
        <f>O2001*H2001</f>
        <v>0</v>
      </c>
      <c r="Q2001" s="142">
        <v>0</v>
      </c>
      <c r="R2001" s="142">
        <f>Q2001*H2001</f>
        <v>0</v>
      </c>
      <c r="S2001" s="142">
        <v>0</v>
      </c>
      <c r="T2001" s="143">
        <f>S2001*H2001</f>
        <v>0</v>
      </c>
      <c r="AR2001" s="144" t="s">
        <v>882</v>
      </c>
      <c r="AT2001" s="144" t="s">
        <v>194</v>
      </c>
      <c r="AU2001" s="144" t="s">
        <v>89</v>
      </c>
      <c r="AY2001" s="18" t="s">
        <v>192</v>
      </c>
      <c r="BE2001" s="145">
        <f>IF(N2001="základní",J2001,0)</f>
        <v>0</v>
      </c>
      <c r="BF2001" s="145">
        <f>IF(N2001="snížená",J2001,0)</f>
        <v>0</v>
      </c>
      <c r="BG2001" s="145">
        <f>IF(N2001="zákl. přenesená",J2001,0)</f>
        <v>0</v>
      </c>
      <c r="BH2001" s="145">
        <f>IF(N2001="sníž. přenesená",J2001,0)</f>
        <v>0</v>
      </c>
      <c r="BI2001" s="145">
        <f>IF(N2001="nulová",J2001,0)</f>
        <v>0</v>
      </c>
      <c r="BJ2001" s="18" t="s">
        <v>22</v>
      </c>
      <c r="BK2001" s="145">
        <f>ROUND(I2001*H2001,2)</f>
        <v>0</v>
      </c>
      <c r="BL2001" s="18" t="s">
        <v>882</v>
      </c>
      <c r="BM2001" s="144" t="s">
        <v>3006</v>
      </c>
    </row>
    <row r="2002" spans="2:65" s="1" customFormat="1" ht="16.5" customHeight="1" x14ac:dyDescent="0.2">
      <c r="B2002" s="33"/>
      <c r="C2002" s="133" t="s">
        <v>3007</v>
      </c>
      <c r="D2002" s="133" t="s">
        <v>194</v>
      </c>
      <c r="E2002" s="134" t="s">
        <v>3008</v>
      </c>
      <c r="F2002" s="135" t="s">
        <v>3009</v>
      </c>
      <c r="G2002" s="136" t="s">
        <v>869</v>
      </c>
      <c r="H2002" s="137">
        <v>10</v>
      </c>
      <c r="I2002" s="138"/>
      <c r="J2002" s="139">
        <f>ROUND(I2002*H2002,2)</f>
        <v>0</v>
      </c>
      <c r="K2002" s="135" t="s">
        <v>20</v>
      </c>
      <c r="L2002" s="33"/>
      <c r="M2002" s="140" t="s">
        <v>20</v>
      </c>
      <c r="N2002" s="141" t="s">
        <v>51</v>
      </c>
      <c r="P2002" s="142">
        <f>O2002*H2002</f>
        <v>0</v>
      </c>
      <c r="Q2002" s="142">
        <v>1.1000000000000001E-3</v>
      </c>
      <c r="R2002" s="142">
        <f>Q2002*H2002</f>
        <v>1.1000000000000001E-2</v>
      </c>
      <c r="S2002" s="142">
        <v>0</v>
      </c>
      <c r="T2002" s="143">
        <f>S2002*H2002</f>
        <v>0</v>
      </c>
      <c r="AR2002" s="144" t="s">
        <v>350</v>
      </c>
      <c r="AT2002" s="144" t="s">
        <v>194</v>
      </c>
      <c r="AU2002" s="144" t="s">
        <v>89</v>
      </c>
      <c r="AY2002" s="18" t="s">
        <v>192</v>
      </c>
      <c r="BE2002" s="145">
        <f>IF(N2002="základní",J2002,0)</f>
        <v>0</v>
      </c>
      <c r="BF2002" s="145">
        <f>IF(N2002="snížená",J2002,0)</f>
        <v>0</v>
      </c>
      <c r="BG2002" s="145">
        <f>IF(N2002="zákl. přenesená",J2002,0)</f>
        <v>0</v>
      </c>
      <c r="BH2002" s="145">
        <f>IF(N2002="sníž. přenesená",J2002,0)</f>
        <v>0</v>
      </c>
      <c r="BI2002" s="145">
        <f>IF(N2002="nulová",J2002,0)</f>
        <v>0</v>
      </c>
      <c r="BJ2002" s="18" t="s">
        <v>22</v>
      </c>
      <c r="BK2002" s="145">
        <f>ROUND(I2002*H2002,2)</f>
        <v>0</v>
      </c>
      <c r="BL2002" s="18" t="s">
        <v>350</v>
      </c>
      <c r="BM2002" s="144" t="s">
        <v>3010</v>
      </c>
    </row>
    <row r="2003" spans="2:65" s="12" customFormat="1" ht="10.199999999999999" x14ac:dyDescent="0.2">
      <c r="B2003" s="150"/>
      <c r="D2003" s="151" t="s">
        <v>203</v>
      </c>
      <c r="E2003" s="152" t="s">
        <v>20</v>
      </c>
      <c r="F2003" s="153" t="s">
        <v>3011</v>
      </c>
      <c r="H2003" s="152" t="s">
        <v>20</v>
      </c>
      <c r="I2003" s="154"/>
      <c r="L2003" s="150"/>
      <c r="M2003" s="155"/>
      <c r="T2003" s="156"/>
      <c r="AT2003" s="152" t="s">
        <v>203</v>
      </c>
      <c r="AU2003" s="152" t="s">
        <v>89</v>
      </c>
      <c r="AV2003" s="12" t="s">
        <v>22</v>
      </c>
      <c r="AW2003" s="12" t="s">
        <v>39</v>
      </c>
      <c r="AX2003" s="12" t="s">
        <v>80</v>
      </c>
      <c r="AY2003" s="152" t="s">
        <v>192</v>
      </c>
    </row>
    <row r="2004" spans="2:65" s="13" customFormat="1" ht="10.199999999999999" x14ac:dyDescent="0.2">
      <c r="B2004" s="157"/>
      <c r="D2004" s="151" t="s">
        <v>203</v>
      </c>
      <c r="E2004" s="158" t="s">
        <v>20</v>
      </c>
      <c r="F2004" s="159" t="s">
        <v>27</v>
      </c>
      <c r="H2004" s="160">
        <v>10</v>
      </c>
      <c r="I2004" s="161"/>
      <c r="L2004" s="157"/>
      <c r="M2004" s="162"/>
      <c r="T2004" s="163"/>
      <c r="AT2004" s="158" t="s">
        <v>203</v>
      </c>
      <c r="AU2004" s="158" t="s">
        <v>89</v>
      </c>
      <c r="AV2004" s="13" t="s">
        <v>89</v>
      </c>
      <c r="AW2004" s="13" t="s">
        <v>39</v>
      </c>
      <c r="AX2004" s="13" t="s">
        <v>22</v>
      </c>
      <c r="AY2004" s="158" t="s">
        <v>192</v>
      </c>
    </row>
    <row r="2005" spans="2:65" s="1" customFormat="1" ht="16.5" customHeight="1" x14ac:dyDescent="0.2">
      <c r="B2005" s="33"/>
      <c r="C2005" s="133" t="s">
        <v>3012</v>
      </c>
      <c r="D2005" s="133" t="s">
        <v>194</v>
      </c>
      <c r="E2005" s="134" t="s">
        <v>3013</v>
      </c>
      <c r="F2005" s="135" t="s">
        <v>3014</v>
      </c>
      <c r="G2005" s="136" t="s">
        <v>487</v>
      </c>
      <c r="H2005" s="137">
        <v>2</v>
      </c>
      <c r="I2005" s="138"/>
      <c r="J2005" s="139">
        <f>ROUND(I2005*H2005,2)</f>
        <v>0</v>
      </c>
      <c r="K2005" s="135" t="s">
        <v>20</v>
      </c>
      <c r="L2005" s="33"/>
      <c r="M2005" s="140" t="s">
        <v>20</v>
      </c>
      <c r="N2005" s="141" t="s">
        <v>51</v>
      </c>
      <c r="P2005" s="142">
        <f>O2005*H2005</f>
        <v>0</v>
      </c>
      <c r="Q2005" s="142">
        <v>1E-3</v>
      </c>
      <c r="R2005" s="142">
        <f>Q2005*H2005</f>
        <v>2E-3</v>
      </c>
      <c r="S2005" s="142">
        <v>0</v>
      </c>
      <c r="T2005" s="143">
        <f>S2005*H2005</f>
        <v>0</v>
      </c>
      <c r="AR2005" s="144" t="s">
        <v>350</v>
      </c>
      <c r="AT2005" s="144" t="s">
        <v>194</v>
      </c>
      <c r="AU2005" s="144" t="s">
        <v>89</v>
      </c>
      <c r="AY2005" s="18" t="s">
        <v>192</v>
      </c>
      <c r="BE2005" s="145">
        <f>IF(N2005="základní",J2005,0)</f>
        <v>0</v>
      </c>
      <c r="BF2005" s="145">
        <f>IF(N2005="snížená",J2005,0)</f>
        <v>0</v>
      </c>
      <c r="BG2005" s="145">
        <f>IF(N2005="zákl. přenesená",J2005,0)</f>
        <v>0</v>
      </c>
      <c r="BH2005" s="145">
        <f>IF(N2005="sníž. přenesená",J2005,0)</f>
        <v>0</v>
      </c>
      <c r="BI2005" s="145">
        <f>IF(N2005="nulová",J2005,0)</f>
        <v>0</v>
      </c>
      <c r="BJ2005" s="18" t="s">
        <v>22</v>
      </c>
      <c r="BK2005" s="145">
        <f>ROUND(I2005*H2005,2)</f>
        <v>0</v>
      </c>
      <c r="BL2005" s="18" t="s">
        <v>350</v>
      </c>
      <c r="BM2005" s="144" t="s">
        <v>3015</v>
      </c>
    </row>
    <row r="2006" spans="2:65" s="12" customFormat="1" ht="10.199999999999999" x14ac:dyDescent="0.2">
      <c r="B2006" s="150"/>
      <c r="D2006" s="151" t="s">
        <v>203</v>
      </c>
      <c r="E2006" s="152" t="s">
        <v>20</v>
      </c>
      <c r="F2006" s="153" t="s">
        <v>3016</v>
      </c>
      <c r="H2006" s="152" t="s">
        <v>20</v>
      </c>
      <c r="I2006" s="154"/>
      <c r="L2006" s="150"/>
      <c r="M2006" s="155"/>
      <c r="T2006" s="156"/>
      <c r="AT2006" s="152" t="s">
        <v>203</v>
      </c>
      <c r="AU2006" s="152" t="s">
        <v>89</v>
      </c>
      <c r="AV2006" s="12" t="s">
        <v>22</v>
      </c>
      <c r="AW2006" s="12" t="s">
        <v>39</v>
      </c>
      <c r="AX2006" s="12" t="s">
        <v>80</v>
      </c>
      <c r="AY2006" s="152" t="s">
        <v>192</v>
      </c>
    </row>
    <row r="2007" spans="2:65" s="13" customFormat="1" ht="10.199999999999999" x14ac:dyDescent="0.2">
      <c r="B2007" s="157"/>
      <c r="D2007" s="151" t="s">
        <v>203</v>
      </c>
      <c r="E2007" s="158" t="s">
        <v>20</v>
      </c>
      <c r="F2007" s="159" t="s">
        <v>89</v>
      </c>
      <c r="H2007" s="160">
        <v>2</v>
      </c>
      <c r="I2007" s="161"/>
      <c r="L2007" s="157"/>
      <c r="M2007" s="162"/>
      <c r="T2007" s="163"/>
      <c r="AT2007" s="158" t="s">
        <v>203</v>
      </c>
      <c r="AU2007" s="158" t="s">
        <v>89</v>
      </c>
      <c r="AV2007" s="13" t="s">
        <v>89</v>
      </c>
      <c r="AW2007" s="13" t="s">
        <v>39</v>
      </c>
      <c r="AX2007" s="13" t="s">
        <v>22</v>
      </c>
      <c r="AY2007" s="158" t="s">
        <v>192</v>
      </c>
    </row>
    <row r="2008" spans="2:65" s="1" customFormat="1" ht="16.5" customHeight="1" x14ac:dyDescent="0.2">
      <c r="B2008" s="33"/>
      <c r="C2008" s="133" t="s">
        <v>3017</v>
      </c>
      <c r="D2008" s="133" t="s">
        <v>194</v>
      </c>
      <c r="E2008" s="134" t="s">
        <v>3018</v>
      </c>
      <c r="F2008" s="135" t="s">
        <v>3019</v>
      </c>
      <c r="G2008" s="136" t="s">
        <v>487</v>
      </c>
      <c r="H2008" s="137">
        <v>1</v>
      </c>
      <c r="I2008" s="138"/>
      <c r="J2008" s="139">
        <f>ROUND(I2008*H2008,2)</f>
        <v>0</v>
      </c>
      <c r="K2008" s="135" t="s">
        <v>20</v>
      </c>
      <c r="L2008" s="33"/>
      <c r="M2008" s="140" t="s">
        <v>20</v>
      </c>
      <c r="N2008" s="141" t="s">
        <v>51</v>
      </c>
      <c r="P2008" s="142">
        <f>O2008*H2008</f>
        <v>0</v>
      </c>
      <c r="Q2008" s="142">
        <v>1E-3</v>
      </c>
      <c r="R2008" s="142">
        <f>Q2008*H2008</f>
        <v>1E-3</v>
      </c>
      <c r="S2008" s="142">
        <v>0</v>
      </c>
      <c r="T2008" s="143">
        <f>S2008*H2008</f>
        <v>0</v>
      </c>
      <c r="AR2008" s="144" t="s">
        <v>350</v>
      </c>
      <c r="AT2008" s="144" t="s">
        <v>194</v>
      </c>
      <c r="AU2008" s="144" t="s">
        <v>89</v>
      </c>
      <c r="AY2008" s="18" t="s">
        <v>192</v>
      </c>
      <c r="BE2008" s="145">
        <f>IF(N2008="základní",J2008,0)</f>
        <v>0</v>
      </c>
      <c r="BF2008" s="145">
        <f>IF(N2008="snížená",J2008,0)</f>
        <v>0</v>
      </c>
      <c r="BG2008" s="145">
        <f>IF(N2008="zákl. přenesená",J2008,0)</f>
        <v>0</v>
      </c>
      <c r="BH2008" s="145">
        <f>IF(N2008="sníž. přenesená",J2008,0)</f>
        <v>0</v>
      </c>
      <c r="BI2008" s="145">
        <f>IF(N2008="nulová",J2008,0)</f>
        <v>0</v>
      </c>
      <c r="BJ2008" s="18" t="s">
        <v>22</v>
      </c>
      <c r="BK2008" s="145">
        <f>ROUND(I2008*H2008,2)</f>
        <v>0</v>
      </c>
      <c r="BL2008" s="18" t="s">
        <v>350</v>
      </c>
      <c r="BM2008" s="144" t="s">
        <v>3020</v>
      </c>
    </row>
    <row r="2009" spans="2:65" s="12" customFormat="1" ht="10.199999999999999" x14ac:dyDescent="0.2">
      <c r="B2009" s="150"/>
      <c r="D2009" s="151" t="s">
        <v>203</v>
      </c>
      <c r="E2009" s="152" t="s">
        <v>20</v>
      </c>
      <c r="F2009" s="153" t="s">
        <v>3016</v>
      </c>
      <c r="H2009" s="152" t="s">
        <v>20</v>
      </c>
      <c r="I2009" s="154"/>
      <c r="L2009" s="150"/>
      <c r="M2009" s="155"/>
      <c r="T2009" s="156"/>
      <c r="AT2009" s="152" t="s">
        <v>203</v>
      </c>
      <c r="AU2009" s="152" t="s">
        <v>89</v>
      </c>
      <c r="AV2009" s="12" t="s">
        <v>22</v>
      </c>
      <c r="AW2009" s="12" t="s">
        <v>39</v>
      </c>
      <c r="AX2009" s="12" t="s">
        <v>80</v>
      </c>
      <c r="AY2009" s="152" t="s">
        <v>192</v>
      </c>
    </row>
    <row r="2010" spans="2:65" s="13" customFormat="1" ht="10.199999999999999" x14ac:dyDescent="0.2">
      <c r="B2010" s="157"/>
      <c r="D2010" s="151" t="s">
        <v>203</v>
      </c>
      <c r="E2010" s="158" t="s">
        <v>20</v>
      </c>
      <c r="F2010" s="159" t="s">
        <v>22</v>
      </c>
      <c r="H2010" s="160">
        <v>1</v>
      </c>
      <c r="I2010" s="161"/>
      <c r="L2010" s="157"/>
      <c r="M2010" s="162"/>
      <c r="T2010" s="163"/>
      <c r="AT2010" s="158" t="s">
        <v>203</v>
      </c>
      <c r="AU2010" s="158" t="s">
        <v>89</v>
      </c>
      <c r="AV2010" s="13" t="s">
        <v>89</v>
      </c>
      <c r="AW2010" s="13" t="s">
        <v>39</v>
      </c>
      <c r="AX2010" s="13" t="s">
        <v>22</v>
      </c>
      <c r="AY2010" s="158" t="s">
        <v>192</v>
      </c>
    </row>
    <row r="2011" spans="2:65" s="11" customFormat="1" ht="22.8" customHeight="1" x14ac:dyDescent="0.25">
      <c r="B2011" s="121"/>
      <c r="D2011" s="122" t="s">
        <v>79</v>
      </c>
      <c r="E2011" s="131" t="s">
        <v>893</v>
      </c>
      <c r="F2011" s="131" t="s">
        <v>894</v>
      </c>
      <c r="I2011" s="124"/>
      <c r="J2011" s="132">
        <f>BK2011</f>
        <v>0</v>
      </c>
      <c r="L2011" s="121"/>
      <c r="M2011" s="126"/>
      <c r="P2011" s="127">
        <f>SUM(P2012:P2021)</f>
        <v>0</v>
      </c>
      <c r="R2011" s="127">
        <f>SUM(R2012:R2021)</f>
        <v>0</v>
      </c>
      <c r="T2011" s="128">
        <f>SUM(T2012:T2021)</f>
        <v>0</v>
      </c>
      <c r="AR2011" s="122" t="s">
        <v>22</v>
      </c>
      <c r="AT2011" s="129" t="s">
        <v>79</v>
      </c>
      <c r="AU2011" s="129" t="s">
        <v>22</v>
      </c>
      <c r="AY2011" s="122" t="s">
        <v>192</v>
      </c>
      <c r="BK2011" s="130">
        <f>SUM(BK2012:BK2021)</f>
        <v>0</v>
      </c>
    </row>
    <row r="2012" spans="2:65" s="1" customFormat="1" ht="24.15" customHeight="1" x14ac:dyDescent="0.2">
      <c r="B2012" s="33"/>
      <c r="C2012" s="133" t="s">
        <v>3021</v>
      </c>
      <c r="D2012" s="133" t="s">
        <v>194</v>
      </c>
      <c r="E2012" s="134" t="s">
        <v>896</v>
      </c>
      <c r="F2012" s="135" t="s">
        <v>897</v>
      </c>
      <c r="G2012" s="136" t="s">
        <v>898</v>
      </c>
      <c r="H2012" s="137">
        <v>13.537000000000001</v>
      </c>
      <c r="I2012" s="138"/>
      <c r="J2012" s="139">
        <f>ROUND(I2012*H2012,2)</f>
        <v>0</v>
      </c>
      <c r="K2012" s="135" t="s">
        <v>198</v>
      </c>
      <c r="L2012" s="33"/>
      <c r="M2012" s="140" t="s">
        <v>20</v>
      </c>
      <c r="N2012" s="141" t="s">
        <v>51</v>
      </c>
      <c r="P2012" s="142">
        <f>O2012*H2012</f>
        <v>0</v>
      </c>
      <c r="Q2012" s="142">
        <v>0</v>
      </c>
      <c r="R2012" s="142">
        <f>Q2012*H2012</f>
        <v>0</v>
      </c>
      <c r="S2012" s="142">
        <v>0</v>
      </c>
      <c r="T2012" s="143">
        <f>S2012*H2012</f>
        <v>0</v>
      </c>
      <c r="AR2012" s="144" t="s">
        <v>199</v>
      </c>
      <c r="AT2012" s="144" t="s">
        <v>194</v>
      </c>
      <c r="AU2012" s="144" t="s">
        <v>89</v>
      </c>
      <c r="AY2012" s="18" t="s">
        <v>192</v>
      </c>
      <c r="BE2012" s="145">
        <f>IF(N2012="základní",J2012,0)</f>
        <v>0</v>
      </c>
      <c r="BF2012" s="145">
        <f>IF(N2012="snížená",J2012,0)</f>
        <v>0</v>
      </c>
      <c r="BG2012" s="145">
        <f>IF(N2012="zákl. přenesená",J2012,0)</f>
        <v>0</v>
      </c>
      <c r="BH2012" s="145">
        <f>IF(N2012="sníž. přenesená",J2012,0)</f>
        <v>0</v>
      </c>
      <c r="BI2012" s="145">
        <f>IF(N2012="nulová",J2012,0)</f>
        <v>0</v>
      </c>
      <c r="BJ2012" s="18" t="s">
        <v>22</v>
      </c>
      <c r="BK2012" s="145">
        <f>ROUND(I2012*H2012,2)</f>
        <v>0</v>
      </c>
      <c r="BL2012" s="18" t="s">
        <v>199</v>
      </c>
      <c r="BM2012" s="144" t="s">
        <v>3022</v>
      </c>
    </row>
    <row r="2013" spans="2:65" s="1" customFormat="1" ht="10.199999999999999" x14ac:dyDescent="0.2">
      <c r="B2013" s="33"/>
      <c r="D2013" s="146" t="s">
        <v>201</v>
      </c>
      <c r="F2013" s="147" t="s">
        <v>900</v>
      </c>
      <c r="I2013" s="148"/>
      <c r="L2013" s="33"/>
      <c r="M2013" s="149"/>
      <c r="T2013" s="54"/>
      <c r="AT2013" s="18" t="s">
        <v>201</v>
      </c>
      <c r="AU2013" s="18" t="s">
        <v>89</v>
      </c>
    </row>
    <row r="2014" spans="2:65" s="1" customFormat="1" ht="19.2" x14ac:dyDescent="0.2">
      <c r="B2014" s="33"/>
      <c r="D2014" s="151" t="s">
        <v>929</v>
      </c>
      <c r="F2014" s="178" t="s">
        <v>3023</v>
      </c>
      <c r="I2014" s="148"/>
      <c r="L2014" s="33"/>
      <c r="M2014" s="149"/>
      <c r="T2014" s="54"/>
      <c r="AT2014" s="18" t="s">
        <v>929</v>
      </c>
      <c r="AU2014" s="18" t="s">
        <v>89</v>
      </c>
    </row>
    <row r="2015" spans="2:65" s="1" customFormat="1" ht="21.75" customHeight="1" x14ac:dyDescent="0.2">
      <c r="B2015" s="33"/>
      <c r="C2015" s="133" t="s">
        <v>3024</v>
      </c>
      <c r="D2015" s="133" t="s">
        <v>194</v>
      </c>
      <c r="E2015" s="134" t="s">
        <v>914</v>
      </c>
      <c r="F2015" s="135" t="s">
        <v>915</v>
      </c>
      <c r="G2015" s="136" t="s">
        <v>898</v>
      </c>
      <c r="H2015" s="137">
        <v>13.537000000000001</v>
      </c>
      <c r="I2015" s="138"/>
      <c r="J2015" s="139">
        <f>ROUND(I2015*H2015,2)</f>
        <v>0</v>
      </c>
      <c r="K2015" s="135" t="s">
        <v>198</v>
      </c>
      <c r="L2015" s="33"/>
      <c r="M2015" s="140" t="s">
        <v>20</v>
      </c>
      <c r="N2015" s="141" t="s">
        <v>51</v>
      </c>
      <c r="P2015" s="142">
        <f>O2015*H2015</f>
        <v>0</v>
      </c>
      <c r="Q2015" s="142">
        <v>0</v>
      </c>
      <c r="R2015" s="142">
        <f>Q2015*H2015</f>
        <v>0</v>
      </c>
      <c r="S2015" s="142">
        <v>0</v>
      </c>
      <c r="T2015" s="143">
        <f>S2015*H2015</f>
        <v>0</v>
      </c>
      <c r="AR2015" s="144" t="s">
        <v>199</v>
      </c>
      <c r="AT2015" s="144" t="s">
        <v>194</v>
      </c>
      <c r="AU2015" s="144" t="s">
        <v>89</v>
      </c>
      <c r="AY2015" s="18" t="s">
        <v>192</v>
      </c>
      <c r="BE2015" s="145">
        <f>IF(N2015="základní",J2015,0)</f>
        <v>0</v>
      </c>
      <c r="BF2015" s="145">
        <f>IF(N2015="snížená",J2015,0)</f>
        <v>0</v>
      </c>
      <c r="BG2015" s="145">
        <f>IF(N2015="zákl. přenesená",J2015,0)</f>
        <v>0</v>
      </c>
      <c r="BH2015" s="145">
        <f>IF(N2015="sníž. přenesená",J2015,0)</f>
        <v>0</v>
      </c>
      <c r="BI2015" s="145">
        <f>IF(N2015="nulová",J2015,0)</f>
        <v>0</v>
      </c>
      <c r="BJ2015" s="18" t="s">
        <v>22</v>
      </c>
      <c r="BK2015" s="145">
        <f>ROUND(I2015*H2015,2)</f>
        <v>0</v>
      </c>
      <c r="BL2015" s="18" t="s">
        <v>199</v>
      </c>
      <c r="BM2015" s="144" t="s">
        <v>3025</v>
      </c>
    </row>
    <row r="2016" spans="2:65" s="1" customFormat="1" ht="10.199999999999999" x14ac:dyDescent="0.2">
      <c r="B2016" s="33"/>
      <c r="D2016" s="146" t="s">
        <v>201</v>
      </c>
      <c r="F2016" s="147" t="s">
        <v>917</v>
      </c>
      <c r="I2016" s="148"/>
      <c r="L2016" s="33"/>
      <c r="M2016" s="149"/>
      <c r="T2016" s="54"/>
      <c r="AT2016" s="18" t="s">
        <v>201</v>
      </c>
      <c r="AU2016" s="18" t="s">
        <v>89</v>
      </c>
    </row>
    <row r="2017" spans="2:65" s="1" customFormat="1" ht="24.15" customHeight="1" x14ac:dyDescent="0.2">
      <c r="B2017" s="33"/>
      <c r="C2017" s="133" t="s">
        <v>3026</v>
      </c>
      <c r="D2017" s="133" t="s">
        <v>194</v>
      </c>
      <c r="E2017" s="134" t="s">
        <v>919</v>
      </c>
      <c r="F2017" s="135" t="s">
        <v>920</v>
      </c>
      <c r="G2017" s="136" t="s">
        <v>898</v>
      </c>
      <c r="H2017" s="137">
        <v>67.685000000000002</v>
      </c>
      <c r="I2017" s="138"/>
      <c r="J2017" s="139">
        <f>ROUND(I2017*H2017,2)</f>
        <v>0</v>
      </c>
      <c r="K2017" s="135" t="s">
        <v>198</v>
      </c>
      <c r="L2017" s="33"/>
      <c r="M2017" s="140" t="s">
        <v>20</v>
      </c>
      <c r="N2017" s="141" t="s">
        <v>51</v>
      </c>
      <c r="P2017" s="142">
        <f>O2017*H2017</f>
        <v>0</v>
      </c>
      <c r="Q2017" s="142">
        <v>0</v>
      </c>
      <c r="R2017" s="142">
        <f>Q2017*H2017</f>
        <v>0</v>
      </c>
      <c r="S2017" s="142">
        <v>0</v>
      </c>
      <c r="T2017" s="143">
        <f>S2017*H2017</f>
        <v>0</v>
      </c>
      <c r="AR2017" s="144" t="s">
        <v>199</v>
      </c>
      <c r="AT2017" s="144" t="s">
        <v>194</v>
      </c>
      <c r="AU2017" s="144" t="s">
        <v>89</v>
      </c>
      <c r="AY2017" s="18" t="s">
        <v>192</v>
      </c>
      <c r="BE2017" s="145">
        <f>IF(N2017="základní",J2017,0)</f>
        <v>0</v>
      </c>
      <c r="BF2017" s="145">
        <f>IF(N2017="snížená",J2017,0)</f>
        <v>0</v>
      </c>
      <c r="BG2017" s="145">
        <f>IF(N2017="zákl. přenesená",J2017,0)</f>
        <v>0</v>
      </c>
      <c r="BH2017" s="145">
        <f>IF(N2017="sníž. přenesená",J2017,0)</f>
        <v>0</v>
      </c>
      <c r="BI2017" s="145">
        <f>IF(N2017="nulová",J2017,0)</f>
        <v>0</v>
      </c>
      <c r="BJ2017" s="18" t="s">
        <v>22</v>
      </c>
      <c r="BK2017" s="145">
        <f>ROUND(I2017*H2017,2)</f>
        <v>0</v>
      </c>
      <c r="BL2017" s="18" t="s">
        <v>199</v>
      </c>
      <c r="BM2017" s="144" t="s">
        <v>3027</v>
      </c>
    </row>
    <row r="2018" spans="2:65" s="1" customFormat="1" ht="10.199999999999999" x14ac:dyDescent="0.2">
      <c r="B2018" s="33"/>
      <c r="D2018" s="146" t="s">
        <v>201</v>
      </c>
      <c r="F2018" s="147" t="s">
        <v>922</v>
      </c>
      <c r="I2018" s="148"/>
      <c r="L2018" s="33"/>
      <c r="M2018" s="149"/>
      <c r="T2018" s="54"/>
      <c r="AT2018" s="18" t="s">
        <v>201</v>
      </c>
      <c r="AU2018" s="18" t="s">
        <v>89</v>
      </c>
    </row>
    <row r="2019" spans="2:65" s="13" customFormat="1" ht="10.199999999999999" x14ac:dyDescent="0.2">
      <c r="B2019" s="157"/>
      <c r="D2019" s="151" t="s">
        <v>203</v>
      </c>
      <c r="F2019" s="159" t="s">
        <v>3028</v>
      </c>
      <c r="H2019" s="160">
        <v>67.685000000000002</v>
      </c>
      <c r="I2019" s="161"/>
      <c r="L2019" s="157"/>
      <c r="M2019" s="162"/>
      <c r="T2019" s="163"/>
      <c r="AT2019" s="158" t="s">
        <v>203</v>
      </c>
      <c r="AU2019" s="158" t="s">
        <v>89</v>
      </c>
      <c r="AV2019" s="13" t="s">
        <v>89</v>
      </c>
      <c r="AW2019" s="13" t="s">
        <v>4</v>
      </c>
      <c r="AX2019" s="13" t="s">
        <v>22</v>
      </c>
      <c r="AY2019" s="158" t="s">
        <v>192</v>
      </c>
    </row>
    <row r="2020" spans="2:65" s="1" customFormat="1" ht="24.15" customHeight="1" x14ac:dyDescent="0.2">
      <c r="B2020" s="33"/>
      <c r="C2020" s="133" t="s">
        <v>3029</v>
      </c>
      <c r="D2020" s="133" t="s">
        <v>194</v>
      </c>
      <c r="E2020" s="134" t="s">
        <v>989</v>
      </c>
      <c r="F2020" s="135" t="s">
        <v>990</v>
      </c>
      <c r="G2020" s="136" t="s">
        <v>898</v>
      </c>
      <c r="H2020" s="137">
        <v>13.537000000000001</v>
      </c>
      <c r="I2020" s="138"/>
      <c r="J2020" s="139">
        <f>ROUND(I2020*H2020,2)</f>
        <v>0</v>
      </c>
      <c r="K2020" s="135" t="s">
        <v>198</v>
      </c>
      <c r="L2020" s="33"/>
      <c r="M2020" s="140" t="s">
        <v>20</v>
      </c>
      <c r="N2020" s="141" t="s">
        <v>51</v>
      </c>
      <c r="P2020" s="142">
        <f>O2020*H2020</f>
        <v>0</v>
      </c>
      <c r="Q2020" s="142">
        <v>0</v>
      </c>
      <c r="R2020" s="142">
        <f>Q2020*H2020</f>
        <v>0</v>
      </c>
      <c r="S2020" s="142">
        <v>0</v>
      </c>
      <c r="T2020" s="143">
        <f>S2020*H2020</f>
        <v>0</v>
      </c>
      <c r="AR2020" s="144" t="s">
        <v>199</v>
      </c>
      <c r="AT2020" s="144" t="s">
        <v>194</v>
      </c>
      <c r="AU2020" s="144" t="s">
        <v>89</v>
      </c>
      <c r="AY2020" s="18" t="s">
        <v>192</v>
      </c>
      <c r="BE2020" s="145">
        <f>IF(N2020="základní",J2020,0)</f>
        <v>0</v>
      </c>
      <c r="BF2020" s="145">
        <f>IF(N2020="snížená",J2020,0)</f>
        <v>0</v>
      </c>
      <c r="BG2020" s="145">
        <f>IF(N2020="zákl. přenesená",J2020,0)</f>
        <v>0</v>
      </c>
      <c r="BH2020" s="145">
        <f>IF(N2020="sníž. přenesená",J2020,0)</f>
        <v>0</v>
      </c>
      <c r="BI2020" s="145">
        <f>IF(N2020="nulová",J2020,0)</f>
        <v>0</v>
      </c>
      <c r="BJ2020" s="18" t="s">
        <v>22</v>
      </c>
      <c r="BK2020" s="145">
        <f>ROUND(I2020*H2020,2)</f>
        <v>0</v>
      </c>
      <c r="BL2020" s="18" t="s">
        <v>199</v>
      </c>
      <c r="BM2020" s="144" t="s">
        <v>3030</v>
      </c>
    </row>
    <row r="2021" spans="2:65" s="1" customFormat="1" ht="10.199999999999999" x14ac:dyDescent="0.2">
      <c r="B2021" s="33"/>
      <c r="D2021" s="146" t="s">
        <v>201</v>
      </c>
      <c r="F2021" s="147" t="s">
        <v>992</v>
      </c>
      <c r="I2021" s="148"/>
      <c r="L2021" s="33"/>
      <c r="M2021" s="149"/>
      <c r="T2021" s="54"/>
      <c r="AT2021" s="18" t="s">
        <v>201</v>
      </c>
      <c r="AU2021" s="18" t="s">
        <v>89</v>
      </c>
    </row>
    <row r="2022" spans="2:65" s="11" customFormat="1" ht="22.8" customHeight="1" x14ac:dyDescent="0.25">
      <c r="B2022" s="121"/>
      <c r="D2022" s="122" t="s">
        <v>79</v>
      </c>
      <c r="E2022" s="131" t="s">
        <v>3031</v>
      </c>
      <c r="F2022" s="131" t="s">
        <v>3032</v>
      </c>
      <c r="I2022" s="124"/>
      <c r="J2022" s="132">
        <f>BK2022</f>
        <v>0</v>
      </c>
      <c r="L2022" s="121"/>
      <c r="M2022" s="126"/>
      <c r="P2022" s="127">
        <f>SUM(P2023:P2030)</f>
        <v>0</v>
      </c>
      <c r="R2022" s="127">
        <f>SUM(R2023:R2030)</f>
        <v>0</v>
      </c>
      <c r="T2022" s="128">
        <f>SUM(T2023:T2030)</f>
        <v>0</v>
      </c>
      <c r="AR2022" s="122" t="s">
        <v>22</v>
      </c>
      <c r="AT2022" s="129" t="s">
        <v>79</v>
      </c>
      <c r="AU2022" s="129" t="s">
        <v>22</v>
      </c>
      <c r="AY2022" s="122" t="s">
        <v>192</v>
      </c>
      <c r="BK2022" s="130">
        <f>SUM(BK2023:BK2030)</f>
        <v>0</v>
      </c>
    </row>
    <row r="2023" spans="2:65" s="1" customFormat="1" ht="33" customHeight="1" x14ac:dyDescent="0.2">
      <c r="B2023" s="33"/>
      <c r="C2023" s="133" t="s">
        <v>3033</v>
      </c>
      <c r="D2023" s="133" t="s">
        <v>194</v>
      </c>
      <c r="E2023" s="134" t="s">
        <v>3034</v>
      </c>
      <c r="F2023" s="135" t="s">
        <v>3035</v>
      </c>
      <c r="G2023" s="136" t="s">
        <v>898</v>
      </c>
      <c r="H2023" s="137">
        <v>820.88199999999995</v>
      </c>
      <c r="I2023" s="138"/>
      <c r="J2023" s="139">
        <f>ROUND(I2023*H2023,2)</f>
        <v>0</v>
      </c>
      <c r="K2023" s="135" t="s">
        <v>198</v>
      </c>
      <c r="L2023" s="33"/>
      <c r="M2023" s="140" t="s">
        <v>20</v>
      </c>
      <c r="N2023" s="141" t="s">
        <v>51</v>
      </c>
      <c r="P2023" s="142">
        <f>O2023*H2023</f>
        <v>0</v>
      </c>
      <c r="Q2023" s="142">
        <v>0</v>
      </c>
      <c r="R2023" s="142">
        <f>Q2023*H2023</f>
        <v>0</v>
      </c>
      <c r="S2023" s="142">
        <v>0</v>
      </c>
      <c r="T2023" s="143">
        <f>S2023*H2023</f>
        <v>0</v>
      </c>
      <c r="AR2023" s="144" t="s">
        <v>199</v>
      </c>
      <c r="AT2023" s="144" t="s">
        <v>194</v>
      </c>
      <c r="AU2023" s="144" t="s">
        <v>89</v>
      </c>
      <c r="AY2023" s="18" t="s">
        <v>192</v>
      </c>
      <c r="BE2023" s="145">
        <f>IF(N2023="základní",J2023,0)</f>
        <v>0</v>
      </c>
      <c r="BF2023" s="145">
        <f>IF(N2023="snížená",J2023,0)</f>
        <v>0</v>
      </c>
      <c r="BG2023" s="145">
        <f>IF(N2023="zákl. přenesená",J2023,0)</f>
        <v>0</v>
      </c>
      <c r="BH2023" s="145">
        <f>IF(N2023="sníž. přenesená",J2023,0)</f>
        <v>0</v>
      </c>
      <c r="BI2023" s="145">
        <f>IF(N2023="nulová",J2023,0)</f>
        <v>0</v>
      </c>
      <c r="BJ2023" s="18" t="s">
        <v>22</v>
      </c>
      <c r="BK2023" s="145">
        <f>ROUND(I2023*H2023,2)</f>
        <v>0</v>
      </c>
      <c r="BL2023" s="18" t="s">
        <v>199</v>
      </c>
      <c r="BM2023" s="144" t="s">
        <v>3036</v>
      </c>
    </row>
    <row r="2024" spans="2:65" s="1" customFormat="1" ht="10.199999999999999" x14ac:dyDescent="0.2">
      <c r="B2024" s="33"/>
      <c r="D2024" s="146" t="s">
        <v>201</v>
      </c>
      <c r="F2024" s="147" t="s">
        <v>3037</v>
      </c>
      <c r="I2024" s="148"/>
      <c r="L2024" s="33"/>
      <c r="M2024" s="149"/>
      <c r="T2024" s="54"/>
      <c r="AT2024" s="18" t="s">
        <v>201</v>
      </c>
      <c r="AU2024" s="18" t="s">
        <v>89</v>
      </c>
    </row>
    <row r="2025" spans="2:65" s="1" customFormat="1" ht="19.2" x14ac:dyDescent="0.2">
      <c r="B2025" s="33"/>
      <c r="D2025" s="151" t="s">
        <v>929</v>
      </c>
      <c r="F2025" s="178" t="s">
        <v>3038</v>
      </c>
      <c r="I2025" s="148"/>
      <c r="L2025" s="33"/>
      <c r="M2025" s="149"/>
      <c r="T2025" s="54"/>
      <c r="AT2025" s="18" t="s">
        <v>929</v>
      </c>
      <c r="AU2025" s="18" t="s">
        <v>89</v>
      </c>
    </row>
    <row r="2026" spans="2:65" s="13" customFormat="1" ht="10.199999999999999" x14ac:dyDescent="0.2">
      <c r="B2026" s="157"/>
      <c r="D2026" s="151" t="s">
        <v>203</v>
      </c>
      <c r="F2026" s="159" t="s">
        <v>3039</v>
      </c>
      <c r="H2026" s="160">
        <v>820.88199999999995</v>
      </c>
      <c r="I2026" s="161"/>
      <c r="L2026" s="157"/>
      <c r="M2026" s="162"/>
      <c r="T2026" s="163"/>
      <c r="AT2026" s="158" t="s">
        <v>203</v>
      </c>
      <c r="AU2026" s="158" t="s">
        <v>89</v>
      </c>
      <c r="AV2026" s="13" t="s">
        <v>89</v>
      </c>
      <c r="AW2026" s="13" t="s">
        <v>4</v>
      </c>
      <c r="AX2026" s="13" t="s">
        <v>22</v>
      </c>
      <c r="AY2026" s="158" t="s">
        <v>192</v>
      </c>
    </row>
    <row r="2027" spans="2:65" s="1" customFormat="1" ht="37.799999999999997" customHeight="1" x14ac:dyDescent="0.2">
      <c r="B2027" s="33"/>
      <c r="C2027" s="133" t="s">
        <v>3040</v>
      </c>
      <c r="D2027" s="133" t="s">
        <v>194</v>
      </c>
      <c r="E2027" s="134" t="s">
        <v>3041</v>
      </c>
      <c r="F2027" s="135" t="s">
        <v>3042</v>
      </c>
      <c r="G2027" s="136" t="s">
        <v>898</v>
      </c>
      <c r="H2027" s="137">
        <v>144.86199999999999</v>
      </c>
      <c r="I2027" s="138"/>
      <c r="J2027" s="139">
        <f>ROUND(I2027*H2027,2)</f>
        <v>0</v>
      </c>
      <c r="K2027" s="135" t="s">
        <v>198</v>
      </c>
      <c r="L2027" s="33"/>
      <c r="M2027" s="140" t="s">
        <v>20</v>
      </c>
      <c r="N2027" s="141" t="s">
        <v>51</v>
      </c>
      <c r="P2027" s="142">
        <f>O2027*H2027</f>
        <v>0</v>
      </c>
      <c r="Q2027" s="142">
        <v>0</v>
      </c>
      <c r="R2027" s="142">
        <f>Q2027*H2027</f>
        <v>0</v>
      </c>
      <c r="S2027" s="142">
        <v>0</v>
      </c>
      <c r="T2027" s="143">
        <f>S2027*H2027</f>
        <v>0</v>
      </c>
      <c r="AR2027" s="144" t="s">
        <v>199</v>
      </c>
      <c r="AT2027" s="144" t="s">
        <v>194</v>
      </c>
      <c r="AU2027" s="144" t="s">
        <v>89</v>
      </c>
      <c r="AY2027" s="18" t="s">
        <v>192</v>
      </c>
      <c r="BE2027" s="145">
        <f>IF(N2027="základní",J2027,0)</f>
        <v>0</v>
      </c>
      <c r="BF2027" s="145">
        <f>IF(N2027="snížená",J2027,0)</f>
        <v>0</v>
      </c>
      <c r="BG2027" s="145">
        <f>IF(N2027="zákl. přenesená",J2027,0)</f>
        <v>0</v>
      </c>
      <c r="BH2027" s="145">
        <f>IF(N2027="sníž. přenesená",J2027,0)</f>
        <v>0</v>
      </c>
      <c r="BI2027" s="145">
        <f>IF(N2027="nulová",J2027,0)</f>
        <v>0</v>
      </c>
      <c r="BJ2027" s="18" t="s">
        <v>22</v>
      </c>
      <c r="BK2027" s="145">
        <f>ROUND(I2027*H2027,2)</f>
        <v>0</v>
      </c>
      <c r="BL2027" s="18" t="s">
        <v>199</v>
      </c>
      <c r="BM2027" s="144" t="s">
        <v>3043</v>
      </c>
    </row>
    <row r="2028" spans="2:65" s="1" customFormat="1" ht="10.199999999999999" x14ac:dyDescent="0.2">
      <c r="B2028" s="33"/>
      <c r="D2028" s="146" t="s">
        <v>201</v>
      </c>
      <c r="F2028" s="147" t="s">
        <v>3044</v>
      </c>
      <c r="I2028" s="148"/>
      <c r="L2028" s="33"/>
      <c r="M2028" s="149"/>
      <c r="T2028" s="54"/>
      <c r="AT2028" s="18" t="s">
        <v>201</v>
      </c>
      <c r="AU2028" s="18" t="s">
        <v>89</v>
      </c>
    </row>
    <row r="2029" spans="2:65" s="1" customFormat="1" ht="19.2" x14ac:dyDescent="0.2">
      <c r="B2029" s="33"/>
      <c r="D2029" s="151" t="s">
        <v>929</v>
      </c>
      <c r="F2029" s="178" t="s">
        <v>3045</v>
      </c>
      <c r="I2029" s="148"/>
      <c r="L2029" s="33"/>
      <c r="M2029" s="149"/>
      <c r="T2029" s="54"/>
      <c r="AT2029" s="18" t="s">
        <v>929</v>
      </c>
      <c r="AU2029" s="18" t="s">
        <v>89</v>
      </c>
    </row>
    <row r="2030" spans="2:65" s="13" customFormat="1" ht="10.199999999999999" x14ac:dyDescent="0.2">
      <c r="B2030" s="157"/>
      <c r="D2030" s="151" t="s">
        <v>203</v>
      </c>
      <c r="F2030" s="159" t="s">
        <v>3046</v>
      </c>
      <c r="H2030" s="160">
        <v>144.86199999999999</v>
      </c>
      <c r="I2030" s="161"/>
      <c r="L2030" s="157"/>
      <c r="M2030" s="162"/>
      <c r="T2030" s="163"/>
      <c r="AT2030" s="158" t="s">
        <v>203</v>
      </c>
      <c r="AU2030" s="158" t="s">
        <v>89</v>
      </c>
      <c r="AV2030" s="13" t="s">
        <v>89</v>
      </c>
      <c r="AW2030" s="13" t="s">
        <v>4</v>
      </c>
      <c r="AX2030" s="13" t="s">
        <v>22</v>
      </c>
      <c r="AY2030" s="158" t="s">
        <v>192</v>
      </c>
    </row>
    <row r="2031" spans="2:65" s="11" customFormat="1" ht="25.95" customHeight="1" x14ac:dyDescent="0.25">
      <c r="B2031" s="121"/>
      <c r="D2031" s="122" t="s">
        <v>79</v>
      </c>
      <c r="E2031" s="123" t="s">
        <v>1048</v>
      </c>
      <c r="F2031" s="123" t="s">
        <v>1049</v>
      </c>
      <c r="I2031" s="124"/>
      <c r="J2031" s="125">
        <f>BK2031</f>
        <v>0</v>
      </c>
      <c r="L2031" s="121"/>
      <c r="M2031" s="126"/>
      <c r="P2031" s="127">
        <f>P2032+P2110+P2135+P2199+P2269+P2434+P2534+P2606+P2744+P2791+P2900</f>
        <v>0</v>
      </c>
      <c r="R2031" s="127">
        <f>R2032+R2110+R2135+R2199+R2269+R2434+R2534+R2606+R2744+R2791+R2900</f>
        <v>97.861995210000018</v>
      </c>
      <c r="T2031" s="128">
        <f>T2032+T2110+T2135+T2199+T2269+T2434+T2534+T2606+T2744+T2791+T2900</f>
        <v>1.8810000000000002</v>
      </c>
      <c r="AR2031" s="122" t="s">
        <v>89</v>
      </c>
      <c r="AT2031" s="129" t="s">
        <v>79</v>
      </c>
      <c r="AU2031" s="129" t="s">
        <v>80</v>
      </c>
      <c r="AY2031" s="122" t="s">
        <v>192</v>
      </c>
      <c r="BK2031" s="130">
        <f>BK2032+BK2110+BK2135+BK2199+BK2269+BK2434+BK2534+BK2606+BK2744+BK2791+BK2900</f>
        <v>0</v>
      </c>
    </row>
    <row r="2032" spans="2:65" s="11" customFormat="1" ht="22.8" customHeight="1" x14ac:dyDescent="0.25">
      <c r="B2032" s="121"/>
      <c r="D2032" s="122" t="s">
        <v>79</v>
      </c>
      <c r="E2032" s="131" t="s">
        <v>1050</v>
      </c>
      <c r="F2032" s="131" t="s">
        <v>1051</v>
      </c>
      <c r="I2032" s="124"/>
      <c r="J2032" s="132">
        <f>BK2032</f>
        <v>0</v>
      </c>
      <c r="L2032" s="121"/>
      <c r="M2032" s="126"/>
      <c r="P2032" s="127">
        <f>SUM(P2033:P2109)</f>
        <v>0</v>
      </c>
      <c r="R2032" s="127">
        <f>SUM(R2033:R2109)</f>
        <v>52.170803399999997</v>
      </c>
      <c r="T2032" s="128">
        <f>SUM(T2033:T2109)</f>
        <v>0</v>
      </c>
      <c r="AR2032" s="122" t="s">
        <v>89</v>
      </c>
      <c r="AT2032" s="129" t="s">
        <v>79</v>
      </c>
      <c r="AU2032" s="129" t="s">
        <v>22</v>
      </c>
      <c r="AY2032" s="122" t="s">
        <v>192</v>
      </c>
      <c r="BK2032" s="130">
        <f>SUM(BK2033:BK2109)</f>
        <v>0</v>
      </c>
    </row>
    <row r="2033" spans="2:65" s="1" customFormat="1" ht="24.15" customHeight="1" x14ac:dyDescent="0.2">
      <c r="B2033" s="33"/>
      <c r="C2033" s="133" t="s">
        <v>3047</v>
      </c>
      <c r="D2033" s="133" t="s">
        <v>194</v>
      </c>
      <c r="E2033" s="134" t="s">
        <v>3048</v>
      </c>
      <c r="F2033" s="135" t="s">
        <v>3049</v>
      </c>
      <c r="G2033" s="136" t="s">
        <v>234</v>
      </c>
      <c r="H2033" s="137">
        <v>157.56</v>
      </c>
      <c r="I2033" s="138"/>
      <c r="J2033" s="139">
        <f>ROUND(I2033*H2033,2)</f>
        <v>0</v>
      </c>
      <c r="K2033" s="135" t="s">
        <v>198</v>
      </c>
      <c r="L2033" s="33"/>
      <c r="M2033" s="140" t="s">
        <v>20</v>
      </c>
      <c r="N2033" s="141" t="s">
        <v>51</v>
      </c>
      <c r="P2033" s="142">
        <f>O2033*H2033</f>
        <v>0</v>
      </c>
      <c r="Q2033" s="142">
        <v>0</v>
      </c>
      <c r="R2033" s="142">
        <f>Q2033*H2033</f>
        <v>0</v>
      </c>
      <c r="S2033" s="142">
        <v>0</v>
      </c>
      <c r="T2033" s="143">
        <f>S2033*H2033</f>
        <v>0</v>
      </c>
      <c r="AR2033" s="144" t="s">
        <v>350</v>
      </c>
      <c r="AT2033" s="144" t="s">
        <v>194</v>
      </c>
      <c r="AU2033" s="144" t="s">
        <v>89</v>
      </c>
      <c r="AY2033" s="18" t="s">
        <v>192</v>
      </c>
      <c r="BE2033" s="145">
        <f>IF(N2033="základní",J2033,0)</f>
        <v>0</v>
      </c>
      <c r="BF2033" s="145">
        <f>IF(N2033="snížená",J2033,0)</f>
        <v>0</v>
      </c>
      <c r="BG2033" s="145">
        <f>IF(N2033="zákl. přenesená",J2033,0)</f>
        <v>0</v>
      </c>
      <c r="BH2033" s="145">
        <f>IF(N2033="sníž. přenesená",J2033,0)</f>
        <v>0</v>
      </c>
      <c r="BI2033" s="145">
        <f>IF(N2033="nulová",J2033,0)</f>
        <v>0</v>
      </c>
      <c r="BJ2033" s="18" t="s">
        <v>22</v>
      </c>
      <c r="BK2033" s="145">
        <f>ROUND(I2033*H2033,2)</f>
        <v>0</v>
      </c>
      <c r="BL2033" s="18" t="s">
        <v>350</v>
      </c>
      <c r="BM2033" s="144" t="s">
        <v>3050</v>
      </c>
    </row>
    <row r="2034" spans="2:65" s="1" customFormat="1" ht="10.199999999999999" x14ac:dyDescent="0.2">
      <c r="B2034" s="33"/>
      <c r="D2034" s="146" t="s">
        <v>201</v>
      </c>
      <c r="F2034" s="147" t="s">
        <v>3051</v>
      </c>
      <c r="I2034" s="148"/>
      <c r="L2034" s="33"/>
      <c r="M2034" s="149"/>
      <c r="T2034" s="54"/>
      <c r="AT2034" s="18" t="s">
        <v>201</v>
      </c>
      <c r="AU2034" s="18" t="s">
        <v>89</v>
      </c>
    </row>
    <row r="2035" spans="2:65" s="12" customFormat="1" ht="10.199999999999999" x14ac:dyDescent="0.2">
      <c r="B2035" s="150"/>
      <c r="D2035" s="151" t="s">
        <v>203</v>
      </c>
      <c r="E2035" s="152" t="s">
        <v>20</v>
      </c>
      <c r="F2035" s="153" t="s">
        <v>3052</v>
      </c>
      <c r="H2035" s="152" t="s">
        <v>20</v>
      </c>
      <c r="I2035" s="154"/>
      <c r="L2035" s="150"/>
      <c r="M2035" s="155"/>
      <c r="T2035" s="156"/>
      <c r="AT2035" s="152" t="s">
        <v>203</v>
      </c>
      <c r="AU2035" s="152" t="s">
        <v>89</v>
      </c>
      <c r="AV2035" s="12" t="s">
        <v>22</v>
      </c>
      <c r="AW2035" s="12" t="s">
        <v>39</v>
      </c>
      <c r="AX2035" s="12" t="s">
        <v>80</v>
      </c>
      <c r="AY2035" s="152" t="s">
        <v>192</v>
      </c>
    </row>
    <row r="2036" spans="2:65" s="12" customFormat="1" ht="10.199999999999999" x14ac:dyDescent="0.2">
      <c r="B2036" s="150"/>
      <c r="D2036" s="151" t="s">
        <v>203</v>
      </c>
      <c r="E2036" s="152" t="s">
        <v>20</v>
      </c>
      <c r="F2036" s="153" t="s">
        <v>3053</v>
      </c>
      <c r="H2036" s="152" t="s">
        <v>20</v>
      </c>
      <c r="I2036" s="154"/>
      <c r="L2036" s="150"/>
      <c r="M2036" s="155"/>
      <c r="T2036" s="156"/>
      <c r="AT2036" s="152" t="s">
        <v>203</v>
      </c>
      <c r="AU2036" s="152" t="s">
        <v>89</v>
      </c>
      <c r="AV2036" s="12" t="s">
        <v>22</v>
      </c>
      <c r="AW2036" s="12" t="s">
        <v>39</v>
      </c>
      <c r="AX2036" s="12" t="s">
        <v>80</v>
      </c>
      <c r="AY2036" s="152" t="s">
        <v>192</v>
      </c>
    </row>
    <row r="2037" spans="2:65" s="12" customFormat="1" ht="10.199999999999999" x14ac:dyDescent="0.2">
      <c r="B2037" s="150"/>
      <c r="D2037" s="151" t="s">
        <v>203</v>
      </c>
      <c r="E2037" s="152" t="s">
        <v>20</v>
      </c>
      <c r="F2037" s="153" t="s">
        <v>3054</v>
      </c>
      <c r="H2037" s="152" t="s">
        <v>20</v>
      </c>
      <c r="I2037" s="154"/>
      <c r="L2037" s="150"/>
      <c r="M2037" s="155"/>
      <c r="T2037" s="156"/>
      <c r="AT2037" s="152" t="s">
        <v>203</v>
      </c>
      <c r="AU2037" s="152" t="s">
        <v>89</v>
      </c>
      <c r="AV2037" s="12" t="s">
        <v>22</v>
      </c>
      <c r="AW2037" s="12" t="s">
        <v>39</v>
      </c>
      <c r="AX2037" s="12" t="s">
        <v>80</v>
      </c>
      <c r="AY2037" s="152" t="s">
        <v>192</v>
      </c>
    </row>
    <row r="2038" spans="2:65" s="12" customFormat="1" ht="10.199999999999999" x14ac:dyDescent="0.2">
      <c r="B2038" s="150"/>
      <c r="D2038" s="151" t="s">
        <v>203</v>
      </c>
      <c r="E2038" s="152" t="s">
        <v>20</v>
      </c>
      <c r="F2038" s="153" t="s">
        <v>2573</v>
      </c>
      <c r="H2038" s="152" t="s">
        <v>20</v>
      </c>
      <c r="I2038" s="154"/>
      <c r="L2038" s="150"/>
      <c r="M2038" s="155"/>
      <c r="T2038" s="156"/>
      <c r="AT2038" s="152" t="s">
        <v>203</v>
      </c>
      <c r="AU2038" s="152" t="s">
        <v>89</v>
      </c>
      <c r="AV2038" s="12" t="s">
        <v>22</v>
      </c>
      <c r="AW2038" s="12" t="s">
        <v>39</v>
      </c>
      <c r="AX2038" s="12" t="s">
        <v>80</v>
      </c>
      <c r="AY2038" s="152" t="s">
        <v>192</v>
      </c>
    </row>
    <row r="2039" spans="2:65" s="13" customFormat="1" ht="10.199999999999999" x14ac:dyDescent="0.2">
      <c r="B2039" s="157"/>
      <c r="D2039" s="151" t="s">
        <v>203</v>
      </c>
      <c r="E2039" s="158" t="s">
        <v>20</v>
      </c>
      <c r="F2039" s="159" t="s">
        <v>2778</v>
      </c>
      <c r="H2039" s="160">
        <v>4.67</v>
      </c>
      <c r="I2039" s="161"/>
      <c r="L2039" s="157"/>
      <c r="M2039" s="162"/>
      <c r="T2039" s="163"/>
      <c r="AT2039" s="158" t="s">
        <v>203</v>
      </c>
      <c r="AU2039" s="158" t="s">
        <v>89</v>
      </c>
      <c r="AV2039" s="13" t="s">
        <v>89</v>
      </c>
      <c r="AW2039" s="13" t="s">
        <v>39</v>
      </c>
      <c r="AX2039" s="13" t="s">
        <v>80</v>
      </c>
      <c r="AY2039" s="158" t="s">
        <v>192</v>
      </c>
    </row>
    <row r="2040" spans="2:65" s="12" customFormat="1" ht="10.199999999999999" x14ac:dyDescent="0.2">
      <c r="B2040" s="150"/>
      <c r="D2040" s="151" t="s">
        <v>203</v>
      </c>
      <c r="E2040" s="152" t="s">
        <v>20</v>
      </c>
      <c r="F2040" s="153" t="s">
        <v>2575</v>
      </c>
      <c r="H2040" s="152" t="s">
        <v>20</v>
      </c>
      <c r="I2040" s="154"/>
      <c r="L2040" s="150"/>
      <c r="M2040" s="155"/>
      <c r="T2040" s="156"/>
      <c r="AT2040" s="152" t="s">
        <v>203</v>
      </c>
      <c r="AU2040" s="152" t="s">
        <v>89</v>
      </c>
      <c r="AV2040" s="12" t="s">
        <v>22</v>
      </c>
      <c r="AW2040" s="12" t="s">
        <v>39</v>
      </c>
      <c r="AX2040" s="12" t="s">
        <v>80</v>
      </c>
      <c r="AY2040" s="152" t="s">
        <v>192</v>
      </c>
    </row>
    <row r="2041" spans="2:65" s="13" customFormat="1" ht="10.199999999999999" x14ac:dyDescent="0.2">
      <c r="B2041" s="157"/>
      <c r="D2041" s="151" t="s">
        <v>203</v>
      </c>
      <c r="E2041" s="158" t="s">
        <v>20</v>
      </c>
      <c r="F2041" s="159" t="s">
        <v>2779</v>
      </c>
      <c r="H2041" s="160">
        <v>10.84</v>
      </c>
      <c r="I2041" s="161"/>
      <c r="L2041" s="157"/>
      <c r="M2041" s="162"/>
      <c r="T2041" s="163"/>
      <c r="AT2041" s="158" t="s">
        <v>203</v>
      </c>
      <c r="AU2041" s="158" t="s">
        <v>89</v>
      </c>
      <c r="AV2041" s="13" t="s">
        <v>89</v>
      </c>
      <c r="AW2041" s="13" t="s">
        <v>39</v>
      </c>
      <c r="AX2041" s="13" t="s">
        <v>80</v>
      </c>
      <c r="AY2041" s="158" t="s">
        <v>192</v>
      </c>
    </row>
    <row r="2042" spans="2:65" s="12" customFormat="1" ht="10.199999999999999" x14ac:dyDescent="0.2">
      <c r="B2042" s="150"/>
      <c r="D2042" s="151" t="s">
        <v>203</v>
      </c>
      <c r="E2042" s="152" t="s">
        <v>20</v>
      </c>
      <c r="F2042" s="153" t="s">
        <v>2577</v>
      </c>
      <c r="H2042" s="152" t="s">
        <v>20</v>
      </c>
      <c r="I2042" s="154"/>
      <c r="L2042" s="150"/>
      <c r="M2042" s="155"/>
      <c r="T2042" s="156"/>
      <c r="AT2042" s="152" t="s">
        <v>203</v>
      </c>
      <c r="AU2042" s="152" t="s">
        <v>89</v>
      </c>
      <c r="AV2042" s="12" t="s">
        <v>22</v>
      </c>
      <c r="AW2042" s="12" t="s">
        <v>39</v>
      </c>
      <c r="AX2042" s="12" t="s">
        <v>80</v>
      </c>
      <c r="AY2042" s="152" t="s">
        <v>192</v>
      </c>
    </row>
    <row r="2043" spans="2:65" s="13" customFormat="1" ht="10.199999999999999" x14ac:dyDescent="0.2">
      <c r="B2043" s="157"/>
      <c r="D2043" s="151" t="s">
        <v>203</v>
      </c>
      <c r="E2043" s="158" t="s">
        <v>20</v>
      </c>
      <c r="F2043" s="159" t="s">
        <v>2776</v>
      </c>
      <c r="H2043" s="160">
        <v>43.01</v>
      </c>
      <c r="I2043" s="161"/>
      <c r="L2043" s="157"/>
      <c r="M2043" s="162"/>
      <c r="T2043" s="163"/>
      <c r="AT2043" s="158" t="s">
        <v>203</v>
      </c>
      <c r="AU2043" s="158" t="s">
        <v>89</v>
      </c>
      <c r="AV2043" s="13" t="s">
        <v>89</v>
      </c>
      <c r="AW2043" s="13" t="s">
        <v>39</v>
      </c>
      <c r="AX2043" s="13" t="s">
        <v>80</v>
      </c>
      <c r="AY2043" s="158" t="s">
        <v>192</v>
      </c>
    </row>
    <row r="2044" spans="2:65" s="12" customFormat="1" ht="10.199999999999999" x14ac:dyDescent="0.2">
      <c r="B2044" s="150"/>
      <c r="D2044" s="151" t="s">
        <v>203</v>
      </c>
      <c r="E2044" s="152" t="s">
        <v>20</v>
      </c>
      <c r="F2044" s="153" t="s">
        <v>2579</v>
      </c>
      <c r="H2044" s="152" t="s">
        <v>20</v>
      </c>
      <c r="I2044" s="154"/>
      <c r="L2044" s="150"/>
      <c r="M2044" s="155"/>
      <c r="T2044" s="156"/>
      <c r="AT2044" s="152" t="s">
        <v>203</v>
      </c>
      <c r="AU2044" s="152" t="s">
        <v>89</v>
      </c>
      <c r="AV2044" s="12" t="s">
        <v>22</v>
      </c>
      <c r="AW2044" s="12" t="s">
        <v>39</v>
      </c>
      <c r="AX2044" s="12" t="s">
        <v>80</v>
      </c>
      <c r="AY2044" s="152" t="s">
        <v>192</v>
      </c>
    </row>
    <row r="2045" spans="2:65" s="13" customFormat="1" ht="10.199999999999999" x14ac:dyDescent="0.2">
      <c r="B2045" s="157"/>
      <c r="D2045" s="151" t="s">
        <v>203</v>
      </c>
      <c r="E2045" s="158" t="s">
        <v>20</v>
      </c>
      <c r="F2045" s="159" t="s">
        <v>2777</v>
      </c>
      <c r="H2045" s="160">
        <v>20.260000000000002</v>
      </c>
      <c r="I2045" s="161"/>
      <c r="L2045" s="157"/>
      <c r="M2045" s="162"/>
      <c r="T2045" s="163"/>
      <c r="AT2045" s="158" t="s">
        <v>203</v>
      </c>
      <c r="AU2045" s="158" t="s">
        <v>89</v>
      </c>
      <c r="AV2045" s="13" t="s">
        <v>89</v>
      </c>
      <c r="AW2045" s="13" t="s">
        <v>39</v>
      </c>
      <c r="AX2045" s="13" t="s">
        <v>80</v>
      </c>
      <c r="AY2045" s="158" t="s">
        <v>192</v>
      </c>
    </row>
    <row r="2046" spans="2:65" s="15" customFormat="1" ht="10.199999999999999" x14ac:dyDescent="0.2">
      <c r="B2046" s="171"/>
      <c r="D2046" s="151" t="s">
        <v>203</v>
      </c>
      <c r="E2046" s="172" t="s">
        <v>20</v>
      </c>
      <c r="F2046" s="173" t="s">
        <v>335</v>
      </c>
      <c r="H2046" s="174">
        <v>78.78</v>
      </c>
      <c r="I2046" s="175"/>
      <c r="L2046" s="171"/>
      <c r="M2046" s="176"/>
      <c r="T2046" s="177"/>
      <c r="AT2046" s="172" t="s">
        <v>203</v>
      </c>
      <c r="AU2046" s="172" t="s">
        <v>89</v>
      </c>
      <c r="AV2046" s="15" t="s">
        <v>225</v>
      </c>
      <c r="AW2046" s="15" t="s">
        <v>39</v>
      </c>
      <c r="AX2046" s="15" t="s">
        <v>80</v>
      </c>
      <c r="AY2046" s="172" t="s">
        <v>192</v>
      </c>
    </row>
    <row r="2047" spans="2:65" s="12" customFormat="1" ht="10.199999999999999" x14ac:dyDescent="0.2">
      <c r="B2047" s="150"/>
      <c r="D2047" s="151" t="s">
        <v>203</v>
      </c>
      <c r="E2047" s="152" t="s">
        <v>20</v>
      </c>
      <c r="F2047" s="153" t="s">
        <v>3055</v>
      </c>
      <c r="H2047" s="152" t="s">
        <v>20</v>
      </c>
      <c r="I2047" s="154"/>
      <c r="L2047" s="150"/>
      <c r="M2047" s="155"/>
      <c r="T2047" s="156"/>
      <c r="AT2047" s="152" t="s">
        <v>203</v>
      </c>
      <c r="AU2047" s="152" t="s">
        <v>89</v>
      </c>
      <c r="AV2047" s="12" t="s">
        <v>22</v>
      </c>
      <c r="AW2047" s="12" t="s">
        <v>39</v>
      </c>
      <c r="AX2047" s="12" t="s">
        <v>80</v>
      </c>
      <c r="AY2047" s="152" t="s">
        <v>192</v>
      </c>
    </row>
    <row r="2048" spans="2:65" s="13" customFormat="1" ht="10.199999999999999" x14ac:dyDescent="0.2">
      <c r="B2048" s="157"/>
      <c r="D2048" s="151" t="s">
        <v>203</v>
      </c>
      <c r="E2048" s="158" t="s">
        <v>20</v>
      </c>
      <c r="F2048" s="159" t="s">
        <v>1311</v>
      </c>
      <c r="H2048" s="160">
        <v>78.78</v>
      </c>
      <c r="I2048" s="161"/>
      <c r="L2048" s="157"/>
      <c r="M2048" s="162"/>
      <c r="T2048" s="163"/>
      <c r="AT2048" s="158" t="s">
        <v>203</v>
      </c>
      <c r="AU2048" s="158" t="s">
        <v>89</v>
      </c>
      <c r="AV2048" s="13" t="s">
        <v>89</v>
      </c>
      <c r="AW2048" s="13" t="s">
        <v>39</v>
      </c>
      <c r="AX2048" s="13" t="s">
        <v>80</v>
      </c>
      <c r="AY2048" s="158" t="s">
        <v>192</v>
      </c>
    </row>
    <row r="2049" spans="2:65" s="14" customFormat="1" ht="10.199999999999999" x14ac:dyDescent="0.2">
      <c r="B2049" s="164"/>
      <c r="D2049" s="151" t="s">
        <v>203</v>
      </c>
      <c r="E2049" s="165" t="s">
        <v>20</v>
      </c>
      <c r="F2049" s="166" t="s">
        <v>207</v>
      </c>
      <c r="H2049" s="167">
        <v>157.56</v>
      </c>
      <c r="I2049" s="168"/>
      <c r="L2049" s="164"/>
      <c r="M2049" s="169"/>
      <c r="T2049" s="170"/>
      <c r="AT2049" s="165" t="s">
        <v>203</v>
      </c>
      <c r="AU2049" s="165" t="s">
        <v>89</v>
      </c>
      <c r="AV2049" s="14" t="s">
        <v>199</v>
      </c>
      <c r="AW2049" s="14" t="s">
        <v>39</v>
      </c>
      <c r="AX2049" s="14" t="s">
        <v>22</v>
      </c>
      <c r="AY2049" s="165" t="s">
        <v>192</v>
      </c>
    </row>
    <row r="2050" spans="2:65" s="1" customFormat="1" ht="24.15" customHeight="1" x14ac:dyDescent="0.2">
      <c r="B2050" s="33"/>
      <c r="C2050" s="133" t="s">
        <v>3056</v>
      </c>
      <c r="D2050" s="133" t="s">
        <v>194</v>
      </c>
      <c r="E2050" s="134" t="s">
        <v>3057</v>
      </c>
      <c r="F2050" s="135" t="s">
        <v>3058</v>
      </c>
      <c r="G2050" s="136" t="s">
        <v>234</v>
      </c>
      <c r="H2050" s="137">
        <v>15.206</v>
      </c>
      <c r="I2050" s="138"/>
      <c r="J2050" s="139">
        <f>ROUND(I2050*H2050,2)</f>
        <v>0</v>
      </c>
      <c r="K2050" s="135" t="s">
        <v>198</v>
      </c>
      <c r="L2050" s="33"/>
      <c r="M2050" s="140" t="s">
        <v>20</v>
      </c>
      <c r="N2050" s="141" t="s">
        <v>51</v>
      </c>
      <c r="P2050" s="142">
        <f>O2050*H2050</f>
        <v>0</v>
      </c>
      <c r="Q2050" s="142">
        <v>0</v>
      </c>
      <c r="R2050" s="142">
        <f>Q2050*H2050</f>
        <v>0</v>
      </c>
      <c r="S2050" s="142">
        <v>0</v>
      </c>
      <c r="T2050" s="143">
        <f>S2050*H2050</f>
        <v>0</v>
      </c>
      <c r="AR2050" s="144" t="s">
        <v>350</v>
      </c>
      <c r="AT2050" s="144" t="s">
        <v>194</v>
      </c>
      <c r="AU2050" s="144" t="s">
        <v>89</v>
      </c>
      <c r="AY2050" s="18" t="s">
        <v>192</v>
      </c>
      <c r="BE2050" s="145">
        <f>IF(N2050="základní",J2050,0)</f>
        <v>0</v>
      </c>
      <c r="BF2050" s="145">
        <f>IF(N2050="snížená",J2050,0)</f>
        <v>0</v>
      </c>
      <c r="BG2050" s="145">
        <f>IF(N2050="zákl. přenesená",J2050,0)</f>
        <v>0</v>
      </c>
      <c r="BH2050" s="145">
        <f>IF(N2050="sníž. přenesená",J2050,0)</f>
        <v>0</v>
      </c>
      <c r="BI2050" s="145">
        <f>IF(N2050="nulová",J2050,0)</f>
        <v>0</v>
      </c>
      <c r="BJ2050" s="18" t="s">
        <v>22</v>
      </c>
      <c r="BK2050" s="145">
        <f>ROUND(I2050*H2050,2)</f>
        <v>0</v>
      </c>
      <c r="BL2050" s="18" t="s">
        <v>350</v>
      </c>
      <c r="BM2050" s="144" t="s">
        <v>3059</v>
      </c>
    </row>
    <row r="2051" spans="2:65" s="1" customFormat="1" ht="10.199999999999999" x14ac:dyDescent="0.2">
      <c r="B2051" s="33"/>
      <c r="D2051" s="146" t="s">
        <v>201</v>
      </c>
      <c r="F2051" s="147" t="s">
        <v>3060</v>
      </c>
      <c r="I2051" s="148"/>
      <c r="L2051" s="33"/>
      <c r="M2051" s="149"/>
      <c r="T2051" s="54"/>
      <c r="AT2051" s="18" t="s">
        <v>201</v>
      </c>
      <c r="AU2051" s="18" t="s">
        <v>89</v>
      </c>
    </row>
    <row r="2052" spans="2:65" s="12" customFormat="1" ht="10.199999999999999" x14ac:dyDescent="0.2">
      <c r="B2052" s="150"/>
      <c r="D2052" s="151" t="s">
        <v>203</v>
      </c>
      <c r="E2052" s="152" t="s">
        <v>20</v>
      </c>
      <c r="F2052" s="153" t="s">
        <v>3061</v>
      </c>
      <c r="H2052" s="152" t="s">
        <v>20</v>
      </c>
      <c r="I2052" s="154"/>
      <c r="L2052" s="150"/>
      <c r="M2052" s="155"/>
      <c r="T2052" s="156"/>
      <c r="AT2052" s="152" t="s">
        <v>203</v>
      </c>
      <c r="AU2052" s="152" t="s">
        <v>89</v>
      </c>
      <c r="AV2052" s="12" t="s">
        <v>22</v>
      </c>
      <c r="AW2052" s="12" t="s">
        <v>39</v>
      </c>
      <c r="AX2052" s="12" t="s">
        <v>80</v>
      </c>
      <c r="AY2052" s="152" t="s">
        <v>192</v>
      </c>
    </row>
    <row r="2053" spans="2:65" s="12" customFormat="1" ht="10.199999999999999" x14ac:dyDescent="0.2">
      <c r="B2053" s="150"/>
      <c r="D2053" s="151" t="s">
        <v>203</v>
      </c>
      <c r="E2053" s="152" t="s">
        <v>20</v>
      </c>
      <c r="F2053" s="153" t="s">
        <v>3053</v>
      </c>
      <c r="H2053" s="152" t="s">
        <v>20</v>
      </c>
      <c r="I2053" s="154"/>
      <c r="L2053" s="150"/>
      <c r="M2053" s="155"/>
      <c r="T2053" s="156"/>
      <c r="AT2053" s="152" t="s">
        <v>203</v>
      </c>
      <c r="AU2053" s="152" t="s">
        <v>89</v>
      </c>
      <c r="AV2053" s="12" t="s">
        <v>22</v>
      </c>
      <c r="AW2053" s="12" t="s">
        <v>39</v>
      </c>
      <c r="AX2053" s="12" t="s">
        <v>80</v>
      </c>
      <c r="AY2053" s="152" t="s">
        <v>192</v>
      </c>
    </row>
    <row r="2054" spans="2:65" s="12" customFormat="1" ht="10.199999999999999" x14ac:dyDescent="0.2">
      <c r="B2054" s="150"/>
      <c r="D2054" s="151" t="s">
        <v>203</v>
      </c>
      <c r="E2054" s="152" t="s">
        <v>20</v>
      </c>
      <c r="F2054" s="153" t="s">
        <v>329</v>
      </c>
      <c r="H2054" s="152" t="s">
        <v>20</v>
      </c>
      <c r="I2054" s="154"/>
      <c r="L2054" s="150"/>
      <c r="M2054" s="155"/>
      <c r="T2054" s="156"/>
      <c r="AT2054" s="152" t="s">
        <v>203</v>
      </c>
      <c r="AU2054" s="152" t="s">
        <v>89</v>
      </c>
      <c r="AV2054" s="12" t="s">
        <v>22</v>
      </c>
      <c r="AW2054" s="12" t="s">
        <v>39</v>
      </c>
      <c r="AX2054" s="12" t="s">
        <v>80</v>
      </c>
      <c r="AY2054" s="152" t="s">
        <v>192</v>
      </c>
    </row>
    <row r="2055" spans="2:65" s="13" customFormat="1" ht="10.199999999999999" x14ac:dyDescent="0.2">
      <c r="B2055" s="157"/>
      <c r="D2055" s="151" t="s">
        <v>203</v>
      </c>
      <c r="E2055" s="158" t="s">
        <v>20</v>
      </c>
      <c r="F2055" s="159" t="s">
        <v>2304</v>
      </c>
      <c r="H2055" s="160">
        <v>6.09</v>
      </c>
      <c r="I2055" s="161"/>
      <c r="L2055" s="157"/>
      <c r="M2055" s="162"/>
      <c r="T2055" s="163"/>
      <c r="AT2055" s="158" t="s">
        <v>203</v>
      </c>
      <c r="AU2055" s="158" t="s">
        <v>89</v>
      </c>
      <c r="AV2055" s="13" t="s">
        <v>89</v>
      </c>
      <c r="AW2055" s="13" t="s">
        <v>39</v>
      </c>
      <c r="AX2055" s="13" t="s">
        <v>80</v>
      </c>
      <c r="AY2055" s="158" t="s">
        <v>192</v>
      </c>
    </row>
    <row r="2056" spans="2:65" s="13" customFormat="1" ht="10.199999999999999" x14ac:dyDescent="0.2">
      <c r="B2056" s="157"/>
      <c r="D2056" s="151" t="s">
        <v>203</v>
      </c>
      <c r="E2056" s="158" t="s">
        <v>20</v>
      </c>
      <c r="F2056" s="159" t="s">
        <v>2305</v>
      </c>
      <c r="H2056" s="160">
        <v>-3.78</v>
      </c>
      <c r="I2056" s="161"/>
      <c r="L2056" s="157"/>
      <c r="M2056" s="162"/>
      <c r="T2056" s="163"/>
      <c r="AT2056" s="158" t="s">
        <v>203</v>
      </c>
      <c r="AU2056" s="158" t="s">
        <v>89</v>
      </c>
      <c r="AV2056" s="13" t="s">
        <v>89</v>
      </c>
      <c r="AW2056" s="13" t="s">
        <v>39</v>
      </c>
      <c r="AX2056" s="13" t="s">
        <v>80</v>
      </c>
      <c r="AY2056" s="158" t="s">
        <v>192</v>
      </c>
    </row>
    <row r="2057" spans="2:65" s="13" customFormat="1" ht="10.199999999999999" x14ac:dyDescent="0.2">
      <c r="B2057" s="157"/>
      <c r="D2057" s="151" t="s">
        <v>203</v>
      </c>
      <c r="E2057" s="158" t="s">
        <v>20</v>
      </c>
      <c r="F2057" s="159" t="s">
        <v>2306</v>
      </c>
      <c r="H2057" s="160">
        <v>5.4</v>
      </c>
      <c r="I2057" s="161"/>
      <c r="L2057" s="157"/>
      <c r="M2057" s="162"/>
      <c r="T2057" s="163"/>
      <c r="AT2057" s="158" t="s">
        <v>203</v>
      </c>
      <c r="AU2057" s="158" t="s">
        <v>89</v>
      </c>
      <c r="AV2057" s="13" t="s">
        <v>89</v>
      </c>
      <c r="AW2057" s="13" t="s">
        <v>39</v>
      </c>
      <c r="AX2057" s="13" t="s">
        <v>80</v>
      </c>
      <c r="AY2057" s="158" t="s">
        <v>192</v>
      </c>
    </row>
    <row r="2058" spans="2:65" s="13" customFormat="1" ht="10.199999999999999" x14ac:dyDescent="0.2">
      <c r="B2058" s="157"/>
      <c r="D2058" s="151" t="s">
        <v>203</v>
      </c>
      <c r="E2058" s="158" t="s">
        <v>20</v>
      </c>
      <c r="F2058" s="159" t="s">
        <v>2307</v>
      </c>
      <c r="H2058" s="160">
        <v>-3.36</v>
      </c>
      <c r="I2058" s="161"/>
      <c r="L2058" s="157"/>
      <c r="M2058" s="162"/>
      <c r="T2058" s="163"/>
      <c r="AT2058" s="158" t="s">
        <v>203</v>
      </c>
      <c r="AU2058" s="158" t="s">
        <v>89</v>
      </c>
      <c r="AV2058" s="13" t="s">
        <v>89</v>
      </c>
      <c r="AW2058" s="13" t="s">
        <v>39</v>
      </c>
      <c r="AX2058" s="13" t="s">
        <v>80</v>
      </c>
      <c r="AY2058" s="158" t="s">
        <v>192</v>
      </c>
    </row>
    <row r="2059" spans="2:65" s="12" customFormat="1" ht="10.199999999999999" x14ac:dyDescent="0.2">
      <c r="B2059" s="150"/>
      <c r="D2059" s="151" t="s">
        <v>203</v>
      </c>
      <c r="E2059" s="152" t="s">
        <v>20</v>
      </c>
      <c r="F2059" s="153" t="s">
        <v>408</v>
      </c>
      <c r="H2059" s="152" t="s">
        <v>20</v>
      </c>
      <c r="I2059" s="154"/>
      <c r="L2059" s="150"/>
      <c r="M2059" s="155"/>
      <c r="T2059" s="156"/>
      <c r="AT2059" s="152" t="s">
        <v>203</v>
      </c>
      <c r="AU2059" s="152" t="s">
        <v>89</v>
      </c>
      <c r="AV2059" s="12" t="s">
        <v>22</v>
      </c>
      <c r="AW2059" s="12" t="s">
        <v>39</v>
      </c>
      <c r="AX2059" s="12" t="s">
        <v>80</v>
      </c>
      <c r="AY2059" s="152" t="s">
        <v>192</v>
      </c>
    </row>
    <row r="2060" spans="2:65" s="13" customFormat="1" ht="10.199999999999999" x14ac:dyDescent="0.2">
      <c r="B2060" s="157"/>
      <c r="D2060" s="151" t="s">
        <v>203</v>
      </c>
      <c r="E2060" s="158" t="s">
        <v>20</v>
      </c>
      <c r="F2060" s="159" t="s">
        <v>2308</v>
      </c>
      <c r="H2060" s="160">
        <v>17.576000000000001</v>
      </c>
      <c r="I2060" s="161"/>
      <c r="L2060" s="157"/>
      <c r="M2060" s="162"/>
      <c r="T2060" s="163"/>
      <c r="AT2060" s="158" t="s">
        <v>203</v>
      </c>
      <c r="AU2060" s="158" t="s">
        <v>89</v>
      </c>
      <c r="AV2060" s="13" t="s">
        <v>89</v>
      </c>
      <c r="AW2060" s="13" t="s">
        <v>39</v>
      </c>
      <c r="AX2060" s="13" t="s">
        <v>80</v>
      </c>
      <c r="AY2060" s="158" t="s">
        <v>192</v>
      </c>
    </row>
    <row r="2061" spans="2:65" s="13" customFormat="1" ht="10.199999999999999" x14ac:dyDescent="0.2">
      <c r="B2061" s="157"/>
      <c r="D2061" s="151" t="s">
        <v>203</v>
      </c>
      <c r="E2061" s="158" t="s">
        <v>20</v>
      </c>
      <c r="F2061" s="159" t="s">
        <v>2309</v>
      </c>
      <c r="H2061" s="160">
        <v>-6.72</v>
      </c>
      <c r="I2061" s="161"/>
      <c r="L2061" s="157"/>
      <c r="M2061" s="162"/>
      <c r="T2061" s="163"/>
      <c r="AT2061" s="158" t="s">
        <v>203</v>
      </c>
      <c r="AU2061" s="158" t="s">
        <v>89</v>
      </c>
      <c r="AV2061" s="13" t="s">
        <v>89</v>
      </c>
      <c r="AW2061" s="13" t="s">
        <v>39</v>
      </c>
      <c r="AX2061" s="13" t="s">
        <v>80</v>
      </c>
      <c r="AY2061" s="158" t="s">
        <v>192</v>
      </c>
    </row>
    <row r="2062" spans="2:65" s="14" customFormat="1" ht="10.199999999999999" x14ac:dyDescent="0.2">
      <c r="B2062" s="164"/>
      <c r="D2062" s="151" t="s">
        <v>203</v>
      </c>
      <c r="E2062" s="165" t="s">
        <v>20</v>
      </c>
      <c r="F2062" s="166" t="s">
        <v>207</v>
      </c>
      <c r="H2062" s="167">
        <v>15.206</v>
      </c>
      <c r="I2062" s="168"/>
      <c r="L2062" s="164"/>
      <c r="M2062" s="169"/>
      <c r="T2062" s="170"/>
      <c r="AT2062" s="165" t="s">
        <v>203</v>
      </c>
      <c r="AU2062" s="165" t="s">
        <v>89</v>
      </c>
      <c r="AV2062" s="14" t="s">
        <v>199</v>
      </c>
      <c r="AW2062" s="14" t="s">
        <v>39</v>
      </c>
      <c r="AX2062" s="14" t="s">
        <v>22</v>
      </c>
      <c r="AY2062" s="165" t="s">
        <v>192</v>
      </c>
    </row>
    <row r="2063" spans="2:65" s="1" customFormat="1" ht="16.5" customHeight="1" x14ac:dyDescent="0.2">
      <c r="B2063" s="33"/>
      <c r="C2063" s="185" t="s">
        <v>3062</v>
      </c>
      <c r="D2063" s="185" t="s">
        <v>1615</v>
      </c>
      <c r="E2063" s="186" t="s">
        <v>3063</v>
      </c>
      <c r="F2063" s="187" t="s">
        <v>3064</v>
      </c>
      <c r="G2063" s="188" t="s">
        <v>3065</v>
      </c>
      <c r="H2063" s="189">
        <v>259.149</v>
      </c>
      <c r="I2063" s="190"/>
      <c r="J2063" s="191">
        <f>ROUND(I2063*H2063,2)</f>
        <v>0</v>
      </c>
      <c r="K2063" s="187" t="s">
        <v>198</v>
      </c>
      <c r="L2063" s="192"/>
      <c r="M2063" s="193" t="s">
        <v>20</v>
      </c>
      <c r="N2063" s="194" t="s">
        <v>51</v>
      </c>
      <c r="P2063" s="142">
        <f>O2063*H2063</f>
        <v>0</v>
      </c>
      <c r="Q2063" s="142">
        <v>1E-3</v>
      </c>
      <c r="R2063" s="142">
        <f>Q2063*H2063</f>
        <v>0.25914900000000002</v>
      </c>
      <c r="S2063" s="142">
        <v>0</v>
      </c>
      <c r="T2063" s="143">
        <f>S2063*H2063</f>
        <v>0</v>
      </c>
      <c r="AR2063" s="144" t="s">
        <v>490</v>
      </c>
      <c r="AT2063" s="144" t="s">
        <v>1615</v>
      </c>
      <c r="AU2063" s="144" t="s">
        <v>89</v>
      </c>
      <c r="AY2063" s="18" t="s">
        <v>192</v>
      </c>
      <c r="BE2063" s="145">
        <f>IF(N2063="základní",J2063,0)</f>
        <v>0</v>
      </c>
      <c r="BF2063" s="145">
        <f>IF(N2063="snížená",J2063,0)</f>
        <v>0</v>
      </c>
      <c r="BG2063" s="145">
        <f>IF(N2063="zákl. přenesená",J2063,0)</f>
        <v>0</v>
      </c>
      <c r="BH2063" s="145">
        <f>IF(N2063="sníž. přenesená",J2063,0)</f>
        <v>0</v>
      </c>
      <c r="BI2063" s="145">
        <f>IF(N2063="nulová",J2063,0)</f>
        <v>0</v>
      </c>
      <c r="BJ2063" s="18" t="s">
        <v>22</v>
      </c>
      <c r="BK2063" s="145">
        <f>ROUND(I2063*H2063,2)</f>
        <v>0</v>
      </c>
      <c r="BL2063" s="18" t="s">
        <v>350</v>
      </c>
      <c r="BM2063" s="144" t="s">
        <v>3066</v>
      </c>
    </row>
    <row r="2064" spans="2:65" s="13" customFormat="1" ht="10.199999999999999" x14ac:dyDescent="0.2">
      <c r="B2064" s="157"/>
      <c r="D2064" s="151" t="s">
        <v>203</v>
      </c>
      <c r="F2064" s="159" t="s">
        <v>3067</v>
      </c>
      <c r="H2064" s="160">
        <v>259.149</v>
      </c>
      <c r="I2064" s="161"/>
      <c r="L2064" s="157"/>
      <c r="M2064" s="162"/>
      <c r="T2064" s="163"/>
      <c r="AT2064" s="158" t="s">
        <v>203</v>
      </c>
      <c r="AU2064" s="158" t="s">
        <v>89</v>
      </c>
      <c r="AV2064" s="13" t="s">
        <v>89</v>
      </c>
      <c r="AW2064" s="13" t="s">
        <v>4</v>
      </c>
      <c r="AX2064" s="13" t="s">
        <v>22</v>
      </c>
      <c r="AY2064" s="158" t="s">
        <v>192</v>
      </c>
    </row>
    <row r="2065" spans="2:65" s="1" customFormat="1" ht="24.15" customHeight="1" x14ac:dyDescent="0.2">
      <c r="B2065" s="33"/>
      <c r="C2065" s="133" t="s">
        <v>3068</v>
      </c>
      <c r="D2065" s="133" t="s">
        <v>194</v>
      </c>
      <c r="E2065" s="134" t="s">
        <v>3069</v>
      </c>
      <c r="F2065" s="135" t="s">
        <v>3070</v>
      </c>
      <c r="G2065" s="136" t="s">
        <v>234</v>
      </c>
      <c r="H2065" s="137">
        <v>25.2</v>
      </c>
      <c r="I2065" s="138"/>
      <c r="J2065" s="139">
        <f>ROUND(I2065*H2065,2)</f>
        <v>0</v>
      </c>
      <c r="K2065" s="135" t="s">
        <v>198</v>
      </c>
      <c r="L2065" s="33"/>
      <c r="M2065" s="140" t="s">
        <v>20</v>
      </c>
      <c r="N2065" s="141" t="s">
        <v>51</v>
      </c>
      <c r="P2065" s="142">
        <f>O2065*H2065</f>
        <v>0</v>
      </c>
      <c r="Q2065" s="142">
        <v>8.0000000000000004E-4</v>
      </c>
      <c r="R2065" s="142">
        <f>Q2065*H2065</f>
        <v>2.0160000000000001E-2</v>
      </c>
      <c r="S2065" s="142">
        <v>0</v>
      </c>
      <c r="T2065" s="143">
        <f>S2065*H2065</f>
        <v>0</v>
      </c>
      <c r="AR2065" s="144" t="s">
        <v>350</v>
      </c>
      <c r="AT2065" s="144" t="s">
        <v>194</v>
      </c>
      <c r="AU2065" s="144" t="s">
        <v>89</v>
      </c>
      <c r="AY2065" s="18" t="s">
        <v>192</v>
      </c>
      <c r="BE2065" s="145">
        <f>IF(N2065="základní",J2065,0)</f>
        <v>0</v>
      </c>
      <c r="BF2065" s="145">
        <f>IF(N2065="snížená",J2065,0)</f>
        <v>0</v>
      </c>
      <c r="BG2065" s="145">
        <f>IF(N2065="zákl. přenesená",J2065,0)</f>
        <v>0</v>
      </c>
      <c r="BH2065" s="145">
        <f>IF(N2065="sníž. přenesená",J2065,0)</f>
        <v>0</v>
      </c>
      <c r="BI2065" s="145">
        <f>IF(N2065="nulová",J2065,0)</f>
        <v>0</v>
      </c>
      <c r="BJ2065" s="18" t="s">
        <v>22</v>
      </c>
      <c r="BK2065" s="145">
        <f>ROUND(I2065*H2065,2)</f>
        <v>0</v>
      </c>
      <c r="BL2065" s="18" t="s">
        <v>350</v>
      </c>
      <c r="BM2065" s="144" t="s">
        <v>3071</v>
      </c>
    </row>
    <row r="2066" spans="2:65" s="1" customFormat="1" ht="10.199999999999999" x14ac:dyDescent="0.2">
      <c r="B2066" s="33"/>
      <c r="D2066" s="146" t="s">
        <v>201</v>
      </c>
      <c r="F2066" s="147" t="s">
        <v>3072</v>
      </c>
      <c r="I2066" s="148"/>
      <c r="L2066" s="33"/>
      <c r="M2066" s="149"/>
      <c r="T2066" s="54"/>
      <c r="AT2066" s="18" t="s">
        <v>201</v>
      </c>
      <c r="AU2066" s="18" t="s">
        <v>89</v>
      </c>
    </row>
    <row r="2067" spans="2:65" s="12" customFormat="1" ht="10.199999999999999" x14ac:dyDescent="0.2">
      <c r="B2067" s="150"/>
      <c r="D2067" s="151" t="s">
        <v>203</v>
      </c>
      <c r="E2067" s="152" t="s">
        <v>20</v>
      </c>
      <c r="F2067" s="153" t="s">
        <v>1878</v>
      </c>
      <c r="H2067" s="152" t="s">
        <v>20</v>
      </c>
      <c r="I2067" s="154"/>
      <c r="L2067" s="150"/>
      <c r="M2067" s="155"/>
      <c r="T2067" s="156"/>
      <c r="AT2067" s="152" t="s">
        <v>203</v>
      </c>
      <c r="AU2067" s="152" t="s">
        <v>89</v>
      </c>
      <c r="AV2067" s="12" t="s">
        <v>22</v>
      </c>
      <c r="AW2067" s="12" t="s">
        <v>39</v>
      </c>
      <c r="AX2067" s="12" t="s">
        <v>80</v>
      </c>
      <c r="AY2067" s="152" t="s">
        <v>192</v>
      </c>
    </row>
    <row r="2068" spans="2:65" s="12" customFormat="1" ht="10.199999999999999" x14ac:dyDescent="0.2">
      <c r="B2068" s="150"/>
      <c r="D2068" s="151" t="s">
        <v>203</v>
      </c>
      <c r="E2068" s="152" t="s">
        <v>20</v>
      </c>
      <c r="F2068" s="153" t="s">
        <v>3073</v>
      </c>
      <c r="H2068" s="152" t="s">
        <v>20</v>
      </c>
      <c r="I2068" s="154"/>
      <c r="L2068" s="150"/>
      <c r="M2068" s="155"/>
      <c r="T2068" s="156"/>
      <c r="AT2068" s="152" t="s">
        <v>203</v>
      </c>
      <c r="AU2068" s="152" t="s">
        <v>89</v>
      </c>
      <c r="AV2068" s="12" t="s">
        <v>22</v>
      </c>
      <c r="AW2068" s="12" t="s">
        <v>39</v>
      </c>
      <c r="AX2068" s="12" t="s">
        <v>80</v>
      </c>
      <c r="AY2068" s="152" t="s">
        <v>192</v>
      </c>
    </row>
    <row r="2069" spans="2:65" s="12" customFormat="1" ht="10.199999999999999" x14ac:dyDescent="0.2">
      <c r="B2069" s="150"/>
      <c r="D2069" s="151" t="s">
        <v>203</v>
      </c>
      <c r="E2069" s="152" t="s">
        <v>20</v>
      </c>
      <c r="F2069" s="153" t="s">
        <v>3074</v>
      </c>
      <c r="H2069" s="152" t="s">
        <v>20</v>
      </c>
      <c r="I2069" s="154"/>
      <c r="L2069" s="150"/>
      <c r="M2069" s="155"/>
      <c r="T2069" s="156"/>
      <c r="AT2069" s="152" t="s">
        <v>203</v>
      </c>
      <c r="AU2069" s="152" t="s">
        <v>89</v>
      </c>
      <c r="AV2069" s="12" t="s">
        <v>22</v>
      </c>
      <c r="AW2069" s="12" t="s">
        <v>39</v>
      </c>
      <c r="AX2069" s="12" t="s">
        <v>80</v>
      </c>
      <c r="AY2069" s="152" t="s">
        <v>192</v>
      </c>
    </row>
    <row r="2070" spans="2:65" s="13" customFormat="1" ht="10.199999999999999" x14ac:dyDescent="0.2">
      <c r="B2070" s="157"/>
      <c r="D2070" s="151" t="s">
        <v>203</v>
      </c>
      <c r="E2070" s="158" t="s">
        <v>20</v>
      </c>
      <c r="F2070" s="159" t="s">
        <v>3075</v>
      </c>
      <c r="H2070" s="160">
        <v>25.2</v>
      </c>
      <c r="I2070" s="161"/>
      <c r="L2070" s="157"/>
      <c r="M2070" s="162"/>
      <c r="T2070" s="163"/>
      <c r="AT2070" s="158" t="s">
        <v>203</v>
      </c>
      <c r="AU2070" s="158" t="s">
        <v>89</v>
      </c>
      <c r="AV2070" s="13" t="s">
        <v>89</v>
      </c>
      <c r="AW2070" s="13" t="s">
        <v>39</v>
      </c>
      <c r="AX2070" s="13" t="s">
        <v>22</v>
      </c>
      <c r="AY2070" s="158" t="s">
        <v>192</v>
      </c>
    </row>
    <row r="2071" spans="2:65" s="1" customFormat="1" ht="37.799999999999997" customHeight="1" x14ac:dyDescent="0.2">
      <c r="B2071" s="33"/>
      <c r="C2071" s="133" t="s">
        <v>3076</v>
      </c>
      <c r="D2071" s="133" t="s">
        <v>194</v>
      </c>
      <c r="E2071" s="134" t="s">
        <v>3077</v>
      </c>
      <c r="F2071" s="135" t="s">
        <v>3078</v>
      </c>
      <c r="G2071" s="136" t="s">
        <v>234</v>
      </c>
      <c r="H2071" s="137">
        <v>7</v>
      </c>
      <c r="I2071" s="138"/>
      <c r="J2071" s="139">
        <f>ROUND(I2071*H2071,2)</f>
        <v>0</v>
      </c>
      <c r="K2071" s="135" t="s">
        <v>198</v>
      </c>
      <c r="L2071" s="33"/>
      <c r="M2071" s="140" t="s">
        <v>20</v>
      </c>
      <c r="N2071" s="141" t="s">
        <v>51</v>
      </c>
      <c r="P2071" s="142">
        <f>O2071*H2071</f>
        <v>0</v>
      </c>
      <c r="Q2071" s="142">
        <v>3.1870000000000002E-2</v>
      </c>
      <c r="R2071" s="142">
        <f>Q2071*H2071</f>
        <v>0.22309000000000001</v>
      </c>
      <c r="S2071" s="142">
        <v>0</v>
      </c>
      <c r="T2071" s="143">
        <f>S2071*H2071</f>
        <v>0</v>
      </c>
      <c r="AR2071" s="144" t="s">
        <v>350</v>
      </c>
      <c r="AT2071" s="144" t="s">
        <v>194</v>
      </c>
      <c r="AU2071" s="144" t="s">
        <v>89</v>
      </c>
      <c r="AY2071" s="18" t="s">
        <v>192</v>
      </c>
      <c r="BE2071" s="145">
        <f>IF(N2071="základní",J2071,0)</f>
        <v>0</v>
      </c>
      <c r="BF2071" s="145">
        <f>IF(N2071="snížená",J2071,0)</f>
        <v>0</v>
      </c>
      <c r="BG2071" s="145">
        <f>IF(N2071="zákl. přenesená",J2071,0)</f>
        <v>0</v>
      </c>
      <c r="BH2071" s="145">
        <f>IF(N2071="sníž. přenesená",J2071,0)</f>
        <v>0</v>
      </c>
      <c r="BI2071" s="145">
        <f>IF(N2071="nulová",J2071,0)</f>
        <v>0</v>
      </c>
      <c r="BJ2071" s="18" t="s">
        <v>22</v>
      </c>
      <c r="BK2071" s="145">
        <f>ROUND(I2071*H2071,2)</f>
        <v>0</v>
      </c>
      <c r="BL2071" s="18" t="s">
        <v>350</v>
      </c>
      <c r="BM2071" s="144" t="s">
        <v>3079</v>
      </c>
    </row>
    <row r="2072" spans="2:65" s="1" customFormat="1" ht="10.199999999999999" x14ac:dyDescent="0.2">
      <c r="B2072" s="33"/>
      <c r="D2072" s="146" t="s">
        <v>201</v>
      </c>
      <c r="F2072" s="147" t="s">
        <v>3080</v>
      </c>
      <c r="I2072" s="148"/>
      <c r="L2072" s="33"/>
      <c r="M2072" s="149"/>
      <c r="T2072" s="54"/>
      <c r="AT2072" s="18" t="s">
        <v>201</v>
      </c>
      <c r="AU2072" s="18" t="s">
        <v>89</v>
      </c>
    </row>
    <row r="2073" spans="2:65" s="12" customFormat="1" ht="10.199999999999999" x14ac:dyDescent="0.2">
      <c r="B2073" s="150"/>
      <c r="D2073" s="151" t="s">
        <v>203</v>
      </c>
      <c r="E2073" s="152" t="s">
        <v>20</v>
      </c>
      <c r="F2073" s="153" t="s">
        <v>3081</v>
      </c>
      <c r="H2073" s="152" t="s">
        <v>20</v>
      </c>
      <c r="I2073" s="154"/>
      <c r="L2073" s="150"/>
      <c r="M2073" s="155"/>
      <c r="T2073" s="156"/>
      <c r="AT2073" s="152" t="s">
        <v>203</v>
      </c>
      <c r="AU2073" s="152" t="s">
        <v>89</v>
      </c>
      <c r="AV2073" s="12" t="s">
        <v>22</v>
      </c>
      <c r="AW2073" s="12" t="s">
        <v>39</v>
      </c>
      <c r="AX2073" s="12" t="s">
        <v>80</v>
      </c>
      <c r="AY2073" s="152" t="s">
        <v>192</v>
      </c>
    </row>
    <row r="2074" spans="2:65" s="13" customFormat="1" ht="10.199999999999999" x14ac:dyDescent="0.2">
      <c r="B2074" s="157"/>
      <c r="D2074" s="151" t="s">
        <v>203</v>
      </c>
      <c r="E2074" s="158" t="s">
        <v>20</v>
      </c>
      <c r="F2074" s="159" t="s">
        <v>3082</v>
      </c>
      <c r="H2074" s="160">
        <v>7</v>
      </c>
      <c r="I2074" s="161"/>
      <c r="L2074" s="157"/>
      <c r="M2074" s="162"/>
      <c r="T2074" s="163"/>
      <c r="AT2074" s="158" t="s">
        <v>203</v>
      </c>
      <c r="AU2074" s="158" t="s">
        <v>89</v>
      </c>
      <c r="AV2074" s="13" t="s">
        <v>89</v>
      </c>
      <c r="AW2074" s="13" t="s">
        <v>39</v>
      </c>
      <c r="AX2074" s="13" t="s">
        <v>22</v>
      </c>
      <c r="AY2074" s="158" t="s">
        <v>192</v>
      </c>
    </row>
    <row r="2075" spans="2:65" s="1" customFormat="1" ht="37.799999999999997" customHeight="1" x14ac:dyDescent="0.2">
      <c r="B2075" s="33"/>
      <c r="C2075" s="133" t="s">
        <v>3083</v>
      </c>
      <c r="D2075" s="133" t="s">
        <v>194</v>
      </c>
      <c r="E2075" s="134" t="s">
        <v>3084</v>
      </c>
      <c r="F2075" s="135" t="s">
        <v>3085</v>
      </c>
      <c r="G2075" s="136" t="s">
        <v>234</v>
      </c>
      <c r="H2075" s="137">
        <v>11.9</v>
      </c>
      <c r="I2075" s="138"/>
      <c r="J2075" s="139">
        <f>ROUND(I2075*H2075,2)</f>
        <v>0</v>
      </c>
      <c r="K2075" s="135" t="s">
        <v>198</v>
      </c>
      <c r="L2075" s="33"/>
      <c r="M2075" s="140" t="s">
        <v>20</v>
      </c>
      <c r="N2075" s="141" t="s">
        <v>51</v>
      </c>
      <c r="P2075" s="142">
        <f>O2075*H2075</f>
        <v>0</v>
      </c>
      <c r="Q2075" s="142">
        <v>8.3799999999999999E-2</v>
      </c>
      <c r="R2075" s="142">
        <f>Q2075*H2075</f>
        <v>0.99722</v>
      </c>
      <c r="S2075" s="142">
        <v>0</v>
      </c>
      <c r="T2075" s="143">
        <f>S2075*H2075</f>
        <v>0</v>
      </c>
      <c r="AR2075" s="144" t="s">
        <v>350</v>
      </c>
      <c r="AT2075" s="144" t="s">
        <v>194</v>
      </c>
      <c r="AU2075" s="144" t="s">
        <v>89</v>
      </c>
      <c r="AY2075" s="18" t="s">
        <v>192</v>
      </c>
      <c r="BE2075" s="145">
        <f>IF(N2075="základní",J2075,0)</f>
        <v>0</v>
      </c>
      <c r="BF2075" s="145">
        <f>IF(N2075="snížená",J2075,0)</f>
        <v>0</v>
      </c>
      <c r="BG2075" s="145">
        <f>IF(N2075="zákl. přenesená",J2075,0)</f>
        <v>0</v>
      </c>
      <c r="BH2075" s="145">
        <f>IF(N2075="sníž. přenesená",J2075,0)</f>
        <v>0</v>
      </c>
      <c r="BI2075" s="145">
        <f>IF(N2075="nulová",J2075,0)</f>
        <v>0</v>
      </c>
      <c r="BJ2075" s="18" t="s">
        <v>22</v>
      </c>
      <c r="BK2075" s="145">
        <f>ROUND(I2075*H2075,2)</f>
        <v>0</v>
      </c>
      <c r="BL2075" s="18" t="s">
        <v>350</v>
      </c>
      <c r="BM2075" s="144" t="s">
        <v>3086</v>
      </c>
    </row>
    <row r="2076" spans="2:65" s="1" customFormat="1" ht="10.199999999999999" x14ac:dyDescent="0.2">
      <c r="B2076" s="33"/>
      <c r="D2076" s="146" t="s">
        <v>201</v>
      </c>
      <c r="F2076" s="147" t="s">
        <v>3087</v>
      </c>
      <c r="I2076" s="148"/>
      <c r="L2076" s="33"/>
      <c r="M2076" s="149"/>
      <c r="T2076" s="54"/>
      <c r="AT2076" s="18" t="s">
        <v>201</v>
      </c>
      <c r="AU2076" s="18" t="s">
        <v>89</v>
      </c>
    </row>
    <row r="2077" spans="2:65" s="12" customFormat="1" ht="10.199999999999999" x14ac:dyDescent="0.2">
      <c r="B2077" s="150"/>
      <c r="D2077" s="151" t="s">
        <v>203</v>
      </c>
      <c r="E2077" s="152" t="s">
        <v>20</v>
      </c>
      <c r="F2077" s="153" t="s">
        <v>3088</v>
      </c>
      <c r="H2077" s="152" t="s">
        <v>20</v>
      </c>
      <c r="I2077" s="154"/>
      <c r="L2077" s="150"/>
      <c r="M2077" s="155"/>
      <c r="T2077" s="156"/>
      <c r="AT2077" s="152" t="s">
        <v>203</v>
      </c>
      <c r="AU2077" s="152" t="s">
        <v>89</v>
      </c>
      <c r="AV2077" s="12" t="s">
        <v>22</v>
      </c>
      <c r="AW2077" s="12" t="s">
        <v>39</v>
      </c>
      <c r="AX2077" s="12" t="s">
        <v>80</v>
      </c>
      <c r="AY2077" s="152" t="s">
        <v>192</v>
      </c>
    </row>
    <row r="2078" spans="2:65" s="13" customFormat="1" ht="10.199999999999999" x14ac:dyDescent="0.2">
      <c r="B2078" s="157"/>
      <c r="D2078" s="151" t="s">
        <v>203</v>
      </c>
      <c r="E2078" s="158" t="s">
        <v>20</v>
      </c>
      <c r="F2078" s="159" t="s">
        <v>3089</v>
      </c>
      <c r="H2078" s="160">
        <v>11.9</v>
      </c>
      <c r="I2078" s="161"/>
      <c r="L2078" s="157"/>
      <c r="M2078" s="162"/>
      <c r="T2078" s="163"/>
      <c r="AT2078" s="158" t="s">
        <v>203</v>
      </c>
      <c r="AU2078" s="158" t="s">
        <v>89</v>
      </c>
      <c r="AV2078" s="13" t="s">
        <v>89</v>
      </c>
      <c r="AW2078" s="13" t="s">
        <v>39</v>
      </c>
      <c r="AX2078" s="13" t="s">
        <v>22</v>
      </c>
      <c r="AY2078" s="158" t="s">
        <v>192</v>
      </c>
    </row>
    <row r="2079" spans="2:65" s="1" customFormat="1" ht="37.799999999999997" customHeight="1" x14ac:dyDescent="0.2">
      <c r="B2079" s="33"/>
      <c r="C2079" s="133" t="s">
        <v>3090</v>
      </c>
      <c r="D2079" s="133" t="s">
        <v>194</v>
      </c>
      <c r="E2079" s="134" t="s">
        <v>3091</v>
      </c>
      <c r="F2079" s="135" t="s">
        <v>3092</v>
      </c>
      <c r="G2079" s="136" t="s">
        <v>234</v>
      </c>
      <c r="H2079" s="137">
        <v>383.94</v>
      </c>
      <c r="I2079" s="138"/>
      <c r="J2079" s="139">
        <f>ROUND(I2079*H2079,2)</f>
        <v>0</v>
      </c>
      <c r="K2079" s="135" t="s">
        <v>198</v>
      </c>
      <c r="L2079" s="33"/>
      <c r="M2079" s="140" t="s">
        <v>20</v>
      </c>
      <c r="N2079" s="141" t="s">
        <v>51</v>
      </c>
      <c r="P2079" s="142">
        <f>O2079*H2079</f>
        <v>0</v>
      </c>
      <c r="Q2079" s="142">
        <v>0.13159999999999999</v>
      </c>
      <c r="R2079" s="142">
        <f>Q2079*H2079</f>
        <v>50.526503999999996</v>
      </c>
      <c r="S2079" s="142">
        <v>0</v>
      </c>
      <c r="T2079" s="143">
        <f>S2079*H2079</f>
        <v>0</v>
      </c>
      <c r="AR2079" s="144" t="s">
        <v>350</v>
      </c>
      <c r="AT2079" s="144" t="s">
        <v>194</v>
      </c>
      <c r="AU2079" s="144" t="s">
        <v>89</v>
      </c>
      <c r="AY2079" s="18" t="s">
        <v>192</v>
      </c>
      <c r="BE2079" s="145">
        <f>IF(N2079="základní",J2079,0)</f>
        <v>0</v>
      </c>
      <c r="BF2079" s="145">
        <f>IF(N2079="snížená",J2079,0)</f>
        <v>0</v>
      </c>
      <c r="BG2079" s="145">
        <f>IF(N2079="zákl. přenesená",J2079,0)</f>
        <v>0</v>
      </c>
      <c r="BH2079" s="145">
        <f>IF(N2079="sníž. přenesená",J2079,0)</f>
        <v>0</v>
      </c>
      <c r="BI2079" s="145">
        <f>IF(N2079="nulová",J2079,0)</f>
        <v>0</v>
      </c>
      <c r="BJ2079" s="18" t="s">
        <v>22</v>
      </c>
      <c r="BK2079" s="145">
        <f>ROUND(I2079*H2079,2)</f>
        <v>0</v>
      </c>
      <c r="BL2079" s="18" t="s">
        <v>350</v>
      </c>
      <c r="BM2079" s="144" t="s">
        <v>3093</v>
      </c>
    </row>
    <row r="2080" spans="2:65" s="1" customFormat="1" ht="10.199999999999999" x14ac:dyDescent="0.2">
      <c r="B2080" s="33"/>
      <c r="D2080" s="146" t="s">
        <v>201</v>
      </c>
      <c r="F2080" s="147" t="s">
        <v>3094</v>
      </c>
      <c r="I2080" s="148"/>
      <c r="L2080" s="33"/>
      <c r="M2080" s="149"/>
      <c r="T2080" s="54"/>
      <c r="AT2080" s="18" t="s">
        <v>201</v>
      </c>
      <c r="AU2080" s="18" t="s">
        <v>89</v>
      </c>
    </row>
    <row r="2081" spans="2:65" s="12" customFormat="1" ht="10.199999999999999" x14ac:dyDescent="0.2">
      <c r="B2081" s="150"/>
      <c r="D2081" s="151" t="s">
        <v>203</v>
      </c>
      <c r="E2081" s="152" t="s">
        <v>20</v>
      </c>
      <c r="F2081" s="153" t="s">
        <v>1694</v>
      </c>
      <c r="H2081" s="152" t="s">
        <v>20</v>
      </c>
      <c r="I2081" s="154"/>
      <c r="L2081" s="150"/>
      <c r="M2081" s="155"/>
      <c r="T2081" s="156"/>
      <c r="AT2081" s="152" t="s">
        <v>203</v>
      </c>
      <c r="AU2081" s="152" t="s">
        <v>89</v>
      </c>
      <c r="AV2081" s="12" t="s">
        <v>22</v>
      </c>
      <c r="AW2081" s="12" t="s">
        <v>39</v>
      </c>
      <c r="AX2081" s="12" t="s">
        <v>80</v>
      </c>
      <c r="AY2081" s="152" t="s">
        <v>192</v>
      </c>
    </row>
    <row r="2082" spans="2:65" s="12" customFormat="1" ht="10.199999999999999" x14ac:dyDescent="0.2">
      <c r="B2082" s="150"/>
      <c r="D2082" s="151" t="s">
        <v>203</v>
      </c>
      <c r="E2082" s="152" t="s">
        <v>20</v>
      </c>
      <c r="F2082" s="153" t="s">
        <v>1695</v>
      </c>
      <c r="H2082" s="152" t="s">
        <v>20</v>
      </c>
      <c r="I2082" s="154"/>
      <c r="L2082" s="150"/>
      <c r="M2082" s="155"/>
      <c r="T2082" s="156"/>
      <c r="AT2082" s="152" t="s">
        <v>203</v>
      </c>
      <c r="AU2082" s="152" t="s">
        <v>89</v>
      </c>
      <c r="AV2082" s="12" t="s">
        <v>22</v>
      </c>
      <c r="AW2082" s="12" t="s">
        <v>39</v>
      </c>
      <c r="AX2082" s="12" t="s">
        <v>80</v>
      </c>
      <c r="AY2082" s="152" t="s">
        <v>192</v>
      </c>
    </row>
    <row r="2083" spans="2:65" s="13" customFormat="1" ht="10.199999999999999" x14ac:dyDescent="0.2">
      <c r="B2083" s="157"/>
      <c r="D2083" s="151" t="s">
        <v>203</v>
      </c>
      <c r="E2083" s="158" t="s">
        <v>20</v>
      </c>
      <c r="F2083" s="159" t="s">
        <v>3095</v>
      </c>
      <c r="H2083" s="160">
        <v>179.01</v>
      </c>
      <c r="I2083" s="161"/>
      <c r="L2083" s="157"/>
      <c r="M2083" s="162"/>
      <c r="T2083" s="163"/>
      <c r="AT2083" s="158" t="s">
        <v>203</v>
      </c>
      <c r="AU2083" s="158" t="s">
        <v>89</v>
      </c>
      <c r="AV2083" s="13" t="s">
        <v>89</v>
      </c>
      <c r="AW2083" s="13" t="s">
        <v>39</v>
      </c>
      <c r="AX2083" s="13" t="s">
        <v>80</v>
      </c>
      <c r="AY2083" s="158" t="s">
        <v>192</v>
      </c>
    </row>
    <row r="2084" spans="2:65" s="13" customFormat="1" ht="10.199999999999999" x14ac:dyDescent="0.2">
      <c r="B2084" s="157"/>
      <c r="D2084" s="151" t="s">
        <v>203</v>
      </c>
      <c r="E2084" s="158" t="s">
        <v>20</v>
      </c>
      <c r="F2084" s="159" t="s">
        <v>1274</v>
      </c>
      <c r="H2084" s="160">
        <v>74.260000000000005</v>
      </c>
      <c r="I2084" s="161"/>
      <c r="L2084" s="157"/>
      <c r="M2084" s="162"/>
      <c r="T2084" s="163"/>
      <c r="AT2084" s="158" t="s">
        <v>203</v>
      </c>
      <c r="AU2084" s="158" t="s">
        <v>89</v>
      </c>
      <c r="AV2084" s="13" t="s">
        <v>89</v>
      </c>
      <c r="AW2084" s="13" t="s">
        <v>39</v>
      </c>
      <c r="AX2084" s="13" t="s">
        <v>80</v>
      </c>
      <c r="AY2084" s="158" t="s">
        <v>192</v>
      </c>
    </row>
    <row r="2085" spans="2:65" s="13" customFormat="1" ht="10.199999999999999" x14ac:dyDescent="0.2">
      <c r="B2085" s="157"/>
      <c r="D2085" s="151" t="s">
        <v>203</v>
      </c>
      <c r="E2085" s="158" t="s">
        <v>20</v>
      </c>
      <c r="F2085" s="159" t="s">
        <v>1286</v>
      </c>
      <c r="H2085" s="160">
        <v>4.16</v>
      </c>
      <c r="I2085" s="161"/>
      <c r="L2085" s="157"/>
      <c r="M2085" s="162"/>
      <c r="T2085" s="163"/>
      <c r="AT2085" s="158" t="s">
        <v>203</v>
      </c>
      <c r="AU2085" s="158" t="s">
        <v>89</v>
      </c>
      <c r="AV2085" s="13" t="s">
        <v>89</v>
      </c>
      <c r="AW2085" s="13" t="s">
        <v>39</v>
      </c>
      <c r="AX2085" s="13" t="s">
        <v>80</v>
      </c>
      <c r="AY2085" s="158" t="s">
        <v>192</v>
      </c>
    </row>
    <row r="2086" spans="2:65" s="13" customFormat="1" ht="10.199999999999999" x14ac:dyDescent="0.2">
      <c r="B2086" s="157"/>
      <c r="D2086" s="151" t="s">
        <v>203</v>
      </c>
      <c r="E2086" s="158" t="s">
        <v>20</v>
      </c>
      <c r="F2086" s="159" t="s">
        <v>1288</v>
      </c>
      <c r="H2086" s="160">
        <v>108.18</v>
      </c>
      <c r="I2086" s="161"/>
      <c r="L2086" s="157"/>
      <c r="M2086" s="162"/>
      <c r="T2086" s="163"/>
      <c r="AT2086" s="158" t="s">
        <v>203</v>
      </c>
      <c r="AU2086" s="158" t="s">
        <v>89</v>
      </c>
      <c r="AV2086" s="13" t="s">
        <v>89</v>
      </c>
      <c r="AW2086" s="13" t="s">
        <v>39</v>
      </c>
      <c r="AX2086" s="13" t="s">
        <v>80</v>
      </c>
      <c r="AY2086" s="158" t="s">
        <v>192</v>
      </c>
    </row>
    <row r="2087" spans="2:65" s="13" customFormat="1" ht="10.199999999999999" x14ac:dyDescent="0.2">
      <c r="B2087" s="157"/>
      <c r="D2087" s="151" t="s">
        <v>203</v>
      </c>
      <c r="E2087" s="158" t="s">
        <v>20</v>
      </c>
      <c r="F2087" s="159" t="s">
        <v>1292</v>
      </c>
      <c r="H2087" s="160">
        <v>18.329999999999998</v>
      </c>
      <c r="I2087" s="161"/>
      <c r="L2087" s="157"/>
      <c r="M2087" s="162"/>
      <c r="T2087" s="163"/>
      <c r="AT2087" s="158" t="s">
        <v>203</v>
      </c>
      <c r="AU2087" s="158" t="s">
        <v>89</v>
      </c>
      <c r="AV2087" s="13" t="s">
        <v>89</v>
      </c>
      <c r="AW2087" s="13" t="s">
        <v>39</v>
      </c>
      <c r="AX2087" s="13" t="s">
        <v>80</v>
      </c>
      <c r="AY2087" s="158" t="s">
        <v>192</v>
      </c>
    </row>
    <row r="2088" spans="2:65" s="14" customFormat="1" ht="10.199999999999999" x14ac:dyDescent="0.2">
      <c r="B2088" s="164"/>
      <c r="D2088" s="151" t="s">
        <v>203</v>
      </c>
      <c r="E2088" s="165" t="s">
        <v>20</v>
      </c>
      <c r="F2088" s="166" t="s">
        <v>207</v>
      </c>
      <c r="H2088" s="167">
        <v>383.94</v>
      </c>
      <c r="I2088" s="168"/>
      <c r="L2088" s="164"/>
      <c r="M2088" s="169"/>
      <c r="T2088" s="170"/>
      <c r="AT2088" s="165" t="s">
        <v>203</v>
      </c>
      <c r="AU2088" s="165" t="s">
        <v>89</v>
      </c>
      <c r="AV2088" s="14" t="s">
        <v>199</v>
      </c>
      <c r="AW2088" s="14" t="s">
        <v>39</v>
      </c>
      <c r="AX2088" s="14" t="s">
        <v>22</v>
      </c>
      <c r="AY2088" s="165" t="s">
        <v>192</v>
      </c>
    </row>
    <row r="2089" spans="2:65" s="1" customFormat="1" ht="16.5" customHeight="1" x14ac:dyDescent="0.2">
      <c r="B2089" s="33"/>
      <c r="C2089" s="133" t="s">
        <v>3096</v>
      </c>
      <c r="D2089" s="133" t="s">
        <v>194</v>
      </c>
      <c r="E2089" s="134" t="s">
        <v>3097</v>
      </c>
      <c r="F2089" s="135" t="s">
        <v>3098</v>
      </c>
      <c r="G2089" s="136" t="s">
        <v>234</v>
      </c>
      <c r="H2089" s="137">
        <v>401.89</v>
      </c>
      <c r="I2089" s="138"/>
      <c r="J2089" s="139">
        <f>ROUND(I2089*H2089,2)</f>
        <v>0</v>
      </c>
      <c r="K2089" s="135" t="s">
        <v>198</v>
      </c>
      <c r="L2089" s="33"/>
      <c r="M2089" s="140" t="s">
        <v>20</v>
      </c>
      <c r="N2089" s="141" t="s">
        <v>51</v>
      </c>
      <c r="P2089" s="142">
        <f>O2089*H2089</f>
        <v>0</v>
      </c>
      <c r="Q2089" s="142">
        <v>0</v>
      </c>
      <c r="R2089" s="142">
        <f>Q2089*H2089</f>
        <v>0</v>
      </c>
      <c r="S2089" s="142">
        <v>0</v>
      </c>
      <c r="T2089" s="143">
        <f>S2089*H2089</f>
        <v>0</v>
      </c>
      <c r="AR2089" s="144" t="s">
        <v>350</v>
      </c>
      <c r="AT2089" s="144" t="s">
        <v>194</v>
      </c>
      <c r="AU2089" s="144" t="s">
        <v>89</v>
      </c>
      <c r="AY2089" s="18" t="s">
        <v>192</v>
      </c>
      <c r="BE2089" s="145">
        <f>IF(N2089="základní",J2089,0)</f>
        <v>0</v>
      </c>
      <c r="BF2089" s="145">
        <f>IF(N2089="snížená",J2089,0)</f>
        <v>0</v>
      </c>
      <c r="BG2089" s="145">
        <f>IF(N2089="zákl. přenesená",J2089,0)</f>
        <v>0</v>
      </c>
      <c r="BH2089" s="145">
        <f>IF(N2089="sníž. přenesená",J2089,0)</f>
        <v>0</v>
      </c>
      <c r="BI2089" s="145">
        <f>IF(N2089="nulová",J2089,0)</f>
        <v>0</v>
      </c>
      <c r="BJ2089" s="18" t="s">
        <v>22</v>
      </c>
      <c r="BK2089" s="145">
        <f>ROUND(I2089*H2089,2)</f>
        <v>0</v>
      </c>
      <c r="BL2089" s="18" t="s">
        <v>350</v>
      </c>
      <c r="BM2089" s="144" t="s">
        <v>3099</v>
      </c>
    </row>
    <row r="2090" spans="2:65" s="1" customFormat="1" ht="10.199999999999999" x14ac:dyDescent="0.2">
      <c r="B2090" s="33"/>
      <c r="D2090" s="146" t="s">
        <v>201</v>
      </c>
      <c r="F2090" s="147" t="s">
        <v>3100</v>
      </c>
      <c r="I2090" s="148"/>
      <c r="L2090" s="33"/>
      <c r="M2090" s="149"/>
      <c r="T2090" s="54"/>
      <c r="AT2090" s="18" t="s">
        <v>201</v>
      </c>
      <c r="AU2090" s="18" t="s">
        <v>89</v>
      </c>
    </row>
    <row r="2091" spans="2:65" s="12" customFormat="1" ht="10.199999999999999" x14ac:dyDescent="0.2">
      <c r="B2091" s="150"/>
      <c r="D2091" s="151" t="s">
        <v>203</v>
      </c>
      <c r="E2091" s="152" t="s">
        <v>20</v>
      </c>
      <c r="F2091" s="153" t="s">
        <v>1694</v>
      </c>
      <c r="H2091" s="152" t="s">
        <v>20</v>
      </c>
      <c r="I2091" s="154"/>
      <c r="L2091" s="150"/>
      <c r="M2091" s="155"/>
      <c r="T2091" s="156"/>
      <c r="AT2091" s="152" t="s">
        <v>203</v>
      </c>
      <c r="AU2091" s="152" t="s">
        <v>89</v>
      </c>
      <c r="AV2091" s="12" t="s">
        <v>22</v>
      </c>
      <c r="AW2091" s="12" t="s">
        <v>39</v>
      </c>
      <c r="AX2091" s="12" t="s">
        <v>80</v>
      </c>
      <c r="AY2091" s="152" t="s">
        <v>192</v>
      </c>
    </row>
    <row r="2092" spans="2:65" s="12" customFormat="1" ht="10.199999999999999" x14ac:dyDescent="0.2">
      <c r="B2092" s="150"/>
      <c r="D2092" s="151" t="s">
        <v>203</v>
      </c>
      <c r="E2092" s="152" t="s">
        <v>20</v>
      </c>
      <c r="F2092" s="153" t="s">
        <v>1695</v>
      </c>
      <c r="H2092" s="152" t="s">
        <v>20</v>
      </c>
      <c r="I2092" s="154"/>
      <c r="L2092" s="150"/>
      <c r="M2092" s="155"/>
      <c r="T2092" s="156"/>
      <c r="AT2092" s="152" t="s">
        <v>203</v>
      </c>
      <c r="AU2092" s="152" t="s">
        <v>89</v>
      </c>
      <c r="AV2092" s="12" t="s">
        <v>22</v>
      </c>
      <c r="AW2092" s="12" t="s">
        <v>39</v>
      </c>
      <c r="AX2092" s="12" t="s">
        <v>80</v>
      </c>
      <c r="AY2092" s="152" t="s">
        <v>192</v>
      </c>
    </row>
    <row r="2093" spans="2:65" s="13" customFormat="1" ht="10.199999999999999" x14ac:dyDescent="0.2">
      <c r="B2093" s="157"/>
      <c r="D2093" s="151" t="s">
        <v>203</v>
      </c>
      <c r="E2093" s="158" t="s">
        <v>20</v>
      </c>
      <c r="F2093" s="159" t="s">
        <v>3095</v>
      </c>
      <c r="H2093" s="160">
        <v>179.01</v>
      </c>
      <c r="I2093" s="161"/>
      <c r="L2093" s="157"/>
      <c r="M2093" s="162"/>
      <c r="T2093" s="163"/>
      <c r="AT2093" s="158" t="s">
        <v>203</v>
      </c>
      <c r="AU2093" s="158" t="s">
        <v>89</v>
      </c>
      <c r="AV2093" s="13" t="s">
        <v>89</v>
      </c>
      <c r="AW2093" s="13" t="s">
        <v>39</v>
      </c>
      <c r="AX2093" s="13" t="s">
        <v>80</v>
      </c>
      <c r="AY2093" s="158" t="s">
        <v>192</v>
      </c>
    </row>
    <row r="2094" spans="2:65" s="13" customFormat="1" ht="10.199999999999999" x14ac:dyDescent="0.2">
      <c r="B2094" s="157"/>
      <c r="D2094" s="151" t="s">
        <v>203</v>
      </c>
      <c r="E2094" s="158" t="s">
        <v>20</v>
      </c>
      <c r="F2094" s="159" t="s">
        <v>1282</v>
      </c>
      <c r="H2094" s="160">
        <v>63.27</v>
      </c>
      <c r="I2094" s="161"/>
      <c r="L2094" s="157"/>
      <c r="M2094" s="162"/>
      <c r="T2094" s="163"/>
      <c r="AT2094" s="158" t="s">
        <v>203</v>
      </c>
      <c r="AU2094" s="158" t="s">
        <v>89</v>
      </c>
      <c r="AV2094" s="13" t="s">
        <v>89</v>
      </c>
      <c r="AW2094" s="13" t="s">
        <v>39</v>
      </c>
      <c r="AX2094" s="13" t="s">
        <v>80</v>
      </c>
      <c r="AY2094" s="158" t="s">
        <v>192</v>
      </c>
    </row>
    <row r="2095" spans="2:65" s="13" customFormat="1" ht="10.199999999999999" x14ac:dyDescent="0.2">
      <c r="B2095" s="157"/>
      <c r="D2095" s="151" t="s">
        <v>203</v>
      </c>
      <c r="E2095" s="158" t="s">
        <v>20</v>
      </c>
      <c r="F2095" s="159" t="s">
        <v>1284</v>
      </c>
      <c r="H2095" s="160">
        <v>28.94</v>
      </c>
      <c r="I2095" s="161"/>
      <c r="L2095" s="157"/>
      <c r="M2095" s="162"/>
      <c r="T2095" s="163"/>
      <c r="AT2095" s="158" t="s">
        <v>203</v>
      </c>
      <c r="AU2095" s="158" t="s">
        <v>89</v>
      </c>
      <c r="AV2095" s="13" t="s">
        <v>89</v>
      </c>
      <c r="AW2095" s="13" t="s">
        <v>39</v>
      </c>
      <c r="AX2095" s="13" t="s">
        <v>80</v>
      </c>
      <c r="AY2095" s="158" t="s">
        <v>192</v>
      </c>
    </row>
    <row r="2096" spans="2:65" s="13" customFormat="1" ht="10.199999999999999" x14ac:dyDescent="0.2">
      <c r="B2096" s="157"/>
      <c r="D2096" s="151" t="s">
        <v>203</v>
      </c>
      <c r="E2096" s="158" t="s">
        <v>20</v>
      </c>
      <c r="F2096" s="159" t="s">
        <v>1286</v>
      </c>
      <c r="H2096" s="160">
        <v>4.16</v>
      </c>
      <c r="I2096" s="161"/>
      <c r="L2096" s="157"/>
      <c r="M2096" s="162"/>
      <c r="T2096" s="163"/>
      <c r="AT2096" s="158" t="s">
        <v>203</v>
      </c>
      <c r="AU2096" s="158" t="s">
        <v>89</v>
      </c>
      <c r="AV2096" s="13" t="s">
        <v>89</v>
      </c>
      <c r="AW2096" s="13" t="s">
        <v>39</v>
      </c>
      <c r="AX2096" s="13" t="s">
        <v>80</v>
      </c>
      <c r="AY2096" s="158" t="s">
        <v>192</v>
      </c>
    </row>
    <row r="2097" spans="2:65" s="13" customFormat="1" ht="10.199999999999999" x14ac:dyDescent="0.2">
      <c r="B2097" s="157"/>
      <c r="D2097" s="151" t="s">
        <v>203</v>
      </c>
      <c r="E2097" s="158" t="s">
        <v>20</v>
      </c>
      <c r="F2097" s="159" t="s">
        <v>1288</v>
      </c>
      <c r="H2097" s="160">
        <v>108.18</v>
      </c>
      <c r="I2097" s="161"/>
      <c r="L2097" s="157"/>
      <c r="M2097" s="162"/>
      <c r="T2097" s="163"/>
      <c r="AT2097" s="158" t="s">
        <v>203</v>
      </c>
      <c r="AU2097" s="158" t="s">
        <v>89</v>
      </c>
      <c r="AV2097" s="13" t="s">
        <v>89</v>
      </c>
      <c r="AW2097" s="13" t="s">
        <v>39</v>
      </c>
      <c r="AX2097" s="13" t="s">
        <v>80</v>
      </c>
      <c r="AY2097" s="158" t="s">
        <v>192</v>
      </c>
    </row>
    <row r="2098" spans="2:65" s="13" customFormat="1" ht="10.199999999999999" x14ac:dyDescent="0.2">
      <c r="B2098" s="157"/>
      <c r="D2098" s="151" t="s">
        <v>203</v>
      </c>
      <c r="E2098" s="158" t="s">
        <v>20</v>
      </c>
      <c r="F2098" s="159" t="s">
        <v>1292</v>
      </c>
      <c r="H2098" s="160">
        <v>18.329999999999998</v>
      </c>
      <c r="I2098" s="161"/>
      <c r="L2098" s="157"/>
      <c r="M2098" s="162"/>
      <c r="T2098" s="163"/>
      <c r="AT2098" s="158" t="s">
        <v>203</v>
      </c>
      <c r="AU2098" s="158" t="s">
        <v>89</v>
      </c>
      <c r="AV2098" s="13" t="s">
        <v>89</v>
      </c>
      <c r="AW2098" s="13" t="s">
        <v>39</v>
      </c>
      <c r="AX2098" s="13" t="s">
        <v>80</v>
      </c>
      <c r="AY2098" s="158" t="s">
        <v>192</v>
      </c>
    </row>
    <row r="2099" spans="2:65" s="14" customFormat="1" ht="10.199999999999999" x14ac:dyDescent="0.2">
      <c r="B2099" s="164"/>
      <c r="D2099" s="151" t="s">
        <v>203</v>
      </c>
      <c r="E2099" s="165" t="s">
        <v>20</v>
      </c>
      <c r="F2099" s="166" t="s">
        <v>207</v>
      </c>
      <c r="H2099" s="167">
        <v>401.89</v>
      </c>
      <c r="I2099" s="168"/>
      <c r="L2099" s="164"/>
      <c r="M2099" s="169"/>
      <c r="T2099" s="170"/>
      <c r="AT2099" s="165" t="s">
        <v>203</v>
      </c>
      <c r="AU2099" s="165" t="s">
        <v>89</v>
      </c>
      <c r="AV2099" s="14" t="s">
        <v>199</v>
      </c>
      <c r="AW2099" s="14" t="s">
        <v>39</v>
      </c>
      <c r="AX2099" s="14" t="s">
        <v>22</v>
      </c>
      <c r="AY2099" s="165" t="s">
        <v>192</v>
      </c>
    </row>
    <row r="2100" spans="2:65" s="1" customFormat="1" ht="16.5" customHeight="1" x14ac:dyDescent="0.2">
      <c r="B2100" s="33"/>
      <c r="C2100" s="185" t="s">
        <v>3101</v>
      </c>
      <c r="D2100" s="185" t="s">
        <v>1615</v>
      </c>
      <c r="E2100" s="186" t="s">
        <v>1639</v>
      </c>
      <c r="F2100" s="187" t="s">
        <v>1640</v>
      </c>
      <c r="G2100" s="188" t="s">
        <v>234</v>
      </c>
      <c r="H2100" s="189">
        <v>482.26799999999997</v>
      </c>
      <c r="I2100" s="190"/>
      <c r="J2100" s="191">
        <f>ROUND(I2100*H2100,2)</f>
        <v>0</v>
      </c>
      <c r="K2100" s="187" t="s">
        <v>198</v>
      </c>
      <c r="L2100" s="192"/>
      <c r="M2100" s="193" t="s">
        <v>20</v>
      </c>
      <c r="N2100" s="194" t="s">
        <v>51</v>
      </c>
      <c r="P2100" s="142">
        <f>O2100*H2100</f>
        <v>0</v>
      </c>
      <c r="Q2100" s="142">
        <v>2.9999999999999997E-4</v>
      </c>
      <c r="R2100" s="142">
        <f>Q2100*H2100</f>
        <v>0.14468039999999999</v>
      </c>
      <c r="S2100" s="142">
        <v>0</v>
      </c>
      <c r="T2100" s="143">
        <f>S2100*H2100</f>
        <v>0</v>
      </c>
      <c r="AR2100" s="144" t="s">
        <v>490</v>
      </c>
      <c r="AT2100" s="144" t="s">
        <v>1615</v>
      </c>
      <c r="AU2100" s="144" t="s">
        <v>89</v>
      </c>
      <c r="AY2100" s="18" t="s">
        <v>192</v>
      </c>
      <c r="BE2100" s="145">
        <f>IF(N2100="základní",J2100,0)</f>
        <v>0</v>
      </c>
      <c r="BF2100" s="145">
        <f>IF(N2100="snížená",J2100,0)</f>
        <v>0</v>
      </c>
      <c r="BG2100" s="145">
        <f>IF(N2100="zákl. přenesená",J2100,0)</f>
        <v>0</v>
      </c>
      <c r="BH2100" s="145">
        <f>IF(N2100="sníž. přenesená",J2100,0)</f>
        <v>0</v>
      </c>
      <c r="BI2100" s="145">
        <f>IF(N2100="nulová",J2100,0)</f>
        <v>0</v>
      </c>
      <c r="BJ2100" s="18" t="s">
        <v>22</v>
      </c>
      <c r="BK2100" s="145">
        <f>ROUND(I2100*H2100,2)</f>
        <v>0</v>
      </c>
      <c r="BL2100" s="18" t="s">
        <v>350</v>
      </c>
      <c r="BM2100" s="144" t="s">
        <v>3102</v>
      </c>
    </row>
    <row r="2101" spans="2:65" s="13" customFormat="1" ht="10.199999999999999" x14ac:dyDescent="0.2">
      <c r="B2101" s="157"/>
      <c r="D2101" s="151" t="s">
        <v>203</v>
      </c>
      <c r="F2101" s="159" t="s">
        <v>3103</v>
      </c>
      <c r="H2101" s="160">
        <v>482.26799999999997</v>
      </c>
      <c r="I2101" s="161"/>
      <c r="L2101" s="157"/>
      <c r="M2101" s="162"/>
      <c r="T2101" s="163"/>
      <c r="AT2101" s="158" t="s">
        <v>203</v>
      </c>
      <c r="AU2101" s="158" t="s">
        <v>89</v>
      </c>
      <c r="AV2101" s="13" t="s">
        <v>89</v>
      </c>
      <c r="AW2101" s="13" t="s">
        <v>4</v>
      </c>
      <c r="AX2101" s="13" t="s">
        <v>22</v>
      </c>
      <c r="AY2101" s="158" t="s">
        <v>192</v>
      </c>
    </row>
    <row r="2102" spans="2:65" s="1" customFormat="1" ht="24.15" customHeight="1" x14ac:dyDescent="0.2">
      <c r="B2102" s="33"/>
      <c r="C2102" s="133" t="s">
        <v>3104</v>
      </c>
      <c r="D2102" s="133" t="s">
        <v>194</v>
      </c>
      <c r="E2102" s="134" t="s">
        <v>3105</v>
      </c>
      <c r="F2102" s="135" t="s">
        <v>3106</v>
      </c>
      <c r="G2102" s="136" t="s">
        <v>898</v>
      </c>
      <c r="H2102" s="137">
        <v>41.737000000000002</v>
      </c>
      <c r="I2102" s="138"/>
      <c r="J2102" s="139">
        <f>ROUND(I2102*H2102,2)</f>
        <v>0</v>
      </c>
      <c r="K2102" s="135" t="s">
        <v>198</v>
      </c>
      <c r="L2102" s="33"/>
      <c r="M2102" s="140" t="s">
        <v>20</v>
      </c>
      <c r="N2102" s="141" t="s">
        <v>51</v>
      </c>
      <c r="P2102" s="142">
        <f>O2102*H2102</f>
        <v>0</v>
      </c>
      <c r="Q2102" s="142">
        <v>0</v>
      </c>
      <c r="R2102" s="142">
        <f>Q2102*H2102</f>
        <v>0</v>
      </c>
      <c r="S2102" s="142">
        <v>0</v>
      </c>
      <c r="T2102" s="143">
        <f>S2102*H2102</f>
        <v>0</v>
      </c>
      <c r="AR2102" s="144" t="s">
        <v>350</v>
      </c>
      <c r="AT2102" s="144" t="s">
        <v>194</v>
      </c>
      <c r="AU2102" s="144" t="s">
        <v>89</v>
      </c>
      <c r="AY2102" s="18" t="s">
        <v>192</v>
      </c>
      <c r="BE2102" s="145">
        <f>IF(N2102="základní",J2102,0)</f>
        <v>0</v>
      </c>
      <c r="BF2102" s="145">
        <f>IF(N2102="snížená",J2102,0)</f>
        <v>0</v>
      </c>
      <c r="BG2102" s="145">
        <f>IF(N2102="zákl. přenesená",J2102,0)</f>
        <v>0</v>
      </c>
      <c r="BH2102" s="145">
        <f>IF(N2102="sníž. přenesená",J2102,0)</f>
        <v>0</v>
      </c>
      <c r="BI2102" s="145">
        <f>IF(N2102="nulová",J2102,0)</f>
        <v>0</v>
      </c>
      <c r="BJ2102" s="18" t="s">
        <v>22</v>
      </c>
      <c r="BK2102" s="145">
        <f>ROUND(I2102*H2102,2)</f>
        <v>0</v>
      </c>
      <c r="BL2102" s="18" t="s">
        <v>350</v>
      </c>
      <c r="BM2102" s="144" t="s">
        <v>3107</v>
      </c>
    </row>
    <row r="2103" spans="2:65" s="1" customFormat="1" ht="10.199999999999999" x14ac:dyDescent="0.2">
      <c r="B2103" s="33"/>
      <c r="D2103" s="146" t="s">
        <v>201</v>
      </c>
      <c r="F2103" s="147" t="s">
        <v>3108</v>
      </c>
      <c r="I2103" s="148"/>
      <c r="L2103" s="33"/>
      <c r="M2103" s="149"/>
      <c r="T2103" s="54"/>
      <c r="AT2103" s="18" t="s">
        <v>201</v>
      </c>
      <c r="AU2103" s="18" t="s">
        <v>89</v>
      </c>
    </row>
    <row r="2104" spans="2:65" s="1" customFormat="1" ht="19.2" x14ac:dyDescent="0.2">
      <c r="B2104" s="33"/>
      <c r="D2104" s="151" t="s">
        <v>929</v>
      </c>
      <c r="F2104" s="178" t="s">
        <v>3109</v>
      </c>
      <c r="I2104" s="148"/>
      <c r="L2104" s="33"/>
      <c r="M2104" s="149"/>
      <c r="T2104" s="54"/>
      <c r="AT2104" s="18" t="s">
        <v>929</v>
      </c>
      <c r="AU2104" s="18" t="s">
        <v>89</v>
      </c>
    </row>
    <row r="2105" spans="2:65" s="13" customFormat="1" ht="10.199999999999999" x14ac:dyDescent="0.2">
      <c r="B2105" s="157"/>
      <c r="D2105" s="151" t="s">
        <v>203</v>
      </c>
      <c r="F2105" s="159" t="s">
        <v>3110</v>
      </c>
      <c r="H2105" s="160">
        <v>41.737000000000002</v>
      </c>
      <c r="I2105" s="161"/>
      <c r="L2105" s="157"/>
      <c r="M2105" s="162"/>
      <c r="T2105" s="163"/>
      <c r="AT2105" s="158" t="s">
        <v>203</v>
      </c>
      <c r="AU2105" s="158" t="s">
        <v>89</v>
      </c>
      <c r="AV2105" s="13" t="s">
        <v>89</v>
      </c>
      <c r="AW2105" s="13" t="s">
        <v>4</v>
      </c>
      <c r="AX2105" s="13" t="s">
        <v>22</v>
      </c>
      <c r="AY2105" s="158" t="s">
        <v>192</v>
      </c>
    </row>
    <row r="2106" spans="2:65" s="1" customFormat="1" ht="33" customHeight="1" x14ac:dyDescent="0.2">
      <c r="B2106" s="33"/>
      <c r="C2106" s="133" t="s">
        <v>3111</v>
      </c>
      <c r="D2106" s="133" t="s">
        <v>194</v>
      </c>
      <c r="E2106" s="134" t="s">
        <v>3112</v>
      </c>
      <c r="F2106" s="135" t="s">
        <v>3113</v>
      </c>
      <c r="G2106" s="136" t="s">
        <v>898</v>
      </c>
      <c r="H2106" s="137">
        <v>10.433999999999999</v>
      </c>
      <c r="I2106" s="138"/>
      <c r="J2106" s="139">
        <f>ROUND(I2106*H2106,2)</f>
        <v>0</v>
      </c>
      <c r="K2106" s="135" t="s">
        <v>198</v>
      </c>
      <c r="L2106" s="33"/>
      <c r="M2106" s="140" t="s">
        <v>20</v>
      </c>
      <c r="N2106" s="141" t="s">
        <v>51</v>
      </c>
      <c r="P2106" s="142">
        <f>O2106*H2106</f>
        <v>0</v>
      </c>
      <c r="Q2106" s="142">
        <v>0</v>
      </c>
      <c r="R2106" s="142">
        <f>Q2106*H2106</f>
        <v>0</v>
      </c>
      <c r="S2106" s="142">
        <v>0</v>
      </c>
      <c r="T2106" s="143">
        <f>S2106*H2106</f>
        <v>0</v>
      </c>
      <c r="AR2106" s="144" t="s">
        <v>350</v>
      </c>
      <c r="AT2106" s="144" t="s">
        <v>194</v>
      </c>
      <c r="AU2106" s="144" t="s">
        <v>89</v>
      </c>
      <c r="AY2106" s="18" t="s">
        <v>192</v>
      </c>
      <c r="BE2106" s="145">
        <f>IF(N2106="základní",J2106,0)</f>
        <v>0</v>
      </c>
      <c r="BF2106" s="145">
        <f>IF(N2106="snížená",J2106,0)</f>
        <v>0</v>
      </c>
      <c r="BG2106" s="145">
        <f>IF(N2106="zákl. přenesená",J2106,0)</f>
        <v>0</v>
      </c>
      <c r="BH2106" s="145">
        <f>IF(N2106="sníž. přenesená",J2106,0)</f>
        <v>0</v>
      </c>
      <c r="BI2106" s="145">
        <f>IF(N2106="nulová",J2106,0)</f>
        <v>0</v>
      </c>
      <c r="BJ2106" s="18" t="s">
        <v>22</v>
      </c>
      <c r="BK2106" s="145">
        <f>ROUND(I2106*H2106,2)</f>
        <v>0</v>
      </c>
      <c r="BL2106" s="18" t="s">
        <v>350</v>
      </c>
      <c r="BM2106" s="144" t="s">
        <v>3114</v>
      </c>
    </row>
    <row r="2107" spans="2:65" s="1" customFormat="1" ht="10.199999999999999" x14ac:dyDescent="0.2">
      <c r="B2107" s="33"/>
      <c r="D2107" s="146" t="s">
        <v>201</v>
      </c>
      <c r="F2107" s="147" t="s">
        <v>3115</v>
      </c>
      <c r="I2107" s="148"/>
      <c r="L2107" s="33"/>
      <c r="M2107" s="149"/>
      <c r="T2107" s="54"/>
      <c r="AT2107" s="18" t="s">
        <v>201</v>
      </c>
      <c r="AU2107" s="18" t="s">
        <v>89</v>
      </c>
    </row>
    <row r="2108" spans="2:65" s="1" customFormat="1" ht="19.2" x14ac:dyDescent="0.2">
      <c r="B2108" s="33"/>
      <c r="D2108" s="151" t="s">
        <v>929</v>
      </c>
      <c r="F2108" s="178" t="s">
        <v>3116</v>
      </c>
      <c r="I2108" s="148"/>
      <c r="L2108" s="33"/>
      <c r="M2108" s="149"/>
      <c r="T2108" s="54"/>
      <c r="AT2108" s="18" t="s">
        <v>929</v>
      </c>
      <c r="AU2108" s="18" t="s">
        <v>89</v>
      </c>
    </row>
    <row r="2109" spans="2:65" s="13" customFormat="1" ht="10.199999999999999" x14ac:dyDescent="0.2">
      <c r="B2109" s="157"/>
      <c r="D2109" s="151" t="s">
        <v>203</v>
      </c>
      <c r="F2109" s="159" t="s">
        <v>3117</v>
      </c>
      <c r="H2109" s="160">
        <v>10.433999999999999</v>
      </c>
      <c r="I2109" s="161"/>
      <c r="L2109" s="157"/>
      <c r="M2109" s="162"/>
      <c r="T2109" s="163"/>
      <c r="AT2109" s="158" t="s">
        <v>203</v>
      </c>
      <c r="AU2109" s="158" t="s">
        <v>89</v>
      </c>
      <c r="AV2109" s="13" t="s">
        <v>89</v>
      </c>
      <c r="AW2109" s="13" t="s">
        <v>4</v>
      </c>
      <c r="AX2109" s="13" t="s">
        <v>22</v>
      </c>
      <c r="AY2109" s="158" t="s">
        <v>192</v>
      </c>
    </row>
    <row r="2110" spans="2:65" s="11" customFormat="1" ht="22.8" customHeight="1" x14ac:dyDescent="0.25">
      <c r="B2110" s="121"/>
      <c r="D2110" s="122" t="s">
        <v>79</v>
      </c>
      <c r="E2110" s="131" t="s">
        <v>3118</v>
      </c>
      <c r="F2110" s="131" t="s">
        <v>3119</v>
      </c>
      <c r="I2110" s="124"/>
      <c r="J2110" s="132">
        <f>BK2110</f>
        <v>0</v>
      </c>
      <c r="L2110" s="121"/>
      <c r="M2110" s="126"/>
      <c r="P2110" s="127">
        <f>SUM(P2111:P2134)</f>
        <v>0</v>
      </c>
      <c r="R2110" s="127">
        <f>SUM(R2111:R2134)</f>
        <v>2.6525802000000001</v>
      </c>
      <c r="T2110" s="128">
        <f>SUM(T2111:T2134)</f>
        <v>0</v>
      </c>
      <c r="AR2110" s="122" t="s">
        <v>89</v>
      </c>
      <c r="AT2110" s="129" t="s">
        <v>79</v>
      </c>
      <c r="AU2110" s="129" t="s">
        <v>22</v>
      </c>
      <c r="AY2110" s="122" t="s">
        <v>192</v>
      </c>
      <c r="BK2110" s="130">
        <f>SUM(BK2111:BK2134)</f>
        <v>0</v>
      </c>
    </row>
    <row r="2111" spans="2:65" s="1" customFormat="1" ht="24.15" customHeight="1" x14ac:dyDescent="0.2">
      <c r="B2111" s="33"/>
      <c r="C2111" s="133" t="s">
        <v>3120</v>
      </c>
      <c r="D2111" s="133" t="s">
        <v>194</v>
      </c>
      <c r="E2111" s="134" t="s">
        <v>3121</v>
      </c>
      <c r="F2111" s="135" t="s">
        <v>3122</v>
      </c>
      <c r="G2111" s="136" t="s">
        <v>234</v>
      </c>
      <c r="H2111" s="137">
        <v>437.24099999999999</v>
      </c>
      <c r="I2111" s="138"/>
      <c r="J2111" s="139">
        <f>ROUND(I2111*H2111,2)</f>
        <v>0</v>
      </c>
      <c r="K2111" s="135" t="s">
        <v>198</v>
      </c>
      <c r="L2111" s="33"/>
      <c r="M2111" s="140" t="s">
        <v>20</v>
      </c>
      <c r="N2111" s="141" t="s">
        <v>51</v>
      </c>
      <c r="P2111" s="142">
        <f>O2111*H2111</f>
        <v>0</v>
      </c>
      <c r="Q2111" s="142">
        <v>0</v>
      </c>
      <c r="R2111" s="142">
        <f>Q2111*H2111</f>
        <v>0</v>
      </c>
      <c r="S2111" s="142">
        <v>0</v>
      </c>
      <c r="T2111" s="143">
        <f>S2111*H2111</f>
        <v>0</v>
      </c>
      <c r="AR2111" s="144" t="s">
        <v>350</v>
      </c>
      <c r="AT2111" s="144" t="s">
        <v>194</v>
      </c>
      <c r="AU2111" s="144" t="s">
        <v>89</v>
      </c>
      <c r="AY2111" s="18" t="s">
        <v>192</v>
      </c>
      <c r="BE2111" s="145">
        <f>IF(N2111="základní",J2111,0)</f>
        <v>0</v>
      </c>
      <c r="BF2111" s="145">
        <f>IF(N2111="snížená",J2111,0)</f>
        <v>0</v>
      </c>
      <c r="BG2111" s="145">
        <f>IF(N2111="zákl. přenesená",J2111,0)</f>
        <v>0</v>
      </c>
      <c r="BH2111" s="145">
        <f>IF(N2111="sníž. přenesená",J2111,0)</f>
        <v>0</v>
      </c>
      <c r="BI2111" s="145">
        <f>IF(N2111="nulová",J2111,0)</f>
        <v>0</v>
      </c>
      <c r="BJ2111" s="18" t="s">
        <v>22</v>
      </c>
      <c r="BK2111" s="145">
        <f>ROUND(I2111*H2111,2)</f>
        <v>0</v>
      </c>
      <c r="BL2111" s="18" t="s">
        <v>350</v>
      </c>
      <c r="BM2111" s="144" t="s">
        <v>3123</v>
      </c>
    </row>
    <row r="2112" spans="2:65" s="1" customFormat="1" ht="10.199999999999999" x14ac:dyDescent="0.2">
      <c r="B2112" s="33"/>
      <c r="D2112" s="146" t="s">
        <v>201</v>
      </c>
      <c r="F2112" s="147" t="s">
        <v>3124</v>
      </c>
      <c r="I2112" s="148"/>
      <c r="L2112" s="33"/>
      <c r="M2112" s="149"/>
      <c r="T2112" s="54"/>
      <c r="AT2112" s="18" t="s">
        <v>201</v>
      </c>
      <c r="AU2112" s="18" t="s">
        <v>89</v>
      </c>
    </row>
    <row r="2113" spans="2:65" s="13" customFormat="1" ht="10.199999999999999" x14ac:dyDescent="0.2">
      <c r="B2113" s="157"/>
      <c r="D2113" s="151" t="s">
        <v>203</v>
      </c>
      <c r="E2113" s="158" t="s">
        <v>20</v>
      </c>
      <c r="F2113" s="159" t="s">
        <v>1268</v>
      </c>
      <c r="H2113" s="160">
        <v>157.24100000000001</v>
      </c>
      <c r="I2113" s="161"/>
      <c r="L2113" s="157"/>
      <c r="M2113" s="162"/>
      <c r="T2113" s="163"/>
      <c r="AT2113" s="158" t="s">
        <v>203</v>
      </c>
      <c r="AU2113" s="158" t="s">
        <v>89</v>
      </c>
      <c r="AV2113" s="13" t="s">
        <v>89</v>
      </c>
      <c r="AW2113" s="13" t="s">
        <v>39</v>
      </c>
      <c r="AX2113" s="13" t="s">
        <v>80</v>
      </c>
      <c r="AY2113" s="158" t="s">
        <v>192</v>
      </c>
    </row>
    <row r="2114" spans="2:65" s="13" customFormat="1" ht="10.199999999999999" x14ac:dyDescent="0.2">
      <c r="B2114" s="157"/>
      <c r="D2114" s="151" t="s">
        <v>203</v>
      </c>
      <c r="E2114" s="158" t="s">
        <v>20</v>
      </c>
      <c r="F2114" s="159" t="s">
        <v>1270</v>
      </c>
      <c r="H2114" s="160">
        <v>57.12</v>
      </c>
      <c r="I2114" s="161"/>
      <c r="L2114" s="157"/>
      <c r="M2114" s="162"/>
      <c r="T2114" s="163"/>
      <c r="AT2114" s="158" t="s">
        <v>203</v>
      </c>
      <c r="AU2114" s="158" t="s">
        <v>89</v>
      </c>
      <c r="AV2114" s="13" t="s">
        <v>89</v>
      </c>
      <c r="AW2114" s="13" t="s">
        <v>39</v>
      </c>
      <c r="AX2114" s="13" t="s">
        <v>80</v>
      </c>
      <c r="AY2114" s="158" t="s">
        <v>192</v>
      </c>
    </row>
    <row r="2115" spans="2:65" s="13" customFormat="1" ht="10.199999999999999" x14ac:dyDescent="0.2">
      <c r="B2115" s="157"/>
      <c r="D2115" s="151" t="s">
        <v>203</v>
      </c>
      <c r="E2115" s="158" t="s">
        <v>20</v>
      </c>
      <c r="F2115" s="159" t="s">
        <v>1282</v>
      </c>
      <c r="H2115" s="160">
        <v>63.27</v>
      </c>
      <c r="I2115" s="161"/>
      <c r="L2115" s="157"/>
      <c r="M2115" s="162"/>
      <c r="T2115" s="163"/>
      <c r="AT2115" s="158" t="s">
        <v>203</v>
      </c>
      <c r="AU2115" s="158" t="s">
        <v>89</v>
      </c>
      <c r="AV2115" s="13" t="s">
        <v>89</v>
      </c>
      <c r="AW2115" s="13" t="s">
        <v>39</v>
      </c>
      <c r="AX2115" s="13" t="s">
        <v>80</v>
      </c>
      <c r="AY2115" s="158" t="s">
        <v>192</v>
      </c>
    </row>
    <row r="2116" spans="2:65" s="13" customFormat="1" ht="10.199999999999999" x14ac:dyDescent="0.2">
      <c r="B2116" s="157"/>
      <c r="D2116" s="151" t="s">
        <v>203</v>
      </c>
      <c r="E2116" s="158" t="s">
        <v>20</v>
      </c>
      <c r="F2116" s="159" t="s">
        <v>1284</v>
      </c>
      <c r="H2116" s="160">
        <v>28.94</v>
      </c>
      <c r="I2116" s="161"/>
      <c r="L2116" s="157"/>
      <c r="M2116" s="162"/>
      <c r="T2116" s="163"/>
      <c r="AT2116" s="158" t="s">
        <v>203</v>
      </c>
      <c r="AU2116" s="158" t="s">
        <v>89</v>
      </c>
      <c r="AV2116" s="13" t="s">
        <v>89</v>
      </c>
      <c r="AW2116" s="13" t="s">
        <v>39</v>
      </c>
      <c r="AX2116" s="13" t="s">
        <v>80</v>
      </c>
      <c r="AY2116" s="158" t="s">
        <v>192</v>
      </c>
    </row>
    <row r="2117" spans="2:65" s="13" customFormat="1" ht="10.199999999999999" x14ac:dyDescent="0.2">
      <c r="B2117" s="157"/>
      <c r="D2117" s="151" t="s">
        <v>203</v>
      </c>
      <c r="E2117" s="158" t="s">
        <v>20</v>
      </c>
      <c r="F2117" s="159" t="s">
        <v>1286</v>
      </c>
      <c r="H2117" s="160">
        <v>4.16</v>
      </c>
      <c r="I2117" s="161"/>
      <c r="L2117" s="157"/>
      <c r="M2117" s="162"/>
      <c r="T2117" s="163"/>
      <c r="AT2117" s="158" t="s">
        <v>203</v>
      </c>
      <c r="AU2117" s="158" t="s">
        <v>89</v>
      </c>
      <c r="AV2117" s="13" t="s">
        <v>89</v>
      </c>
      <c r="AW2117" s="13" t="s">
        <v>39</v>
      </c>
      <c r="AX2117" s="13" t="s">
        <v>80</v>
      </c>
      <c r="AY2117" s="158" t="s">
        <v>192</v>
      </c>
    </row>
    <row r="2118" spans="2:65" s="13" customFormat="1" ht="10.199999999999999" x14ac:dyDescent="0.2">
      <c r="B2118" s="157"/>
      <c r="D2118" s="151" t="s">
        <v>203</v>
      </c>
      <c r="E2118" s="158" t="s">
        <v>20</v>
      </c>
      <c r="F2118" s="159" t="s">
        <v>1288</v>
      </c>
      <c r="H2118" s="160">
        <v>108.18</v>
      </c>
      <c r="I2118" s="161"/>
      <c r="L2118" s="157"/>
      <c r="M2118" s="162"/>
      <c r="T2118" s="163"/>
      <c r="AT2118" s="158" t="s">
        <v>203</v>
      </c>
      <c r="AU2118" s="158" t="s">
        <v>89</v>
      </c>
      <c r="AV2118" s="13" t="s">
        <v>89</v>
      </c>
      <c r="AW2118" s="13" t="s">
        <v>39</v>
      </c>
      <c r="AX2118" s="13" t="s">
        <v>80</v>
      </c>
      <c r="AY2118" s="158" t="s">
        <v>192</v>
      </c>
    </row>
    <row r="2119" spans="2:65" s="13" customFormat="1" ht="10.199999999999999" x14ac:dyDescent="0.2">
      <c r="B2119" s="157"/>
      <c r="D2119" s="151" t="s">
        <v>203</v>
      </c>
      <c r="E2119" s="158" t="s">
        <v>20</v>
      </c>
      <c r="F2119" s="159" t="s">
        <v>1292</v>
      </c>
      <c r="H2119" s="160">
        <v>18.329999999999998</v>
      </c>
      <c r="I2119" s="161"/>
      <c r="L2119" s="157"/>
      <c r="M2119" s="162"/>
      <c r="T2119" s="163"/>
      <c r="AT2119" s="158" t="s">
        <v>203</v>
      </c>
      <c r="AU2119" s="158" t="s">
        <v>89</v>
      </c>
      <c r="AV2119" s="13" t="s">
        <v>89</v>
      </c>
      <c r="AW2119" s="13" t="s">
        <v>39</v>
      </c>
      <c r="AX2119" s="13" t="s">
        <v>80</v>
      </c>
      <c r="AY2119" s="158" t="s">
        <v>192</v>
      </c>
    </row>
    <row r="2120" spans="2:65" s="15" customFormat="1" ht="10.199999999999999" x14ac:dyDescent="0.2">
      <c r="B2120" s="171"/>
      <c r="D2120" s="151" t="s">
        <v>203</v>
      </c>
      <c r="E2120" s="172" t="s">
        <v>1231</v>
      </c>
      <c r="F2120" s="173" t="s">
        <v>335</v>
      </c>
      <c r="H2120" s="174">
        <v>437.24099999999999</v>
      </c>
      <c r="I2120" s="175"/>
      <c r="L2120" s="171"/>
      <c r="M2120" s="176"/>
      <c r="T2120" s="177"/>
      <c r="AT2120" s="172" t="s">
        <v>203</v>
      </c>
      <c r="AU2120" s="172" t="s">
        <v>89</v>
      </c>
      <c r="AV2120" s="15" t="s">
        <v>225</v>
      </c>
      <c r="AW2120" s="15" t="s">
        <v>39</v>
      </c>
      <c r="AX2120" s="15" t="s">
        <v>22</v>
      </c>
      <c r="AY2120" s="172" t="s">
        <v>192</v>
      </c>
    </row>
    <row r="2121" spans="2:65" s="1" customFormat="1" ht="16.5" customHeight="1" x14ac:dyDescent="0.2">
      <c r="B2121" s="33"/>
      <c r="C2121" s="185" t="s">
        <v>3125</v>
      </c>
      <c r="D2121" s="185" t="s">
        <v>1615</v>
      </c>
      <c r="E2121" s="186" t="s">
        <v>3126</v>
      </c>
      <c r="F2121" s="187" t="s">
        <v>3127</v>
      </c>
      <c r="G2121" s="188" t="s">
        <v>234</v>
      </c>
      <c r="H2121" s="189">
        <v>459.10300000000001</v>
      </c>
      <c r="I2121" s="190"/>
      <c r="J2121" s="191">
        <f>ROUND(I2121*H2121,2)</f>
        <v>0</v>
      </c>
      <c r="K2121" s="187" t="s">
        <v>20</v>
      </c>
      <c r="L2121" s="192"/>
      <c r="M2121" s="193" t="s">
        <v>20</v>
      </c>
      <c r="N2121" s="194" t="s">
        <v>51</v>
      </c>
      <c r="P2121" s="142">
        <f>O2121*H2121</f>
        <v>0</v>
      </c>
      <c r="Q2121" s="142">
        <v>1.8E-3</v>
      </c>
      <c r="R2121" s="142">
        <f>Q2121*H2121</f>
        <v>0.82638540000000005</v>
      </c>
      <c r="S2121" s="142">
        <v>0</v>
      </c>
      <c r="T2121" s="143">
        <f>S2121*H2121</f>
        <v>0</v>
      </c>
      <c r="AR2121" s="144" t="s">
        <v>490</v>
      </c>
      <c r="AT2121" s="144" t="s">
        <v>1615</v>
      </c>
      <c r="AU2121" s="144" t="s">
        <v>89</v>
      </c>
      <c r="AY2121" s="18" t="s">
        <v>192</v>
      </c>
      <c r="BE2121" s="145">
        <f>IF(N2121="základní",J2121,0)</f>
        <v>0</v>
      </c>
      <c r="BF2121" s="145">
        <f>IF(N2121="snížená",J2121,0)</f>
        <v>0</v>
      </c>
      <c r="BG2121" s="145">
        <f>IF(N2121="zákl. přenesená",J2121,0)</f>
        <v>0</v>
      </c>
      <c r="BH2121" s="145">
        <f>IF(N2121="sníž. přenesená",J2121,0)</f>
        <v>0</v>
      </c>
      <c r="BI2121" s="145">
        <f>IF(N2121="nulová",J2121,0)</f>
        <v>0</v>
      </c>
      <c r="BJ2121" s="18" t="s">
        <v>22</v>
      </c>
      <c r="BK2121" s="145">
        <f>ROUND(I2121*H2121,2)</f>
        <v>0</v>
      </c>
      <c r="BL2121" s="18" t="s">
        <v>350</v>
      </c>
      <c r="BM2121" s="144" t="s">
        <v>3128</v>
      </c>
    </row>
    <row r="2122" spans="2:65" s="13" customFormat="1" ht="10.199999999999999" x14ac:dyDescent="0.2">
      <c r="B2122" s="157"/>
      <c r="D2122" s="151" t="s">
        <v>203</v>
      </c>
      <c r="E2122" s="158" t="s">
        <v>20</v>
      </c>
      <c r="F2122" s="159" t="s">
        <v>1231</v>
      </c>
      <c r="H2122" s="160">
        <v>437.24099999999999</v>
      </c>
      <c r="I2122" s="161"/>
      <c r="L2122" s="157"/>
      <c r="M2122" s="162"/>
      <c r="T2122" s="163"/>
      <c r="AT2122" s="158" t="s">
        <v>203</v>
      </c>
      <c r="AU2122" s="158" t="s">
        <v>89</v>
      </c>
      <c r="AV2122" s="13" t="s">
        <v>89</v>
      </c>
      <c r="AW2122" s="13" t="s">
        <v>39</v>
      </c>
      <c r="AX2122" s="13" t="s">
        <v>22</v>
      </c>
      <c r="AY2122" s="158" t="s">
        <v>192</v>
      </c>
    </row>
    <row r="2123" spans="2:65" s="13" customFormat="1" ht="10.199999999999999" x14ac:dyDescent="0.2">
      <c r="B2123" s="157"/>
      <c r="D2123" s="151" t="s">
        <v>203</v>
      </c>
      <c r="F2123" s="159" t="s">
        <v>3129</v>
      </c>
      <c r="H2123" s="160">
        <v>459.10300000000001</v>
      </c>
      <c r="I2123" s="161"/>
      <c r="L2123" s="157"/>
      <c r="M2123" s="162"/>
      <c r="T2123" s="163"/>
      <c r="AT2123" s="158" t="s">
        <v>203</v>
      </c>
      <c r="AU2123" s="158" t="s">
        <v>89</v>
      </c>
      <c r="AV2123" s="13" t="s">
        <v>89</v>
      </c>
      <c r="AW2123" s="13" t="s">
        <v>4</v>
      </c>
      <c r="AX2123" s="13" t="s">
        <v>22</v>
      </c>
      <c r="AY2123" s="158" t="s">
        <v>192</v>
      </c>
    </row>
    <row r="2124" spans="2:65" s="1" customFormat="1" ht="24.15" customHeight="1" x14ac:dyDescent="0.2">
      <c r="B2124" s="33"/>
      <c r="C2124" s="133" t="s">
        <v>3130</v>
      </c>
      <c r="D2124" s="133" t="s">
        <v>194</v>
      </c>
      <c r="E2124" s="134" t="s">
        <v>3131</v>
      </c>
      <c r="F2124" s="135" t="s">
        <v>3132</v>
      </c>
      <c r="G2124" s="136" t="s">
        <v>234</v>
      </c>
      <c r="H2124" s="137">
        <v>144.93600000000001</v>
      </c>
      <c r="I2124" s="138"/>
      <c r="J2124" s="139">
        <f>ROUND(I2124*H2124,2)</f>
        <v>0</v>
      </c>
      <c r="K2124" s="135" t="s">
        <v>198</v>
      </c>
      <c r="L2124" s="33"/>
      <c r="M2124" s="140" t="s">
        <v>20</v>
      </c>
      <c r="N2124" s="141" t="s">
        <v>51</v>
      </c>
      <c r="P2124" s="142">
        <f>O2124*H2124</f>
        <v>0</v>
      </c>
      <c r="Q2124" s="142">
        <v>6.3E-3</v>
      </c>
      <c r="R2124" s="142">
        <f>Q2124*H2124</f>
        <v>0.91309680000000004</v>
      </c>
      <c r="S2124" s="142">
        <v>0</v>
      </c>
      <c r="T2124" s="143">
        <f>S2124*H2124</f>
        <v>0</v>
      </c>
      <c r="AR2124" s="144" t="s">
        <v>350</v>
      </c>
      <c r="AT2124" s="144" t="s">
        <v>194</v>
      </c>
      <c r="AU2124" s="144" t="s">
        <v>89</v>
      </c>
      <c r="AY2124" s="18" t="s">
        <v>192</v>
      </c>
      <c r="BE2124" s="145">
        <f>IF(N2124="základní",J2124,0)</f>
        <v>0</v>
      </c>
      <c r="BF2124" s="145">
        <f>IF(N2124="snížená",J2124,0)</f>
        <v>0</v>
      </c>
      <c r="BG2124" s="145">
        <f>IF(N2124="zákl. přenesená",J2124,0)</f>
        <v>0</v>
      </c>
      <c r="BH2124" s="145">
        <f>IF(N2124="sníž. přenesená",J2124,0)</f>
        <v>0</v>
      </c>
      <c r="BI2124" s="145">
        <f>IF(N2124="nulová",J2124,0)</f>
        <v>0</v>
      </c>
      <c r="BJ2124" s="18" t="s">
        <v>22</v>
      </c>
      <c r="BK2124" s="145">
        <f>ROUND(I2124*H2124,2)</f>
        <v>0</v>
      </c>
      <c r="BL2124" s="18" t="s">
        <v>350</v>
      </c>
      <c r="BM2124" s="144" t="s">
        <v>3133</v>
      </c>
    </row>
    <row r="2125" spans="2:65" s="1" customFormat="1" ht="10.199999999999999" x14ac:dyDescent="0.2">
      <c r="B2125" s="33"/>
      <c r="D2125" s="146" t="s">
        <v>201</v>
      </c>
      <c r="F2125" s="147" t="s">
        <v>3134</v>
      </c>
      <c r="I2125" s="148"/>
      <c r="L2125" s="33"/>
      <c r="M2125" s="149"/>
      <c r="T2125" s="54"/>
      <c r="AT2125" s="18" t="s">
        <v>201</v>
      </c>
      <c r="AU2125" s="18" t="s">
        <v>89</v>
      </c>
    </row>
    <row r="2126" spans="2:65" s="12" customFormat="1" ht="10.199999999999999" x14ac:dyDescent="0.2">
      <c r="B2126" s="150"/>
      <c r="D2126" s="151" t="s">
        <v>203</v>
      </c>
      <c r="E2126" s="152" t="s">
        <v>20</v>
      </c>
      <c r="F2126" s="153" t="s">
        <v>3135</v>
      </c>
      <c r="H2126" s="152" t="s">
        <v>20</v>
      </c>
      <c r="I2126" s="154"/>
      <c r="L2126" s="150"/>
      <c r="M2126" s="155"/>
      <c r="T2126" s="156"/>
      <c r="AT2126" s="152" t="s">
        <v>203</v>
      </c>
      <c r="AU2126" s="152" t="s">
        <v>89</v>
      </c>
      <c r="AV2126" s="12" t="s">
        <v>22</v>
      </c>
      <c r="AW2126" s="12" t="s">
        <v>39</v>
      </c>
      <c r="AX2126" s="12" t="s">
        <v>80</v>
      </c>
      <c r="AY2126" s="152" t="s">
        <v>192</v>
      </c>
    </row>
    <row r="2127" spans="2:65" s="13" customFormat="1" ht="10.199999999999999" x14ac:dyDescent="0.2">
      <c r="B2127" s="157"/>
      <c r="D2127" s="151" t="s">
        <v>203</v>
      </c>
      <c r="E2127" s="158" t="s">
        <v>20</v>
      </c>
      <c r="F2127" s="159" t="s">
        <v>2389</v>
      </c>
      <c r="H2127" s="160">
        <v>92.45</v>
      </c>
      <c r="I2127" s="161"/>
      <c r="L2127" s="157"/>
      <c r="M2127" s="162"/>
      <c r="T2127" s="163"/>
      <c r="AT2127" s="158" t="s">
        <v>203</v>
      </c>
      <c r="AU2127" s="158" t="s">
        <v>89</v>
      </c>
      <c r="AV2127" s="13" t="s">
        <v>89</v>
      </c>
      <c r="AW2127" s="13" t="s">
        <v>39</v>
      </c>
      <c r="AX2127" s="13" t="s">
        <v>80</v>
      </c>
      <c r="AY2127" s="158" t="s">
        <v>192</v>
      </c>
    </row>
    <row r="2128" spans="2:65" s="12" customFormat="1" ht="10.199999999999999" x14ac:dyDescent="0.2">
      <c r="B2128" s="150"/>
      <c r="D2128" s="151" t="s">
        <v>203</v>
      </c>
      <c r="E2128" s="152" t="s">
        <v>20</v>
      </c>
      <c r="F2128" s="153" t="s">
        <v>3136</v>
      </c>
      <c r="H2128" s="152" t="s">
        <v>20</v>
      </c>
      <c r="I2128" s="154"/>
      <c r="L2128" s="150"/>
      <c r="M2128" s="155"/>
      <c r="T2128" s="156"/>
      <c r="AT2128" s="152" t="s">
        <v>203</v>
      </c>
      <c r="AU2128" s="152" t="s">
        <v>89</v>
      </c>
      <c r="AV2128" s="12" t="s">
        <v>22</v>
      </c>
      <c r="AW2128" s="12" t="s">
        <v>39</v>
      </c>
      <c r="AX2128" s="12" t="s">
        <v>80</v>
      </c>
      <c r="AY2128" s="152" t="s">
        <v>192</v>
      </c>
    </row>
    <row r="2129" spans="2:65" s="13" customFormat="1" ht="10.199999999999999" x14ac:dyDescent="0.2">
      <c r="B2129" s="157"/>
      <c r="D2129" s="151" t="s">
        <v>203</v>
      </c>
      <c r="E2129" s="158" t="s">
        <v>20</v>
      </c>
      <c r="F2129" s="159" t="s">
        <v>1318</v>
      </c>
      <c r="H2129" s="160">
        <v>52.485999999999997</v>
      </c>
      <c r="I2129" s="161"/>
      <c r="L2129" s="157"/>
      <c r="M2129" s="162"/>
      <c r="T2129" s="163"/>
      <c r="AT2129" s="158" t="s">
        <v>203</v>
      </c>
      <c r="AU2129" s="158" t="s">
        <v>89</v>
      </c>
      <c r="AV2129" s="13" t="s">
        <v>89</v>
      </c>
      <c r="AW2129" s="13" t="s">
        <v>39</v>
      </c>
      <c r="AX2129" s="13" t="s">
        <v>80</v>
      </c>
      <c r="AY2129" s="158" t="s">
        <v>192</v>
      </c>
    </row>
    <row r="2130" spans="2:65" s="14" customFormat="1" ht="10.199999999999999" x14ac:dyDescent="0.2">
      <c r="B2130" s="164"/>
      <c r="D2130" s="151" t="s">
        <v>203</v>
      </c>
      <c r="E2130" s="165" t="s">
        <v>20</v>
      </c>
      <c r="F2130" s="166" t="s">
        <v>207</v>
      </c>
      <c r="H2130" s="167">
        <v>144.93600000000001</v>
      </c>
      <c r="I2130" s="168"/>
      <c r="L2130" s="164"/>
      <c r="M2130" s="169"/>
      <c r="T2130" s="170"/>
      <c r="AT2130" s="165" t="s">
        <v>203</v>
      </c>
      <c r="AU2130" s="165" t="s">
        <v>89</v>
      </c>
      <c r="AV2130" s="14" t="s">
        <v>199</v>
      </c>
      <c r="AW2130" s="14" t="s">
        <v>39</v>
      </c>
      <c r="AX2130" s="14" t="s">
        <v>22</v>
      </c>
      <c r="AY2130" s="165" t="s">
        <v>192</v>
      </c>
    </row>
    <row r="2131" spans="2:65" s="1" customFormat="1" ht="16.5" customHeight="1" x14ac:dyDescent="0.2">
      <c r="B2131" s="33"/>
      <c r="C2131" s="185" t="s">
        <v>3137</v>
      </c>
      <c r="D2131" s="185" t="s">
        <v>1615</v>
      </c>
      <c r="E2131" s="186" t="s">
        <v>3138</v>
      </c>
      <c r="F2131" s="187" t="s">
        <v>3139</v>
      </c>
      <c r="G2131" s="188" t="s">
        <v>234</v>
      </c>
      <c r="H2131" s="189">
        <v>152.18299999999999</v>
      </c>
      <c r="I2131" s="190"/>
      <c r="J2131" s="191">
        <f>ROUND(I2131*H2131,2)</f>
        <v>0</v>
      </c>
      <c r="K2131" s="187" t="s">
        <v>20</v>
      </c>
      <c r="L2131" s="192"/>
      <c r="M2131" s="193" t="s">
        <v>20</v>
      </c>
      <c r="N2131" s="194" t="s">
        <v>51</v>
      </c>
      <c r="P2131" s="142">
        <f>O2131*H2131</f>
        <v>0</v>
      </c>
      <c r="Q2131" s="142">
        <v>6.0000000000000001E-3</v>
      </c>
      <c r="R2131" s="142">
        <f>Q2131*H2131</f>
        <v>0.91309799999999997</v>
      </c>
      <c r="S2131" s="142">
        <v>0</v>
      </c>
      <c r="T2131" s="143">
        <f>S2131*H2131</f>
        <v>0</v>
      </c>
      <c r="AR2131" s="144" t="s">
        <v>490</v>
      </c>
      <c r="AT2131" s="144" t="s">
        <v>1615</v>
      </c>
      <c r="AU2131" s="144" t="s">
        <v>89</v>
      </c>
      <c r="AY2131" s="18" t="s">
        <v>192</v>
      </c>
      <c r="BE2131" s="145">
        <f>IF(N2131="základní",J2131,0)</f>
        <v>0</v>
      </c>
      <c r="BF2131" s="145">
        <f>IF(N2131="snížená",J2131,0)</f>
        <v>0</v>
      </c>
      <c r="BG2131" s="145">
        <f>IF(N2131="zákl. přenesená",J2131,0)</f>
        <v>0</v>
      </c>
      <c r="BH2131" s="145">
        <f>IF(N2131="sníž. přenesená",J2131,0)</f>
        <v>0</v>
      </c>
      <c r="BI2131" s="145">
        <f>IF(N2131="nulová",J2131,0)</f>
        <v>0</v>
      </c>
      <c r="BJ2131" s="18" t="s">
        <v>22</v>
      </c>
      <c r="BK2131" s="145">
        <f>ROUND(I2131*H2131,2)</f>
        <v>0</v>
      </c>
      <c r="BL2131" s="18" t="s">
        <v>350</v>
      </c>
      <c r="BM2131" s="144" t="s">
        <v>3140</v>
      </c>
    </row>
    <row r="2132" spans="2:65" s="13" customFormat="1" ht="10.199999999999999" x14ac:dyDescent="0.2">
      <c r="B2132" s="157"/>
      <c r="D2132" s="151" t="s">
        <v>203</v>
      </c>
      <c r="F2132" s="159" t="s">
        <v>3141</v>
      </c>
      <c r="H2132" s="160">
        <v>152.18299999999999</v>
      </c>
      <c r="I2132" s="161"/>
      <c r="L2132" s="157"/>
      <c r="M2132" s="162"/>
      <c r="T2132" s="163"/>
      <c r="AT2132" s="158" t="s">
        <v>203</v>
      </c>
      <c r="AU2132" s="158" t="s">
        <v>89</v>
      </c>
      <c r="AV2132" s="13" t="s">
        <v>89</v>
      </c>
      <c r="AW2132" s="13" t="s">
        <v>4</v>
      </c>
      <c r="AX2132" s="13" t="s">
        <v>22</v>
      </c>
      <c r="AY2132" s="158" t="s">
        <v>192</v>
      </c>
    </row>
    <row r="2133" spans="2:65" s="1" customFormat="1" ht="24.15" customHeight="1" x14ac:dyDescent="0.2">
      <c r="B2133" s="33"/>
      <c r="C2133" s="133" t="s">
        <v>3142</v>
      </c>
      <c r="D2133" s="133" t="s">
        <v>194</v>
      </c>
      <c r="E2133" s="134" t="s">
        <v>3143</v>
      </c>
      <c r="F2133" s="135" t="s">
        <v>3144</v>
      </c>
      <c r="G2133" s="136" t="s">
        <v>898</v>
      </c>
      <c r="H2133" s="137">
        <v>2.653</v>
      </c>
      <c r="I2133" s="138"/>
      <c r="J2133" s="139">
        <f>ROUND(I2133*H2133,2)</f>
        <v>0</v>
      </c>
      <c r="K2133" s="135" t="s">
        <v>198</v>
      </c>
      <c r="L2133" s="33"/>
      <c r="M2133" s="140" t="s">
        <v>20</v>
      </c>
      <c r="N2133" s="141" t="s">
        <v>51</v>
      </c>
      <c r="P2133" s="142">
        <f>O2133*H2133</f>
        <v>0</v>
      </c>
      <c r="Q2133" s="142">
        <v>0</v>
      </c>
      <c r="R2133" s="142">
        <f>Q2133*H2133</f>
        <v>0</v>
      </c>
      <c r="S2133" s="142">
        <v>0</v>
      </c>
      <c r="T2133" s="143">
        <f>S2133*H2133</f>
        <v>0</v>
      </c>
      <c r="AR2133" s="144" t="s">
        <v>350</v>
      </c>
      <c r="AT2133" s="144" t="s">
        <v>194</v>
      </c>
      <c r="AU2133" s="144" t="s">
        <v>89</v>
      </c>
      <c r="AY2133" s="18" t="s">
        <v>192</v>
      </c>
      <c r="BE2133" s="145">
        <f>IF(N2133="základní",J2133,0)</f>
        <v>0</v>
      </c>
      <c r="BF2133" s="145">
        <f>IF(N2133="snížená",J2133,0)</f>
        <v>0</v>
      </c>
      <c r="BG2133" s="145">
        <f>IF(N2133="zákl. přenesená",J2133,0)</f>
        <v>0</v>
      </c>
      <c r="BH2133" s="145">
        <f>IF(N2133="sníž. přenesená",J2133,0)</f>
        <v>0</v>
      </c>
      <c r="BI2133" s="145">
        <f>IF(N2133="nulová",J2133,0)</f>
        <v>0</v>
      </c>
      <c r="BJ2133" s="18" t="s">
        <v>22</v>
      </c>
      <c r="BK2133" s="145">
        <f>ROUND(I2133*H2133,2)</f>
        <v>0</v>
      </c>
      <c r="BL2133" s="18" t="s">
        <v>350</v>
      </c>
      <c r="BM2133" s="144" t="s">
        <v>3145</v>
      </c>
    </row>
    <row r="2134" spans="2:65" s="1" customFormat="1" ht="10.199999999999999" x14ac:dyDescent="0.2">
      <c r="B2134" s="33"/>
      <c r="D2134" s="146" t="s">
        <v>201</v>
      </c>
      <c r="F2134" s="147" t="s">
        <v>3146</v>
      </c>
      <c r="I2134" s="148"/>
      <c r="L2134" s="33"/>
      <c r="M2134" s="149"/>
      <c r="T2134" s="54"/>
      <c r="AT2134" s="18" t="s">
        <v>201</v>
      </c>
      <c r="AU2134" s="18" t="s">
        <v>89</v>
      </c>
    </row>
    <row r="2135" spans="2:65" s="11" customFormat="1" ht="22.8" customHeight="1" x14ac:dyDescent="0.25">
      <c r="B2135" s="121"/>
      <c r="D2135" s="122" t="s">
        <v>79</v>
      </c>
      <c r="E2135" s="131" t="s">
        <v>3147</v>
      </c>
      <c r="F2135" s="131" t="s">
        <v>3148</v>
      </c>
      <c r="I2135" s="124"/>
      <c r="J2135" s="132">
        <f>BK2135</f>
        <v>0</v>
      </c>
      <c r="L2135" s="121"/>
      <c r="M2135" s="126"/>
      <c r="P2135" s="127">
        <f>SUM(P2136:P2198)</f>
        <v>0</v>
      </c>
      <c r="R2135" s="127">
        <f>SUM(R2136:R2198)</f>
        <v>13.121335729999998</v>
      </c>
      <c r="T2135" s="128">
        <f>SUM(T2136:T2198)</f>
        <v>0</v>
      </c>
      <c r="AR2135" s="122" t="s">
        <v>89</v>
      </c>
      <c r="AT2135" s="129" t="s">
        <v>79</v>
      </c>
      <c r="AU2135" s="129" t="s">
        <v>22</v>
      </c>
      <c r="AY2135" s="122" t="s">
        <v>192</v>
      </c>
      <c r="BK2135" s="130">
        <f>SUM(BK2136:BK2198)</f>
        <v>0</v>
      </c>
    </row>
    <row r="2136" spans="2:65" s="1" customFormat="1" ht="21.75" customHeight="1" x14ac:dyDescent="0.2">
      <c r="B2136" s="33"/>
      <c r="C2136" s="133" t="s">
        <v>3149</v>
      </c>
      <c r="D2136" s="133" t="s">
        <v>194</v>
      </c>
      <c r="E2136" s="134" t="s">
        <v>3150</v>
      </c>
      <c r="F2136" s="135" t="s">
        <v>3151</v>
      </c>
      <c r="G2136" s="136" t="s">
        <v>234</v>
      </c>
      <c r="H2136" s="137">
        <v>327.495</v>
      </c>
      <c r="I2136" s="138"/>
      <c r="J2136" s="139">
        <f>ROUND(I2136*H2136,2)</f>
        <v>0</v>
      </c>
      <c r="K2136" s="135" t="s">
        <v>198</v>
      </c>
      <c r="L2136" s="33"/>
      <c r="M2136" s="140" t="s">
        <v>20</v>
      </c>
      <c r="N2136" s="141" t="s">
        <v>51</v>
      </c>
      <c r="P2136" s="142">
        <f>O2136*H2136</f>
        <v>0</v>
      </c>
      <c r="Q2136" s="142">
        <v>1.32E-3</v>
      </c>
      <c r="R2136" s="142">
        <f>Q2136*H2136</f>
        <v>0.43229339999999999</v>
      </c>
      <c r="S2136" s="142">
        <v>0</v>
      </c>
      <c r="T2136" s="143">
        <f>S2136*H2136</f>
        <v>0</v>
      </c>
      <c r="AR2136" s="144" t="s">
        <v>350</v>
      </c>
      <c r="AT2136" s="144" t="s">
        <v>194</v>
      </c>
      <c r="AU2136" s="144" t="s">
        <v>89</v>
      </c>
      <c r="AY2136" s="18" t="s">
        <v>192</v>
      </c>
      <c r="BE2136" s="145">
        <f>IF(N2136="základní",J2136,0)</f>
        <v>0</v>
      </c>
      <c r="BF2136" s="145">
        <f>IF(N2136="snížená",J2136,0)</f>
        <v>0</v>
      </c>
      <c r="BG2136" s="145">
        <f>IF(N2136="zákl. přenesená",J2136,0)</f>
        <v>0</v>
      </c>
      <c r="BH2136" s="145">
        <f>IF(N2136="sníž. přenesená",J2136,0)</f>
        <v>0</v>
      </c>
      <c r="BI2136" s="145">
        <f>IF(N2136="nulová",J2136,0)</f>
        <v>0</v>
      </c>
      <c r="BJ2136" s="18" t="s">
        <v>22</v>
      </c>
      <c r="BK2136" s="145">
        <f>ROUND(I2136*H2136,2)</f>
        <v>0</v>
      </c>
      <c r="BL2136" s="18" t="s">
        <v>350</v>
      </c>
      <c r="BM2136" s="144" t="s">
        <v>3152</v>
      </c>
    </row>
    <row r="2137" spans="2:65" s="1" customFormat="1" ht="10.199999999999999" x14ac:dyDescent="0.2">
      <c r="B2137" s="33"/>
      <c r="D2137" s="146" t="s">
        <v>201</v>
      </c>
      <c r="F2137" s="147" t="s">
        <v>3153</v>
      </c>
      <c r="I2137" s="148"/>
      <c r="L2137" s="33"/>
      <c r="M2137" s="149"/>
      <c r="T2137" s="54"/>
      <c r="AT2137" s="18" t="s">
        <v>201</v>
      </c>
      <c r="AU2137" s="18" t="s">
        <v>89</v>
      </c>
    </row>
    <row r="2138" spans="2:65" s="12" customFormat="1" ht="10.199999999999999" x14ac:dyDescent="0.2">
      <c r="B2138" s="150"/>
      <c r="D2138" s="151" t="s">
        <v>203</v>
      </c>
      <c r="E2138" s="152" t="s">
        <v>20</v>
      </c>
      <c r="F2138" s="153" t="s">
        <v>3154</v>
      </c>
      <c r="H2138" s="152" t="s">
        <v>20</v>
      </c>
      <c r="I2138" s="154"/>
      <c r="L2138" s="150"/>
      <c r="M2138" s="155"/>
      <c r="T2138" s="156"/>
      <c r="AT2138" s="152" t="s">
        <v>203</v>
      </c>
      <c r="AU2138" s="152" t="s">
        <v>89</v>
      </c>
      <c r="AV2138" s="12" t="s">
        <v>22</v>
      </c>
      <c r="AW2138" s="12" t="s">
        <v>39</v>
      </c>
      <c r="AX2138" s="12" t="s">
        <v>80</v>
      </c>
      <c r="AY2138" s="152" t="s">
        <v>192</v>
      </c>
    </row>
    <row r="2139" spans="2:65" s="12" customFormat="1" ht="10.199999999999999" x14ac:dyDescent="0.2">
      <c r="B2139" s="150"/>
      <c r="D2139" s="151" t="s">
        <v>203</v>
      </c>
      <c r="E2139" s="152" t="s">
        <v>20</v>
      </c>
      <c r="F2139" s="153" t="s">
        <v>3155</v>
      </c>
      <c r="H2139" s="152" t="s">
        <v>20</v>
      </c>
      <c r="I2139" s="154"/>
      <c r="L2139" s="150"/>
      <c r="M2139" s="155"/>
      <c r="T2139" s="156"/>
      <c r="AT2139" s="152" t="s">
        <v>203</v>
      </c>
      <c r="AU2139" s="152" t="s">
        <v>89</v>
      </c>
      <c r="AV2139" s="12" t="s">
        <v>22</v>
      </c>
      <c r="AW2139" s="12" t="s">
        <v>39</v>
      </c>
      <c r="AX2139" s="12" t="s">
        <v>80</v>
      </c>
      <c r="AY2139" s="152" t="s">
        <v>192</v>
      </c>
    </row>
    <row r="2140" spans="2:65" s="12" customFormat="1" ht="10.199999999999999" x14ac:dyDescent="0.2">
      <c r="B2140" s="150"/>
      <c r="D2140" s="151" t="s">
        <v>203</v>
      </c>
      <c r="E2140" s="152" t="s">
        <v>20</v>
      </c>
      <c r="F2140" s="153" t="s">
        <v>3156</v>
      </c>
      <c r="H2140" s="152" t="s">
        <v>20</v>
      </c>
      <c r="I2140" s="154"/>
      <c r="L2140" s="150"/>
      <c r="M2140" s="155"/>
      <c r="T2140" s="156"/>
      <c r="AT2140" s="152" t="s">
        <v>203</v>
      </c>
      <c r="AU2140" s="152" t="s">
        <v>89</v>
      </c>
      <c r="AV2140" s="12" t="s">
        <v>22</v>
      </c>
      <c r="AW2140" s="12" t="s">
        <v>39</v>
      </c>
      <c r="AX2140" s="12" t="s">
        <v>80</v>
      </c>
      <c r="AY2140" s="152" t="s">
        <v>192</v>
      </c>
    </row>
    <row r="2141" spans="2:65" s="13" customFormat="1" ht="10.199999999999999" x14ac:dyDescent="0.2">
      <c r="B2141" s="157"/>
      <c r="D2141" s="151" t="s">
        <v>203</v>
      </c>
      <c r="E2141" s="158" t="s">
        <v>20</v>
      </c>
      <c r="F2141" s="159" t="s">
        <v>3157</v>
      </c>
      <c r="H2141" s="160">
        <v>327.495</v>
      </c>
      <c r="I2141" s="161"/>
      <c r="L2141" s="157"/>
      <c r="M2141" s="162"/>
      <c r="T2141" s="163"/>
      <c r="AT2141" s="158" t="s">
        <v>203</v>
      </c>
      <c r="AU2141" s="158" t="s">
        <v>89</v>
      </c>
      <c r="AV2141" s="13" t="s">
        <v>89</v>
      </c>
      <c r="AW2141" s="13" t="s">
        <v>39</v>
      </c>
      <c r="AX2141" s="13" t="s">
        <v>22</v>
      </c>
      <c r="AY2141" s="158" t="s">
        <v>192</v>
      </c>
    </row>
    <row r="2142" spans="2:65" s="1" customFormat="1" ht="16.5" customHeight="1" x14ac:dyDescent="0.2">
      <c r="B2142" s="33"/>
      <c r="C2142" s="133" t="s">
        <v>3158</v>
      </c>
      <c r="D2142" s="133" t="s">
        <v>194</v>
      </c>
      <c r="E2142" s="134" t="s">
        <v>3159</v>
      </c>
      <c r="F2142" s="135" t="s">
        <v>3160</v>
      </c>
      <c r="G2142" s="136" t="s">
        <v>234</v>
      </c>
      <c r="H2142" s="137">
        <v>144.94</v>
      </c>
      <c r="I2142" s="138"/>
      <c r="J2142" s="139">
        <f>ROUND(I2142*H2142,2)</f>
        <v>0</v>
      </c>
      <c r="K2142" s="135" t="s">
        <v>198</v>
      </c>
      <c r="L2142" s="33"/>
      <c r="M2142" s="140" t="s">
        <v>20</v>
      </c>
      <c r="N2142" s="141" t="s">
        <v>51</v>
      </c>
      <c r="P2142" s="142">
        <f>O2142*H2142</f>
        <v>0</v>
      </c>
      <c r="Q2142" s="142">
        <v>9.1E-4</v>
      </c>
      <c r="R2142" s="142">
        <f>Q2142*H2142</f>
        <v>0.1318954</v>
      </c>
      <c r="S2142" s="142">
        <v>0</v>
      </c>
      <c r="T2142" s="143">
        <f>S2142*H2142</f>
        <v>0</v>
      </c>
      <c r="AR2142" s="144" t="s">
        <v>350</v>
      </c>
      <c r="AT2142" s="144" t="s">
        <v>194</v>
      </c>
      <c r="AU2142" s="144" t="s">
        <v>89</v>
      </c>
      <c r="AY2142" s="18" t="s">
        <v>192</v>
      </c>
      <c r="BE2142" s="145">
        <f>IF(N2142="základní",J2142,0)</f>
        <v>0</v>
      </c>
      <c r="BF2142" s="145">
        <f>IF(N2142="snížená",J2142,0)</f>
        <v>0</v>
      </c>
      <c r="BG2142" s="145">
        <f>IF(N2142="zákl. přenesená",J2142,0)</f>
        <v>0</v>
      </c>
      <c r="BH2142" s="145">
        <f>IF(N2142="sníž. přenesená",J2142,0)</f>
        <v>0</v>
      </c>
      <c r="BI2142" s="145">
        <f>IF(N2142="nulová",J2142,0)</f>
        <v>0</v>
      </c>
      <c r="BJ2142" s="18" t="s">
        <v>22</v>
      </c>
      <c r="BK2142" s="145">
        <f>ROUND(I2142*H2142,2)</f>
        <v>0</v>
      </c>
      <c r="BL2142" s="18" t="s">
        <v>350</v>
      </c>
      <c r="BM2142" s="144" t="s">
        <v>3161</v>
      </c>
    </row>
    <row r="2143" spans="2:65" s="1" customFormat="1" ht="10.199999999999999" x14ac:dyDescent="0.2">
      <c r="B2143" s="33"/>
      <c r="D2143" s="146" t="s">
        <v>201</v>
      </c>
      <c r="F2143" s="147" t="s">
        <v>3162</v>
      </c>
      <c r="I2143" s="148"/>
      <c r="L2143" s="33"/>
      <c r="M2143" s="149"/>
      <c r="T2143" s="54"/>
      <c r="AT2143" s="18" t="s">
        <v>201</v>
      </c>
      <c r="AU2143" s="18" t="s">
        <v>89</v>
      </c>
    </row>
    <row r="2144" spans="2:65" s="13" customFormat="1" ht="10.199999999999999" x14ac:dyDescent="0.2">
      <c r="B2144" s="157"/>
      <c r="D2144" s="151" t="s">
        <v>203</v>
      </c>
      <c r="E2144" s="158" t="s">
        <v>20</v>
      </c>
      <c r="F2144" s="159" t="s">
        <v>1330</v>
      </c>
      <c r="H2144" s="160">
        <v>78.3</v>
      </c>
      <c r="I2144" s="161"/>
      <c r="L2144" s="157"/>
      <c r="M2144" s="162"/>
      <c r="T2144" s="163"/>
      <c r="AT2144" s="158" t="s">
        <v>203</v>
      </c>
      <c r="AU2144" s="158" t="s">
        <v>89</v>
      </c>
      <c r="AV2144" s="13" t="s">
        <v>89</v>
      </c>
      <c r="AW2144" s="13" t="s">
        <v>39</v>
      </c>
      <c r="AX2144" s="13" t="s">
        <v>80</v>
      </c>
      <c r="AY2144" s="158" t="s">
        <v>192</v>
      </c>
    </row>
    <row r="2145" spans="2:65" s="13" customFormat="1" ht="10.199999999999999" x14ac:dyDescent="0.2">
      <c r="B2145" s="157"/>
      <c r="D2145" s="151" t="s">
        <v>203</v>
      </c>
      <c r="E2145" s="158" t="s">
        <v>20</v>
      </c>
      <c r="F2145" s="159" t="s">
        <v>1332</v>
      </c>
      <c r="H2145" s="160">
        <v>66.64</v>
      </c>
      <c r="I2145" s="161"/>
      <c r="L2145" s="157"/>
      <c r="M2145" s="162"/>
      <c r="T2145" s="163"/>
      <c r="AT2145" s="158" t="s">
        <v>203</v>
      </c>
      <c r="AU2145" s="158" t="s">
        <v>89</v>
      </c>
      <c r="AV2145" s="13" t="s">
        <v>89</v>
      </c>
      <c r="AW2145" s="13" t="s">
        <v>39</v>
      </c>
      <c r="AX2145" s="13" t="s">
        <v>80</v>
      </c>
      <c r="AY2145" s="158" t="s">
        <v>192</v>
      </c>
    </row>
    <row r="2146" spans="2:65" s="14" customFormat="1" ht="10.199999999999999" x14ac:dyDescent="0.2">
      <c r="B2146" s="164"/>
      <c r="D2146" s="151" t="s">
        <v>203</v>
      </c>
      <c r="E2146" s="165" t="s">
        <v>20</v>
      </c>
      <c r="F2146" s="166" t="s">
        <v>207</v>
      </c>
      <c r="H2146" s="167">
        <v>144.94</v>
      </c>
      <c r="I2146" s="168"/>
      <c r="L2146" s="164"/>
      <c r="M2146" s="169"/>
      <c r="T2146" s="170"/>
      <c r="AT2146" s="165" t="s">
        <v>203</v>
      </c>
      <c r="AU2146" s="165" t="s">
        <v>89</v>
      </c>
      <c r="AV2146" s="14" t="s">
        <v>199</v>
      </c>
      <c r="AW2146" s="14" t="s">
        <v>39</v>
      </c>
      <c r="AX2146" s="14" t="s">
        <v>22</v>
      </c>
      <c r="AY2146" s="165" t="s">
        <v>192</v>
      </c>
    </row>
    <row r="2147" spans="2:65" s="1" customFormat="1" ht="24.15" customHeight="1" x14ac:dyDescent="0.2">
      <c r="B2147" s="33"/>
      <c r="C2147" s="185" t="s">
        <v>3163</v>
      </c>
      <c r="D2147" s="185" t="s">
        <v>1615</v>
      </c>
      <c r="E2147" s="186" t="s">
        <v>3164</v>
      </c>
      <c r="F2147" s="187" t="s">
        <v>3165</v>
      </c>
      <c r="G2147" s="188" t="s">
        <v>234</v>
      </c>
      <c r="H2147" s="189">
        <v>426.08499999999998</v>
      </c>
      <c r="I2147" s="190"/>
      <c r="J2147" s="191">
        <f>ROUND(I2147*H2147,2)</f>
        <v>0</v>
      </c>
      <c r="K2147" s="187" t="s">
        <v>20</v>
      </c>
      <c r="L2147" s="192"/>
      <c r="M2147" s="193" t="s">
        <v>20</v>
      </c>
      <c r="N2147" s="194" t="s">
        <v>51</v>
      </c>
      <c r="P2147" s="142">
        <f>O2147*H2147</f>
        <v>0</v>
      </c>
      <c r="Q2147" s="142">
        <v>1.6000000000000001E-3</v>
      </c>
      <c r="R2147" s="142">
        <f>Q2147*H2147</f>
        <v>0.68173600000000001</v>
      </c>
      <c r="S2147" s="142">
        <v>0</v>
      </c>
      <c r="T2147" s="143">
        <f>S2147*H2147</f>
        <v>0</v>
      </c>
      <c r="AR2147" s="144" t="s">
        <v>266</v>
      </c>
      <c r="AT2147" s="144" t="s">
        <v>1615</v>
      </c>
      <c r="AU2147" s="144" t="s">
        <v>89</v>
      </c>
      <c r="AY2147" s="18" t="s">
        <v>192</v>
      </c>
      <c r="BE2147" s="145">
        <f>IF(N2147="základní",J2147,0)</f>
        <v>0</v>
      </c>
      <c r="BF2147" s="145">
        <f>IF(N2147="snížená",J2147,0)</f>
        <v>0</v>
      </c>
      <c r="BG2147" s="145">
        <f>IF(N2147="zákl. přenesená",J2147,0)</f>
        <v>0</v>
      </c>
      <c r="BH2147" s="145">
        <f>IF(N2147="sníž. přenesená",J2147,0)</f>
        <v>0</v>
      </c>
      <c r="BI2147" s="145">
        <f>IF(N2147="nulová",J2147,0)</f>
        <v>0</v>
      </c>
      <c r="BJ2147" s="18" t="s">
        <v>22</v>
      </c>
      <c r="BK2147" s="145">
        <f>ROUND(I2147*H2147,2)</f>
        <v>0</v>
      </c>
      <c r="BL2147" s="18" t="s">
        <v>199</v>
      </c>
      <c r="BM2147" s="144" t="s">
        <v>3166</v>
      </c>
    </row>
    <row r="2148" spans="2:65" s="1" customFormat="1" ht="38.4" x14ac:dyDescent="0.2">
      <c r="B2148" s="33"/>
      <c r="D2148" s="151" t="s">
        <v>929</v>
      </c>
      <c r="F2148" s="178" t="s">
        <v>3167</v>
      </c>
      <c r="I2148" s="148"/>
      <c r="L2148" s="33"/>
      <c r="M2148" s="149"/>
      <c r="T2148" s="54"/>
      <c r="AT2148" s="18" t="s">
        <v>929</v>
      </c>
      <c r="AU2148" s="18" t="s">
        <v>89</v>
      </c>
    </row>
    <row r="2149" spans="2:65" s="12" customFormat="1" ht="10.199999999999999" x14ac:dyDescent="0.2">
      <c r="B2149" s="150"/>
      <c r="D2149" s="151" t="s">
        <v>203</v>
      </c>
      <c r="E2149" s="152" t="s">
        <v>20</v>
      </c>
      <c r="F2149" s="153" t="s">
        <v>2790</v>
      </c>
      <c r="H2149" s="152" t="s">
        <v>20</v>
      </c>
      <c r="I2149" s="154"/>
      <c r="L2149" s="150"/>
      <c r="M2149" s="155"/>
      <c r="T2149" s="156"/>
      <c r="AT2149" s="152" t="s">
        <v>203</v>
      </c>
      <c r="AU2149" s="152" t="s">
        <v>89</v>
      </c>
      <c r="AV2149" s="12" t="s">
        <v>22</v>
      </c>
      <c r="AW2149" s="12" t="s">
        <v>39</v>
      </c>
      <c r="AX2149" s="12" t="s">
        <v>80</v>
      </c>
      <c r="AY2149" s="152" t="s">
        <v>192</v>
      </c>
    </row>
    <row r="2150" spans="2:65" s="12" customFormat="1" ht="10.199999999999999" x14ac:dyDescent="0.2">
      <c r="B2150" s="150"/>
      <c r="D2150" s="151" t="s">
        <v>203</v>
      </c>
      <c r="E2150" s="152" t="s">
        <v>20</v>
      </c>
      <c r="F2150" s="153" t="s">
        <v>3156</v>
      </c>
      <c r="H2150" s="152" t="s">
        <v>20</v>
      </c>
      <c r="I2150" s="154"/>
      <c r="L2150" s="150"/>
      <c r="M2150" s="155"/>
      <c r="T2150" s="156"/>
      <c r="AT2150" s="152" t="s">
        <v>203</v>
      </c>
      <c r="AU2150" s="152" t="s">
        <v>89</v>
      </c>
      <c r="AV2150" s="12" t="s">
        <v>22</v>
      </c>
      <c r="AW2150" s="12" t="s">
        <v>39</v>
      </c>
      <c r="AX2150" s="12" t="s">
        <v>80</v>
      </c>
      <c r="AY2150" s="152" t="s">
        <v>192</v>
      </c>
    </row>
    <row r="2151" spans="2:65" s="13" customFormat="1" ht="10.199999999999999" x14ac:dyDescent="0.2">
      <c r="B2151" s="157"/>
      <c r="D2151" s="151" t="s">
        <v>203</v>
      </c>
      <c r="E2151" s="158" t="s">
        <v>20</v>
      </c>
      <c r="F2151" s="159" t="s">
        <v>3157</v>
      </c>
      <c r="H2151" s="160">
        <v>327.495</v>
      </c>
      <c r="I2151" s="161"/>
      <c r="L2151" s="157"/>
      <c r="M2151" s="162"/>
      <c r="T2151" s="163"/>
      <c r="AT2151" s="158" t="s">
        <v>203</v>
      </c>
      <c r="AU2151" s="158" t="s">
        <v>89</v>
      </c>
      <c r="AV2151" s="13" t="s">
        <v>89</v>
      </c>
      <c r="AW2151" s="13" t="s">
        <v>39</v>
      </c>
      <c r="AX2151" s="13" t="s">
        <v>80</v>
      </c>
      <c r="AY2151" s="158" t="s">
        <v>192</v>
      </c>
    </row>
    <row r="2152" spans="2:65" s="12" customFormat="1" ht="10.199999999999999" x14ac:dyDescent="0.2">
      <c r="B2152" s="150"/>
      <c r="D2152" s="151" t="s">
        <v>203</v>
      </c>
      <c r="E2152" s="152" t="s">
        <v>20</v>
      </c>
      <c r="F2152" s="153" t="s">
        <v>3168</v>
      </c>
      <c r="H2152" s="152" t="s">
        <v>20</v>
      </c>
      <c r="I2152" s="154"/>
      <c r="L2152" s="150"/>
      <c r="M2152" s="155"/>
      <c r="T2152" s="156"/>
      <c r="AT2152" s="152" t="s">
        <v>203</v>
      </c>
      <c r="AU2152" s="152" t="s">
        <v>89</v>
      </c>
      <c r="AV2152" s="12" t="s">
        <v>22</v>
      </c>
      <c r="AW2152" s="12" t="s">
        <v>39</v>
      </c>
      <c r="AX2152" s="12" t="s">
        <v>80</v>
      </c>
      <c r="AY2152" s="152" t="s">
        <v>192</v>
      </c>
    </row>
    <row r="2153" spans="2:65" s="13" customFormat="1" ht="10.199999999999999" x14ac:dyDescent="0.2">
      <c r="B2153" s="157"/>
      <c r="D2153" s="151" t="s">
        <v>203</v>
      </c>
      <c r="E2153" s="158" t="s">
        <v>20</v>
      </c>
      <c r="F2153" s="159" t="s">
        <v>1330</v>
      </c>
      <c r="H2153" s="160">
        <v>78.3</v>
      </c>
      <c r="I2153" s="161"/>
      <c r="L2153" s="157"/>
      <c r="M2153" s="162"/>
      <c r="T2153" s="163"/>
      <c r="AT2153" s="158" t="s">
        <v>203</v>
      </c>
      <c r="AU2153" s="158" t="s">
        <v>89</v>
      </c>
      <c r="AV2153" s="13" t="s">
        <v>89</v>
      </c>
      <c r="AW2153" s="13" t="s">
        <v>39</v>
      </c>
      <c r="AX2153" s="13" t="s">
        <v>80</v>
      </c>
      <c r="AY2153" s="158" t="s">
        <v>192</v>
      </c>
    </row>
    <row r="2154" spans="2:65" s="14" customFormat="1" ht="10.199999999999999" x14ac:dyDescent="0.2">
      <c r="B2154" s="164"/>
      <c r="D2154" s="151" t="s">
        <v>203</v>
      </c>
      <c r="E2154" s="165" t="s">
        <v>20</v>
      </c>
      <c r="F2154" s="166" t="s">
        <v>207</v>
      </c>
      <c r="H2154" s="167">
        <v>405.79500000000002</v>
      </c>
      <c r="I2154" s="168"/>
      <c r="L2154" s="164"/>
      <c r="M2154" s="169"/>
      <c r="T2154" s="170"/>
      <c r="AT2154" s="165" t="s">
        <v>203</v>
      </c>
      <c r="AU2154" s="165" t="s">
        <v>89</v>
      </c>
      <c r="AV2154" s="14" t="s">
        <v>199</v>
      </c>
      <c r="AW2154" s="14" t="s">
        <v>39</v>
      </c>
      <c r="AX2154" s="14" t="s">
        <v>22</v>
      </c>
      <c r="AY2154" s="165" t="s">
        <v>192</v>
      </c>
    </row>
    <row r="2155" spans="2:65" s="12" customFormat="1" ht="10.199999999999999" x14ac:dyDescent="0.2">
      <c r="B2155" s="150"/>
      <c r="D2155" s="151" t="s">
        <v>203</v>
      </c>
      <c r="E2155" s="152" t="s">
        <v>20</v>
      </c>
      <c r="F2155" s="153" t="s">
        <v>3169</v>
      </c>
      <c r="H2155" s="152" t="s">
        <v>20</v>
      </c>
      <c r="I2155" s="154"/>
      <c r="L2155" s="150"/>
      <c r="M2155" s="155"/>
      <c r="T2155" s="156"/>
      <c r="AT2155" s="152" t="s">
        <v>203</v>
      </c>
      <c r="AU2155" s="152" t="s">
        <v>89</v>
      </c>
      <c r="AV2155" s="12" t="s">
        <v>22</v>
      </c>
      <c r="AW2155" s="12" t="s">
        <v>39</v>
      </c>
      <c r="AX2155" s="12" t="s">
        <v>80</v>
      </c>
      <c r="AY2155" s="152" t="s">
        <v>192</v>
      </c>
    </row>
    <row r="2156" spans="2:65" s="13" customFormat="1" ht="10.199999999999999" x14ac:dyDescent="0.2">
      <c r="B2156" s="157"/>
      <c r="D2156" s="151" t="s">
        <v>203</v>
      </c>
      <c r="F2156" s="159" t="s">
        <v>3170</v>
      </c>
      <c r="H2156" s="160">
        <v>426.08499999999998</v>
      </c>
      <c r="I2156" s="161"/>
      <c r="L2156" s="157"/>
      <c r="M2156" s="162"/>
      <c r="T2156" s="163"/>
      <c r="AT2156" s="158" t="s">
        <v>203</v>
      </c>
      <c r="AU2156" s="158" t="s">
        <v>89</v>
      </c>
      <c r="AV2156" s="13" t="s">
        <v>89</v>
      </c>
      <c r="AW2156" s="13" t="s">
        <v>4</v>
      </c>
      <c r="AX2156" s="13" t="s">
        <v>22</v>
      </c>
      <c r="AY2156" s="158" t="s">
        <v>192</v>
      </c>
    </row>
    <row r="2157" spans="2:65" s="1" customFormat="1" ht="16.5" customHeight="1" x14ac:dyDescent="0.2">
      <c r="B2157" s="33"/>
      <c r="C2157" s="185" t="s">
        <v>3171</v>
      </c>
      <c r="D2157" s="185" t="s">
        <v>1615</v>
      </c>
      <c r="E2157" s="186" t="s">
        <v>3172</v>
      </c>
      <c r="F2157" s="187" t="s">
        <v>3173</v>
      </c>
      <c r="G2157" s="188" t="s">
        <v>234</v>
      </c>
      <c r="H2157" s="189">
        <v>69.971999999999994</v>
      </c>
      <c r="I2157" s="190"/>
      <c r="J2157" s="191">
        <f>ROUND(I2157*H2157,2)</f>
        <v>0</v>
      </c>
      <c r="K2157" s="187" t="s">
        <v>20</v>
      </c>
      <c r="L2157" s="192"/>
      <c r="M2157" s="193" t="s">
        <v>20</v>
      </c>
      <c r="N2157" s="194" t="s">
        <v>51</v>
      </c>
      <c r="P2157" s="142">
        <f>O2157*H2157</f>
        <v>0</v>
      </c>
      <c r="Q2157" s="142">
        <v>4.5999999999999999E-3</v>
      </c>
      <c r="R2157" s="142">
        <f>Q2157*H2157</f>
        <v>0.32187119999999997</v>
      </c>
      <c r="S2157" s="142">
        <v>0</v>
      </c>
      <c r="T2157" s="143">
        <f>S2157*H2157</f>
        <v>0</v>
      </c>
      <c r="AR2157" s="144" t="s">
        <v>266</v>
      </c>
      <c r="AT2157" s="144" t="s">
        <v>1615</v>
      </c>
      <c r="AU2157" s="144" t="s">
        <v>89</v>
      </c>
      <c r="AY2157" s="18" t="s">
        <v>192</v>
      </c>
      <c r="BE2157" s="145">
        <f>IF(N2157="základní",J2157,0)</f>
        <v>0</v>
      </c>
      <c r="BF2157" s="145">
        <f>IF(N2157="snížená",J2157,0)</f>
        <v>0</v>
      </c>
      <c r="BG2157" s="145">
        <f>IF(N2157="zákl. přenesená",J2157,0)</f>
        <v>0</v>
      </c>
      <c r="BH2157" s="145">
        <f>IF(N2157="sníž. přenesená",J2157,0)</f>
        <v>0</v>
      </c>
      <c r="BI2157" s="145">
        <f>IF(N2157="nulová",J2157,0)</f>
        <v>0</v>
      </c>
      <c r="BJ2157" s="18" t="s">
        <v>22</v>
      </c>
      <c r="BK2157" s="145">
        <f>ROUND(I2157*H2157,2)</f>
        <v>0</v>
      </c>
      <c r="BL2157" s="18" t="s">
        <v>199</v>
      </c>
      <c r="BM2157" s="144" t="s">
        <v>3174</v>
      </c>
    </row>
    <row r="2158" spans="2:65" s="12" customFormat="1" ht="10.199999999999999" x14ac:dyDescent="0.2">
      <c r="B2158" s="150"/>
      <c r="D2158" s="151" t="s">
        <v>203</v>
      </c>
      <c r="E2158" s="152" t="s">
        <v>20</v>
      </c>
      <c r="F2158" s="153" t="s">
        <v>3175</v>
      </c>
      <c r="H2158" s="152" t="s">
        <v>20</v>
      </c>
      <c r="I2158" s="154"/>
      <c r="L2158" s="150"/>
      <c r="M2158" s="155"/>
      <c r="T2158" s="156"/>
      <c r="AT2158" s="152" t="s">
        <v>203</v>
      </c>
      <c r="AU2158" s="152" t="s">
        <v>89</v>
      </c>
      <c r="AV2158" s="12" t="s">
        <v>22</v>
      </c>
      <c r="AW2158" s="12" t="s">
        <v>39</v>
      </c>
      <c r="AX2158" s="12" t="s">
        <v>80</v>
      </c>
      <c r="AY2158" s="152" t="s">
        <v>192</v>
      </c>
    </row>
    <row r="2159" spans="2:65" s="12" customFormat="1" ht="10.199999999999999" x14ac:dyDescent="0.2">
      <c r="B2159" s="150"/>
      <c r="D2159" s="151" t="s">
        <v>203</v>
      </c>
      <c r="E2159" s="152" t="s">
        <v>20</v>
      </c>
      <c r="F2159" s="153" t="s">
        <v>3176</v>
      </c>
      <c r="H2159" s="152" t="s">
        <v>20</v>
      </c>
      <c r="I2159" s="154"/>
      <c r="L2159" s="150"/>
      <c r="M2159" s="155"/>
      <c r="T2159" s="156"/>
      <c r="AT2159" s="152" t="s">
        <v>203</v>
      </c>
      <c r="AU2159" s="152" t="s">
        <v>89</v>
      </c>
      <c r="AV2159" s="12" t="s">
        <v>22</v>
      </c>
      <c r="AW2159" s="12" t="s">
        <v>39</v>
      </c>
      <c r="AX2159" s="12" t="s">
        <v>80</v>
      </c>
      <c r="AY2159" s="152" t="s">
        <v>192</v>
      </c>
    </row>
    <row r="2160" spans="2:65" s="12" customFormat="1" ht="10.199999999999999" x14ac:dyDescent="0.2">
      <c r="B2160" s="150"/>
      <c r="D2160" s="151" t="s">
        <v>203</v>
      </c>
      <c r="E2160" s="152" t="s">
        <v>20</v>
      </c>
      <c r="F2160" s="153" t="s">
        <v>3177</v>
      </c>
      <c r="H2160" s="152" t="s">
        <v>20</v>
      </c>
      <c r="I2160" s="154"/>
      <c r="L2160" s="150"/>
      <c r="M2160" s="155"/>
      <c r="T2160" s="156"/>
      <c r="AT2160" s="152" t="s">
        <v>203</v>
      </c>
      <c r="AU2160" s="152" t="s">
        <v>89</v>
      </c>
      <c r="AV2160" s="12" t="s">
        <v>22</v>
      </c>
      <c r="AW2160" s="12" t="s">
        <v>39</v>
      </c>
      <c r="AX2160" s="12" t="s">
        <v>80</v>
      </c>
      <c r="AY2160" s="152" t="s">
        <v>192</v>
      </c>
    </row>
    <row r="2161" spans="2:65" s="13" customFormat="1" ht="10.199999999999999" x14ac:dyDescent="0.2">
      <c r="B2161" s="157"/>
      <c r="D2161" s="151" t="s">
        <v>203</v>
      </c>
      <c r="E2161" s="158" t="s">
        <v>20</v>
      </c>
      <c r="F2161" s="159" t="s">
        <v>3178</v>
      </c>
      <c r="H2161" s="160">
        <v>66.64</v>
      </c>
      <c r="I2161" s="161"/>
      <c r="L2161" s="157"/>
      <c r="M2161" s="162"/>
      <c r="T2161" s="163"/>
      <c r="AT2161" s="158" t="s">
        <v>203</v>
      </c>
      <c r="AU2161" s="158" t="s">
        <v>89</v>
      </c>
      <c r="AV2161" s="13" t="s">
        <v>89</v>
      </c>
      <c r="AW2161" s="13" t="s">
        <v>39</v>
      </c>
      <c r="AX2161" s="13" t="s">
        <v>80</v>
      </c>
      <c r="AY2161" s="158" t="s">
        <v>192</v>
      </c>
    </row>
    <row r="2162" spans="2:65" s="14" customFormat="1" ht="10.199999999999999" x14ac:dyDescent="0.2">
      <c r="B2162" s="164"/>
      <c r="D2162" s="151" t="s">
        <v>203</v>
      </c>
      <c r="E2162" s="165" t="s">
        <v>1332</v>
      </c>
      <c r="F2162" s="166" t="s">
        <v>207</v>
      </c>
      <c r="H2162" s="167">
        <v>66.64</v>
      </c>
      <c r="I2162" s="168"/>
      <c r="L2162" s="164"/>
      <c r="M2162" s="169"/>
      <c r="T2162" s="170"/>
      <c r="AT2162" s="165" t="s">
        <v>203</v>
      </c>
      <c r="AU2162" s="165" t="s">
        <v>89</v>
      </c>
      <c r="AV2162" s="14" t="s">
        <v>199</v>
      </c>
      <c r="AW2162" s="14" t="s">
        <v>39</v>
      </c>
      <c r="AX2162" s="14" t="s">
        <v>22</v>
      </c>
      <c r="AY2162" s="165" t="s">
        <v>192</v>
      </c>
    </row>
    <row r="2163" spans="2:65" s="13" customFormat="1" ht="10.199999999999999" x14ac:dyDescent="0.2">
      <c r="B2163" s="157"/>
      <c r="D2163" s="151" t="s">
        <v>203</v>
      </c>
      <c r="F2163" s="159" t="s">
        <v>3179</v>
      </c>
      <c r="H2163" s="160">
        <v>69.971999999999994</v>
      </c>
      <c r="I2163" s="161"/>
      <c r="L2163" s="157"/>
      <c r="M2163" s="162"/>
      <c r="T2163" s="163"/>
      <c r="AT2163" s="158" t="s">
        <v>203</v>
      </c>
      <c r="AU2163" s="158" t="s">
        <v>89</v>
      </c>
      <c r="AV2163" s="13" t="s">
        <v>89</v>
      </c>
      <c r="AW2163" s="13" t="s">
        <v>4</v>
      </c>
      <c r="AX2163" s="13" t="s">
        <v>22</v>
      </c>
      <c r="AY2163" s="158" t="s">
        <v>192</v>
      </c>
    </row>
    <row r="2164" spans="2:65" s="1" customFormat="1" ht="24.15" customHeight="1" x14ac:dyDescent="0.2">
      <c r="B2164" s="33"/>
      <c r="C2164" s="133" t="s">
        <v>3180</v>
      </c>
      <c r="D2164" s="133" t="s">
        <v>194</v>
      </c>
      <c r="E2164" s="134" t="s">
        <v>3181</v>
      </c>
      <c r="F2164" s="135" t="s">
        <v>3182</v>
      </c>
      <c r="G2164" s="136" t="s">
        <v>234</v>
      </c>
      <c r="H2164" s="137">
        <v>62.38</v>
      </c>
      <c r="I2164" s="138"/>
      <c r="J2164" s="139">
        <f>ROUND(I2164*H2164,2)</f>
        <v>0</v>
      </c>
      <c r="K2164" s="135" t="s">
        <v>198</v>
      </c>
      <c r="L2164" s="33"/>
      <c r="M2164" s="140" t="s">
        <v>20</v>
      </c>
      <c r="N2164" s="141" t="s">
        <v>51</v>
      </c>
      <c r="P2164" s="142">
        <f>O2164*H2164</f>
        <v>0</v>
      </c>
      <c r="Q2164" s="142">
        <v>6.0000000000000001E-3</v>
      </c>
      <c r="R2164" s="142">
        <f>Q2164*H2164</f>
        <v>0.37428</v>
      </c>
      <c r="S2164" s="142">
        <v>0</v>
      </c>
      <c r="T2164" s="143">
        <f>S2164*H2164</f>
        <v>0</v>
      </c>
      <c r="AR2164" s="144" t="s">
        <v>350</v>
      </c>
      <c r="AT2164" s="144" t="s">
        <v>194</v>
      </c>
      <c r="AU2164" s="144" t="s">
        <v>89</v>
      </c>
      <c r="AY2164" s="18" t="s">
        <v>192</v>
      </c>
      <c r="BE2164" s="145">
        <f>IF(N2164="základní",J2164,0)</f>
        <v>0</v>
      </c>
      <c r="BF2164" s="145">
        <f>IF(N2164="snížená",J2164,0)</f>
        <v>0</v>
      </c>
      <c r="BG2164" s="145">
        <f>IF(N2164="zákl. přenesená",J2164,0)</f>
        <v>0</v>
      </c>
      <c r="BH2164" s="145">
        <f>IF(N2164="sníž. přenesená",J2164,0)</f>
        <v>0</v>
      </c>
      <c r="BI2164" s="145">
        <f>IF(N2164="nulová",J2164,0)</f>
        <v>0</v>
      </c>
      <c r="BJ2164" s="18" t="s">
        <v>22</v>
      </c>
      <c r="BK2164" s="145">
        <f>ROUND(I2164*H2164,2)</f>
        <v>0</v>
      </c>
      <c r="BL2164" s="18" t="s">
        <v>350</v>
      </c>
      <c r="BM2164" s="144" t="s">
        <v>3183</v>
      </c>
    </row>
    <row r="2165" spans="2:65" s="1" customFormat="1" ht="10.199999999999999" x14ac:dyDescent="0.2">
      <c r="B2165" s="33"/>
      <c r="D2165" s="146" t="s">
        <v>201</v>
      </c>
      <c r="F2165" s="147" t="s">
        <v>3184</v>
      </c>
      <c r="I2165" s="148"/>
      <c r="L2165" s="33"/>
      <c r="M2165" s="149"/>
      <c r="T2165" s="54"/>
      <c r="AT2165" s="18" t="s">
        <v>201</v>
      </c>
      <c r="AU2165" s="18" t="s">
        <v>89</v>
      </c>
    </row>
    <row r="2166" spans="2:65" s="12" customFormat="1" ht="10.199999999999999" x14ac:dyDescent="0.2">
      <c r="B2166" s="150"/>
      <c r="D2166" s="151" t="s">
        <v>203</v>
      </c>
      <c r="E2166" s="152" t="s">
        <v>20</v>
      </c>
      <c r="F2166" s="153" t="s">
        <v>3185</v>
      </c>
      <c r="H2166" s="152" t="s">
        <v>20</v>
      </c>
      <c r="I2166" s="154"/>
      <c r="L2166" s="150"/>
      <c r="M2166" s="155"/>
      <c r="T2166" s="156"/>
      <c r="AT2166" s="152" t="s">
        <v>203</v>
      </c>
      <c r="AU2166" s="152" t="s">
        <v>89</v>
      </c>
      <c r="AV2166" s="12" t="s">
        <v>22</v>
      </c>
      <c r="AW2166" s="12" t="s">
        <v>39</v>
      </c>
      <c r="AX2166" s="12" t="s">
        <v>80</v>
      </c>
      <c r="AY2166" s="152" t="s">
        <v>192</v>
      </c>
    </row>
    <row r="2167" spans="2:65" s="12" customFormat="1" ht="10.199999999999999" x14ac:dyDescent="0.2">
      <c r="B2167" s="150"/>
      <c r="D2167" s="151" t="s">
        <v>203</v>
      </c>
      <c r="E2167" s="152" t="s">
        <v>20</v>
      </c>
      <c r="F2167" s="153" t="s">
        <v>3186</v>
      </c>
      <c r="H2167" s="152" t="s">
        <v>20</v>
      </c>
      <c r="I2167" s="154"/>
      <c r="L2167" s="150"/>
      <c r="M2167" s="155"/>
      <c r="T2167" s="156"/>
      <c r="AT2167" s="152" t="s">
        <v>203</v>
      </c>
      <c r="AU2167" s="152" t="s">
        <v>89</v>
      </c>
      <c r="AV2167" s="12" t="s">
        <v>22</v>
      </c>
      <c r="AW2167" s="12" t="s">
        <v>39</v>
      </c>
      <c r="AX2167" s="12" t="s">
        <v>80</v>
      </c>
      <c r="AY2167" s="152" t="s">
        <v>192</v>
      </c>
    </row>
    <row r="2168" spans="2:65" s="13" customFormat="1" ht="10.199999999999999" x14ac:dyDescent="0.2">
      <c r="B2168" s="157"/>
      <c r="D2168" s="151" t="s">
        <v>203</v>
      </c>
      <c r="E2168" s="158" t="s">
        <v>20</v>
      </c>
      <c r="F2168" s="159" t="s">
        <v>3187</v>
      </c>
      <c r="H2168" s="160">
        <v>62.38</v>
      </c>
      <c r="I2168" s="161"/>
      <c r="L2168" s="157"/>
      <c r="M2168" s="162"/>
      <c r="T2168" s="163"/>
      <c r="AT2168" s="158" t="s">
        <v>203</v>
      </c>
      <c r="AU2168" s="158" t="s">
        <v>89</v>
      </c>
      <c r="AV2168" s="13" t="s">
        <v>89</v>
      </c>
      <c r="AW2168" s="13" t="s">
        <v>39</v>
      </c>
      <c r="AX2168" s="13" t="s">
        <v>22</v>
      </c>
      <c r="AY2168" s="158" t="s">
        <v>192</v>
      </c>
    </row>
    <row r="2169" spans="2:65" s="1" customFormat="1" ht="16.5" customHeight="1" x14ac:dyDescent="0.2">
      <c r="B2169" s="33"/>
      <c r="C2169" s="185" t="s">
        <v>3188</v>
      </c>
      <c r="D2169" s="185" t="s">
        <v>1615</v>
      </c>
      <c r="E2169" s="186" t="s">
        <v>3189</v>
      </c>
      <c r="F2169" s="187" t="s">
        <v>3190</v>
      </c>
      <c r="G2169" s="188" t="s">
        <v>234</v>
      </c>
      <c r="H2169" s="189">
        <v>65.498999999999995</v>
      </c>
      <c r="I2169" s="190"/>
      <c r="J2169" s="191">
        <f>ROUND(I2169*H2169,2)</f>
        <v>0</v>
      </c>
      <c r="K2169" s="187" t="s">
        <v>20</v>
      </c>
      <c r="L2169" s="192"/>
      <c r="M2169" s="193" t="s">
        <v>20</v>
      </c>
      <c r="N2169" s="194" t="s">
        <v>51</v>
      </c>
      <c r="P2169" s="142">
        <f>O2169*H2169</f>
        <v>0</v>
      </c>
      <c r="Q2169" s="142">
        <v>2.7200000000000002E-3</v>
      </c>
      <c r="R2169" s="142">
        <f>Q2169*H2169</f>
        <v>0.17815728</v>
      </c>
      <c r="S2169" s="142">
        <v>0</v>
      </c>
      <c r="T2169" s="143">
        <f>S2169*H2169</f>
        <v>0</v>
      </c>
      <c r="AR2169" s="144" t="s">
        <v>266</v>
      </c>
      <c r="AT2169" s="144" t="s">
        <v>1615</v>
      </c>
      <c r="AU2169" s="144" t="s">
        <v>89</v>
      </c>
      <c r="AY2169" s="18" t="s">
        <v>192</v>
      </c>
      <c r="BE2169" s="145">
        <f>IF(N2169="základní",J2169,0)</f>
        <v>0</v>
      </c>
      <c r="BF2169" s="145">
        <f>IF(N2169="snížená",J2169,0)</f>
        <v>0</v>
      </c>
      <c r="BG2169" s="145">
        <f>IF(N2169="zákl. přenesená",J2169,0)</f>
        <v>0</v>
      </c>
      <c r="BH2169" s="145">
        <f>IF(N2169="sníž. přenesená",J2169,0)</f>
        <v>0</v>
      </c>
      <c r="BI2169" s="145">
        <f>IF(N2169="nulová",J2169,0)</f>
        <v>0</v>
      </c>
      <c r="BJ2169" s="18" t="s">
        <v>22</v>
      </c>
      <c r="BK2169" s="145">
        <f>ROUND(I2169*H2169,2)</f>
        <v>0</v>
      </c>
      <c r="BL2169" s="18" t="s">
        <v>199</v>
      </c>
      <c r="BM2169" s="144" t="s">
        <v>3191</v>
      </c>
    </row>
    <row r="2170" spans="2:65" s="12" customFormat="1" ht="10.199999999999999" x14ac:dyDescent="0.2">
      <c r="B2170" s="150"/>
      <c r="D2170" s="151" t="s">
        <v>203</v>
      </c>
      <c r="E2170" s="152" t="s">
        <v>20</v>
      </c>
      <c r="F2170" s="153" t="s">
        <v>3192</v>
      </c>
      <c r="H2170" s="152" t="s">
        <v>20</v>
      </c>
      <c r="I2170" s="154"/>
      <c r="L2170" s="150"/>
      <c r="M2170" s="155"/>
      <c r="T2170" s="156"/>
      <c r="AT2170" s="152" t="s">
        <v>203</v>
      </c>
      <c r="AU2170" s="152" t="s">
        <v>89</v>
      </c>
      <c r="AV2170" s="12" t="s">
        <v>22</v>
      </c>
      <c r="AW2170" s="12" t="s">
        <v>39</v>
      </c>
      <c r="AX2170" s="12" t="s">
        <v>80</v>
      </c>
      <c r="AY2170" s="152" t="s">
        <v>192</v>
      </c>
    </row>
    <row r="2171" spans="2:65" s="13" customFormat="1" ht="10.199999999999999" x14ac:dyDescent="0.2">
      <c r="B2171" s="157"/>
      <c r="D2171" s="151" t="s">
        <v>203</v>
      </c>
      <c r="E2171" s="158" t="s">
        <v>20</v>
      </c>
      <c r="F2171" s="159" t="s">
        <v>3187</v>
      </c>
      <c r="H2171" s="160">
        <v>62.38</v>
      </c>
      <c r="I2171" s="161"/>
      <c r="L2171" s="157"/>
      <c r="M2171" s="162"/>
      <c r="T2171" s="163"/>
      <c r="AT2171" s="158" t="s">
        <v>203</v>
      </c>
      <c r="AU2171" s="158" t="s">
        <v>89</v>
      </c>
      <c r="AV2171" s="13" t="s">
        <v>89</v>
      </c>
      <c r="AW2171" s="13" t="s">
        <v>39</v>
      </c>
      <c r="AX2171" s="13" t="s">
        <v>22</v>
      </c>
      <c r="AY2171" s="158" t="s">
        <v>192</v>
      </c>
    </row>
    <row r="2172" spans="2:65" s="13" customFormat="1" ht="10.199999999999999" x14ac:dyDescent="0.2">
      <c r="B2172" s="157"/>
      <c r="D2172" s="151" t="s">
        <v>203</v>
      </c>
      <c r="F2172" s="159" t="s">
        <v>3193</v>
      </c>
      <c r="H2172" s="160">
        <v>65.498999999999995</v>
      </c>
      <c r="I2172" s="161"/>
      <c r="L2172" s="157"/>
      <c r="M2172" s="162"/>
      <c r="T2172" s="163"/>
      <c r="AT2172" s="158" t="s">
        <v>203</v>
      </c>
      <c r="AU2172" s="158" t="s">
        <v>89</v>
      </c>
      <c r="AV2172" s="13" t="s">
        <v>89</v>
      </c>
      <c r="AW2172" s="13" t="s">
        <v>4</v>
      </c>
      <c r="AX2172" s="13" t="s">
        <v>22</v>
      </c>
      <c r="AY2172" s="158" t="s">
        <v>192</v>
      </c>
    </row>
    <row r="2173" spans="2:65" s="1" customFormat="1" ht="24.15" customHeight="1" x14ac:dyDescent="0.2">
      <c r="B2173" s="33"/>
      <c r="C2173" s="133" t="s">
        <v>3194</v>
      </c>
      <c r="D2173" s="133" t="s">
        <v>194</v>
      </c>
      <c r="E2173" s="134" t="s">
        <v>3195</v>
      </c>
      <c r="F2173" s="135" t="s">
        <v>3196</v>
      </c>
      <c r="G2173" s="136" t="s">
        <v>234</v>
      </c>
      <c r="H2173" s="137">
        <v>327.495</v>
      </c>
      <c r="I2173" s="138"/>
      <c r="J2173" s="139">
        <f>ROUND(I2173*H2173,2)</f>
        <v>0</v>
      </c>
      <c r="K2173" s="135" t="s">
        <v>20</v>
      </c>
      <c r="L2173" s="33"/>
      <c r="M2173" s="140" t="s">
        <v>20</v>
      </c>
      <c r="N2173" s="141" t="s">
        <v>51</v>
      </c>
      <c r="P2173" s="142">
        <f>O2173*H2173</f>
        <v>0</v>
      </c>
      <c r="Q2173" s="142">
        <v>2.6249999999999999E-2</v>
      </c>
      <c r="R2173" s="142">
        <f>Q2173*H2173</f>
        <v>8.5967437499999999</v>
      </c>
      <c r="S2173" s="142">
        <v>0</v>
      </c>
      <c r="T2173" s="143">
        <f>S2173*H2173</f>
        <v>0</v>
      </c>
      <c r="AR2173" s="144" t="s">
        <v>199</v>
      </c>
      <c r="AT2173" s="144" t="s">
        <v>194</v>
      </c>
      <c r="AU2173" s="144" t="s">
        <v>89</v>
      </c>
      <c r="AY2173" s="18" t="s">
        <v>192</v>
      </c>
      <c r="BE2173" s="145">
        <f>IF(N2173="základní",J2173,0)</f>
        <v>0</v>
      </c>
      <c r="BF2173" s="145">
        <f>IF(N2173="snížená",J2173,0)</f>
        <v>0</v>
      </c>
      <c r="BG2173" s="145">
        <f>IF(N2173="zákl. přenesená",J2173,0)</f>
        <v>0</v>
      </c>
      <c r="BH2173" s="145">
        <f>IF(N2173="sníž. přenesená",J2173,0)</f>
        <v>0</v>
      </c>
      <c r="BI2173" s="145">
        <f>IF(N2173="nulová",J2173,0)</f>
        <v>0</v>
      </c>
      <c r="BJ2173" s="18" t="s">
        <v>22</v>
      </c>
      <c r="BK2173" s="145">
        <f>ROUND(I2173*H2173,2)</f>
        <v>0</v>
      </c>
      <c r="BL2173" s="18" t="s">
        <v>199</v>
      </c>
      <c r="BM2173" s="144" t="s">
        <v>3197</v>
      </c>
    </row>
    <row r="2174" spans="2:65" s="12" customFormat="1" ht="10.199999999999999" x14ac:dyDescent="0.2">
      <c r="B2174" s="150"/>
      <c r="D2174" s="151" t="s">
        <v>203</v>
      </c>
      <c r="E2174" s="152" t="s">
        <v>20</v>
      </c>
      <c r="F2174" s="153" t="s">
        <v>3198</v>
      </c>
      <c r="H2174" s="152" t="s">
        <v>20</v>
      </c>
      <c r="I2174" s="154"/>
      <c r="L2174" s="150"/>
      <c r="M2174" s="155"/>
      <c r="T2174" s="156"/>
      <c r="AT2174" s="152" t="s">
        <v>203</v>
      </c>
      <c r="AU2174" s="152" t="s">
        <v>89</v>
      </c>
      <c r="AV2174" s="12" t="s">
        <v>22</v>
      </c>
      <c r="AW2174" s="12" t="s">
        <v>39</v>
      </c>
      <c r="AX2174" s="12" t="s">
        <v>80</v>
      </c>
      <c r="AY2174" s="152" t="s">
        <v>192</v>
      </c>
    </row>
    <row r="2175" spans="2:65" s="12" customFormat="1" ht="10.199999999999999" x14ac:dyDescent="0.2">
      <c r="B2175" s="150"/>
      <c r="D2175" s="151" t="s">
        <v>203</v>
      </c>
      <c r="E2175" s="152" t="s">
        <v>20</v>
      </c>
      <c r="F2175" s="153" t="s">
        <v>3199</v>
      </c>
      <c r="H2175" s="152" t="s">
        <v>20</v>
      </c>
      <c r="I2175" s="154"/>
      <c r="L2175" s="150"/>
      <c r="M2175" s="155"/>
      <c r="T2175" s="156"/>
      <c r="AT2175" s="152" t="s">
        <v>203</v>
      </c>
      <c r="AU2175" s="152" t="s">
        <v>89</v>
      </c>
      <c r="AV2175" s="12" t="s">
        <v>22</v>
      </c>
      <c r="AW2175" s="12" t="s">
        <v>39</v>
      </c>
      <c r="AX2175" s="12" t="s">
        <v>80</v>
      </c>
      <c r="AY2175" s="152" t="s">
        <v>192</v>
      </c>
    </row>
    <row r="2176" spans="2:65" s="13" customFormat="1" ht="10.199999999999999" x14ac:dyDescent="0.2">
      <c r="B2176" s="157"/>
      <c r="D2176" s="151" t="s">
        <v>203</v>
      </c>
      <c r="E2176" s="158" t="s">
        <v>20</v>
      </c>
      <c r="F2176" s="159" t="s">
        <v>3157</v>
      </c>
      <c r="H2176" s="160">
        <v>327.495</v>
      </c>
      <c r="I2176" s="161"/>
      <c r="L2176" s="157"/>
      <c r="M2176" s="162"/>
      <c r="T2176" s="163"/>
      <c r="AT2176" s="158" t="s">
        <v>203</v>
      </c>
      <c r="AU2176" s="158" t="s">
        <v>89</v>
      </c>
      <c r="AV2176" s="13" t="s">
        <v>89</v>
      </c>
      <c r="AW2176" s="13" t="s">
        <v>39</v>
      </c>
      <c r="AX2176" s="13" t="s">
        <v>22</v>
      </c>
      <c r="AY2176" s="158" t="s">
        <v>192</v>
      </c>
    </row>
    <row r="2177" spans="2:65" s="12" customFormat="1" ht="10.199999999999999" x14ac:dyDescent="0.2">
      <c r="B2177" s="150"/>
      <c r="D2177" s="151" t="s">
        <v>203</v>
      </c>
      <c r="E2177" s="152" t="s">
        <v>20</v>
      </c>
      <c r="F2177" s="153" t="s">
        <v>3200</v>
      </c>
      <c r="H2177" s="152" t="s">
        <v>20</v>
      </c>
      <c r="I2177" s="154"/>
      <c r="L2177" s="150"/>
      <c r="M2177" s="155"/>
      <c r="T2177" s="156"/>
      <c r="AT2177" s="152" t="s">
        <v>203</v>
      </c>
      <c r="AU2177" s="152" t="s">
        <v>89</v>
      </c>
      <c r="AV2177" s="12" t="s">
        <v>22</v>
      </c>
      <c r="AW2177" s="12" t="s">
        <v>39</v>
      </c>
      <c r="AX2177" s="12" t="s">
        <v>80</v>
      </c>
      <c r="AY2177" s="152" t="s">
        <v>192</v>
      </c>
    </row>
    <row r="2178" spans="2:65" s="1" customFormat="1" ht="21.75" customHeight="1" x14ac:dyDescent="0.2">
      <c r="B2178" s="33"/>
      <c r="C2178" s="133" t="s">
        <v>3201</v>
      </c>
      <c r="D2178" s="133" t="s">
        <v>194</v>
      </c>
      <c r="E2178" s="134" t="s">
        <v>3202</v>
      </c>
      <c r="F2178" s="135" t="s">
        <v>3203</v>
      </c>
      <c r="G2178" s="136" t="s">
        <v>234</v>
      </c>
      <c r="H2178" s="137">
        <v>78.3</v>
      </c>
      <c r="I2178" s="138"/>
      <c r="J2178" s="139">
        <f>ROUND(I2178*H2178,2)</f>
        <v>0</v>
      </c>
      <c r="K2178" s="135" t="s">
        <v>20</v>
      </c>
      <c r="L2178" s="33"/>
      <c r="M2178" s="140" t="s">
        <v>20</v>
      </c>
      <c r="N2178" s="141" t="s">
        <v>51</v>
      </c>
      <c r="P2178" s="142">
        <f>O2178*H2178</f>
        <v>0</v>
      </c>
      <c r="Q2178" s="142">
        <v>2.6249999999999999E-2</v>
      </c>
      <c r="R2178" s="142">
        <f>Q2178*H2178</f>
        <v>2.0553749999999997</v>
      </c>
      <c r="S2178" s="142">
        <v>0</v>
      </c>
      <c r="T2178" s="143">
        <f>S2178*H2178</f>
        <v>0</v>
      </c>
      <c r="AR2178" s="144" t="s">
        <v>199</v>
      </c>
      <c r="AT2178" s="144" t="s">
        <v>194</v>
      </c>
      <c r="AU2178" s="144" t="s">
        <v>89</v>
      </c>
      <c r="AY2178" s="18" t="s">
        <v>192</v>
      </c>
      <c r="BE2178" s="145">
        <f>IF(N2178="základní",J2178,0)</f>
        <v>0</v>
      </c>
      <c r="BF2178" s="145">
        <f>IF(N2178="snížená",J2178,0)</f>
        <v>0</v>
      </c>
      <c r="BG2178" s="145">
        <f>IF(N2178="zákl. přenesená",J2178,0)</f>
        <v>0</v>
      </c>
      <c r="BH2178" s="145">
        <f>IF(N2178="sníž. přenesená",J2178,0)</f>
        <v>0</v>
      </c>
      <c r="BI2178" s="145">
        <f>IF(N2178="nulová",J2178,0)</f>
        <v>0</v>
      </c>
      <c r="BJ2178" s="18" t="s">
        <v>22</v>
      </c>
      <c r="BK2178" s="145">
        <f>ROUND(I2178*H2178,2)</f>
        <v>0</v>
      </c>
      <c r="BL2178" s="18" t="s">
        <v>199</v>
      </c>
      <c r="BM2178" s="144" t="s">
        <v>3204</v>
      </c>
    </row>
    <row r="2179" spans="2:65" s="12" customFormat="1" ht="10.199999999999999" x14ac:dyDescent="0.2">
      <c r="B2179" s="150"/>
      <c r="D2179" s="151" t="s">
        <v>203</v>
      </c>
      <c r="E2179" s="152" t="s">
        <v>20</v>
      </c>
      <c r="F2179" s="153" t="s">
        <v>3198</v>
      </c>
      <c r="H2179" s="152" t="s">
        <v>20</v>
      </c>
      <c r="I2179" s="154"/>
      <c r="L2179" s="150"/>
      <c r="M2179" s="155"/>
      <c r="T2179" s="156"/>
      <c r="AT2179" s="152" t="s">
        <v>203</v>
      </c>
      <c r="AU2179" s="152" t="s">
        <v>89</v>
      </c>
      <c r="AV2179" s="12" t="s">
        <v>22</v>
      </c>
      <c r="AW2179" s="12" t="s">
        <v>39</v>
      </c>
      <c r="AX2179" s="12" t="s">
        <v>80</v>
      </c>
      <c r="AY2179" s="152" t="s">
        <v>192</v>
      </c>
    </row>
    <row r="2180" spans="2:65" s="12" customFormat="1" ht="10.199999999999999" x14ac:dyDescent="0.2">
      <c r="B2180" s="150"/>
      <c r="D2180" s="151" t="s">
        <v>203</v>
      </c>
      <c r="E2180" s="152" t="s">
        <v>20</v>
      </c>
      <c r="F2180" s="153" t="s">
        <v>3168</v>
      </c>
      <c r="H2180" s="152" t="s">
        <v>20</v>
      </c>
      <c r="I2180" s="154"/>
      <c r="L2180" s="150"/>
      <c r="M2180" s="155"/>
      <c r="T2180" s="156"/>
      <c r="AT2180" s="152" t="s">
        <v>203</v>
      </c>
      <c r="AU2180" s="152" t="s">
        <v>89</v>
      </c>
      <c r="AV2180" s="12" t="s">
        <v>22</v>
      </c>
      <c r="AW2180" s="12" t="s">
        <v>39</v>
      </c>
      <c r="AX2180" s="12" t="s">
        <v>80</v>
      </c>
      <c r="AY2180" s="152" t="s">
        <v>192</v>
      </c>
    </row>
    <row r="2181" spans="2:65" s="12" customFormat="1" ht="10.199999999999999" x14ac:dyDescent="0.2">
      <c r="B2181" s="150"/>
      <c r="D2181" s="151" t="s">
        <v>203</v>
      </c>
      <c r="E2181" s="152" t="s">
        <v>20</v>
      </c>
      <c r="F2181" s="153" t="s">
        <v>3205</v>
      </c>
      <c r="H2181" s="152" t="s">
        <v>20</v>
      </c>
      <c r="I2181" s="154"/>
      <c r="L2181" s="150"/>
      <c r="M2181" s="155"/>
      <c r="T2181" s="156"/>
      <c r="AT2181" s="152" t="s">
        <v>203</v>
      </c>
      <c r="AU2181" s="152" t="s">
        <v>89</v>
      </c>
      <c r="AV2181" s="12" t="s">
        <v>22</v>
      </c>
      <c r="AW2181" s="12" t="s">
        <v>39</v>
      </c>
      <c r="AX2181" s="12" t="s">
        <v>80</v>
      </c>
      <c r="AY2181" s="152" t="s">
        <v>192</v>
      </c>
    </row>
    <row r="2182" spans="2:65" s="13" customFormat="1" ht="10.199999999999999" x14ac:dyDescent="0.2">
      <c r="B2182" s="157"/>
      <c r="D2182" s="151" t="s">
        <v>203</v>
      </c>
      <c r="E2182" s="158" t="s">
        <v>20</v>
      </c>
      <c r="F2182" s="159" t="s">
        <v>3206</v>
      </c>
      <c r="H2182" s="160">
        <v>43.2</v>
      </c>
      <c r="I2182" s="161"/>
      <c r="L2182" s="157"/>
      <c r="M2182" s="162"/>
      <c r="T2182" s="163"/>
      <c r="AT2182" s="158" t="s">
        <v>203</v>
      </c>
      <c r="AU2182" s="158" t="s">
        <v>89</v>
      </c>
      <c r="AV2182" s="13" t="s">
        <v>89</v>
      </c>
      <c r="AW2182" s="13" t="s">
        <v>39</v>
      </c>
      <c r="AX2182" s="13" t="s">
        <v>80</v>
      </c>
      <c r="AY2182" s="158" t="s">
        <v>192</v>
      </c>
    </row>
    <row r="2183" spans="2:65" s="12" customFormat="1" ht="10.199999999999999" x14ac:dyDescent="0.2">
      <c r="B2183" s="150"/>
      <c r="D2183" s="151" t="s">
        <v>203</v>
      </c>
      <c r="E2183" s="152" t="s">
        <v>20</v>
      </c>
      <c r="F2183" s="153" t="s">
        <v>3207</v>
      </c>
      <c r="H2183" s="152" t="s">
        <v>20</v>
      </c>
      <c r="I2183" s="154"/>
      <c r="L2183" s="150"/>
      <c r="M2183" s="155"/>
      <c r="T2183" s="156"/>
      <c r="AT2183" s="152" t="s">
        <v>203</v>
      </c>
      <c r="AU2183" s="152" t="s">
        <v>89</v>
      </c>
      <c r="AV2183" s="12" t="s">
        <v>22</v>
      </c>
      <c r="AW2183" s="12" t="s">
        <v>39</v>
      </c>
      <c r="AX2183" s="12" t="s">
        <v>80</v>
      </c>
      <c r="AY2183" s="152" t="s">
        <v>192</v>
      </c>
    </row>
    <row r="2184" spans="2:65" s="13" customFormat="1" ht="10.199999999999999" x14ac:dyDescent="0.2">
      <c r="B2184" s="157"/>
      <c r="D2184" s="151" t="s">
        <v>203</v>
      </c>
      <c r="E2184" s="158" t="s">
        <v>20</v>
      </c>
      <c r="F2184" s="159" t="s">
        <v>3208</v>
      </c>
      <c r="H2184" s="160">
        <v>35.1</v>
      </c>
      <c r="I2184" s="161"/>
      <c r="L2184" s="157"/>
      <c r="M2184" s="162"/>
      <c r="T2184" s="163"/>
      <c r="AT2184" s="158" t="s">
        <v>203</v>
      </c>
      <c r="AU2184" s="158" t="s">
        <v>89</v>
      </c>
      <c r="AV2184" s="13" t="s">
        <v>89</v>
      </c>
      <c r="AW2184" s="13" t="s">
        <v>39</v>
      </c>
      <c r="AX2184" s="13" t="s">
        <v>80</v>
      </c>
      <c r="AY2184" s="158" t="s">
        <v>192</v>
      </c>
    </row>
    <row r="2185" spans="2:65" s="14" customFormat="1" ht="10.199999999999999" x14ac:dyDescent="0.2">
      <c r="B2185" s="164"/>
      <c r="D2185" s="151" t="s">
        <v>203</v>
      </c>
      <c r="E2185" s="165" t="s">
        <v>1330</v>
      </c>
      <c r="F2185" s="166" t="s">
        <v>207</v>
      </c>
      <c r="H2185" s="167">
        <v>78.3</v>
      </c>
      <c r="I2185" s="168"/>
      <c r="L2185" s="164"/>
      <c r="M2185" s="169"/>
      <c r="T2185" s="170"/>
      <c r="AT2185" s="165" t="s">
        <v>203</v>
      </c>
      <c r="AU2185" s="165" t="s">
        <v>89</v>
      </c>
      <c r="AV2185" s="14" t="s">
        <v>199</v>
      </c>
      <c r="AW2185" s="14" t="s">
        <v>39</v>
      </c>
      <c r="AX2185" s="14" t="s">
        <v>22</v>
      </c>
      <c r="AY2185" s="165" t="s">
        <v>192</v>
      </c>
    </row>
    <row r="2186" spans="2:65" s="12" customFormat="1" ht="10.199999999999999" x14ac:dyDescent="0.2">
      <c r="B2186" s="150"/>
      <c r="D2186" s="151" t="s">
        <v>203</v>
      </c>
      <c r="E2186" s="152" t="s">
        <v>20</v>
      </c>
      <c r="F2186" s="153" t="s">
        <v>3200</v>
      </c>
      <c r="H2186" s="152" t="s">
        <v>20</v>
      </c>
      <c r="I2186" s="154"/>
      <c r="L2186" s="150"/>
      <c r="M2186" s="155"/>
      <c r="T2186" s="156"/>
      <c r="AT2186" s="152" t="s">
        <v>203</v>
      </c>
      <c r="AU2186" s="152" t="s">
        <v>89</v>
      </c>
      <c r="AV2186" s="12" t="s">
        <v>22</v>
      </c>
      <c r="AW2186" s="12" t="s">
        <v>39</v>
      </c>
      <c r="AX2186" s="12" t="s">
        <v>80</v>
      </c>
      <c r="AY2186" s="152" t="s">
        <v>192</v>
      </c>
    </row>
    <row r="2187" spans="2:65" s="1" customFormat="1" ht="16.5" customHeight="1" x14ac:dyDescent="0.2">
      <c r="B2187" s="33"/>
      <c r="C2187" s="133" t="s">
        <v>3209</v>
      </c>
      <c r="D2187" s="133" t="s">
        <v>194</v>
      </c>
      <c r="E2187" s="134" t="s">
        <v>3210</v>
      </c>
      <c r="F2187" s="135" t="s">
        <v>3211</v>
      </c>
      <c r="G2187" s="136" t="s">
        <v>234</v>
      </c>
      <c r="H2187" s="137">
        <v>405.79500000000002</v>
      </c>
      <c r="I2187" s="138"/>
      <c r="J2187" s="139">
        <f>ROUND(I2187*H2187,2)</f>
        <v>0</v>
      </c>
      <c r="K2187" s="135" t="s">
        <v>20</v>
      </c>
      <c r="L2187" s="33"/>
      <c r="M2187" s="140" t="s">
        <v>20</v>
      </c>
      <c r="N2187" s="141" t="s">
        <v>51</v>
      </c>
      <c r="P2187" s="142">
        <f>O2187*H2187</f>
        <v>0</v>
      </c>
      <c r="Q2187" s="142">
        <v>1.3999999999999999E-4</v>
      </c>
      <c r="R2187" s="142">
        <f>Q2187*H2187</f>
        <v>5.6811299999999995E-2</v>
      </c>
      <c r="S2187" s="142">
        <v>0</v>
      </c>
      <c r="T2187" s="143">
        <f>S2187*H2187</f>
        <v>0</v>
      </c>
      <c r="AR2187" s="144" t="s">
        <v>350</v>
      </c>
      <c r="AT2187" s="144" t="s">
        <v>194</v>
      </c>
      <c r="AU2187" s="144" t="s">
        <v>89</v>
      </c>
      <c r="AY2187" s="18" t="s">
        <v>192</v>
      </c>
      <c r="BE2187" s="145">
        <f>IF(N2187="základní",J2187,0)</f>
        <v>0</v>
      </c>
      <c r="BF2187" s="145">
        <f>IF(N2187="snížená",J2187,0)</f>
        <v>0</v>
      </c>
      <c r="BG2187" s="145">
        <f>IF(N2187="zákl. přenesená",J2187,0)</f>
        <v>0</v>
      </c>
      <c r="BH2187" s="145">
        <f>IF(N2187="sníž. přenesená",J2187,0)</f>
        <v>0</v>
      </c>
      <c r="BI2187" s="145">
        <f>IF(N2187="nulová",J2187,0)</f>
        <v>0</v>
      </c>
      <c r="BJ2187" s="18" t="s">
        <v>22</v>
      </c>
      <c r="BK2187" s="145">
        <f>ROUND(I2187*H2187,2)</f>
        <v>0</v>
      </c>
      <c r="BL2187" s="18" t="s">
        <v>350</v>
      </c>
      <c r="BM2187" s="144" t="s">
        <v>3212</v>
      </c>
    </row>
    <row r="2188" spans="2:65" s="1" customFormat="1" ht="16.5" customHeight="1" x14ac:dyDescent="0.2">
      <c r="B2188" s="33"/>
      <c r="C2188" s="133" t="s">
        <v>3213</v>
      </c>
      <c r="D2188" s="133" t="s">
        <v>194</v>
      </c>
      <c r="E2188" s="134" t="s">
        <v>3214</v>
      </c>
      <c r="F2188" s="135" t="s">
        <v>3215</v>
      </c>
      <c r="G2188" s="136" t="s">
        <v>234</v>
      </c>
      <c r="H2188" s="137">
        <v>405.79500000000002</v>
      </c>
      <c r="I2188" s="138"/>
      <c r="J2188" s="139">
        <f>ROUND(I2188*H2188,2)</f>
        <v>0</v>
      </c>
      <c r="K2188" s="135" t="s">
        <v>20</v>
      </c>
      <c r="L2188" s="33"/>
      <c r="M2188" s="140" t="s">
        <v>20</v>
      </c>
      <c r="N2188" s="141" t="s">
        <v>51</v>
      </c>
      <c r="P2188" s="142">
        <f>O2188*H2188</f>
        <v>0</v>
      </c>
      <c r="Q2188" s="142">
        <v>7.2000000000000005E-4</v>
      </c>
      <c r="R2188" s="142">
        <f>Q2188*H2188</f>
        <v>0.29217240000000005</v>
      </c>
      <c r="S2188" s="142">
        <v>0</v>
      </c>
      <c r="T2188" s="143">
        <f>S2188*H2188</f>
        <v>0</v>
      </c>
      <c r="AR2188" s="144" t="s">
        <v>350</v>
      </c>
      <c r="AT2188" s="144" t="s">
        <v>194</v>
      </c>
      <c r="AU2188" s="144" t="s">
        <v>89</v>
      </c>
      <c r="AY2188" s="18" t="s">
        <v>192</v>
      </c>
      <c r="BE2188" s="145">
        <f>IF(N2188="základní",J2188,0)</f>
        <v>0</v>
      </c>
      <c r="BF2188" s="145">
        <f>IF(N2188="snížená",J2188,0)</f>
        <v>0</v>
      </c>
      <c r="BG2188" s="145">
        <f>IF(N2188="zákl. přenesená",J2188,0)</f>
        <v>0</v>
      </c>
      <c r="BH2188" s="145">
        <f>IF(N2188="sníž. přenesená",J2188,0)</f>
        <v>0</v>
      </c>
      <c r="BI2188" s="145">
        <f>IF(N2188="nulová",J2188,0)</f>
        <v>0</v>
      </c>
      <c r="BJ2188" s="18" t="s">
        <v>22</v>
      </c>
      <c r="BK2188" s="145">
        <f>ROUND(I2188*H2188,2)</f>
        <v>0</v>
      </c>
      <c r="BL2188" s="18" t="s">
        <v>350</v>
      </c>
      <c r="BM2188" s="144" t="s">
        <v>3216</v>
      </c>
    </row>
    <row r="2189" spans="2:65" s="12" customFormat="1" ht="10.199999999999999" x14ac:dyDescent="0.2">
      <c r="B2189" s="150"/>
      <c r="D2189" s="151" t="s">
        <v>203</v>
      </c>
      <c r="E2189" s="152" t="s">
        <v>20</v>
      </c>
      <c r="F2189" s="153" t="s">
        <v>3217</v>
      </c>
      <c r="H2189" s="152" t="s">
        <v>20</v>
      </c>
      <c r="I2189" s="154"/>
      <c r="L2189" s="150"/>
      <c r="M2189" s="155"/>
      <c r="T2189" s="156"/>
      <c r="AT2189" s="152" t="s">
        <v>203</v>
      </c>
      <c r="AU2189" s="152" t="s">
        <v>89</v>
      </c>
      <c r="AV2189" s="12" t="s">
        <v>22</v>
      </c>
      <c r="AW2189" s="12" t="s">
        <v>39</v>
      </c>
      <c r="AX2189" s="12" t="s">
        <v>80</v>
      </c>
      <c r="AY2189" s="152" t="s">
        <v>192</v>
      </c>
    </row>
    <row r="2190" spans="2:65" s="13" customFormat="1" ht="10.199999999999999" x14ac:dyDescent="0.2">
      <c r="B2190" s="157"/>
      <c r="D2190" s="151" t="s">
        <v>203</v>
      </c>
      <c r="E2190" s="158" t="s">
        <v>20</v>
      </c>
      <c r="F2190" s="159" t="s">
        <v>3157</v>
      </c>
      <c r="H2190" s="160">
        <v>327.495</v>
      </c>
      <c r="I2190" s="161"/>
      <c r="L2190" s="157"/>
      <c r="M2190" s="162"/>
      <c r="T2190" s="163"/>
      <c r="AT2190" s="158" t="s">
        <v>203</v>
      </c>
      <c r="AU2190" s="158" t="s">
        <v>89</v>
      </c>
      <c r="AV2190" s="13" t="s">
        <v>89</v>
      </c>
      <c r="AW2190" s="13" t="s">
        <v>39</v>
      </c>
      <c r="AX2190" s="13" t="s">
        <v>80</v>
      </c>
      <c r="AY2190" s="158" t="s">
        <v>192</v>
      </c>
    </row>
    <row r="2191" spans="2:65" s="12" customFormat="1" ht="10.199999999999999" x14ac:dyDescent="0.2">
      <c r="B2191" s="150"/>
      <c r="D2191" s="151" t="s">
        <v>203</v>
      </c>
      <c r="E2191" s="152" t="s">
        <v>20</v>
      </c>
      <c r="F2191" s="153" t="s">
        <v>3218</v>
      </c>
      <c r="H2191" s="152" t="s">
        <v>20</v>
      </c>
      <c r="I2191" s="154"/>
      <c r="L2191" s="150"/>
      <c r="M2191" s="155"/>
      <c r="T2191" s="156"/>
      <c r="AT2191" s="152" t="s">
        <v>203</v>
      </c>
      <c r="AU2191" s="152" t="s">
        <v>89</v>
      </c>
      <c r="AV2191" s="12" t="s">
        <v>22</v>
      </c>
      <c r="AW2191" s="12" t="s">
        <v>39</v>
      </c>
      <c r="AX2191" s="12" t="s">
        <v>80</v>
      </c>
      <c r="AY2191" s="152" t="s">
        <v>192</v>
      </c>
    </row>
    <row r="2192" spans="2:65" s="12" customFormat="1" ht="10.199999999999999" x14ac:dyDescent="0.2">
      <c r="B2192" s="150"/>
      <c r="D2192" s="151" t="s">
        <v>203</v>
      </c>
      <c r="E2192" s="152" t="s">
        <v>20</v>
      </c>
      <c r="F2192" s="153" t="s">
        <v>3205</v>
      </c>
      <c r="H2192" s="152" t="s">
        <v>20</v>
      </c>
      <c r="I2192" s="154"/>
      <c r="L2192" s="150"/>
      <c r="M2192" s="155"/>
      <c r="T2192" s="156"/>
      <c r="AT2192" s="152" t="s">
        <v>203</v>
      </c>
      <c r="AU2192" s="152" t="s">
        <v>89</v>
      </c>
      <c r="AV2192" s="12" t="s">
        <v>22</v>
      </c>
      <c r="AW2192" s="12" t="s">
        <v>39</v>
      </c>
      <c r="AX2192" s="12" t="s">
        <v>80</v>
      </c>
      <c r="AY2192" s="152" t="s">
        <v>192</v>
      </c>
    </row>
    <row r="2193" spans="2:65" s="13" customFormat="1" ht="10.199999999999999" x14ac:dyDescent="0.2">
      <c r="B2193" s="157"/>
      <c r="D2193" s="151" t="s">
        <v>203</v>
      </c>
      <c r="E2193" s="158" t="s">
        <v>20</v>
      </c>
      <c r="F2193" s="159" t="s">
        <v>3206</v>
      </c>
      <c r="H2193" s="160">
        <v>43.2</v>
      </c>
      <c r="I2193" s="161"/>
      <c r="L2193" s="157"/>
      <c r="M2193" s="162"/>
      <c r="T2193" s="163"/>
      <c r="AT2193" s="158" t="s">
        <v>203</v>
      </c>
      <c r="AU2193" s="158" t="s">
        <v>89</v>
      </c>
      <c r="AV2193" s="13" t="s">
        <v>89</v>
      </c>
      <c r="AW2193" s="13" t="s">
        <v>39</v>
      </c>
      <c r="AX2193" s="13" t="s">
        <v>80</v>
      </c>
      <c r="AY2193" s="158" t="s">
        <v>192</v>
      </c>
    </row>
    <row r="2194" spans="2:65" s="12" customFormat="1" ht="10.199999999999999" x14ac:dyDescent="0.2">
      <c r="B2194" s="150"/>
      <c r="D2194" s="151" t="s">
        <v>203</v>
      </c>
      <c r="E2194" s="152" t="s">
        <v>20</v>
      </c>
      <c r="F2194" s="153" t="s">
        <v>3207</v>
      </c>
      <c r="H2194" s="152" t="s">
        <v>20</v>
      </c>
      <c r="I2194" s="154"/>
      <c r="L2194" s="150"/>
      <c r="M2194" s="155"/>
      <c r="T2194" s="156"/>
      <c r="AT2194" s="152" t="s">
        <v>203</v>
      </c>
      <c r="AU2194" s="152" t="s">
        <v>89</v>
      </c>
      <c r="AV2194" s="12" t="s">
        <v>22</v>
      </c>
      <c r="AW2194" s="12" t="s">
        <v>39</v>
      </c>
      <c r="AX2194" s="12" t="s">
        <v>80</v>
      </c>
      <c r="AY2194" s="152" t="s">
        <v>192</v>
      </c>
    </row>
    <row r="2195" spans="2:65" s="13" customFormat="1" ht="10.199999999999999" x14ac:dyDescent="0.2">
      <c r="B2195" s="157"/>
      <c r="D2195" s="151" t="s">
        <v>203</v>
      </c>
      <c r="E2195" s="158" t="s">
        <v>20</v>
      </c>
      <c r="F2195" s="159" t="s">
        <v>3208</v>
      </c>
      <c r="H2195" s="160">
        <v>35.1</v>
      </c>
      <c r="I2195" s="161"/>
      <c r="L2195" s="157"/>
      <c r="M2195" s="162"/>
      <c r="T2195" s="163"/>
      <c r="AT2195" s="158" t="s">
        <v>203</v>
      </c>
      <c r="AU2195" s="158" t="s">
        <v>89</v>
      </c>
      <c r="AV2195" s="13" t="s">
        <v>89</v>
      </c>
      <c r="AW2195" s="13" t="s">
        <v>39</v>
      </c>
      <c r="AX2195" s="13" t="s">
        <v>80</v>
      </c>
      <c r="AY2195" s="158" t="s">
        <v>192</v>
      </c>
    </row>
    <row r="2196" spans="2:65" s="14" customFormat="1" ht="10.199999999999999" x14ac:dyDescent="0.2">
      <c r="B2196" s="164"/>
      <c r="D2196" s="151" t="s">
        <v>203</v>
      </c>
      <c r="E2196" s="165" t="s">
        <v>20</v>
      </c>
      <c r="F2196" s="166" t="s">
        <v>207</v>
      </c>
      <c r="H2196" s="167">
        <v>405.79500000000002</v>
      </c>
      <c r="I2196" s="168"/>
      <c r="L2196" s="164"/>
      <c r="M2196" s="169"/>
      <c r="T2196" s="170"/>
      <c r="AT2196" s="165" t="s">
        <v>203</v>
      </c>
      <c r="AU2196" s="165" t="s">
        <v>89</v>
      </c>
      <c r="AV2196" s="14" t="s">
        <v>199</v>
      </c>
      <c r="AW2196" s="14" t="s">
        <v>39</v>
      </c>
      <c r="AX2196" s="14" t="s">
        <v>22</v>
      </c>
      <c r="AY2196" s="165" t="s">
        <v>192</v>
      </c>
    </row>
    <row r="2197" spans="2:65" s="1" customFormat="1" ht="33" customHeight="1" x14ac:dyDescent="0.2">
      <c r="B2197" s="33"/>
      <c r="C2197" s="133" t="s">
        <v>3219</v>
      </c>
      <c r="D2197" s="133" t="s">
        <v>194</v>
      </c>
      <c r="E2197" s="134" t="s">
        <v>3220</v>
      </c>
      <c r="F2197" s="135" t="s">
        <v>3221</v>
      </c>
      <c r="G2197" s="136" t="s">
        <v>898</v>
      </c>
      <c r="H2197" s="137">
        <v>1.2869999999999999</v>
      </c>
      <c r="I2197" s="138"/>
      <c r="J2197" s="139">
        <f>ROUND(I2197*H2197,2)</f>
        <v>0</v>
      </c>
      <c r="K2197" s="135" t="s">
        <v>198</v>
      </c>
      <c r="L2197" s="33"/>
      <c r="M2197" s="140" t="s">
        <v>20</v>
      </c>
      <c r="N2197" s="141" t="s">
        <v>51</v>
      </c>
      <c r="P2197" s="142">
        <f>O2197*H2197</f>
        <v>0</v>
      </c>
      <c r="Q2197" s="142">
        <v>0</v>
      </c>
      <c r="R2197" s="142">
        <f>Q2197*H2197</f>
        <v>0</v>
      </c>
      <c r="S2197" s="142">
        <v>0</v>
      </c>
      <c r="T2197" s="143">
        <f>S2197*H2197</f>
        <v>0</v>
      </c>
      <c r="AR2197" s="144" t="s">
        <v>350</v>
      </c>
      <c r="AT2197" s="144" t="s">
        <v>194</v>
      </c>
      <c r="AU2197" s="144" t="s">
        <v>89</v>
      </c>
      <c r="AY2197" s="18" t="s">
        <v>192</v>
      </c>
      <c r="BE2197" s="145">
        <f>IF(N2197="základní",J2197,0)</f>
        <v>0</v>
      </c>
      <c r="BF2197" s="145">
        <f>IF(N2197="snížená",J2197,0)</f>
        <v>0</v>
      </c>
      <c r="BG2197" s="145">
        <f>IF(N2197="zákl. přenesená",J2197,0)</f>
        <v>0</v>
      </c>
      <c r="BH2197" s="145">
        <f>IF(N2197="sníž. přenesená",J2197,0)</f>
        <v>0</v>
      </c>
      <c r="BI2197" s="145">
        <f>IF(N2197="nulová",J2197,0)</f>
        <v>0</v>
      </c>
      <c r="BJ2197" s="18" t="s">
        <v>22</v>
      </c>
      <c r="BK2197" s="145">
        <f>ROUND(I2197*H2197,2)</f>
        <v>0</v>
      </c>
      <c r="BL2197" s="18" t="s">
        <v>350</v>
      </c>
      <c r="BM2197" s="144" t="s">
        <v>3222</v>
      </c>
    </row>
    <row r="2198" spans="2:65" s="1" customFormat="1" ht="10.199999999999999" x14ac:dyDescent="0.2">
      <c r="B2198" s="33"/>
      <c r="D2198" s="146" t="s">
        <v>201</v>
      </c>
      <c r="F2198" s="147" t="s">
        <v>3223</v>
      </c>
      <c r="I2198" s="148"/>
      <c r="L2198" s="33"/>
      <c r="M2198" s="149"/>
      <c r="T2198" s="54"/>
      <c r="AT2198" s="18" t="s">
        <v>201</v>
      </c>
      <c r="AU2198" s="18" t="s">
        <v>89</v>
      </c>
    </row>
    <row r="2199" spans="2:65" s="11" customFormat="1" ht="22.8" customHeight="1" x14ac:dyDescent="0.25">
      <c r="B2199" s="121"/>
      <c r="D2199" s="122" t="s">
        <v>79</v>
      </c>
      <c r="E2199" s="131" t="s">
        <v>1112</v>
      </c>
      <c r="F2199" s="131" t="s">
        <v>1113</v>
      </c>
      <c r="I2199" s="124"/>
      <c r="J2199" s="132">
        <f>BK2199</f>
        <v>0</v>
      </c>
      <c r="L2199" s="121"/>
      <c r="M2199" s="126"/>
      <c r="P2199" s="127">
        <f>SUM(P2200:P2268)</f>
        <v>0</v>
      </c>
      <c r="R2199" s="127">
        <f>SUM(R2200:R2268)</f>
        <v>3.5209137999999998</v>
      </c>
      <c r="T2199" s="128">
        <f>SUM(T2200:T2268)</f>
        <v>1.8810000000000002</v>
      </c>
      <c r="AR2199" s="122" t="s">
        <v>89</v>
      </c>
      <c r="AT2199" s="129" t="s">
        <v>79</v>
      </c>
      <c r="AU2199" s="129" t="s">
        <v>22</v>
      </c>
      <c r="AY2199" s="122" t="s">
        <v>192</v>
      </c>
      <c r="BK2199" s="130">
        <f>SUM(BK2200:BK2268)</f>
        <v>0</v>
      </c>
    </row>
    <row r="2200" spans="2:65" s="1" customFormat="1" ht="24.15" customHeight="1" x14ac:dyDescent="0.2">
      <c r="B2200" s="33"/>
      <c r="C2200" s="133" t="s">
        <v>3224</v>
      </c>
      <c r="D2200" s="133" t="s">
        <v>194</v>
      </c>
      <c r="E2200" s="134" t="s">
        <v>3225</v>
      </c>
      <c r="F2200" s="135" t="s">
        <v>3226</v>
      </c>
      <c r="G2200" s="136" t="s">
        <v>234</v>
      </c>
      <c r="H2200" s="137">
        <v>78.97</v>
      </c>
      <c r="I2200" s="138"/>
      <c r="J2200" s="139">
        <f>ROUND(I2200*H2200,2)</f>
        <v>0</v>
      </c>
      <c r="K2200" s="135" t="s">
        <v>198</v>
      </c>
      <c r="L2200" s="33"/>
      <c r="M2200" s="140" t="s">
        <v>20</v>
      </c>
      <c r="N2200" s="141" t="s">
        <v>51</v>
      </c>
      <c r="P2200" s="142">
        <f>O2200*H2200</f>
        <v>0</v>
      </c>
      <c r="Q2200" s="142">
        <v>1.2540000000000001E-2</v>
      </c>
      <c r="R2200" s="142">
        <f>Q2200*H2200</f>
        <v>0.99028380000000005</v>
      </c>
      <c r="S2200" s="142">
        <v>0</v>
      </c>
      <c r="T2200" s="143">
        <f>S2200*H2200</f>
        <v>0</v>
      </c>
      <c r="AR2200" s="144" t="s">
        <v>350</v>
      </c>
      <c r="AT2200" s="144" t="s">
        <v>194</v>
      </c>
      <c r="AU2200" s="144" t="s">
        <v>89</v>
      </c>
      <c r="AY2200" s="18" t="s">
        <v>192</v>
      </c>
      <c r="BE2200" s="145">
        <f>IF(N2200="základní",J2200,0)</f>
        <v>0</v>
      </c>
      <c r="BF2200" s="145">
        <f>IF(N2200="snížená",J2200,0)</f>
        <v>0</v>
      </c>
      <c r="BG2200" s="145">
        <f>IF(N2200="zákl. přenesená",J2200,0)</f>
        <v>0</v>
      </c>
      <c r="BH2200" s="145">
        <f>IF(N2200="sníž. přenesená",J2200,0)</f>
        <v>0</v>
      </c>
      <c r="BI2200" s="145">
        <f>IF(N2200="nulová",J2200,0)</f>
        <v>0</v>
      </c>
      <c r="BJ2200" s="18" t="s">
        <v>22</v>
      </c>
      <c r="BK2200" s="145">
        <f>ROUND(I2200*H2200,2)</f>
        <v>0</v>
      </c>
      <c r="BL2200" s="18" t="s">
        <v>350</v>
      </c>
      <c r="BM2200" s="144" t="s">
        <v>3227</v>
      </c>
    </row>
    <row r="2201" spans="2:65" s="1" customFormat="1" ht="10.199999999999999" x14ac:dyDescent="0.2">
      <c r="B2201" s="33"/>
      <c r="D2201" s="146" t="s">
        <v>201</v>
      </c>
      <c r="F2201" s="147" t="s">
        <v>3228</v>
      </c>
      <c r="I2201" s="148"/>
      <c r="L2201" s="33"/>
      <c r="M2201" s="149"/>
      <c r="T2201" s="54"/>
      <c r="AT2201" s="18" t="s">
        <v>201</v>
      </c>
      <c r="AU2201" s="18" t="s">
        <v>89</v>
      </c>
    </row>
    <row r="2202" spans="2:65" s="12" customFormat="1" ht="10.199999999999999" x14ac:dyDescent="0.2">
      <c r="B2202" s="150"/>
      <c r="D2202" s="151" t="s">
        <v>203</v>
      </c>
      <c r="E2202" s="152" t="s">
        <v>20</v>
      </c>
      <c r="F2202" s="153" t="s">
        <v>827</v>
      </c>
      <c r="H2202" s="152" t="s">
        <v>20</v>
      </c>
      <c r="I2202" s="154"/>
      <c r="L2202" s="150"/>
      <c r="M2202" s="155"/>
      <c r="T2202" s="156"/>
      <c r="AT2202" s="152" t="s">
        <v>203</v>
      </c>
      <c r="AU2202" s="152" t="s">
        <v>89</v>
      </c>
      <c r="AV2202" s="12" t="s">
        <v>22</v>
      </c>
      <c r="AW2202" s="12" t="s">
        <v>39</v>
      </c>
      <c r="AX2202" s="12" t="s">
        <v>80</v>
      </c>
      <c r="AY2202" s="152" t="s">
        <v>192</v>
      </c>
    </row>
    <row r="2203" spans="2:65" s="13" customFormat="1" ht="10.199999999999999" x14ac:dyDescent="0.2">
      <c r="B2203" s="157"/>
      <c r="D2203" s="151" t="s">
        <v>203</v>
      </c>
      <c r="E2203" s="158" t="s">
        <v>20</v>
      </c>
      <c r="F2203" s="159" t="s">
        <v>828</v>
      </c>
      <c r="H2203" s="160">
        <v>15.33</v>
      </c>
      <c r="I2203" s="161"/>
      <c r="L2203" s="157"/>
      <c r="M2203" s="162"/>
      <c r="T2203" s="163"/>
      <c r="AT2203" s="158" t="s">
        <v>203</v>
      </c>
      <c r="AU2203" s="158" t="s">
        <v>89</v>
      </c>
      <c r="AV2203" s="13" t="s">
        <v>89</v>
      </c>
      <c r="AW2203" s="13" t="s">
        <v>39</v>
      </c>
      <c r="AX2203" s="13" t="s">
        <v>80</v>
      </c>
      <c r="AY2203" s="158" t="s">
        <v>192</v>
      </c>
    </row>
    <row r="2204" spans="2:65" s="12" customFormat="1" ht="10.199999999999999" x14ac:dyDescent="0.2">
      <c r="B2204" s="150"/>
      <c r="D2204" s="151" t="s">
        <v>203</v>
      </c>
      <c r="E2204" s="152" t="s">
        <v>20</v>
      </c>
      <c r="F2204" s="153" t="s">
        <v>2225</v>
      </c>
      <c r="H2204" s="152" t="s">
        <v>20</v>
      </c>
      <c r="I2204" s="154"/>
      <c r="L2204" s="150"/>
      <c r="M2204" s="155"/>
      <c r="T2204" s="156"/>
      <c r="AT2204" s="152" t="s">
        <v>203</v>
      </c>
      <c r="AU2204" s="152" t="s">
        <v>89</v>
      </c>
      <c r="AV2204" s="12" t="s">
        <v>22</v>
      </c>
      <c r="AW2204" s="12" t="s">
        <v>39</v>
      </c>
      <c r="AX2204" s="12" t="s">
        <v>80</v>
      </c>
      <c r="AY2204" s="152" t="s">
        <v>192</v>
      </c>
    </row>
    <row r="2205" spans="2:65" s="13" customFormat="1" ht="10.199999999999999" x14ac:dyDescent="0.2">
      <c r="B2205" s="157"/>
      <c r="D2205" s="151" t="s">
        <v>203</v>
      </c>
      <c r="E2205" s="158" t="s">
        <v>20</v>
      </c>
      <c r="F2205" s="159" t="s">
        <v>2226</v>
      </c>
      <c r="H2205" s="160">
        <v>13.43</v>
      </c>
      <c r="I2205" s="161"/>
      <c r="L2205" s="157"/>
      <c r="M2205" s="162"/>
      <c r="T2205" s="163"/>
      <c r="AT2205" s="158" t="s">
        <v>203</v>
      </c>
      <c r="AU2205" s="158" t="s">
        <v>89</v>
      </c>
      <c r="AV2205" s="13" t="s">
        <v>89</v>
      </c>
      <c r="AW2205" s="13" t="s">
        <v>39</v>
      </c>
      <c r="AX2205" s="13" t="s">
        <v>80</v>
      </c>
      <c r="AY2205" s="158" t="s">
        <v>192</v>
      </c>
    </row>
    <row r="2206" spans="2:65" s="12" customFormat="1" ht="10.199999999999999" x14ac:dyDescent="0.2">
      <c r="B2206" s="150"/>
      <c r="D2206" s="151" t="s">
        <v>203</v>
      </c>
      <c r="E2206" s="152" t="s">
        <v>20</v>
      </c>
      <c r="F2206" s="153" t="s">
        <v>831</v>
      </c>
      <c r="H2206" s="152" t="s">
        <v>20</v>
      </c>
      <c r="I2206" s="154"/>
      <c r="L2206" s="150"/>
      <c r="M2206" s="155"/>
      <c r="T2206" s="156"/>
      <c r="AT2206" s="152" t="s">
        <v>203</v>
      </c>
      <c r="AU2206" s="152" t="s">
        <v>89</v>
      </c>
      <c r="AV2206" s="12" t="s">
        <v>22</v>
      </c>
      <c r="AW2206" s="12" t="s">
        <v>39</v>
      </c>
      <c r="AX2206" s="12" t="s">
        <v>80</v>
      </c>
      <c r="AY2206" s="152" t="s">
        <v>192</v>
      </c>
    </row>
    <row r="2207" spans="2:65" s="13" customFormat="1" ht="10.199999999999999" x14ac:dyDescent="0.2">
      <c r="B2207" s="157"/>
      <c r="D2207" s="151" t="s">
        <v>203</v>
      </c>
      <c r="E2207" s="158" t="s">
        <v>20</v>
      </c>
      <c r="F2207" s="159" t="s">
        <v>832</v>
      </c>
      <c r="H2207" s="160">
        <v>1.82</v>
      </c>
      <c r="I2207" s="161"/>
      <c r="L2207" s="157"/>
      <c r="M2207" s="162"/>
      <c r="T2207" s="163"/>
      <c r="AT2207" s="158" t="s">
        <v>203</v>
      </c>
      <c r="AU2207" s="158" t="s">
        <v>89</v>
      </c>
      <c r="AV2207" s="13" t="s">
        <v>89</v>
      </c>
      <c r="AW2207" s="13" t="s">
        <v>39</v>
      </c>
      <c r="AX2207" s="13" t="s">
        <v>80</v>
      </c>
      <c r="AY2207" s="158" t="s">
        <v>192</v>
      </c>
    </row>
    <row r="2208" spans="2:65" s="12" customFormat="1" ht="10.199999999999999" x14ac:dyDescent="0.2">
      <c r="B2208" s="150"/>
      <c r="D2208" s="151" t="s">
        <v>203</v>
      </c>
      <c r="E2208" s="152" t="s">
        <v>20</v>
      </c>
      <c r="F2208" s="153" t="s">
        <v>833</v>
      </c>
      <c r="H2208" s="152" t="s">
        <v>20</v>
      </c>
      <c r="I2208" s="154"/>
      <c r="L2208" s="150"/>
      <c r="M2208" s="155"/>
      <c r="T2208" s="156"/>
      <c r="AT2208" s="152" t="s">
        <v>203</v>
      </c>
      <c r="AU2208" s="152" t="s">
        <v>89</v>
      </c>
      <c r="AV2208" s="12" t="s">
        <v>22</v>
      </c>
      <c r="AW2208" s="12" t="s">
        <v>39</v>
      </c>
      <c r="AX2208" s="12" t="s">
        <v>80</v>
      </c>
      <c r="AY2208" s="152" t="s">
        <v>192</v>
      </c>
    </row>
    <row r="2209" spans="2:65" s="13" customFormat="1" ht="10.199999999999999" x14ac:dyDescent="0.2">
      <c r="B2209" s="157"/>
      <c r="D2209" s="151" t="s">
        <v>203</v>
      </c>
      <c r="E2209" s="158" t="s">
        <v>20</v>
      </c>
      <c r="F2209" s="159" t="s">
        <v>834</v>
      </c>
      <c r="H2209" s="160">
        <v>5.91</v>
      </c>
      <c r="I2209" s="161"/>
      <c r="L2209" s="157"/>
      <c r="M2209" s="162"/>
      <c r="T2209" s="163"/>
      <c r="AT2209" s="158" t="s">
        <v>203</v>
      </c>
      <c r="AU2209" s="158" t="s">
        <v>89</v>
      </c>
      <c r="AV2209" s="13" t="s">
        <v>89</v>
      </c>
      <c r="AW2209" s="13" t="s">
        <v>39</v>
      </c>
      <c r="AX2209" s="13" t="s">
        <v>80</v>
      </c>
      <c r="AY2209" s="158" t="s">
        <v>192</v>
      </c>
    </row>
    <row r="2210" spans="2:65" s="12" customFormat="1" ht="10.199999999999999" x14ac:dyDescent="0.2">
      <c r="B2210" s="150"/>
      <c r="D2210" s="151" t="s">
        <v>203</v>
      </c>
      <c r="E2210" s="152" t="s">
        <v>20</v>
      </c>
      <c r="F2210" s="153" t="s">
        <v>2243</v>
      </c>
      <c r="H2210" s="152" t="s">
        <v>20</v>
      </c>
      <c r="I2210" s="154"/>
      <c r="L2210" s="150"/>
      <c r="M2210" s="155"/>
      <c r="T2210" s="156"/>
      <c r="AT2210" s="152" t="s">
        <v>203</v>
      </c>
      <c r="AU2210" s="152" t="s">
        <v>89</v>
      </c>
      <c r="AV2210" s="12" t="s">
        <v>22</v>
      </c>
      <c r="AW2210" s="12" t="s">
        <v>39</v>
      </c>
      <c r="AX2210" s="12" t="s">
        <v>80</v>
      </c>
      <c r="AY2210" s="152" t="s">
        <v>192</v>
      </c>
    </row>
    <row r="2211" spans="2:65" s="13" customFormat="1" ht="10.199999999999999" x14ac:dyDescent="0.2">
      <c r="B2211" s="157"/>
      <c r="D2211" s="151" t="s">
        <v>203</v>
      </c>
      <c r="E2211" s="158" t="s">
        <v>20</v>
      </c>
      <c r="F2211" s="159" t="s">
        <v>2244</v>
      </c>
      <c r="H2211" s="160">
        <v>9.5299999999999994</v>
      </c>
      <c r="I2211" s="161"/>
      <c r="L2211" s="157"/>
      <c r="M2211" s="162"/>
      <c r="T2211" s="163"/>
      <c r="AT2211" s="158" t="s">
        <v>203</v>
      </c>
      <c r="AU2211" s="158" t="s">
        <v>89</v>
      </c>
      <c r="AV2211" s="13" t="s">
        <v>89</v>
      </c>
      <c r="AW2211" s="13" t="s">
        <v>39</v>
      </c>
      <c r="AX2211" s="13" t="s">
        <v>80</v>
      </c>
      <c r="AY2211" s="158" t="s">
        <v>192</v>
      </c>
    </row>
    <row r="2212" spans="2:65" s="12" customFormat="1" ht="10.199999999999999" x14ac:dyDescent="0.2">
      <c r="B2212" s="150"/>
      <c r="D2212" s="151" t="s">
        <v>203</v>
      </c>
      <c r="E2212" s="152" t="s">
        <v>20</v>
      </c>
      <c r="F2212" s="153" t="s">
        <v>2245</v>
      </c>
      <c r="H2212" s="152" t="s">
        <v>20</v>
      </c>
      <c r="I2212" s="154"/>
      <c r="L2212" s="150"/>
      <c r="M2212" s="155"/>
      <c r="T2212" s="156"/>
      <c r="AT2212" s="152" t="s">
        <v>203</v>
      </c>
      <c r="AU2212" s="152" t="s">
        <v>89</v>
      </c>
      <c r="AV2212" s="12" t="s">
        <v>22</v>
      </c>
      <c r="AW2212" s="12" t="s">
        <v>39</v>
      </c>
      <c r="AX2212" s="12" t="s">
        <v>80</v>
      </c>
      <c r="AY2212" s="152" t="s">
        <v>192</v>
      </c>
    </row>
    <row r="2213" spans="2:65" s="13" customFormat="1" ht="10.199999999999999" x14ac:dyDescent="0.2">
      <c r="B2213" s="157"/>
      <c r="D2213" s="151" t="s">
        <v>203</v>
      </c>
      <c r="E2213" s="158" t="s">
        <v>20</v>
      </c>
      <c r="F2213" s="159" t="s">
        <v>2246</v>
      </c>
      <c r="H2213" s="160">
        <v>8.99</v>
      </c>
      <c r="I2213" s="161"/>
      <c r="L2213" s="157"/>
      <c r="M2213" s="162"/>
      <c r="T2213" s="163"/>
      <c r="AT2213" s="158" t="s">
        <v>203</v>
      </c>
      <c r="AU2213" s="158" t="s">
        <v>89</v>
      </c>
      <c r="AV2213" s="13" t="s">
        <v>89</v>
      </c>
      <c r="AW2213" s="13" t="s">
        <v>39</v>
      </c>
      <c r="AX2213" s="13" t="s">
        <v>80</v>
      </c>
      <c r="AY2213" s="158" t="s">
        <v>192</v>
      </c>
    </row>
    <row r="2214" spans="2:65" s="12" customFormat="1" ht="10.199999999999999" x14ac:dyDescent="0.2">
      <c r="B2214" s="150"/>
      <c r="D2214" s="151" t="s">
        <v>203</v>
      </c>
      <c r="E2214" s="152" t="s">
        <v>20</v>
      </c>
      <c r="F2214" s="153" t="s">
        <v>835</v>
      </c>
      <c r="H2214" s="152" t="s">
        <v>20</v>
      </c>
      <c r="I2214" s="154"/>
      <c r="L2214" s="150"/>
      <c r="M2214" s="155"/>
      <c r="T2214" s="156"/>
      <c r="AT2214" s="152" t="s">
        <v>203</v>
      </c>
      <c r="AU2214" s="152" t="s">
        <v>89</v>
      </c>
      <c r="AV2214" s="12" t="s">
        <v>22</v>
      </c>
      <c r="AW2214" s="12" t="s">
        <v>39</v>
      </c>
      <c r="AX2214" s="12" t="s">
        <v>80</v>
      </c>
      <c r="AY2214" s="152" t="s">
        <v>192</v>
      </c>
    </row>
    <row r="2215" spans="2:65" s="13" customFormat="1" ht="10.199999999999999" x14ac:dyDescent="0.2">
      <c r="B2215" s="157"/>
      <c r="D2215" s="151" t="s">
        <v>203</v>
      </c>
      <c r="E2215" s="158" t="s">
        <v>20</v>
      </c>
      <c r="F2215" s="159" t="s">
        <v>836</v>
      </c>
      <c r="H2215" s="160">
        <v>3.34</v>
      </c>
      <c r="I2215" s="161"/>
      <c r="L2215" s="157"/>
      <c r="M2215" s="162"/>
      <c r="T2215" s="163"/>
      <c r="AT2215" s="158" t="s">
        <v>203</v>
      </c>
      <c r="AU2215" s="158" t="s">
        <v>89</v>
      </c>
      <c r="AV2215" s="13" t="s">
        <v>89</v>
      </c>
      <c r="AW2215" s="13" t="s">
        <v>39</v>
      </c>
      <c r="AX2215" s="13" t="s">
        <v>80</v>
      </c>
      <c r="AY2215" s="158" t="s">
        <v>192</v>
      </c>
    </row>
    <row r="2216" spans="2:65" s="12" customFormat="1" ht="10.199999999999999" x14ac:dyDescent="0.2">
      <c r="B2216" s="150"/>
      <c r="D2216" s="151" t="s">
        <v>203</v>
      </c>
      <c r="E2216" s="152" t="s">
        <v>20</v>
      </c>
      <c r="F2216" s="153" t="s">
        <v>837</v>
      </c>
      <c r="H2216" s="152" t="s">
        <v>20</v>
      </c>
      <c r="I2216" s="154"/>
      <c r="L2216" s="150"/>
      <c r="M2216" s="155"/>
      <c r="T2216" s="156"/>
      <c r="AT2216" s="152" t="s">
        <v>203</v>
      </c>
      <c r="AU2216" s="152" t="s">
        <v>89</v>
      </c>
      <c r="AV2216" s="12" t="s">
        <v>22</v>
      </c>
      <c r="AW2216" s="12" t="s">
        <v>39</v>
      </c>
      <c r="AX2216" s="12" t="s">
        <v>80</v>
      </c>
      <c r="AY2216" s="152" t="s">
        <v>192</v>
      </c>
    </row>
    <row r="2217" spans="2:65" s="13" customFormat="1" ht="10.199999999999999" x14ac:dyDescent="0.2">
      <c r="B2217" s="157"/>
      <c r="D2217" s="151" t="s">
        <v>203</v>
      </c>
      <c r="E2217" s="158" t="s">
        <v>20</v>
      </c>
      <c r="F2217" s="159" t="s">
        <v>838</v>
      </c>
      <c r="H2217" s="160">
        <v>9.24</v>
      </c>
      <c r="I2217" s="161"/>
      <c r="L2217" s="157"/>
      <c r="M2217" s="162"/>
      <c r="T2217" s="163"/>
      <c r="AT2217" s="158" t="s">
        <v>203</v>
      </c>
      <c r="AU2217" s="158" t="s">
        <v>89</v>
      </c>
      <c r="AV2217" s="13" t="s">
        <v>89</v>
      </c>
      <c r="AW2217" s="13" t="s">
        <v>39</v>
      </c>
      <c r="AX2217" s="13" t="s">
        <v>80</v>
      </c>
      <c r="AY2217" s="158" t="s">
        <v>192</v>
      </c>
    </row>
    <row r="2218" spans="2:65" s="12" customFormat="1" ht="10.199999999999999" x14ac:dyDescent="0.2">
      <c r="B2218" s="150"/>
      <c r="D2218" s="151" t="s">
        <v>203</v>
      </c>
      <c r="E2218" s="152" t="s">
        <v>20</v>
      </c>
      <c r="F2218" s="153" t="s">
        <v>839</v>
      </c>
      <c r="H2218" s="152" t="s">
        <v>20</v>
      </c>
      <c r="I2218" s="154"/>
      <c r="L2218" s="150"/>
      <c r="M2218" s="155"/>
      <c r="T2218" s="156"/>
      <c r="AT2218" s="152" t="s">
        <v>203</v>
      </c>
      <c r="AU2218" s="152" t="s">
        <v>89</v>
      </c>
      <c r="AV2218" s="12" t="s">
        <v>22</v>
      </c>
      <c r="AW2218" s="12" t="s">
        <v>39</v>
      </c>
      <c r="AX2218" s="12" t="s">
        <v>80</v>
      </c>
      <c r="AY2218" s="152" t="s">
        <v>192</v>
      </c>
    </row>
    <row r="2219" spans="2:65" s="13" customFormat="1" ht="10.199999999999999" x14ac:dyDescent="0.2">
      <c r="B2219" s="157"/>
      <c r="D2219" s="151" t="s">
        <v>203</v>
      </c>
      <c r="E2219" s="158" t="s">
        <v>20</v>
      </c>
      <c r="F2219" s="159" t="s">
        <v>840</v>
      </c>
      <c r="H2219" s="160">
        <v>11.38</v>
      </c>
      <c r="I2219" s="161"/>
      <c r="L2219" s="157"/>
      <c r="M2219" s="162"/>
      <c r="T2219" s="163"/>
      <c r="AT2219" s="158" t="s">
        <v>203</v>
      </c>
      <c r="AU2219" s="158" t="s">
        <v>89</v>
      </c>
      <c r="AV2219" s="13" t="s">
        <v>89</v>
      </c>
      <c r="AW2219" s="13" t="s">
        <v>39</v>
      </c>
      <c r="AX2219" s="13" t="s">
        <v>80</v>
      </c>
      <c r="AY2219" s="158" t="s">
        <v>192</v>
      </c>
    </row>
    <row r="2220" spans="2:65" s="14" customFormat="1" ht="10.199999999999999" x14ac:dyDescent="0.2">
      <c r="B2220" s="164"/>
      <c r="D2220" s="151" t="s">
        <v>203</v>
      </c>
      <c r="E2220" s="165" t="s">
        <v>20</v>
      </c>
      <c r="F2220" s="166" t="s">
        <v>207</v>
      </c>
      <c r="H2220" s="167">
        <v>78.97</v>
      </c>
      <c r="I2220" s="168"/>
      <c r="L2220" s="164"/>
      <c r="M2220" s="169"/>
      <c r="T2220" s="170"/>
      <c r="AT2220" s="165" t="s">
        <v>203</v>
      </c>
      <c r="AU2220" s="165" t="s">
        <v>89</v>
      </c>
      <c r="AV2220" s="14" t="s">
        <v>199</v>
      </c>
      <c r="AW2220" s="14" t="s">
        <v>39</v>
      </c>
      <c r="AX2220" s="14" t="s">
        <v>22</v>
      </c>
      <c r="AY2220" s="165" t="s">
        <v>192</v>
      </c>
    </row>
    <row r="2221" spans="2:65" s="1" customFormat="1" ht="24.15" customHeight="1" x14ac:dyDescent="0.2">
      <c r="B2221" s="33"/>
      <c r="C2221" s="133" t="s">
        <v>3229</v>
      </c>
      <c r="D2221" s="133" t="s">
        <v>194</v>
      </c>
      <c r="E2221" s="134" t="s">
        <v>3230</v>
      </c>
      <c r="F2221" s="135" t="s">
        <v>3231</v>
      </c>
      <c r="G2221" s="136" t="s">
        <v>269</v>
      </c>
      <c r="H2221" s="137">
        <v>18.600000000000001</v>
      </c>
      <c r="I2221" s="138"/>
      <c r="J2221" s="139">
        <f>ROUND(I2221*H2221,2)</f>
        <v>0</v>
      </c>
      <c r="K2221" s="135" t="s">
        <v>198</v>
      </c>
      <c r="L2221" s="33"/>
      <c r="M2221" s="140" t="s">
        <v>20</v>
      </c>
      <c r="N2221" s="141" t="s">
        <v>51</v>
      </c>
      <c r="P2221" s="142">
        <f>O2221*H2221</f>
        <v>0</v>
      </c>
      <c r="Q2221" s="142">
        <v>2.3550000000000001E-2</v>
      </c>
      <c r="R2221" s="142">
        <f>Q2221*H2221</f>
        <v>0.43803000000000009</v>
      </c>
      <c r="S2221" s="142">
        <v>0</v>
      </c>
      <c r="T2221" s="143">
        <f>S2221*H2221</f>
        <v>0</v>
      </c>
      <c r="AR2221" s="144" t="s">
        <v>350</v>
      </c>
      <c r="AT2221" s="144" t="s">
        <v>194</v>
      </c>
      <c r="AU2221" s="144" t="s">
        <v>89</v>
      </c>
      <c r="AY2221" s="18" t="s">
        <v>192</v>
      </c>
      <c r="BE2221" s="145">
        <f>IF(N2221="základní",J2221,0)</f>
        <v>0</v>
      </c>
      <c r="BF2221" s="145">
        <f>IF(N2221="snížená",J2221,0)</f>
        <v>0</v>
      </c>
      <c r="BG2221" s="145">
        <f>IF(N2221="zákl. přenesená",J2221,0)</f>
        <v>0</v>
      </c>
      <c r="BH2221" s="145">
        <f>IF(N2221="sníž. přenesená",J2221,0)</f>
        <v>0</v>
      </c>
      <c r="BI2221" s="145">
        <f>IF(N2221="nulová",J2221,0)</f>
        <v>0</v>
      </c>
      <c r="BJ2221" s="18" t="s">
        <v>22</v>
      </c>
      <c r="BK2221" s="145">
        <f>ROUND(I2221*H2221,2)</f>
        <v>0</v>
      </c>
      <c r="BL2221" s="18" t="s">
        <v>350</v>
      </c>
      <c r="BM2221" s="144" t="s">
        <v>3232</v>
      </c>
    </row>
    <row r="2222" spans="2:65" s="1" customFormat="1" ht="10.199999999999999" x14ac:dyDescent="0.2">
      <c r="B2222" s="33"/>
      <c r="D2222" s="146" t="s">
        <v>201</v>
      </c>
      <c r="F2222" s="147" t="s">
        <v>3233</v>
      </c>
      <c r="I2222" s="148"/>
      <c r="L2222" s="33"/>
      <c r="M2222" s="149"/>
      <c r="T2222" s="54"/>
      <c r="AT2222" s="18" t="s">
        <v>201</v>
      </c>
      <c r="AU2222" s="18" t="s">
        <v>89</v>
      </c>
    </row>
    <row r="2223" spans="2:65" s="12" customFormat="1" ht="10.199999999999999" x14ac:dyDescent="0.2">
      <c r="B2223" s="150"/>
      <c r="D2223" s="151" t="s">
        <v>203</v>
      </c>
      <c r="E2223" s="152" t="s">
        <v>20</v>
      </c>
      <c r="F2223" s="153" t="s">
        <v>3234</v>
      </c>
      <c r="H2223" s="152" t="s">
        <v>20</v>
      </c>
      <c r="I2223" s="154"/>
      <c r="L2223" s="150"/>
      <c r="M2223" s="155"/>
      <c r="T2223" s="156"/>
      <c r="AT2223" s="152" t="s">
        <v>203</v>
      </c>
      <c r="AU2223" s="152" t="s">
        <v>89</v>
      </c>
      <c r="AV2223" s="12" t="s">
        <v>22</v>
      </c>
      <c r="AW2223" s="12" t="s">
        <v>39</v>
      </c>
      <c r="AX2223" s="12" t="s">
        <v>80</v>
      </c>
      <c r="AY2223" s="152" t="s">
        <v>192</v>
      </c>
    </row>
    <row r="2224" spans="2:65" s="12" customFormat="1" ht="10.199999999999999" x14ac:dyDescent="0.2">
      <c r="B2224" s="150"/>
      <c r="D2224" s="151" t="s">
        <v>203</v>
      </c>
      <c r="E2224" s="152" t="s">
        <v>20</v>
      </c>
      <c r="F2224" s="153" t="s">
        <v>3235</v>
      </c>
      <c r="H2224" s="152" t="s">
        <v>20</v>
      </c>
      <c r="I2224" s="154"/>
      <c r="L2224" s="150"/>
      <c r="M2224" s="155"/>
      <c r="T2224" s="156"/>
      <c r="AT2224" s="152" t="s">
        <v>203</v>
      </c>
      <c r="AU2224" s="152" t="s">
        <v>89</v>
      </c>
      <c r="AV2224" s="12" t="s">
        <v>22</v>
      </c>
      <c r="AW2224" s="12" t="s">
        <v>39</v>
      </c>
      <c r="AX2224" s="12" t="s">
        <v>80</v>
      </c>
      <c r="AY2224" s="152" t="s">
        <v>192</v>
      </c>
    </row>
    <row r="2225" spans="2:65" s="13" customFormat="1" ht="10.199999999999999" x14ac:dyDescent="0.2">
      <c r="B2225" s="157"/>
      <c r="D2225" s="151" t="s">
        <v>203</v>
      </c>
      <c r="E2225" s="158" t="s">
        <v>20</v>
      </c>
      <c r="F2225" s="159" t="s">
        <v>3236</v>
      </c>
      <c r="H2225" s="160">
        <v>18.600000000000001</v>
      </c>
      <c r="I2225" s="161"/>
      <c r="L2225" s="157"/>
      <c r="M2225" s="162"/>
      <c r="T2225" s="163"/>
      <c r="AT2225" s="158" t="s">
        <v>203</v>
      </c>
      <c r="AU2225" s="158" t="s">
        <v>89</v>
      </c>
      <c r="AV2225" s="13" t="s">
        <v>89</v>
      </c>
      <c r="AW2225" s="13" t="s">
        <v>39</v>
      </c>
      <c r="AX2225" s="13" t="s">
        <v>22</v>
      </c>
      <c r="AY2225" s="158" t="s">
        <v>192</v>
      </c>
    </row>
    <row r="2226" spans="2:65" s="1" customFormat="1" ht="24.15" customHeight="1" x14ac:dyDescent="0.2">
      <c r="B2226" s="33"/>
      <c r="C2226" s="133" t="s">
        <v>3237</v>
      </c>
      <c r="D2226" s="133" t="s">
        <v>194</v>
      </c>
      <c r="E2226" s="134" t="s">
        <v>3238</v>
      </c>
      <c r="F2226" s="135" t="s">
        <v>3239</v>
      </c>
      <c r="G2226" s="136" t="s">
        <v>487</v>
      </c>
      <c r="H2226" s="137">
        <v>5</v>
      </c>
      <c r="I2226" s="138"/>
      <c r="J2226" s="139">
        <f>ROUND(I2226*H2226,2)</f>
        <v>0</v>
      </c>
      <c r="K2226" s="135" t="s">
        <v>198</v>
      </c>
      <c r="L2226" s="33"/>
      <c r="M2226" s="140" t="s">
        <v>20</v>
      </c>
      <c r="N2226" s="141" t="s">
        <v>51</v>
      </c>
      <c r="P2226" s="142">
        <f>O2226*H2226</f>
        <v>0</v>
      </c>
      <c r="Q2226" s="142">
        <v>3.0000000000000001E-5</v>
      </c>
      <c r="R2226" s="142">
        <f>Q2226*H2226</f>
        <v>1.5000000000000001E-4</v>
      </c>
      <c r="S2226" s="142">
        <v>0</v>
      </c>
      <c r="T2226" s="143">
        <f>S2226*H2226</f>
        <v>0</v>
      </c>
      <c r="AR2226" s="144" t="s">
        <v>350</v>
      </c>
      <c r="AT2226" s="144" t="s">
        <v>194</v>
      </c>
      <c r="AU2226" s="144" t="s">
        <v>89</v>
      </c>
      <c r="AY2226" s="18" t="s">
        <v>192</v>
      </c>
      <c r="BE2226" s="145">
        <f>IF(N2226="základní",J2226,0)</f>
        <v>0</v>
      </c>
      <c r="BF2226" s="145">
        <f>IF(N2226="snížená",J2226,0)</f>
        <v>0</v>
      </c>
      <c r="BG2226" s="145">
        <f>IF(N2226="zákl. přenesená",J2226,0)</f>
        <v>0</v>
      </c>
      <c r="BH2226" s="145">
        <f>IF(N2226="sníž. přenesená",J2226,0)</f>
        <v>0</v>
      </c>
      <c r="BI2226" s="145">
        <f>IF(N2226="nulová",J2226,0)</f>
        <v>0</v>
      </c>
      <c r="BJ2226" s="18" t="s">
        <v>22</v>
      </c>
      <c r="BK2226" s="145">
        <f>ROUND(I2226*H2226,2)</f>
        <v>0</v>
      </c>
      <c r="BL2226" s="18" t="s">
        <v>350</v>
      </c>
      <c r="BM2226" s="144" t="s">
        <v>3240</v>
      </c>
    </row>
    <row r="2227" spans="2:65" s="1" customFormat="1" ht="10.199999999999999" x14ac:dyDescent="0.2">
      <c r="B2227" s="33"/>
      <c r="D2227" s="146" t="s">
        <v>201</v>
      </c>
      <c r="F2227" s="147" t="s">
        <v>3241</v>
      </c>
      <c r="I2227" s="148"/>
      <c r="L2227" s="33"/>
      <c r="M2227" s="149"/>
      <c r="T2227" s="54"/>
      <c r="AT2227" s="18" t="s">
        <v>201</v>
      </c>
      <c r="AU2227" s="18" t="s">
        <v>89</v>
      </c>
    </row>
    <row r="2228" spans="2:65" s="1" customFormat="1" ht="16.5" customHeight="1" x14ac:dyDescent="0.2">
      <c r="B2228" s="33"/>
      <c r="C2228" s="185" t="s">
        <v>3242</v>
      </c>
      <c r="D2228" s="185" t="s">
        <v>1615</v>
      </c>
      <c r="E2228" s="186" t="s">
        <v>3243</v>
      </c>
      <c r="F2228" s="187" t="s">
        <v>3244</v>
      </c>
      <c r="G2228" s="188" t="s">
        <v>487</v>
      </c>
      <c r="H2228" s="189">
        <v>5</v>
      </c>
      <c r="I2228" s="190"/>
      <c r="J2228" s="191">
        <f>ROUND(I2228*H2228,2)</f>
        <v>0</v>
      </c>
      <c r="K2228" s="187" t="s">
        <v>198</v>
      </c>
      <c r="L2228" s="192"/>
      <c r="M2228" s="193" t="s">
        <v>20</v>
      </c>
      <c r="N2228" s="194" t="s">
        <v>51</v>
      </c>
      <c r="P2228" s="142">
        <f>O2228*H2228</f>
        <v>0</v>
      </c>
      <c r="Q2228" s="142">
        <v>2.2000000000000001E-3</v>
      </c>
      <c r="R2228" s="142">
        <f>Q2228*H2228</f>
        <v>1.1000000000000001E-2</v>
      </c>
      <c r="S2228" s="142">
        <v>0</v>
      </c>
      <c r="T2228" s="143">
        <f>S2228*H2228</f>
        <v>0</v>
      </c>
      <c r="AR2228" s="144" t="s">
        <v>490</v>
      </c>
      <c r="AT2228" s="144" t="s">
        <v>1615</v>
      </c>
      <c r="AU2228" s="144" t="s">
        <v>89</v>
      </c>
      <c r="AY2228" s="18" t="s">
        <v>192</v>
      </c>
      <c r="BE2228" s="145">
        <f>IF(N2228="základní",J2228,0)</f>
        <v>0</v>
      </c>
      <c r="BF2228" s="145">
        <f>IF(N2228="snížená",J2228,0)</f>
        <v>0</v>
      </c>
      <c r="BG2228" s="145">
        <f>IF(N2228="zákl. přenesená",J2228,0)</f>
        <v>0</v>
      </c>
      <c r="BH2228" s="145">
        <f>IF(N2228="sníž. přenesená",J2228,0)</f>
        <v>0</v>
      </c>
      <c r="BI2228" s="145">
        <f>IF(N2228="nulová",J2228,0)</f>
        <v>0</v>
      </c>
      <c r="BJ2228" s="18" t="s">
        <v>22</v>
      </c>
      <c r="BK2228" s="145">
        <f>ROUND(I2228*H2228,2)</f>
        <v>0</v>
      </c>
      <c r="BL2228" s="18" t="s">
        <v>350</v>
      </c>
      <c r="BM2228" s="144" t="s">
        <v>3245</v>
      </c>
    </row>
    <row r="2229" spans="2:65" s="1" customFormat="1" ht="16.5" customHeight="1" x14ac:dyDescent="0.2">
      <c r="B2229" s="33"/>
      <c r="C2229" s="133" t="s">
        <v>3246</v>
      </c>
      <c r="D2229" s="133" t="s">
        <v>194</v>
      </c>
      <c r="E2229" s="134" t="s">
        <v>3247</v>
      </c>
      <c r="F2229" s="135" t="s">
        <v>3248</v>
      </c>
      <c r="G2229" s="136" t="s">
        <v>487</v>
      </c>
      <c r="H2229" s="137">
        <v>95</v>
      </c>
      <c r="I2229" s="138"/>
      <c r="J2229" s="139">
        <f>ROUND(I2229*H2229,2)</f>
        <v>0</v>
      </c>
      <c r="K2229" s="135" t="s">
        <v>20</v>
      </c>
      <c r="L2229" s="33"/>
      <c r="M2229" s="140" t="s">
        <v>20</v>
      </c>
      <c r="N2229" s="141" t="s">
        <v>51</v>
      </c>
      <c r="P2229" s="142">
        <f>O2229*H2229</f>
        <v>0</v>
      </c>
      <c r="Q2229" s="142">
        <v>2.1909999999999999E-2</v>
      </c>
      <c r="R2229" s="142">
        <f>Q2229*H2229</f>
        <v>2.0814499999999998</v>
      </c>
      <c r="S2229" s="142">
        <v>1.9800000000000002E-2</v>
      </c>
      <c r="T2229" s="143">
        <f>S2229*H2229</f>
        <v>1.8810000000000002</v>
      </c>
      <c r="AR2229" s="144" t="s">
        <v>350</v>
      </c>
      <c r="AT2229" s="144" t="s">
        <v>194</v>
      </c>
      <c r="AU2229" s="144" t="s">
        <v>89</v>
      </c>
      <c r="AY2229" s="18" t="s">
        <v>192</v>
      </c>
      <c r="BE2229" s="145">
        <f>IF(N2229="základní",J2229,0)</f>
        <v>0</v>
      </c>
      <c r="BF2229" s="145">
        <f>IF(N2229="snížená",J2229,0)</f>
        <v>0</v>
      </c>
      <c r="BG2229" s="145">
        <f>IF(N2229="zákl. přenesená",J2229,0)</f>
        <v>0</v>
      </c>
      <c r="BH2229" s="145">
        <f>IF(N2229="sníž. přenesená",J2229,0)</f>
        <v>0</v>
      </c>
      <c r="BI2229" s="145">
        <f>IF(N2229="nulová",J2229,0)</f>
        <v>0</v>
      </c>
      <c r="BJ2229" s="18" t="s">
        <v>22</v>
      </c>
      <c r="BK2229" s="145">
        <f>ROUND(I2229*H2229,2)</f>
        <v>0</v>
      </c>
      <c r="BL2229" s="18" t="s">
        <v>350</v>
      </c>
      <c r="BM2229" s="144" t="s">
        <v>3249</v>
      </c>
    </row>
    <row r="2230" spans="2:65" s="12" customFormat="1" ht="10.199999999999999" x14ac:dyDescent="0.2">
      <c r="B2230" s="150"/>
      <c r="D2230" s="151" t="s">
        <v>203</v>
      </c>
      <c r="E2230" s="152" t="s">
        <v>20</v>
      </c>
      <c r="F2230" s="153" t="s">
        <v>3250</v>
      </c>
      <c r="H2230" s="152" t="s">
        <v>20</v>
      </c>
      <c r="I2230" s="154"/>
      <c r="L2230" s="150"/>
      <c r="M2230" s="155"/>
      <c r="T2230" s="156"/>
      <c r="AT2230" s="152" t="s">
        <v>203</v>
      </c>
      <c r="AU2230" s="152" t="s">
        <v>89</v>
      </c>
      <c r="AV2230" s="12" t="s">
        <v>22</v>
      </c>
      <c r="AW2230" s="12" t="s">
        <v>39</v>
      </c>
      <c r="AX2230" s="12" t="s">
        <v>80</v>
      </c>
      <c r="AY2230" s="152" t="s">
        <v>192</v>
      </c>
    </row>
    <row r="2231" spans="2:65" s="12" customFormat="1" ht="10.199999999999999" x14ac:dyDescent="0.2">
      <c r="B2231" s="150"/>
      <c r="D2231" s="151" t="s">
        <v>203</v>
      </c>
      <c r="E2231" s="152" t="s">
        <v>20</v>
      </c>
      <c r="F2231" s="153" t="s">
        <v>3251</v>
      </c>
      <c r="H2231" s="152" t="s">
        <v>20</v>
      </c>
      <c r="I2231" s="154"/>
      <c r="L2231" s="150"/>
      <c r="M2231" s="155"/>
      <c r="T2231" s="156"/>
      <c r="AT2231" s="152" t="s">
        <v>203</v>
      </c>
      <c r="AU2231" s="152" t="s">
        <v>89</v>
      </c>
      <c r="AV2231" s="12" t="s">
        <v>22</v>
      </c>
      <c r="AW2231" s="12" t="s">
        <v>39</v>
      </c>
      <c r="AX2231" s="12" t="s">
        <v>80</v>
      </c>
      <c r="AY2231" s="152" t="s">
        <v>192</v>
      </c>
    </row>
    <row r="2232" spans="2:65" s="13" customFormat="1" ht="10.199999999999999" x14ac:dyDescent="0.2">
      <c r="B2232" s="157"/>
      <c r="D2232" s="151" t="s">
        <v>203</v>
      </c>
      <c r="E2232" s="158" t="s">
        <v>20</v>
      </c>
      <c r="F2232" s="159" t="s">
        <v>3252</v>
      </c>
      <c r="H2232" s="160">
        <v>31.974</v>
      </c>
      <c r="I2232" s="161"/>
      <c r="L2232" s="157"/>
      <c r="M2232" s="162"/>
      <c r="T2232" s="163"/>
      <c r="AT2232" s="158" t="s">
        <v>203</v>
      </c>
      <c r="AU2232" s="158" t="s">
        <v>89</v>
      </c>
      <c r="AV2232" s="13" t="s">
        <v>89</v>
      </c>
      <c r="AW2232" s="13" t="s">
        <v>39</v>
      </c>
      <c r="AX2232" s="13" t="s">
        <v>80</v>
      </c>
      <c r="AY2232" s="158" t="s">
        <v>192</v>
      </c>
    </row>
    <row r="2233" spans="2:65" s="12" customFormat="1" ht="10.199999999999999" x14ac:dyDescent="0.2">
      <c r="B2233" s="150"/>
      <c r="D2233" s="151" t="s">
        <v>203</v>
      </c>
      <c r="E2233" s="152" t="s">
        <v>20</v>
      </c>
      <c r="F2233" s="153" t="s">
        <v>3253</v>
      </c>
      <c r="H2233" s="152" t="s">
        <v>20</v>
      </c>
      <c r="I2233" s="154"/>
      <c r="L2233" s="150"/>
      <c r="M2233" s="155"/>
      <c r="T2233" s="156"/>
      <c r="AT2233" s="152" t="s">
        <v>203</v>
      </c>
      <c r="AU2233" s="152" t="s">
        <v>89</v>
      </c>
      <c r="AV2233" s="12" t="s">
        <v>22</v>
      </c>
      <c r="AW2233" s="12" t="s">
        <v>39</v>
      </c>
      <c r="AX2233" s="12" t="s">
        <v>80</v>
      </c>
      <c r="AY2233" s="152" t="s">
        <v>192</v>
      </c>
    </row>
    <row r="2234" spans="2:65" s="12" customFormat="1" ht="10.199999999999999" x14ac:dyDescent="0.2">
      <c r="B2234" s="150"/>
      <c r="D2234" s="151" t="s">
        <v>203</v>
      </c>
      <c r="E2234" s="152" t="s">
        <v>20</v>
      </c>
      <c r="F2234" s="153" t="s">
        <v>3254</v>
      </c>
      <c r="H2234" s="152" t="s">
        <v>20</v>
      </c>
      <c r="I2234" s="154"/>
      <c r="L2234" s="150"/>
      <c r="M2234" s="155"/>
      <c r="T2234" s="156"/>
      <c r="AT2234" s="152" t="s">
        <v>203</v>
      </c>
      <c r="AU2234" s="152" t="s">
        <v>89</v>
      </c>
      <c r="AV2234" s="12" t="s">
        <v>22</v>
      </c>
      <c r="AW2234" s="12" t="s">
        <v>39</v>
      </c>
      <c r="AX2234" s="12" t="s">
        <v>80</v>
      </c>
      <c r="AY2234" s="152" t="s">
        <v>192</v>
      </c>
    </row>
    <row r="2235" spans="2:65" s="13" customFormat="1" ht="10.199999999999999" x14ac:dyDescent="0.2">
      <c r="B2235" s="157"/>
      <c r="D2235" s="151" t="s">
        <v>203</v>
      </c>
      <c r="E2235" s="158" t="s">
        <v>20</v>
      </c>
      <c r="F2235" s="159" t="s">
        <v>380</v>
      </c>
      <c r="H2235" s="160">
        <v>20</v>
      </c>
      <c r="I2235" s="161"/>
      <c r="L2235" s="157"/>
      <c r="M2235" s="162"/>
      <c r="T2235" s="163"/>
      <c r="AT2235" s="158" t="s">
        <v>203</v>
      </c>
      <c r="AU2235" s="158" t="s">
        <v>89</v>
      </c>
      <c r="AV2235" s="13" t="s">
        <v>89</v>
      </c>
      <c r="AW2235" s="13" t="s">
        <v>39</v>
      </c>
      <c r="AX2235" s="13" t="s">
        <v>80</v>
      </c>
      <c r="AY2235" s="158" t="s">
        <v>192</v>
      </c>
    </row>
    <row r="2236" spans="2:65" s="12" customFormat="1" ht="10.199999999999999" x14ac:dyDescent="0.2">
      <c r="B2236" s="150"/>
      <c r="D2236" s="151" t="s">
        <v>203</v>
      </c>
      <c r="E2236" s="152" t="s">
        <v>20</v>
      </c>
      <c r="F2236" s="153" t="s">
        <v>819</v>
      </c>
      <c r="H2236" s="152" t="s">
        <v>20</v>
      </c>
      <c r="I2236" s="154"/>
      <c r="L2236" s="150"/>
      <c r="M2236" s="155"/>
      <c r="T2236" s="156"/>
      <c r="AT2236" s="152" t="s">
        <v>203</v>
      </c>
      <c r="AU2236" s="152" t="s">
        <v>89</v>
      </c>
      <c r="AV2236" s="12" t="s">
        <v>22</v>
      </c>
      <c r="AW2236" s="12" t="s">
        <v>39</v>
      </c>
      <c r="AX2236" s="12" t="s">
        <v>80</v>
      </c>
      <c r="AY2236" s="152" t="s">
        <v>192</v>
      </c>
    </row>
    <row r="2237" spans="2:65" s="13" customFormat="1" ht="10.199999999999999" x14ac:dyDescent="0.2">
      <c r="B2237" s="157"/>
      <c r="D2237" s="151" t="s">
        <v>203</v>
      </c>
      <c r="E2237" s="158" t="s">
        <v>20</v>
      </c>
      <c r="F2237" s="159" t="s">
        <v>3255</v>
      </c>
      <c r="H2237" s="160">
        <v>5.3760000000000003</v>
      </c>
      <c r="I2237" s="161"/>
      <c r="L2237" s="157"/>
      <c r="M2237" s="162"/>
      <c r="T2237" s="163"/>
      <c r="AT2237" s="158" t="s">
        <v>203</v>
      </c>
      <c r="AU2237" s="158" t="s">
        <v>89</v>
      </c>
      <c r="AV2237" s="13" t="s">
        <v>89</v>
      </c>
      <c r="AW2237" s="13" t="s">
        <v>39</v>
      </c>
      <c r="AX2237" s="13" t="s">
        <v>80</v>
      </c>
      <c r="AY2237" s="158" t="s">
        <v>192</v>
      </c>
    </row>
    <row r="2238" spans="2:65" s="12" customFormat="1" ht="10.199999999999999" x14ac:dyDescent="0.2">
      <c r="B2238" s="150"/>
      <c r="D2238" s="151" t="s">
        <v>203</v>
      </c>
      <c r="E2238" s="152" t="s">
        <v>20</v>
      </c>
      <c r="F2238" s="153" t="s">
        <v>821</v>
      </c>
      <c r="H2238" s="152" t="s">
        <v>20</v>
      </c>
      <c r="I2238" s="154"/>
      <c r="L2238" s="150"/>
      <c r="M2238" s="155"/>
      <c r="T2238" s="156"/>
      <c r="AT2238" s="152" t="s">
        <v>203</v>
      </c>
      <c r="AU2238" s="152" t="s">
        <v>89</v>
      </c>
      <c r="AV2238" s="12" t="s">
        <v>22</v>
      </c>
      <c r="AW2238" s="12" t="s">
        <v>39</v>
      </c>
      <c r="AX2238" s="12" t="s">
        <v>80</v>
      </c>
      <c r="AY2238" s="152" t="s">
        <v>192</v>
      </c>
    </row>
    <row r="2239" spans="2:65" s="13" customFormat="1" ht="10.199999999999999" x14ac:dyDescent="0.2">
      <c r="B2239" s="157"/>
      <c r="D2239" s="151" t="s">
        <v>203</v>
      </c>
      <c r="E2239" s="158" t="s">
        <v>20</v>
      </c>
      <c r="F2239" s="159" t="s">
        <v>3256</v>
      </c>
      <c r="H2239" s="160">
        <v>0.55200000000000005</v>
      </c>
      <c r="I2239" s="161"/>
      <c r="L2239" s="157"/>
      <c r="M2239" s="162"/>
      <c r="T2239" s="163"/>
      <c r="AT2239" s="158" t="s">
        <v>203</v>
      </c>
      <c r="AU2239" s="158" t="s">
        <v>89</v>
      </c>
      <c r="AV2239" s="13" t="s">
        <v>89</v>
      </c>
      <c r="AW2239" s="13" t="s">
        <v>39</v>
      </c>
      <c r="AX2239" s="13" t="s">
        <v>80</v>
      </c>
      <c r="AY2239" s="158" t="s">
        <v>192</v>
      </c>
    </row>
    <row r="2240" spans="2:65" s="12" customFormat="1" ht="10.199999999999999" x14ac:dyDescent="0.2">
      <c r="B2240" s="150"/>
      <c r="D2240" s="151" t="s">
        <v>203</v>
      </c>
      <c r="E2240" s="152" t="s">
        <v>20</v>
      </c>
      <c r="F2240" s="153" t="s">
        <v>823</v>
      </c>
      <c r="H2240" s="152" t="s">
        <v>20</v>
      </c>
      <c r="I2240" s="154"/>
      <c r="L2240" s="150"/>
      <c r="M2240" s="155"/>
      <c r="T2240" s="156"/>
      <c r="AT2240" s="152" t="s">
        <v>203</v>
      </c>
      <c r="AU2240" s="152" t="s">
        <v>89</v>
      </c>
      <c r="AV2240" s="12" t="s">
        <v>22</v>
      </c>
      <c r="AW2240" s="12" t="s">
        <v>39</v>
      </c>
      <c r="AX2240" s="12" t="s">
        <v>80</v>
      </c>
      <c r="AY2240" s="152" t="s">
        <v>192</v>
      </c>
    </row>
    <row r="2241" spans="2:51" s="13" customFormat="1" ht="10.199999999999999" x14ac:dyDescent="0.2">
      <c r="B2241" s="157"/>
      <c r="D2241" s="151" t="s">
        <v>203</v>
      </c>
      <c r="E2241" s="158" t="s">
        <v>20</v>
      </c>
      <c r="F2241" s="159" t="s">
        <v>3257</v>
      </c>
      <c r="H2241" s="160">
        <v>1.026</v>
      </c>
      <c r="I2241" s="161"/>
      <c r="L2241" s="157"/>
      <c r="M2241" s="162"/>
      <c r="T2241" s="163"/>
      <c r="AT2241" s="158" t="s">
        <v>203</v>
      </c>
      <c r="AU2241" s="158" t="s">
        <v>89</v>
      </c>
      <c r="AV2241" s="13" t="s">
        <v>89</v>
      </c>
      <c r="AW2241" s="13" t="s">
        <v>39</v>
      </c>
      <c r="AX2241" s="13" t="s">
        <v>80</v>
      </c>
      <c r="AY2241" s="158" t="s">
        <v>192</v>
      </c>
    </row>
    <row r="2242" spans="2:51" s="12" customFormat="1" ht="10.199999999999999" x14ac:dyDescent="0.2">
      <c r="B2242" s="150"/>
      <c r="D2242" s="151" t="s">
        <v>203</v>
      </c>
      <c r="E2242" s="152" t="s">
        <v>20</v>
      </c>
      <c r="F2242" s="153" t="s">
        <v>825</v>
      </c>
      <c r="H2242" s="152" t="s">
        <v>20</v>
      </c>
      <c r="I2242" s="154"/>
      <c r="L2242" s="150"/>
      <c r="M2242" s="155"/>
      <c r="T2242" s="156"/>
      <c r="AT2242" s="152" t="s">
        <v>203</v>
      </c>
      <c r="AU2242" s="152" t="s">
        <v>89</v>
      </c>
      <c r="AV2242" s="12" t="s">
        <v>22</v>
      </c>
      <c r="AW2242" s="12" t="s">
        <v>39</v>
      </c>
      <c r="AX2242" s="12" t="s">
        <v>80</v>
      </c>
      <c r="AY2242" s="152" t="s">
        <v>192</v>
      </c>
    </row>
    <row r="2243" spans="2:51" s="13" customFormat="1" ht="10.199999999999999" x14ac:dyDescent="0.2">
      <c r="B2243" s="157"/>
      <c r="D2243" s="151" t="s">
        <v>203</v>
      </c>
      <c r="E2243" s="158" t="s">
        <v>20</v>
      </c>
      <c r="F2243" s="159" t="s">
        <v>3258</v>
      </c>
      <c r="H2243" s="160">
        <v>1.248</v>
      </c>
      <c r="I2243" s="161"/>
      <c r="L2243" s="157"/>
      <c r="M2243" s="162"/>
      <c r="T2243" s="163"/>
      <c r="AT2243" s="158" t="s">
        <v>203</v>
      </c>
      <c r="AU2243" s="158" t="s">
        <v>89</v>
      </c>
      <c r="AV2243" s="13" t="s">
        <v>89</v>
      </c>
      <c r="AW2243" s="13" t="s">
        <v>39</v>
      </c>
      <c r="AX2243" s="13" t="s">
        <v>80</v>
      </c>
      <c r="AY2243" s="158" t="s">
        <v>192</v>
      </c>
    </row>
    <row r="2244" spans="2:51" s="12" customFormat="1" ht="10.199999999999999" x14ac:dyDescent="0.2">
      <c r="B2244" s="150"/>
      <c r="D2244" s="151" t="s">
        <v>203</v>
      </c>
      <c r="E2244" s="152" t="s">
        <v>20</v>
      </c>
      <c r="F2244" s="153" t="s">
        <v>829</v>
      </c>
      <c r="H2244" s="152" t="s">
        <v>20</v>
      </c>
      <c r="I2244" s="154"/>
      <c r="L2244" s="150"/>
      <c r="M2244" s="155"/>
      <c r="T2244" s="156"/>
      <c r="AT2244" s="152" t="s">
        <v>203</v>
      </c>
      <c r="AU2244" s="152" t="s">
        <v>89</v>
      </c>
      <c r="AV2244" s="12" t="s">
        <v>22</v>
      </c>
      <c r="AW2244" s="12" t="s">
        <v>39</v>
      </c>
      <c r="AX2244" s="12" t="s">
        <v>80</v>
      </c>
      <c r="AY2244" s="152" t="s">
        <v>192</v>
      </c>
    </row>
    <row r="2245" spans="2:51" s="13" customFormat="1" ht="10.199999999999999" x14ac:dyDescent="0.2">
      <c r="B2245" s="157"/>
      <c r="D2245" s="151" t="s">
        <v>203</v>
      </c>
      <c r="E2245" s="158" t="s">
        <v>20</v>
      </c>
      <c r="F2245" s="159" t="s">
        <v>3259</v>
      </c>
      <c r="H2245" s="160">
        <v>1.26</v>
      </c>
      <c r="I2245" s="161"/>
      <c r="L2245" s="157"/>
      <c r="M2245" s="162"/>
      <c r="T2245" s="163"/>
      <c r="AT2245" s="158" t="s">
        <v>203</v>
      </c>
      <c r="AU2245" s="158" t="s">
        <v>89</v>
      </c>
      <c r="AV2245" s="13" t="s">
        <v>89</v>
      </c>
      <c r="AW2245" s="13" t="s">
        <v>39</v>
      </c>
      <c r="AX2245" s="13" t="s">
        <v>80</v>
      </c>
      <c r="AY2245" s="158" t="s">
        <v>192</v>
      </c>
    </row>
    <row r="2246" spans="2:51" s="12" customFormat="1" ht="10.199999999999999" x14ac:dyDescent="0.2">
      <c r="B2246" s="150"/>
      <c r="D2246" s="151" t="s">
        <v>203</v>
      </c>
      <c r="E2246" s="152" t="s">
        <v>20</v>
      </c>
      <c r="F2246" s="153" t="s">
        <v>1730</v>
      </c>
      <c r="H2246" s="152" t="s">
        <v>20</v>
      </c>
      <c r="I2246" s="154"/>
      <c r="L2246" s="150"/>
      <c r="M2246" s="155"/>
      <c r="T2246" s="156"/>
      <c r="AT2246" s="152" t="s">
        <v>203</v>
      </c>
      <c r="AU2246" s="152" t="s">
        <v>89</v>
      </c>
      <c r="AV2246" s="12" t="s">
        <v>22</v>
      </c>
      <c r="AW2246" s="12" t="s">
        <v>39</v>
      </c>
      <c r="AX2246" s="12" t="s">
        <v>80</v>
      </c>
      <c r="AY2246" s="152" t="s">
        <v>192</v>
      </c>
    </row>
    <row r="2247" spans="2:51" s="12" customFormat="1" ht="20.399999999999999" x14ac:dyDescent="0.2">
      <c r="B2247" s="150"/>
      <c r="D2247" s="151" t="s">
        <v>203</v>
      </c>
      <c r="E2247" s="152" t="s">
        <v>20</v>
      </c>
      <c r="F2247" s="153" t="s">
        <v>3260</v>
      </c>
      <c r="H2247" s="152" t="s">
        <v>20</v>
      </c>
      <c r="I2247" s="154"/>
      <c r="L2247" s="150"/>
      <c r="M2247" s="155"/>
      <c r="T2247" s="156"/>
      <c r="AT2247" s="152" t="s">
        <v>203</v>
      </c>
      <c r="AU2247" s="152" t="s">
        <v>89</v>
      </c>
      <c r="AV2247" s="12" t="s">
        <v>22</v>
      </c>
      <c r="AW2247" s="12" t="s">
        <v>39</v>
      </c>
      <c r="AX2247" s="12" t="s">
        <v>80</v>
      </c>
      <c r="AY2247" s="152" t="s">
        <v>192</v>
      </c>
    </row>
    <row r="2248" spans="2:51" s="12" customFormat="1" ht="20.399999999999999" x14ac:dyDescent="0.2">
      <c r="B2248" s="150"/>
      <c r="D2248" s="151" t="s">
        <v>203</v>
      </c>
      <c r="E2248" s="152" t="s">
        <v>20</v>
      </c>
      <c r="F2248" s="153" t="s">
        <v>3261</v>
      </c>
      <c r="H2248" s="152" t="s">
        <v>20</v>
      </c>
      <c r="I2248" s="154"/>
      <c r="L2248" s="150"/>
      <c r="M2248" s="155"/>
      <c r="T2248" s="156"/>
      <c r="AT2248" s="152" t="s">
        <v>203</v>
      </c>
      <c r="AU2248" s="152" t="s">
        <v>89</v>
      </c>
      <c r="AV2248" s="12" t="s">
        <v>22</v>
      </c>
      <c r="AW2248" s="12" t="s">
        <v>39</v>
      </c>
      <c r="AX2248" s="12" t="s">
        <v>80</v>
      </c>
      <c r="AY2248" s="152" t="s">
        <v>192</v>
      </c>
    </row>
    <row r="2249" spans="2:51" s="12" customFormat="1" ht="10.199999999999999" x14ac:dyDescent="0.2">
      <c r="B2249" s="150"/>
      <c r="D2249" s="151" t="s">
        <v>203</v>
      </c>
      <c r="E2249" s="152" t="s">
        <v>20</v>
      </c>
      <c r="F2249" s="153" t="s">
        <v>3262</v>
      </c>
      <c r="H2249" s="152" t="s">
        <v>20</v>
      </c>
      <c r="I2249" s="154"/>
      <c r="L2249" s="150"/>
      <c r="M2249" s="155"/>
      <c r="T2249" s="156"/>
      <c r="AT2249" s="152" t="s">
        <v>203</v>
      </c>
      <c r="AU2249" s="152" t="s">
        <v>89</v>
      </c>
      <c r="AV2249" s="12" t="s">
        <v>22</v>
      </c>
      <c r="AW2249" s="12" t="s">
        <v>39</v>
      </c>
      <c r="AX2249" s="12" t="s">
        <v>80</v>
      </c>
      <c r="AY2249" s="152" t="s">
        <v>192</v>
      </c>
    </row>
    <row r="2250" spans="2:51" s="13" customFormat="1" ht="10.199999999999999" x14ac:dyDescent="0.2">
      <c r="B2250" s="157"/>
      <c r="D2250" s="151" t="s">
        <v>203</v>
      </c>
      <c r="E2250" s="158" t="s">
        <v>20</v>
      </c>
      <c r="F2250" s="159" t="s">
        <v>3263</v>
      </c>
      <c r="H2250" s="160">
        <v>7.5839999999999996</v>
      </c>
      <c r="I2250" s="161"/>
      <c r="L2250" s="157"/>
      <c r="M2250" s="162"/>
      <c r="T2250" s="163"/>
      <c r="AT2250" s="158" t="s">
        <v>203</v>
      </c>
      <c r="AU2250" s="158" t="s">
        <v>89</v>
      </c>
      <c r="AV2250" s="13" t="s">
        <v>89</v>
      </c>
      <c r="AW2250" s="13" t="s">
        <v>39</v>
      </c>
      <c r="AX2250" s="13" t="s">
        <v>80</v>
      </c>
      <c r="AY2250" s="158" t="s">
        <v>192</v>
      </c>
    </row>
    <row r="2251" spans="2:51" s="12" customFormat="1" ht="10.199999999999999" x14ac:dyDescent="0.2">
      <c r="B2251" s="150"/>
      <c r="D2251" s="151" t="s">
        <v>203</v>
      </c>
      <c r="E2251" s="152" t="s">
        <v>20</v>
      </c>
      <c r="F2251" s="153" t="s">
        <v>2345</v>
      </c>
      <c r="H2251" s="152" t="s">
        <v>20</v>
      </c>
      <c r="I2251" s="154"/>
      <c r="L2251" s="150"/>
      <c r="M2251" s="155"/>
      <c r="T2251" s="156"/>
      <c r="AT2251" s="152" t="s">
        <v>203</v>
      </c>
      <c r="AU2251" s="152" t="s">
        <v>89</v>
      </c>
      <c r="AV2251" s="12" t="s">
        <v>22</v>
      </c>
      <c r="AW2251" s="12" t="s">
        <v>39</v>
      </c>
      <c r="AX2251" s="12" t="s">
        <v>80</v>
      </c>
      <c r="AY2251" s="152" t="s">
        <v>192</v>
      </c>
    </row>
    <row r="2252" spans="2:51" s="13" customFormat="1" ht="10.199999999999999" x14ac:dyDescent="0.2">
      <c r="B2252" s="157"/>
      <c r="D2252" s="151" t="s">
        <v>203</v>
      </c>
      <c r="E2252" s="158" t="s">
        <v>20</v>
      </c>
      <c r="F2252" s="159" t="s">
        <v>3264</v>
      </c>
      <c r="H2252" s="160">
        <v>19.035</v>
      </c>
      <c r="I2252" s="161"/>
      <c r="L2252" s="157"/>
      <c r="M2252" s="162"/>
      <c r="T2252" s="163"/>
      <c r="AT2252" s="158" t="s">
        <v>203</v>
      </c>
      <c r="AU2252" s="158" t="s">
        <v>89</v>
      </c>
      <c r="AV2252" s="13" t="s">
        <v>89</v>
      </c>
      <c r="AW2252" s="13" t="s">
        <v>39</v>
      </c>
      <c r="AX2252" s="13" t="s">
        <v>80</v>
      </c>
      <c r="AY2252" s="158" t="s">
        <v>192</v>
      </c>
    </row>
    <row r="2253" spans="2:51" s="12" customFormat="1" ht="10.199999999999999" x14ac:dyDescent="0.2">
      <c r="B2253" s="150"/>
      <c r="D2253" s="151" t="s">
        <v>203</v>
      </c>
      <c r="E2253" s="152" t="s">
        <v>20</v>
      </c>
      <c r="F2253" s="153" t="s">
        <v>2354</v>
      </c>
      <c r="H2253" s="152" t="s">
        <v>20</v>
      </c>
      <c r="I2253" s="154"/>
      <c r="L2253" s="150"/>
      <c r="M2253" s="155"/>
      <c r="T2253" s="156"/>
      <c r="AT2253" s="152" t="s">
        <v>203</v>
      </c>
      <c r="AU2253" s="152" t="s">
        <v>89</v>
      </c>
      <c r="AV2253" s="12" t="s">
        <v>22</v>
      </c>
      <c r="AW2253" s="12" t="s">
        <v>39</v>
      </c>
      <c r="AX2253" s="12" t="s">
        <v>80</v>
      </c>
      <c r="AY2253" s="152" t="s">
        <v>192</v>
      </c>
    </row>
    <row r="2254" spans="2:51" s="13" customFormat="1" ht="10.199999999999999" x14ac:dyDescent="0.2">
      <c r="B2254" s="157"/>
      <c r="D2254" s="151" t="s">
        <v>203</v>
      </c>
      <c r="E2254" s="158" t="s">
        <v>20</v>
      </c>
      <c r="F2254" s="159" t="s">
        <v>3265</v>
      </c>
      <c r="H2254" s="160">
        <v>1.107</v>
      </c>
      <c r="I2254" s="161"/>
      <c r="L2254" s="157"/>
      <c r="M2254" s="162"/>
      <c r="T2254" s="163"/>
      <c r="AT2254" s="158" t="s">
        <v>203</v>
      </c>
      <c r="AU2254" s="158" t="s">
        <v>89</v>
      </c>
      <c r="AV2254" s="13" t="s">
        <v>89</v>
      </c>
      <c r="AW2254" s="13" t="s">
        <v>39</v>
      </c>
      <c r="AX2254" s="13" t="s">
        <v>80</v>
      </c>
      <c r="AY2254" s="158" t="s">
        <v>192</v>
      </c>
    </row>
    <row r="2255" spans="2:51" s="12" customFormat="1" ht="10.199999999999999" x14ac:dyDescent="0.2">
      <c r="B2255" s="150"/>
      <c r="D2255" s="151" t="s">
        <v>203</v>
      </c>
      <c r="E2255" s="152" t="s">
        <v>20</v>
      </c>
      <c r="F2255" s="153" t="s">
        <v>2357</v>
      </c>
      <c r="H2255" s="152" t="s">
        <v>20</v>
      </c>
      <c r="I2255" s="154"/>
      <c r="L2255" s="150"/>
      <c r="M2255" s="155"/>
      <c r="T2255" s="156"/>
      <c r="AT2255" s="152" t="s">
        <v>203</v>
      </c>
      <c r="AU2255" s="152" t="s">
        <v>89</v>
      </c>
      <c r="AV2255" s="12" t="s">
        <v>22</v>
      </c>
      <c r="AW2255" s="12" t="s">
        <v>39</v>
      </c>
      <c r="AX2255" s="12" t="s">
        <v>80</v>
      </c>
      <c r="AY2255" s="152" t="s">
        <v>192</v>
      </c>
    </row>
    <row r="2256" spans="2:51" s="13" customFormat="1" ht="10.199999999999999" x14ac:dyDescent="0.2">
      <c r="B2256" s="157"/>
      <c r="D2256" s="151" t="s">
        <v>203</v>
      </c>
      <c r="E2256" s="158" t="s">
        <v>20</v>
      </c>
      <c r="F2256" s="159" t="s">
        <v>3266</v>
      </c>
      <c r="H2256" s="160">
        <v>1.0860000000000001</v>
      </c>
      <c r="I2256" s="161"/>
      <c r="L2256" s="157"/>
      <c r="M2256" s="162"/>
      <c r="T2256" s="163"/>
      <c r="AT2256" s="158" t="s">
        <v>203</v>
      </c>
      <c r="AU2256" s="158" t="s">
        <v>89</v>
      </c>
      <c r="AV2256" s="13" t="s">
        <v>89</v>
      </c>
      <c r="AW2256" s="13" t="s">
        <v>39</v>
      </c>
      <c r="AX2256" s="13" t="s">
        <v>80</v>
      </c>
      <c r="AY2256" s="158" t="s">
        <v>192</v>
      </c>
    </row>
    <row r="2257" spans="2:65" s="12" customFormat="1" ht="10.199999999999999" x14ac:dyDescent="0.2">
      <c r="B2257" s="150"/>
      <c r="D2257" s="151" t="s">
        <v>203</v>
      </c>
      <c r="E2257" s="152" t="s">
        <v>20</v>
      </c>
      <c r="F2257" s="153" t="s">
        <v>2359</v>
      </c>
      <c r="H2257" s="152" t="s">
        <v>20</v>
      </c>
      <c r="I2257" s="154"/>
      <c r="L2257" s="150"/>
      <c r="M2257" s="155"/>
      <c r="T2257" s="156"/>
      <c r="AT2257" s="152" t="s">
        <v>203</v>
      </c>
      <c r="AU2257" s="152" t="s">
        <v>89</v>
      </c>
      <c r="AV2257" s="12" t="s">
        <v>22</v>
      </c>
      <c r="AW2257" s="12" t="s">
        <v>39</v>
      </c>
      <c r="AX2257" s="12" t="s">
        <v>80</v>
      </c>
      <c r="AY2257" s="152" t="s">
        <v>192</v>
      </c>
    </row>
    <row r="2258" spans="2:65" s="13" customFormat="1" ht="10.199999999999999" x14ac:dyDescent="0.2">
      <c r="B2258" s="157"/>
      <c r="D2258" s="151" t="s">
        <v>203</v>
      </c>
      <c r="E2258" s="158" t="s">
        <v>20</v>
      </c>
      <c r="F2258" s="159" t="s">
        <v>3267</v>
      </c>
      <c r="H2258" s="160">
        <v>1.17</v>
      </c>
      <c r="I2258" s="161"/>
      <c r="L2258" s="157"/>
      <c r="M2258" s="162"/>
      <c r="T2258" s="163"/>
      <c r="AT2258" s="158" t="s">
        <v>203</v>
      </c>
      <c r="AU2258" s="158" t="s">
        <v>89</v>
      </c>
      <c r="AV2258" s="13" t="s">
        <v>89</v>
      </c>
      <c r="AW2258" s="13" t="s">
        <v>39</v>
      </c>
      <c r="AX2258" s="13" t="s">
        <v>80</v>
      </c>
      <c r="AY2258" s="158" t="s">
        <v>192</v>
      </c>
    </row>
    <row r="2259" spans="2:65" s="12" customFormat="1" ht="10.199999999999999" x14ac:dyDescent="0.2">
      <c r="B2259" s="150"/>
      <c r="D2259" s="151" t="s">
        <v>203</v>
      </c>
      <c r="E2259" s="152" t="s">
        <v>20</v>
      </c>
      <c r="F2259" s="153" t="s">
        <v>831</v>
      </c>
      <c r="H2259" s="152" t="s">
        <v>20</v>
      </c>
      <c r="I2259" s="154"/>
      <c r="L2259" s="150"/>
      <c r="M2259" s="155"/>
      <c r="T2259" s="156"/>
      <c r="AT2259" s="152" t="s">
        <v>203</v>
      </c>
      <c r="AU2259" s="152" t="s">
        <v>89</v>
      </c>
      <c r="AV2259" s="12" t="s">
        <v>22</v>
      </c>
      <c r="AW2259" s="12" t="s">
        <v>39</v>
      </c>
      <c r="AX2259" s="12" t="s">
        <v>80</v>
      </c>
      <c r="AY2259" s="152" t="s">
        <v>192</v>
      </c>
    </row>
    <row r="2260" spans="2:65" s="13" customFormat="1" ht="10.199999999999999" x14ac:dyDescent="0.2">
      <c r="B2260" s="157"/>
      <c r="D2260" s="151" t="s">
        <v>203</v>
      </c>
      <c r="E2260" s="158" t="s">
        <v>20</v>
      </c>
      <c r="F2260" s="159" t="s">
        <v>3268</v>
      </c>
      <c r="H2260" s="160">
        <v>0.54600000000000004</v>
      </c>
      <c r="I2260" s="161"/>
      <c r="L2260" s="157"/>
      <c r="M2260" s="162"/>
      <c r="T2260" s="163"/>
      <c r="AT2260" s="158" t="s">
        <v>203</v>
      </c>
      <c r="AU2260" s="158" t="s">
        <v>89</v>
      </c>
      <c r="AV2260" s="13" t="s">
        <v>89</v>
      </c>
      <c r="AW2260" s="13" t="s">
        <v>39</v>
      </c>
      <c r="AX2260" s="13" t="s">
        <v>80</v>
      </c>
      <c r="AY2260" s="158" t="s">
        <v>192</v>
      </c>
    </row>
    <row r="2261" spans="2:65" s="12" customFormat="1" ht="10.199999999999999" x14ac:dyDescent="0.2">
      <c r="B2261" s="150"/>
      <c r="D2261" s="151" t="s">
        <v>203</v>
      </c>
      <c r="E2261" s="152" t="s">
        <v>20</v>
      </c>
      <c r="F2261" s="153" t="s">
        <v>833</v>
      </c>
      <c r="H2261" s="152" t="s">
        <v>20</v>
      </c>
      <c r="I2261" s="154"/>
      <c r="L2261" s="150"/>
      <c r="M2261" s="155"/>
      <c r="T2261" s="156"/>
      <c r="AT2261" s="152" t="s">
        <v>203</v>
      </c>
      <c r="AU2261" s="152" t="s">
        <v>89</v>
      </c>
      <c r="AV2261" s="12" t="s">
        <v>22</v>
      </c>
      <c r="AW2261" s="12" t="s">
        <v>39</v>
      </c>
      <c r="AX2261" s="12" t="s">
        <v>80</v>
      </c>
      <c r="AY2261" s="152" t="s">
        <v>192</v>
      </c>
    </row>
    <row r="2262" spans="2:65" s="13" customFormat="1" ht="10.199999999999999" x14ac:dyDescent="0.2">
      <c r="B2262" s="157"/>
      <c r="D2262" s="151" t="s">
        <v>203</v>
      </c>
      <c r="E2262" s="158" t="s">
        <v>20</v>
      </c>
      <c r="F2262" s="159" t="s">
        <v>3269</v>
      </c>
      <c r="H2262" s="160">
        <v>1.7729999999999999</v>
      </c>
      <c r="I2262" s="161"/>
      <c r="L2262" s="157"/>
      <c r="M2262" s="162"/>
      <c r="T2262" s="163"/>
      <c r="AT2262" s="158" t="s">
        <v>203</v>
      </c>
      <c r="AU2262" s="158" t="s">
        <v>89</v>
      </c>
      <c r="AV2262" s="13" t="s">
        <v>89</v>
      </c>
      <c r="AW2262" s="13" t="s">
        <v>39</v>
      </c>
      <c r="AX2262" s="13" t="s">
        <v>80</v>
      </c>
      <c r="AY2262" s="158" t="s">
        <v>192</v>
      </c>
    </row>
    <row r="2263" spans="2:65" s="12" customFormat="1" ht="10.199999999999999" x14ac:dyDescent="0.2">
      <c r="B2263" s="150"/>
      <c r="D2263" s="151" t="s">
        <v>203</v>
      </c>
      <c r="E2263" s="152" t="s">
        <v>20</v>
      </c>
      <c r="F2263" s="153" t="s">
        <v>2374</v>
      </c>
      <c r="H2263" s="152" t="s">
        <v>20</v>
      </c>
      <c r="I2263" s="154"/>
      <c r="L2263" s="150"/>
      <c r="M2263" s="155"/>
      <c r="T2263" s="156"/>
      <c r="AT2263" s="152" t="s">
        <v>203</v>
      </c>
      <c r="AU2263" s="152" t="s">
        <v>89</v>
      </c>
      <c r="AV2263" s="12" t="s">
        <v>22</v>
      </c>
      <c r="AW2263" s="12" t="s">
        <v>39</v>
      </c>
      <c r="AX2263" s="12" t="s">
        <v>80</v>
      </c>
      <c r="AY2263" s="152" t="s">
        <v>192</v>
      </c>
    </row>
    <row r="2264" spans="2:65" s="13" customFormat="1" ht="10.199999999999999" x14ac:dyDescent="0.2">
      <c r="B2264" s="157"/>
      <c r="D2264" s="151" t="s">
        <v>203</v>
      </c>
      <c r="E2264" s="158" t="s">
        <v>20</v>
      </c>
      <c r="F2264" s="159" t="s">
        <v>3270</v>
      </c>
      <c r="H2264" s="160">
        <v>0.75600000000000001</v>
      </c>
      <c r="I2264" s="161"/>
      <c r="L2264" s="157"/>
      <c r="M2264" s="162"/>
      <c r="T2264" s="163"/>
      <c r="AT2264" s="158" t="s">
        <v>203</v>
      </c>
      <c r="AU2264" s="158" t="s">
        <v>89</v>
      </c>
      <c r="AV2264" s="13" t="s">
        <v>89</v>
      </c>
      <c r="AW2264" s="13" t="s">
        <v>39</v>
      </c>
      <c r="AX2264" s="13" t="s">
        <v>80</v>
      </c>
      <c r="AY2264" s="158" t="s">
        <v>192</v>
      </c>
    </row>
    <row r="2265" spans="2:65" s="13" customFormat="1" ht="10.199999999999999" x14ac:dyDescent="0.2">
      <c r="B2265" s="157"/>
      <c r="D2265" s="151" t="s">
        <v>203</v>
      </c>
      <c r="E2265" s="158" t="s">
        <v>20</v>
      </c>
      <c r="F2265" s="159" t="s">
        <v>3271</v>
      </c>
      <c r="H2265" s="160">
        <v>0.50700000000000001</v>
      </c>
      <c r="I2265" s="161"/>
      <c r="L2265" s="157"/>
      <c r="M2265" s="162"/>
      <c r="T2265" s="163"/>
      <c r="AT2265" s="158" t="s">
        <v>203</v>
      </c>
      <c r="AU2265" s="158" t="s">
        <v>89</v>
      </c>
      <c r="AV2265" s="13" t="s">
        <v>89</v>
      </c>
      <c r="AW2265" s="13" t="s">
        <v>39</v>
      </c>
      <c r="AX2265" s="13" t="s">
        <v>80</v>
      </c>
      <c r="AY2265" s="158" t="s">
        <v>192</v>
      </c>
    </row>
    <row r="2266" spans="2:65" s="14" customFormat="1" ht="10.199999999999999" x14ac:dyDescent="0.2">
      <c r="B2266" s="164"/>
      <c r="D2266" s="151" t="s">
        <v>203</v>
      </c>
      <c r="E2266" s="165" t="s">
        <v>20</v>
      </c>
      <c r="F2266" s="166" t="s">
        <v>207</v>
      </c>
      <c r="H2266" s="167">
        <v>95</v>
      </c>
      <c r="I2266" s="168"/>
      <c r="L2266" s="164"/>
      <c r="M2266" s="169"/>
      <c r="T2266" s="170"/>
      <c r="AT2266" s="165" t="s">
        <v>203</v>
      </c>
      <c r="AU2266" s="165" t="s">
        <v>89</v>
      </c>
      <c r="AV2266" s="14" t="s">
        <v>199</v>
      </c>
      <c r="AW2266" s="14" t="s">
        <v>39</v>
      </c>
      <c r="AX2266" s="14" t="s">
        <v>22</v>
      </c>
      <c r="AY2266" s="165" t="s">
        <v>192</v>
      </c>
    </row>
    <row r="2267" spans="2:65" s="1" customFormat="1" ht="37.799999999999997" customHeight="1" x14ac:dyDescent="0.2">
      <c r="B2267" s="33"/>
      <c r="C2267" s="133" t="s">
        <v>3272</v>
      </c>
      <c r="D2267" s="133" t="s">
        <v>194</v>
      </c>
      <c r="E2267" s="134" t="s">
        <v>3273</v>
      </c>
      <c r="F2267" s="135" t="s">
        <v>3274</v>
      </c>
      <c r="G2267" s="136" t="s">
        <v>898</v>
      </c>
      <c r="H2267" s="137">
        <v>3.5209999999999999</v>
      </c>
      <c r="I2267" s="138"/>
      <c r="J2267" s="139">
        <f>ROUND(I2267*H2267,2)</f>
        <v>0</v>
      </c>
      <c r="K2267" s="135" t="s">
        <v>198</v>
      </c>
      <c r="L2267" s="33"/>
      <c r="M2267" s="140" t="s">
        <v>20</v>
      </c>
      <c r="N2267" s="141" t="s">
        <v>51</v>
      </c>
      <c r="P2267" s="142">
        <f>O2267*H2267</f>
        <v>0</v>
      </c>
      <c r="Q2267" s="142">
        <v>0</v>
      </c>
      <c r="R2267" s="142">
        <f>Q2267*H2267</f>
        <v>0</v>
      </c>
      <c r="S2267" s="142">
        <v>0</v>
      </c>
      <c r="T2267" s="143">
        <f>S2267*H2267</f>
        <v>0</v>
      </c>
      <c r="AR2267" s="144" t="s">
        <v>350</v>
      </c>
      <c r="AT2267" s="144" t="s">
        <v>194</v>
      </c>
      <c r="AU2267" s="144" t="s">
        <v>89</v>
      </c>
      <c r="AY2267" s="18" t="s">
        <v>192</v>
      </c>
      <c r="BE2267" s="145">
        <f>IF(N2267="základní",J2267,0)</f>
        <v>0</v>
      </c>
      <c r="BF2267" s="145">
        <f>IF(N2267="snížená",J2267,0)</f>
        <v>0</v>
      </c>
      <c r="BG2267" s="145">
        <f>IF(N2267="zákl. přenesená",J2267,0)</f>
        <v>0</v>
      </c>
      <c r="BH2267" s="145">
        <f>IF(N2267="sníž. přenesená",J2267,0)</f>
        <v>0</v>
      </c>
      <c r="BI2267" s="145">
        <f>IF(N2267="nulová",J2267,0)</f>
        <v>0</v>
      </c>
      <c r="BJ2267" s="18" t="s">
        <v>22</v>
      </c>
      <c r="BK2267" s="145">
        <f>ROUND(I2267*H2267,2)</f>
        <v>0</v>
      </c>
      <c r="BL2267" s="18" t="s">
        <v>350</v>
      </c>
      <c r="BM2267" s="144" t="s">
        <v>3275</v>
      </c>
    </row>
    <row r="2268" spans="2:65" s="1" customFormat="1" ht="10.199999999999999" x14ac:dyDescent="0.2">
      <c r="B2268" s="33"/>
      <c r="D2268" s="146" t="s">
        <v>201</v>
      </c>
      <c r="F2268" s="147" t="s">
        <v>3276</v>
      </c>
      <c r="I2268" s="148"/>
      <c r="L2268" s="33"/>
      <c r="M2268" s="149"/>
      <c r="T2268" s="54"/>
      <c r="AT2268" s="18" t="s">
        <v>201</v>
      </c>
      <c r="AU2268" s="18" t="s">
        <v>89</v>
      </c>
    </row>
    <row r="2269" spans="2:65" s="11" customFormat="1" ht="22.8" customHeight="1" x14ac:dyDescent="0.25">
      <c r="B2269" s="121"/>
      <c r="D2269" s="122" t="s">
        <v>79</v>
      </c>
      <c r="E2269" s="131" t="s">
        <v>3277</v>
      </c>
      <c r="F2269" s="131" t="s">
        <v>3278</v>
      </c>
      <c r="I2269" s="124"/>
      <c r="J2269" s="132">
        <f>BK2269</f>
        <v>0</v>
      </c>
      <c r="L2269" s="121"/>
      <c r="M2269" s="126"/>
      <c r="P2269" s="127">
        <f>SUM(P2270:P2433)</f>
        <v>0</v>
      </c>
      <c r="R2269" s="127">
        <f>SUM(R2270:R2433)</f>
        <v>3.4207599200000001</v>
      </c>
      <c r="T2269" s="128">
        <f>SUM(T2270:T2433)</f>
        <v>0</v>
      </c>
      <c r="AR2269" s="122" t="s">
        <v>89</v>
      </c>
      <c r="AT2269" s="129" t="s">
        <v>79</v>
      </c>
      <c r="AU2269" s="129" t="s">
        <v>22</v>
      </c>
      <c r="AY2269" s="122" t="s">
        <v>192</v>
      </c>
      <c r="BK2269" s="130">
        <f>SUM(BK2270:BK2433)</f>
        <v>0</v>
      </c>
    </row>
    <row r="2270" spans="2:65" s="1" customFormat="1" ht="16.5" customHeight="1" x14ac:dyDescent="0.2">
      <c r="B2270" s="33"/>
      <c r="C2270" s="133" t="s">
        <v>3279</v>
      </c>
      <c r="D2270" s="133" t="s">
        <v>194</v>
      </c>
      <c r="E2270" s="134" t="s">
        <v>3280</v>
      </c>
      <c r="F2270" s="135" t="s">
        <v>3281</v>
      </c>
      <c r="G2270" s="136" t="s">
        <v>234</v>
      </c>
      <c r="H2270" s="137">
        <v>339.70800000000003</v>
      </c>
      <c r="I2270" s="138"/>
      <c r="J2270" s="139">
        <f>ROUND(I2270*H2270,2)</f>
        <v>0</v>
      </c>
      <c r="K2270" s="135" t="s">
        <v>198</v>
      </c>
      <c r="L2270" s="33"/>
      <c r="M2270" s="140" t="s">
        <v>20</v>
      </c>
      <c r="N2270" s="141" t="s">
        <v>51</v>
      </c>
      <c r="P2270" s="142">
        <f>O2270*H2270</f>
        <v>0</v>
      </c>
      <c r="Q2270" s="142">
        <v>0</v>
      </c>
      <c r="R2270" s="142">
        <f>Q2270*H2270</f>
        <v>0</v>
      </c>
      <c r="S2270" s="142">
        <v>0</v>
      </c>
      <c r="T2270" s="143">
        <f>S2270*H2270</f>
        <v>0</v>
      </c>
      <c r="AR2270" s="144" t="s">
        <v>350</v>
      </c>
      <c r="AT2270" s="144" t="s">
        <v>194</v>
      </c>
      <c r="AU2270" s="144" t="s">
        <v>89</v>
      </c>
      <c r="AY2270" s="18" t="s">
        <v>192</v>
      </c>
      <c r="BE2270" s="145">
        <f>IF(N2270="základní",J2270,0)</f>
        <v>0</v>
      </c>
      <c r="BF2270" s="145">
        <f>IF(N2270="snížená",J2270,0)</f>
        <v>0</v>
      </c>
      <c r="BG2270" s="145">
        <f>IF(N2270="zákl. přenesená",J2270,0)</f>
        <v>0</v>
      </c>
      <c r="BH2270" s="145">
        <f>IF(N2270="sníž. přenesená",J2270,0)</f>
        <v>0</v>
      </c>
      <c r="BI2270" s="145">
        <f>IF(N2270="nulová",J2270,0)</f>
        <v>0</v>
      </c>
      <c r="BJ2270" s="18" t="s">
        <v>22</v>
      </c>
      <c r="BK2270" s="145">
        <f>ROUND(I2270*H2270,2)</f>
        <v>0</v>
      </c>
      <c r="BL2270" s="18" t="s">
        <v>350</v>
      </c>
      <c r="BM2270" s="144" t="s">
        <v>3282</v>
      </c>
    </row>
    <row r="2271" spans="2:65" s="1" customFormat="1" ht="10.199999999999999" x14ac:dyDescent="0.2">
      <c r="B2271" s="33"/>
      <c r="D2271" s="146" t="s">
        <v>201</v>
      </c>
      <c r="F2271" s="147" t="s">
        <v>3283</v>
      </c>
      <c r="I2271" s="148"/>
      <c r="L2271" s="33"/>
      <c r="M2271" s="149"/>
      <c r="T2271" s="54"/>
      <c r="AT2271" s="18" t="s">
        <v>201</v>
      </c>
      <c r="AU2271" s="18" t="s">
        <v>89</v>
      </c>
    </row>
    <row r="2272" spans="2:65" s="13" customFormat="1" ht="10.199999999999999" x14ac:dyDescent="0.2">
      <c r="B2272" s="157"/>
      <c r="D2272" s="151" t="s">
        <v>203</v>
      </c>
      <c r="E2272" s="158" t="s">
        <v>20</v>
      </c>
      <c r="F2272" s="159" t="s">
        <v>1272</v>
      </c>
      <c r="H2272" s="160">
        <v>52.506</v>
      </c>
      <c r="I2272" s="161"/>
      <c r="L2272" s="157"/>
      <c r="M2272" s="162"/>
      <c r="T2272" s="163"/>
      <c r="AT2272" s="158" t="s">
        <v>203</v>
      </c>
      <c r="AU2272" s="158" t="s">
        <v>89</v>
      </c>
      <c r="AV2272" s="13" t="s">
        <v>89</v>
      </c>
      <c r="AW2272" s="13" t="s">
        <v>39</v>
      </c>
      <c r="AX2272" s="13" t="s">
        <v>80</v>
      </c>
      <c r="AY2272" s="158" t="s">
        <v>192</v>
      </c>
    </row>
    <row r="2273" spans="2:51" s="13" customFormat="1" ht="10.199999999999999" x14ac:dyDescent="0.2">
      <c r="B2273" s="157"/>
      <c r="D2273" s="151" t="s">
        <v>203</v>
      </c>
      <c r="E2273" s="158" t="s">
        <v>20</v>
      </c>
      <c r="F2273" s="159" t="s">
        <v>1274</v>
      </c>
      <c r="H2273" s="160">
        <v>74.260000000000005</v>
      </c>
      <c r="I2273" s="161"/>
      <c r="L2273" s="157"/>
      <c r="M2273" s="162"/>
      <c r="T2273" s="163"/>
      <c r="AT2273" s="158" t="s">
        <v>203</v>
      </c>
      <c r="AU2273" s="158" t="s">
        <v>89</v>
      </c>
      <c r="AV2273" s="13" t="s">
        <v>89</v>
      </c>
      <c r="AW2273" s="13" t="s">
        <v>39</v>
      </c>
      <c r="AX2273" s="13" t="s">
        <v>80</v>
      </c>
      <c r="AY2273" s="158" t="s">
        <v>192</v>
      </c>
    </row>
    <row r="2274" spans="2:51" s="13" customFormat="1" ht="10.199999999999999" x14ac:dyDescent="0.2">
      <c r="B2274" s="157"/>
      <c r="D2274" s="151" t="s">
        <v>203</v>
      </c>
      <c r="E2274" s="158" t="s">
        <v>20</v>
      </c>
      <c r="F2274" s="159" t="s">
        <v>1280</v>
      </c>
      <c r="H2274" s="160">
        <v>18.52</v>
      </c>
      <c r="I2274" s="161"/>
      <c r="L2274" s="157"/>
      <c r="M2274" s="162"/>
      <c r="T2274" s="163"/>
      <c r="AT2274" s="158" t="s">
        <v>203</v>
      </c>
      <c r="AU2274" s="158" t="s">
        <v>89</v>
      </c>
      <c r="AV2274" s="13" t="s">
        <v>89</v>
      </c>
      <c r="AW2274" s="13" t="s">
        <v>39</v>
      </c>
      <c r="AX2274" s="13" t="s">
        <v>80</v>
      </c>
      <c r="AY2274" s="158" t="s">
        <v>192</v>
      </c>
    </row>
    <row r="2275" spans="2:51" s="13" customFormat="1" ht="10.199999999999999" x14ac:dyDescent="0.2">
      <c r="B2275" s="157"/>
      <c r="D2275" s="151" t="s">
        <v>203</v>
      </c>
      <c r="E2275" s="158" t="s">
        <v>20</v>
      </c>
      <c r="F2275" s="159" t="s">
        <v>1282</v>
      </c>
      <c r="H2275" s="160">
        <v>63.27</v>
      </c>
      <c r="I2275" s="161"/>
      <c r="L2275" s="157"/>
      <c r="M2275" s="162"/>
      <c r="T2275" s="163"/>
      <c r="AT2275" s="158" t="s">
        <v>203</v>
      </c>
      <c r="AU2275" s="158" t="s">
        <v>89</v>
      </c>
      <c r="AV2275" s="13" t="s">
        <v>89</v>
      </c>
      <c r="AW2275" s="13" t="s">
        <v>39</v>
      </c>
      <c r="AX2275" s="13" t="s">
        <v>80</v>
      </c>
      <c r="AY2275" s="158" t="s">
        <v>192</v>
      </c>
    </row>
    <row r="2276" spans="2:51" s="13" customFormat="1" ht="10.199999999999999" x14ac:dyDescent="0.2">
      <c r="B2276" s="157"/>
      <c r="D2276" s="151" t="s">
        <v>203</v>
      </c>
      <c r="E2276" s="158" t="s">
        <v>20</v>
      </c>
      <c r="F2276" s="159" t="s">
        <v>1284</v>
      </c>
      <c r="H2276" s="160">
        <v>28.94</v>
      </c>
      <c r="I2276" s="161"/>
      <c r="L2276" s="157"/>
      <c r="M2276" s="162"/>
      <c r="T2276" s="163"/>
      <c r="AT2276" s="158" t="s">
        <v>203</v>
      </c>
      <c r="AU2276" s="158" t="s">
        <v>89</v>
      </c>
      <c r="AV2276" s="13" t="s">
        <v>89</v>
      </c>
      <c r="AW2276" s="13" t="s">
        <v>39</v>
      </c>
      <c r="AX2276" s="13" t="s">
        <v>80</v>
      </c>
      <c r="AY2276" s="158" t="s">
        <v>192</v>
      </c>
    </row>
    <row r="2277" spans="2:51" s="13" customFormat="1" ht="10.199999999999999" x14ac:dyDescent="0.2">
      <c r="B2277" s="157"/>
      <c r="D2277" s="151" t="s">
        <v>203</v>
      </c>
      <c r="E2277" s="158" t="s">
        <v>20</v>
      </c>
      <c r="F2277" s="159" t="s">
        <v>1286</v>
      </c>
      <c r="H2277" s="160">
        <v>4.16</v>
      </c>
      <c r="I2277" s="161"/>
      <c r="L2277" s="157"/>
      <c r="M2277" s="162"/>
      <c r="T2277" s="163"/>
      <c r="AT2277" s="158" t="s">
        <v>203</v>
      </c>
      <c r="AU2277" s="158" t="s">
        <v>89</v>
      </c>
      <c r="AV2277" s="13" t="s">
        <v>89</v>
      </c>
      <c r="AW2277" s="13" t="s">
        <v>39</v>
      </c>
      <c r="AX2277" s="13" t="s">
        <v>80</v>
      </c>
      <c r="AY2277" s="158" t="s">
        <v>192</v>
      </c>
    </row>
    <row r="2278" spans="2:51" s="13" customFormat="1" ht="10.199999999999999" x14ac:dyDescent="0.2">
      <c r="B2278" s="157"/>
      <c r="D2278" s="151" t="s">
        <v>203</v>
      </c>
      <c r="E2278" s="158" t="s">
        <v>20</v>
      </c>
      <c r="F2278" s="159" t="s">
        <v>1290</v>
      </c>
      <c r="H2278" s="160">
        <v>11.21</v>
      </c>
      <c r="I2278" s="161"/>
      <c r="L2278" s="157"/>
      <c r="M2278" s="162"/>
      <c r="T2278" s="163"/>
      <c r="AT2278" s="158" t="s">
        <v>203</v>
      </c>
      <c r="AU2278" s="158" t="s">
        <v>89</v>
      </c>
      <c r="AV2278" s="13" t="s">
        <v>89</v>
      </c>
      <c r="AW2278" s="13" t="s">
        <v>39</v>
      </c>
      <c r="AX2278" s="13" t="s">
        <v>80</v>
      </c>
      <c r="AY2278" s="158" t="s">
        <v>192</v>
      </c>
    </row>
    <row r="2279" spans="2:51" s="13" customFormat="1" ht="10.199999999999999" x14ac:dyDescent="0.2">
      <c r="B2279" s="157"/>
      <c r="D2279" s="151" t="s">
        <v>203</v>
      </c>
      <c r="E2279" s="158" t="s">
        <v>20</v>
      </c>
      <c r="F2279" s="159" t="s">
        <v>1292</v>
      </c>
      <c r="H2279" s="160">
        <v>18.329999999999998</v>
      </c>
      <c r="I2279" s="161"/>
      <c r="L2279" s="157"/>
      <c r="M2279" s="162"/>
      <c r="T2279" s="163"/>
      <c r="AT2279" s="158" t="s">
        <v>203</v>
      </c>
      <c r="AU2279" s="158" t="s">
        <v>89</v>
      </c>
      <c r="AV2279" s="13" t="s">
        <v>89</v>
      </c>
      <c r="AW2279" s="13" t="s">
        <v>39</v>
      </c>
      <c r="AX2279" s="13" t="s">
        <v>80</v>
      </c>
      <c r="AY2279" s="158" t="s">
        <v>192</v>
      </c>
    </row>
    <row r="2280" spans="2:51" s="13" customFormat="1" ht="10.199999999999999" x14ac:dyDescent="0.2">
      <c r="B2280" s="157"/>
      <c r="D2280" s="151" t="s">
        <v>203</v>
      </c>
      <c r="E2280" s="158" t="s">
        <v>20</v>
      </c>
      <c r="F2280" s="159" t="s">
        <v>1294</v>
      </c>
      <c r="H2280" s="160">
        <v>25.7</v>
      </c>
      <c r="I2280" s="161"/>
      <c r="L2280" s="157"/>
      <c r="M2280" s="162"/>
      <c r="T2280" s="163"/>
      <c r="AT2280" s="158" t="s">
        <v>203</v>
      </c>
      <c r="AU2280" s="158" t="s">
        <v>89</v>
      </c>
      <c r="AV2280" s="13" t="s">
        <v>89</v>
      </c>
      <c r="AW2280" s="13" t="s">
        <v>39</v>
      </c>
      <c r="AX2280" s="13" t="s">
        <v>80</v>
      </c>
      <c r="AY2280" s="158" t="s">
        <v>192</v>
      </c>
    </row>
    <row r="2281" spans="2:51" s="13" customFormat="1" ht="10.199999999999999" x14ac:dyDescent="0.2">
      <c r="B2281" s="157"/>
      <c r="D2281" s="151" t="s">
        <v>203</v>
      </c>
      <c r="E2281" s="158" t="s">
        <v>20</v>
      </c>
      <c r="F2281" s="159" t="s">
        <v>1298</v>
      </c>
      <c r="H2281" s="160">
        <v>2.3639999999999999</v>
      </c>
      <c r="I2281" s="161"/>
      <c r="L2281" s="157"/>
      <c r="M2281" s="162"/>
      <c r="T2281" s="163"/>
      <c r="AT2281" s="158" t="s">
        <v>203</v>
      </c>
      <c r="AU2281" s="158" t="s">
        <v>89</v>
      </c>
      <c r="AV2281" s="13" t="s">
        <v>89</v>
      </c>
      <c r="AW2281" s="13" t="s">
        <v>39</v>
      </c>
      <c r="AX2281" s="13" t="s">
        <v>80</v>
      </c>
      <c r="AY2281" s="158" t="s">
        <v>192</v>
      </c>
    </row>
    <row r="2282" spans="2:51" s="13" customFormat="1" ht="10.199999999999999" x14ac:dyDescent="0.2">
      <c r="B2282" s="157"/>
      <c r="D2282" s="151" t="s">
        <v>203</v>
      </c>
      <c r="E2282" s="158" t="s">
        <v>20</v>
      </c>
      <c r="F2282" s="159" t="s">
        <v>1301</v>
      </c>
      <c r="H2282" s="160">
        <v>18.46</v>
      </c>
      <c r="I2282" s="161"/>
      <c r="L2282" s="157"/>
      <c r="M2282" s="162"/>
      <c r="T2282" s="163"/>
      <c r="AT2282" s="158" t="s">
        <v>203</v>
      </c>
      <c r="AU2282" s="158" t="s">
        <v>89</v>
      </c>
      <c r="AV2282" s="13" t="s">
        <v>89</v>
      </c>
      <c r="AW2282" s="13" t="s">
        <v>39</v>
      </c>
      <c r="AX2282" s="13" t="s">
        <v>80</v>
      </c>
      <c r="AY2282" s="158" t="s">
        <v>192</v>
      </c>
    </row>
    <row r="2283" spans="2:51" s="13" customFormat="1" ht="10.199999999999999" x14ac:dyDescent="0.2">
      <c r="B2283" s="157"/>
      <c r="D2283" s="151" t="s">
        <v>203</v>
      </c>
      <c r="E2283" s="158" t="s">
        <v>20</v>
      </c>
      <c r="F2283" s="159" t="s">
        <v>1303</v>
      </c>
      <c r="H2283" s="160">
        <v>7.2</v>
      </c>
      <c r="I2283" s="161"/>
      <c r="L2283" s="157"/>
      <c r="M2283" s="162"/>
      <c r="T2283" s="163"/>
      <c r="AT2283" s="158" t="s">
        <v>203</v>
      </c>
      <c r="AU2283" s="158" t="s">
        <v>89</v>
      </c>
      <c r="AV2283" s="13" t="s">
        <v>89</v>
      </c>
      <c r="AW2283" s="13" t="s">
        <v>39</v>
      </c>
      <c r="AX2283" s="13" t="s">
        <v>80</v>
      </c>
      <c r="AY2283" s="158" t="s">
        <v>192</v>
      </c>
    </row>
    <row r="2284" spans="2:51" s="12" customFormat="1" ht="10.199999999999999" x14ac:dyDescent="0.2">
      <c r="B2284" s="150"/>
      <c r="D2284" s="151" t="s">
        <v>203</v>
      </c>
      <c r="E2284" s="152" t="s">
        <v>20</v>
      </c>
      <c r="F2284" s="153" t="s">
        <v>3284</v>
      </c>
      <c r="H2284" s="152" t="s">
        <v>20</v>
      </c>
      <c r="I2284" s="154"/>
      <c r="L2284" s="150"/>
      <c r="M2284" s="155"/>
      <c r="T2284" s="156"/>
      <c r="AT2284" s="152" t="s">
        <v>203</v>
      </c>
      <c r="AU2284" s="152" t="s">
        <v>89</v>
      </c>
      <c r="AV2284" s="12" t="s">
        <v>22</v>
      </c>
      <c r="AW2284" s="12" t="s">
        <v>39</v>
      </c>
      <c r="AX2284" s="12" t="s">
        <v>80</v>
      </c>
      <c r="AY2284" s="152" t="s">
        <v>192</v>
      </c>
    </row>
    <row r="2285" spans="2:51" s="13" customFormat="1" ht="10.199999999999999" x14ac:dyDescent="0.2">
      <c r="B2285" s="157"/>
      <c r="D2285" s="151" t="s">
        <v>203</v>
      </c>
      <c r="E2285" s="158" t="s">
        <v>20</v>
      </c>
      <c r="F2285" s="159" t="s">
        <v>3285</v>
      </c>
      <c r="H2285" s="160">
        <v>11.939</v>
      </c>
      <c r="I2285" s="161"/>
      <c r="L2285" s="157"/>
      <c r="M2285" s="162"/>
      <c r="T2285" s="163"/>
      <c r="AT2285" s="158" t="s">
        <v>203</v>
      </c>
      <c r="AU2285" s="158" t="s">
        <v>89</v>
      </c>
      <c r="AV2285" s="13" t="s">
        <v>89</v>
      </c>
      <c r="AW2285" s="13" t="s">
        <v>39</v>
      </c>
      <c r="AX2285" s="13" t="s">
        <v>80</v>
      </c>
      <c r="AY2285" s="158" t="s">
        <v>192</v>
      </c>
    </row>
    <row r="2286" spans="2:51" s="12" customFormat="1" ht="10.199999999999999" x14ac:dyDescent="0.2">
      <c r="B2286" s="150"/>
      <c r="D2286" s="151" t="s">
        <v>203</v>
      </c>
      <c r="E2286" s="152" t="s">
        <v>20</v>
      </c>
      <c r="F2286" s="153" t="s">
        <v>3286</v>
      </c>
      <c r="H2286" s="152" t="s">
        <v>20</v>
      </c>
      <c r="I2286" s="154"/>
      <c r="L2286" s="150"/>
      <c r="M2286" s="155"/>
      <c r="T2286" s="156"/>
      <c r="AT2286" s="152" t="s">
        <v>203</v>
      </c>
      <c r="AU2286" s="152" t="s">
        <v>89</v>
      </c>
      <c r="AV2286" s="12" t="s">
        <v>22</v>
      </c>
      <c r="AW2286" s="12" t="s">
        <v>39</v>
      </c>
      <c r="AX2286" s="12" t="s">
        <v>80</v>
      </c>
      <c r="AY2286" s="152" t="s">
        <v>192</v>
      </c>
    </row>
    <row r="2287" spans="2:51" s="13" customFormat="1" ht="10.199999999999999" x14ac:dyDescent="0.2">
      <c r="B2287" s="157"/>
      <c r="D2287" s="151" t="s">
        <v>203</v>
      </c>
      <c r="E2287" s="158" t="s">
        <v>20</v>
      </c>
      <c r="F2287" s="159" t="s">
        <v>3287</v>
      </c>
      <c r="H2287" s="160">
        <v>2.8490000000000002</v>
      </c>
      <c r="I2287" s="161"/>
      <c r="L2287" s="157"/>
      <c r="M2287" s="162"/>
      <c r="T2287" s="163"/>
      <c r="AT2287" s="158" t="s">
        <v>203</v>
      </c>
      <c r="AU2287" s="158" t="s">
        <v>89</v>
      </c>
      <c r="AV2287" s="13" t="s">
        <v>89</v>
      </c>
      <c r="AW2287" s="13" t="s">
        <v>39</v>
      </c>
      <c r="AX2287" s="13" t="s">
        <v>80</v>
      </c>
      <c r="AY2287" s="158" t="s">
        <v>192</v>
      </c>
    </row>
    <row r="2288" spans="2:51" s="14" customFormat="1" ht="10.199999999999999" x14ac:dyDescent="0.2">
      <c r="B2288" s="164"/>
      <c r="D2288" s="151" t="s">
        <v>203</v>
      </c>
      <c r="E2288" s="165" t="s">
        <v>20</v>
      </c>
      <c r="F2288" s="166" t="s">
        <v>207</v>
      </c>
      <c r="H2288" s="167">
        <v>339.70800000000003</v>
      </c>
      <c r="I2288" s="168"/>
      <c r="L2288" s="164"/>
      <c r="M2288" s="169"/>
      <c r="T2288" s="170"/>
      <c r="AT2288" s="165" t="s">
        <v>203</v>
      </c>
      <c r="AU2288" s="165" t="s">
        <v>89</v>
      </c>
      <c r="AV2288" s="14" t="s">
        <v>199</v>
      </c>
      <c r="AW2288" s="14" t="s">
        <v>39</v>
      </c>
      <c r="AX2288" s="14" t="s">
        <v>22</v>
      </c>
      <c r="AY2288" s="165" t="s">
        <v>192</v>
      </c>
    </row>
    <row r="2289" spans="2:65" s="1" customFormat="1" ht="16.5" customHeight="1" x14ac:dyDescent="0.2">
      <c r="B2289" s="33"/>
      <c r="C2289" s="133" t="s">
        <v>3288</v>
      </c>
      <c r="D2289" s="133" t="s">
        <v>194</v>
      </c>
      <c r="E2289" s="134" t="s">
        <v>3289</v>
      </c>
      <c r="F2289" s="135" t="s">
        <v>3290</v>
      </c>
      <c r="G2289" s="136" t="s">
        <v>234</v>
      </c>
      <c r="H2289" s="137">
        <v>644.36599999999999</v>
      </c>
      <c r="I2289" s="138"/>
      <c r="J2289" s="139">
        <f>ROUND(I2289*H2289,2)</f>
        <v>0</v>
      </c>
      <c r="K2289" s="135" t="s">
        <v>198</v>
      </c>
      <c r="L2289" s="33"/>
      <c r="M2289" s="140" t="s">
        <v>20</v>
      </c>
      <c r="N2289" s="141" t="s">
        <v>51</v>
      </c>
      <c r="P2289" s="142">
        <f>O2289*H2289</f>
        <v>0</v>
      </c>
      <c r="Q2289" s="142">
        <v>2.9999999999999997E-4</v>
      </c>
      <c r="R2289" s="142">
        <f>Q2289*H2289</f>
        <v>0.19330979999999998</v>
      </c>
      <c r="S2289" s="142">
        <v>0</v>
      </c>
      <c r="T2289" s="143">
        <f>S2289*H2289</f>
        <v>0</v>
      </c>
      <c r="AR2289" s="144" t="s">
        <v>350</v>
      </c>
      <c r="AT2289" s="144" t="s">
        <v>194</v>
      </c>
      <c r="AU2289" s="144" t="s">
        <v>89</v>
      </c>
      <c r="AY2289" s="18" t="s">
        <v>192</v>
      </c>
      <c r="BE2289" s="145">
        <f>IF(N2289="základní",J2289,0)</f>
        <v>0</v>
      </c>
      <c r="BF2289" s="145">
        <f>IF(N2289="snížená",J2289,0)</f>
        <v>0</v>
      </c>
      <c r="BG2289" s="145">
        <f>IF(N2289="zákl. přenesená",J2289,0)</f>
        <v>0</v>
      </c>
      <c r="BH2289" s="145">
        <f>IF(N2289="sníž. přenesená",J2289,0)</f>
        <v>0</v>
      </c>
      <c r="BI2289" s="145">
        <f>IF(N2289="nulová",J2289,0)</f>
        <v>0</v>
      </c>
      <c r="BJ2289" s="18" t="s">
        <v>22</v>
      </c>
      <c r="BK2289" s="145">
        <f>ROUND(I2289*H2289,2)</f>
        <v>0</v>
      </c>
      <c r="BL2289" s="18" t="s">
        <v>350</v>
      </c>
      <c r="BM2289" s="144" t="s">
        <v>3291</v>
      </c>
    </row>
    <row r="2290" spans="2:65" s="1" customFormat="1" ht="10.199999999999999" x14ac:dyDescent="0.2">
      <c r="B2290" s="33"/>
      <c r="D2290" s="146" t="s">
        <v>201</v>
      </c>
      <c r="F2290" s="147" t="s">
        <v>3292</v>
      </c>
      <c r="I2290" s="148"/>
      <c r="L2290" s="33"/>
      <c r="M2290" s="149"/>
      <c r="T2290" s="54"/>
      <c r="AT2290" s="18" t="s">
        <v>201</v>
      </c>
      <c r="AU2290" s="18" t="s">
        <v>89</v>
      </c>
    </row>
    <row r="2291" spans="2:65" s="12" customFormat="1" ht="10.199999999999999" x14ac:dyDescent="0.2">
      <c r="B2291" s="150"/>
      <c r="D2291" s="151" t="s">
        <v>203</v>
      </c>
      <c r="E2291" s="152" t="s">
        <v>20</v>
      </c>
      <c r="F2291" s="153" t="s">
        <v>3293</v>
      </c>
      <c r="H2291" s="152" t="s">
        <v>20</v>
      </c>
      <c r="I2291" s="154"/>
      <c r="L2291" s="150"/>
      <c r="M2291" s="155"/>
      <c r="T2291" s="156"/>
      <c r="AT2291" s="152" t="s">
        <v>203</v>
      </c>
      <c r="AU2291" s="152" t="s">
        <v>89</v>
      </c>
      <c r="AV2291" s="12" t="s">
        <v>22</v>
      </c>
      <c r="AW2291" s="12" t="s">
        <v>39</v>
      </c>
      <c r="AX2291" s="12" t="s">
        <v>80</v>
      </c>
      <c r="AY2291" s="152" t="s">
        <v>192</v>
      </c>
    </row>
    <row r="2292" spans="2:65" s="13" customFormat="1" ht="10.199999999999999" x14ac:dyDescent="0.2">
      <c r="B2292" s="157"/>
      <c r="D2292" s="151" t="s">
        <v>203</v>
      </c>
      <c r="E2292" s="158" t="s">
        <v>20</v>
      </c>
      <c r="F2292" s="159" t="s">
        <v>1268</v>
      </c>
      <c r="H2292" s="160">
        <v>157.24100000000001</v>
      </c>
      <c r="I2292" s="161"/>
      <c r="L2292" s="157"/>
      <c r="M2292" s="162"/>
      <c r="T2292" s="163"/>
      <c r="AT2292" s="158" t="s">
        <v>203</v>
      </c>
      <c r="AU2292" s="158" t="s">
        <v>89</v>
      </c>
      <c r="AV2292" s="13" t="s">
        <v>89</v>
      </c>
      <c r="AW2292" s="13" t="s">
        <v>39</v>
      </c>
      <c r="AX2292" s="13" t="s">
        <v>80</v>
      </c>
      <c r="AY2292" s="158" t="s">
        <v>192</v>
      </c>
    </row>
    <row r="2293" spans="2:65" s="13" customFormat="1" ht="10.199999999999999" x14ac:dyDescent="0.2">
      <c r="B2293" s="157"/>
      <c r="D2293" s="151" t="s">
        <v>203</v>
      </c>
      <c r="E2293" s="158" t="s">
        <v>20</v>
      </c>
      <c r="F2293" s="159" t="s">
        <v>1270</v>
      </c>
      <c r="H2293" s="160">
        <v>57.12</v>
      </c>
      <c r="I2293" s="161"/>
      <c r="L2293" s="157"/>
      <c r="M2293" s="162"/>
      <c r="T2293" s="163"/>
      <c r="AT2293" s="158" t="s">
        <v>203</v>
      </c>
      <c r="AU2293" s="158" t="s">
        <v>89</v>
      </c>
      <c r="AV2293" s="13" t="s">
        <v>89</v>
      </c>
      <c r="AW2293" s="13" t="s">
        <v>39</v>
      </c>
      <c r="AX2293" s="13" t="s">
        <v>80</v>
      </c>
      <c r="AY2293" s="158" t="s">
        <v>192</v>
      </c>
    </row>
    <row r="2294" spans="2:65" s="13" customFormat="1" ht="10.199999999999999" x14ac:dyDescent="0.2">
      <c r="B2294" s="157"/>
      <c r="D2294" s="151" t="s">
        <v>203</v>
      </c>
      <c r="E2294" s="158" t="s">
        <v>20</v>
      </c>
      <c r="F2294" s="159" t="s">
        <v>3294</v>
      </c>
      <c r="H2294" s="160">
        <v>157.518</v>
      </c>
      <c r="I2294" s="161"/>
      <c r="L2294" s="157"/>
      <c r="M2294" s="162"/>
      <c r="T2294" s="163"/>
      <c r="AT2294" s="158" t="s">
        <v>203</v>
      </c>
      <c r="AU2294" s="158" t="s">
        <v>89</v>
      </c>
      <c r="AV2294" s="13" t="s">
        <v>89</v>
      </c>
      <c r="AW2294" s="13" t="s">
        <v>39</v>
      </c>
      <c r="AX2294" s="13" t="s">
        <v>80</v>
      </c>
      <c r="AY2294" s="158" t="s">
        <v>192</v>
      </c>
    </row>
    <row r="2295" spans="2:65" s="13" customFormat="1" ht="10.199999999999999" x14ac:dyDescent="0.2">
      <c r="B2295" s="157"/>
      <c r="D2295" s="151" t="s">
        <v>203</v>
      </c>
      <c r="E2295" s="158" t="s">
        <v>20</v>
      </c>
      <c r="F2295" s="159" t="s">
        <v>3295</v>
      </c>
      <c r="H2295" s="160">
        <v>148.52000000000001</v>
      </c>
      <c r="I2295" s="161"/>
      <c r="L2295" s="157"/>
      <c r="M2295" s="162"/>
      <c r="T2295" s="163"/>
      <c r="AT2295" s="158" t="s">
        <v>203</v>
      </c>
      <c r="AU2295" s="158" t="s">
        <v>89</v>
      </c>
      <c r="AV2295" s="13" t="s">
        <v>89</v>
      </c>
      <c r="AW2295" s="13" t="s">
        <v>39</v>
      </c>
      <c r="AX2295" s="13" t="s">
        <v>80</v>
      </c>
      <c r="AY2295" s="158" t="s">
        <v>192</v>
      </c>
    </row>
    <row r="2296" spans="2:65" s="13" customFormat="1" ht="10.199999999999999" x14ac:dyDescent="0.2">
      <c r="B2296" s="157"/>
      <c r="D2296" s="151" t="s">
        <v>203</v>
      </c>
      <c r="E2296" s="158" t="s">
        <v>20</v>
      </c>
      <c r="F2296" s="159" t="s">
        <v>3296</v>
      </c>
      <c r="H2296" s="160">
        <v>25.28</v>
      </c>
      <c r="I2296" s="161"/>
      <c r="L2296" s="157"/>
      <c r="M2296" s="162"/>
      <c r="T2296" s="163"/>
      <c r="AT2296" s="158" t="s">
        <v>203</v>
      </c>
      <c r="AU2296" s="158" t="s">
        <v>89</v>
      </c>
      <c r="AV2296" s="13" t="s">
        <v>89</v>
      </c>
      <c r="AW2296" s="13" t="s">
        <v>39</v>
      </c>
      <c r="AX2296" s="13" t="s">
        <v>80</v>
      </c>
      <c r="AY2296" s="158" t="s">
        <v>192</v>
      </c>
    </row>
    <row r="2297" spans="2:65" s="13" customFormat="1" ht="10.199999999999999" x14ac:dyDescent="0.2">
      <c r="B2297" s="157"/>
      <c r="D2297" s="151" t="s">
        <v>203</v>
      </c>
      <c r="E2297" s="158" t="s">
        <v>20</v>
      </c>
      <c r="F2297" s="159" t="s">
        <v>3297</v>
      </c>
      <c r="H2297" s="160">
        <v>37.04</v>
      </c>
      <c r="I2297" s="161"/>
      <c r="L2297" s="157"/>
      <c r="M2297" s="162"/>
      <c r="T2297" s="163"/>
      <c r="AT2297" s="158" t="s">
        <v>203</v>
      </c>
      <c r="AU2297" s="158" t="s">
        <v>89</v>
      </c>
      <c r="AV2297" s="13" t="s">
        <v>89</v>
      </c>
      <c r="AW2297" s="13" t="s">
        <v>39</v>
      </c>
      <c r="AX2297" s="13" t="s">
        <v>80</v>
      </c>
      <c r="AY2297" s="158" t="s">
        <v>192</v>
      </c>
    </row>
    <row r="2298" spans="2:65" s="13" customFormat="1" ht="10.199999999999999" x14ac:dyDescent="0.2">
      <c r="B2298" s="157"/>
      <c r="D2298" s="151" t="s">
        <v>203</v>
      </c>
      <c r="E2298" s="158" t="s">
        <v>20</v>
      </c>
      <c r="F2298" s="159" t="s">
        <v>3298</v>
      </c>
      <c r="H2298" s="160">
        <v>8.32</v>
      </c>
      <c r="I2298" s="161"/>
      <c r="L2298" s="157"/>
      <c r="M2298" s="162"/>
      <c r="T2298" s="163"/>
      <c r="AT2298" s="158" t="s">
        <v>203</v>
      </c>
      <c r="AU2298" s="158" t="s">
        <v>89</v>
      </c>
      <c r="AV2298" s="13" t="s">
        <v>89</v>
      </c>
      <c r="AW2298" s="13" t="s">
        <v>39</v>
      </c>
      <c r="AX2298" s="13" t="s">
        <v>80</v>
      </c>
      <c r="AY2298" s="158" t="s">
        <v>192</v>
      </c>
    </row>
    <row r="2299" spans="2:65" s="13" customFormat="1" ht="10.199999999999999" x14ac:dyDescent="0.2">
      <c r="B2299" s="157"/>
      <c r="D2299" s="151" t="s">
        <v>203</v>
      </c>
      <c r="E2299" s="158" t="s">
        <v>20</v>
      </c>
      <c r="F2299" s="159" t="s">
        <v>3299</v>
      </c>
      <c r="H2299" s="160">
        <v>36.659999999999997</v>
      </c>
      <c r="I2299" s="161"/>
      <c r="L2299" s="157"/>
      <c r="M2299" s="162"/>
      <c r="T2299" s="163"/>
      <c r="AT2299" s="158" t="s">
        <v>203</v>
      </c>
      <c r="AU2299" s="158" t="s">
        <v>89</v>
      </c>
      <c r="AV2299" s="13" t="s">
        <v>89</v>
      </c>
      <c r="AW2299" s="13" t="s">
        <v>39</v>
      </c>
      <c r="AX2299" s="13" t="s">
        <v>80</v>
      </c>
      <c r="AY2299" s="158" t="s">
        <v>192</v>
      </c>
    </row>
    <row r="2300" spans="2:65" s="13" customFormat="1" ht="10.199999999999999" x14ac:dyDescent="0.2">
      <c r="B2300" s="157"/>
      <c r="D2300" s="151" t="s">
        <v>203</v>
      </c>
      <c r="E2300" s="158" t="s">
        <v>20</v>
      </c>
      <c r="F2300" s="159" t="s">
        <v>3300</v>
      </c>
      <c r="H2300" s="160">
        <v>4.7279999999999998</v>
      </c>
      <c r="I2300" s="161"/>
      <c r="L2300" s="157"/>
      <c r="M2300" s="162"/>
      <c r="T2300" s="163"/>
      <c r="AT2300" s="158" t="s">
        <v>203</v>
      </c>
      <c r="AU2300" s="158" t="s">
        <v>89</v>
      </c>
      <c r="AV2300" s="13" t="s">
        <v>89</v>
      </c>
      <c r="AW2300" s="13" t="s">
        <v>39</v>
      </c>
      <c r="AX2300" s="13" t="s">
        <v>80</v>
      </c>
      <c r="AY2300" s="158" t="s">
        <v>192</v>
      </c>
    </row>
    <row r="2301" spans="2:65" s="12" customFormat="1" ht="10.199999999999999" x14ac:dyDescent="0.2">
      <c r="B2301" s="150"/>
      <c r="D2301" s="151" t="s">
        <v>203</v>
      </c>
      <c r="E2301" s="152" t="s">
        <v>20</v>
      </c>
      <c r="F2301" s="153" t="s">
        <v>3301</v>
      </c>
      <c r="H2301" s="152" t="s">
        <v>20</v>
      </c>
      <c r="I2301" s="154"/>
      <c r="L2301" s="150"/>
      <c r="M2301" s="155"/>
      <c r="T2301" s="156"/>
      <c r="AT2301" s="152" t="s">
        <v>203</v>
      </c>
      <c r="AU2301" s="152" t="s">
        <v>89</v>
      </c>
      <c r="AV2301" s="12" t="s">
        <v>22</v>
      </c>
      <c r="AW2301" s="12" t="s">
        <v>39</v>
      </c>
      <c r="AX2301" s="12" t="s">
        <v>80</v>
      </c>
      <c r="AY2301" s="152" t="s">
        <v>192</v>
      </c>
    </row>
    <row r="2302" spans="2:65" s="12" customFormat="1" ht="10.199999999999999" x14ac:dyDescent="0.2">
      <c r="B2302" s="150"/>
      <c r="D2302" s="151" t="s">
        <v>203</v>
      </c>
      <c r="E2302" s="152" t="s">
        <v>20</v>
      </c>
      <c r="F2302" s="153" t="s">
        <v>3302</v>
      </c>
      <c r="H2302" s="152" t="s">
        <v>20</v>
      </c>
      <c r="I2302" s="154"/>
      <c r="L2302" s="150"/>
      <c r="M2302" s="155"/>
      <c r="T2302" s="156"/>
      <c r="AT2302" s="152" t="s">
        <v>203</v>
      </c>
      <c r="AU2302" s="152" t="s">
        <v>89</v>
      </c>
      <c r="AV2302" s="12" t="s">
        <v>22</v>
      </c>
      <c r="AW2302" s="12" t="s">
        <v>39</v>
      </c>
      <c r="AX2302" s="12" t="s">
        <v>80</v>
      </c>
      <c r="AY2302" s="152" t="s">
        <v>192</v>
      </c>
    </row>
    <row r="2303" spans="2:65" s="13" customFormat="1" ht="10.199999999999999" x14ac:dyDescent="0.2">
      <c r="B2303" s="157"/>
      <c r="D2303" s="151" t="s">
        <v>203</v>
      </c>
      <c r="E2303" s="158" t="s">
        <v>20</v>
      </c>
      <c r="F2303" s="159" t="s">
        <v>3285</v>
      </c>
      <c r="H2303" s="160">
        <v>11.939</v>
      </c>
      <c r="I2303" s="161"/>
      <c r="L2303" s="157"/>
      <c r="M2303" s="162"/>
      <c r="T2303" s="163"/>
      <c r="AT2303" s="158" t="s">
        <v>203</v>
      </c>
      <c r="AU2303" s="158" t="s">
        <v>89</v>
      </c>
      <c r="AV2303" s="13" t="s">
        <v>89</v>
      </c>
      <c r="AW2303" s="13" t="s">
        <v>39</v>
      </c>
      <c r="AX2303" s="13" t="s">
        <v>80</v>
      </c>
      <c r="AY2303" s="158" t="s">
        <v>192</v>
      </c>
    </row>
    <row r="2304" spans="2:65" s="14" customFormat="1" ht="10.199999999999999" x14ac:dyDescent="0.2">
      <c r="B2304" s="164"/>
      <c r="D2304" s="151" t="s">
        <v>203</v>
      </c>
      <c r="E2304" s="165" t="s">
        <v>20</v>
      </c>
      <c r="F2304" s="166" t="s">
        <v>207</v>
      </c>
      <c r="H2304" s="167">
        <v>644.36599999999999</v>
      </c>
      <c r="I2304" s="168"/>
      <c r="L2304" s="164"/>
      <c r="M2304" s="169"/>
      <c r="T2304" s="170"/>
      <c r="AT2304" s="165" t="s">
        <v>203</v>
      </c>
      <c r="AU2304" s="165" t="s">
        <v>89</v>
      </c>
      <c r="AV2304" s="14" t="s">
        <v>199</v>
      </c>
      <c r="AW2304" s="14" t="s">
        <v>39</v>
      </c>
      <c r="AX2304" s="14" t="s">
        <v>22</v>
      </c>
      <c r="AY2304" s="165" t="s">
        <v>192</v>
      </c>
    </row>
    <row r="2305" spans="2:65" s="1" customFormat="1" ht="21.75" customHeight="1" x14ac:dyDescent="0.2">
      <c r="B2305" s="33"/>
      <c r="C2305" s="133" t="s">
        <v>3303</v>
      </c>
      <c r="D2305" s="133" t="s">
        <v>194</v>
      </c>
      <c r="E2305" s="134" t="s">
        <v>3304</v>
      </c>
      <c r="F2305" s="135" t="s">
        <v>3305</v>
      </c>
      <c r="G2305" s="136" t="s">
        <v>234</v>
      </c>
      <c r="H2305" s="137">
        <v>52.506</v>
      </c>
      <c r="I2305" s="138"/>
      <c r="J2305" s="139">
        <f>ROUND(I2305*H2305,2)</f>
        <v>0</v>
      </c>
      <c r="K2305" s="135" t="s">
        <v>198</v>
      </c>
      <c r="L2305" s="33"/>
      <c r="M2305" s="140" t="s">
        <v>20</v>
      </c>
      <c r="N2305" s="141" t="s">
        <v>51</v>
      </c>
      <c r="P2305" s="142">
        <f>O2305*H2305</f>
        <v>0</v>
      </c>
      <c r="Q2305" s="142">
        <v>4.4999999999999997E-3</v>
      </c>
      <c r="R2305" s="142">
        <f>Q2305*H2305</f>
        <v>0.23627699999999999</v>
      </c>
      <c r="S2305" s="142">
        <v>0</v>
      </c>
      <c r="T2305" s="143">
        <f>S2305*H2305</f>
        <v>0</v>
      </c>
      <c r="AR2305" s="144" t="s">
        <v>350</v>
      </c>
      <c r="AT2305" s="144" t="s">
        <v>194</v>
      </c>
      <c r="AU2305" s="144" t="s">
        <v>89</v>
      </c>
      <c r="AY2305" s="18" t="s">
        <v>192</v>
      </c>
      <c r="BE2305" s="145">
        <f>IF(N2305="základní",J2305,0)</f>
        <v>0</v>
      </c>
      <c r="BF2305" s="145">
        <f>IF(N2305="snížená",J2305,0)</f>
        <v>0</v>
      </c>
      <c r="BG2305" s="145">
        <f>IF(N2305="zákl. přenesená",J2305,0)</f>
        <v>0</v>
      </c>
      <c r="BH2305" s="145">
        <f>IF(N2305="sníž. přenesená",J2305,0)</f>
        <v>0</v>
      </c>
      <c r="BI2305" s="145">
        <f>IF(N2305="nulová",J2305,0)</f>
        <v>0</v>
      </c>
      <c r="BJ2305" s="18" t="s">
        <v>22</v>
      </c>
      <c r="BK2305" s="145">
        <f>ROUND(I2305*H2305,2)</f>
        <v>0</v>
      </c>
      <c r="BL2305" s="18" t="s">
        <v>350</v>
      </c>
      <c r="BM2305" s="144" t="s">
        <v>3306</v>
      </c>
    </row>
    <row r="2306" spans="2:65" s="1" customFormat="1" ht="10.199999999999999" x14ac:dyDescent="0.2">
      <c r="B2306" s="33"/>
      <c r="D2306" s="146" t="s">
        <v>201</v>
      </c>
      <c r="F2306" s="147" t="s">
        <v>3307</v>
      </c>
      <c r="I2306" s="148"/>
      <c r="L2306" s="33"/>
      <c r="M2306" s="149"/>
      <c r="T2306" s="54"/>
      <c r="AT2306" s="18" t="s">
        <v>201</v>
      </c>
      <c r="AU2306" s="18" t="s">
        <v>89</v>
      </c>
    </row>
    <row r="2307" spans="2:65" s="12" customFormat="1" ht="10.199999999999999" x14ac:dyDescent="0.2">
      <c r="B2307" s="150"/>
      <c r="D2307" s="151" t="s">
        <v>203</v>
      </c>
      <c r="E2307" s="152" t="s">
        <v>20</v>
      </c>
      <c r="F2307" s="153" t="s">
        <v>3308</v>
      </c>
      <c r="H2307" s="152" t="s">
        <v>20</v>
      </c>
      <c r="I2307" s="154"/>
      <c r="L2307" s="150"/>
      <c r="M2307" s="155"/>
      <c r="T2307" s="156"/>
      <c r="AT2307" s="152" t="s">
        <v>203</v>
      </c>
      <c r="AU2307" s="152" t="s">
        <v>89</v>
      </c>
      <c r="AV2307" s="12" t="s">
        <v>22</v>
      </c>
      <c r="AW2307" s="12" t="s">
        <v>39</v>
      </c>
      <c r="AX2307" s="12" t="s">
        <v>80</v>
      </c>
      <c r="AY2307" s="152" t="s">
        <v>192</v>
      </c>
    </row>
    <row r="2308" spans="2:65" s="13" customFormat="1" ht="10.199999999999999" x14ac:dyDescent="0.2">
      <c r="B2308" s="157"/>
      <c r="D2308" s="151" t="s">
        <v>203</v>
      </c>
      <c r="E2308" s="158" t="s">
        <v>20</v>
      </c>
      <c r="F2308" s="159" t="s">
        <v>1272</v>
      </c>
      <c r="H2308" s="160">
        <v>52.506</v>
      </c>
      <c r="I2308" s="161"/>
      <c r="L2308" s="157"/>
      <c r="M2308" s="162"/>
      <c r="T2308" s="163"/>
      <c r="AT2308" s="158" t="s">
        <v>203</v>
      </c>
      <c r="AU2308" s="158" t="s">
        <v>89</v>
      </c>
      <c r="AV2308" s="13" t="s">
        <v>89</v>
      </c>
      <c r="AW2308" s="13" t="s">
        <v>39</v>
      </c>
      <c r="AX2308" s="13" t="s">
        <v>22</v>
      </c>
      <c r="AY2308" s="158" t="s">
        <v>192</v>
      </c>
    </row>
    <row r="2309" spans="2:65" s="1" customFormat="1" ht="24.15" customHeight="1" x14ac:dyDescent="0.2">
      <c r="B2309" s="33"/>
      <c r="C2309" s="133" t="s">
        <v>3309</v>
      </c>
      <c r="D2309" s="133" t="s">
        <v>194</v>
      </c>
      <c r="E2309" s="134" t="s">
        <v>3310</v>
      </c>
      <c r="F2309" s="135" t="s">
        <v>3311</v>
      </c>
      <c r="G2309" s="136" t="s">
        <v>234</v>
      </c>
      <c r="H2309" s="137">
        <v>43.374000000000002</v>
      </c>
      <c r="I2309" s="138"/>
      <c r="J2309" s="139">
        <f>ROUND(I2309*H2309,2)</f>
        <v>0</v>
      </c>
      <c r="K2309" s="135" t="s">
        <v>198</v>
      </c>
      <c r="L2309" s="33"/>
      <c r="M2309" s="140" t="s">
        <v>20</v>
      </c>
      <c r="N2309" s="141" t="s">
        <v>51</v>
      </c>
      <c r="P2309" s="142">
        <f>O2309*H2309</f>
        <v>0</v>
      </c>
      <c r="Q2309" s="142">
        <v>7.4999999999999997E-3</v>
      </c>
      <c r="R2309" s="142">
        <f>Q2309*H2309</f>
        <v>0.32530500000000001</v>
      </c>
      <c r="S2309" s="142">
        <v>0</v>
      </c>
      <c r="T2309" s="143">
        <f>S2309*H2309</f>
        <v>0</v>
      </c>
      <c r="AR2309" s="144" t="s">
        <v>350</v>
      </c>
      <c r="AT2309" s="144" t="s">
        <v>194</v>
      </c>
      <c r="AU2309" s="144" t="s">
        <v>89</v>
      </c>
      <c r="AY2309" s="18" t="s">
        <v>192</v>
      </c>
      <c r="BE2309" s="145">
        <f>IF(N2309="základní",J2309,0)</f>
        <v>0</v>
      </c>
      <c r="BF2309" s="145">
        <f>IF(N2309="snížená",J2309,0)</f>
        <v>0</v>
      </c>
      <c r="BG2309" s="145">
        <f>IF(N2309="zákl. přenesená",J2309,0)</f>
        <v>0</v>
      </c>
      <c r="BH2309" s="145">
        <f>IF(N2309="sníž. přenesená",J2309,0)</f>
        <v>0</v>
      </c>
      <c r="BI2309" s="145">
        <f>IF(N2309="nulová",J2309,0)</f>
        <v>0</v>
      </c>
      <c r="BJ2309" s="18" t="s">
        <v>22</v>
      </c>
      <c r="BK2309" s="145">
        <f>ROUND(I2309*H2309,2)</f>
        <v>0</v>
      </c>
      <c r="BL2309" s="18" t="s">
        <v>350</v>
      </c>
      <c r="BM2309" s="144" t="s">
        <v>3312</v>
      </c>
    </row>
    <row r="2310" spans="2:65" s="1" customFormat="1" ht="10.199999999999999" x14ac:dyDescent="0.2">
      <c r="B2310" s="33"/>
      <c r="D2310" s="146" t="s">
        <v>201</v>
      </c>
      <c r="F2310" s="147" t="s">
        <v>3313</v>
      </c>
      <c r="I2310" s="148"/>
      <c r="L2310" s="33"/>
      <c r="M2310" s="149"/>
      <c r="T2310" s="54"/>
      <c r="AT2310" s="18" t="s">
        <v>201</v>
      </c>
      <c r="AU2310" s="18" t="s">
        <v>89</v>
      </c>
    </row>
    <row r="2311" spans="2:65" s="13" customFormat="1" ht="10.199999999999999" x14ac:dyDescent="0.2">
      <c r="B2311" s="157"/>
      <c r="D2311" s="151" t="s">
        <v>203</v>
      </c>
      <c r="E2311" s="158" t="s">
        <v>20</v>
      </c>
      <c r="F2311" s="159" t="s">
        <v>1280</v>
      </c>
      <c r="H2311" s="160">
        <v>18.52</v>
      </c>
      <c r="I2311" s="161"/>
      <c r="L2311" s="157"/>
      <c r="M2311" s="162"/>
      <c r="T2311" s="163"/>
      <c r="AT2311" s="158" t="s">
        <v>203</v>
      </c>
      <c r="AU2311" s="158" t="s">
        <v>89</v>
      </c>
      <c r="AV2311" s="13" t="s">
        <v>89</v>
      </c>
      <c r="AW2311" s="13" t="s">
        <v>39</v>
      </c>
      <c r="AX2311" s="13" t="s">
        <v>80</v>
      </c>
      <c r="AY2311" s="158" t="s">
        <v>192</v>
      </c>
    </row>
    <row r="2312" spans="2:65" s="13" customFormat="1" ht="10.199999999999999" x14ac:dyDescent="0.2">
      <c r="B2312" s="157"/>
      <c r="D2312" s="151" t="s">
        <v>203</v>
      </c>
      <c r="E2312" s="158" t="s">
        <v>20</v>
      </c>
      <c r="F2312" s="159" t="s">
        <v>1286</v>
      </c>
      <c r="H2312" s="160">
        <v>4.16</v>
      </c>
      <c r="I2312" s="161"/>
      <c r="L2312" s="157"/>
      <c r="M2312" s="162"/>
      <c r="T2312" s="163"/>
      <c r="AT2312" s="158" t="s">
        <v>203</v>
      </c>
      <c r="AU2312" s="158" t="s">
        <v>89</v>
      </c>
      <c r="AV2312" s="13" t="s">
        <v>89</v>
      </c>
      <c r="AW2312" s="13" t="s">
        <v>39</v>
      </c>
      <c r="AX2312" s="13" t="s">
        <v>80</v>
      </c>
      <c r="AY2312" s="158" t="s">
        <v>192</v>
      </c>
    </row>
    <row r="2313" spans="2:65" s="13" customFormat="1" ht="10.199999999999999" x14ac:dyDescent="0.2">
      <c r="B2313" s="157"/>
      <c r="D2313" s="151" t="s">
        <v>203</v>
      </c>
      <c r="E2313" s="158" t="s">
        <v>20</v>
      </c>
      <c r="F2313" s="159" t="s">
        <v>1292</v>
      </c>
      <c r="H2313" s="160">
        <v>18.329999999999998</v>
      </c>
      <c r="I2313" s="161"/>
      <c r="L2313" s="157"/>
      <c r="M2313" s="162"/>
      <c r="T2313" s="163"/>
      <c r="AT2313" s="158" t="s">
        <v>203</v>
      </c>
      <c r="AU2313" s="158" t="s">
        <v>89</v>
      </c>
      <c r="AV2313" s="13" t="s">
        <v>89</v>
      </c>
      <c r="AW2313" s="13" t="s">
        <v>39</v>
      </c>
      <c r="AX2313" s="13" t="s">
        <v>80</v>
      </c>
      <c r="AY2313" s="158" t="s">
        <v>192</v>
      </c>
    </row>
    <row r="2314" spans="2:65" s="13" customFormat="1" ht="10.199999999999999" x14ac:dyDescent="0.2">
      <c r="B2314" s="157"/>
      <c r="D2314" s="151" t="s">
        <v>203</v>
      </c>
      <c r="E2314" s="158" t="s">
        <v>20</v>
      </c>
      <c r="F2314" s="159" t="s">
        <v>1298</v>
      </c>
      <c r="H2314" s="160">
        <v>2.3639999999999999</v>
      </c>
      <c r="I2314" s="161"/>
      <c r="L2314" s="157"/>
      <c r="M2314" s="162"/>
      <c r="T2314" s="163"/>
      <c r="AT2314" s="158" t="s">
        <v>203</v>
      </c>
      <c r="AU2314" s="158" t="s">
        <v>89</v>
      </c>
      <c r="AV2314" s="13" t="s">
        <v>89</v>
      </c>
      <c r="AW2314" s="13" t="s">
        <v>39</v>
      </c>
      <c r="AX2314" s="13" t="s">
        <v>80</v>
      </c>
      <c r="AY2314" s="158" t="s">
        <v>192</v>
      </c>
    </row>
    <row r="2315" spans="2:65" s="14" customFormat="1" ht="10.199999999999999" x14ac:dyDescent="0.2">
      <c r="B2315" s="164"/>
      <c r="D2315" s="151" t="s">
        <v>203</v>
      </c>
      <c r="E2315" s="165" t="s">
        <v>20</v>
      </c>
      <c r="F2315" s="166" t="s">
        <v>207</v>
      </c>
      <c r="H2315" s="167">
        <v>43.374000000000002</v>
      </c>
      <c r="I2315" s="168"/>
      <c r="L2315" s="164"/>
      <c r="M2315" s="169"/>
      <c r="T2315" s="170"/>
      <c r="AT2315" s="165" t="s">
        <v>203</v>
      </c>
      <c r="AU2315" s="165" t="s">
        <v>89</v>
      </c>
      <c r="AV2315" s="14" t="s">
        <v>199</v>
      </c>
      <c r="AW2315" s="14" t="s">
        <v>39</v>
      </c>
      <c r="AX2315" s="14" t="s">
        <v>22</v>
      </c>
      <c r="AY2315" s="165" t="s">
        <v>192</v>
      </c>
    </row>
    <row r="2316" spans="2:65" s="1" customFormat="1" ht="21.75" customHeight="1" x14ac:dyDescent="0.2">
      <c r="B2316" s="33"/>
      <c r="C2316" s="133" t="s">
        <v>3314</v>
      </c>
      <c r="D2316" s="133" t="s">
        <v>194</v>
      </c>
      <c r="E2316" s="134" t="s">
        <v>3315</v>
      </c>
      <c r="F2316" s="135" t="s">
        <v>3316</v>
      </c>
      <c r="G2316" s="136" t="s">
        <v>269</v>
      </c>
      <c r="H2316" s="137">
        <v>198.98599999999999</v>
      </c>
      <c r="I2316" s="138"/>
      <c r="J2316" s="139">
        <f>ROUND(I2316*H2316,2)</f>
        <v>0</v>
      </c>
      <c r="K2316" s="135" t="s">
        <v>198</v>
      </c>
      <c r="L2316" s="33"/>
      <c r="M2316" s="140" t="s">
        <v>20</v>
      </c>
      <c r="N2316" s="141" t="s">
        <v>51</v>
      </c>
      <c r="P2316" s="142">
        <f>O2316*H2316</f>
        <v>0</v>
      </c>
      <c r="Q2316" s="142">
        <v>2.9999999999999997E-4</v>
      </c>
      <c r="R2316" s="142">
        <f>Q2316*H2316</f>
        <v>5.9695799999999993E-2</v>
      </c>
      <c r="S2316" s="142">
        <v>0</v>
      </c>
      <c r="T2316" s="143">
        <f>S2316*H2316</f>
        <v>0</v>
      </c>
      <c r="AR2316" s="144" t="s">
        <v>350</v>
      </c>
      <c r="AT2316" s="144" t="s">
        <v>194</v>
      </c>
      <c r="AU2316" s="144" t="s">
        <v>89</v>
      </c>
      <c r="AY2316" s="18" t="s">
        <v>192</v>
      </c>
      <c r="BE2316" s="145">
        <f>IF(N2316="základní",J2316,0)</f>
        <v>0</v>
      </c>
      <c r="BF2316" s="145">
        <f>IF(N2316="snížená",J2316,0)</f>
        <v>0</v>
      </c>
      <c r="BG2316" s="145">
        <f>IF(N2316="zákl. přenesená",J2316,0)</f>
        <v>0</v>
      </c>
      <c r="BH2316" s="145">
        <f>IF(N2316="sníž. přenesená",J2316,0)</f>
        <v>0</v>
      </c>
      <c r="BI2316" s="145">
        <f>IF(N2316="nulová",J2316,0)</f>
        <v>0</v>
      </c>
      <c r="BJ2316" s="18" t="s">
        <v>22</v>
      </c>
      <c r="BK2316" s="145">
        <f>ROUND(I2316*H2316,2)</f>
        <v>0</v>
      </c>
      <c r="BL2316" s="18" t="s">
        <v>350</v>
      </c>
      <c r="BM2316" s="144" t="s">
        <v>3317</v>
      </c>
    </row>
    <row r="2317" spans="2:65" s="1" customFormat="1" ht="10.199999999999999" x14ac:dyDescent="0.2">
      <c r="B2317" s="33"/>
      <c r="D2317" s="146" t="s">
        <v>201</v>
      </c>
      <c r="F2317" s="147" t="s">
        <v>3318</v>
      </c>
      <c r="I2317" s="148"/>
      <c r="L2317" s="33"/>
      <c r="M2317" s="149"/>
      <c r="T2317" s="54"/>
      <c r="AT2317" s="18" t="s">
        <v>201</v>
      </c>
      <c r="AU2317" s="18" t="s">
        <v>89</v>
      </c>
    </row>
    <row r="2318" spans="2:65" s="12" customFormat="1" ht="10.199999999999999" x14ac:dyDescent="0.2">
      <c r="B2318" s="150"/>
      <c r="D2318" s="151" t="s">
        <v>203</v>
      </c>
      <c r="E2318" s="152" t="s">
        <v>20</v>
      </c>
      <c r="F2318" s="153" t="s">
        <v>2573</v>
      </c>
      <c r="H2318" s="152" t="s">
        <v>20</v>
      </c>
      <c r="I2318" s="154"/>
      <c r="L2318" s="150"/>
      <c r="M2318" s="155"/>
      <c r="T2318" s="156"/>
      <c r="AT2318" s="152" t="s">
        <v>203</v>
      </c>
      <c r="AU2318" s="152" t="s">
        <v>89</v>
      </c>
      <c r="AV2318" s="12" t="s">
        <v>22</v>
      </c>
      <c r="AW2318" s="12" t="s">
        <v>39</v>
      </c>
      <c r="AX2318" s="12" t="s">
        <v>80</v>
      </c>
      <c r="AY2318" s="152" t="s">
        <v>192</v>
      </c>
    </row>
    <row r="2319" spans="2:65" s="13" customFormat="1" ht="10.199999999999999" x14ac:dyDescent="0.2">
      <c r="B2319" s="157"/>
      <c r="D2319" s="151" t="s">
        <v>203</v>
      </c>
      <c r="E2319" s="158" t="s">
        <v>20</v>
      </c>
      <c r="F2319" s="159" t="s">
        <v>3319</v>
      </c>
      <c r="H2319" s="160">
        <v>10.9</v>
      </c>
      <c r="I2319" s="161"/>
      <c r="L2319" s="157"/>
      <c r="M2319" s="162"/>
      <c r="T2319" s="163"/>
      <c r="AT2319" s="158" t="s">
        <v>203</v>
      </c>
      <c r="AU2319" s="158" t="s">
        <v>89</v>
      </c>
      <c r="AV2319" s="13" t="s">
        <v>89</v>
      </c>
      <c r="AW2319" s="13" t="s">
        <v>39</v>
      </c>
      <c r="AX2319" s="13" t="s">
        <v>80</v>
      </c>
      <c r="AY2319" s="158" t="s">
        <v>192</v>
      </c>
    </row>
    <row r="2320" spans="2:65" s="13" customFormat="1" ht="10.199999999999999" x14ac:dyDescent="0.2">
      <c r="B2320" s="157"/>
      <c r="D2320" s="151" t="s">
        <v>203</v>
      </c>
      <c r="E2320" s="158" t="s">
        <v>20</v>
      </c>
      <c r="F2320" s="159" t="s">
        <v>3320</v>
      </c>
      <c r="H2320" s="160">
        <v>-0.8</v>
      </c>
      <c r="I2320" s="161"/>
      <c r="L2320" s="157"/>
      <c r="M2320" s="162"/>
      <c r="T2320" s="163"/>
      <c r="AT2320" s="158" t="s">
        <v>203</v>
      </c>
      <c r="AU2320" s="158" t="s">
        <v>89</v>
      </c>
      <c r="AV2320" s="13" t="s">
        <v>89</v>
      </c>
      <c r="AW2320" s="13" t="s">
        <v>39</v>
      </c>
      <c r="AX2320" s="13" t="s">
        <v>80</v>
      </c>
      <c r="AY2320" s="158" t="s">
        <v>192</v>
      </c>
    </row>
    <row r="2321" spans="2:51" s="13" customFormat="1" ht="10.199999999999999" x14ac:dyDescent="0.2">
      <c r="B2321" s="157"/>
      <c r="D2321" s="151" t="s">
        <v>203</v>
      </c>
      <c r="E2321" s="158" t="s">
        <v>20</v>
      </c>
      <c r="F2321" s="159" t="s">
        <v>3321</v>
      </c>
      <c r="H2321" s="160">
        <v>-0.9</v>
      </c>
      <c r="I2321" s="161"/>
      <c r="L2321" s="157"/>
      <c r="M2321" s="162"/>
      <c r="T2321" s="163"/>
      <c r="AT2321" s="158" t="s">
        <v>203</v>
      </c>
      <c r="AU2321" s="158" t="s">
        <v>89</v>
      </c>
      <c r="AV2321" s="13" t="s">
        <v>89</v>
      </c>
      <c r="AW2321" s="13" t="s">
        <v>39</v>
      </c>
      <c r="AX2321" s="13" t="s">
        <v>80</v>
      </c>
      <c r="AY2321" s="158" t="s">
        <v>192</v>
      </c>
    </row>
    <row r="2322" spans="2:51" s="13" customFormat="1" ht="10.199999999999999" x14ac:dyDescent="0.2">
      <c r="B2322" s="157"/>
      <c r="D2322" s="151" t="s">
        <v>203</v>
      </c>
      <c r="E2322" s="158" t="s">
        <v>20</v>
      </c>
      <c r="F2322" s="159" t="s">
        <v>3322</v>
      </c>
      <c r="H2322" s="160">
        <v>10.6</v>
      </c>
      <c r="I2322" s="161"/>
      <c r="L2322" s="157"/>
      <c r="M2322" s="162"/>
      <c r="T2322" s="163"/>
      <c r="AT2322" s="158" t="s">
        <v>203</v>
      </c>
      <c r="AU2322" s="158" t="s">
        <v>89</v>
      </c>
      <c r="AV2322" s="13" t="s">
        <v>89</v>
      </c>
      <c r="AW2322" s="13" t="s">
        <v>39</v>
      </c>
      <c r="AX2322" s="13" t="s">
        <v>80</v>
      </c>
      <c r="AY2322" s="158" t="s">
        <v>192</v>
      </c>
    </row>
    <row r="2323" spans="2:51" s="13" customFormat="1" ht="10.199999999999999" x14ac:dyDescent="0.2">
      <c r="B2323" s="157"/>
      <c r="D2323" s="151" t="s">
        <v>203</v>
      </c>
      <c r="E2323" s="158" t="s">
        <v>20</v>
      </c>
      <c r="F2323" s="159" t="s">
        <v>3323</v>
      </c>
      <c r="H2323" s="160">
        <v>-1.28</v>
      </c>
      <c r="I2323" s="161"/>
      <c r="L2323" s="157"/>
      <c r="M2323" s="162"/>
      <c r="T2323" s="163"/>
      <c r="AT2323" s="158" t="s">
        <v>203</v>
      </c>
      <c r="AU2323" s="158" t="s">
        <v>89</v>
      </c>
      <c r="AV2323" s="13" t="s">
        <v>89</v>
      </c>
      <c r="AW2323" s="13" t="s">
        <v>39</v>
      </c>
      <c r="AX2323" s="13" t="s">
        <v>80</v>
      </c>
      <c r="AY2323" s="158" t="s">
        <v>192</v>
      </c>
    </row>
    <row r="2324" spans="2:51" s="12" customFormat="1" ht="10.199999999999999" x14ac:dyDescent="0.2">
      <c r="B2324" s="150"/>
      <c r="D2324" s="151" t="s">
        <v>203</v>
      </c>
      <c r="E2324" s="152" t="s">
        <v>20</v>
      </c>
      <c r="F2324" s="153" t="s">
        <v>2575</v>
      </c>
      <c r="H2324" s="152" t="s">
        <v>20</v>
      </c>
      <c r="I2324" s="154"/>
      <c r="L2324" s="150"/>
      <c r="M2324" s="155"/>
      <c r="T2324" s="156"/>
      <c r="AT2324" s="152" t="s">
        <v>203</v>
      </c>
      <c r="AU2324" s="152" t="s">
        <v>89</v>
      </c>
      <c r="AV2324" s="12" t="s">
        <v>22</v>
      </c>
      <c r="AW2324" s="12" t="s">
        <v>39</v>
      </c>
      <c r="AX2324" s="12" t="s">
        <v>80</v>
      </c>
      <c r="AY2324" s="152" t="s">
        <v>192</v>
      </c>
    </row>
    <row r="2325" spans="2:51" s="13" customFormat="1" ht="10.199999999999999" x14ac:dyDescent="0.2">
      <c r="B2325" s="157"/>
      <c r="D2325" s="151" t="s">
        <v>203</v>
      </c>
      <c r="E2325" s="158" t="s">
        <v>20</v>
      </c>
      <c r="F2325" s="159" t="s">
        <v>3324</v>
      </c>
      <c r="H2325" s="160">
        <v>13.43</v>
      </c>
      <c r="I2325" s="161"/>
      <c r="L2325" s="157"/>
      <c r="M2325" s="162"/>
      <c r="T2325" s="163"/>
      <c r="AT2325" s="158" t="s">
        <v>203</v>
      </c>
      <c r="AU2325" s="158" t="s">
        <v>89</v>
      </c>
      <c r="AV2325" s="13" t="s">
        <v>89</v>
      </c>
      <c r="AW2325" s="13" t="s">
        <v>39</v>
      </c>
      <c r="AX2325" s="13" t="s">
        <v>80</v>
      </c>
      <c r="AY2325" s="158" t="s">
        <v>192</v>
      </c>
    </row>
    <row r="2326" spans="2:51" s="13" customFormat="1" ht="10.199999999999999" x14ac:dyDescent="0.2">
      <c r="B2326" s="157"/>
      <c r="D2326" s="151" t="s">
        <v>203</v>
      </c>
      <c r="E2326" s="158" t="s">
        <v>20</v>
      </c>
      <c r="F2326" s="159" t="s">
        <v>3320</v>
      </c>
      <c r="H2326" s="160">
        <v>-0.8</v>
      </c>
      <c r="I2326" s="161"/>
      <c r="L2326" s="157"/>
      <c r="M2326" s="162"/>
      <c r="T2326" s="163"/>
      <c r="AT2326" s="158" t="s">
        <v>203</v>
      </c>
      <c r="AU2326" s="158" t="s">
        <v>89</v>
      </c>
      <c r="AV2326" s="13" t="s">
        <v>89</v>
      </c>
      <c r="AW2326" s="13" t="s">
        <v>39</v>
      </c>
      <c r="AX2326" s="13" t="s">
        <v>80</v>
      </c>
      <c r="AY2326" s="158" t="s">
        <v>192</v>
      </c>
    </row>
    <row r="2327" spans="2:51" s="12" customFormat="1" ht="10.199999999999999" x14ac:dyDescent="0.2">
      <c r="B2327" s="150"/>
      <c r="D2327" s="151" t="s">
        <v>203</v>
      </c>
      <c r="E2327" s="152" t="s">
        <v>20</v>
      </c>
      <c r="F2327" s="153" t="s">
        <v>2577</v>
      </c>
      <c r="H2327" s="152" t="s">
        <v>20</v>
      </c>
      <c r="I2327" s="154"/>
      <c r="L2327" s="150"/>
      <c r="M2327" s="155"/>
      <c r="T2327" s="156"/>
      <c r="AT2327" s="152" t="s">
        <v>203</v>
      </c>
      <c r="AU2327" s="152" t="s">
        <v>89</v>
      </c>
      <c r="AV2327" s="12" t="s">
        <v>22</v>
      </c>
      <c r="AW2327" s="12" t="s">
        <v>39</v>
      </c>
      <c r="AX2327" s="12" t="s">
        <v>80</v>
      </c>
      <c r="AY2327" s="152" t="s">
        <v>192</v>
      </c>
    </row>
    <row r="2328" spans="2:51" s="13" customFormat="1" ht="10.199999999999999" x14ac:dyDescent="0.2">
      <c r="B2328" s="157"/>
      <c r="D2328" s="151" t="s">
        <v>203</v>
      </c>
      <c r="E2328" s="158" t="s">
        <v>20</v>
      </c>
      <c r="F2328" s="159" t="s">
        <v>3325</v>
      </c>
      <c r="H2328" s="160">
        <v>33.22</v>
      </c>
      <c r="I2328" s="161"/>
      <c r="L2328" s="157"/>
      <c r="M2328" s="162"/>
      <c r="T2328" s="163"/>
      <c r="AT2328" s="158" t="s">
        <v>203</v>
      </c>
      <c r="AU2328" s="158" t="s">
        <v>89</v>
      </c>
      <c r="AV2328" s="13" t="s">
        <v>89</v>
      </c>
      <c r="AW2328" s="13" t="s">
        <v>39</v>
      </c>
      <c r="AX2328" s="13" t="s">
        <v>80</v>
      </c>
      <c r="AY2328" s="158" t="s">
        <v>192</v>
      </c>
    </row>
    <row r="2329" spans="2:51" s="13" customFormat="1" ht="10.199999999999999" x14ac:dyDescent="0.2">
      <c r="B2329" s="157"/>
      <c r="D2329" s="151" t="s">
        <v>203</v>
      </c>
      <c r="E2329" s="158" t="s">
        <v>20</v>
      </c>
      <c r="F2329" s="159" t="s">
        <v>3321</v>
      </c>
      <c r="H2329" s="160">
        <v>-0.9</v>
      </c>
      <c r="I2329" s="161"/>
      <c r="L2329" s="157"/>
      <c r="M2329" s="162"/>
      <c r="T2329" s="163"/>
      <c r="AT2329" s="158" t="s">
        <v>203</v>
      </c>
      <c r="AU2329" s="158" t="s">
        <v>89</v>
      </c>
      <c r="AV2329" s="13" t="s">
        <v>89</v>
      </c>
      <c r="AW2329" s="13" t="s">
        <v>39</v>
      </c>
      <c r="AX2329" s="13" t="s">
        <v>80</v>
      </c>
      <c r="AY2329" s="158" t="s">
        <v>192</v>
      </c>
    </row>
    <row r="2330" spans="2:51" s="13" customFormat="1" ht="10.199999999999999" x14ac:dyDescent="0.2">
      <c r="B2330" s="157"/>
      <c r="D2330" s="151" t="s">
        <v>203</v>
      </c>
      <c r="E2330" s="158" t="s">
        <v>20</v>
      </c>
      <c r="F2330" s="159" t="s">
        <v>3326</v>
      </c>
      <c r="H2330" s="160">
        <v>-1.6</v>
      </c>
      <c r="I2330" s="161"/>
      <c r="L2330" s="157"/>
      <c r="M2330" s="162"/>
      <c r="T2330" s="163"/>
      <c r="AT2330" s="158" t="s">
        <v>203</v>
      </c>
      <c r="AU2330" s="158" t="s">
        <v>89</v>
      </c>
      <c r="AV2330" s="13" t="s">
        <v>89</v>
      </c>
      <c r="AW2330" s="13" t="s">
        <v>39</v>
      </c>
      <c r="AX2330" s="13" t="s">
        <v>80</v>
      </c>
      <c r="AY2330" s="158" t="s">
        <v>192</v>
      </c>
    </row>
    <row r="2331" spans="2:51" s="12" customFormat="1" ht="10.199999999999999" x14ac:dyDescent="0.2">
      <c r="B2331" s="150"/>
      <c r="D2331" s="151" t="s">
        <v>203</v>
      </c>
      <c r="E2331" s="152" t="s">
        <v>20</v>
      </c>
      <c r="F2331" s="153" t="s">
        <v>2579</v>
      </c>
      <c r="H2331" s="152" t="s">
        <v>20</v>
      </c>
      <c r="I2331" s="154"/>
      <c r="L2331" s="150"/>
      <c r="M2331" s="155"/>
      <c r="T2331" s="156"/>
      <c r="AT2331" s="152" t="s">
        <v>203</v>
      </c>
      <c r="AU2331" s="152" t="s">
        <v>89</v>
      </c>
      <c r="AV2331" s="12" t="s">
        <v>22</v>
      </c>
      <c r="AW2331" s="12" t="s">
        <v>39</v>
      </c>
      <c r="AX2331" s="12" t="s">
        <v>80</v>
      </c>
      <c r="AY2331" s="152" t="s">
        <v>192</v>
      </c>
    </row>
    <row r="2332" spans="2:51" s="13" customFormat="1" ht="10.199999999999999" x14ac:dyDescent="0.2">
      <c r="B2332" s="157"/>
      <c r="D2332" s="151" t="s">
        <v>203</v>
      </c>
      <c r="E2332" s="158" t="s">
        <v>20</v>
      </c>
      <c r="F2332" s="159" t="s">
        <v>3327</v>
      </c>
      <c r="H2332" s="160">
        <v>19.3</v>
      </c>
      <c r="I2332" s="161"/>
      <c r="L2332" s="157"/>
      <c r="M2332" s="162"/>
      <c r="T2332" s="163"/>
      <c r="AT2332" s="158" t="s">
        <v>203</v>
      </c>
      <c r="AU2332" s="158" t="s">
        <v>89</v>
      </c>
      <c r="AV2332" s="13" t="s">
        <v>89</v>
      </c>
      <c r="AW2332" s="13" t="s">
        <v>39</v>
      </c>
      <c r="AX2332" s="13" t="s">
        <v>80</v>
      </c>
      <c r="AY2332" s="158" t="s">
        <v>192</v>
      </c>
    </row>
    <row r="2333" spans="2:51" s="13" customFormat="1" ht="10.199999999999999" x14ac:dyDescent="0.2">
      <c r="B2333" s="157"/>
      <c r="D2333" s="151" t="s">
        <v>203</v>
      </c>
      <c r="E2333" s="158" t="s">
        <v>20</v>
      </c>
      <c r="F2333" s="159" t="s">
        <v>3326</v>
      </c>
      <c r="H2333" s="160">
        <v>-1.6</v>
      </c>
      <c r="I2333" s="161"/>
      <c r="L2333" s="157"/>
      <c r="M2333" s="162"/>
      <c r="T2333" s="163"/>
      <c r="AT2333" s="158" t="s">
        <v>203</v>
      </c>
      <c r="AU2333" s="158" t="s">
        <v>89</v>
      </c>
      <c r="AV2333" s="13" t="s">
        <v>89</v>
      </c>
      <c r="AW2333" s="13" t="s">
        <v>39</v>
      </c>
      <c r="AX2333" s="13" t="s">
        <v>80</v>
      </c>
      <c r="AY2333" s="158" t="s">
        <v>192</v>
      </c>
    </row>
    <row r="2334" spans="2:51" s="12" customFormat="1" ht="10.199999999999999" x14ac:dyDescent="0.2">
      <c r="B2334" s="150"/>
      <c r="D2334" s="151" t="s">
        <v>203</v>
      </c>
      <c r="E2334" s="152" t="s">
        <v>20</v>
      </c>
      <c r="F2334" s="153" t="s">
        <v>2593</v>
      </c>
      <c r="H2334" s="152" t="s">
        <v>20</v>
      </c>
      <c r="I2334" s="154"/>
      <c r="L2334" s="150"/>
      <c r="M2334" s="155"/>
      <c r="T2334" s="156"/>
      <c r="AT2334" s="152" t="s">
        <v>203</v>
      </c>
      <c r="AU2334" s="152" t="s">
        <v>89</v>
      </c>
      <c r="AV2334" s="12" t="s">
        <v>22</v>
      </c>
      <c r="AW2334" s="12" t="s">
        <v>39</v>
      </c>
      <c r="AX2334" s="12" t="s">
        <v>80</v>
      </c>
      <c r="AY2334" s="152" t="s">
        <v>192</v>
      </c>
    </row>
    <row r="2335" spans="2:51" s="13" customFormat="1" ht="10.199999999999999" x14ac:dyDescent="0.2">
      <c r="B2335" s="157"/>
      <c r="D2335" s="151" t="s">
        <v>203</v>
      </c>
      <c r="E2335" s="158" t="s">
        <v>20</v>
      </c>
      <c r="F2335" s="159" t="s">
        <v>3328</v>
      </c>
      <c r="H2335" s="160">
        <v>29.071999999999999</v>
      </c>
      <c r="I2335" s="161"/>
      <c r="L2335" s="157"/>
      <c r="M2335" s="162"/>
      <c r="T2335" s="163"/>
      <c r="AT2335" s="158" t="s">
        <v>203</v>
      </c>
      <c r="AU2335" s="158" t="s">
        <v>89</v>
      </c>
      <c r="AV2335" s="13" t="s">
        <v>89</v>
      </c>
      <c r="AW2335" s="13" t="s">
        <v>39</v>
      </c>
      <c r="AX2335" s="13" t="s">
        <v>80</v>
      </c>
      <c r="AY2335" s="158" t="s">
        <v>192</v>
      </c>
    </row>
    <row r="2336" spans="2:51" s="13" customFormat="1" ht="10.199999999999999" x14ac:dyDescent="0.2">
      <c r="B2336" s="157"/>
      <c r="D2336" s="151" t="s">
        <v>203</v>
      </c>
      <c r="E2336" s="158" t="s">
        <v>20</v>
      </c>
      <c r="F2336" s="159" t="s">
        <v>3329</v>
      </c>
      <c r="H2336" s="160">
        <v>-1.1000000000000001</v>
      </c>
      <c r="I2336" s="161"/>
      <c r="L2336" s="157"/>
      <c r="M2336" s="162"/>
      <c r="T2336" s="163"/>
      <c r="AT2336" s="158" t="s">
        <v>203</v>
      </c>
      <c r="AU2336" s="158" t="s">
        <v>89</v>
      </c>
      <c r="AV2336" s="13" t="s">
        <v>89</v>
      </c>
      <c r="AW2336" s="13" t="s">
        <v>39</v>
      </c>
      <c r="AX2336" s="13" t="s">
        <v>80</v>
      </c>
      <c r="AY2336" s="158" t="s">
        <v>192</v>
      </c>
    </row>
    <row r="2337" spans="2:51" s="13" customFormat="1" ht="10.199999999999999" x14ac:dyDescent="0.2">
      <c r="B2337" s="157"/>
      <c r="D2337" s="151" t="s">
        <v>203</v>
      </c>
      <c r="E2337" s="158" t="s">
        <v>20</v>
      </c>
      <c r="F2337" s="159" t="s">
        <v>3330</v>
      </c>
      <c r="H2337" s="160">
        <v>-1.5</v>
      </c>
      <c r="I2337" s="161"/>
      <c r="L2337" s="157"/>
      <c r="M2337" s="162"/>
      <c r="T2337" s="163"/>
      <c r="AT2337" s="158" t="s">
        <v>203</v>
      </c>
      <c r="AU2337" s="158" t="s">
        <v>89</v>
      </c>
      <c r="AV2337" s="13" t="s">
        <v>89</v>
      </c>
      <c r="AW2337" s="13" t="s">
        <v>39</v>
      </c>
      <c r="AX2337" s="13" t="s">
        <v>80</v>
      </c>
      <c r="AY2337" s="158" t="s">
        <v>192</v>
      </c>
    </row>
    <row r="2338" spans="2:51" s="12" customFormat="1" ht="10.199999999999999" x14ac:dyDescent="0.2">
      <c r="B2338" s="150"/>
      <c r="D2338" s="151" t="s">
        <v>203</v>
      </c>
      <c r="E2338" s="152" t="s">
        <v>20</v>
      </c>
      <c r="F2338" s="153" t="s">
        <v>819</v>
      </c>
      <c r="H2338" s="152" t="s">
        <v>20</v>
      </c>
      <c r="I2338" s="154"/>
      <c r="L2338" s="150"/>
      <c r="M2338" s="155"/>
      <c r="T2338" s="156"/>
      <c r="AT2338" s="152" t="s">
        <v>203</v>
      </c>
      <c r="AU2338" s="152" t="s">
        <v>89</v>
      </c>
      <c r="AV2338" s="12" t="s">
        <v>22</v>
      </c>
      <c r="AW2338" s="12" t="s">
        <v>39</v>
      </c>
      <c r="AX2338" s="12" t="s">
        <v>80</v>
      </c>
      <c r="AY2338" s="152" t="s">
        <v>192</v>
      </c>
    </row>
    <row r="2339" spans="2:51" s="13" customFormat="1" ht="10.199999999999999" x14ac:dyDescent="0.2">
      <c r="B2339" s="157"/>
      <c r="D2339" s="151" t="s">
        <v>203</v>
      </c>
      <c r="E2339" s="158" t="s">
        <v>20</v>
      </c>
      <c r="F2339" s="159" t="s">
        <v>3331</v>
      </c>
      <c r="H2339" s="160">
        <v>17.2</v>
      </c>
      <c r="I2339" s="161"/>
      <c r="L2339" s="157"/>
      <c r="M2339" s="162"/>
      <c r="T2339" s="163"/>
      <c r="AT2339" s="158" t="s">
        <v>203</v>
      </c>
      <c r="AU2339" s="158" t="s">
        <v>89</v>
      </c>
      <c r="AV2339" s="13" t="s">
        <v>89</v>
      </c>
      <c r="AW2339" s="13" t="s">
        <v>39</v>
      </c>
      <c r="AX2339" s="13" t="s">
        <v>80</v>
      </c>
      <c r="AY2339" s="158" t="s">
        <v>192</v>
      </c>
    </row>
    <row r="2340" spans="2:51" s="13" customFormat="1" ht="10.199999999999999" x14ac:dyDescent="0.2">
      <c r="B2340" s="157"/>
      <c r="D2340" s="151" t="s">
        <v>203</v>
      </c>
      <c r="E2340" s="158" t="s">
        <v>20</v>
      </c>
      <c r="F2340" s="159" t="s">
        <v>2669</v>
      </c>
      <c r="H2340" s="160">
        <v>-0.7</v>
      </c>
      <c r="I2340" s="161"/>
      <c r="L2340" s="157"/>
      <c r="M2340" s="162"/>
      <c r="T2340" s="163"/>
      <c r="AT2340" s="158" t="s">
        <v>203</v>
      </c>
      <c r="AU2340" s="158" t="s">
        <v>89</v>
      </c>
      <c r="AV2340" s="13" t="s">
        <v>89</v>
      </c>
      <c r="AW2340" s="13" t="s">
        <v>39</v>
      </c>
      <c r="AX2340" s="13" t="s">
        <v>80</v>
      </c>
      <c r="AY2340" s="158" t="s">
        <v>192</v>
      </c>
    </row>
    <row r="2341" spans="2:51" s="12" customFormat="1" ht="10.199999999999999" x14ac:dyDescent="0.2">
      <c r="B2341" s="150"/>
      <c r="D2341" s="151" t="s">
        <v>203</v>
      </c>
      <c r="E2341" s="152" t="s">
        <v>20</v>
      </c>
      <c r="F2341" s="153" t="s">
        <v>821</v>
      </c>
      <c r="H2341" s="152" t="s">
        <v>20</v>
      </c>
      <c r="I2341" s="154"/>
      <c r="L2341" s="150"/>
      <c r="M2341" s="155"/>
      <c r="T2341" s="156"/>
      <c r="AT2341" s="152" t="s">
        <v>203</v>
      </c>
      <c r="AU2341" s="152" t="s">
        <v>89</v>
      </c>
      <c r="AV2341" s="12" t="s">
        <v>22</v>
      </c>
      <c r="AW2341" s="12" t="s">
        <v>39</v>
      </c>
      <c r="AX2341" s="12" t="s">
        <v>80</v>
      </c>
      <c r="AY2341" s="152" t="s">
        <v>192</v>
      </c>
    </row>
    <row r="2342" spans="2:51" s="13" customFormat="1" ht="10.199999999999999" x14ac:dyDescent="0.2">
      <c r="B2342" s="157"/>
      <c r="D2342" s="151" t="s">
        <v>203</v>
      </c>
      <c r="E2342" s="158" t="s">
        <v>20</v>
      </c>
      <c r="F2342" s="159" t="s">
        <v>3332</v>
      </c>
      <c r="H2342" s="160">
        <v>5.8</v>
      </c>
      <c r="I2342" s="161"/>
      <c r="L2342" s="157"/>
      <c r="M2342" s="162"/>
      <c r="T2342" s="163"/>
      <c r="AT2342" s="158" t="s">
        <v>203</v>
      </c>
      <c r="AU2342" s="158" t="s">
        <v>89</v>
      </c>
      <c r="AV2342" s="13" t="s">
        <v>89</v>
      </c>
      <c r="AW2342" s="13" t="s">
        <v>39</v>
      </c>
      <c r="AX2342" s="13" t="s">
        <v>80</v>
      </c>
      <c r="AY2342" s="158" t="s">
        <v>192</v>
      </c>
    </row>
    <row r="2343" spans="2:51" s="13" customFormat="1" ht="10.199999999999999" x14ac:dyDescent="0.2">
      <c r="B2343" s="157"/>
      <c r="D2343" s="151" t="s">
        <v>203</v>
      </c>
      <c r="E2343" s="158" t="s">
        <v>20</v>
      </c>
      <c r="F2343" s="159" t="s">
        <v>3333</v>
      </c>
      <c r="H2343" s="160">
        <v>-2.1</v>
      </c>
      <c r="I2343" s="161"/>
      <c r="L2343" s="157"/>
      <c r="M2343" s="162"/>
      <c r="T2343" s="163"/>
      <c r="AT2343" s="158" t="s">
        <v>203</v>
      </c>
      <c r="AU2343" s="158" t="s">
        <v>89</v>
      </c>
      <c r="AV2343" s="13" t="s">
        <v>89</v>
      </c>
      <c r="AW2343" s="13" t="s">
        <v>39</v>
      </c>
      <c r="AX2343" s="13" t="s">
        <v>80</v>
      </c>
      <c r="AY2343" s="158" t="s">
        <v>192</v>
      </c>
    </row>
    <row r="2344" spans="2:51" s="12" customFormat="1" ht="10.199999999999999" x14ac:dyDescent="0.2">
      <c r="B2344" s="150"/>
      <c r="D2344" s="151" t="s">
        <v>203</v>
      </c>
      <c r="E2344" s="152" t="s">
        <v>20</v>
      </c>
      <c r="F2344" s="153" t="s">
        <v>827</v>
      </c>
      <c r="H2344" s="152" t="s">
        <v>20</v>
      </c>
      <c r="I2344" s="154"/>
      <c r="L2344" s="150"/>
      <c r="M2344" s="155"/>
      <c r="T2344" s="156"/>
      <c r="AT2344" s="152" t="s">
        <v>203</v>
      </c>
      <c r="AU2344" s="152" t="s">
        <v>89</v>
      </c>
      <c r="AV2344" s="12" t="s">
        <v>22</v>
      </c>
      <c r="AW2344" s="12" t="s">
        <v>39</v>
      </c>
      <c r="AX2344" s="12" t="s">
        <v>80</v>
      </c>
      <c r="AY2344" s="152" t="s">
        <v>192</v>
      </c>
    </row>
    <row r="2345" spans="2:51" s="13" customFormat="1" ht="10.199999999999999" x14ac:dyDescent="0.2">
      <c r="B2345" s="157"/>
      <c r="D2345" s="151" t="s">
        <v>203</v>
      </c>
      <c r="E2345" s="158" t="s">
        <v>20</v>
      </c>
      <c r="F2345" s="159" t="s">
        <v>3334</v>
      </c>
      <c r="H2345" s="160">
        <v>22</v>
      </c>
      <c r="I2345" s="161"/>
      <c r="L2345" s="157"/>
      <c r="M2345" s="162"/>
      <c r="T2345" s="163"/>
      <c r="AT2345" s="158" t="s">
        <v>203</v>
      </c>
      <c r="AU2345" s="158" t="s">
        <v>89</v>
      </c>
      <c r="AV2345" s="13" t="s">
        <v>89</v>
      </c>
      <c r="AW2345" s="13" t="s">
        <v>39</v>
      </c>
      <c r="AX2345" s="13" t="s">
        <v>80</v>
      </c>
      <c r="AY2345" s="158" t="s">
        <v>192</v>
      </c>
    </row>
    <row r="2346" spans="2:51" s="13" customFormat="1" ht="10.199999999999999" x14ac:dyDescent="0.2">
      <c r="B2346" s="157"/>
      <c r="D2346" s="151" t="s">
        <v>203</v>
      </c>
      <c r="E2346" s="158" t="s">
        <v>20</v>
      </c>
      <c r="F2346" s="159" t="s">
        <v>3320</v>
      </c>
      <c r="H2346" s="160">
        <v>-0.8</v>
      </c>
      <c r="I2346" s="161"/>
      <c r="L2346" s="157"/>
      <c r="M2346" s="162"/>
      <c r="T2346" s="163"/>
      <c r="AT2346" s="158" t="s">
        <v>203</v>
      </c>
      <c r="AU2346" s="158" t="s">
        <v>89</v>
      </c>
      <c r="AV2346" s="13" t="s">
        <v>89</v>
      </c>
      <c r="AW2346" s="13" t="s">
        <v>39</v>
      </c>
      <c r="AX2346" s="13" t="s">
        <v>80</v>
      </c>
      <c r="AY2346" s="158" t="s">
        <v>192</v>
      </c>
    </row>
    <row r="2347" spans="2:51" s="13" customFormat="1" ht="10.199999999999999" x14ac:dyDescent="0.2">
      <c r="B2347" s="157"/>
      <c r="D2347" s="151" t="s">
        <v>203</v>
      </c>
      <c r="E2347" s="158" t="s">
        <v>20</v>
      </c>
      <c r="F2347" s="159" t="s">
        <v>3321</v>
      </c>
      <c r="H2347" s="160">
        <v>-0.9</v>
      </c>
      <c r="I2347" s="161"/>
      <c r="L2347" s="157"/>
      <c r="M2347" s="162"/>
      <c r="T2347" s="163"/>
      <c r="AT2347" s="158" t="s">
        <v>203</v>
      </c>
      <c r="AU2347" s="158" t="s">
        <v>89</v>
      </c>
      <c r="AV2347" s="13" t="s">
        <v>89</v>
      </c>
      <c r="AW2347" s="13" t="s">
        <v>39</v>
      </c>
      <c r="AX2347" s="13" t="s">
        <v>80</v>
      </c>
      <c r="AY2347" s="158" t="s">
        <v>192</v>
      </c>
    </row>
    <row r="2348" spans="2:51" s="12" customFormat="1" ht="10.199999999999999" x14ac:dyDescent="0.2">
      <c r="B2348" s="150"/>
      <c r="D2348" s="151" t="s">
        <v>203</v>
      </c>
      <c r="E2348" s="152" t="s">
        <v>20</v>
      </c>
      <c r="F2348" s="153" t="s">
        <v>2225</v>
      </c>
      <c r="H2348" s="152" t="s">
        <v>20</v>
      </c>
      <c r="I2348" s="154"/>
      <c r="L2348" s="150"/>
      <c r="M2348" s="155"/>
      <c r="T2348" s="156"/>
      <c r="AT2348" s="152" t="s">
        <v>203</v>
      </c>
      <c r="AU2348" s="152" t="s">
        <v>89</v>
      </c>
      <c r="AV2348" s="12" t="s">
        <v>22</v>
      </c>
      <c r="AW2348" s="12" t="s">
        <v>39</v>
      </c>
      <c r="AX2348" s="12" t="s">
        <v>80</v>
      </c>
      <c r="AY2348" s="152" t="s">
        <v>192</v>
      </c>
    </row>
    <row r="2349" spans="2:51" s="13" customFormat="1" ht="10.199999999999999" x14ac:dyDescent="0.2">
      <c r="B2349" s="157"/>
      <c r="D2349" s="151" t="s">
        <v>203</v>
      </c>
      <c r="E2349" s="158" t="s">
        <v>20</v>
      </c>
      <c r="F2349" s="159" t="s">
        <v>3335</v>
      </c>
      <c r="H2349" s="160">
        <v>15.7</v>
      </c>
      <c r="I2349" s="161"/>
      <c r="L2349" s="157"/>
      <c r="M2349" s="162"/>
      <c r="T2349" s="163"/>
      <c r="AT2349" s="158" t="s">
        <v>203</v>
      </c>
      <c r="AU2349" s="158" t="s">
        <v>89</v>
      </c>
      <c r="AV2349" s="13" t="s">
        <v>89</v>
      </c>
      <c r="AW2349" s="13" t="s">
        <v>39</v>
      </c>
      <c r="AX2349" s="13" t="s">
        <v>80</v>
      </c>
      <c r="AY2349" s="158" t="s">
        <v>192</v>
      </c>
    </row>
    <row r="2350" spans="2:51" s="13" customFormat="1" ht="10.199999999999999" x14ac:dyDescent="0.2">
      <c r="B2350" s="157"/>
      <c r="D2350" s="151" t="s">
        <v>203</v>
      </c>
      <c r="E2350" s="158" t="s">
        <v>20</v>
      </c>
      <c r="F2350" s="159" t="s">
        <v>3321</v>
      </c>
      <c r="H2350" s="160">
        <v>-0.9</v>
      </c>
      <c r="I2350" s="161"/>
      <c r="L2350" s="157"/>
      <c r="M2350" s="162"/>
      <c r="T2350" s="163"/>
      <c r="AT2350" s="158" t="s">
        <v>203</v>
      </c>
      <c r="AU2350" s="158" t="s">
        <v>89</v>
      </c>
      <c r="AV2350" s="13" t="s">
        <v>89</v>
      </c>
      <c r="AW2350" s="13" t="s">
        <v>39</v>
      </c>
      <c r="AX2350" s="13" t="s">
        <v>80</v>
      </c>
      <c r="AY2350" s="158" t="s">
        <v>192</v>
      </c>
    </row>
    <row r="2351" spans="2:51" s="12" customFormat="1" ht="10.199999999999999" x14ac:dyDescent="0.2">
      <c r="B2351" s="150"/>
      <c r="D2351" s="151" t="s">
        <v>203</v>
      </c>
      <c r="E2351" s="152" t="s">
        <v>20</v>
      </c>
      <c r="F2351" s="153" t="s">
        <v>831</v>
      </c>
      <c r="H2351" s="152" t="s">
        <v>20</v>
      </c>
      <c r="I2351" s="154"/>
      <c r="L2351" s="150"/>
      <c r="M2351" s="155"/>
      <c r="T2351" s="156"/>
      <c r="AT2351" s="152" t="s">
        <v>203</v>
      </c>
      <c r="AU2351" s="152" t="s">
        <v>89</v>
      </c>
      <c r="AV2351" s="12" t="s">
        <v>22</v>
      </c>
      <c r="AW2351" s="12" t="s">
        <v>39</v>
      </c>
      <c r="AX2351" s="12" t="s">
        <v>80</v>
      </c>
      <c r="AY2351" s="152" t="s">
        <v>192</v>
      </c>
    </row>
    <row r="2352" spans="2:51" s="13" customFormat="1" ht="10.199999999999999" x14ac:dyDescent="0.2">
      <c r="B2352" s="157"/>
      <c r="D2352" s="151" t="s">
        <v>203</v>
      </c>
      <c r="E2352" s="158" t="s">
        <v>20</v>
      </c>
      <c r="F2352" s="159" t="s">
        <v>3336</v>
      </c>
      <c r="H2352" s="160">
        <v>5.6440000000000001</v>
      </c>
      <c r="I2352" s="161"/>
      <c r="L2352" s="157"/>
      <c r="M2352" s="162"/>
      <c r="T2352" s="163"/>
      <c r="AT2352" s="158" t="s">
        <v>203</v>
      </c>
      <c r="AU2352" s="158" t="s">
        <v>89</v>
      </c>
      <c r="AV2352" s="13" t="s">
        <v>89</v>
      </c>
      <c r="AW2352" s="13" t="s">
        <v>39</v>
      </c>
      <c r="AX2352" s="13" t="s">
        <v>80</v>
      </c>
      <c r="AY2352" s="158" t="s">
        <v>192</v>
      </c>
    </row>
    <row r="2353" spans="2:65" s="13" customFormat="1" ht="10.199999999999999" x14ac:dyDescent="0.2">
      <c r="B2353" s="157"/>
      <c r="D2353" s="151" t="s">
        <v>203</v>
      </c>
      <c r="E2353" s="158" t="s">
        <v>20</v>
      </c>
      <c r="F2353" s="159" t="s">
        <v>3320</v>
      </c>
      <c r="H2353" s="160">
        <v>-0.8</v>
      </c>
      <c r="I2353" s="161"/>
      <c r="L2353" s="157"/>
      <c r="M2353" s="162"/>
      <c r="T2353" s="163"/>
      <c r="AT2353" s="158" t="s">
        <v>203</v>
      </c>
      <c r="AU2353" s="158" t="s">
        <v>89</v>
      </c>
      <c r="AV2353" s="13" t="s">
        <v>89</v>
      </c>
      <c r="AW2353" s="13" t="s">
        <v>39</v>
      </c>
      <c r="AX2353" s="13" t="s">
        <v>80</v>
      </c>
      <c r="AY2353" s="158" t="s">
        <v>192</v>
      </c>
    </row>
    <row r="2354" spans="2:65" s="12" customFormat="1" ht="10.199999999999999" x14ac:dyDescent="0.2">
      <c r="B2354" s="150"/>
      <c r="D2354" s="151" t="s">
        <v>203</v>
      </c>
      <c r="E2354" s="152" t="s">
        <v>20</v>
      </c>
      <c r="F2354" s="153" t="s">
        <v>835</v>
      </c>
      <c r="H2354" s="152" t="s">
        <v>20</v>
      </c>
      <c r="I2354" s="154"/>
      <c r="L2354" s="150"/>
      <c r="M2354" s="155"/>
      <c r="T2354" s="156"/>
      <c r="AT2354" s="152" t="s">
        <v>203</v>
      </c>
      <c r="AU2354" s="152" t="s">
        <v>89</v>
      </c>
      <c r="AV2354" s="12" t="s">
        <v>22</v>
      </c>
      <c r="AW2354" s="12" t="s">
        <v>39</v>
      </c>
      <c r="AX2354" s="12" t="s">
        <v>80</v>
      </c>
      <c r="AY2354" s="152" t="s">
        <v>192</v>
      </c>
    </row>
    <row r="2355" spans="2:65" s="13" customFormat="1" ht="10.199999999999999" x14ac:dyDescent="0.2">
      <c r="B2355" s="157"/>
      <c r="D2355" s="151" t="s">
        <v>203</v>
      </c>
      <c r="E2355" s="158" t="s">
        <v>20</v>
      </c>
      <c r="F2355" s="159" t="s">
        <v>3337</v>
      </c>
      <c r="H2355" s="160">
        <v>8.1999999999999993</v>
      </c>
      <c r="I2355" s="161"/>
      <c r="L2355" s="157"/>
      <c r="M2355" s="162"/>
      <c r="T2355" s="163"/>
      <c r="AT2355" s="158" t="s">
        <v>203</v>
      </c>
      <c r="AU2355" s="158" t="s">
        <v>89</v>
      </c>
      <c r="AV2355" s="13" t="s">
        <v>89</v>
      </c>
      <c r="AW2355" s="13" t="s">
        <v>39</v>
      </c>
      <c r="AX2355" s="13" t="s">
        <v>80</v>
      </c>
      <c r="AY2355" s="158" t="s">
        <v>192</v>
      </c>
    </row>
    <row r="2356" spans="2:65" s="13" customFormat="1" ht="10.199999999999999" x14ac:dyDescent="0.2">
      <c r="B2356" s="157"/>
      <c r="D2356" s="151" t="s">
        <v>203</v>
      </c>
      <c r="E2356" s="158" t="s">
        <v>20</v>
      </c>
      <c r="F2356" s="159" t="s">
        <v>3338</v>
      </c>
      <c r="H2356" s="160">
        <v>-3.2</v>
      </c>
      <c r="I2356" s="161"/>
      <c r="L2356" s="157"/>
      <c r="M2356" s="162"/>
      <c r="T2356" s="163"/>
      <c r="AT2356" s="158" t="s">
        <v>203</v>
      </c>
      <c r="AU2356" s="158" t="s">
        <v>89</v>
      </c>
      <c r="AV2356" s="13" t="s">
        <v>89</v>
      </c>
      <c r="AW2356" s="13" t="s">
        <v>39</v>
      </c>
      <c r="AX2356" s="13" t="s">
        <v>80</v>
      </c>
      <c r="AY2356" s="158" t="s">
        <v>192</v>
      </c>
    </row>
    <row r="2357" spans="2:65" s="12" customFormat="1" ht="10.199999999999999" x14ac:dyDescent="0.2">
      <c r="B2357" s="150"/>
      <c r="D2357" s="151" t="s">
        <v>203</v>
      </c>
      <c r="E2357" s="152" t="s">
        <v>20</v>
      </c>
      <c r="F2357" s="153" t="s">
        <v>837</v>
      </c>
      <c r="H2357" s="152" t="s">
        <v>20</v>
      </c>
      <c r="I2357" s="154"/>
      <c r="L2357" s="150"/>
      <c r="M2357" s="155"/>
      <c r="T2357" s="156"/>
      <c r="AT2357" s="152" t="s">
        <v>203</v>
      </c>
      <c r="AU2357" s="152" t="s">
        <v>89</v>
      </c>
      <c r="AV2357" s="12" t="s">
        <v>22</v>
      </c>
      <c r="AW2357" s="12" t="s">
        <v>39</v>
      </c>
      <c r="AX2357" s="12" t="s">
        <v>80</v>
      </c>
      <c r="AY2357" s="152" t="s">
        <v>192</v>
      </c>
    </row>
    <row r="2358" spans="2:65" s="13" customFormat="1" ht="10.199999999999999" x14ac:dyDescent="0.2">
      <c r="B2358" s="157"/>
      <c r="D2358" s="151" t="s">
        <v>203</v>
      </c>
      <c r="E2358" s="158" t="s">
        <v>20</v>
      </c>
      <c r="F2358" s="159" t="s">
        <v>3339</v>
      </c>
      <c r="H2358" s="160">
        <v>13.5</v>
      </c>
      <c r="I2358" s="161"/>
      <c r="L2358" s="157"/>
      <c r="M2358" s="162"/>
      <c r="T2358" s="163"/>
      <c r="AT2358" s="158" t="s">
        <v>203</v>
      </c>
      <c r="AU2358" s="158" t="s">
        <v>89</v>
      </c>
      <c r="AV2358" s="13" t="s">
        <v>89</v>
      </c>
      <c r="AW2358" s="13" t="s">
        <v>39</v>
      </c>
      <c r="AX2358" s="13" t="s">
        <v>80</v>
      </c>
      <c r="AY2358" s="158" t="s">
        <v>192</v>
      </c>
    </row>
    <row r="2359" spans="2:65" s="13" customFormat="1" ht="10.199999999999999" x14ac:dyDescent="0.2">
      <c r="B2359" s="157"/>
      <c r="D2359" s="151" t="s">
        <v>203</v>
      </c>
      <c r="E2359" s="158" t="s">
        <v>20</v>
      </c>
      <c r="F2359" s="159" t="s">
        <v>3340</v>
      </c>
      <c r="H2359" s="160">
        <v>-1.6</v>
      </c>
      <c r="I2359" s="161"/>
      <c r="L2359" s="157"/>
      <c r="M2359" s="162"/>
      <c r="T2359" s="163"/>
      <c r="AT2359" s="158" t="s">
        <v>203</v>
      </c>
      <c r="AU2359" s="158" t="s">
        <v>89</v>
      </c>
      <c r="AV2359" s="13" t="s">
        <v>89</v>
      </c>
      <c r="AW2359" s="13" t="s">
        <v>39</v>
      </c>
      <c r="AX2359" s="13" t="s">
        <v>80</v>
      </c>
      <c r="AY2359" s="158" t="s">
        <v>192</v>
      </c>
    </row>
    <row r="2360" spans="2:65" s="12" customFormat="1" ht="10.199999999999999" x14ac:dyDescent="0.2">
      <c r="B2360" s="150"/>
      <c r="D2360" s="151" t="s">
        <v>203</v>
      </c>
      <c r="E2360" s="152" t="s">
        <v>20</v>
      </c>
      <c r="F2360" s="153" t="s">
        <v>839</v>
      </c>
      <c r="H2360" s="152" t="s">
        <v>20</v>
      </c>
      <c r="I2360" s="154"/>
      <c r="L2360" s="150"/>
      <c r="M2360" s="155"/>
      <c r="T2360" s="156"/>
      <c r="AT2360" s="152" t="s">
        <v>203</v>
      </c>
      <c r="AU2360" s="152" t="s">
        <v>89</v>
      </c>
      <c r="AV2360" s="12" t="s">
        <v>22</v>
      </c>
      <c r="AW2360" s="12" t="s">
        <v>39</v>
      </c>
      <c r="AX2360" s="12" t="s">
        <v>80</v>
      </c>
      <c r="AY2360" s="152" t="s">
        <v>192</v>
      </c>
    </row>
    <row r="2361" spans="2:65" s="13" customFormat="1" ht="10.199999999999999" x14ac:dyDescent="0.2">
      <c r="B2361" s="157"/>
      <c r="D2361" s="151" t="s">
        <v>203</v>
      </c>
      <c r="E2361" s="158" t="s">
        <v>20</v>
      </c>
      <c r="F2361" s="159" t="s">
        <v>3341</v>
      </c>
      <c r="H2361" s="160">
        <v>16.7</v>
      </c>
      <c r="I2361" s="161"/>
      <c r="L2361" s="157"/>
      <c r="M2361" s="162"/>
      <c r="T2361" s="163"/>
      <c r="AT2361" s="158" t="s">
        <v>203</v>
      </c>
      <c r="AU2361" s="158" t="s">
        <v>89</v>
      </c>
      <c r="AV2361" s="13" t="s">
        <v>89</v>
      </c>
      <c r="AW2361" s="13" t="s">
        <v>39</v>
      </c>
      <c r="AX2361" s="13" t="s">
        <v>80</v>
      </c>
      <c r="AY2361" s="158" t="s">
        <v>192</v>
      </c>
    </row>
    <row r="2362" spans="2:65" s="13" customFormat="1" ht="10.199999999999999" x14ac:dyDescent="0.2">
      <c r="B2362" s="157"/>
      <c r="D2362" s="151" t="s">
        <v>203</v>
      </c>
      <c r="E2362" s="158" t="s">
        <v>20</v>
      </c>
      <c r="F2362" s="159" t="s">
        <v>3320</v>
      </c>
      <c r="H2362" s="160">
        <v>-0.8</v>
      </c>
      <c r="I2362" s="161"/>
      <c r="L2362" s="157"/>
      <c r="M2362" s="162"/>
      <c r="T2362" s="163"/>
      <c r="AT2362" s="158" t="s">
        <v>203</v>
      </c>
      <c r="AU2362" s="158" t="s">
        <v>89</v>
      </c>
      <c r="AV2362" s="13" t="s">
        <v>89</v>
      </c>
      <c r="AW2362" s="13" t="s">
        <v>39</v>
      </c>
      <c r="AX2362" s="13" t="s">
        <v>80</v>
      </c>
      <c r="AY2362" s="158" t="s">
        <v>192</v>
      </c>
    </row>
    <row r="2363" spans="2:65" s="14" customFormat="1" ht="10.199999999999999" x14ac:dyDescent="0.2">
      <c r="B2363" s="164"/>
      <c r="D2363" s="151" t="s">
        <v>203</v>
      </c>
      <c r="E2363" s="165" t="s">
        <v>1248</v>
      </c>
      <c r="F2363" s="166" t="s">
        <v>207</v>
      </c>
      <c r="H2363" s="167">
        <v>198.98599999999999</v>
      </c>
      <c r="I2363" s="168"/>
      <c r="L2363" s="164"/>
      <c r="M2363" s="169"/>
      <c r="T2363" s="170"/>
      <c r="AT2363" s="165" t="s">
        <v>203</v>
      </c>
      <c r="AU2363" s="165" t="s">
        <v>89</v>
      </c>
      <c r="AV2363" s="14" t="s">
        <v>199</v>
      </c>
      <c r="AW2363" s="14" t="s">
        <v>39</v>
      </c>
      <c r="AX2363" s="14" t="s">
        <v>22</v>
      </c>
      <c r="AY2363" s="165" t="s">
        <v>192</v>
      </c>
    </row>
    <row r="2364" spans="2:65" s="1" customFormat="1" ht="16.5" customHeight="1" x14ac:dyDescent="0.2">
      <c r="B2364" s="33"/>
      <c r="C2364" s="185" t="s">
        <v>3342</v>
      </c>
      <c r="D2364" s="185" t="s">
        <v>1615</v>
      </c>
      <c r="E2364" s="186" t="s">
        <v>3343</v>
      </c>
      <c r="F2364" s="187" t="s">
        <v>3344</v>
      </c>
      <c r="G2364" s="188" t="s">
        <v>269</v>
      </c>
      <c r="H2364" s="189">
        <v>87.527000000000001</v>
      </c>
      <c r="I2364" s="190"/>
      <c r="J2364" s="191">
        <f>ROUND(I2364*H2364,2)</f>
        <v>0</v>
      </c>
      <c r="K2364" s="187" t="s">
        <v>20</v>
      </c>
      <c r="L2364" s="192"/>
      <c r="M2364" s="193" t="s">
        <v>20</v>
      </c>
      <c r="N2364" s="194" t="s">
        <v>51</v>
      </c>
      <c r="P2364" s="142">
        <f>O2364*H2364</f>
        <v>0</v>
      </c>
      <c r="Q2364" s="142">
        <v>1.98E-3</v>
      </c>
      <c r="R2364" s="142">
        <f>Q2364*H2364</f>
        <v>0.17330345999999999</v>
      </c>
      <c r="S2364" s="142">
        <v>0</v>
      </c>
      <c r="T2364" s="143">
        <f>S2364*H2364</f>
        <v>0</v>
      </c>
      <c r="AR2364" s="144" t="s">
        <v>490</v>
      </c>
      <c r="AT2364" s="144" t="s">
        <v>1615</v>
      </c>
      <c r="AU2364" s="144" t="s">
        <v>89</v>
      </c>
      <c r="AY2364" s="18" t="s">
        <v>192</v>
      </c>
      <c r="BE2364" s="145">
        <f>IF(N2364="základní",J2364,0)</f>
        <v>0</v>
      </c>
      <c r="BF2364" s="145">
        <f>IF(N2364="snížená",J2364,0)</f>
        <v>0</v>
      </c>
      <c r="BG2364" s="145">
        <f>IF(N2364="zákl. přenesená",J2364,0)</f>
        <v>0</v>
      </c>
      <c r="BH2364" s="145">
        <f>IF(N2364="sníž. přenesená",J2364,0)</f>
        <v>0</v>
      </c>
      <c r="BI2364" s="145">
        <f>IF(N2364="nulová",J2364,0)</f>
        <v>0</v>
      </c>
      <c r="BJ2364" s="18" t="s">
        <v>22</v>
      </c>
      <c r="BK2364" s="145">
        <f>ROUND(I2364*H2364,2)</f>
        <v>0</v>
      </c>
      <c r="BL2364" s="18" t="s">
        <v>350</v>
      </c>
      <c r="BM2364" s="144" t="s">
        <v>3345</v>
      </c>
    </row>
    <row r="2365" spans="2:65" s="12" customFormat="1" ht="10.199999999999999" x14ac:dyDescent="0.2">
      <c r="B2365" s="150"/>
      <c r="D2365" s="151" t="s">
        <v>203</v>
      </c>
      <c r="E2365" s="152" t="s">
        <v>20</v>
      </c>
      <c r="F2365" s="153" t="s">
        <v>2573</v>
      </c>
      <c r="H2365" s="152" t="s">
        <v>20</v>
      </c>
      <c r="I2365" s="154"/>
      <c r="L2365" s="150"/>
      <c r="M2365" s="155"/>
      <c r="T2365" s="156"/>
      <c r="AT2365" s="152" t="s">
        <v>203</v>
      </c>
      <c r="AU2365" s="152" t="s">
        <v>89</v>
      </c>
      <c r="AV2365" s="12" t="s">
        <v>22</v>
      </c>
      <c r="AW2365" s="12" t="s">
        <v>39</v>
      </c>
      <c r="AX2365" s="12" t="s">
        <v>80</v>
      </c>
      <c r="AY2365" s="152" t="s">
        <v>192</v>
      </c>
    </row>
    <row r="2366" spans="2:65" s="13" customFormat="1" ht="10.199999999999999" x14ac:dyDescent="0.2">
      <c r="B2366" s="157"/>
      <c r="D2366" s="151" t="s">
        <v>203</v>
      </c>
      <c r="E2366" s="158" t="s">
        <v>20</v>
      </c>
      <c r="F2366" s="159" t="s">
        <v>3319</v>
      </c>
      <c r="H2366" s="160">
        <v>10.9</v>
      </c>
      <c r="I2366" s="161"/>
      <c r="L2366" s="157"/>
      <c r="M2366" s="162"/>
      <c r="T2366" s="163"/>
      <c r="AT2366" s="158" t="s">
        <v>203</v>
      </c>
      <c r="AU2366" s="158" t="s">
        <v>89</v>
      </c>
      <c r="AV2366" s="13" t="s">
        <v>89</v>
      </c>
      <c r="AW2366" s="13" t="s">
        <v>39</v>
      </c>
      <c r="AX2366" s="13" t="s">
        <v>80</v>
      </c>
      <c r="AY2366" s="158" t="s">
        <v>192</v>
      </c>
    </row>
    <row r="2367" spans="2:65" s="13" customFormat="1" ht="10.199999999999999" x14ac:dyDescent="0.2">
      <c r="B2367" s="157"/>
      <c r="D2367" s="151" t="s">
        <v>203</v>
      </c>
      <c r="E2367" s="158" t="s">
        <v>20</v>
      </c>
      <c r="F2367" s="159" t="s">
        <v>3320</v>
      </c>
      <c r="H2367" s="160">
        <v>-0.8</v>
      </c>
      <c r="I2367" s="161"/>
      <c r="L2367" s="157"/>
      <c r="M2367" s="162"/>
      <c r="T2367" s="163"/>
      <c r="AT2367" s="158" t="s">
        <v>203</v>
      </c>
      <c r="AU2367" s="158" t="s">
        <v>89</v>
      </c>
      <c r="AV2367" s="13" t="s">
        <v>89</v>
      </c>
      <c r="AW2367" s="13" t="s">
        <v>39</v>
      </c>
      <c r="AX2367" s="13" t="s">
        <v>80</v>
      </c>
      <c r="AY2367" s="158" t="s">
        <v>192</v>
      </c>
    </row>
    <row r="2368" spans="2:65" s="13" customFormat="1" ht="10.199999999999999" x14ac:dyDescent="0.2">
      <c r="B2368" s="157"/>
      <c r="D2368" s="151" t="s">
        <v>203</v>
      </c>
      <c r="E2368" s="158" t="s">
        <v>20</v>
      </c>
      <c r="F2368" s="159" t="s">
        <v>3321</v>
      </c>
      <c r="H2368" s="160">
        <v>-0.9</v>
      </c>
      <c r="I2368" s="161"/>
      <c r="L2368" s="157"/>
      <c r="M2368" s="162"/>
      <c r="T2368" s="163"/>
      <c r="AT2368" s="158" t="s">
        <v>203</v>
      </c>
      <c r="AU2368" s="158" t="s">
        <v>89</v>
      </c>
      <c r="AV2368" s="13" t="s">
        <v>89</v>
      </c>
      <c r="AW2368" s="13" t="s">
        <v>39</v>
      </c>
      <c r="AX2368" s="13" t="s">
        <v>80</v>
      </c>
      <c r="AY2368" s="158" t="s">
        <v>192</v>
      </c>
    </row>
    <row r="2369" spans="2:65" s="13" customFormat="1" ht="10.199999999999999" x14ac:dyDescent="0.2">
      <c r="B2369" s="157"/>
      <c r="D2369" s="151" t="s">
        <v>203</v>
      </c>
      <c r="E2369" s="158" t="s">
        <v>20</v>
      </c>
      <c r="F2369" s="159" t="s">
        <v>3322</v>
      </c>
      <c r="H2369" s="160">
        <v>10.6</v>
      </c>
      <c r="I2369" s="161"/>
      <c r="L2369" s="157"/>
      <c r="M2369" s="162"/>
      <c r="T2369" s="163"/>
      <c r="AT2369" s="158" t="s">
        <v>203</v>
      </c>
      <c r="AU2369" s="158" t="s">
        <v>89</v>
      </c>
      <c r="AV2369" s="13" t="s">
        <v>89</v>
      </c>
      <c r="AW2369" s="13" t="s">
        <v>39</v>
      </c>
      <c r="AX2369" s="13" t="s">
        <v>80</v>
      </c>
      <c r="AY2369" s="158" t="s">
        <v>192</v>
      </c>
    </row>
    <row r="2370" spans="2:65" s="13" customFormat="1" ht="10.199999999999999" x14ac:dyDescent="0.2">
      <c r="B2370" s="157"/>
      <c r="D2370" s="151" t="s">
        <v>203</v>
      </c>
      <c r="E2370" s="158" t="s">
        <v>20</v>
      </c>
      <c r="F2370" s="159" t="s">
        <v>3323</v>
      </c>
      <c r="H2370" s="160">
        <v>-1.28</v>
      </c>
      <c r="I2370" s="161"/>
      <c r="L2370" s="157"/>
      <c r="M2370" s="162"/>
      <c r="T2370" s="163"/>
      <c r="AT2370" s="158" t="s">
        <v>203</v>
      </c>
      <c r="AU2370" s="158" t="s">
        <v>89</v>
      </c>
      <c r="AV2370" s="13" t="s">
        <v>89</v>
      </c>
      <c r="AW2370" s="13" t="s">
        <v>39</v>
      </c>
      <c r="AX2370" s="13" t="s">
        <v>80</v>
      </c>
      <c r="AY2370" s="158" t="s">
        <v>192</v>
      </c>
    </row>
    <row r="2371" spans="2:65" s="12" customFormat="1" ht="10.199999999999999" x14ac:dyDescent="0.2">
      <c r="B2371" s="150"/>
      <c r="D2371" s="151" t="s">
        <v>203</v>
      </c>
      <c r="E2371" s="152" t="s">
        <v>20</v>
      </c>
      <c r="F2371" s="153" t="s">
        <v>2575</v>
      </c>
      <c r="H2371" s="152" t="s">
        <v>20</v>
      </c>
      <c r="I2371" s="154"/>
      <c r="L2371" s="150"/>
      <c r="M2371" s="155"/>
      <c r="T2371" s="156"/>
      <c r="AT2371" s="152" t="s">
        <v>203</v>
      </c>
      <c r="AU2371" s="152" t="s">
        <v>89</v>
      </c>
      <c r="AV2371" s="12" t="s">
        <v>22</v>
      </c>
      <c r="AW2371" s="12" t="s">
        <v>39</v>
      </c>
      <c r="AX2371" s="12" t="s">
        <v>80</v>
      </c>
      <c r="AY2371" s="152" t="s">
        <v>192</v>
      </c>
    </row>
    <row r="2372" spans="2:65" s="13" customFormat="1" ht="10.199999999999999" x14ac:dyDescent="0.2">
      <c r="B2372" s="157"/>
      <c r="D2372" s="151" t="s">
        <v>203</v>
      </c>
      <c r="E2372" s="158" t="s">
        <v>20</v>
      </c>
      <c r="F2372" s="159" t="s">
        <v>3324</v>
      </c>
      <c r="H2372" s="160">
        <v>13.43</v>
      </c>
      <c r="I2372" s="161"/>
      <c r="L2372" s="157"/>
      <c r="M2372" s="162"/>
      <c r="T2372" s="163"/>
      <c r="AT2372" s="158" t="s">
        <v>203</v>
      </c>
      <c r="AU2372" s="158" t="s">
        <v>89</v>
      </c>
      <c r="AV2372" s="13" t="s">
        <v>89</v>
      </c>
      <c r="AW2372" s="13" t="s">
        <v>39</v>
      </c>
      <c r="AX2372" s="13" t="s">
        <v>80</v>
      </c>
      <c r="AY2372" s="158" t="s">
        <v>192</v>
      </c>
    </row>
    <row r="2373" spans="2:65" s="13" customFormat="1" ht="10.199999999999999" x14ac:dyDescent="0.2">
      <c r="B2373" s="157"/>
      <c r="D2373" s="151" t="s">
        <v>203</v>
      </c>
      <c r="E2373" s="158" t="s">
        <v>20</v>
      </c>
      <c r="F2373" s="159" t="s">
        <v>3320</v>
      </c>
      <c r="H2373" s="160">
        <v>-0.8</v>
      </c>
      <c r="I2373" s="161"/>
      <c r="L2373" s="157"/>
      <c r="M2373" s="162"/>
      <c r="T2373" s="163"/>
      <c r="AT2373" s="158" t="s">
        <v>203</v>
      </c>
      <c r="AU2373" s="158" t="s">
        <v>89</v>
      </c>
      <c r="AV2373" s="13" t="s">
        <v>89</v>
      </c>
      <c r="AW2373" s="13" t="s">
        <v>39</v>
      </c>
      <c r="AX2373" s="13" t="s">
        <v>80</v>
      </c>
      <c r="AY2373" s="158" t="s">
        <v>192</v>
      </c>
    </row>
    <row r="2374" spans="2:65" s="12" customFormat="1" ht="10.199999999999999" x14ac:dyDescent="0.2">
      <c r="B2374" s="150"/>
      <c r="D2374" s="151" t="s">
        <v>203</v>
      </c>
      <c r="E2374" s="152" t="s">
        <v>20</v>
      </c>
      <c r="F2374" s="153" t="s">
        <v>2577</v>
      </c>
      <c r="H2374" s="152" t="s">
        <v>20</v>
      </c>
      <c r="I2374" s="154"/>
      <c r="L2374" s="150"/>
      <c r="M2374" s="155"/>
      <c r="T2374" s="156"/>
      <c r="AT2374" s="152" t="s">
        <v>203</v>
      </c>
      <c r="AU2374" s="152" t="s">
        <v>89</v>
      </c>
      <c r="AV2374" s="12" t="s">
        <v>22</v>
      </c>
      <c r="AW2374" s="12" t="s">
        <v>39</v>
      </c>
      <c r="AX2374" s="12" t="s">
        <v>80</v>
      </c>
      <c r="AY2374" s="152" t="s">
        <v>192</v>
      </c>
    </row>
    <row r="2375" spans="2:65" s="13" customFormat="1" ht="10.199999999999999" x14ac:dyDescent="0.2">
      <c r="B2375" s="157"/>
      <c r="D2375" s="151" t="s">
        <v>203</v>
      </c>
      <c r="E2375" s="158" t="s">
        <v>20</v>
      </c>
      <c r="F2375" s="159" t="s">
        <v>3325</v>
      </c>
      <c r="H2375" s="160">
        <v>33.22</v>
      </c>
      <c r="I2375" s="161"/>
      <c r="L2375" s="157"/>
      <c r="M2375" s="162"/>
      <c r="T2375" s="163"/>
      <c r="AT2375" s="158" t="s">
        <v>203</v>
      </c>
      <c r="AU2375" s="158" t="s">
        <v>89</v>
      </c>
      <c r="AV2375" s="13" t="s">
        <v>89</v>
      </c>
      <c r="AW2375" s="13" t="s">
        <v>39</v>
      </c>
      <c r="AX2375" s="13" t="s">
        <v>80</v>
      </c>
      <c r="AY2375" s="158" t="s">
        <v>192</v>
      </c>
    </row>
    <row r="2376" spans="2:65" s="13" customFormat="1" ht="10.199999999999999" x14ac:dyDescent="0.2">
      <c r="B2376" s="157"/>
      <c r="D2376" s="151" t="s">
        <v>203</v>
      </c>
      <c r="E2376" s="158" t="s">
        <v>20</v>
      </c>
      <c r="F2376" s="159" t="s">
        <v>3321</v>
      </c>
      <c r="H2376" s="160">
        <v>-0.9</v>
      </c>
      <c r="I2376" s="161"/>
      <c r="L2376" s="157"/>
      <c r="M2376" s="162"/>
      <c r="T2376" s="163"/>
      <c r="AT2376" s="158" t="s">
        <v>203</v>
      </c>
      <c r="AU2376" s="158" t="s">
        <v>89</v>
      </c>
      <c r="AV2376" s="13" t="s">
        <v>89</v>
      </c>
      <c r="AW2376" s="13" t="s">
        <v>39</v>
      </c>
      <c r="AX2376" s="13" t="s">
        <v>80</v>
      </c>
      <c r="AY2376" s="158" t="s">
        <v>192</v>
      </c>
    </row>
    <row r="2377" spans="2:65" s="13" customFormat="1" ht="10.199999999999999" x14ac:dyDescent="0.2">
      <c r="B2377" s="157"/>
      <c r="D2377" s="151" t="s">
        <v>203</v>
      </c>
      <c r="E2377" s="158" t="s">
        <v>20</v>
      </c>
      <c r="F2377" s="159" t="s">
        <v>3326</v>
      </c>
      <c r="H2377" s="160">
        <v>-1.6</v>
      </c>
      <c r="I2377" s="161"/>
      <c r="L2377" s="157"/>
      <c r="M2377" s="162"/>
      <c r="T2377" s="163"/>
      <c r="AT2377" s="158" t="s">
        <v>203</v>
      </c>
      <c r="AU2377" s="158" t="s">
        <v>89</v>
      </c>
      <c r="AV2377" s="13" t="s">
        <v>89</v>
      </c>
      <c r="AW2377" s="13" t="s">
        <v>39</v>
      </c>
      <c r="AX2377" s="13" t="s">
        <v>80</v>
      </c>
      <c r="AY2377" s="158" t="s">
        <v>192</v>
      </c>
    </row>
    <row r="2378" spans="2:65" s="12" customFormat="1" ht="10.199999999999999" x14ac:dyDescent="0.2">
      <c r="B2378" s="150"/>
      <c r="D2378" s="151" t="s">
        <v>203</v>
      </c>
      <c r="E2378" s="152" t="s">
        <v>20</v>
      </c>
      <c r="F2378" s="153" t="s">
        <v>2579</v>
      </c>
      <c r="H2378" s="152" t="s">
        <v>20</v>
      </c>
      <c r="I2378" s="154"/>
      <c r="L2378" s="150"/>
      <c r="M2378" s="155"/>
      <c r="T2378" s="156"/>
      <c r="AT2378" s="152" t="s">
        <v>203</v>
      </c>
      <c r="AU2378" s="152" t="s">
        <v>89</v>
      </c>
      <c r="AV2378" s="12" t="s">
        <v>22</v>
      </c>
      <c r="AW2378" s="12" t="s">
        <v>39</v>
      </c>
      <c r="AX2378" s="12" t="s">
        <v>80</v>
      </c>
      <c r="AY2378" s="152" t="s">
        <v>192</v>
      </c>
    </row>
    <row r="2379" spans="2:65" s="13" customFormat="1" ht="10.199999999999999" x14ac:dyDescent="0.2">
      <c r="B2379" s="157"/>
      <c r="D2379" s="151" t="s">
        <v>203</v>
      </c>
      <c r="E2379" s="158" t="s">
        <v>20</v>
      </c>
      <c r="F2379" s="159" t="s">
        <v>3327</v>
      </c>
      <c r="H2379" s="160">
        <v>19.3</v>
      </c>
      <c r="I2379" s="161"/>
      <c r="L2379" s="157"/>
      <c r="M2379" s="162"/>
      <c r="T2379" s="163"/>
      <c r="AT2379" s="158" t="s">
        <v>203</v>
      </c>
      <c r="AU2379" s="158" t="s">
        <v>89</v>
      </c>
      <c r="AV2379" s="13" t="s">
        <v>89</v>
      </c>
      <c r="AW2379" s="13" t="s">
        <v>39</v>
      </c>
      <c r="AX2379" s="13" t="s">
        <v>80</v>
      </c>
      <c r="AY2379" s="158" t="s">
        <v>192</v>
      </c>
    </row>
    <row r="2380" spans="2:65" s="13" customFormat="1" ht="10.199999999999999" x14ac:dyDescent="0.2">
      <c r="B2380" s="157"/>
      <c r="D2380" s="151" t="s">
        <v>203</v>
      </c>
      <c r="E2380" s="158" t="s">
        <v>20</v>
      </c>
      <c r="F2380" s="159" t="s">
        <v>3326</v>
      </c>
      <c r="H2380" s="160">
        <v>-1.6</v>
      </c>
      <c r="I2380" s="161"/>
      <c r="L2380" s="157"/>
      <c r="M2380" s="162"/>
      <c r="T2380" s="163"/>
      <c r="AT2380" s="158" t="s">
        <v>203</v>
      </c>
      <c r="AU2380" s="158" t="s">
        <v>89</v>
      </c>
      <c r="AV2380" s="13" t="s">
        <v>89</v>
      </c>
      <c r="AW2380" s="13" t="s">
        <v>39</v>
      </c>
      <c r="AX2380" s="13" t="s">
        <v>80</v>
      </c>
      <c r="AY2380" s="158" t="s">
        <v>192</v>
      </c>
    </row>
    <row r="2381" spans="2:65" s="14" customFormat="1" ht="10.199999999999999" x14ac:dyDescent="0.2">
      <c r="B2381" s="164"/>
      <c r="D2381" s="151" t="s">
        <v>203</v>
      </c>
      <c r="E2381" s="165" t="s">
        <v>20</v>
      </c>
      <c r="F2381" s="166" t="s">
        <v>207</v>
      </c>
      <c r="H2381" s="167">
        <v>79.569999999999993</v>
      </c>
      <c r="I2381" s="168"/>
      <c r="L2381" s="164"/>
      <c r="M2381" s="169"/>
      <c r="T2381" s="170"/>
      <c r="AT2381" s="165" t="s">
        <v>203</v>
      </c>
      <c r="AU2381" s="165" t="s">
        <v>89</v>
      </c>
      <c r="AV2381" s="14" t="s">
        <v>199</v>
      </c>
      <c r="AW2381" s="14" t="s">
        <v>39</v>
      </c>
      <c r="AX2381" s="14" t="s">
        <v>22</v>
      </c>
      <c r="AY2381" s="165" t="s">
        <v>192</v>
      </c>
    </row>
    <row r="2382" spans="2:65" s="13" customFormat="1" ht="10.199999999999999" x14ac:dyDescent="0.2">
      <c r="B2382" s="157"/>
      <c r="D2382" s="151" t="s">
        <v>203</v>
      </c>
      <c r="F2382" s="159" t="s">
        <v>3346</v>
      </c>
      <c r="H2382" s="160">
        <v>87.527000000000001</v>
      </c>
      <c r="I2382" s="161"/>
      <c r="L2382" s="157"/>
      <c r="M2382" s="162"/>
      <c r="T2382" s="163"/>
      <c r="AT2382" s="158" t="s">
        <v>203</v>
      </c>
      <c r="AU2382" s="158" t="s">
        <v>89</v>
      </c>
      <c r="AV2382" s="13" t="s">
        <v>89</v>
      </c>
      <c r="AW2382" s="13" t="s">
        <v>4</v>
      </c>
      <c r="AX2382" s="13" t="s">
        <v>22</v>
      </c>
      <c r="AY2382" s="158" t="s">
        <v>192</v>
      </c>
    </row>
    <row r="2383" spans="2:65" s="1" customFormat="1" ht="16.5" customHeight="1" x14ac:dyDescent="0.2">
      <c r="B2383" s="33"/>
      <c r="C2383" s="185" t="s">
        <v>3347</v>
      </c>
      <c r="D2383" s="185" t="s">
        <v>1615</v>
      </c>
      <c r="E2383" s="186" t="s">
        <v>3348</v>
      </c>
      <c r="F2383" s="187" t="s">
        <v>3349</v>
      </c>
      <c r="G2383" s="188" t="s">
        <v>269</v>
      </c>
      <c r="H2383" s="189">
        <v>89.948999999999998</v>
      </c>
      <c r="I2383" s="190"/>
      <c r="J2383" s="191">
        <f>ROUND(I2383*H2383,2)</f>
        <v>0</v>
      </c>
      <c r="K2383" s="187" t="s">
        <v>20</v>
      </c>
      <c r="L2383" s="192"/>
      <c r="M2383" s="193" t="s">
        <v>20</v>
      </c>
      <c r="N2383" s="194" t="s">
        <v>51</v>
      </c>
      <c r="P2383" s="142">
        <f>O2383*H2383</f>
        <v>0</v>
      </c>
      <c r="Q2383" s="142">
        <v>1.98E-3</v>
      </c>
      <c r="R2383" s="142">
        <f>Q2383*H2383</f>
        <v>0.17809902</v>
      </c>
      <c r="S2383" s="142">
        <v>0</v>
      </c>
      <c r="T2383" s="143">
        <f>S2383*H2383</f>
        <v>0</v>
      </c>
      <c r="AR2383" s="144" t="s">
        <v>490</v>
      </c>
      <c r="AT2383" s="144" t="s">
        <v>1615</v>
      </c>
      <c r="AU2383" s="144" t="s">
        <v>89</v>
      </c>
      <c r="AY2383" s="18" t="s">
        <v>192</v>
      </c>
      <c r="BE2383" s="145">
        <f>IF(N2383="základní",J2383,0)</f>
        <v>0</v>
      </c>
      <c r="BF2383" s="145">
        <f>IF(N2383="snížená",J2383,0)</f>
        <v>0</v>
      </c>
      <c r="BG2383" s="145">
        <f>IF(N2383="zákl. přenesená",J2383,0)</f>
        <v>0</v>
      </c>
      <c r="BH2383" s="145">
        <f>IF(N2383="sníž. přenesená",J2383,0)</f>
        <v>0</v>
      </c>
      <c r="BI2383" s="145">
        <f>IF(N2383="nulová",J2383,0)</f>
        <v>0</v>
      </c>
      <c r="BJ2383" s="18" t="s">
        <v>22</v>
      </c>
      <c r="BK2383" s="145">
        <f>ROUND(I2383*H2383,2)</f>
        <v>0</v>
      </c>
      <c r="BL2383" s="18" t="s">
        <v>350</v>
      </c>
      <c r="BM2383" s="144" t="s">
        <v>3350</v>
      </c>
    </row>
    <row r="2384" spans="2:65" s="12" customFormat="1" ht="10.199999999999999" x14ac:dyDescent="0.2">
      <c r="B2384" s="150"/>
      <c r="D2384" s="151" t="s">
        <v>203</v>
      </c>
      <c r="E2384" s="152" t="s">
        <v>20</v>
      </c>
      <c r="F2384" s="153" t="s">
        <v>2593</v>
      </c>
      <c r="H2384" s="152" t="s">
        <v>20</v>
      </c>
      <c r="I2384" s="154"/>
      <c r="L2384" s="150"/>
      <c r="M2384" s="155"/>
      <c r="T2384" s="156"/>
      <c r="AT2384" s="152" t="s">
        <v>203</v>
      </c>
      <c r="AU2384" s="152" t="s">
        <v>89</v>
      </c>
      <c r="AV2384" s="12" t="s">
        <v>22</v>
      </c>
      <c r="AW2384" s="12" t="s">
        <v>39</v>
      </c>
      <c r="AX2384" s="12" t="s">
        <v>80</v>
      </c>
      <c r="AY2384" s="152" t="s">
        <v>192</v>
      </c>
    </row>
    <row r="2385" spans="2:51" s="13" customFormat="1" ht="10.199999999999999" x14ac:dyDescent="0.2">
      <c r="B2385" s="157"/>
      <c r="D2385" s="151" t="s">
        <v>203</v>
      </c>
      <c r="E2385" s="158" t="s">
        <v>20</v>
      </c>
      <c r="F2385" s="159" t="s">
        <v>3328</v>
      </c>
      <c r="H2385" s="160">
        <v>29.071999999999999</v>
      </c>
      <c r="I2385" s="161"/>
      <c r="L2385" s="157"/>
      <c r="M2385" s="162"/>
      <c r="T2385" s="163"/>
      <c r="AT2385" s="158" t="s">
        <v>203</v>
      </c>
      <c r="AU2385" s="158" t="s">
        <v>89</v>
      </c>
      <c r="AV2385" s="13" t="s">
        <v>89</v>
      </c>
      <c r="AW2385" s="13" t="s">
        <v>39</v>
      </c>
      <c r="AX2385" s="13" t="s">
        <v>80</v>
      </c>
      <c r="AY2385" s="158" t="s">
        <v>192</v>
      </c>
    </row>
    <row r="2386" spans="2:51" s="13" customFormat="1" ht="10.199999999999999" x14ac:dyDescent="0.2">
      <c r="B2386" s="157"/>
      <c r="D2386" s="151" t="s">
        <v>203</v>
      </c>
      <c r="E2386" s="158" t="s">
        <v>20</v>
      </c>
      <c r="F2386" s="159" t="s">
        <v>3329</v>
      </c>
      <c r="H2386" s="160">
        <v>-1.1000000000000001</v>
      </c>
      <c r="I2386" s="161"/>
      <c r="L2386" s="157"/>
      <c r="M2386" s="162"/>
      <c r="T2386" s="163"/>
      <c r="AT2386" s="158" t="s">
        <v>203</v>
      </c>
      <c r="AU2386" s="158" t="s">
        <v>89</v>
      </c>
      <c r="AV2386" s="13" t="s">
        <v>89</v>
      </c>
      <c r="AW2386" s="13" t="s">
        <v>39</v>
      </c>
      <c r="AX2386" s="13" t="s">
        <v>80</v>
      </c>
      <c r="AY2386" s="158" t="s">
        <v>192</v>
      </c>
    </row>
    <row r="2387" spans="2:51" s="13" customFormat="1" ht="10.199999999999999" x14ac:dyDescent="0.2">
      <c r="B2387" s="157"/>
      <c r="D2387" s="151" t="s">
        <v>203</v>
      </c>
      <c r="E2387" s="158" t="s">
        <v>20</v>
      </c>
      <c r="F2387" s="159" t="s">
        <v>3330</v>
      </c>
      <c r="H2387" s="160">
        <v>-1.5</v>
      </c>
      <c r="I2387" s="161"/>
      <c r="L2387" s="157"/>
      <c r="M2387" s="162"/>
      <c r="T2387" s="163"/>
      <c r="AT2387" s="158" t="s">
        <v>203</v>
      </c>
      <c r="AU2387" s="158" t="s">
        <v>89</v>
      </c>
      <c r="AV2387" s="13" t="s">
        <v>89</v>
      </c>
      <c r="AW2387" s="13" t="s">
        <v>39</v>
      </c>
      <c r="AX2387" s="13" t="s">
        <v>80</v>
      </c>
      <c r="AY2387" s="158" t="s">
        <v>192</v>
      </c>
    </row>
    <row r="2388" spans="2:51" s="12" customFormat="1" ht="10.199999999999999" x14ac:dyDescent="0.2">
      <c r="B2388" s="150"/>
      <c r="D2388" s="151" t="s">
        <v>203</v>
      </c>
      <c r="E2388" s="152" t="s">
        <v>20</v>
      </c>
      <c r="F2388" s="153" t="s">
        <v>819</v>
      </c>
      <c r="H2388" s="152" t="s">
        <v>20</v>
      </c>
      <c r="I2388" s="154"/>
      <c r="L2388" s="150"/>
      <c r="M2388" s="155"/>
      <c r="T2388" s="156"/>
      <c r="AT2388" s="152" t="s">
        <v>203</v>
      </c>
      <c r="AU2388" s="152" t="s">
        <v>89</v>
      </c>
      <c r="AV2388" s="12" t="s">
        <v>22</v>
      </c>
      <c r="AW2388" s="12" t="s">
        <v>39</v>
      </c>
      <c r="AX2388" s="12" t="s">
        <v>80</v>
      </c>
      <c r="AY2388" s="152" t="s">
        <v>192</v>
      </c>
    </row>
    <row r="2389" spans="2:51" s="13" customFormat="1" ht="10.199999999999999" x14ac:dyDescent="0.2">
      <c r="B2389" s="157"/>
      <c r="D2389" s="151" t="s">
        <v>203</v>
      </c>
      <c r="E2389" s="158" t="s">
        <v>20</v>
      </c>
      <c r="F2389" s="159" t="s">
        <v>3331</v>
      </c>
      <c r="H2389" s="160">
        <v>17.2</v>
      </c>
      <c r="I2389" s="161"/>
      <c r="L2389" s="157"/>
      <c r="M2389" s="162"/>
      <c r="T2389" s="163"/>
      <c r="AT2389" s="158" t="s">
        <v>203</v>
      </c>
      <c r="AU2389" s="158" t="s">
        <v>89</v>
      </c>
      <c r="AV2389" s="13" t="s">
        <v>89</v>
      </c>
      <c r="AW2389" s="13" t="s">
        <v>39</v>
      </c>
      <c r="AX2389" s="13" t="s">
        <v>80</v>
      </c>
      <c r="AY2389" s="158" t="s">
        <v>192</v>
      </c>
    </row>
    <row r="2390" spans="2:51" s="13" customFormat="1" ht="10.199999999999999" x14ac:dyDescent="0.2">
      <c r="B2390" s="157"/>
      <c r="D2390" s="151" t="s">
        <v>203</v>
      </c>
      <c r="E2390" s="158" t="s">
        <v>20</v>
      </c>
      <c r="F2390" s="159" t="s">
        <v>2669</v>
      </c>
      <c r="H2390" s="160">
        <v>-0.7</v>
      </c>
      <c r="I2390" s="161"/>
      <c r="L2390" s="157"/>
      <c r="M2390" s="162"/>
      <c r="T2390" s="163"/>
      <c r="AT2390" s="158" t="s">
        <v>203</v>
      </c>
      <c r="AU2390" s="158" t="s">
        <v>89</v>
      </c>
      <c r="AV2390" s="13" t="s">
        <v>89</v>
      </c>
      <c r="AW2390" s="13" t="s">
        <v>39</v>
      </c>
      <c r="AX2390" s="13" t="s">
        <v>80</v>
      </c>
      <c r="AY2390" s="158" t="s">
        <v>192</v>
      </c>
    </row>
    <row r="2391" spans="2:51" s="12" customFormat="1" ht="10.199999999999999" x14ac:dyDescent="0.2">
      <c r="B2391" s="150"/>
      <c r="D2391" s="151" t="s">
        <v>203</v>
      </c>
      <c r="E2391" s="152" t="s">
        <v>20</v>
      </c>
      <c r="F2391" s="153" t="s">
        <v>821</v>
      </c>
      <c r="H2391" s="152" t="s">
        <v>20</v>
      </c>
      <c r="I2391" s="154"/>
      <c r="L2391" s="150"/>
      <c r="M2391" s="155"/>
      <c r="T2391" s="156"/>
      <c r="AT2391" s="152" t="s">
        <v>203</v>
      </c>
      <c r="AU2391" s="152" t="s">
        <v>89</v>
      </c>
      <c r="AV2391" s="12" t="s">
        <v>22</v>
      </c>
      <c r="AW2391" s="12" t="s">
        <v>39</v>
      </c>
      <c r="AX2391" s="12" t="s">
        <v>80</v>
      </c>
      <c r="AY2391" s="152" t="s">
        <v>192</v>
      </c>
    </row>
    <row r="2392" spans="2:51" s="13" customFormat="1" ht="10.199999999999999" x14ac:dyDescent="0.2">
      <c r="B2392" s="157"/>
      <c r="D2392" s="151" t="s">
        <v>203</v>
      </c>
      <c r="E2392" s="158" t="s">
        <v>20</v>
      </c>
      <c r="F2392" s="159" t="s">
        <v>3332</v>
      </c>
      <c r="H2392" s="160">
        <v>5.8</v>
      </c>
      <c r="I2392" s="161"/>
      <c r="L2392" s="157"/>
      <c r="M2392" s="162"/>
      <c r="T2392" s="163"/>
      <c r="AT2392" s="158" t="s">
        <v>203</v>
      </c>
      <c r="AU2392" s="158" t="s">
        <v>89</v>
      </c>
      <c r="AV2392" s="13" t="s">
        <v>89</v>
      </c>
      <c r="AW2392" s="13" t="s">
        <v>39</v>
      </c>
      <c r="AX2392" s="13" t="s">
        <v>80</v>
      </c>
      <c r="AY2392" s="158" t="s">
        <v>192</v>
      </c>
    </row>
    <row r="2393" spans="2:51" s="13" customFormat="1" ht="10.199999999999999" x14ac:dyDescent="0.2">
      <c r="B2393" s="157"/>
      <c r="D2393" s="151" t="s">
        <v>203</v>
      </c>
      <c r="E2393" s="158" t="s">
        <v>20</v>
      </c>
      <c r="F2393" s="159" t="s">
        <v>3333</v>
      </c>
      <c r="H2393" s="160">
        <v>-2.1</v>
      </c>
      <c r="I2393" s="161"/>
      <c r="L2393" s="157"/>
      <c r="M2393" s="162"/>
      <c r="T2393" s="163"/>
      <c r="AT2393" s="158" t="s">
        <v>203</v>
      </c>
      <c r="AU2393" s="158" t="s">
        <v>89</v>
      </c>
      <c r="AV2393" s="13" t="s">
        <v>89</v>
      </c>
      <c r="AW2393" s="13" t="s">
        <v>39</v>
      </c>
      <c r="AX2393" s="13" t="s">
        <v>80</v>
      </c>
      <c r="AY2393" s="158" t="s">
        <v>192</v>
      </c>
    </row>
    <row r="2394" spans="2:51" s="12" customFormat="1" ht="10.199999999999999" x14ac:dyDescent="0.2">
      <c r="B2394" s="150"/>
      <c r="D2394" s="151" t="s">
        <v>203</v>
      </c>
      <c r="E2394" s="152" t="s">
        <v>20</v>
      </c>
      <c r="F2394" s="153" t="s">
        <v>827</v>
      </c>
      <c r="H2394" s="152" t="s">
        <v>20</v>
      </c>
      <c r="I2394" s="154"/>
      <c r="L2394" s="150"/>
      <c r="M2394" s="155"/>
      <c r="T2394" s="156"/>
      <c r="AT2394" s="152" t="s">
        <v>203</v>
      </c>
      <c r="AU2394" s="152" t="s">
        <v>89</v>
      </c>
      <c r="AV2394" s="12" t="s">
        <v>22</v>
      </c>
      <c r="AW2394" s="12" t="s">
        <v>39</v>
      </c>
      <c r="AX2394" s="12" t="s">
        <v>80</v>
      </c>
      <c r="AY2394" s="152" t="s">
        <v>192</v>
      </c>
    </row>
    <row r="2395" spans="2:51" s="13" customFormat="1" ht="10.199999999999999" x14ac:dyDescent="0.2">
      <c r="B2395" s="157"/>
      <c r="D2395" s="151" t="s">
        <v>203</v>
      </c>
      <c r="E2395" s="158" t="s">
        <v>20</v>
      </c>
      <c r="F2395" s="159" t="s">
        <v>3334</v>
      </c>
      <c r="H2395" s="160">
        <v>22</v>
      </c>
      <c r="I2395" s="161"/>
      <c r="L2395" s="157"/>
      <c r="M2395" s="162"/>
      <c r="T2395" s="163"/>
      <c r="AT2395" s="158" t="s">
        <v>203</v>
      </c>
      <c r="AU2395" s="158" t="s">
        <v>89</v>
      </c>
      <c r="AV2395" s="13" t="s">
        <v>89</v>
      </c>
      <c r="AW2395" s="13" t="s">
        <v>39</v>
      </c>
      <c r="AX2395" s="13" t="s">
        <v>80</v>
      </c>
      <c r="AY2395" s="158" t="s">
        <v>192</v>
      </c>
    </row>
    <row r="2396" spans="2:51" s="13" customFormat="1" ht="10.199999999999999" x14ac:dyDescent="0.2">
      <c r="B2396" s="157"/>
      <c r="D2396" s="151" t="s">
        <v>203</v>
      </c>
      <c r="E2396" s="158" t="s">
        <v>20</v>
      </c>
      <c r="F2396" s="159" t="s">
        <v>3320</v>
      </c>
      <c r="H2396" s="160">
        <v>-0.8</v>
      </c>
      <c r="I2396" s="161"/>
      <c r="L2396" s="157"/>
      <c r="M2396" s="162"/>
      <c r="T2396" s="163"/>
      <c r="AT2396" s="158" t="s">
        <v>203</v>
      </c>
      <c r="AU2396" s="158" t="s">
        <v>89</v>
      </c>
      <c r="AV2396" s="13" t="s">
        <v>89</v>
      </c>
      <c r="AW2396" s="13" t="s">
        <v>39</v>
      </c>
      <c r="AX2396" s="13" t="s">
        <v>80</v>
      </c>
      <c r="AY2396" s="158" t="s">
        <v>192</v>
      </c>
    </row>
    <row r="2397" spans="2:51" s="13" customFormat="1" ht="10.199999999999999" x14ac:dyDescent="0.2">
      <c r="B2397" s="157"/>
      <c r="D2397" s="151" t="s">
        <v>203</v>
      </c>
      <c r="E2397" s="158" t="s">
        <v>20</v>
      </c>
      <c r="F2397" s="159" t="s">
        <v>3321</v>
      </c>
      <c r="H2397" s="160">
        <v>-0.9</v>
      </c>
      <c r="I2397" s="161"/>
      <c r="L2397" s="157"/>
      <c r="M2397" s="162"/>
      <c r="T2397" s="163"/>
      <c r="AT2397" s="158" t="s">
        <v>203</v>
      </c>
      <c r="AU2397" s="158" t="s">
        <v>89</v>
      </c>
      <c r="AV2397" s="13" t="s">
        <v>89</v>
      </c>
      <c r="AW2397" s="13" t="s">
        <v>39</v>
      </c>
      <c r="AX2397" s="13" t="s">
        <v>80</v>
      </c>
      <c r="AY2397" s="158" t="s">
        <v>192</v>
      </c>
    </row>
    <row r="2398" spans="2:51" s="12" customFormat="1" ht="10.199999999999999" x14ac:dyDescent="0.2">
      <c r="B2398" s="150"/>
      <c r="D2398" s="151" t="s">
        <v>203</v>
      </c>
      <c r="E2398" s="152" t="s">
        <v>20</v>
      </c>
      <c r="F2398" s="153" t="s">
        <v>2225</v>
      </c>
      <c r="H2398" s="152" t="s">
        <v>20</v>
      </c>
      <c r="I2398" s="154"/>
      <c r="L2398" s="150"/>
      <c r="M2398" s="155"/>
      <c r="T2398" s="156"/>
      <c r="AT2398" s="152" t="s">
        <v>203</v>
      </c>
      <c r="AU2398" s="152" t="s">
        <v>89</v>
      </c>
      <c r="AV2398" s="12" t="s">
        <v>22</v>
      </c>
      <c r="AW2398" s="12" t="s">
        <v>39</v>
      </c>
      <c r="AX2398" s="12" t="s">
        <v>80</v>
      </c>
      <c r="AY2398" s="152" t="s">
        <v>192</v>
      </c>
    </row>
    <row r="2399" spans="2:51" s="13" customFormat="1" ht="10.199999999999999" x14ac:dyDescent="0.2">
      <c r="B2399" s="157"/>
      <c r="D2399" s="151" t="s">
        <v>203</v>
      </c>
      <c r="E2399" s="158" t="s">
        <v>20</v>
      </c>
      <c r="F2399" s="159" t="s">
        <v>3335</v>
      </c>
      <c r="H2399" s="160">
        <v>15.7</v>
      </c>
      <c r="I2399" s="161"/>
      <c r="L2399" s="157"/>
      <c r="M2399" s="162"/>
      <c r="T2399" s="163"/>
      <c r="AT2399" s="158" t="s">
        <v>203</v>
      </c>
      <c r="AU2399" s="158" t="s">
        <v>89</v>
      </c>
      <c r="AV2399" s="13" t="s">
        <v>89</v>
      </c>
      <c r="AW2399" s="13" t="s">
        <v>39</v>
      </c>
      <c r="AX2399" s="13" t="s">
        <v>80</v>
      </c>
      <c r="AY2399" s="158" t="s">
        <v>192</v>
      </c>
    </row>
    <row r="2400" spans="2:51" s="13" customFormat="1" ht="10.199999999999999" x14ac:dyDescent="0.2">
      <c r="B2400" s="157"/>
      <c r="D2400" s="151" t="s">
        <v>203</v>
      </c>
      <c r="E2400" s="158" t="s">
        <v>20</v>
      </c>
      <c r="F2400" s="159" t="s">
        <v>3321</v>
      </c>
      <c r="H2400" s="160">
        <v>-0.9</v>
      </c>
      <c r="I2400" s="161"/>
      <c r="L2400" s="157"/>
      <c r="M2400" s="162"/>
      <c r="T2400" s="163"/>
      <c r="AT2400" s="158" t="s">
        <v>203</v>
      </c>
      <c r="AU2400" s="158" t="s">
        <v>89</v>
      </c>
      <c r="AV2400" s="13" t="s">
        <v>89</v>
      </c>
      <c r="AW2400" s="13" t="s">
        <v>39</v>
      </c>
      <c r="AX2400" s="13" t="s">
        <v>80</v>
      </c>
      <c r="AY2400" s="158" t="s">
        <v>192</v>
      </c>
    </row>
    <row r="2401" spans="2:65" s="14" customFormat="1" ht="10.199999999999999" x14ac:dyDescent="0.2">
      <c r="B2401" s="164"/>
      <c r="D2401" s="151" t="s">
        <v>203</v>
      </c>
      <c r="E2401" s="165" t="s">
        <v>20</v>
      </c>
      <c r="F2401" s="166" t="s">
        <v>207</v>
      </c>
      <c r="H2401" s="167">
        <v>81.772000000000006</v>
      </c>
      <c r="I2401" s="168"/>
      <c r="L2401" s="164"/>
      <c r="M2401" s="169"/>
      <c r="T2401" s="170"/>
      <c r="AT2401" s="165" t="s">
        <v>203</v>
      </c>
      <c r="AU2401" s="165" t="s">
        <v>89</v>
      </c>
      <c r="AV2401" s="14" t="s">
        <v>199</v>
      </c>
      <c r="AW2401" s="14" t="s">
        <v>39</v>
      </c>
      <c r="AX2401" s="14" t="s">
        <v>22</v>
      </c>
      <c r="AY2401" s="165" t="s">
        <v>192</v>
      </c>
    </row>
    <row r="2402" spans="2:65" s="13" customFormat="1" ht="10.199999999999999" x14ac:dyDescent="0.2">
      <c r="B2402" s="157"/>
      <c r="D2402" s="151" t="s">
        <v>203</v>
      </c>
      <c r="F2402" s="159" t="s">
        <v>3351</v>
      </c>
      <c r="H2402" s="160">
        <v>89.948999999999998</v>
      </c>
      <c r="I2402" s="161"/>
      <c r="L2402" s="157"/>
      <c r="M2402" s="162"/>
      <c r="T2402" s="163"/>
      <c r="AT2402" s="158" t="s">
        <v>203</v>
      </c>
      <c r="AU2402" s="158" t="s">
        <v>89</v>
      </c>
      <c r="AV2402" s="13" t="s">
        <v>89</v>
      </c>
      <c r="AW2402" s="13" t="s">
        <v>4</v>
      </c>
      <c r="AX2402" s="13" t="s">
        <v>22</v>
      </c>
      <c r="AY2402" s="158" t="s">
        <v>192</v>
      </c>
    </row>
    <row r="2403" spans="2:65" s="1" customFormat="1" ht="16.5" customHeight="1" x14ac:dyDescent="0.2">
      <c r="B2403" s="33"/>
      <c r="C2403" s="185" t="s">
        <v>3352</v>
      </c>
      <c r="D2403" s="185" t="s">
        <v>1615</v>
      </c>
      <c r="E2403" s="186" t="s">
        <v>3353</v>
      </c>
      <c r="F2403" s="187" t="s">
        <v>3354</v>
      </c>
      <c r="G2403" s="188" t="s">
        <v>269</v>
      </c>
      <c r="H2403" s="189">
        <v>41.408000000000001</v>
      </c>
      <c r="I2403" s="190"/>
      <c r="J2403" s="191">
        <f>ROUND(I2403*H2403,2)</f>
        <v>0</v>
      </c>
      <c r="K2403" s="187" t="s">
        <v>20</v>
      </c>
      <c r="L2403" s="192"/>
      <c r="M2403" s="193" t="s">
        <v>20</v>
      </c>
      <c r="N2403" s="194" t="s">
        <v>51</v>
      </c>
      <c r="P2403" s="142">
        <f>O2403*H2403</f>
        <v>0</v>
      </c>
      <c r="Q2403" s="142">
        <v>1.98E-3</v>
      </c>
      <c r="R2403" s="142">
        <f>Q2403*H2403</f>
        <v>8.1987840000000006E-2</v>
      </c>
      <c r="S2403" s="142">
        <v>0</v>
      </c>
      <c r="T2403" s="143">
        <f>S2403*H2403</f>
        <v>0</v>
      </c>
      <c r="AR2403" s="144" t="s">
        <v>490</v>
      </c>
      <c r="AT2403" s="144" t="s">
        <v>1615</v>
      </c>
      <c r="AU2403" s="144" t="s">
        <v>89</v>
      </c>
      <c r="AY2403" s="18" t="s">
        <v>192</v>
      </c>
      <c r="BE2403" s="145">
        <f>IF(N2403="základní",J2403,0)</f>
        <v>0</v>
      </c>
      <c r="BF2403" s="145">
        <f>IF(N2403="snížená",J2403,0)</f>
        <v>0</v>
      </c>
      <c r="BG2403" s="145">
        <f>IF(N2403="zákl. přenesená",J2403,0)</f>
        <v>0</v>
      </c>
      <c r="BH2403" s="145">
        <f>IF(N2403="sníž. přenesená",J2403,0)</f>
        <v>0</v>
      </c>
      <c r="BI2403" s="145">
        <f>IF(N2403="nulová",J2403,0)</f>
        <v>0</v>
      </c>
      <c r="BJ2403" s="18" t="s">
        <v>22</v>
      </c>
      <c r="BK2403" s="145">
        <f>ROUND(I2403*H2403,2)</f>
        <v>0</v>
      </c>
      <c r="BL2403" s="18" t="s">
        <v>350</v>
      </c>
      <c r="BM2403" s="144" t="s">
        <v>3355</v>
      </c>
    </row>
    <row r="2404" spans="2:65" s="12" customFormat="1" ht="10.199999999999999" x14ac:dyDescent="0.2">
      <c r="B2404" s="150"/>
      <c r="D2404" s="151" t="s">
        <v>203</v>
      </c>
      <c r="E2404" s="152" t="s">
        <v>20</v>
      </c>
      <c r="F2404" s="153" t="s">
        <v>831</v>
      </c>
      <c r="H2404" s="152" t="s">
        <v>20</v>
      </c>
      <c r="I2404" s="154"/>
      <c r="L2404" s="150"/>
      <c r="M2404" s="155"/>
      <c r="T2404" s="156"/>
      <c r="AT2404" s="152" t="s">
        <v>203</v>
      </c>
      <c r="AU2404" s="152" t="s">
        <v>89</v>
      </c>
      <c r="AV2404" s="12" t="s">
        <v>22</v>
      </c>
      <c r="AW2404" s="12" t="s">
        <v>39</v>
      </c>
      <c r="AX2404" s="12" t="s">
        <v>80</v>
      </c>
      <c r="AY2404" s="152" t="s">
        <v>192</v>
      </c>
    </row>
    <row r="2405" spans="2:65" s="13" customFormat="1" ht="10.199999999999999" x14ac:dyDescent="0.2">
      <c r="B2405" s="157"/>
      <c r="D2405" s="151" t="s">
        <v>203</v>
      </c>
      <c r="E2405" s="158" t="s">
        <v>20</v>
      </c>
      <c r="F2405" s="159" t="s">
        <v>3336</v>
      </c>
      <c r="H2405" s="160">
        <v>5.6440000000000001</v>
      </c>
      <c r="I2405" s="161"/>
      <c r="L2405" s="157"/>
      <c r="M2405" s="162"/>
      <c r="T2405" s="163"/>
      <c r="AT2405" s="158" t="s">
        <v>203</v>
      </c>
      <c r="AU2405" s="158" t="s">
        <v>89</v>
      </c>
      <c r="AV2405" s="13" t="s">
        <v>89</v>
      </c>
      <c r="AW2405" s="13" t="s">
        <v>39</v>
      </c>
      <c r="AX2405" s="13" t="s">
        <v>80</v>
      </c>
      <c r="AY2405" s="158" t="s">
        <v>192</v>
      </c>
    </row>
    <row r="2406" spans="2:65" s="13" customFormat="1" ht="10.199999999999999" x14ac:dyDescent="0.2">
      <c r="B2406" s="157"/>
      <c r="D2406" s="151" t="s">
        <v>203</v>
      </c>
      <c r="E2406" s="158" t="s">
        <v>20</v>
      </c>
      <c r="F2406" s="159" t="s">
        <v>3320</v>
      </c>
      <c r="H2406" s="160">
        <v>-0.8</v>
      </c>
      <c r="I2406" s="161"/>
      <c r="L2406" s="157"/>
      <c r="M2406" s="162"/>
      <c r="T2406" s="163"/>
      <c r="AT2406" s="158" t="s">
        <v>203</v>
      </c>
      <c r="AU2406" s="158" t="s">
        <v>89</v>
      </c>
      <c r="AV2406" s="13" t="s">
        <v>89</v>
      </c>
      <c r="AW2406" s="13" t="s">
        <v>39</v>
      </c>
      <c r="AX2406" s="13" t="s">
        <v>80</v>
      </c>
      <c r="AY2406" s="158" t="s">
        <v>192</v>
      </c>
    </row>
    <row r="2407" spans="2:65" s="12" customFormat="1" ht="10.199999999999999" x14ac:dyDescent="0.2">
      <c r="B2407" s="150"/>
      <c r="D2407" s="151" t="s">
        <v>203</v>
      </c>
      <c r="E2407" s="152" t="s">
        <v>20</v>
      </c>
      <c r="F2407" s="153" t="s">
        <v>835</v>
      </c>
      <c r="H2407" s="152" t="s">
        <v>20</v>
      </c>
      <c r="I2407" s="154"/>
      <c r="L2407" s="150"/>
      <c r="M2407" s="155"/>
      <c r="T2407" s="156"/>
      <c r="AT2407" s="152" t="s">
        <v>203</v>
      </c>
      <c r="AU2407" s="152" t="s">
        <v>89</v>
      </c>
      <c r="AV2407" s="12" t="s">
        <v>22</v>
      </c>
      <c r="AW2407" s="12" t="s">
        <v>39</v>
      </c>
      <c r="AX2407" s="12" t="s">
        <v>80</v>
      </c>
      <c r="AY2407" s="152" t="s">
        <v>192</v>
      </c>
    </row>
    <row r="2408" spans="2:65" s="13" customFormat="1" ht="10.199999999999999" x14ac:dyDescent="0.2">
      <c r="B2408" s="157"/>
      <c r="D2408" s="151" t="s">
        <v>203</v>
      </c>
      <c r="E2408" s="158" t="s">
        <v>20</v>
      </c>
      <c r="F2408" s="159" t="s">
        <v>3337</v>
      </c>
      <c r="H2408" s="160">
        <v>8.1999999999999993</v>
      </c>
      <c r="I2408" s="161"/>
      <c r="L2408" s="157"/>
      <c r="M2408" s="162"/>
      <c r="T2408" s="163"/>
      <c r="AT2408" s="158" t="s">
        <v>203</v>
      </c>
      <c r="AU2408" s="158" t="s">
        <v>89</v>
      </c>
      <c r="AV2408" s="13" t="s">
        <v>89</v>
      </c>
      <c r="AW2408" s="13" t="s">
        <v>39</v>
      </c>
      <c r="AX2408" s="13" t="s">
        <v>80</v>
      </c>
      <c r="AY2408" s="158" t="s">
        <v>192</v>
      </c>
    </row>
    <row r="2409" spans="2:65" s="13" customFormat="1" ht="10.199999999999999" x14ac:dyDescent="0.2">
      <c r="B2409" s="157"/>
      <c r="D2409" s="151" t="s">
        <v>203</v>
      </c>
      <c r="E2409" s="158" t="s">
        <v>20</v>
      </c>
      <c r="F2409" s="159" t="s">
        <v>3338</v>
      </c>
      <c r="H2409" s="160">
        <v>-3.2</v>
      </c>
      <c r="I2409" s="161"/>
      <c r="L2409" s="157"/>
      <c r="M2409" s="162"/>
      <c r="T2409" s="163"/>
      <c r="AT2409" s="158" t="s">
        <v>203</v>
      </c>
      <c r="AU2409" s="158" t="s">
        <v>89</v>
      </c>
      <c r="AV2409" s="13" t="s">
        <v>89</v>
      </c>
      <c r="AW2409" s="13" t="s">
        <v>39</v>
      </c>
      <c r="AX2409" s="13" t="s">
        <v>80</v>
      </c>
      <c r="AY2409" s="158" t="s">
        <v>192</v>
      </c>
    </row>
    <row r="2410" spans="2:65" s="12" customFormat="1" ht="10.199999999999999" x14ac:dyDescent="0.2">
      <c r="B2410" s="150"/>
      <c r="D2410" s="151" t="s">
        <v>203</v>
      </c>
      <c r="E2410" s="152" t="s">
        <v>20</v>
      </c>
      <c r="F2410" s="153" t="s">
        <v>837</v>
      </c>
      <c r="H2410" s="152" t="s">
        <v>20</v>
      </c>
      <c r="I2410" s="154"/>
      <c r="L2410" s="150"/>
      <c r="M2410" s="155"/>
      <c r="T2410" s="156"/>
      <c r="AT2410" s="152" t="s">
        <v>203</v>
      </c>
      <c r="AU2410" s="152" t="s">
        <v>89</v>
      </c>
      <c r="AV2410" s="12" t="s">
        <v>22</v>
      </c>
      <c r="AW2410" s="12" t="s">
        <v>39</v>
      </c>
      <c r="AX2410" s="12" t="s">
        <v>80</v>
      </c>
      <c r="AY2410" s="152" t="s">
        <v>192</v>
      </c>
    </row>
    <row r="2411" spans="2:65" s="13" customFormat="1" ht="10.199999999999999" x14ac:dyDescent="0.2">
      <c r="B2411" s="157"/>
      <c r="D2411" s="151" t="s">
        <v>203</v>
      </c>
      <c r="E2411" s="158" t="s">
        <v>20</v>
      </c>
      <c r="F2411" s="159" t="s">
        <v>3339</v>
      </c>
      <c r="H2411" s="160">
        <v>13.5</v>
      </c>
      <c r="I2411" s="161"/>
      <c r="L2411" s="157"/>
      <c r="M2411" s="162"/>
      <c r="T2411" s="163"/>
      <c r="AT2411" s="158" t="s">
        <v>203</v>
      </c>
      <c r="AU2411" s="158" t="s">
        <v>89</v>
      </c>
      <c r="AV2411" s="13" t="s">
        <v>89</v>
      </c>
      <c r="AW2411" s="13" t="s">
        <v>39</v>
      </c>
      <c r="AX2411" s="13" t="s">
        <v>80</v>
      </c>
      <c r="AY2411" s="158" t="s">
        <v>192</v>
      </c>
    </row>
    <row r="2412" spans="2:65" s="13" customFormat="1" ht="10.199999999999999" x14ac:dyDescent="0.2">
      <c r="B2412" s="157"/>
      <c r="D2412" s="151" t="s">
        <v>203</v>
      </c>
      <c r="E2412" s="158" t="s">
        <v>20</v>
      </c>
      <c r="F2412" s="159" t="s">
        <v>3340</v>
      </c>
      <c r="H2412" s="160">
        <v>-1.6</v>
      </c>
      <c r="I2412" s="161"/>
      <c r="L2412" s="157"/>
      <c r="M2412" s="162"/>
      <c r="T2412" s="163"/>
      <c r="AT2412" s="158" t="s">
        <v>203</v>
      </c>
      <c r="AU2412" s="158" t="s">
        <v>89</v>
      </c>
      <c r="AV2412" s="13" t="s">
        <v>89</v>
      </c>
      <c r="AW2412" s="13" t="s">
        <v>39</v>
      </c>
      <c r="AX2412" s="13" t="s">
        <v>80</v>
      </c>
      <c r="AY2412" s="158" t="s">
        <v>192</v>
      </c>
    </row>
    <row r="2413" spans="2:65" s="12" customFormat="1" ht="10.199999999999999" x14ac:dyDescent="0.2">
      <c r="B2413" s="150"/>
      <c r="D2413" s="151" t="s">
        <v>203</v>
      </c>
      <c r="E2413" s="152" t="s">
        <v>20</v>
      </c>
      <c r="F2413" s="153" t="s">
        <v>839</v>
      </c>
      <c r="H2413" s="152" t="s">
        <v>20</v>
      </c>
      <c r="I2413" s="154"/>
      <c r="L2413" s="150"/>
      <c r="M2413" s="155"/>
      <c r="T2413" s="156"/>
      <c r="AT2413" s="152" t="s">
        <v>203</v>
      </c>
      <c r="AU2413" s="152" t="s">
        <v>89</v>
      </c>
      <c r="AV2413" s="12" t="s">
        <v>22</v>
      </c>
      <c r="AW2413" s="12" t="s">
        <v>39</v>
      </c>
      <c r="AX2413" s="12" t="s">
        <v>80</v>
      </c>
      <c r="AY2413" s="152" t="s">
        <v>192</v>
      </c>
    </row>
    <row r="2414" spans="2:65" s="13" customFormat="1" ht="10.199999999999999" x14ac:dyDescent="0.2">
      <c r="B2414" s="157"/>
      <c r="D2414" s="151" t="s">
        <v>203</v>
      </c>
      <c r="E2414" s="158" t="s">
        <v>20</v>
      </c>
      <c r="F2414" s="159" t="s">
        <v>3341</v>
      </c>
      <c r="H2414" s="160">
        <v>16.7</v>
      </c>
      <c r="I2414" s="161"/>
      <c r="L2414" s="157"/>
      <c r="M2414" s="162"/>
      <c r="T2414" s="163"/>
      <c r="AT2414" s="158" t="s">
        <v>203</v>
      </c>
      <c r="AU2414" s="158" t="s">
        <v>89</v>
      </c>
      <c r="AV2414" s="13" t="s">
        <v>89</v>
      </c>
      <c r="AW2414" s="13" t="s">
        <v>39</v>
      </c>
      <c r="AX2414" s="13" t="s">
        <v>80</v>
      </c>
      <c r="AY2414" s="158" t="s">
        <v>192</v>
      </c>
    </row>
    <row r="2415" spans="2:65" s="13" customFormat="1" ht="10.199999999999999" x14ac:dyDescent="0.2">
      <c r="B2415" s="157"/>
      <c r="D2415" s="151" t="s">
        <v>203</v>
      </c>
      <c r="E2415" s="158" t="s">
        <v>20</v>
      </c>
      <c r="F2415" s="159" t="s">
        <v>3320</v>
      </c>
      <c r="H2415" s="160">
        <v>-0.8</v>
      </c>
      <c r="I2415" s="161"/>
      <c r="L2415" s="157"/>
      <c r="M2415" s="162"/>
      <c r="T2415" s="163"/>
      <c r="AT2415" s="158" t="s">
        <v>203</v>
      </c>
      <c r="AU2415" s="158" t="s">
        <v>89</v>
      </c>
      <c r="AV2415" s="13" t="s">
        <v>89</v>
      </c>
      <c r="AW2415" s="13" t="s">
        <v>39</v>
      </c>
      <c r="AX2415" s="13" t="s">
        <v>80</v>
      </c>
      <c r="AY2415" s="158" t="s">
        <v>192</v>
      </c>
    </row>
    <row r="2416" spans="2:65" s="14" customFormat="1" ht="10.199999999999999" x14ac:dyDescent="0.2">
      <c r="B2416" s="164"/>
      <c r="D2416" s="151" t="s">
        <v>203</v>
      </c>
      <c r="E2416" s="165" t="s">
        <v>20</v>
      </c>
      <c r="F2416" s="166" t="s">
        <v>207</v>
      </c>
      <c r="H2416" s="167">
        <v>37.643999999999998</v>
      </c>
      <c r="I2416" s="168"/>
      <c r="L2416" s="164"/>
      <c r="M2416" s="169"/>
      <c r="T2416" s="170"/>
      <c r="AT2416" s="165" t="s">
        <v>203</v>
      </c>
      <c r="AU2416" s="165" t="s">
        <v>89</v>
      </c>
      <c r="AV2416" s="14" t="s">
        <v>199</v>
      </c>
      <c r="AW2416" s="14" t="s">
        <v>39</v>
      </c>
      <c r="AX2416" s="14" t="s">
        <v>22</v>
      </c>
      <c r="AY2416" s="165" t="s">
        <v>192</v>
      </c>
    </row>
    <row r="2417" spans="2:65" s="13" customFormat="1" ht="10.199999999999999" x14ac:dyDescent="0.2">
      <c r="B2417" s="157"/>
      <c r="D2417" s="151" t="s">
        <v>203</v>
      </c>
      <c r="F2417" s="159" t="s">
        <v>3356</v>
      </c>
      <c r="H2417" s="160">
        <v>41.408000000000001</v>
      </c>
      <c r="I2417" s="161"/>
      <c r="L2417" s="157"/>
      <c r="M2417" s="162"/>
      <c r="T2417" s="163"/>
      <c r="AT2417" s="158" t="s">
        <v>203</v>
      </c>
      <c r="AU2417" s="158" t="s">
        <v>89</v>
      </c>
      <c r="AV2417" s="13" t="s">
        <v>89</v>
      </c>
      <c r="AW2417" s="13" t="s">
        <v>4</v>
      </c>
      <c r="AX2417" s="13" t="s">
        <v>22</v>
      </c>
      <c r="AY2417" s="158" t="s">
        <v>192</v>
      </c>
    </row>
    <row r="2418" spans="2:65" s="1" customFormat="1" ht="24.15" customHeight="1" x14ac:dyDescent="0.2">
      <c r="B2418" s="33"/>
      <c r="C2418" s="133" t="s">
        <v>3357</v>
      </c>
      <c r="D2418" s="133" t="s">
        <v>194</v>
      </c>
      <c r="E2418" s="134" t="s">
        <v>3358</v>
      </c>
      <c r="F2418" s="135" t="s">
        <v>3359</v>
      </c>
      <c r="G2418" s="136" t="s">
        <v>234</v>
      </c>
      <c r="H2418" s="137">
        <v>73.2</v>
      </c>
      <c r="I2418" s="138"/>
      <c r="J2418" s="139">
        <f>ROUND(I2418*H2418,2)</f>
        <v>0</v>
      </c>
      <c r="K2418" s="135" t="s">
        <v>198</v>
      </c>
      <c r="L2418" s="33"/>
      <c r="M2418" s="140" t="s">
        <v>20</v>
      </c>
      <c r="N2418" s="141" t="s">
        <v>51</v>
      </c>
      <c r="P2418" s="142">
        <f>O2418*H2418</f>
        <v>0</v>
      </c>
      <c r="Q2418" s="142">
        <v>5.1999999999999998E-3</v>
      </c>
      <c r="R2418" s="142">
        <f>Q2418*H2418</f>
        <v>0.38063999999999998</v>
      </c>
      <c r="S2418" s="142">
        <v>0</v>
      </c>
      <c r="T2418" s="143">
        <f>S2418*H2418</f>
        <v>0</v>
      </c>
      <c r="AR2418" s="144" t="s">
        <v>350</v>
      </c>
      <c r="AT2418" s="144" t="s">
        <v>194</v>
      </c>
      <c r="AU2418" s="144" t="s">
        <v>89</v>
      </c>
      <c r="AY2418" s="18" t="s">
        <v>192</v>
      </c>
      <c r="BE2418" s="145">
        <f>IF(N2418="základní",J2418,0)</f>
        <v>0</v>
      </c>
      <c r="BF2418" s="145">
        <f>IF(N2418="snížená",J2418,0)</f>
        <v>0</v>
      </c>
      <c r="BG2418" s="145">
        <f>IF(N2418="zákl. přenesená",J2418,0)</f>
        <v>0</v>
      </c>
      <c r="BH2418" s="145">
        <f>IF(N2418="sníž. přenesená",J2418,0)</f>
        <v>0</v>
      </c>
      <c r="BI2418" s="145">
        <f>IF(N2418="nulová",J2418,0)</f>
        <v>0</v>
      </c>
      <c r="BJ2418" s="18" t="s">
        <v>22</v>
      </c>
      <c r="BK2418" s="145">
        <f>ROUND(I2418*H2418,2)</f>
        <v>0</v>
      </c>
      <c r="BL2418" s="18" t="s">
        <v>350</v>
      </c>
      <c r="BM2418" s="144" t="s">
        <v>3360</v>
      </c>
    </row>
    <row r="2419" spans="2:65" s="1" customFormat="1" ht="10.199999999999999" x14ac:dyDescent="0.2">
      <c r="B2419" s="33"/>
      <c r="D2419" s="146" t="s">
        <v>201</v>
      </c>
      <c r="F2419" s="147" t="s">
        <v>3361</v>
      </c>
      <c r="I2419" s="148"/>
      <c r="L2419" s="33"/>
      <c r="M2419" s="149"/>
      <c r="T2419" s="54"/>
      <c r="AT2419" s="18" t="s">
        <v>201</v>
      </c>
      <c r="AU2419" s="18" t="s">
        <v>89</v>
      </c>
    </row>
    <row r="2420" spans="2:65" s="12" customFormat="1" ht="10.199999999999999" x14ac:dyDescent="0.2">
      <c r="B2420" s="150"/>
      <c r="D2420" s="151" t="s">
        <v>203</v>
      </c>
      <c r="E2420" s="152" t="s">
        <v>20</v>
      </c>
      <c r="F2420" s="153" t="s">
        <v>3362</v>
      </c>
      <c r="H2420" s="152" t="s">
        <v>20</v>
      </c>
      <c r="I2420" s="154"/>
      <c r="L2420" s="150"/>
      <c r="M2420" s="155"/>
      <c r="T2420" s="156"/>
      <c r="AT2420" s="152" t="s">
        <v>203</v>
      </c>
      <c r="AU2420" s="152" t="s">
        <v>89</v>
      </c>
      <c r="AV2420" s="12" t="s">
        <v>22</v>
      </c>
      <c r="AW2420" s="12" t="s">
        <v>39</v>
      </c>
      <c r="AX2420" s="12" t="s">
        <v>80</v>
      </c>
      <c r="AY2420" s="152" t="s">
        <v>192</v>
      </c>
    </row>
    <row r="2421" spans="2:65" s="13" customFormat="1" ht="10.199999999999999" x14ac:dyDescent="0.2">
      <c r="B2421" s="157"/>
      <c r="D2421" s="151" t="s">
        <v>203</v>
      </c>
      <c r="E2421" s="158" t="s">
        <v>20</v>
      </c>
      <c r="F2421" s="159" t="s">
        <v>1272</v>
      </c>
      <c r="H2421" s="160">
        <v>52.506</v>
      </c>
      <c r="I2421" s="161"/>
      <c r="L2421" s="157"/>
      <c r="M2421" s="162"/>
      <c r="T2421" s="163"/>
      <c r="AT2421" s="158" t="s">
        <v>203</v>
      </c>
      <c r="AU2421" s="158" t="s">
        <v>89</v>
      </c>
      <c r="AV2421" s="13" t="s">
        <v>89</v>
      </c>
      <c r="AW2421" s="13" t="s">
        <v>39</v>
      </c>
      <c r="AX2421" s="13" t="s">
        <v>80</v>
      </c>
      <c r="AY2421" s="158" t="s">
        <v>192</v>
      </c>
    </row>
    <row r="2422" spans="2:65" s="12" customFormat="1" ht="10.199999999999999" x14ac:dyDescent="0.2">
      <c r="B2422" s="150"/>
      <c r="D2422" s="151" t="s">
        <v>203</v>
      </c>
      <c r="E2422" s="152" t="s">
        <v>20</v>
      </c>
      <c r="F2422" s="153" t="s">
        <v>3363</v>
      </c>
      <c r="H2422" s="152" t="s">
        <v>20</v>
      </c>
      <c r="I2422" s="154"/>
      <c r="L2422" s="150"/>
      <c r="M2422" s="155"/>
      <c r="T2422" s="156"/>
      <c r="AT2422" s="152" t="s">
        <v>203</v>
      </c>
      <c r="AU2422" s="152" t="s">
        <v>89</v>
      </c>
      <c r="AV2422" s="12" t="s">
        <v>22</v>
      </c>
      <c r="AW2422" s="12" t="s">
        <v>39</v>
      </c>
      <c r="AX2422" s="12" t="s">
        <v>80</v>
      </c>
      <c r="AY2422" s="152" t="s">
        <v>192</v>
      </c>
    </row>
    <row r="2423" spans="2:65" s="13" customFormat="1" ht="10.199999999999999" x14ac:dyDescent="0.2">
      <c r="B2423" s="157"/>
      <c r="D2423" s="151" t="s">
        <v>203</v>
      </c>
      <c r="E2423" s="158" t="s">
        <v>20</v>
      </c>
      <c r="F2423" s="159" t="s">
        <v>1292</v>
      </c>
      <c r="H2423" s="160">
        <v>18.329999999999998</v>
      </c>
      <c r="I2423" s="161"/>
      <c r="L2423" s="157"/>
      <c r="M2423" s="162"/>
      <c r="T2423" s="163"/>
      <c r="AT2423" s="158" t="s">
        <v>203</v>
      </c>
      <c r="AU2423" s="158" t="s">
        <v>89</v>
      </c>
      <c r="AV2423" s="13" t="s">
        <v>89</v>
      </c>
      <c r="AW2423" s="13" t="s">
        <v>39</v>
      </c>
      <c r="AX2423" s="13" t="s">
        <v>80</v>
      </c>
      <c r="AY2423" s="158" t="s">
        <v>192</v>
      </c>
    </row>
    <row r="2424" spans="2:65" s="12" customFormat="1" ht="10.199999999999999" x14ac:dyDescent="0.2">
      <c r="B2424" s="150"/>
      <c r="D2424" s="151" t="s">
        <v>203</v>
      </c>
      <c r="E2424" s="152" t="s">
        <v>20</v>
      </c>
      <c r="F2424" s="153" t="s">
        <v>3364</v>
      </c>
      <c r="H2424" s="152" t="s">
        <v>20</v>
      </c>
      <c r="I2424" s="154"/>
      <c r="L2424" s="150"/>
      <c r="M2424" s="155"/>
      <c r="T2424" s="156"/>
      <c r="AT2424" s="152" t="s">
        <v>203</v>
      </c>
      <c r="AU2424" s="152" t="s">
        <v>89</v>
      </c>
      <c r="AV2424" s="12" t="s">
        <v>22</v>
      </c>
      <c r="AW2424" s="12" t="s">
        <v>39</v>
      </c>
      <c r="AX2424" s="12" t="s">
        <v>80</v>
      </c>
      <c r="AY2424" s="152" t="s">
        <v>192</v>
      </c>
    </row>
    <row r="2425" spans="2:65" s="13" customFormat="1" ht="10.199999999999999" x14ac:dyDescent="0.2">
      <c r="B2425" s="157"/>
      <c r="D2425" s="151" t="s">
        <v>203</v>
      </c>
      <c r="E2425" s="158" t="s">
        <v>20</v>
      </c>
      <c r="F2425" s="159" t="s">
        <v>1298</v>
      </c>
      <c r="H2425" s="160">
        <v>2.3639999999999999</v>
      </c>
      <c r="I2425" s="161"/>
      <c r="L2425" s="157"/>
      <c r="M2425" s="162"/>
      <c r="T2425" s="163"/>
      <c r="AT2425" s="158" t="s">
        <v>203</v>
      </c>
      <c r="AU2425" s="158" t="s">
        <v>89</v>
      </c>
      <c r="AV2425" s="13" t="s">
        <v>89</v>
      </c>
      <c r="AW2425" s="13" t="s">
        <v>39</v>
      </c>
      <c r="AX2425" s="13" t="s">
        <v>80</v>
      </c>
      <c r="AY2425" s="158" t="s">
        <v>192</v>
      </c>
    </row>
    <row r="2426" spans="2:65" s="14" customFormat="1" ht="10.199999999999999" x14ac:dyDescent="0.2">
      <c r="B2426" s="164"/>
      <c r="D2426" s="151" t="s">
        <v>203</v>
      </c>
      <c r="E2426" s="165" t="s">
        <v>20</v>
      </c>
      <c r="F2426" s="166" t="s">
        <v>207</v>
      </c>
      <c r="H2426" s="167">
        <v>73.2</v>
      </c>
      <c r="I2426" s="168"/>
      <c r="L2426" s="164"/>
      <c r="M2426" s="169"/>
      <c r="T2426" s="170"/>
      <c r="AT2426" s="165" t="s">
        <v>203</v>
      </c>
      <c r="AU2426" s="165" t="s">
        <v>89</v>
      </c>
      <c r="AV2426" s="14" t="s">
        <v>199</v>
      </c>
      <c r="AW2426" s="14" t="s">
        <v>39</v>
      </c>
      <c r="AX2426" s="14" t="s">
        <v>22</v>
      </c>
      <c r="AY2426" s="165" t="s">
        <v>192</v>
      </c>
    </row>
    <row r="2427" spans="2:65" s="1" customFormat="1" ht="24.15" customHeight="1" x14ac:dyDescent="0.2">
      <c r="B2427" s="33"/>
      <c r="C2427" s="185" t="s">
        <v>3365</v>
      </c>
      <c r="D2427" s="185" t="s">
        <v>1615</v>
      </c>
      <c r="E2427" s="186" t="s">
        <v>3366</v>
      </c>
      <c r="F2427" s="187" t="s">
        <v>3367</v>
      </c>
      <c r="G2427" s="188" t="s">
        <v>234</v>
      </c>
      <c r="H2427" s="189">
        <v>81.460999999999999</v>
      </c>
      <c r="I2427" s="190"/>
      <c r="J2427" s="191">
        <f>ROUND(I2427*H2427,2)</f>
        <v>0</v>
      </c>
      <c r="K2427" s="187" t="s">
        <v>20</v>
      </c>
      <c r="L2427" s="192"/>
      <c r="M2427" s="193" t="s">
        <v>20</v>
      </c>
      <c r="N2427" s="194" t="s">
        <v>51</v>
      </c>
      <c r="P2427" s="142">
        <f>O2427*H2427</f>
        <v>0</v>
      </c>
      <c r="Q2427" s="142">
        <v>2.1999999999999999E-2</v>
      </c>
      <c r="R2427" s="142">
        <f>Q2427*H2427</f>
        <v>1.7921419999999999</v>
      </c>
      <c r="S2427" s="142">
        <v>0</v>
      </c>
      <c r="T2427" s="143">
        <f>S2427*H2427</f>
        <v>0</v>
      </c>
      <c r="AR2427" s="144" t="s">
        <v>490</v>
      </c>
      <c r="AT2427" s="144" t="s">
        <v>1615</v>
      </c>
      <c r="AU2427" s="144" t="s">
        <v>89</v>
      </c>
      <c r="AY2427" s="18" t="s">
        <v>192</v>
      </c>
      <c r="BE2427" s="145">
        <f>IF(N2427="základní",J2427,0)</f>
        <v>0</v>
      </c>
      <c r="BF2427" s="145">
        <f>IF(N2427="snížená",J2427,0)</f>
        <v>0</v>
      </c>
      <c r="BG2427" s="145">
        <f>IF(N2427="zákl. přenesená",J2427,0)</f>
        <v>0</v>
      </c>
      <c r="BH2427" s="145">
        <f>IF(N2427="sníž. přenesená",J2427,0)</f>
        <v>0</v>
      </c>
      <c r="BI2427" s="145">
        <f>IF(N2427="nulová",J2427,0)</f>
        <v>0</v>
      </c>
      <c r="BJ2427" s="18" t="s">
        <v>22</v>
      </c>
      <c r="BK2427" s="145">
        <f>ROUND(I2427*H2427,2)</f>
        <v>0</v>
      </c>
      <c r="BL2427" s="18" t="s">
        <v>350</v>
      </c>
      <c r="BM2427" s="144" t="s">
        <v>3368</v>
      </c>
    </row>
    <row r="2428" spans="2:65" s="13" customFormat="1" ht="10.199999999999999" x14ac:dyDescent="0.2">
      <c r="B2428" s="157"/>
      <c r="D2428" s="151" t="s">
        <v>203</v>
      </c>
      <c r="E2428" s="158" t="s">
        <v>20</v>
      </c>
      <c r="F2428" s="159" t="s">
        <v>1272</v>
      </c>
      <c r="H2428" s="160">
        <v>52.506</v>
      </c>
      <c r="I2428" s="161"/>
      <c r="L2428" s="157"/>
      <c r="M2428" s="162"/>
      <c r="T2428" s="163"/>
      <c r="AT2428" s="158" t="s">
        <v>203</v>
      </c>
      <c r="AU2428" s="158" t="s">
        <v>89</v>
      </c>
      <c r="AV2428" s="13" t="s">
        <v>89</v>
      </c>
      <c r="AW2428" s="13" t="s">
        <v>39</v>
      </c>
      <c r="AX2428" s="13" t="s">
        <v>80</v>
      </c>
      <c r="AY2428" s="158" t="s">
        <v>192</v>
      </c>
    </row>
    <row r="2429" spans="2:65" s="13" customFormat="1" ht="10.199999999999999" x14ac:dyDescent="0.2">
      <c r="B2429" s="157"/>
      <c r="D2429" s="151" t="s">
        <v>203</v>
      </c>
      <c r="E2429" s="158" t="s">
        <v>20</v>
      </c>
      <c r="F2429" s="159" t="s">
        <v>1292</v>
      </c>
      <c r="H2429" s="160">
        <v>18.329999999999998</v>
      </c>
      <c r="I2429" s="161"/>
      <c r="L2429" s="157"/>
      <c r="M2429" s="162"/>
      <c r="T2429" s="163"/>
      <c r="AT2429" s="158" t="s">
        <v>203</v>
      </c>
      <c r="AU2429" s="158" t="s">
        <v>89</v>
      </c>
      <c r="AV2429" s="13" t="s">
        <v>89</v>
      </c>
      <c r="AW2429" s="13" t="s">
        <v>39</v>
      </c>
      <c r="AX2429" s="13" t="s">
        <v>80</v>
      </c>
      <c r="AY2429" s="158" t="s">
        <v>192</v>
      </c>
    </row>
    <row r="2430" spans="2:65" s="14" customFormat="1" ht="10.199999999999999" x14ac:dyDescent="0.2">
      <c r="B2430" s="164"/>
      <c r="D2430" s="151" t="s">
        <v>203</v>
      </c>
      <c r="E2430" s="165" t="s">
        <v>20</v>
      </c>
      <c r="F2430" s="166" t="s">
        <v>207</v>
      </c>
      <c r="H2430" s="167">
        <v>70.835999999999999</v>
      </c>
      <c r="I2430" s="168"/>
      <c r="L2430" s="164"/>
      <c r="M2430" s="169"/>
      <c r="T2430" s="170"/>
      <c r="AT2430" s="165" t="s">
        <v>203</v>
      </c>
      <c r="AU2430" s="165" t="s">
        <v>89</v>
      </c>
      <c r="AV2430" s="14" t="s">
        <v>199</v>
      </c>
      <c r="AW2430" s="14" t="s">
        <v>39</v>
      </c>
      <c r="AX2430" s="14" t="s">
        <v>22</v>
      </c>
      <c r="AY2430" s="165" t="s">
        <v>192</v>
      </c>
    </row>
    <row r="2431" spans="2:65" s="13" customFormat="1" ht="10.199999999999999" x14ac:dyDescent="0.2">
      <c r="B2431" s="157"/>
      <c r="D2431" s="151" t="s">
        <v>203</v>
      </c>
      <c r="F2431" s="159" t="s">
        <v>3369</v>
      </c>
      <c r="H2431" s="160">
        <v>81.460999999999999</v>
      </c>
      <c r="I2431" s="161"/>
      <c r="L2431" s="157"/>
      <c r="M2431" s="162"/>
      <c r="T2431" s="163"/>
      <c r="AT2431" s="158" t="s">
        <v>203</v>
      </c>
      <c r="AU2431" s="158" t="s">
        <v>89</v>
      </c>
      <c r="AV2431" s="13" t="s">
        <v>89</v>
      </c>
      <c r="AW2431" s="13" t="s">
        <v>4</v>
      </c>
      <c r="AX2431" s="13" t="s">
        <v>22</v>
      </c>
      <c r="AY2431" s="158" t="s">
        <v>192</v>
      </c>
    </row>
    <row r="2432" spans="2:65" s="1" customFormat="1" ht="24.15" customHeight="1" x14ac:dyDescent="0.2">
      <c r="B2432" s="33"/>
      <c r="C2432" s="133" t="s">
        <v>3370</v>
      </c>
      <c r="D2432" s="133" t="s">
        <v>194</v>
      </c>
      <c r="E2432" s="134" t="s">
        <v>3371</v>
      </c>
      <c r="F2432" s="135" t="s">
        <v>3372</v>
      </c>
      <c r="G2432" s="136" t="s">
        <v>898</v>
      </c>
      <c r="H2432" s="137">
        <v>3.4209999999999998</v>
      </c>
      <c r="I2432" s="138"/>
      <c r="J2432" s="139">
        <f>ROUND(I2432*H2432,2)</f>
        <v>0</v>
      </c>
      <c r="K2432" s="135" t="s">
        <v>198</v>
      </c>
      <c r="L2432" s="33"/>
      <c r="M2432" s="140" t="s">
        <v>20</v>
      </c>
      <c r="N2432" s="141" t="s">
        <v>51</v>
      </c>
      <c r="P2432" s="142">
        <f>O2432*H2432</f>
        <v>0</v>
      </c>
      <c r="Q2432" s="142">
        <v>0</v>
      </c>
      <c r="R2432" s="142">
        <f>Q2432*H2432</f>
        <v>0</v>
      </c>
      <c r="S2432" s="142">
        <v>0</v>
      </c>
      <c r="T2432" s="143">
        <f>S2432*H2432</f>
        <v>0</v>
      </c>
      <c r="AR2432" s="144" t="s">
        <v>350</v>
      </c>
      <c r="AT2432" s="144" t="s">
        <v>194</v>
      </c>
      <c r="AU2432" s="144" t="s">
        <v>89</v>
      </c>
      <c r="AY2432" s="18" t="s">
        <v>192</v>
      </c>
      <c r="BE2432" s="145">
        <f>IF(N2432="základní",J2432,0)</f>
        <v>0</v>
      </c>
      <c r="BF2432" s="145">
        <f>IF(N2432="snížená",J2432,0)</f>
        <v>0</v>
      </c>
      <c r="BG2432" s="145">
        <f>IF(N2432="zákl. přenesená",J2432,0)</f>
        <v>0</v>
      </c>
      <c r="BH2432" s="145">
        <f>IF(N2432="sníž. přenesená",J2432,0)</f>
        <v>0</v>
      </c>
      <c r="BI2432" s="145">
        <f>IF(N2432="nulová",J2432,0)</f>
        <v>0</v>
      </c>
      <c r="BJ2432" s="18" t="s">
        <v>22</v>
      </c>
      <c r="BK2432" s="145">
        <f>ROUND(I2432*H2432,2)</f>
        <v>0</v>
      </c>
      <c r="BL2432" s="18" t="s">
        <v>350</v>
      </c>
      <c r="BM2432" s="144" t="s">
        <v>3373</v>
      </c>
    </row>
    <row r="2433" spans="2:65" s="1" customFormat="1" ht="10.199999999999999" x14ac:dyDescent="0.2">
      <c r="B2433" s="33"/>
      <c r="D2433" s="146" t="s">
        <v>201</v>
      </c>
      <c r="F2433" s="147" t="s">
        <v>3374</v>
      </c>
      <c r="I2433" s="148"/>
      <c r="L2433" s="33"/>
      <c r="M2433" s="149"/>
      <c r="T2433" s="54"/>
      <c r="AT2433" s="18" t="s">
        <v>201</v>
      </c>
      <c r="AU2433" s="18" t="s">
        <v>89</v>
      </c>
    </row>
    <row r="2434" spans="2:65" s="11" customFormat="1" ht="22.8" customHeight="1" x14ac:dyDescent="0.25">
      <c r="B2434" s="121"/>
      <c r="D2434" s="122" t="s">
        <v>79</v>
      </c>
      <c r="E2434" s="131" t="s">
        <v>3375</v>
      </c>
      <c r="F2434" s="131" t="s">
        <v>3376</v>
      </c>
      <c r="I2434" s="124"/>
      <c r="J2434" s="132">
        <f>BK2434</f>
        <v>0</v>
      </c>
      <c r="L2434" s="121"/>
      <c r="M2434" s="126"/>
      <c r="P2434" s="127">
        <f>SUM(P2435:P2533)</f>
        <v>0</v>
      </c>
      <c r="R2434" s="127">
        <f>SUM(R2435:R2533)</f>
        <v>3.16568965</v>
      </c>
      <c r="T2434" s="128">
        <f>SUM(T2435:T2533)</f>
        <v>0</v>
      </c>
      <c r="AR2434" s="122" t="s">
        <v>89</v>
      </c>
      <c r="AT2434" s="129" t="s">
        <v>79</v>
      </c>
      <c r="AU2434" s="129" t="s">
        <v>22</v>
      </c>
      <c r="AY2434" s="122" t="s">
        <v>192</v>
      </c>
      <c r="BK2434" s="130">
        <f>SUM(BK2435:BK2533)</f>
        <v>0</v>
      </c>
    </row>
    <row r="2435" spans="2:65" s="1" customFormat="1" ht="24.15" customHeight="1" x14ac:dyDescent="0.2">
      <c r="B2435" s="33"/>
      <c r="C2435" s="133" t="s">
        <v>3377</v>
      </c>
      <c r="D2435" s="133" t="s">
        <v>194</v>
      </c>
      <c r="E2435" s="134" t="s">
        <v>3378</v>
      </c>
      <c r="F2435" s="135" t="s">
        <v>3379</v>
      </c>
      <c r="G2435" s="136" t="s">
        <v>269</v>
      </c>
      <c r="H2435" s="137">
        <v>47.49</v>
      </c>
      <c r="I2435" s="138"/>
      <c r="J2435" s="139">
        <f>ROUND(I2435*H2435,2)</f>
        <v>0</v>
      </c>
      <c r="K2435" s="135" t="s">
        <v>198</v>
      </c>
      <c r="L2435" s="33"/>
      <c r="M2435" s="140" t="s">
        <v>20</v>
      </c>
      <c r="N2435" s="141" t="s">
        <v>51</v>
      </c>
      <c r="P2435" s="142">
        <f>O2435*H2435</f>
        <v>0</v>
      </c>
      <c r="Q2435" s="142">
        <v>1.9E-3</v>
      </c>
      <c r="R2435" s="142">
        <f>Q2435*H2435</f>
        <v>9.0231000000000006E-2</v>
      </c>
      <c r="S2435" s="142">
        <v>0</v>
      </c>
      <c r="T2435" s="143">
        <f>S2435*H2435</f>
        <v>0</v>
      </c>
      <c r="AR2435" s="144" t="s">
        <v>350</v>
      </c>
      <c r="AT2435" s="144" t="s">
        <v>194</v>
      </c>
      <c r="AU2435" s="144" t="s">
        <v>89</v>
      </c>
      <c r="AY2435" s="18" t="s">
        <v>192</v>
      </c>
      <c r="BE2435" s="145">
        <f>IF(N2435="základní",J2435,0)</f>
        <v>0</v>
      </c>
      <c r="BF2435" s="145">
        <f>IF(N2435="snížená",J2435,0)</f>
        <v>0</v>
      </c>
      <c r="BG2435" s="145">
        <f>IF(N2435="zákl. přenesená",J2435,0)</f>
        <v>0</v>
      </c>
      <c r="BH2435" s="145">
        <f>IF(N2435="sníž. přenesená",J2435,0)</f>
        <v>0</v>
      </c>
      <c r="BI2435" s="145">
        <f>IF(N2435="nulová",J2435,0)</f>
        <v>0</v>
      </c>
      <c r="BJ2435" s="18" t="s">
        <v>22</v>
      </c>
      <c r="BK2435" s="145">
        <f>ROUND(I2435*H2435,2)</f>
        <v>0</v>
      </c>
      <c r="BL2435" s="18" t="s">
        <v>350</v>
      </c>
      <c r="BM2435" s="144" t="s">
        <v>3380</v>
      </c>
    </row>
    <row r="2436" spans="2:65" s="1" customFormat="1" ht="10.199999999999999" x14ac:dyDescent="0.2">
      <c r="B2436" s="33"/>
      <c r="D2436" s="146" t="s">
        <v>201</v>
      </c>
      <c r="F2436" s="147" t="s">
        <v>3381</v>
      </c>
      <c r="I2436" s="148"/>
      <c r="L2436" s="33"/>
      <c r="M2436" s="149"/>
      <c r="T2436" s="54"/>
      <c r="AT2436" s="18" t="s">
        <v>201</v>
      </c>
      <c r="AU2436" s="18" t="s">
        <v>89</v>
      </c>
    </row>
    <row r="2437" spans="2:65" s="12" customFormat="1" ht="10.199999999999999" x14ac:dyDescent="0.2">
      <c r="B2437" s="150"/>
      <c r="D2437" s="151" t="s">
        <v>203</v>
      </c>
      <c r="E2437" s="152" t="s">
        <v>20</v>
      </c>
      <c r="F2437" s="153" t="s">
        <v>825</v>
      </c>
      <c r="H2437" s="152" t="s">
        <v>20</v>
      </c>
      <c r="I2437" s="154"/>
      <c r="L2437" s="150"/>
      <c r="M2437" s="155"/>
      <c r="T2437" s="156"/>
      <c r="AT2437" s="152" t="s">
        <v>203</v>
      </c>
      <c r="AU2437" s="152" t="s">
        <v>89</v>
      </c>
      <c r="AV2437" s="12" t="s">
        <v>22</v>
      </c>
      <c r="AW2437" s="12" t="s">
        <v>39</v>
      </c>
      <c r="AX2437" s="12" t="s">
        <v>80</v>
      </c>
      <c r="AY2437" s="152" t="s">
        <v>192</v>
      </c>
    </row>
    <row r="2438" spans="2:65" s="13" customFormat="1" ht="10.199999999999999" x14ac:dyDescent="0.2">
      <c r="B2438" s="157"/>
      <c r="D2438" s="151" t="s">
        <v>203</v>
      </c>
      <c r="E2438" s="158" t="s">
        <v>20</v>
      </c>
      <c r="F2438" s="159" t="s">
        <v>3382</v>
      </c>
      <c r="H2438" s="160">
        <v>8.39</v>
      </c>
      <c r="I2438" s="161"/>
      <c r="L2438" s="157"/>
      <c r="M2438" s="162"/>
      <c r="T2438" s="163"/>
      <c r="AT2438" s="158" t="s">
        <v>203</v>
      </c>
      <c r="AU2438" s="158" t="s">
        <v>89</v>
      </c>
      <c r="AV2438" s="13" t="s">
        <v>89</v>
      </c>
      <c r="AW2438" s="13" t="s">
        <v>39</v>
      </c>
      <c r="AX2438" s="13" t="s">
        <v>80</v>
      </c>
      <c r="AY2438" s="158" t="s">
        <v>192</v>
      </c>
    </row>
    <row r="2439" spans="2:65" s="13" customFormat="1" ht="10.199999999999999" x14ac:dyDescent="0.2">
      <c r="B2439" s="157"/>
      <c r="D2439" s="151" t="s">
        <v>203</v>
      </c>
      <c r="E2439" s="158" t="s">
        <v>20</v>
      </c>
      <c r="F2439" s="159" t="s">
        <v>3320</v>
      </c>
      <c r="H2439" s="160">
        <v>-0.8</v>
      </c>
      <c r="I2439" s="161"/>
      <c r="L2439" s="157"/>
      <c r="M2439" s="162"/>
      <c r="T2439" s="163"/>
      <c r="AT2439" s="158" t="s">
        <v>203</v>
      </c>
      <c r="AU2439" s="158" t="s">
        <v>89</v>
      </c>
      <c r="AV2439" s="13" t="s">
        <v>89</v>
      </c>
      <c r="AW2439" s="13" t="s">
        <v>39</v>
      </c>
      <c r="AX2439" s="13" t="s">
        <v>80</v>
      </c>
      <c r="AY2439" s="158" t="s">
        <v>192</v>
      </c>
    </row>
    <row r="2440" spans="2:65" s="12" customFormat="1" ht="10.199999999999999" x14ac:dyDescent="0.2">
      <c r="B2440" s="150"/>
      <c r="D2440" s="151" t="s">
        <v>203</v>
      </c>
      <c r="E2440" s="152" t="s">
        <v>20</v>
      </c>
      <c r="F2440" s="153" t="s">
        <v>2243</v>
      </c>
      <c r="H2440" s="152" t="s">
        <v>20</v>
      </c>
      <c r="I2440" s="154"/>
      <c r="L2440" s="150"/>
      <c r="M2440" s="155"/>
      <c r="T2440" s="156"/>
      <c r="AT2440" s="152" t="s">
        <v>203</v>
      </c>
      <c r="AU2440" s="152" t="s">
        <v>89</v>
      </c>
      <c r="AV2440" s="12" t="s">
        <v>22</v>
      </c>
      <c r="AW2440" s="12" t="s">
        <v>39</v>
      </c>
      <c r="AX2440" s="12" t="s">
        <v>80</v>
      </c>
      <c r="AY2440" s="152" t="s">
        <v>192</v>
      </c>
    </row>
    <row r="2441" spans="2:65" s="13" customFormat="1" ht="10.199999999999999" x14ac:dyDescent="0.2">
      <c r="B2441" s="157"/>
      <c r="D2441" s="151" t="s">
        <v>203</v>
      </c>
      <c r="E2441" s="158" t="s">
        <v>20</v>
      </c>
      <c r="F2441" s="159" t="s">
        <v>3383</v>
      </c>
      <c r="H2441" s="160">
        <v>8</v>
      </c>
      <c r="I2441" s="161"/>
      <c r="L2441" s="157"/>
      <c r="M2441" s="162"/>
      <c r="T2441" s="163"/>
      <c r="AT2441" s="158" t="s">
        <v>203</v>
      </c>
      <c r="AU2441" s="158" t="s">
        <v>89</v>
      </c>
      <c r="AV2441" s="13" t="s">
        <v>89</v>
      </c>
      <c r="AW2441" s="13" t="s">
        <v>39</v>
      </c>
      <c r="AX2441" s="13" t="s">
        <v>80</v>
      </c>
      <c r="AY2441" s="158" t="s">
        <v>192</v>
      </c>
    </row>
    <row r="2442" spans="2:65" s="13" customFormat="1" ht="10.199999999999999" x14ac:dyDescent="0.2">
      <c r="B2442" s="157"/>
      <c r="D2442" s="151" t="s">
        <v>203</v>
      </c>
      <c r="E2442" s="158" t="s">
        <v>20</v>
      </c>
      <c r="F2442" s="159" t="s">
        <v>3333</v>
      </c>
      <c r="H2442" s="160">
        <v>-2.1</v>
      </c>
      <c r="I2442" s="161"/>
      <c r="L2442" s="157"/>
      <c r="M2442" s="162"/>
      <c r="T2442" s="163"/>
      <c r="AT2442" s="158" t="s">
        <v>203</v>
      </c>
      <c r="AU2442" s="158" t="s">
        <v>89</v>
      </c>
      <c r="AV2442" s="13" t="s">
        <v>89</v>
      </c>
      <c r="AW2442" s="13" t="s">
        <v>39</v>
      </c>
      <c r="AX2442" s="13" t="s">
        <v>80</v>
      </c>
      <c r="AY2442" s="158" t="s">
        <v>192</v>
      </c>
    </row>
    <row r="2443" spans="2:65" s="13" customFormat="1" ht="10.199999999999999" x14ac:dyDescent="0.2">
      <c r="B2443" s="157"/>
      <c r="D2443" s="151" t="s">
        <v>203</v>
      </c>
      <c r="E2443" s="158" t="s">
        <v>20</v>
      </c>
      <c r="F2443" s="159" t="s">
        <v>3384</v>
      </c>
      <c r="H2443" s="160">
        <v>5</v>
      </c>
      <c r="I2443" s="161"/>
      <c r="L2443" s="157"/>
      <c r="M2443" s="162"/>
      <c r="T2443" s="163"/>
      <c r="AT2443" s="158" t="s">
        <v>203</v>
      </c>
      <c r="AU2443" s="158" t="s">
        <v>89</v>
      </c>
      <c r="AV2443" s="13" t="s">
        <v>89</v>
      </c>
      <c r="AW2443" s="13" t="s">
        <v>39</v>
      </c>
      <c r="AX2443" s="13" t="s">
        <v>80</v>
      </c>
      <c r="AY2443" s="158" t="s">
        <v>192</v>
      </c>
    </row>
    <row r="2444" spans="2:65" s="13" customFormat="1" ht="10.199999999999999" x14ac:dyDescent="0.2">
      <c r="B2444" s="157"/>
      <c r="D2444" s="151" t="s">
        <v>203</v>
      </c>
      <c r="E2444" s="158" t="s">
        <v>20</v>
      </c>
      <c r="F2444" s="159" t="s">
        <v>2669</v>
      </c>
      <c r="H2444" s="160">
        <v>-0.7</v>
      </c>
      <c r="I2444" s="161"/>
      <c r="L2444" s="157"/>
      <c r="M2444" s="162"/>
      <c r="T2444" s="163"/>
      <c r="AT2444" s="158" t="s">
        <v>203</v>
      </c>
      <c r="AU2444" s="158" t="s">
        <v>89</v>
      </c>
      <c r="AV2444" s="13" t="s">
        <v>89</v>
      </c>
      <c r="AW2444" s="13" t="s">
        <v>39</v>
      </c>
      <c r="AX2444" s="13" t="s">
        <v>80</v>
      </c>
      <c r="AY2444" s="158" t="s">
        <v>192</v>
      </c>
    </row>
    <row r="2445" spans="2:65" s="13" customFormat="1" ht="10.199999999999999" x14ac:dyDescent="0.2">
      <c r="B2445" s="157"/>
      <c r="D2445" s="151" t="s">
        <v>203</v>
      </c>
      <c r="E2445" s="158" t="s">
        <v>20</v>
      </c>
      <c r="F2445" s="159" t="s">
        <v>3384</v>
      </c>
      <c r="H2445" s="160">
        <v>5</v>
      </c>
      <c r="I2445" s="161"/>
      <c r="L2445" s="157"/>
      <c r="M2445" s="162"/>
      <c r="T2445" s="163"/>
      <c r="AT2445" s="158" t="s">
        <v>203</v>
      </c>
      <c r="AU2445" s="158" t="s">
        <v>89</v>
      </c>
      <c r="AV2445" s="13" t="s">
        <v>89</v>
      </c>
      <c r="AW2445" s="13" t="s">
        <v>39</v>
      </c>
      <c r="AX2445" s="13" t="s">
        <v>80</v>
      </c>
      <c r="AY2445" s="158" t="s">
        <v>192</v>
      </c>
    </row>
    <row r="2446" spans="2:65" s="13" customFormat="1" ht="10.199999999999999" x14ac:dyDescent="0.2">
      <c r="B2446" s="157"/>
      <c r="D2446" s="151" t="s">
        <v>203</v>
      </c>
      <c r="E2446" s="158" t="s">
        <v>20</v>
      </c>
      <c r="F2446" s="159" t="s">
        <v>2669</v>
      </c>
      <c r="H2446" s="160">
        <v>-0.7</v>
      </c>
      <c r="I2446" s="161"/>
      <c r="L2446" s="157"/>
      <c r="M2446" s="162"/>
      <c r="T2446" s="163"/>
      <c r="AT2446" s="158" t="s">
        <v>203</v>
      </c>
      <c r="AU2446" s="158" t="s">
        <v>89</v>
      </c>
      <c r="AV2446" s="13" t="s">
        <v>89</v>
      </c>
      <c r="AW2446" s="13" t="s">
        <v>39</v>
      </c>
      <c r="AX2446" s="13" t="s">
        <v>80</v>
      </c>
      <c r="AY2446" s="158" t="s">
        <v>192</v>
      </c>
    </row>
    <row r="2447" spans="2:65" s="13" customFormat="1" ht="10.199999999999999" x14ac:dyDescent="0.2">
      <c r="B2447" s="157"/>
      <c r="D2447" s="151" t="s">
        <v>203</v>
      </c>
      <c r="E2447" s="158" t="s">
        <v>20</v>
      </c>
      <c r="F2447" s="159" t="s">
        <v>3385</v>
      </c>
      <c r="H2447" s="160">
        <v>6.2</v>
      </c>
      <c r="I2447" s="161"/>
      <c r="L2447" s="157"/>
      <c r="M2447" s="162"/>
      <c r="T2447" s="163"/>
      <c r="AT2447" s="158" t="s">
        <v>203</v>
      </c>
      <c r="AU2447" s="158" t="s">
        <v>89</v>
      </c>
      <c r="AV2447" s="13" t="s">
        <v>89</v>
      </c>
      <c r="AW2447" s="13" t="s">
        <v>39</v>
      </c>
      <c r="AX2447" s="13" t="s">
        <v>80</v>
      </c>
      <c r="AY2447" s="158" t="s">
        <v>192</v>
      </c>
    </row>
    <row r="2448" spans="2:65" s="13" customFormat="1" ht="10.199999999999999" x14ac:dyDescent="0.2">
      <c r="B2448" s="157"/>
      <c r="D2448" s="151" t="s">
        <v>203</v>
      </c>
      <c r="E2448" s="158" t="s">
        <v>20</v>
      </c>
      <c r="F2448" s="159" t="s">
        <v>3386</v>
      </c>
      <c r="H2448" s="160">
        <v>-1.4</v>
      </c>
      <c r="I2448" s="161"/>
      <c r="L2448" s="157"/>
      <c r="M2448" s="162"/>
      <c r="T2448" s="163"/>
      <c r="AT2448" s="158" t="s">
        <v>203</v>
      </c>
      <c r="AU2448" s="158" t="s">
        <v>89</v>
      </c>
      <c r="AV2448" s="13" t="s">
        <v>89</v>
      </c>
      <c r="AW2448" s="13" t="s">
        <v>39</v>
      </c>
      <c r="AX2448" s="13" t="s">
        <v>80</v>
      </c>
      <c r="AY2448" s="158" t="s">
        <v>192</v>
      </c>
    </row>
    <row r="2449" spans="2:65" s="12" customFormat="1" ht="10.199999999999999" x14ac:dyDescent="0.2">
      <c r="B2449" s="150"/>
      <c r="D2449" s="151" t="s">
        <v>203</v>
      </c>
      <c r="E2449" s="152" t="s">
        <v>20</v>
      </c>
      <c r="F2449" s="153" t="s">
        <v>2245</v>
      </c>
      <c r="H2449" s="152" t="s">
        <v>20</v>
      </c>
      <c r="I2449" s="154"/>
      <c r="L2449" s="150"/>
      <c r="M2449" s="155"/>
      <c r="T2449" s="156"/>
      <c r="AT2449" s="152" t="s">
        <v>203</v>
      </c>
      <c r="AU2449" s="152" t="s">
        <v>89</v>
      </c>
      <c r="AV2449" s="12" t="s">
        <v>22</v>
      </c>
      <c r="AW2449" s="12" t="s">
        <v>39</v>
      </c>
      <c r="AX2449" s="12" t="s">
        <v>80</v>
      </c>
      <c r="AY2449" s="152" t="s">
        <v>192</v>
      </c>
    </row>
    <row r="2450" spans="2:65" s="13" customFormat="1" ht="10.199999999999999" x14ac:dyDescent="0.2">
      <c r="B2450" s="157"/>
      <c r="D2450" s="151" t="s">
        <v>203</v>
      </c>
      <c r="E2450" s="158" t="s">
        <v>20</v>
      </c>
      <c r="F2450" s="159" t="s">
        <v>3387</v>
      </c>
      <c r="H2450" s="160">
        <v>13.4</v>
      </c>
      <c r="I2450" s="161"/>
      <c r="L2450" s="157"/>
      <c r="M2450" s="162"/>
      <c r="T2450" s="163"/>
      <c r="AT2450" s="158" t="s">
        <v>203</v>
      </c>
      <c r="AU2450" s="158" t="s">
        <v>89</v>
      </c>
      <c r="AV2450" s="13" t="s">
        <v>89</v>
      </c>
      <c r="AW2450" s="13" t="s">
        <v>39</v>
      </c>
      <c r="AX2450" s="13" t="s">
        <v>80</v>
      </c>
      <c r="AY2450" s="158" t="s">
        <v>192</v>
      </c>
    </row>
    <row r="2451" spans="2:65" s="13" customFormat="1" ht="10.199999999999999" x14ac:dyDescent="0.2">
      <c r="B2451" s="157"/>
      <c r="D2451" s="151" t="s">
        <v>203</v>
      </c>
      <c r="E2451" s="158" t="s">
        <v>20</v>
      </c>
      <c r="F2451" s="159" t="s">
        <v>3388</v>
      </c>
      <c r="H2451" s="160">
        <v>-3.5</v>
      </c>
      <c r="I2451" s="161"/>
      <c r="L2451" s="157"/>
      <c r="M2451" s="162"/>
      <c r="T2451" s="163"/>
      <c r="AT2451" s="158" t="s">
        <v>203</v>
      </c>
      <c r="AU2451" s="158" t="s">
        <v>89</v>
      </c>
      <c r="AV2451" s="13" t="s">
        <v>89</v>
      </c>
      <c r="AW2451" s="13" t="s">
        <v>39</v>
      </c>
      <c r="AX2451" s="13" t="s">
        <v>80</v>
      </c>
      <c r="AY2451" s="158" t="s">
        <v>192</v>
      </c>
    </row>
    <row r="2452" spans="2:65" s="13" customFormat="1" ht="10.199999999999999" x14ac:dyDescent="0.2">
      <c r="B2452" s="157"/>
      <c r="D2452" s="151" t="s">
        <v>203</v>
      </c>
      <c r="E2452" s="158" t="s">
        <v>20</v>
      </c>
      <c r="F2452" s="159" t="s">
        <v>3320</v>
      </c>
      <c r="H2452" s="160">
        <v>-0.8</v>
      </c>
      <c r="I2452" s="161"/>
      <c r="L2452" s="157"/>
      <c r="M2452" s="162"/>
      <c r="T2452" s="163"/>
      <c r="AT2452" s="158" t="s">
        <v>203</v>
      </c>
      <c r="AU2452" s="158" t="s">
        <v>89</v>
      </c>
      <c r="AV2452" s="13" t="s">
        <v>89</v>
      </c>
      <c r="AW2452" s="13" t="s">
        <v>39</v>
      </c>
      <c r="AX2452" s="13" t="s">
        <v>80</v>
      </c>
      <c r="AY2452" s="158" t="s">
        <v>192</v>
      </c>
    </row>
    <row r="2453" spans="2:65" s="13" customFormat="1" ht="10.199999999999999" x14ac:dyDescent="0.2">
      <c r="B2453" s="157"/>
      <c r="D2453" s="151" t="s">
        <v>203</v>
      </c>
      <c r="E2453" s="158" t="s">
        <v>20</v>
      </c>
      <c r="F2453" s="159" t="s">
        <v>3389</v>
      </c>
      <c r="H2453" s="160">
        <v>4.9000000000000004</v>
      </c>
      <c r="I2453" s="161"/>
      <c r="L2453" s="157"/>
      <c r="M2453" s="162"/>
      <c r="T2453" s="163"/>
      <c r="AT2453" s="158" t="s">
        <v>203</v>
      </c>
      <c r="AU2453" s="158" t="s">
        <v>89</v>
      </c>
      <c r="AV2453" s="13" t="s">
        <v>89</v>
      </c>
      <c r="AW2453" s="13" t="s">
        <v>39</v>
      </c>
      <c r="AX2453" s="13" t="s">
        <v>80</v>
      </c>
      <c r="AY2453" s="158" t="s">
        <v>192</v>
      </c>
    </row>
    <row r="2454" spans="2:65" s="13" customFormat="1" ht="10.199999999999999" x14ac:dyDescent="0.2">
      <c r="B2454" s="157"/>
      <c r="D2454" s="151" t="s">
        <v>203</v>
      </c>
      <c r="E2454" s="158" t="s">
        <v>20</v>
      </c>
      <c r="F2454" s="159" t="s">
        <v>2669</v>
      </c>
      <c r="H2454" s="160">
        <v>-0.7</v>
      </c>
      <c r="I2454" s="161"/>
      <c r="L2454" s="157"/>
      <c r="M2454" s="162"/>
      <c r="T2454" s="163"/>
      <c r="AT2454" s="158" t="s">
        <v>203</v>
      </c>
      <c r="AU2454" s="158" t="s">
        <v>89</v>
      </c>
      <c r="AV2454" s="13" t="s">
        <v>89</v>
      </c>
      <c r="AW2454" s="13" t="s">
        <v>39</v>
      </c>
      <c r="AX2454" s="13" t="s">
        <v>80</v>
      </c>
      <c r="AY2454" s="158" t="s">
        <v>192</v>
      </c>
    </row>
    <row r="2455" spans="2:65" s="13" customFormat="1" ht="10.199999999999999" x14ac:dyDescent="0.2">
      <c r="B2455" s="157"/>
      <c r="D2455" s="151" t="s">
        <v>203</v>
      </c>
      <c r="E2455" s="158" t="s">
        <v>20</v>
      </c>
      <c r="F2455" s="159" t="s">
        <v>3390</v>
      </c>
      <c r="H2455" s="160">
        <v>4.3</v>
      </c>
      <c r="I2455" s="161"/>
      <c r="L2455" s="157"/>
      <c r="M2455" s="162"/>
      <c r="T2455" s="163"/>
      <c r="AT2455" s="158" t="s">
        <v>203</v>
      </c>
      <c r="AU2455" s="158" t="s">
        <v>89</v>
      </c>
      <c r="AV2455" s="13" t="s">
        <v>89</v>
      </c>
      <c r="AW2455" s="13" t="s">
        <v>39</v>
      </c>
      <c r="AX2455" s="13" t="s">
        <v>80</v>
      </c>
      <c r="AY2455" s="158" t="s">
        <v>192</v>
      </c>
    </row>
    <row r="2456" spans="2:65" s="13" customFormat="1" ht="10.199999999999999" x14ac:dyDescent="0.2">
      <c r="B2456" s="157"/>
      <c r="D2456" s="151" t="s">
        <v>203</v>
      </c>
      <c r="E2456" s="158" t="s">
        <v>20</v>
      </c>
      <c r="F2456" s="159" t="s">
        <v>2669</v>
      </c>
      <c r="H2456" s="160">
        <v>-0.7</v>
      </c>
      <c r="I2456" s="161"/>
      <c r="L2456" s="157"/>
      <c r="M2456" s="162"/>
      <c r="T2456" s="163"/>
      <c r="AT2456" s="158" t="s">
        <v>203</v>
      </c>
      <c r="AU2456" s="158" t="s">
        <v>89</v>
      </c>
      <c r="AV2456" s="13" t="s">
        <v>89</v>
      </c>
      <c r="AW2456" s="13" t="s">
        <v>39</v>
      </c>
      <c r="AX2456" s="13" t="s">
        <v>80</v>
      </c>
      <c r="AY2456" s="158" t="s">
        <v>192</v>
      </c>
    </row>
    <row r="2457" spans="2:65" s="13" customFormat="1" ht="10.199999999999999" x14ac:dyDescent="0.2">
      <c r="B2457" s="157"/>
      <c r="D2457" s="151" t="s">
        <v>203</v>
      </c>
      <c r="E2457" s="158" t="s">
        <v>20</v>
      </c>
      <c r="F2457" s="159" t="s">
        <v>3391</v>
      </c>
      <c r="H2457" s="160">
        <v>4.4000000000000004</v>
      </c>
      <c r="I2457" s="161"/>
      <c r="L2457" s="157"/>
      <c r="M2457" s="162"/>
      <c r="T2457" s="163"/>
      <c r="AT2457" s="158" t="s">
        <v>203</v>
      </c>
      <c r="AU2457" s="158" t="s">
        <v>89</v>
      </c>
      <c r="AV2457" s="13" t="s">
        <v>89</v>
      </c>
      <c r="AW2457" s="13" t="s">
        <v>39</v>
      </c>
      <c r="AX2457" s="13" t="s">
        <v>80</v>
      </c>
      <c r="AY2457" s="158" t="s">
        <v>192</v>
      </c>
    </row>
    <row r="2458" spans="2:65" s="13" customFormat="1" ht="10.199999999999999" x14ac:dyDescent="0.2">
      <c r="B2458" s="157"/>
      <c r="D2458" s="151" t="s">
        <v>203</v>
      </c>
      <c r="E2458" s="158" t="s">
        <v>20</v>
      </c>
      <c r="F2458" s="159" t="s">
        <v>2669</v>
      </c>
      <c r="H2458" s="160">
        <v>-0.7</v>
      </c>
      <c r="I2458" s="161"/>
      <c r="L2458" s="157"/>
      <c r="M2458" s="162"/>
      <c r="T2458" s="163"/>
      <c r="AT2458" s="158" t="s">
        <v>203</v>
      </c>
      <c r="AU2458" s="158" t="s">
        <v>89</v>
      </c>
      <c r="AV2458" s="13" t="s">
        <v>89</v>
      </c>
      <c r="AW2458" s="13" t="s">
        <v>39</v>
      </c>
      <c r="AX2458" s="13" t="s">
        <v>80</v>
      </c>
      <c r="AY2458" s="158" t="s">
        <v>192</v>
      </c>
    </row>
    <row r="2459" spans="2:65" s="14" customFormat="1" ht="10.199999999999999" x14ac:dyDescent="0.2">
      <c r="B2459" s="164"/>
      <c r="D2459" s="151" t="s">
        <v>203</v>
      </c>
      <c r="E2459" s="165" t="s">
        <v>20</v>
      </c>
      <c r="F2459" s="166" t="s">
        <v>207</v>
      </c>
      <c r="H2459" s="167">
        <v>47.49</v>
      </c>
      <c r="I2459" s="168"/>
      <c r="L2459" s="164"/>
      <c r="M2459" s="169"/>
      <c r="T2459" s="170"/>
      <c r="AT2459" s="165" t="s">
        <v>203</v>
      </c>
      <c r="AU2459" s="165" t="s">
        <v>89</v>
      </c>
      <c r="AV2459" s="14" t="s">
        <v>199</v>
      </c>
      <c r="AW2459" s="14" t="s">
        <v>39</v>
      </c>
      <c r="AX2459" s="14" t="s">
        <v>22</v>
      </c>
      <c r="AY2459" s="165" t="s">
        <v>192</v>
      </c>
    </row>
    <row r="2460" spans="2:65" s="1" customFormat="1" ht="16.5" customHeight="1" x14ac:dyDescent="0.2">
      <c r="B2460" s="33"/>
      <c r="C2460" s="185" t="s">
        <v>3392</v>
      </c>
      <c r="D2460" s="185" t="s">
        <v>1615</v>
      </c>
      <c r="E2460" s="186" t="s">
        <v>3393</v>
      </c>
      <c r="F2460" s="187" t="s">
        <v>3394</v>
      </c>
      <c r="G2460" s="188" t="s">
        <v>269</v>
      </c>
      <c r="H2460" s="189">
        <v>52.238999999999997</v>
      </c>
      <c r="I2460" s="190"/>
      <c r="J2460" s="191">
        <f>ROUND(I2460*H2460,2)</f>
        <v>0</v>
      </c>
      <c r="K2460" s="187" t="s">
        <v>20</v>
      </c>
      <c r="L2460" s="192"/>
      <c r="M2460" s="193" t="s">
        <v>20</v>
      </c>
      <c r="N2460" s="194" t="s">
        <v>51</v>
      </c>
      <c r="P2460" s="142">
        <f>O2460*H2460</f>
        <v>0</v>
      </c>
      <c r="Q2460" s="142">
        <v>8.0000000000000002E-3</v>
      </c>
      <c r="R2460" s="142">
        <f>Q2460*H2460</f>
        <v>0.41791200000000001</v>
      </c>
      <c r="S2460" s="142">
        <v>0</v>
      </c>
      <c r="T2460" s="143">
        <f>S2460*H2460</f>
        <v>0</v>
      </c>
      <c r="AR2460" s="144" t="s">
        <v>490</v>
      </c>
      <c r="AT2460" s="144" t="s">
        <v>1615</v>
      </c>
      <c r="AU2460" s="144" t="s">
        <v>89</v>
      </c>
      <c r="AY2460" s="18" t="s">
        <v>192</v>
      </c>
      <c r="BE2460" s="145">
        <f>IF(N2460="základní",J2460,0)</f>
        <v>0</v>
      </c>
      <c r="BF2460" s="145">
        <f>IF(N2460="snížená",J2460,0)</f>
        <v>0</v>
      </c>
      <c r="BG2460" s="145">
        <f>IF(N2460="zákl. přenesená",J2460,0)</f>
        <v>0</v>
      </c>
      <c r="BH2460" s="145">
        <f>IF(N2460="sníž. přenesená",J2460,0)</f>
        <v>0</v>
      </c>
      <c r="BI2460" s="145">
        <f>IF(N2460="nulová",J2460,0)</f>
        <v>0</v>
      </c>
      <c r="BJ2460" s="18" t="s">
        <v>22</v>
      </c>
      <c r="BK2460" s="145">
        <f>ROUND(I2460*H2460,2)</f>
        <v>0</v>
      </c>
      <c r="BL2460" s="18" t="s">
        <v>350</v>
      </c>
      <c r="BM2460" s="144" t="s">
        <v>3395</v>
      </c>
    </row>
    <row r="2461" spans="2:65" s="13" customFormat="1" ht="10.199999999999999" x14ac:dyDescent="0.2">
      <c r="B2461" s="157"/>
      <c r="D2461" s="151" t="s">
        <v>203</v>
      </c>
      <c r="F2461" s="159" t="s">
        <v>3396</v>
      </c>
      <c r="H2461" s="160">
        <v>52.238999999999997</v>
      </c>
      <c r="I2461" s="161"/>
      <c r="L2461" s="157"/>
      <c r="M2461" s="162"/>
      <c r="T2461" s="163"/>
      <c r="AT2461" s="158" t="s">
        <v>203</v>
      </c>
      <c r="AU2461" s="158" t="s">
        <v>89</v>
      </c>
      <c r="AV2461" s="13" t="s">
        <v>89</v>
      </c>
      <c r="AW2461" s="13" t="s">
        <v>4</v>
      </c>
      <c r="AX2461" s="13" t="s">
        <v>22</v>
      </c>
      <c r="AY2461" s="158" t="s">
        <v>192</v>
      </c>
    </row>
    <row r="2462" spans="2:65" s="1" customFormat="1" ht="24.15" customHeight="1" x14ac:dyDescent="0.2">
      <c r="B2462" s="33"/>
      <c r="C2462" s="133" t="s">
        <v>3397</v>
      </c>
      <c r="D2462" s="133" t="s">
        <v>194</v>
      </c>
      <c r="E2462" s="134" t="s">
        <v>3398</v>
      </c>
      <c r="F2462" s="135" t="s">
        <v>3399</v>
      </c>
      <c r="G2462" s="136" t="s">
        <v>234</v>
      </c>
      <c r="H2462" s="137">
        <v>17.771999999999998</v>
      </c>
      <c r="I2462" s="138"/>
      <c r="J2462" s="139">
        <f>ROUND(I2462*H2462,2)</f>
        <v>0</v>
      </c>
      <c r="K2462" s="135" t="s">
        <v>198</v>
      </c>
      <c r="L2462" s="33"/>
      <c r="M2462" s="140" t="s">
        <v>20</v>
      </c>
      <c r="N2462" s="141" t="s">
        <v>51</v>
      </c>
      <c r="P2462" s="142">
        <f>O2462*H2462</f>
        <v>0</v>
      </c>
      <c r="Q2462" s="142">
        <v>9.4999999999999998E-3</v>
      </c>
      <c r="R2462" s="142">
        <f>Q2462*H2462</f>
        <v>0.16883399999999998</v>
      </c>
      <c r="S2462" s="142">
        <v>0</v>
      </c>
      <c r="T2462" s="143">
        <f>S2462*H2462</f>
        <v>0</v>
      </c>
      <c r="AR2462" s="144" t="s">
        <v>350</v>
      </c>
      <c r="AT2462" s="144" t="s">
        <v>194</v>
      </c>
      <c r="AU2462" s="144" t="s">
        <v>89</v>
      </c>
      <c r="AY2462" s="18" t="s">
        <v>192</v>
      </c>
      <c r="BE2462" s="145">
        <f>IF(N2462="základní",J2462,0)</f>
        <v>0</v>
      </c>
      <c r="BF2462" s="145">
        <f>IF(N2462="snížená",J2462,0)</f>
        <v>0</v>
      </c>
      <c r="BG2462" s="145">
        <f>IF(N2462="zákl. přenesená",J2462,0)</f>
        <v>0</v>
      </c>
      <c r="BH2462" s="145">
        <f>IF(N2462="sníž. přenesená",J2462,0)</f>
        <v>0</v>
      </c>
      <c r="BI2462" s="145">
        <f>IF(N2462="nulová",J2462,0)</f>
        <v>0</v>
      </c>
      <c r="BJ2462" s="18" t="s">
        <v>22</v>
      </c>
      <c r="BK2462" s="145">
        <f>ROUND(I2462*H2462,2)</f>
        <v>0</v>
      </c>
      <c r="BL2462" s="18" t="s">
        <v>350</v>
      </c>
      <c r="BM2462" s="144" t="s">
        <v>3400</v>
      </c>
    </row>
    <row r="2463" spans="2:65" s="1" customFormat="1" ht="10.199999999999999" x14ac:dyDescent="0.2">
      <c r="B2463" s="33"/>
      <c r="D2463" s="146" t="s">
        <v>201</v>
      </c>
      <c r="F2463" s="147" t="s">
        <v>3401</v>
      </c>
      <c r="I2463" s="148"/>
      <c r="L2463" s="33"/>
      <c r="M2463" s="149"/>
      <c r="T2463" s="54"/>
      <c r="AT2463" s="18" t="s">
        <v>201</v>
      </c>
      <c r="AU2463" s="18" t="s">
        <v>89</v>
      </c>
    </row>
    <row r="2464" spans="2:65" s="13" customFormat="1" ht="10.199999999999999" x14ac:dyDescent="0.2">
      <c r="B2464" s="157"/>
      <c r="D2464" s="151" t="s">
        <v>203</v>
      </c>
      <c r="E2464" s="158" t="s">
        <v>20</v>
      </c>
      <c r="F2464" s="159" t="s">
        <v>1280</v>
      </c>
      <c r="H2464" s="160">
        <v>18.52</v>
      </c>
      <c r="I2464" s="161"/>
      <c r="L2464" s="157"/>
      <c r="M2464" s="162"/>
      <c r="T2464" s="163"/>
      <c r="AT2464" s="158" t="s">
        <v>203</v>
      </c>
      <c r="AU2464" s="158" t="s">
        <v>89</v>
      </c>
      <c r="AV2464" s="13" t="s">
        <v>89</v>
      </c>
      <c r="AW2464" s="13" t="s">
        <v>39</v>
      </c>
      <c r="AX2464" s="13" t="s">
        <v>80</v>
      </c>
      <c r="AY2464" s="158" t="s">
        <v>192</v>
      </c>
    </row>
    <row r="2465" spans="2:65" s="13" customFormat="1" ht="10.199999999999999" x14ac:dyDescent="0.2">
      <c r="B2465" s="157"/>
      <c r="D2465" s="151" t="s">
        <v>203</v>
      </c>
      <c r="E2465" s="158" t="s">
        <v>20</v>
      </c>
      <c r="F2465" s="159" t="s">
        <v>1286</v>
      </c>
      <c r="H2465" s="160">
        <v>4.16</v>
      </c>
      <c r="I2465" s="161"/>
      <c r="L2465" s="157"/>
      <c r="M2465" s="162"/>
      <c r="T2465" s="163"/>
      <c r="AT2465" s="158" t="s">
        <v>203</v>
      </c>
      <c r="AU2465" s="158" t="s">
        <v>89</v>
      </c>
      <c r="AV2465" s="13" t="s">
        <v>89</v>
      </c>
      <c r="AW2465" s="13" t="s">
        <v>39</v>
      </c>
      <c r="AX2465" s="13" t="s">
        <v>80</v>
      </c>
      <c r="AY2465" s="158" t="s">
        <v>192</v>
      </c>
    </row>
    <row r="2466" spans="2:65" s="12" customFormat="1" ht="10.199999999999999" x14ac:dyDescent="0.2">
      <c r="B2466" s="150"/>
      <c r="D2466" s="151" t="s">
        <v>203</v>
      </c>
      <c r="E2466" s="152" t="s">
        <v>20</v>
      </c>
      <c r="F2466" s="153" t="s">
        <v>3402</v>
      </c>
      <c r="H2466" s="152" t="s">
        <v>20</v>
      </c>
      <c r="I2466" s="154"/>
      <c r="L2466" s="150"/>
      <c r="M2466" s="155"/>
      <c r="T2466" s="156"/>
      <c r="AT2466" s="152" t="s">
        <v>203</v>
      </c>
      <c r="AU2466" s="152" t="s">
        <v>89</v>
      </c>
      <c r="AV2466" s="12" t="s">
        <v>22</v>
      </c>
      <c r="AW2466" s="12" t="s">
        <v>39</v>
      </c>
      <c r="AX2466" s="12" t="s">
        <v>80</v>
      </c>
      <c r="AY2466" s="152" t="s">
        <v>192</v>
      </c>
    </row>
    <row r="2467" spans="2:65" s="13" customFormat="1" ht="10.199999999999999" x14ac:dyDescent="0.2">
      <c r="B2467" s="157"/>
      <c r="D2467" s="151" t="s">
        <v>203</v>
      </c>
      <c r="E2467" s="158" t="s">
        <v>20</v>
      </c>
      <c r="F2467" s="159" t="s">
        <v>3403</v>
      </c>
      <c r="H2467" s="160">
        <v>-4.9080000000000004</v>
      </c>
      <c r="I2467" s="161"/>
      <c r="L2467" s="157"/>
      <c r="M2467" s="162"/>
      <c r="T2467" s="163"/>
      <c r="AT2467" s="158" t="s">
        <v>203</v>
      </c>
      <c r="AU2467" s="158" t="s">
        <v>89</v>
      </c>
      <c r="AV2467" s="13" t="s">
        <v>89</v>
      </c>
      <c r="AW2467" s="13" t="s">
        <v>39</v>
      </c>
      <c r="AX2467" s="13" t="s">
        <v>80</v>
      </c>
      <c r="AY2467" s="158" t="s">
        <v>192</v>
      </c>
    </row>
    <row r="2468" spans="2:65" s="14" customFormat="1" ht="10.199999999999999" x14ac:dyDescent="0.2">
      <c r="B2468" s="164"/>
      <c r="D2468" s="151" t="s">
        <v>203</v>
      </c>
      <c r="E2468" s="165" t="s">
        <v>20</v>
      </c>
      <c r="F2468" s="166" t="s">
        <v>207</v>
      </c>
      <c r="H2468" s="167">
        <v>17.771999999999998</v>
      </c>
      <c r="I2468" s="168"/>
      <c r="L2468" s="164"/>
      <c r="M2468" s="169"/>
      <c r="T2468" s="170"/>
      <c r="AT2468" s="165" t="s">
        <v>203</v>
      </c>
      <c r="AU2468" s="165" t="s">
        <v>89</v>
      </c>
      <c r="AV2468" s="14" t="s">
        <v>199</v>
      </c>
      <c r="AW2468" s="14" t="s">
        <v>39</v>
      </c>
      <c r="AX2468" s="14" t="s">
        <v>22</v>
      </c>
      <c r="AY2468" s="165" t="s">
        <v>192</v>
      </c>
    </row>
    <row r="2469" spans="2:65" s="1" customFormat="1" ht="24.15" customHeight="1" x14ac:dyDescent="0.2">
      <c r="B2469" s="33"/>
      <c r="C2469" s="133" t="s">
        <v>3404</v>
      </c>
      <c r="D2469" s="133" t="s">
        <v>194</v>
      </c>
      <c r="E2469" s="134" t="s">
        <v>3405</v>
      </c>
      <c r="F2469" s="135" t="s">
        <v>3406</v>
      </c>
      <c r="G2469" s="136" t="s">
        <v>234</v>
      </c>
      <c r="H2469" s="137">
        <v>4.9080000000000004</v>
      </c>
      <c r="I2469" s="138"/>
      <c r="J2469" s="139">
        <f>ROUND(I2469*H2469,2)</f>
        <v>0</v>
      </c>
      <c r="K2469" s="135" t="s">
        <v>198</v>
      </c>
      <c r="L2469" s="33"/>
      <c r="M2469" s="140" t="s">
        <v>20</v>
      </c>
      <c r="N2469" s="141" t="s">
        <v>51</v>
      </c>
      <c r="P2469" s="142">
        <f>O2469*H2469</f>
        <v>0</v>
      </c>
      <c r="Q2469" s="142">
        <v>9.4999999999999998E-3</v>
      </c>
      <c r="R2469" s="142">
        <f>Q2469*H2469</f>
        <v>4.6626000000000001E-2</v>
      </c>
      <c r="S2469" s="142">
        <v>0</v>
      </c>
      <c r="T2469" s="143">
        <f>S2469*H2469</f>
        <v>0</v>
      </c>
      <c r="AR2469" s="144" t="s">
        <v>350</v>
      </c>
      <c r="AT2469" s="144" t="s">
        <v>194</v>
      </c>
      <c r="AU2469" s="144" t="s">
        <v>89</v>
      </c>
      <c r="AY2469" s="18" t="s">
        <v>192</v>
      </c>
      <c r="BE2469" s="145">
        <f>IF(N2469="základní",J2469,0)</f>
        <v>0</v>
      </c>
      <c r="BF2469" s="145">
        <f>IF(N2469="snížená",J2469,0)</f>
        <v>0</v>
      </c>
      <c r="BG2469" s="145">
        <f>IF(N2469="zákl. přenesená",J2469,0)</f>
        <v>0</v>
      </c>
      <c r="BH2469" s="145">
        <f>IF(N2469="sníž. přenesená",J2469,0)</f>
        <v>0</v>
      </c>
      <c r="BI2469" s="145">
        <f>IF(N2469="nulová",J2469,0)</f>
        <v>0</v>
      </c>
      <c r="BJ2469" s="18" t="s">
        <v>22</v>
      </c>
      <c r="BK2469" s="145">
        <f>ROUND(I2469*H2469,2)</f>
        <v>0</v>
      </c>
      <c r="BL2469" s="18" t="s">
        <v>350</v>
      </c>
      <c r="BM2469" s="144" t="s">
        <v>3407</v>
      </c>
    </row>
    <row r="2470" spans="2:65" s="1" customFormat="1" ht="10.199999999999999" x14ac:dyDescent="0.2">
      <c r="B2470" s="33"/>
      <c r="D2470" s="146" t="s">
        <v>201</v>
      </c>
      <c r="F2470" s="147" t="s">
        <v>3408</v>
      </c>
      <c r="I2470" s="148"/>
      <c r="L2470" s="33"/>
      <c r="M2470" s="149"/>
      <c r="T2470" s="54"/>
      <c r="AT2470" s="18" t="s">
        <v>201</v>
      </c>
      <c r="AU2470" s="18" t="s">
        <v>89</v>
      </c>
    </row>
    <row r="2471" spans="2:65" s="12" customFormat="1" ht="10.199999999999999" x14ac:dyDescent="0.2">
      <c r="B2471" s="150"/>
      <c r="D2471" s="151" t="s">
        <v>203</v>
      </c>
      <c r="E2471" s="152" t="s">
        <v>20</v>
      </c>
      <c r="F2471" s="153" t="s">
        <v>3409</v>
      </c>
      <c r="H2471" s="152" t="s">
        <v>20</v>
      </c>
      <c r="I2471" s="154"/>
      <c r="L2471" s="150"/>
      <c r="M2471" s="155"/>
      <c r="T2471" s="156"/>
      <c r="AT2471" s="152" t="s">
        <v>203</v>
      </c>
      <c r="AU2471" s="152" t="s">
        <v>89</v>
      </c>
      <c r="AV2471" s="12" t="s">
        <v>22</v>
      </c>
      <c r="AW2471" s="12" t="s">
        <v>39</v>
      </c>
      <c r="AX2471" s="12" t="s">
        <v>80</v>
      </c>
      <c r="AY2471" s="152" t="s">
        <v>192</v>
      </c>
    </row>
    <row r="2472" spans="2:65" s="12" customFormat="1" ht="10.199999999999999" x14ac:dyDescent="0.2">
      <c r="B2472" s="150"/>
      <c r="D2472" s="151" t="s">
        <v>203</v>
      </c>
      <c r="E2472" s="152" t="s">
        <v>20</v>
      </c>
      <c r="F2472" s="153" t="s">
        <v>3410</v>
      </c>
      <c r="H2472" s="152" t="s">
        <v>20</v>
      </c>
      <c r="I2472" s="154"/>
      <c r="L2472" s="150"/>
      <c r="M2472" s="155"/>
      <c r="T2472" s="156"/>
      <c r="AT2472" s="152" t="s">
        <v>203</v>
      </c>
      <c r="AU2472" s="152" t="s">
        <v>89</v>
      </c>
      <c r="AV2472" s="12" t="s">
        <v>22</v>
      </c>
      <c r="AW2472" s="12" t="s">
        <v>39</v>
      </c>
      <c r="AX2472" s="12" t="s">
        <v>80</v>
      </c>
      <c r="AY2472" s="152" t="s">
        <v>192</v>
      </c>
    </row>
    <row r="2473" spans="2:65" s="12" customFormat="1" ht="10.199999999999999" x14ac:dyDescent="0.2">
      <c r="B2473" s="150"/>
      <c r="D2473" s="151" t="s">
        <v>203</v>
      </c>
      <c r="E2473" s="152" t="s">
        <v>20</v>
      </c>
      <c r="F2473" s="153" t="s">
        <v>3411</v>
      </c>
      <c r="H2473" s="152" t="s">
        <v>20</v>
      </c>
      <c r="I2473" s="154"/>
      <c r="L2473" s="150"/>
      <c r="M2473" s="155"/>
      <c r="T2473" s="156"/>
      <c r="AT2473" s="152" t="s">
        <v>203</v>
      </c>
      <c r="AU2473" s="152" t="s">
        <v>89</v>
      </c>
      <c r="AV2473" s="12" t="s">
        <v>22</v>
      </c>
      <c r="AW2473" s="12" t="s">
        <v>39</v>
      </c>
      <c r="AX2473" s="12" t="s">
        <v>80</v>
      </c>
      <c r="AY2473" s="152" t="s">
        <v>192</v>
      </c>
    </row>
    <row r="2474" spans="2:65" s="12" customFormat="1" ht="10.199999999999999" x14ac:dyDescent="0.2">
      <c r="B2474" s="150"/>
      <c r="D2474" s="151" t="s">
        <v>203</v>
      </c>
      <c r="E2474" s="152" t="s">
        <v>20</v>
      </c>
      <c r="F2474" s="153" t="s">
        <v>3412</v>
      </c>
      <c r="H2474" s="152" t="s">
        <v>20</v>
      </c>
      <c r="I2474" s="154"/>
      <c r="L2474" s="150"/>
      <c r="M2474" s="155"/>
      <c r="T2474" s="156"/>
      <c r="AT2474" s="152" t="s">
        <v>203</v>
      </c>
      <c r="AU2474" s="152" t="s">
        <v>89</v>
      </c>
      <c r="AV2474" s="12" t="s">
        <v>22</v>
      </c>
      <c r="AW2474" s="12" t="s">
        <v>39</v>
      </c>
      <c r="AX2474" s="12" t="s">
        <v>80</v>
      </c>
      <c r="AY2474" s="152" t="s">
        <v>192</v>
      </c>
    </row>
    <row r="2475" spans="2:65" s="13" customFormat="1" ht="10.199999999999999" x14ac:dyDescent="0.2">
      <c r="B2475" s="157"/>
      <c r="D2475" s="151" t="s">
        <v>203</v>
      </c>
      <c r="E2475" s="158" t="s">
        <v>20</v>
      </c>
      <c r="F2475" s="159" t="s">
        <v>3413</v>
      </c>
      <c r="H2475" s="160">
        <v>0.76</v>
      </c>
      <c r="I2475" s="161"/>
      <c r="L2475" s="157"/>
      <c r="M2475" s="162"/>
      <c r="T2475" s="163"/>
      <c r="AT2475" s="158" t="s">
        <v>203</v>
      </c>
      <c r="AU2475" s="158" t="s">
        <v>89</v>
      </c>
      <c r="AV2475" s="13" t="s">
        <v>89</v>
      </c>
      <c r="AW2475" s="13" t="s">
        <v>39</v>
      </c>
      <c r="AX2475" s="13" t="s">
        <v>80</v>
      </c>
      <c r="AY2475" s="158" t="s">
        <v>192</v>
      </c>
    </row>
    <row r="2476" spans="2:65" s="13" customFormat="1" ht="10.199999999999999" x14ac:dyDescent="0.2">
      <c r="B2476" s="157"/>
      <c r="D2476" s="151" t="s">
        <v>203</v>
      </c>
      <c r="E2476" s="158" t="s">
        <v>20</v>
      </c>
      <c r="F2476" s="159" t="s">
        <v>3414</v>
      </c>
      <c r="H2476" s="160">
        <v>0.47499999999999998</v>
      </c>
      <c r="I2476" s="161"/>
      <c r="L2476" s="157"/>
      <c r="M2476" s="162"/>
      <c r="T2476" s="163"/>
      <c r="AT2476" s="158" t="s">
        <v>203</v>
      </c>
      <c r="AU2476" s="158" t="s">
        <v>89</v>
      </c>
      <c r="AV2476" s="13" t="s">
        <v>89</v>
      </c>
      <c r="AW2476" s="13" t="s">
        <v>39</v>
      </c>
      <c r="AX2476" s="13" t="s">
        <v>80</v>
      </c>
      <c r="AY2476" s="158" t="s">
        <v>192</v>
      </c>
    </row>
    <row r="2477" spans="2:65" s="13" customFormat="1" ht="10.199999999999999" x14ac:dyDescent="0.2">
      <c r="B2477" s="157"/>
      <c r="D2477" s="151" t="s">
        <v>203</v>
      </c>
      <c r="E2477" s="158" t="s">
        <v>20</v>
      </c>
      <c r="F2477" s="159" t="s">
        <v>3414</v>
      </c>
      <c r="H2477" s="160">
        <v>0.47499999999999998</v>
      </c>
      <c r="I2477" s="161"/>
      <c r="L2477" s="157"/>
      <c r="M2477" s="162"/>
      <c r="T2477" s="163"/>
      <c r="AT2477" s="158" t="s">
        <v>203</v>
      </c>
      <c r="AU2477" s="158" t="s">
        <v>89</v>
      </c>
      <c r="AV2477" s="13" t="s">
        <v>89</v>
      </c>
      <c r="AW2477" s="13" t="s">
        <v>39</v>
      </c>
      <c r="AX2477" s="13" t="s">
        <v>80</v>
      </c>
      <c r="AY2477" s="158" t="s">
        <v>192</v>
      </c>
    </row>
    <row r="2478" spans="2:65" s="13" customFormat="1" ht="10.199999999999999" x14ac:dyDescent="0.2">
      <c r="B2478" s="157"/>
      <c r="D2478" s="151" t="s">
        <v>203</v>
      </c>
      <c r="E2478" s="158" t="s">
        <v>20</v>
      </c>
      <c r="F2478" s="159" t="s">
        <v>3415</v>
      </c>
      <c r="H2478" s="160">
        <v>0.58899999999999997</v>
      </c>
      <c r="I2478" s="161"/>
      <c r="L2478" s="157"/>
      <c r="M2478" s="162"/>
      <c r="T2478" s="163"/>
      <c r="AT2478" s="158" t="s">
        <v>203</v>
      </c>
      <c r="AU2478" s="158" t="s">
        <v>89</v>
      </c>
      <c r="AV2478" s="13" t="s">
        <v>89</v>
      </c>
      <c r="AW2478" s="13" t="s">
        <v>39</v>
      </c>
      <c r="AX2478" s="13" t="s">
        <v>80</v>
      </c>
      <c r="AY2478" s="158" t="s">
        <v>192</v>
      </c>
    </row>
    <row r="2479" spans="2:65" s="12" customFormat="1" ht="10.199999999999999" x14ac:dyDescent="0.2">
      <c r="B2479" s="150"/>
      <c r="D2479" s="151" t="s">
        <v>203</v>
      </c>
      <c r="E2479" s="152" t="s">
        <v>20</v>
      </c>
      <c r="F2479" s="153" t="s">
        <v>3416</v>
      </c>
      <c r="H2479" s="152" t="s">
        <v>20</v>
      </c>
      <c r="I2479" s="154"/>
      <c r="L2479" s="150"/>
      <c r="M2479" s="155"/>
      <c r="T2479" s="156"/>
      <c r="AT2479" s="152" t="s">
        <v>203</v>
      </c>
      <c r="AU2479" s="152" t="s">
        <v>89</v>
      </c>
      <c r="AV2479" s="12" t="s">
        <v>22</v>
      </c>
      <c r="AW2479" s="12" t="s">
        <v>39</v>
      </c>
      <c r="AX2479" s="12" t="s">
        <v>80</v>
      </c>
      <c r="AY2479" s="152" t="s">
        <v>192</v>
      </c>
    </row>
    <row r="2480" spans="2:65" s="13" customFormat="1" ht="10.199999999999999" x14ac:dyDescent="0.2">
      <c r="B2480" s="157"/>
      <c r="D2480" s="151" t="s">
        <v>203</v>
      </c>
      <c r="E2480" s="158" t="s">
        <v>20</v>
      </c>
      <c r="F2480" s="159" t="s">
        <v>3417</v>
      </c>
      <c r="H2480" s="160">
        <v>0.67</v>
      </c>
      <c r="I2480" s="161"/>
      <c r="L2480" s="157"/>
      <c r="M2480" s="162"/>
      <c r="T2480" s="163"/>
      <c r="AT2480" s="158" t="s">
        <v>203</v>
      </c>
      <c r="AU2480" s="158" t="s">
        <v>89</v>
      </c>
      <c r="AV2480" s="13" t="s">
        <v>89</v>
      </c>
      <c r="AW2480" s="13" t="s">
        <v>39</v>
      </c>
      <c r="AX2480" s="13" t="s">
        <v>80</v>
      </c>
      <c r="AY2480" s="158" t="s">
        <v>192</v>
      </c>
    </row>
    <row r="2481" spans="2:65" s="13" customFormat="1" ht="10.199999999999999" x14ac:dyDescent="0.2">
      <c r="B2481" s="157"/>
      <c r="D2481" s="151" t="s">
        <v>203</v>
      </c>
      <c r="E2481" s="158" t="s">
        <v>20</v>
      </c>
      <c r="F2481" s="159" t="s">
        <v>3418</v>
      </c>
      <c r="H2481" s="160">
        <v>0.245</v>
      </c>
      <c r="I2481" s="161"/>
      <c r="L2481" s="157"/>
      <c r="M2481" s="162"/>
      <c r="T2481" s="163"/>
      <c r="AT2481" s="158" t="s">
        <v>203</v>
      </c>
      <c r="AU2481" s="158" t="s">
        <v>89</v>
      </c>
      <c r="AV2481" s="13" t="s">
        <v>89</v>
      </c>
      <c r="AW2481" s="13" t="s">
        <v>39</v>
      </c>
      <c r="AX2481" s="13" t="s">
        <v>80</v>
      </c>
      <c r="AY2481" s="158" t="s">
        <v>192</v>
      </c>
    </row>
    <row r="2482" spans="2:65" s="13" customFormat="1" ht="10.199999999999999" x14ac:dyDescent="0.2">
      <c r="B2482" s="157"/>
      <c r="D2482" s="151" t="s">
        <v>203</v>
      </c>
      <c r="E2482" s="158" t="s">
        <v>20</v>
      </c>
      <c r="F2482" s="159" t="s">
        <v>3419</v>
      </c>
      <c r="H2482" s="160">
        <v>0.215</v>
      </c>
      <c r="I2482" s="161"/>
      <c r="L2482" s="157"/>
      <c r="M2482" s="162"/>
      <c r="T2482" s="163"/>
      <c r="AT2482" s="158" t="s">
        <v>203</v>
      </c>
      <c r="AU2482" s="158" t="s">
        <v>89</v>
      </c>
      <c r="AV2482" s="13" t="s">
        <v>89</v>
      </c>
      <c r="AW2482" s="13" t="s">
        <v>39</v>
      </c>
      <c r="AX2482" s="13" t="s">
        <v>80</v>
      </c>
      <c r="AY2482" s="158" t="s">
        <v>192</v>
      </c>
    </row>
    <row r="2483" spans="2:65" s="13" customFormat="1" ht="10.199999999999999" x14ac:dyDescent="0.2">
      <c r="B2483" s="157"/>
      <c r="D2483" s="151" t="s">
        <v>203</v>
      </c>
      <c r="E2483" s="158" t="s">
        <v>20</v>
      </c>
      <c r="F2483" s="159" t="s">
        <v>3420</v>
      </c>
      <c r="H2483" s="160">
        <v>0.22</v>
      </c>
      <c r="I2483" s="161"/>
      <c r="L2483" s="157"/>
      <c r="M2483" s="162"/>
      <c r="T2483" s="163"/>
      <c r="AT2483" s="158" t="s">
        <v>203</v>
      </c>
      <c r="AU2483" s="158" t="s">
        <v>89</v>
      </c>
      <c r="AV2483" s="13" t="s">
        <v>89</v>
      </c>
      <c r="AW2483" s="13" t="s">
        <v>39</v>
      </c>
      <c r="AX2483" s="13" t="s">
        <v>80</v>
      </c>
      <c r="AY2483" s="158" t="s">
        <v>192</v>
      </c>
    </row>
    <row r="2484" spans="2:65" s="12" customFormat="1" ht="10.199999999999999" x14ac:dyDescent="0.2">
      <c r="B2484" s="150"/>
      <c r="D2484" s="151" t="s">
        <v>203</v>
      </c>
      <c r="E2484" s="152" t="s">
        <v>20</v>
      </c>
      <c r="F2484" s="153" t="s">
        <v>3421</v>
      </c>
      <c r="H2484" s="152" t="s">
        <v>20</v>
      </c>
      <c r="I2484" s="154"/>
      <c r="L2484" s="150"/>
      <c r="M2484" s="155"/>
      <c r="T2484" s="156"/>
      <c r="AT2484" s="152" t="s">
        <v>203</v>
      </c>
      <c r="AU2484" s="152" t="s">
        <v>89</v>
      </c>
      <c r="AV2484" s="12" t="s">
        <v>22</v>
      </c>
      <c r="AW2484" s="12" t="s">
        <v>39</v>
      </c>
      <c r="AX2484" s="12" t="s">
        <v>80</v>
      </c>
      <c r="AY2484" s="152" t="s">
        <v>192</v>
      </c>
    </row>
    <row r="2485" spans="2:65" s="12" customFormat="1" ht="10.199999999999999" x14ac:dyDescent="0.2">
      <c r="B2485" s="150"/>
      <c r="D2485" s="151" t="s">
        <v>203</v>
      </c>
      <c r="E2485" s="152" t="s">
        <v>20</v>
      </c>
      <c r="F2485" s="153" t="s">
        <v>825</v>
      </c>
      <c r="H2485" s="152" t="s">
        <v>20</v>
      </c>
      <c r="I2485" s="154"/>
      <c r="L2485" s="150"/>
      <c r="M2485" s="155"/>
      <c r="T2485" s="156"/>
      <c r="AT2485" s="152" t="s">
        <v>203</v>
      </c>
      <c r="AU2485" s="152" t="s">
        <v>89</v>
      </c>
      <c r="AV2485" s="12" t="s">
        <v>22</v>
      </c>
      <c r="AW2485" s="12" t="s">
        <v>39</v>
      </c>
      <c r="AX2485" s="12" t="s">
        <v>80</v>
      </c>
      <c r="AY2485" s="152" t="s">
        <v>192</v>
      </c>
    </row>
    <row r="2486" spans="2:65" s="13" customFormat="1" ht="10.199999999999999" x14ac:dyDescent="0.2">
      <c r="B2486" s="157"/>
      <c r="D2486" s="151" t="s">
        <v>203</v>
      </c>
      <c r="E2486" s="158" t="s">
        <v>20</v>
      </c>
      <c r="F2486" s="159" t="s">
        <v>3422</v>
      </c>
      <c r="H2486" s="160">
        <v>1.2589999999999999</v>
      </c>
      <c r="I2486" s="161"/>
      <c r="L2486" s="157"/>
      <c r="M2486" s="162"/>
      <c r="T2486" s="163"/>
      <c r="AT2486" s="158" t="s">
        <v>203</v>
      </c>
      <c r="AU2486" s="158" t="s">
        <v>89</v>
      </c>
      <c r="AV2486" s="13" t="s">
        <v>89</v>
      </c>
      <c r="AW2486" s="13" t="s">
        <v>39</v>
      </c>
      <c r="AX2486" s="13" t="s">
        <v>80</v>
      </c>
      <c r="AY2486" s="158" t="s">
        <v>192</v>
      </c>
    </row>
    <row r="2487" spans="2:65" s="14" customFormat="1" ht="10.199999999999999" x14ac:dyDescent="0.2">
      <c r="B2487" s="164"/>
      <c r="D2487" s="151" t="s">
        <v>203</v>
      </c>
      <c r="E2487" s="165" t="s">
        <v>20</v>
      </c>
      <c r="F2487" s="166" t="s">
        <v>207</v>
      </c>
      <c r="H2487" s="167">
        <v>4.9080000000000004</v>
      </c>
      <c r="I2487" s="168"/>
      <c r="L2487" s="164"/>
      <c r="M2487" s="169"/>
      <c r="T2487" s="170"/>
      <c r="AT2487" s="165" t="s">
        <v>203</v>
      </c>
      <c r="AU2487" s="165" t="s">
        <v>89</v>
      </c>
      <c r="AV2487" s="14" t="s">
        <v>199</v>
      </c>
      <c r="AW2487" s="14" t="s">
        <v>39</v>
      </c>
      <c r="AX2487" s="14" t="s">
        <v>22</v>
      </c>
      <c r="AY2487" s="165" t="s">
        <v>192</v>
      </c>
    </row>
    <row r="2488" spans="2:65" s="1" customFormat="1" ht="16.5" customHeight="1" x14ac:dyDescent="0.2">
      <c r="B2488" s="33"/>
      <c r="C2488" s="185" t="s">
        <v>3423</v>
      </c>
      <c r="D2488" s="185" t="s">
        <v>1615</v>
      </c>
      <c r="E2488" s="186" t="s">
        <v>3424</v>
      </c>
      <c r="F2488" s="187" t="s">
        <v>3425</v>
      </c>
      <c r="G2488" s="188" t="s">
        <v>234</v>
      </c>
      <c r="H2488" s="189">
        <v>24.948</v>
      </c>
      <c r="I2488" s="190"/>
      <c r="J2488" s="191">
        <f>ROUND(I2488*H2488,2)</f>
        <v>0</v>
      </c>
      <c r="K2488" s="187" t="s">
        <v>198</v>
      </c>
      <c r="L2488" s="192"/>
      <c r="M2488" s="193" t="s">
        <v>20</v>
      </c>
      <c r="N2488" s="194" t="s">
        <v>51</v>
      </c>
      <c r="P2488" s="142">
        <f>O2488*H2488</f>
        <v>0</v>
      </c>
      <c r="Q2488" s="142">
        <v>5.3999999999999999E-2</v>
      </c>
      <c r="R2488" s="142">
        <f>Q2488*H2488</f>
        <v>1.3471919999999999</v>
      </c>
      <c r="S2488" s="142">
        <v>0</v>
      </c>
      <c r="T2488" s="143">
        <f>S2488*H2488</f>
        <v>0</v>
      </c>
      <c r="AR2488" s="144" t="s">
        <v>490</v>
      </c>
      <c r="AT2488" s="144" t="s">
        <v>1615</v>
      </c>
      <c r="AU2488" s="144" t="s">
        <v>89</v>
      </c>
      <c r="AY2488" s="18" t="s">
        <v>192</v>
      </c>
      <c r="BE2488" s="145">
        <f>IF(N2488="základní",J2488,0)</f>
        <v>0</v>
      </c>
      <c r="BF2488" s="145">
        <f>IF(N2488="snížená",J2488,0)</f>
        <v>0</v>
      </c>
      <c r="BG2488" s="145">
        <f>IF(N2488="zákl. přenesená",J2488,0)</f>
        <v>0</v>
      </c>
      <c r="BH2488" s="145">
        <f>IF(N2488="sníž. přenesená",J2488,0)</f>
        <v>0</v>
      </c>
      <c r="BI2488" s="145">
        <f>IF(N2488="nulová",J2488,0)</f>
        <v>0</v>
      </c>
      <c r="BJ2488" s="18" t="s">
        <v>22</v>
      </c>
      <c r="BK2488" s="145">
        <f>ROUND(I2488*H2488,2)</f>
        <v>0</v>
      </c>
      <c r="BL2488" s="18" t="s">
        <v>350</v>
      </c>
      <c r="BM2488" s="144" t="s">
        <v>3426</v>
      </c>
    </row>
    <row r="2489" spans="2:65" s="13" customFormat="1" ht="10.199999999999999" x14ac:dyDescent="0.2">
      <c r="B2489" s="157"/>
      <c r="D2489" s="151" t="s">
        <v>203</v>
      </c>
      <c r="F2489" s="159" t="s">
        <v>3427</v>
      </c>
      <c r="H2489" s="160">
        <v>24.948</v>
      </c>
      <c r="I2489" s="161"/>
      <c r="L2489" s="157"/>
      <c r="M2489" s="162"/>
      <c r="T2489" s="163"/>
      <c r="AT2489" s="158" t="s">
        <v>203</v>
      </c>
      <c r="AU2489" s="158" t="s">
        <v>89</v>
      </c>
      <c r="AV2489" s="13" t="s">
        <v>89</v>
      </c>
      <c r="AW2489" s="13" t="s">
        <v>4</v>
      </c>
      <c r="AX2489" s="13" t="s">
        <v>22</v>
      </c>
      <c r="AY2489" s="158" t="s">
        <v>192</v>
      </c>
    </row>
    <row r="2490" spans="2:65" s="1" customFormat="1" ht="16.5" customHeight="1" x14ac:dyDescent="0.2">
      <c r="B2490" s="33"/>
      <c r="C2490" s="133" t="s">
        <v>3428</v>
      </c>
      <c r="D2490" s="133" t="s">
        <v>194</v>
      </c>
      <c r="E2490" s="134" t="s">
        <v>3429</v>
      </c>
      <c r="F2490" s="135" t="s">
        <v>3430</v>
      </c>
      <c r="G2490" s="136" t="s">
        <v>487</v>
      </c>
      <c r="H2490" s="137">
        <v>15</v>
      </c>
      <c r="I2490" s="138"/>
      <c r="J2490" s="139">
        <f>ROUND(I2490*H2490,2)</f>
        <v>0</v>
      </c>
      <c r="K2490" s="135" t="s">
        <v>198</v>
      </c>
      <c r="L2490" s="33"/>
      <c r="M2490" s="140" t="s">
        <v>20</v>
      </c>
      <c r="N2490" s="141" t="s">
        <v>51</v>
      </c>
      <c r="P2490" s="142">
        <f>O2490*H2490</f>
        <v>0</v>
      </c>
      <c r="Q2490" s="142">
        <v>2.9E-4</v>
      </c>
      <c r="R2490" s="142">
        <f>Q2490*H2490</f>
        <v>4.3499999999999997E-3</v>
      </c>
      <c r="S2490" s="142">
        <v>0</v>
      </c>
      <c r="T2490" s="143">
        <f>S2490*H2490</f>
        <v>0</v>
      </c>
      <c r="AR2490" s="144" t="s">
        <v>350</v>
      </c>
      <c r="AT2490" s="144" t="s">
        <v>194</v>
      </c>
      <c r="AU2490" s="144" t="s">
        <v>89</v>
      </c>
      <c r="AY2490" s="18" t="s">
        <v>192</v>
      </c>
      <c r="BE2490" s="145">
        <f>IF(N2490="základní",J2490,0)</f>
        <v>0</v>
      </c>
      <c r="BF2490" s="145">
        <f>IF(N2490="snížená",J2490,0)</f>
        <v>0</v>
      </c>
      <c r="BG2490" s="145">
        <f>IF(N2490="zákl. přenesená",J2490,0)</f>
        <v>0</v>
      </c>
      <c r="BH2490" s="145">
        <f>IF(N2490="sníž. přenesená",J2490,0)</f>
        <v>0</v>
      </c>
      <c r="BI2490" s="145">
        <f>IF(N2490="nulová",J2490,0)</f>
        <v>0</v>
      </c>
      <c r="BJ2490" s="18" t="s">
        <v>22</v>
      </c>
      <c r="BK2490" s="145">
        <f>ROUND(I2490*H2490,2)</f>
        <v>0</v>
      </c>
      <c r="BL2490" s="18" t="s">
        <v>350</v>
      </c>
      <c r="BM2490" s="144" t="s">
        <v>3431</v>
      </c>
    </row>
    <row r="2491" spans="2:65" s="1" customFormat="1" ht="10.199999999999999" x14ac:dyDescent="0.2">
      <c r="B2491" s="33"/>
      <c r="D2491" s="146" t="s">
        <v>201</v>
      </c>
      <c r="F2491" s="147" t="s">
        <v>3432</v>
      </c>
      <c r="I2491" s="148"/>
      <c r="L2491" s="33"/>
      <c r="M2491" s="149"/>
      <c r="T2491" s="54"/>
      <c r="AT2491" s="18" t="s">
        <v>201</v>
      </c>
      <c r="AU2491" s="18" t="s">
        <v>89</v>
      </c>
    </row>
    <row r="2492" spans="2:65" s="12" customFormat="1" ht="10.199999999999999" x14ac:dyDescent="0.2">
      <c r="B2492" s="150"/>
      <c r="D2492" s="151" t="s">
        <v>203</v>
      </c>
      <c r="E2492" s="152" t="s">
        <v>20</v>
      </c>
      <c r="F2492" s="153" t="s">
        <v>3433</v>
      </c>
      <c r="H2492" s="152" t="s">
        <v>20</v>
      </c>
      <c r="I2492" s="154"/>
      <c r="L2492" s="150"/>
      <c r="M2492" s="155"/>
      <c r="T2492" s="156"/>
      <c r="AT2492" s="152" t="s">
        <v>203</v>
      </c>
      <c r="AU2492" s="152" t="s">
        <v>89</v>
      </c>
      <c r="AV2492" s="12" t="s">
        <v>22</v>
      </c>
      <c r="AW2492" s="12" t="s">
        <v>39</v>
      </c>
      <c r="AX2492" s="12" t="s">
        <v>80</v>
      </c>
      <c r="AY2492" s="152" t="s">
        <v>192</v>
      </c>
    </row>
    <row r="2493" spans="2:65" s="13" customFormat="1" ht="10.199999999999999" x14ac:dyDescent="0.2">
      <c r="B2493" s="157"/>
      <c r="D2493" s="151" t="s">
        <v>203</v>
      </c>
      <c r="E2493" s="158" t="s">
        <v>20</v>
      </c>
      <c r="F2493" s="159" t="s">
        <v>324</v>
      </c>
      <c r="H2493" s="160">
        <v>15</v>
      </c>
      <c r="I2493" s="161"/>
      <c r="L2493" s="157"/>
      <c r="M2493" s="162"/>
      <c r="T2493" s="163"/>
      <c r="AT2493" s="158" t="s">
        <v>203</v>
      </c>
      <c r="AU2493" s="158" t="s">
        <v>89</v>
      </c>
      <c r="AV2493" s="13" t="s">
        <v>89</v>
      </c>
      <c r="AW2493" s="13" t="s">
        <v>39</v>
      </c>
      <c r="AX2493" s="13" t="s">
        <v>22</v>
      </c>
      <c r="AY2493" s="158" t="s">
        <v>192</v>
      </c>
    </row>
    <row r="2494" spans="2:65" s="1" customFormat="1" ht="16.5" customHeight="1" x14ac:dyDescent="0.2">
      <c r="B2494" s="33"/>
      <c r="C2494" s="133" t="s">
        <v>3434</v>
      </c>
      <c r="D2494" s="133" t="s">
        <v>194</v>
      </c>
      <c r="E2494" s="134" t="s">
        <v>3435</v>
      </c>
      <c r="F2494" s="135" t="s">
        <v>3436</v>
      </c>
      <c r="G2494" s="136" t="s">
        <v>234</v>
      </c>
      <c r="H2494" s="137">
        <v>40.920999999999999</v>
      </c>
      <c r="I2494" s="138"/>
      <c r="J2494" s="139">
        <f>ROUND(I2494*H2494,2)</f>
        <v>0</v>
      </c>
      <c r="K2494" s="135" t="s">
        <v>198</v>
      </c>
      <c r="L2494" s="33"/>
      <c r="M2494" s="140" t="s">
        <v>20</v>
      </c>
      <c r="N2494" s="141" t="s">
        <v>51</v>
      </c>
      <c r="P2494" s="142">
        <f>O2494*H2494</f>
        <v>0</v>
      </c>
      <c r="Q2494" s="142">
        <v>0</v>
      </c>
      <c r="R2494" s="142">
        <f>Q2494*H2494</f>
        <v>0</v>
      </c>
      <c r="S2494" s="142">
        <v>0</v>
      </c>
      <c r="T2494" s="143">
        <f>S2494*H2494</f>
        <v>0</v>
      </c>
      <c r="AR2494" s="144" t="s">
        <v>350</v>
      </c>
      <c r="AT2494" s="144" t="s">
        <v>194</v>
      </c>
      <c r="AU2494" s="144" t="s">
        <v>89</v>
      </c>
      <c r="AY2494" s="18" t="s">
        <v>192</v>
      </c>
      <c r="BE2494" s="145">
        <f>IF(N2494="základní",J2494,0)</f>
        <v>0</v>
      </c>
      <c r="BF2494" s="145">
        <f>IF(N2494="snížená",J2494,0)</f>
        <v>0</v>
      </c>
      <c r="BG2494" s="145">
        <f>IF(N2494="zákl. přenesená",J2494,0)</f>
        <v>0</v>
      </c>
      <c r="BH2494" s="145">
        <f>IF(N2494="sníž. přenesená",J2494,0)</f>
        <v>0</v>
      </c>
      <c r="BI2494" s="145">
        <f>IF(N2494="nulová",J2494,0)</f>
        <v>0</v>
      </c>
      <c r="BJ2494" s="18" t="s">
        <v>22</v>
      </c>
      <c r="BK2494" s="145">
        <f>ROUND(I2494*H2494,2)</f>
        <v>0</v>
      </c>
      <c r="BL2494" s="18" t="s">
        <v>350</v>
      </c>
      <c r="BM2494" s="144" t="s">
        <v>3437</v>
      </c>
    </row>
    <row r="2495" spans="2:65" s="1" customFormat="1" ht="10.199999999999999" x14ac:dyDescent="0.2">
      <c r="B2495" s="33"/>
      <c r="D2495" s="146" t="s">
        <v>201</v>
      </c>
      <c r="F2495" s="147" t="s">
        <v>3438</v>
      </c>
      <c r="I2495" s="148"/>
      <c r="L2495" s="33"/>
      <c r="M2495" s="149"/>
      <c r="T2495" s="54"/>
      <c r="AT2495" s="18" t="s">
        <v>201</v>
      </c>
      <c r="AU2495" s="18" t="s">
        <v>89</v>
      </c>
    </row>
    <row r="2496" spans="2:65" s="13" customFormat="1" ht="10.199999999999999" x14ac:dyDescent="0.2">
      <c r="B2496" s="157"/>
      <c r="D2496" s="151" t="s">
        <v>203</v>
      </c>
      <c r="E2496" s="158" t="s">
        <v>20</v>
      </c>
      <c r="F2496" s="159" t="s">
        <v>1338</v>
      </c>
      <c r="H2496" s="160">
        <v>40.920999999999999</v>
      </c>
      <c r="I2496" s="161"/>
      <c r="L2496" s="157"/>
      <c r="M2496" s="162"/>
      <c r="T2496" s="163"/>
      <c r="AT2496" s="158" t="s">
        <v>203</v>
      </c>
      <c r="AU2496" s="158" t="s">
        <v>89</v>
      </c>
      <c r="AV2496" s="13" t="s">
        <v>89</v>
      </c>
      <c r="AW2496" s="13" t="s">
        <v>39</v>
      </c>
      <c r="AX2496" s="13" t="s">
        <v>22</v>
      </c>
      <c r="AY2496" s="158" t="s">
        <v>192</v>
      </c>
    </row>
    <row r="2497" spans="2:65" s="1" customFormat="1" ht="16.5" customHeight="1" x14ac:dyDescent="0.2">
      <c r="B2497" s="33"/>
      <c r="C2497" s="133" t="s">
        <v>3439</v>
      </c>
      <c r="D2497" s="133" t="s">
        <v>194</v>
      </c>
      <c r="E2497" s="134" t="s">
        <v>3440</v>
      </c>
      <c r="F2497" s="135" t="s">
        <v>3441</v>
      </c>
      <c r="G2497" s="136" t="s">
        <v>234</v>
      </c>
      <c r="H2497" s="137">
        <v>40.920999999999999</v>
      </c>
      <c r="I2497" s="138"/>
      <c r="J2497" s="139">
        <f>ROUND(I2497*H2497,2)</f>
        <v>0</v>
      </c>
      <c r="K2497" s="135" t="s">
        <v>198</v>
      </c>
      <c r="L2497" s="33"/>
      <c r="M2497" s="140" t="s">
        <v>20</v>
      </c>
      <c r="N2497" s="141" t="s">
        <v>51</v>
      </c>
      <c r="P2497" s="142">
        <f>O2497*H2497</f>
        <v>0</v>
      </c>
      <c r="Q2497" s="142">
        <v>0</v>
      </c>
      <c r="R2497" s="142">
        <f>Q2497*H2497</f>
        <v>0</v>
      </c>
      <c r="S2497" s="142">
        <v>0</v>
      </c>
      <c r="T2497" s="143">
        <f>S2497*H2497</f>
        <v>0</v>
      </c>
      <c r="AR2497" s="144" t="s">
        <v>350</v>
      </c>
      <c r="AT2497" s="144" t="s">
        <v>194</v>
      </c>
      <c r="AU2497" s="144" t="s">
        <v>89</v>
      </c>
      <c r="AY2497" s="18" t="s">
        <v>192</v>
      </c>
      <c r="BE2497" s="145">
        <f>IF(N2497="základní",J2497,0)</f>
        <v>0</v>
      </c>
      <c r="BF2497" s="145">
        <f>IF(N2497="snížená",J2497,0)</f>
        <v>0</v>
      </c>
      <c r="BG2497" s="145">
        <f>IF(N2497="zákl. přenesená",J2497,0)</f>
        <v>0</v>
      </c>
      <c r="BH2497" s="145">
        <f>IF(N2497="sníž. přenesená",J2497,0)</f>
        <v>0</v>
      </c>
      <c r="BI2497" s="145">
        <f>IF(N2497="nulová",J2497,0)</f>
        <v>0</v>
      </c>
      <c r="BJ2497" s="18" t="s">
        <v>22</v>
      </c>
      <c r="BK2497" s="145">
        <f>ROUND(I2497*H2497,2)</f>
        <v>0</v>
      </c>
      <c r="BL2497" s="18" t="s">
        <v>350</v>
      </c>
      <c r="BM2497" s="144" t="s">
        <v>3442</v>
      </c>
    </row>
    <row r="2498" spans="2:65" s="1" customFormat="1" ht="10.199999999999999" x14ac:dyDescent="0.2">
      <c r="B2498" s="33"/>
      <c r="D2498" s="146" t="s">
        <v>201</v>
      </c>
      <c r="F2498" s="147" t="s">
        <v>3443</v>
      </c>
      <c r="I2498" s="148"/>
      <c r="L2498" s="33"/>
      <c r="M2498" s="149"/>
      <c r="T2498" s="54"/>
      <c r="AT2498" s="18" t="s">
        <v>201</v>
      </c>
      <c r="AU2498" s="18" t="s">
        <v>89</v>
      </c>
    </row>
    <row r="2499" spans="2:65" s="13" customFormat="1" ht="10.199999999999999" x14ac:dyDescent="0.2">
      <c r="B2499" s="157"/>
      <c r="D2499" s="151" t="s">
        <v>203</v>
      </c>
      <c r="E2499" s="158" t="s">
        <v>20</v>
      </c>
      <c r="F2499" s="159" t="s">
        <v>1338</v>
      </c>
      <c r="H2499" s="160">
        <v>40.920999999999999</v>
      </c>
      <c r="I2499" s="161"/>
      <c r="L2499" s="157"/>
      <c r="M2499" s="162"/>
      <c r="T2499" s="163"/>
      <c r="AT2499" s="158" t="s">
        <v>203</v>
      </c>
      <c r="AU2499" s="158" t="s">
        <v>89</v>
      </c>
      <c r="AV2499" s="13" t="s">
        <v>89</v>
      </c>
      <c r="AW2499" s="13" t="s">
        <v>39</v>
      </c>
      <c r="AX2499" s="13" t="s">
        <v>22</v>
      </c>
      <c r="AY2499" s="158" t="s">
        <v>192</v>
      </c>
    </row>
    <row r="2500" spans="2:65" s="1" customFormat="1" ht="16.5" customHeight="1" x14ac:dyDescent="0.2">
      <c r="B2500" s="33"/>
      <c r="C2500" s="133" t="s">
        <v>3444</v>
      </c>
      <c r="D2500" s="133" t="s">
        <v>194</v>
      </c>
      <c r="E2500" s="134" t="s">
        <v>3445</v>
      </c>
      <c r="F2500" s="135" t="s">
        <v>3446</v>
      </c>
      <c r="G2500" s="136" t="s">
        <v>234</v>
      </c>
      <c r="H2500" s="137">
        <v>40.920999999999999</v>
      </c>
      <c r="I2500" s="138"/>
      <c r="J2500" s="139">
        <f>ROUND(I2500*H2500,2)</f>
        <v>0</v>
      </c>
      <c r="K2500" s="135" t="s">
        <v>198</v>
      </c>
      <c r="L2500" s="33"/>
      <c r="M2500" s="140" t="s">
        <v>20</v>
      </c>
      <c r="N2500" s="141" t="s">
        <v>51</v>
      </c>
      <c r="P2500" s="142">
        <f>O2500*H2500</f>
        <v>0</v>
      </c>
      <c r="Q2500" s="142">
        <v>2.64E-2</v>
      </c>
      <c r="R2500" s="142">
        <f>Q2500*H2500</f>
        <v>1.0803144</v>
      </c>
      <c r="S2500" s="142">
        <v>0</v>
      </c>
      <c r="T2500" s="143">
        <f>S2500*H2500</f>
        <v>0</v>
      </c>
      <c r="AR2500" s="144" t="s">
        <v>350</v>
      </c>
      <c r="AT2500" s="144" t="s">
        <v>194</v>
      </c>
      <c r="AU2500" s="144" t="s">
        <v>89</v>
      </c>
      <c r="AY2500" s="18" t="s">
        <v>192</v>
      </c>
      <c r="BE2500" s="145">
        <f>IF(N2500="základní",J2500,0)</f>
        <v>0</v>
      </c>
      <c r="BF2500" s="145">
        <f>IF(N2500="snížená",J2500,0)</f>
        <v>0</v>
      </c>
      <c r="BG2500" s="145">
        <f>IF(N2500="zákl. přenesená",J2500,0)</f>
        <v>0</v>
      </c>
      <c r="BH2500" s="145">
        <f>IF(N2500="sníž. přenesená",J2500,0)</f>
        <v>0</v>
      </c>
      <c r="BI2500" s="145">
        <f>IF(N2500="nulová",J2500,0)</f>
        <v>0</v>
      </c>
      <c r="BJ2500" s="18" t="s">
        <v>22</v>
      </c>
      <c r="BK2500" s="145">
        <f>ROUND(I2500*H2500,2)</f>
        <v>0</v>
      </c>
      <c r="BL2500" s="18" t="s">
        <v>350</v>
      </c>
      <c r="BM2500" s="144" t="s">
        <v>3447</v>
      </c>
    </row>
    <row r="2501" spans="2:65" s="1" customFormat="1" ht="10.199999999999999" x14ac:dyDescent="0.2">
      <c r="B2501" s="33"/>
      <c r="D2501" s="146" t="s">
        <v>201</v>
      </c>
      <c r="F2501" s="147" t="s">
        <v>3448</v>
      </c>
      <c r="I2501" s="148"/>
      <c r="L2501" s="33"/>
      <c r="M2501" s="149"/>
      <c r="T2501" s="54"/>
      <c r="AT2501" s="18" t="s">
        <v>201</v>
      </c>
      <c r="AU2501" s="18" t="s">
        <v>89</v>
      </c>
    </row>
    <row r="2502" spans="2:65" s="12" customFormat="1" ht="10.199999999999999" x14ac:dyDescent="0.2">
      <c r="B2502" s="150"/>
      <c r="D2502" s="151" t="s">
        <v>203</v>
      </c>
      <c r="E2502" s="152" t="s">
        <v>20</v>
      </c>
      <c r="F2502" s="153" t="s">
        <v>3449</v>
      </c>
      <c r="H2502" s="152" t="s">
        <v>20</v>
      </c>
      <c r="I2502" s="154"/>
      <c r="L2502" s="150"/>
      <c r="M2502" s="155"/>
      <c r="T2502" s="156"/>
      <c r="AT2502" s="152" t="s">
        <v>203</v>
      </c>
      <c r="AU2502" s="152" t="s">
        <v>89</v>
      </c>
      <c r="AV2502" s="12" t="s">
        <v>22</v>
      </c>
      <c r="AW2502" s="12" t="s">
        <v>39</v>
      </c>
      <c r="AX2502" s="12" t="s">
        <v>80</v>
      </c>
      <c r="AY2502" s="152" t="s">
        <v>192</v>
      </c>
    </row>
    <row r="2503" spans="2:65" s="12" customFormat="1" ht="10.199999999999999" x14ac:dyDescent="0.2">
      <c r="B2503" s="150"/>
      <c r="D2503" s="151" t="s">
        <v>203</v>
      </c>
      <c r="E2503" s="152" t="s">
        <v>20</v>
      </c>
      <c r="F2503" s="153" t="s">
        <v>3450</v>
      </c>
      <c r="H2503" s="152" t="s">
        <v>20</v>
      </c>
      <c r="I2503" s="154"/>
      <c r="L2503" s="150"/>
      <c r="M2503" s="155"/>
      <c r="T2503" s="156"/>
      <c r="AT2503" s="152" t="s">
        <v>203</v>
      </c>
      <c r="AU2503" s="152" t="s">
        <v>89</v>
      </c>
      <c r="AV2503" s="12" t="s">
        <v>22</v>
      </c>
      <c r="AW2503" s="12" t="s">
        <v>39</v>
      </c>
      <c r="AX2503" s="12" t="s">
        <v>80</v>
      </c>
      <c r="AY2503" s="152" t="s">
        <v>192</v>
      </c>
    </row>
    <row r="2504" spans="2:65" s="13" customFormat="1" ht="10.199999999999999" x14ac:dyDescent="0.2">
      <c r="B2504" s="157"/>
      <c r="D2504" s="151" t="s">
        <v>203</v>
      </c>
      <c r="E2504" s="158" t="s">
        <v>20</v>
      </c>
      <c r="F2504" s="159" t="s">
        <v>3451</v>
      </c>
      <c r="H2504" s="160">
        <v>4.2</v>
      </c>
      <c r="I2504" s="161"/>
      <c r="L2504" s="157"/>
      <c r="M2504" s="162"/>
      <c r="T2504" s="163"/>
      <c r="AT2504" s="158" t="s">
        <v>203</v>
      </c>
      <c r="AU2504" s="158" t="s">
        <v>89</v>
      </c>
      <c r="AV2504" s="13" t="s">
        <v>89</v>
      </c>
      <c r="AW2504" s="13" t="s">
        <v>39</v>
      </c>
      <c r="AX2504" s="13" t="s">
        <v>80</v>
      </c>
      <c r="AY2504" s="158" t="s">
        <v>192</v>
      </c>
    </row>
    <row r="2505" spans="2:65" s="13" customFormat="1" ht="10.199999999999999" x14ac:dyDescent="0.2">
      <c r="B2505" s="157"/>
      <c r="D2505" s="151" t="s">
        <v>203</v>
      </c>
      <c r="E2505" s="158" t="s">
        <v>20</v>
      </c>
      <c r="F2505" s="159" t="s">
        <v>3452</v>
      </c>
      <c r="H2505" s="160">
        <v>3.6960000000000002</v>
      </c>
      <c r="I2505" s="161"/>
      <c r="L2505" s="157"/>
      <c r="M2505" s="162"/>
      <c r="T2505" s="163"/>
      <c r="AT2505" s="158" t="s">
        <v>203</v>
      </c>
      <c r="AU2505" s="158" t="s">
        <v>89</v>
      </c>
      <c r="AV2505" s="13" t="s">
        <v>89</v>
      </c>
      <c r="AW2505" s="13" t="s">
        <v>39</v>
      </c>
      <c r="AX2505" s="13" t="s">
        <v>80</v>
      </c>
      <c r="AY2505" s="158" t="s">
        <v>192</v>
      </c>
    </row>
    <row r="2506" spans="2:65" s="12" customFormat="1" ht="10.199999999999999" x14ac:dyDescent="0.2">
      <c r="B2506" s="150"/>
      <c r="D2506" s="151" t="s">
        <v>203</v>
      </c>
      <c r="E2506" s="152" t="s">
        <v>20</v>
      </c>
      <c r="F2506" s="153" t="s">
        <v>3453</v>
      </c>
      <c r="H2506" s="152" t="s">
        <v>20</v>
      </c>
      <c r="I2506" s="154"/>
      <c r="L2506" s="150"/>
      <c r="M2506" s="155"/>
      <c r="T2506" s="156"/>
      <c r="AT2506" s="152" t="s">
        <v>203</v>
      </c>
      <c r="AU2506" s="152" t="s">
        <v>89</v>
      </c>
      <c r="AV2506" s="12" t="s">
        <v>22</v>
      </c>
      <c r="AW2506" s="12" t="s">
        <v>39</v>
      </c>
      <c r="AX2506" s="12" t="s">
        <v>80</v>
      </c>
      <c r="AY2506" s="152" t="s">
        <v>192</v>
      </c>
    </row>
    <row r="2507" spans="2:65" s="13" customFormat="1" ht="10.199999999999999" x14ac:dyDescent="0.2">
      <c r="B2507" s="157"/>
      <c r="D2507" s="151" t="s">
        <v>203</v>
      </c>
      <c r="E2507" s="158" t="s">
        <v>20</v>
      </c>
      <c r="F2507" s="159" t="s">
        <v>3454</v>
      </c>
      <c r="H2507" s="160">
        <v>12</v>
      </c>
      <c r="I2507" s="161"/>
      <c r="L2507" s="157"/>
      <c r="M2507" s="162"/>
      <c r="T2507" s="163"/>
      <c r="AT2507" s="158" t="s">
        <v>203</v>
      </c>
      <c r="AU2507" s="158" t="s">
        <v>89</v>
      </c>
      <c r="AV2507" s="13" t="s">
        <v>89</v>
      </c>
      <c r="AW2507" s="13" t="s">
        <v>39</v>
      </c>
      <c r="AX2507" s="13" t="s">
        <v>80</v>
      </c>
      <c r="AY2507" s="158" t="s">
        <v>192</v>
      </c>
    </row>
    <row r="2508" spans="2:65" s="13" customFormat="1" ht="10.199999999999999" x14ac:dyDescent="0.2">
      <c r="B2508" s="157"/>
      <c r="D2508" s="151" t="s">
        <v>203</v>
      </c>
      <c r="E2508" s="158" t="s">
        <v>20</v>
      </c>
      <c r="F2508" s="159" t="s">
        <v>3455</v>
      </c>
      <c r="H2508" s="160">
        <v>5.8079999999999998</v>
      </c>
      <c r="I2508" s="161"/>
      <c r="L2508" s="157"/>
      <c r="M2508" s="162"/>
      <c r="T2508" s="163"/>
      <c r="AT2508" s="158" t="s">
        <v>203</v>
      </c>
      <c r="AU2508" s="158" t="s">
        <v>89</v>
      </c>
      <c r="AV2508" s="13" t="s">
        <v>89</v>
      </c>
      <c r="AW2508" s="13" t="s">
        <v>39</v>
      </c>
      <c r="AX2508" s="13" t="s">
        <v>80</v>
      </c>
      <c r="AY2508" s="158" t="s">
        <v>192</v>
      </c>
    </row>
    <row r="2509" spans="2:65" s="12" customFormat="1" ht="10.199999999999999" x14ac:dyDescent="0.2">
      <c r="B2509" s="150"/>
      <c r="D2509" s="151" t="s">
        <v>203</v>
      </c>
      <c r="E2509" s="152" t="s">
        <v>20</v>
      </c>
      <c r="F2509" s="153" t="s">
        <v>3456</v>
      </c>
      <c r="H2509" s="152" t="s">
        <v>20</v>
      </c>
      <c r="I2509" s="154"/>
      <c r="L2509" s="150"/>
      <c r="M2509" s="155"/>
      <c r="T2509" s="156"/>
      <c r="AT2509" s="152" t="s">
        <v>203</v>
      </c>
      <c r="AU2509" s="152" t="s">
        <v>89</v>
      </c>
      <c r="AV2509" s="12" t="s">
        <v>22</v>
      </c>
      <c r="AW2509" s="12" t="s">
        <v>39</v>
      </c>
      <c r="AX2509" s="12" t="s">
        <v>80</v>
      </c>
      <c r="AY2509" s="152" t="s">
        <v>192</v>
      </c>
    </row>
    <row r="2510" spans="2:65" s="13" customFormat="1" ht="10.199999999999999" x14ac:dyDescent="0.2">
      <c r="B2510" s="157"/>
      <c r="D2510" s="151" t="s">
        <v>203</v>
      </c>
      <c r="E2510" s="158" t="s">
        <v>20</v>
      </c>
      <c r="F2510" s="159" t="s">
        <v>3457</v>
      </c>
      <c r="H2510" s="160">
        <v>6.8</v>
      </c>
      <c r="I2510" s="161"/>
      <c r="L2510" s="157"/>
      <c r="M2510" s="162"/>
      <c r="T2510" s="163"/>
      <c r="AT2510" s="158" t="s">
        <v>203</v>
      </c>
      <c r="AU2510" s="158" t="s">
        <v>89</v>
      </c>
      <c r="AV2510" s="13" t="s">
        <v>89</v>
      </c>
      <c r="AW2510" s="13" t="s">
        <v>39</v>
      </c>
      <c r="AX2510" s="13" t="s">
        <v>80</v>
      </c>
      <c r="AY2510" s="158" t="s">
        <v>192</v>
      </c>
    </row>
    <row r="2511" spans="2:65" s="13" customFormat="1" ht="10.199999999999999" x14ac:dyDescent="0.2">
      <c r="B2511" s="157"/>
      <c r="D2511" s="151" t="s">
        <v>203</v>
      </c>
      <c r="E2511" s="158" t="s">
        <v>20</v>
      </c>
      <c r="F2511" s="159" t="s">
        <v>3458</v>
      </c>
      <c r="H2511" s="160">
        <v>4.1420000000000003</v>
      </c>
      <c r="I2511" s="161"/>
      <c r="L2511" s="157"/>
      <c r="M2511" s="162"/>
      <c r="T2511" s="163"/>
      <c r="AT2511" s="158" t="s">
        <v>203</v>
      </c>
      <c r="AU2511" s="158" t="s">
        <v>89</v>
      </c>
      <c r="AV2511" s="13" t="s">
        <v>89</v>
      </c>
      <c r="AW2511" s="13" t="s">
        <v>39</v>
      </c>
      <c r="AX2511" s="13" t="s">
        <v>80</v>
      </c>
      <c r="AY2511" s="158" t="s">
        <v>192</v>
      </c>
    </row>
    <row r="2512" spans="2:65" s="12" customFormat="1" ht="10.199999999999999" x14ac:dyDescent="0.2">
      <c r="B2512" s="150"/>
      <c r="D2512" s="151" t="s">
        <v>203</v>
      </c>
      <c r="E2512" s="152" t="s">
        <v>20</v>
      </c>
      <c r="F2512" s="153" t="s">
        <v>3459</v>
      </c>
      <c r="H2512" s="152" t="s">
        <v>20</v>
      </c>
      <c r="I2512" s="154"/>
      <c r="L2512" s="150"/>
      <c r="M2512" s="155"/>
      <c r="T2512" s="156"/>
      <c r="AT2512" s="152" t="s">
        <v>203</v>
      </c>
      <c r="AU2512" s="152" t="s">
        <v>89</v>
      </c>
      <c r="AV2512" s="12" t="s">
        <v>22</v>
      </c>
      <c r="AW2512" s="12" t="s">
        <v>39</v>
      </c>
      <c r="AX2512" s="12" t="s">
        <v>80</v>
      </c>
      <c r="AY2512" s="152" t="s">
        <v>192</v>
      </c>
    </row>
    <row r="2513" spans="2:65" s="13" customFormat="1" ht="10.199999999999999" x14ac:dyDescent="0.2">
      <c r="B2513" s="157"/>
      <c r="D2513" s="151" t="s">
        <v>203</v>
      </c>
      <c r="E2513" s="158" t="s">
        <v>20</v>
      </c>
      <c r="F2513" s="159" t="s">
        <v>3460</v>
      </c>
      <c r="H2513" s="160">
        <v>2.3849999999999998</v>
      </c>
      <c r="I2513" s="161"/>
      <c r="L2513" s="157"/>
      <c r="M2513" s="162"/>
      <c r="T2513" s="163"/>
      <c r="AT2513" s="158" t="s">
        <v>203</v>
      </c>
      <c r="AU2513" s="158" t="s">
        <v>89</v>
      </c>
      <c r="AV2513" s="13" t="s">
        <v>89</v>
      </c>
      <c r="AW2513" s="13" t="s">
        <v>39</v>
      </c>
      <c r="AX2513" s="13" t="s">
        <v>80</v>
      </c>
      <c r="AY2513" s="158" t="s">
        <v>192</v>
      </c>
    </row>
    <row r="2514" spans="2:65" s="13" customFormat="1" ht="10.199999999999999" x14ac:dyDescent="0.2">
      <c r="B2514" s="157"/>
      <c r="D2514" s="151" t="s">
        <v>203</v>
      </c>
      <c r="E2514" s="158" t="s">
        <v>20</v>
      </c>
      <c r="F2514" s="159" t="s">
        <v>3461</v>
      </c>
      <c r="H2514" s="160">
        <v>1.89</v>
      </c>
      <c r="I2514" s="161"/>
      <c r="L2514" s="157"/>
      <c r="M2514" s="162"/>
      <c r="T2514" s="163"/>
      <c r="AT2514" s="158" t="s">
        <v>203</v>
      </c>
      <c r="AU2514" s="158" t="s">
        <v>89</v>
      </c>
      <c r="AV2514" s="13" t="s">
        <v>89</v>
      </c>
      <c r="AW2514" s="13" t="s">
        <v>39</v>
      </c>
      <c r="AX2514" s="13" t="s">
        <v>80</v>
      </c>
      <c r="AY2514" s="158" t="s">
        <v>192</v>
      </c>
    </row>
    <row r="2515" spans="2:65" s="15" customFormat="1" ht="10.199999999999999" x14ac:dyDescent="0.2">
      <c r="B2515" s="171"/>
      <c r="D2515" s="151" t="s">
        <v>203</v>
      </c>
      <c r="E2515" s="172" t="s">
        <v>1338</v>
      </c>
      <c r="F2515" s="173" t="s">
        <v>335</v>
      </c>
      <c r="H2515" s="174">
        <v>40.920999999999999</v>
      </c>
      <c r="I2515" s="175"/>
      <c r="L2515" s="171"/>
      <c r="M2515" s="176"/>
      <c r="T2515" s="177"/>
      <c r="AT2515" s="172" t="s">
        <v>203</v>
      </c>
      <c r="AU2515" s="172" t="s">
        <v>89</v>
      </c>
      <c r="AV2515" s="15" t="s">
        <v>225</v>
      </c>
      <c r="AW2515" s="15" t="s">
        <v>39</v>
      </c>
      <c r="AX2515" s="15" t="s">
        <v>22</v>
      </c>
      <c r="AY2515" s="172" t="s">
        <v>192</v>
      </c>
    </row>
    <row r="2516" spans="2:65" s="1" customFormat="1" ht="16.5" customHeight="1" x14ac:dyDescent="0.2">
      <c r="B2516" s="33"/>
      <c r="C2516" s="133" t="s">
        <v>3462</v>
      </c>
      <c r="D2516" s="133" t="s">
        <v>194</v>
      </c>
      <c r="E2516" s="134" t="s">
        <v>3463</v>
      </c>
      <c r="F2516" s="135" t="s">
        <v>3464</v>
      </c>
      <c r="G2516" s="136" t="s">
        <v>234</v>
      </c>
      <c r="H2516" s="137">
        <v>40.920999999999999</v>
      </c>
      <c r="I2516" s="138"/>
      <c r="J2516" s="139">
        <f>ROUND(I2516*H2516,2)</f>
        <v>0</v>
      </c>
      <c r="K2516" s="135" t="s">
        <v>198</v>
      </c>
      <c r="L2516" s="33"/>
      <c r="M2516" s="140" t="s">
        <v>20</v>
      </c>
      <c r="N2516" s="141" t="s">
        <v>51</v>
      </c>
      <c r="P2516" s="142">
        <f>O2516*H2516</f>
        <v>0</v>
      </c>
      <c r="Q2516" s="142">
        <v>2.5000000000000001E-4</v>
      </c>
      <c r="R2516" s="142">
        <f>Q2516*H2516</f>
        <v>1.023025E-2</v>
      </c>
      <c r="S2516" s="142">
        <v>0</v>
      </c>
      <c r="T2516" s="143">
        <f>S2516*H2516</f>
        <v>0</v>
      </c>
      <c r="AR2516" s="144" t="s">
        <v>350</v>
      </c>
      <c r="AT2516" s="144" t="s">
        <v>194</v>
      </c>
      <c r="AU2516" s="144" t="s">
        <v>89</v>
      </c>
      <c r="AY2516" s="18" t="s">
        <v>192</v>
      </c>
      <c r="BE2516" s="145">
        <f>IF(N2516="základní",J2516,0)</f>
        <v>0</v>
      </c>
      <c r="BF2516" s="145">
        <f>IF(N2516="snížená",J2516,0)</f>
        <v>0</v>
      </c>
      <c r="BG2516" s="145">
        <f>IF(N2516="zákl. přenesená",J2516,0)</f>
        <v>0</v>
      </c>
      <c r="BH2516" s="145">
        <f>IF(N2516="sníž. přenesená",J2516,0)</f>
        <v>0</v>
      </c>
      <c r="BI2516" s="145">
        <f>IF(N2516="nulová",J2516,0)</f>
        <v>0</v>
      </c>
      <c r="BJ2516" s="18" t="s">
        <v>22</v>
      </c>
      <c r="BK2516" s="145">
        <f>ROUND(I2516*H2516,2)</f>
        <v>0</v>
      </c>
      <c r="BL2516" s="18" t="s">
        <v>350</v>
      </c>
      <c r="BM2516" s="144" t="s">
        <v>3465</v>
      </c>
    </row>
    <row r="2517" spans="2:65" s="1" customFormat="1" ht="10.199999999999999" x14ac:dyDescent="0.2">
      <c r="B2517" s="33"/>
      <c r="D2517" s="146" t="s">
        <v>201</v>
      </c>
      <c r="F2517" s="147" t="s">
        <v>3466</v>
      </c>
      <c r="I2517" s="148"/>
      <c r="L2517" s="33"/>
      <c r="M2517" s="149"/>
      <c r="T2517" s="54"/>
      <c r="AT2517" s="18" t="s">
        <v>201</v>
      </c>
      <c r="AU2517" s="18" t="s">
        <v>89</v>
      </c>
    </row>
    <row r="2518" spans="2:65" s="13" customFormat="1" ht="10.199999999999999" x14ac:dyDescent="0.2">
      <c r="B2518" s="157"/>
      <c r="D2518" s="151" t="s">
        <v>203</v>
      </c>
      <c r="E2518" s="158" t="s">
        <v>20</v>
      </c>
      <c r="F2518" s="159" t="s">
        <v>1338</v>
      </c>
      <c r="H2518" s="160">
        <v>40.920999999999999</v>
      </c>
      <c r="I2518" s="161"/>
      <c r="L2518" s="157"/>
      <c r="M2518" s="162"/>
      <c r="T2518" s="163"/>
      <c r="AT2518" s="158" t="s">
        <v>203</v>
      </c>
      <c r="AU2518" s="158" t="s">
        <v>89</v>
      </c>
      <c r="AV2518" s="13" t="s">
        <v>89</v>
      </c>
      <c r="AW2518" s="13" t="s">
        <v>39</v>
      </c>
      <c r="AX2518" s="13" t="s">
        <v>22</v>
      </c>
      <c r="AY2518" s="158" t="s">
        <v>192</v>
      </c>
    </row>
    <row r="2519" spans="2:65" s="1" customFormat="1" ht="16.5" customHeight="1" x14ac:dyDescent="0.2">
      <c r="B2519" s="33"/>
      <c r="C2519" s="133" t="s">
        <v>3467</v>
      </c>
      <c r="D2519" s="133" t="s">
        <v>194</v>
      </c>
      <c r="E2519" s="134" t="s">
        <v>3468</v>
      </c>
      <c r="F2519" s="135" t="s">
        <v>3469</v>
      </c>
      <c r="G2519" s="136" t="s">
        <v>234</v>
      </c>
      <c r="H2519" s="137">
        <v>23.113</v>
      </c>
      <c r="I2519" s="138"/>
      <c r="J2519" s="139">
        <f>ROUND(I2519*H2519,2)</f>
        <v>0</v>
      </c>
      <c r="K2519" s="135" t="s">
        <v>198</v>
      </c>
      <c r="L2519" s="33"/>
      <c r="M2519" s="140" t="s">
        <v>20</v>
      </c>
      <c r="N2519" s="141" t="s">
        <v>51</v>
      </c>
      <c r="P2519" s="142">
        <f>O2519*H2519</f>
        <v>0</v>
      </c>
      <c r="Q2519" s="142">
        <v>0</v>
      </c>
      <c r="R2519" s="142">
        <f>Q2519*H2519</f>
        <v>0</v>
      </c>
      <c r="S2519" s="142">
        <v>0</v>
      </c>
      <c r="T2519" s="143">
        <f>S2519*H2519</f>
        <v>0</v>
      </c>
      <c r="AR2519" s="144" t="s">
        <v>350</v>
      </c>
      <c r="AT2519" s="144" t="s">
        <v>194</v>
      </c>
      <c r="AU2519" s="144" t="s">
        <v>89</v>
      </c>
      <c r="AY2519" s="18" t="s">
        <v>192</v>
      </c>
      <c r="BE2519" s="145">
        <f>IF(N2519="základní",J2519,0)</f>
        <v>0</v>
      </c>
      <c r="BF2519" s="145">
        <f>IF(N2519="snížená",J2519,0)</f>
        <v>0</v>
      </c>
      <c r="BG2519" s="145">
        <f>IF(N2519="zákl. přenesená",J2519,0)</f>
        <v>0</v>
      </c>
      <c r="BH2519" s="145">
        <f>IF(N2519="sníž. přenesená",J2519,0)</f>
        <v>0</v>
      </c>
      <c r="BI2519" s="145">
        <f>IF(N2519="nulová",J2519,0)</f>
        <v>0</v>
      </c>
      <c r="BJ2519" s="18" t="s">
        <v>22</v>
      </c>
      <c r="BK2519" s="145">
        <f>ROUND(I2519*H2519,2)</f>
        <v>0</v>
      </c>
      <c r="BL2519" s="18" t="s">
        <v>350</v>
      </c>
      <c r="BM2519" s="144" t="s">
        <v>3470</v>
      </c>
    </row>
    <row r="2520" spans="2:65" s="1" customFormat="1" ht="10.199999999999999" x14ac:dyDescent="0.2">
      <c r="B2520" s="33"/>
      <c r="D2520" s="146" t="s">
        <v>201</v>
      </c>
      <c r="F2520" s="147" t="s">
        <v>3471</v>
      </c>
      <c r="I2520" s="148"/>
      <c r="L2520" s="33"/>
      <c r="M2520" s="149"/>
      <c r="T2520" s="54"/>
      <c r="AT2520" s="18" t="s">
        <v>201</v>
      </c>
      <c r="AU2520" s="18" t="s">
        <v>89</v>
      </c>
    </row>
    <row r="2521" spans="2:65" s="12" customFormat="1" ht="10.199999999999999" x14ac:dyDescent="0.2">
      <c r="B2521" s="150"/>
      <c r="D2521" s="151" t="s">
        <v>203</v>
      </c>
      <c r="E2521" s="152" t="s">
        <v>20</v>
      </c>
      <c r="F2521" s="153" t="s">
        <v>3472</v>
      </c>
      <c r="H2521" s="152" t="s">
        <v>20</v>
      </c>
      <c r="I2521" s="154"/>
      <c r="L2521" s="150"/>
      <c r="M2521" s="155"/>
      <c r="T2521" s="156"/>
      <c r="AT2521" s="152" t="s">
        <v>203</v>
      </c>
      <c r="AU2521" s="152" t="s">
        <v>89</v>
      </c>
      <c r="AV2521" s="12" t="s">
        <v>22</v>
      </c>
      <c r="AW2521" s="12" t="s">
        <v>39</v>
      </c>
      <c r="AX2521" s="12" t="s">
        <v>80</v>
      </c>
      <c r="AY2521" s="152" t="s">
        <v>192</v>
      </c>
    </row>
    <row r="2522" spans="2:65" s="12" customFormat="1" ht="10.199999999999999" x14ac:dyDescent="0.2">
      <c r="B2522" s="150"/>
      <c r="D2522" s="151" t="s">
        <v>203</v>
      </c>
      <c r="E2522" s="152" t="s">
        <v>20</v>
      </c>
      <c r="F2522" s="153" t="s">
        <v>3450</v>
      </c>
      <c r="H2522" s="152" t="s">
        <v>20</v>
      </c>
      <c r="I2522" s="154"/>
      <c r="L2522" s="150"/>
      <c r="M2522" s="155"/>
      <c r="T2522" s="156"/>
      <c r="AT2522" s="152" t="s">
        <v>203</v>
      </c>
      <c r="AU2522" s="152" t="s">
        <v>89</v>
      </c>
      <c r="AV2522" s="12" t="s">
        <v>22</v>
      </c>
      <c r="AW2522" s="12" t="s">
        <v>39</v>
      </c>
      <c r="AX2522" s="12" t="s">
        <v>80</v>
      </c>
      <c r="AY2522" s="152" t="s">
        <v>192</v>
      </c>
    </row>
    <row r="2523" spans="2:65" s="13" customFormat="1" ht="10.199999999999999" x14ac:dyDescent="0.2">
      <c r="B2523" s="157"/>
      <c r="D2523" s="151" t="s">
        <v>203</v>
      </c>
      <c r="E2523" s="158" t="s">
        <v>20</v>
      </c>
      <c r="F2523" s="159" t="s">
        <v>3451</v>
      </c>
      <c r="H2523" s="160">
        <v>4.2</v>
      </c>
      <c r="I2523" s="161"/>
      <c r="L2523" s="157"/>
      <c r="M2523" s="162"/>
      <c r="T2523" s="163"/>
      <c r="AT2523" s="158" t="s">
        <v>203</v>
      </c>
      <c r="AU2523" s="158" t="s">
        <v>89</v>
      </c>
      <c r="AV2523" s="13" t="s">
        <v>89</v>
      </c>
      <c r="AW2523" s="13" t="s">
        <v>39</v>
      </c>
      <c r="AX2523" s="13" t="s">
        <v>80</v>
      </c>
      <c r="AY2523" s="158" t="s">
        <v>192</v>
      </c>
    </row>
    <row r="2524" spans="2:65" s="13" customFormat="1" ht="10.199999999999999" x14ac:dyDescent="0.2">
      <c r="B2524" s="157"/>
      <c r="D2524" s="151" t="s">
        <v>203</v>
      </c>
      <c r="E2524" s="158" t="s">
        <v>20</v>
      </c>
      <c r="F2524" s="159" t="s">
        <v>3452</v>
      </c>
      <c r="H2524" s="160">
        <v>3.6960000000000002</v>
      </c>
      <c r="I2524" s="161"/>
      <c r="L2524" s="157"/>
      <c r="M2524" s="162"/>
      <c r="T2524" s="163"/>
      <c r="AT2524" s="158" t="s">
        <v>203</v>
      </c>
      <c r="AU2524" s="158" t="s">
        <v>89</v>
      </c>
      <c r="AV2524" s="13" t="s">
        <v>89</v>
      </c>
      <c r="AW2524" s="13" t="s">
        <v>39</v>
      </c>
      <c r="AX2524" s="13" t="s">
        <v>80</v>
      </c>
      <c r="AY2524" s="158" t="s">
        <v>192</v>
      </c>
    </row>
    <row r="2525" spans="2:65" s="12" customFormat="1" ht="10.199999999999999" x14ac:dyDescent="0.2">
      <c r="B2525" s="150"/>
      <c r="D2525" s="151" t="s">
        <v>203</v>
      </c>
      <c r="E2525" s="152" t="s">
        <v>20</v>
      </c>
      <c r="F2525" s="153" t="s">
        <v>3473</v>
      </c>
      <c r="H2525" s="152" t="s">
        <v>20</v>
      </c>
      <c r="I2525" s="154"/>
      <c r="L2525" s="150"/>
      <c r="M2525" s="155"/>
      <c r="T2525" s="156"/>
      <c r="AT2525" s="152" t="s">
        <v>203</v>
      </c>
      <c r="AU2525" s="152" t="s">
        <v>89</v>
      </c>
      <c r="AV2525" s="12" t="s">
        <v>22</v>
      </c>
      <c r="AW2525" s="12" t="s">
        <v>39</v>
      </c>
      <c r="AX2525" s="12" t="s">
        <v>80</v>
      </c>
      <c r="AY2525" s="152" t="s">
        <v>192</v>
      </c>
    </row>
    <row r="2526" spans="2:65" s="13" customFormat="1" ht="10.199999999999999" x14ac:dyDescent="0.2">
      <c r="B2526" s="157"/>
      <c r="D2526" s="151" t="s">
        <v>203</v>
      </c>
      <c r="E2526" s="158" t="s">
        <v>20</v>
      </c>
      <c r="F2526" s="159" t="s">
        <v>3460</v>
      </c>
      <c r="H2526" s="160">
        <v>2.3849999999999998</v>
      </c>
      <c r="I2526" s="161"/>
      <c r="L2526" s="157"/>
      <c r="M2526" s="162"/>
      <c r="T2526" s="163"/>
      <c r="AT2526" s="158" t="s">
        <v>203</v>
      </c>
      <c r="AU2526" s="158" t="s">
        <v>89</v>
      </c>
      <c r="AV2526" s="13" t="s">
        <v>89</v>
      </c>
      <c r="AW2526" s="13" t="s">
        <v>39</v>
      </c>
      <c r="AX2526" s="13" t="s">
        <v>80</v>
      </c>
      <c r="AY2526" s="158" t="s">
        <v>192</v>
      </c>
    </row>
    <row r="2527" spans="2:65" s="13" customFormat="1" ht="10.199999999999999" x14ac:dyDescent="0.2">
      <c r="B2527" s="157"/>
      <c r="D2527" s="151" t="s">
        <v>203</v>
      </c>
      <c r="E2527" s="158" t="s">
        <v>20</v>
      </c>
      <c r="F2527" s="159" t="s">
        <v>3461</v>
      </c>
      <c r="H2527" s="160">
        <v>1.89</v>
      </c>
      <c r="I2527" s="161"/>
      <c r="L2527" s="157"/>
      <c r="M2527" s="162"/>
      <c r="T2527" s="163"/>
      <c r="AT2527" s="158" t="s">
        <v>203</v>
      </c>
      <c r="AU2527" s="158" t="s">
        <v>89</v>
      </c>
      <c r="AV2527" s="13" t="s">
        <v>89</v>
      </c>
      <c r="AW2527" s="13" t="s">
        <v>39</v>
      </c>
      <c r="AX2527" s="13" t="s">
        <v>80</v>
      </c>
      <c r="AY2527" s="158" t="s">
        <v>192</v>
      </c>
    </row>
    <row r="2528" spans="2:65" s="12" customFormat="1" ht="10.199999999999999" x14ac:dyDescent="0.2">
      <c r="B2528" s="150"/>
      <c r="D2528" s="151" t="s">
        <v>203</v>
      </c>
      <c r="E2528" s="152" t="s">
        <v>20</v>
      </c>
      <c r="F2528" s="153" t="s">
        <v>3474</v>
      </c>
      <c r="H2528" s="152" t="s">
        <v>20</v>
      </c>
      <c r="I2528" s="154"/>
      <c r="L2528" s="150"/>
      <c r="M2528" s="155"/>
      <c r="T2528" s="156"/>
      <c r="AT2528" s="152" t="s">
        <v>203</v>
      </c>
      <c r="AU2528" s="152" t="s">
        <v>89</v>
      </c>
      <c r="AV2528" s="12" t="s">
        <v>22</v>
      </c>
      <c r="AW2528" s="12" t="s">
        <v>39</v>
      </c>
      <c r="AX2528" s="12" t="s">
        <v>80</v>
      </c>
      <c r="AY2528" s="152" t="s">
        <v>192</v>
      </c>
    </row>
    <row r="2529" spans="2:65" s="13" customFormat="1" ht="10.199999999999999" x14ac:dyDescent="0.2">
      <c r="B2529" s="157"/>
      <c r="D2529" s="151" t="s">
        <v>203</v>
      </c>
      <c r="E2529" s="158" t="s">
        <v>20</v>
      </c>
      <c r="F2529" s="159" t="s">
        <v>3457</v>
      </c>
      <c r="H2529" s="160">
        <v>6.8</v>
      </c>
      <c r="I2529" s="161"/>
      <c r="L2529" s="157"/>
      <c r="M2529" s="162"/>
      <c r="T2529" s="163"/>
      <c r="AT2529" s="158" t="s">
        <v>203</v>
      </c>
      <c r="AU2529" s="158" t="s">
        <v>89</v>
      </c>
      <c r="AV2529" s="13" t="s">
        <v>89</v>
      </c>
      <c r="AW2529" s="13" t="s">
        <v>39</v>
      </c>
      <c r="AX2529" s="13" t="s">
        <v>80</v>
      </c>
      <c r="AY2529" s="158" t="s">
        <v>192</v>
      </c>
    </row>
    <row r="2530" spans="2:65" s="13" customFormat="1" ht="10.199999999999999" x14ac:dyDescent="0.2">
      <c r="B2530" s="157"/>
      <c r="D2530" s="151" t="s">
        <v>203</v>
      </c>
      <c r="E2530" s="158" t="s">
        <v>20</v>
      </c>
      <c r="F2530" s="159" t="s">
        <v>3458</v>
      </c>
      <c r="H2530" s="160">
        <v>4.1420000000000003</v>
      </c>
      <c r="I2530" s="161"/>
      <c r="L2530" s="157"/>
      <c r="M2530" s="162"/>
      <c r="T2530" s="163"/>
      <c r="AT2530" s="158" t="s">
        <v>203</v>
      </c>
      <c r="AU2530" s="158" t="s">
        <v>89</v>
      </c>
      <c r="AV2530" s="13" t="s">
        <v>89</v>
      </c>
      <c r="AW2530" s="13" t="s">
        <v>39</v>
      </c>
      <c r="AX2530" s="13" t="s">
        <v>80</v>
      </c>
      <c r="AY2530" s="158" t="s">
        <v>192</v>
      </c>
    </row>
    <row r="2531" spans="2:65" s="14" customFormat="1" ht="10.199999999999999" x14ac:dyDescent="0.2">
      <c r="B2531" s="164"/>
      <c r="D2531" s="151" t="s">
        <v>203</v>
      </c>
      <c r="E2531" s="165" t="s">
        <v>20</v>
      </c>
      <c r="F2531" s="166" t="s">
        <v>207</v>
      </c>
      <c r="H2531" s="167">
        <v>23.113</v>
      </c>
      <c r="I2531" s="168"/>
      <c r="L2531" s="164"/>
      <c r="M2531" s="169"/>
      <c r="T2531" s="170"/>
      <c r="AT2531" s="165" t="s">
        <v>203</v>
      </c>
      <c r="AU2531" s="165" t="s">
        <v>89</v>
      </c>
      <c r="AV2531" s="14" t="s">
        <v>199</v>
      </c>
      <c r="AW2531" s="14" t="s">
        <v>39</v>
      </c>
      <c r="AX2531" s="14" t="s">
        <v>22</v>
      </c>
      <c r="AY2531" s="165" t="s">
        <v>192</v>
      </c>
    </row>
    <row r="2532" spans="2:65" s="1" customFormat="1" ht="37.799999999999997" customHeight="1" x14ac:dyDescent="0.2">
      <c r="B2532" s="33"/>
      <c r="C2532" s="133" t="s">
        <v>3475</v>
      </c>
      <c r="D2532" s="133" t="s">
        <v>194</v>
      </c>
      <c r="E2532" s="134" t="s">
        <v>3476</v>
      </c>
      <c r="F2532" s="135" t="s">
        <v>3477</v>
      </c>
      <c r="G2532" s="136" t="s">
        <v>898</v>
      </c>
      <c r="H2532" s="137">
        <v>3.1659999999999999</v>
      </c>
      <c r="I2532" s="138"/>
      <c r="J2532" s="139">
        <f>ROUND(I2532*H2532,2)</f>
        <v>0</v>
      </c>
      <c r="K2532" s="135" t="s">
        <v>198</v>
      </c>
      <c r="L2532" s="33"/>
      <c r="M2532" s="140" t="s">
        <v>20</v>
      </c>
      <c r="N2532" s="141" t="s">
        <v>51</v>
      </c>
      <c r="P2532" s="142">
        <f>O2532*H2532</f>
        <v>0</v>
      </c>
      <c r="Q2532" s="142">
        <v>0</v>
      </c>
      <c r="R2532" s="142">
        <f>Q2532*H2532</f>
        <v>0</v>
      </c>
      <c r="S2532" s="142">
        <v>0</v>
      </c>
      <c r="T2532" s="143">
        <f>S2532*H2532</f>
        <v>0</v>
      </c>
      <c r="AR2532" s="144" t="s">
        <v>350</v>
      </c>
      <c r="AT2532" s="144" t="s">
        <v>194</v>
      </c>
      <c r="AU2532" s="144" t="s">
        <v>89</v>
      </c>
      <c r="AY2532" s="18" t="s">
        <v>192</v>
      </c>
      <c r="BE2532" s="145">
        <f>IF(N2532="základní",J2532,0)</f>
        <v>0</v>
      </c>
      <c r="BF2532" s="145">
        <f>IF(N2532="snížená",J2532,0)</f>
        <v>0</v>
      </c>
      <c r="BG2532" s="145">
        <f>IF(N2532="zákl. přenesená",J2532,0)</f>
        <v>0</v>
      </c>
      <c r="BH2532" s="145">
        <f>IF(N2532="sníž. přenesená",J2532,0)</f>
        <v>0</v>
      </c>
      <c r="BI2532" s="145">
        <f>IF(N2532="nulová",J2532,0)</f>
        <v>0</v>
      </c>
      <c r="BJ2532" s="18" t="s">
        <v>22</v>
      </c>
      <c r="BK2532" s="145">
        <f>ROUND(I2532*H2532,2)</f>
        <v>0</v>
      </c>
      <c r="BL2532" s="18" t="s">
        <v>350</v>
      </c>
      <c r="BM2532" s="144" t="s">
        <v>3478</v>
      </c>
    </row>
    <row r="2533" spans="2:65" s="1" customFormat="1" ht="10.199999999999999" x14ac:dyDescent="0.2">
      <c r="B2533" s="33"/>
      <c r="D2533" s="146" t="s">
        <v>201</v>
      </c>
      <c r="F2533" s="147" t="s">
        <v>3479</v>
      </c>
      <c r="I2533" s="148"/>
      <c r="L2533" s="33"/>
      <c r="M2533" s="149"/>
      <c r="T2533" s="54"/>
      <c r="AT2533" s="18" t="s">
        <v>201</v>
      </c>
      <c r="AU2533" s="18" t="s">
        <v>89</v>
      </c>
    </row>
    <row r="2534" spans="2:65" s="11" customFormat="1" ht="22.8" customHeight="1" x14ac:dyDescent="0.25">
      <c r="B2534" s="121"/>
      <c r="D2534" s="122" t="s">
        <v>79</v>
      </c>
      <c r="E2534" s="131" t="s">
        <v>3480</v>
      </c>
      <c r="F2534" s="131" t="s">
        <v>3481</v>
      </c>
      <c r="I2534" s="124"/>
      <c r="J2534" s="132">
        <f>BK2534</f>
        <v>0</v>
      </c>
      <c r="L2534" s="121"/>
      <c r="M2534" s="126"/>
      <c r="P2534" s="127">
        <f>SUM(P2535:P2605)</f>
        <v>0</v>
      </c>
      <c r="R2534" s="127">
        <f>SUM(R2535:R2605)</f>
        <v>10.277815859999999</v>
      </c>
      <c r="T2534" s="128">
        <f>SUM(T2535:T2605)</f>
        <v>0</v>
      </c>
      <c r="AR2534" s="122" t="s">
        <v>89</v>
      </c>
      <c r="AT2534" s="129" t="s">
        <v>79</v>
      </c>
      <c r="AU2534" s="129" t="s">
        <v>22</v>
      </c>
      <c r="AY2534" s="122" t="s">
        <v>192</v>
      </c>
      <c r="BK2534" s="130">
        <f>SUM(BK2535:BK2605)</f>
        <v>0</v>
      </c>
    </row>
    <row r="2535" spans="2:65" s="1" customFormat="1" ht="21.75" customHeight="1" x14ac:dyDescent="0.2">
      <c r="B2535" s="33"/>
      <c r="C2535" s="133" t="s">
        <v>3482</v>
      </c>
      <c r="D2535" s="133" t="s">
        <v>194</v>
      </c>
      <c r="E2535" s="134" t="s">
        <v>3483</v>
      </c>
      <c r="F2535" s="135" t="s">
        <v>3484</v>
      </c>
      <c r="G2535" s="136" t="s">
        <v>269</v>
      </c>
      <c r="H2535" s="137">
        <v>4.4000000000000004</v>
      </c>
      <c r="I2535" s="138"/>
      <c r="J2535" s="139">
        <f>ROUND(I2535*H2535,2)</f>
        <v>0</v>
      </c>
      <c r="K2535" s="135" t="s">
        <v>198</v>
      </c>
      <c r="L2535" s="33"/>
      <c r="M2535" s="140" t="s">
        <v>20</v>
      </c>
      <c r="N2535" s="141" t="s">
        <v>51</v>
      </c>
      <c r="P2535" s="142">
        <f>O2535*H2535</f>
        <v>0</v>
      </c>
      <c r="Q2535" s="142">
        <v>8.43E-3</v>
      </c>
      <c r="R2535" s="142">
        <f>Q2535*H2535</f>
        <v>3.7092E-2</v>
      </c>
      <c r="S2535" s="142">
        <v>0</v>
      </c>
      <c r="T2535" s="143">
        <f>S2535*H2535</f>
        <v>0</v>
      </c>
      <c r="AR2535" s="144" t="s">
        <v>350</v>
      </c>
      <c r="AT2535" s="144" t="s">
        <v>194</v>
      </c>
      <c r="AU2535" s="144" t="s">
        <v>89</v>
      </c>
      <c r="AY2535" s="18" t="s">
        <v>192</v>
      </c>
      <c r="BE2535" s="145">
        <f>IF(N2535="základní",J2535,0)</f>
        <v>0</v>
      </c>
      <c r="BF2535" s="145">
        <f>IF(N2535="snížená",J2535,0)</f>
        <v>0</v>
      </c>
      <c r="BG2535" s="145">
        <f>IF(N2535="zákl. přenesená",J2535,0)</f>
        <v>0</v>
      </c>
      <c r="BH2535" s="145">
        <f>IF(N2535="sníž. přenesená",J2535,0)</f>
        <v>0</v>
      </c>
      <c r="BI2535" s="145">
        <f>IF(N2535="nulová",J2535,0)</f>
        <v>0</v>
      </c>
      <c r="BJ2535" s="18" t="s">
        <v>22</v>
      </c>
      <c r="BK2535" s="145">
        <f>ROUND(I2535*H2535,2)</f>
        <v>0</v>
      </c>
      <c r="BL2535" s="18" t="s">
        <v>350</v>
      </c>
      <c r="BM2535" s="144" t="s">
        <v>3485</v>
      </c>
    </row>
    <row r="2536" spans="2:65" s="1" customFormat="1" ht="10.199999999999999" x14ac:dyDescent="0.2">
      <c r="B2536" s="33"/>
      <c r="D2536" s="146" t="s">
        <v>201</v>
      </c>
      <c r="F2536" s="147" t="s">
        <v>3486</v>
      </c>
      <c r="I2536" s="148"/>
      <c r="L2536" s="33"/>
      <c r="M2536" s="149"/>
      <c r="T2536" s="54"/>
      <c r="AT2536" s="18" t="s">
        <v>201</v>
      </c>
      <c r="AU2536" s="18" t="s">
        <v>89</v>
      </c>
    </row>
    <row r="2537" spans="2:65" s="12" customFormat="1" ht="10.199999999999999" x14ac:dyDescent="0.2">
      <c r="B2537" s="150"/>
      <c r="D2537" s="151" t="s">
        <v>203</v>
      </c>
      <c r="E2537" s="152" t="s">
        <v>20</v>
      </c>
      <c r="F2537" s="153" t="s">
        <v>817</v>
      </c>
      <c r="H2537" s="152" t="s">
        <v>20</v>
      </c>
      <c r="I2537" s="154"/>
      <c r="L2537" s="150"/>
      <c r="M2537" s="155"/>
      <c r="T2537" s="156"/>
      <c r="AT2537" s="152" t="s">
        <v>203</v>
      </c>
      <c r="AU2537" s="152" t="s">
        <v>89</v>
      </c>
      <c r="AV2537" s="12" t="s">
        <v>22</v>
      </c>
      <c r="AW2537" s="12" t="s">
        <v>39</v>
      </c>
      <c r="AX2537" s="12" t="s">
        <v>80</v>
      </c>
      <c r="AY2537" s="152" t="s">
        <v>192</v>
      </c>
    </row>
    <row r="2538" spans="2:65" s="13" customFormat="1" ht="10.199999999999999" x14ac:dyDescent="0.2">
      <c r="B2538" s="157"/>
      <c r="D2538" s="151" t="s">
        <v>203</v>
      </c>
      <c r="E2538" s="158" t="s">
        <v>20</v>
      </c>
      <c r="F2538" s="159" t="s">
        <v>3487</v>
      </c>
      <c r="H2538" s="160">
        <v>5.2</v>
      </c>
      <c r="I2538" s="161"/>
      <c r="L2538" s="157"/>
      <c r="M2538" s="162"/>
      <c r="T2538" s="163"/>
      <c r="AT2538" s="158" t="s">
        <v>203</v>
      </c>
      <c r="AU2538" s="158" t="s">
        <v>89</v>
      </c>
      <c r="AV2538" s="13" t="s">
        <v>89</v>
      </c>
      <c r="AW2538" s="13" t="s">
        <v>39</v>
      </c>
      <c r="AX2538" s="13" t="s">
        <v>80</v>
      </c>
      <c r="AY2538" s="158" t="s">
        <v>192</v>
      </c>
    </row>
    <row r="2539" spans="2:65" s="13" customFormat="1" ht="10.199999999999999" x14ac:dyDescent="0.2">
      <c r="B2539" s="157"/>
      <c r="D2539" s="151" t="s">
        <v>203</v>
      </c>
      <c r="E2539" s="158" t="s">
        <v>20</v>
      </c>
      <c r="F2539" s="159" t="s">
        <v>3320</v>
      </c>
      <c r="H2539" s="160">
        <v>-0.8</v>
      </c>
      <c r="I2539" s="161"/>
      <c r="L2539" s="157"/>
      <c r="M2539" s="162"/>
      <c r="T2539" s="163"/>
      <c r="AT2539" s="158" t="s">
        <v>203</v>
      </c>
      <c r="AU2539" s="158" t="s">
        <v>89</v>
      </c>
      <c r="AV2539" s="13" t="s">
        <v>89</v>
      </c>
      <c r="AW2539" s="13" t="s">
        <v>39</v>
      </c>
      <c r="AX2539" s="13" t="s">
        <v>80</v>
      </c>
      <c r="AY2539" s="158" t="s">
        <v>192</v>
      </c>
    </row>
    <row r="2540" spans="2:65" s="14" customFormat="1" ht="10.199999999999999" x14ac:dyDescent="0.2">
      <c r="B2540" s="164"/>
      <c r="D2540" s="151" t="s">
        <v>203</v>
      </c>
      <c r="E2540" s="165" t="s">
        <v>1336</v>
      </c>
      <c r="F2540" s="166" t="s">
        <v>207</v>
      </c>
      <c r="H2540" s="167">
        <v>4.4000000000000004</v>
      </c>
      <c r="I2540" s="168"/>
      <c r="L2540" s="164"/>
      <c r="M2540" s="169"/>
      <c r="T2540" s="170"/>
      <c r="AT2540" s="165" t="s">
        <v>203</v>
      </c>
      <c r="AU2540" s="165" t="s">
        <v>89</v>
      </c>
      <c r="AV2540" s="14" t="s">
        <v>199</v>
      </c>
      <c r="AW2540" s="14" t="s">
        <v>39</v>
      </c>
      <c r="AX2540" s="14" t="s">
        <v>22</v>
      </c>
      <c r="AY2540" s="165" t="s">
        <v>192</v>
      </c>
    </row>
    <row r="2541" spans="2:65" s="1" customFormat="1" ht="21.75" customHeight="1" x14ac:dyDescent="0.2">
      <c r="B2541" s="33"/>
      <c r="C2541" s="133" t="s">
        <v>3488</v>
      </c>
      <c r="D2541" s="133" t="s">
        <v>194</v>
      </c>
      <c r="E2541" s="134" t="s">
        <v>3489</v>
      </c>
      <c r="F2541" s="135" t="s">
        <v>3490</v>
      </c>
      <c r="G2541" s="136" t="s">
        <v>234</v>
      </c>
      <c r="H2541" s="137">
        <v>0.26400000000000001</v>
      </c>
      <c r="I2541" s="138"/>
      <c r="J2541" s="139">
        <f>ROUND(I2541*H2541,2)</f>
        <v>0</v>
      </c>
      <c r="K2541" s="135" t="s">
        <v>198</v>
      </c>
      <c r="L2541" s="33"/>
      <c r="M2541" s="140" t="s">
        <v>20</v>
      </c>
      <c r="N2541" s="141" t="s">
        <v>51</v>
      </c>
      <c r="P2541" s="142">
        <f>O2541*H2541</f>
        <v>0</v>
      </c>
      <c r="Q2541" s="142">
        <v>0</v>
      </c>
      <c r="R2541" s="142">
        <f>Q2541*H2541</f>
        <v>0</v>
      </c>
      <c r="S2541" s="142">
        <v>0</v>
      </c>
      <c r="T2541" s="143">
        <f>S2541*H2541</f>
        <v>0</v>
      </c>
      <c r="AR2541" s="144" t="s">
        <v>350</v>
      </c>
      <c r="AT2541" s="144" t="s">
        <v>194</v>
      </c>
      <c r="AU2541" s="144" t="s">
        <v>89</v>
      </c>
      <c r="AY2541" s="18" t="s">
        <v>192</v>
      </c>
      <c r="BE2541" s="145">
        <f>IF(N2541="základní",J2541,0)</f>
        <v>0</v>
      </c>
      <c r="BF2541" s="145">
        <f>IF(N2541="snížená",J2541,0)</f>
        <v>0</v>
      </c>
      <c r="BG2541" s="145">
        <f>IF(N2541="zákl. přenesená",J2541,0)</f>
        <v>0</v>
      </c>
      <c r="BH2541" s="145">
        <f>IF(N2541="sníž. přenesená",J2541,0)</f>
        <v>0</v>
      </c>
      <c r="BI2541" s="145">
        <f>IF(N2541="nulová",J2541,0)</f>
        <v>0</v>
      </c>
      <c r="BJ2541" s="18" t="s">
        <v>22</v>
      </c>
      <c r="BK2541" s="145">
        <f>ROUND(I2541*H2541,2)</f>
        <v>0</v>
      </c>
      <c r="BL2541" s="18" t="s">
        <v>350</v>
      </c>
      <c r="BM2541" s="144" t="s">
        <v>3491</v>
      </c>
    </row>
    <row r="2542" spans="2:65" s="1" customFormat="1" ht="10.199999999999999" x14ac:dyDescent="0.2">
      <c r="B2542" s="33"/>
      <c r="D2542" s="146" t="s">
        <v>201</v>
      </c>
      <c r="F2542" s="147" t="s">
        <v>3492</v>
      </c>
      <c r="I2542" s="148"/>
      <c r="L2542" s="33"/>
      <c r="M2542" s="149"/>
      <c r="T2542" s="54"/>
      <c r="AT2542" s="18" t="s">
        <v>201</v>
      </c>
      <c r="AU2542" s="18" t="s">
        <v>89</v>
      </c>
    </row>
    <row r="2543" spans="2:65" s="13" customFormat="1" ht="10.199999999999999" x14ac:dyDescent="0.2">
      <c r="B2543" s="157"/>
      <c r="D2543" s="151" t="s">
        <v>203</v>
      </c>
      <c r="E2543" s="158" t="s">
        <v>20</v>
      </c>
      <c r="F2543" s="159" t="s">
        <v>3493</v>
      </c>
      <c r="H2543" s="160">
        <v>0.26400000000000001</v>
      </c>
      <c r="I2543" s="161"/>
      <c r="L2543" s="157"/>
      <c r="M2543" s="162"/>
      <c r="T2543" s="163"/>
      <c r="AT2543" s="158" t="s">
        <v>203</v>
      </c>
      <c r="AU2543" s="158" t="s">
        <v>89</v>
      </c>
      <c r="AV2543" s="13" t="s">
        <v>89</v>
      </c>
      <c r="AW2543" s="13" t="s">
        <v>39</v>
      </c>
      <c r="AX2543" s="13" t="s">
        <v>22</v>
      </c>
      <c r="AY2543" s="158" t="s">
        <v>192</v>
      </c>
    </row>
    <row r="2544" spans="2:65" s="1" customFormat="1" ht="24.15" customHeight="1" x14ac:dyDescent="0.2">
      <c r="B2544" s="33"/>
      <c r="C2544" s="133" t="s">
        <v>3494</v>
      </c>
      <c r="D2544" s="133" t="s">
        <v>194</v>
      </c>
      <c r="E2544" s="134" t="s">
        <v>3495</v>
      </c>
      <c r="F2544" s="135" t="s">
        <v>3496</v>
      </c>
      <c r="G2544" s="136" t="s">
        <v>234</v>
      </c>
      <c r="H2544" s="137">
        <v>0.26400000000000001</v>
      </c>
      <c r="I2544" s="138"/>
      <c r="J2544" s="139">
        <f>ROUND(I2544*H2544,2)</f>
        <v>0</v>
      </c>
      <c r="K2544" s="135" t="s">
        <v>198</v>
      </c>
      <c r="L2544" s="33"/>
      <c r="M2544" s="140" t="s">
        <v>20</v>
      </c>
      <c r="N2544" s="141" t="s">
        <v>51</v>
      </c>
      <c r="P2544" s="142">
        <f>O2544*H2544</f>
        <v>0</v>
      </c>
      <c r="Q2544" s="142">
        <v>1.9000000000000001E-4</v>
      </c>
      <c r="R2544" s="142">
        <f>Q2544*H2544</f>
        <v>5.0160000000000008E-5</v>
      </c>
      <c r="S2544" s="142">
        <v>0</v>
      </c>
      <c r="T2544" s="143">
        <f>S2544*H2544</f>
        <v>0</v>
      </c>
      <c r="AR2544" s="144" t="s">
        <v>350</v>
      </c>
      <c r="AT2544" s="144" t="s">
        <v>194</v>
      </c>
      <c r="AU2544" s="144" t="s">
        <v>89</v>
      </c>
      <c r="AY2544" s="18" t="s">
        <v>192</v>
      </c>
      <c r="BE2544" s="145">
        <f>IF(N2544="základní",J2544,0)</f>
        <v>0</v>
      </c>
      <c r="BF2544" s="145">
        <f>IF(N2544="snížená",J2544,0)</f>
        <v>0</v>
      </c>
      <c r="BG2544" s="145">
        <f>IF(N2544="zákl. přenesená",J2544,0)</f>
        <v>0</v>
      </c>
      <c r="BH2544" s="145">
        <f>IF(N2544="sníž. přenesená",J2544,0)</f>
        <v>0</v>
      </c>
      <c r="BI2544" s="145">
        <f>IF(N2544="nulová",J2544,0)</f>
        <v>0</v>
      </c>
      <c r="BJ2544" s="18" t="s">
        <v>22</v>
      </c>
      <c r="BK2544" s="145">
        <f>ROUND(I2544*H2544,2)</f>
        <v>0</v>
      </c>
      <c r="BL2544" s="18" t="s">
        <v>350</v>
      </c>
      <c r="BM2544" s="144" t="s">
        <v>3497</v>
      </c>
    </row>
    <row r="2545" spans="2:65" s="1" customFormat="1" ht="10.199999999999999" x14ac:dyDescent="0.2">
      <c r="B2545" s="33"/>
      <c r="D2545" s="146" t="s">
        <v>201</v>
      </c>
      <c r="F2545" s="147" t="s">
        <v>3498</v>
      </c>
      <c r="I2545" s="148"/>
      <c r="L2545" s="33"/>
      <c r="M2545" s="149"/>
      <c r="T2545" s="54"/>
      <c r="AT2545" s="18" t="s">
        <v>201</v>
      </c>
      <c r="AU2545" s="18" t="s">
        <v>89</v>
      </c>
    </row>
    <row r="2546" spans="2:65" s="1" customFormat="1" ht="16.5" customHeight="1" x14ac:dyDescent="0.2">
      <c r="B2546" s="33"/>
      <c r="C2546" s="133" t="s">
        <v>3499</v>
      </c>
      <c r="D2546" s="133" t="s">
        <v>194</v>
      </c>
      <c r="E2546" s="134" t="s">
        <v>3500</v>
      </c>
      <c r="F2546" s="135" t="s">
        <v>3501</v>
      </c>
      <c r="G2546" s="136" t="s">
        <v>234</v>
      </c>
      <c r="H2546" s="137">
        <v>120.82</v>
      </c>
      <c r="I2546" s="138"/>
      <c r="J2546" s="139">
        <f>ROUND(I2546*H2546,2)</f>
        <v>0</v>
      </c>
      <c r="K2546" s="135" t="s">
        <v>198</v>
      </c>
      <c r="L2546" s="33"/>
      <c r="M2546" s="140" t="s">
        <v>20</v>
      </c>
      <c r="N2546" s="141" t="s">
        <v>51</v>
      </c>
      <c r="P2546" s="142">
        <f>O2546*H2546</f>
        <v>0</v>
      </c>
      <c r="Q2546" s="142">
        <v>6.583E-2</v>
      </c>
      <c r="R2546" s="142">
        <f>Q2546*H2546</f>
        <v>7.9535805999999996</v>
      </c>
      <c r="S2546" s="142">
        <v>0</v>
      </c>
      <c r="T2546" s="143">
        <f>S2546*H2546</f>
        <v>0</v>
      </c>
      <c r="AR2546" s="144" t="s">
        <v>350</v>
      </c>
      <c r="AT2546" s="144" t="s">
        <v>194</v>
      </c>
      <c r="AU2546" s="144" t="s">
        <v>89</v>
      </c>
      <c r="AY2546" s="18" t="s">
        <v>192</v>
      </c>
      <c r="BE2546" s="145">
        <f>IF(N2546="základní",J2546,0)</f>
        <v>0</v>
      </c>
      <c r="BF2546" s="145">
        <f>IF(N2546="snížená",J2546,0)</f>
        <v>0</v>
      </c>
      <c r="BG2546" s="145">
        <f>IF(N2546="zákl. přenesená",J2546,0)</f>
        <v>0</v>
      </c>
      <c r="BH2546" s="145">
        <f>IF(N2546="sníž. přenesená",J2546,0)</f>
        <v>0</v>
      </c>
      <c r="BI2546" s="145">
        <f>IF(N2546="nulová",J2546,0)</f>
        <v>0</v>
      </c>
      <c r="BJ2546" s="18" t="s">
        <v>22</v>
      </c>
      <c r="BK2546" s="145">
        <f>ROUND(I2546*H2546,2)</f>
        <v>0</v>
      </c>
      <c r="BL2546" s="18" t="s">
        <v>350</v>
      </c>
      <c r="BM2546" s="144" t="s">
        <v>3502</v>
      </c>
    </row>
    <row r="2547" spans="2:65" s="1" customFormat="1" ht="10.199999999999999" x14ac:dyDescent="0.2">
      <c r="B2547" s="33"/>
      <c r="D2547" s="146" t="s">
        <v>201</v>
      </c>
      <c r="F2547" s="147" t="s">
        <v>3503</v>
      </c>
      <c r="I2547" s="148"/>
      <c r="L2547" s="33"/>
      <c r="M2547" s="149"/>
      <c r="T2547" s="54"/>
      <c r="AT2547" s="18" t="s">
        <v>201</v>
      </c>
      <c r="AU2547" s="18" t="s">
        <v>89</v>
      </c>
    </row>
    <row r="2548" spans="2:65" s="13" customFormat="1" ht="10.199999999999999" x14ac:dyDescent="0.2">
      <c r="B2548" s="157"/>
      <c r="D2548" s="151" t="s">
        <v>203</v>
      </c>
      <c r="E2548" s="158" t="s">
        <v>20</v>
      </c>
      <c r="F2548" s="159" t="s">
        <v>1276</v>
      </c>
      <c r="H2548" s="160">
        <v>12.64</v>
      </c>
      <c r="I2548" s="161"/>
      <c r="L2548" s="157"/>
      <c r="M2548" s="162"/>
      <c r="T2548" s="163"/>
      <c r="AT2548" s="158" t="s">
        <v>203</v>
      </c>
      <c r="AU2548" s="158" t="s">
        <v>89</v>
      </c>
      <c r="AV2548" s="13" t="s">
        <v>89</v>
      </c>
      <c r="AW2548" s="13" t="s">
        <v>39</v>
      </c>
      <c r="AX2548" s="13" t="s">
        <v>80</v>
      </c>
      <c r="AY2548" s="158" t="s">
        <v>192</v>
      </c>
    </row>
    <row r="2549" spans="2:65" s="13" customFormat="1" ht="10.199999999999999" x14ac:dyDescent="0.2">
      <c r="B2549" s="157"/>
      <c r="D2549" s="151" t="s">
        <v>203</v>
      </c>
      <c r="E2549" s="158" t="s">
        <v>20</v>
      </c>
      <c r="F2549" s="159" t="s">
        <v>1288</v>
      </c>
      <c r="H2549" s="160">
        <v>108.18</v>
      </c>
      <c r="I2549" s="161"/>
      <c r="L2549" s="157"/>
      <c r="M2549" s="162"/>
      <c r="T2549" s="163"/>
      <c r="AT2549" s="158" t="s">
        <v>203</v>
      </c>
      <c r="AU2549" s="158" t="s">
        <v>89</v>
      </c>
      <c r="AV2549" s="13" t="s">
        <v>89</v>
      </c>
      <c r="AW2549" s="13" t="s">
        <v>39</v>
      </c>
      <c r="AX2549" s="13" t="s">
        <v>80</v>
      </c>
      <c r="AY2549" s="158" t="s">
        <v>192</v>
      </c>
    </row>
    <row r="2550" spans="2:65" s="14" customFormat="1" ht="10.199999999999999" x14ac:dyDescent="0.2">
      <c r="B2550" s="164"/>
      <c r="D2550" s="151" t="s">
        <v>203</v>
      </c>
      <c r="E2550" s="165" t="s">
        <v>20</v>
      </c>
      <c r="F2550" s="166" t="s">
        <v>207</v>
      </c>
      <c r="H2550" s="167">
        <v>120.82</v>
      </c>
      <c r="I2550" s="168"/>
      <c r="L2550" s="164"/>
      <c r="M2550" s="169"/>
      <c r="T2550" s="170"/>
      <c r="AT2550" s="165" t="s">
        <v>203</v>
      </c>
      <c r="AU2550" s="165" t="s">
        <v>89</v>
      </c>
      <c r="AV2550" s="14" t="s">
        <v>199</v>
      </c>
      <c r="AW2550" s="14" t="s">
        <v>39</v>
      </c>
      <c r="AX2550" s="14" t="s">
        <v>22</v>
      </c>
      <c r="AY2550" s="165" t="s">
        <v>192</v>
      </c>
    </row>
    <row r="2551" spans="2:65" s="1" customFormat="1" ht="24.15" customHeight="1" x14ac:dyDescent="0.2">
      <c r="B2551" s="33"/>
      <c r="C2551" s="133" t="s">
        <v>3504</v>
      </c>
      <c r="D2551" s="133" t="s">
        <v>194</v>
      </c>
      <c r="E2551" s="134" t="s">
        <v>3505</v>
      </c>
      <c r="F2551" s="135" t="s">
        <v>3506</v>
      </c>
      <c r="G2551" s="136" t="s">
        <v>487</v>
      </c>
      <c r="H2551" s="137">
        <v>5</v>
      </c>
      <c r="I2551" s="138"/>
      <c r="J2551" s="139">
        <f>ROUND(I2551*H2551,2)</f>
        <v>0</v>
      </c>
      <c r="K2551" s="135" t="s">
        <v>198</v>
      </c>
      <c r="L2551" s="33"/>
      <c r="M2551" s="140" t="s">
        <v>20</v>
      </c>
      <c r="N2551" s="141" t="s">
        <v>51</v>
      </c>
      <c r="P2551" s="142">
        <f>O2551*H2551</f>
        <v>0</v>
      </c>
      <c r="Q2551" s="142">
        <v>7.5599999999999999E-3</v>
      </c>
      <c r="R2551" s="142">
        <f>Q2551*H2551</f>
        <v>3.78E-2</v>
      </c>
      <c r="S2551" s="142">
        <v>0</v>
      </c>
      <c r="T2551" s="143">
        <f>S2551*H2551</f>
        <v>0</v>
      </c>
      <c r="AR2551" s="144" t="s">
        <v>350</v>
      </c>
      <c r="AT2551" s="144" t="s">
        <v>194</v>
      </c>
      <c r="AU2551" s="144" t="s">
        <v>89</v>
      </c>
      <c r="AY2551" s="18" t="s">
        <v>192</v>
      </c>
      <c r="BE2551" s="145">
        <f>IF(N2551="základní",J2551,0)</f>
        <v>0</v>
      </c>
      <c r="BF2551" s="145">
        <f>IF(N2551="snížená",J2551,0)</f>
        <v>0</v>
      </c>
      <c r="BG2551" s="145">
        <f>IF(N2551="zákl. přenesená",J2551,0)</f>
        <v>0</v>
      </c>
      <c r="BH2551" s="145">
        <f>IF(N2551="sníž. přenesená",J2551,0)</f>
        <v>0</v>
      </c>
      <c r="BI2551" s="145">
        <f>IF(N2551="nulová",J2551,0)</f>
        <v>0</v>
      </c>
      <c r="BJ2551" s="18" t="s">
        <v>22</v>
      </c>
      <c r="BK2551" s="145">
        <f>ROUND(I2551*H2551,2)</f>
        <v>0</v>
      </c>
      <c r="BL2551" s="18" t="s">
        <v>350</v>
      </c>
      <c r="BM2551" s="144" t="s">
        <v>3507</v>
      </c>
    </row>
    <row r="2552" spans="2:65" s="1" customFormat="1" ht="10.199999999999999" x14ac:dyDescent="0.2">
      <c r="B2552" s="33"/>
      <c r="D2552" s="146" t="s">
        <v>201</v>
      </c>
      <c r="F2552" s="147" t="s">
        <v>3508</v>
      </c>
      <c r="I2552" s="148"/>
      <c r="L2552" s="33"/>
      <c r="M2552" s="149"/>
      <c r="T2552" s="54"/>
      <c r="AT2552" s="18" t="s">
        <v>201</v>
      </c>
      <c r="AU2552" s="18" t="s">
        <v>89</v>
      </c>
    </row>
    <row r="2553" spans="2:65" s="12" customFormat="1" ht="10.199999999999999" x14ac:dyDescent="0.2">
      <c r="B2553" s="150"/>
      <c r="D2553" s="151" t="s">
        <v>203</v>
      </c>
      <c r="E2553" s="152" t="s">
        <v>20</v>
      </c>
      <c r="F2553" s="153" t="s">
        <v>3456</v>
      </c>
      <c r="H2553" s="152" t="s">
        <v>20</v>
      </c>
      <c r="I2553" s="154"/>
      <c r="L2553" s="150"/>
      <c r="M2553" s="155"/>
      <c r="T2553" s="156"/>
      <c r="AT2553" s="152" t="s">
        <v>203</v>
      </c>
      <c r="AU2553" s="152" t="s">
        <v>89</v>
      </c>
      <c r="AV2553" s="12" t="s">
        <v>22</v>
      </c>
      <c r="AW2553" s="12" t="s">
        <v>39</v>
      </c>
      <c r="AX2553" s="12" t="s">
        <v>80</v>
      </c>
      <c r="AY2553" s="152" t="s">
        <v>192</v>
      </c>
    </row>
    <row r="2554" spans="2:65" s="13" customFormat="1" ht="10.199999999999999" x14ac:dyDescent="0.2">
      <c r="B2554" s="157"/>
      <c r="D2554" s="151" t="s">
        <v>203</v>
      </c>
      <c r="E2554" s="158" t="s">
        <v>20</v>
      </c>
      <c r="F2554" s="159" t="s">
        <v>243</v>
      </c>
      <c r="H2554" s="160">
        <v>5</v>
      </c>
      <c r="I2554" s="161"/>
      <c r="L2554" s="157"/>
      <c r="M2554" s="162"/>
      <c r="T2554" s="163"/>
      <c r="AT2554" s="158" t="s">
        <v>203</v>
      </c>
      <c r="AU2554" s="158" t="s">
        <v>89</v>
      </c>
      <c r="AV2554" s="13" t="s">
        <v>89</v>
      </c>
      <c r="AW2554" s="13" t="s">
        <v>39</v>
      </c>
      <c r="AX2554" s="13" t="s">
        <v>22</v>
      </c>
      <c r="AY2554" s="158" t="s">
        <v>192</v>
      </c>
    </row>
    <row r="2555" spans="2:65" s="1" customFormat="1" ht="24.15" customHeight="1" x14ac:dyDescent="0.2">
      <c r="B2555" s="33"/>
      <c r="C2555" s="133" t="s">
        <v>3509</v>
      </c>
      <c r="D2555" s="133" t="s">
        <v>194</v>
      </c>
      <c r="E2555" s="134" t="s">
        <v>3510</v>
      </c>
      <c r="F2555" s="135" t="s">
        <v>3511</v>
      </c>
      <c r="G2555" s="136" t="s">
        <v>487</v>
      </c>
      <c r="H2555" s="137">
        <v>2</v>
      </c>
      <c r="I2555" s="138"/>
      <c r="J2555" s="139">
        <f>ROUND(I2555*H2555,2)</f>
        <v>0</v>
      </c>
      <c r="K2555" s="135" t="s">
        <v>198</v>
      </c>
      <c r="L2555" s="33"/>
      <c r="M2555" s="140" t="s">
        <v>20</v>
      </c>
      <c r="N2555" s="141" t="s">
        <v>51</v>
      </c>
      <c r="P2555" s="142">
        <f>O2555*H2555</f>
        <v>0</v>
      </c>
      <c r="Q2555" s="142">
        <v>1.908E-2</v>
      </c>
      <c r="R2555" s="142">
        <f>Q2555*H2555</f>
        <v>3.8159999999999999E-2</v>
      </c>
      <c r="S2555" s="142">
        <v>0</v>
      </c>
      <c r="T2555" s="143">
        <f>S2555*H2555</f>
        <v>0</v>
      </c>
      <c r="AR2555" s="144" t="s">
        <v>350</v>
      </c>
      <c r="AT2555" s="144" t="s">
        <v>194</v>
      </c>
      <c r="AU2555" s="144" t="s">
        <v>89</v>
      </c>
      <c r="AY2555" s="18" t="s">
        <v>192</v>
      </c>
      <c r="BE2555" s="145">
        <f>IF(N2555="základní",J2555,0)</f>
        <v>0</v>
      </c>
      <c r="BF2555" s="145">
        <f>IF(N2555="snížená",J2555,0)</f>
        <v>0</v>
      </c>
      <c r="BG2555" s="145">
        <f>IF(N2555="zákl. přenesená",J2555,0)</f>
        <v>0</v>
      </c>
      <c r="BH2555" s="145">
        <f>IF(N2555="sníž. přenesená",J2555,0)</f>
        <v>0</v>
      </c>
      <c r="BI2555" s="145">
        <f>IF(N2555="nulová",J2555,0)</f>
        <v>0</v>
      </c>
      <c r="BJ2555" s="18" t="s">
        <v>22</v>
      </c>
      <c r="BK2555" s="145">
        <f>ROUND(I2555*H2555,2)</f>
        <v>0</v>
      </c>
      <c r="BL2555" s="18" t="s">
        <v>350</v>
      </c>
      <c r="BM2555" s="144" t="s">
        <v>3512</v>
      </c>
    </row>
    <row r="2556" spans="2:65" s="1" customFormat="1" ht="10.199999999999999" x14ac:dyDescent="0.2">
      <c r="B2556" s="33"/>
      <c r="D2556" s="146" t="s">
        <v>201</v>
      </c>
      <c r="F2556" s="147" t="s">
        <v>3513</v>
      </c>
      <c r="I2556" s="148"/>
      <c r="L2556" s="33"/>
      <c r="M2556" s="149"/>
      <c r="T2556" s="54"/>
      <c r="AT2556" s="18" t="s">
        <v>201</v>
      </c>
      <c r="AU2556" s="18" t="s">
        <v>89</v>
      </c>
    </row>
    <row r="2557" spans="2:65" s="12" customFormat="1" ht="10.199999999999999" x14ac:dyDescent="0.2">
      <c r="B2557" s="150"/>
      <c r="D2557" s="151" t="s">
        <v>203</v>
      </c>
      <c r="E2557" s="152" t="s">
        <v>20</v>
      </c>
      <c r="F2557" s="153" t="s">
        <v>3456</v>
      </c>
      <c r="H2557" s="152" t="s">
        <v>20</v>
      </c>
      <c r="I2557" s="154"/>
      <c r="L2557" s="150"/>
      <c r="M2557" s="155"/>
      <c r="T2557" s="156"/>
      <c r="AT2557" s="152" t="s">
        <v>203</v>
      </c>
      <c r="AU2557" s="152" t="s">
        <v>89</v>
      </c>
      <c r="AV2557" s="12" t="s">
        <v>22</v>
      </c>
      <c r="AW2557" s="12" t="s">
        <v>39</v>
      </c>
      <c r="AX2557" s="12" t="s">
        <v>80</v>
      </c>
      <c r="AY2557" s="152" t="s">
        <v>192</v>
      </c>
    </row>
    <row r="2558" spans="2:65" s="13" customFormat="1" ht="10.199999999999999" x14ac:dyDescent="0.2">
      <c r="B2558" s="157"/>
      <c r="D2558" s="151" t="s">
        <v>203</v>
      </c>
      <c r="E2558" s="158" t="s">
        <v>20</v>
      </c>
      <c r="F2558" s="159" t="s">
        <v>89</v>
      </c>
      <c r="H2558" s="160">
        <v>2</v>
      </c>
      <c r="I2558" s="161"/>
      <c r="L2558" s="157"/>
      <c r="M2558" s="162"/>
      <c r="T2558" s="163"/>
      <c r="AT2558" s="158" t="s">
        <v>203</v>
      </c>
      <c r="AU2558" s="158" t="s">
        <v>89</v>
      </c>
      <c r="AV2558" s="13" t="s">
        <v>89</v>
      </c>
      <c r="AW2558" s="13" t="s">
        <v>39</v>
      </c>
      <c r="AX2558" s="13" t="s">
        <v>22</v>
      </c>
      <c r="AY2558" s="158" t="s">
        <v>192</v>
      </c>
    </row>
    <row r="2559" spans="2:65" s="1" customFormat="1" ht="21.75" customHeight="1" x14ac:dyDescent="0.2">
      <c r="B2559" s="33"/>
      <c r="C2559" s="133" t="s">
        <v>3514</v>
      </c>
      <c r="D2559" s="133" t="s">
        <v>194</v>
      </c>
      <c r="E2559" s="134" t="s">
        <v>3515</v>
      </c>
      <c r="F2559" s="135" t="s">
        <v>3516</v>
      </c>
      <c r="G2559" s="136" t="s">
        <v>234</v>
      </c>
      <c r="H2559" s="137">
        <v>0.45</v>
      </c>
      <c r="I2559" s="138"/>
      <c r="J2559" s="139">
        <f>ROUND(I2559*H2559,2)</f>
        <v>0</v>
      </c>
      <c r="K2559" s="135" t="s">
        <v>198</v>
      </c>
      <c r="L2559" s="33"/>
      <c r="M2559" s="140" t="s">
        <v>20</v>
      </c>
      <c r="N2559" s="141" t="s">
        <v>51</v>
      </c>
      <c r="P2559" s="142">
        <f>O2559*H2559</f>
        <v>0</v>
      </c>
      <c r="Q2559" s="142">
        <v>7.5550000000000006E-2</v>
      </c>
      <c r="R2559" s="142">
        <f>Q2559*H2559</f>
        <v>3.3997500000000007E-2</v>
      </c>
      <c r="S2559" s="142">
        <v>0</v>
      </c>
      <c r="T2559" s="143">
        <f>S2559*H2559</f>
        <v>0</v>
      </c>
      <c r="AR2559" s="144" t="s">
        <v>350</v>
      </c>
      <c r="AT2559" s="144" t="s">
        <v>194</v>
      </c>
      <c r="AU2559" s="144" t="s">
        <v>89</v>
      </c>
      <c r="AY2559" s="18" t="s">
        <v>192</v>
      </c>
      <c r="BE2559" s="145">
        <f>IF(N2559="základní",J2559,0)</f>
        <v>0</v>
      </c>
      <c r="BF2559" s="145">
        <f>IF(N2559="snížená",J2559,0)</f>
        <v>0</v>
      </c>
      <c r="BG2559" s="145">
        <f>IF(N2559="zákl. přenesená",J2559,0)</f>
        <v>0</v>
      </c>
      <c r="BH2559" s="145">
        <f>IF(N2559="sníž. přenesená",J2559,0)</f>
        <v>0</v>
      </c>
      <c r="BI2559" s="145">
        <f>IF(N2559="nulová",J2559,0)</f>
        <v>0</v>
      </c>
      <c r="BJ2559" s="18" t="s">
        <v>22</v>
      </c>
      <c r="BK2559" s="145">
        <f>ROUND(I2559*H2559,2)</f>
        <v>0</v>
      </c>
      <c r="BL2559" s="18" t="s">
        <v>350</v>
      </c>
      <c r="BM2559" s="144" t="s">
        <v>3517</v>
      </c>
    </row>
    <row r="2560" spans="2:65" s="1" customFormat="1" ht="10.199999999999999" x14ac:dyDescent="0.2">
      <c r="B2560" s="33"/>
      <c r="D2560" s="146" t="s">
        <v>201</v>
      </c>
      <c r="F2560" s="147" t="s">
        <v>3518</v>
      </c>
      <c r="I2560" s="148"/>
      <c r="L2560" s="33"/>
      <c r="M2560" s="149"/>
      <c r="T2560" s="54"/>
      <c r="AT2560" s="18" t="s">
        <v>201</v>
      </c>
      <c r="AU2560" s="18" t="s">
        <v>89</v>
      </c>
    </row>
    <row r="2561" spans="2:65" s="12" customFormat="1" ht="10.199999999999999" x14ac:dyDescent="0.2">
      <c r="B2561" s="150"/>
      <c r="D2561" s="151" t="s">
        <v>203</v>
      </c>
      <c r="E2561" s="152" t="s">
        <v>20</v>
      </c>
      <c r="F2561" s="153" t="s">
        <v>3456</v>
      </c>
      <c r="H2561" s="152" t="s">
        <v>20</v>
      </c>
      <c r="I2561" s="154"/>
      <c r="L2561" s="150"/>
      <c r="M2561" s="155"/>
      <c r="T2561" s="156"/>
      <c r="AT2561" s="152" t="s">
        <v>203</v>
      </c>
      <c r="AU2561" s="152" t="s">
        <v>89</v>
      </c>
      <c r="AV2561" s="12" t="s">
        <v>22</v>
      </c>
      <c r="AW2561" s="12" t="s">
        <v>39</v>
      </c>
      <c r="AX2561" s="12" t="s">
        <v>80</v>
      </c>
      <c r="AY2561" s="152" t="s">
        <v>192</v>
      </c>
    </row>
    <row r="2562" spans="2:65" s="13" customFormat="1" ht="10.199999999999999" x14ac:dyDescent="0.2">
      <c r="B2562" s="157"/>
      <c r="D2562" s="151" t="s">
        <v>203</v>
      </c>
      <c r="E2562" s="158" t="s">
        <v>20</v>
      </c>
      <c r="F2562" s="159" t="s">
        <v>3519</v>
      </c>
      <c r="H2562" s="160">
        <v>0.45</v>
      </c>
      <c r="I2562" s="161"/>
      <c r="L2562" s="157"/>
      <c r="M2562" s="162"/>
      <c r="T2562" s="163"/>
      <c r="AT2562" s="158" t="s">
        <v>203</v>
      </c>
      <c r="AU2562" s="158" t="s">
        <v>89</v>
      </c>
      <c r="AV2562" s="13" t="s">
        <v>89</v>
      </c>
      <c r="AW2562" s="13" t="s">
        <v>39</v>
      </c>
      <c r="AX2562" s="13" t="s">
        <v>22</v>
      </c>
      <c r="AY2562" s="158" t="s">
        <v>192</v>
      </c>
    </row>
    <row r="2563" spans="2:65" s="1" customFormat="1" ht="16.5" customHeight="1" x14ac:dyDescent="0.2">
      <c r="B2563" s="33"/>
      <c r="C2563" s="133" t="s">
        <v>3520</v>
      </c>
      <c r="D2563" s="133" t="s">
        <v>194</v>
      </c>
      <c r="E2563" s="134" t="s">
        <v>3521</v>
      </c>
      <c r="F2563" s="135" t="s">
        <v>3522</v>
      </c>
      <c r="G2563" s="136" t="s">
        <v>234</v>
      </c>
      <c r="H2563" s="137">
        <v>1.6</v>
      </c>
      <c r="I2563" s="138"/>
      <c r="J2563" s="139">
        <f>ROUND(I2563*H2563,2)</f>
        <v>0</v>
      </c>
      <c r="K2563" s="135" t="s">
        <v>198</v>
      </c>
      <c r="L2563" s="33"/>
      <c r="M2563" s="140" t="s">
        <v>20</v>
      </c>
      <c r="N2563" s="141" t="s">
        <v>51</v>
      </c>
      <c r="P2563" s="142">
        <f>O2563*H2563</f>
        <v>0</v>
      </c>
      <c r="Q2563" s="142">
        <v>0</v>
      </c>
      <c r="R2563" s="142">
        <f>Q2563*H2563</f>
        <v>0</v>
      </c>
      <c r="S2563" s="142">
        <v>0</v>
      </c>
      <c r="T2563" s="143">
        <f>S2563*H2563</f>
        <v>0</v>
      </c>
      <c r="AR2563" s="144" t="s">
        <v>350</v>
      </c>
      <c r="AT2563" s="144" t="s">
        <v>194</v>
      </c>
      <c r="AU2563" s="144" t="s">
        <v>89</v>
      </c>
      <c r="AY2563" s="18" t="s">
        <v>192</v>
      </c>
      <c r="BE2563" s="145">
        <f>IF(N2563="základní",J2563,0)</f>
        <v>0</v>
      </c>
      <c r="BF2563" s="145">
        <f>IF(N2563="snížená",J2563,0)</f>
        <v>0</v>
      </c>
      <c r="BG2563" s="145">
        <f>IF(N2563="zákl. přenesená",J2563,0)</f>
        <v>0</v>
      </c>
      <c r="BH2563" s="145">
        <f>IF(N2563="sníž. přenesená",J2563,0)</f>
        <v>0</v>
      </c>
      <c r="BI2563" s="145">
        <f>IF(N2563="nulová",J2563,0)</f>
        <v>0</v>
      </c>
      <c r="BJ2563" s="18" t="s">
        <v>22</v>
      </c>
      <c r="BK2563" s="145">
        <f>ROUND(I2563*H2563,2)</f>
        <v>0</v>
      </c>
      <c r="BL2563" s="18" t="s">
        <v>350</v>
      </c>
      <c r="BM2563" s="144" t="s">
        <v>3523</v>
      </c>
    </row>
    <row r="2564" spans="2:65" s="1" customFormat="1" ht="10.199999999999999" x14ac:dyDescent="0.2">
      <c r="B2564" s="33"/>
      <c r="D2564" s="146" t="s">
        <v>201</v>
      </c>
      <c r="F2564" s="147" t="s">
        <v>3524</v>
      </c>
      <c r="I2564" s="148"/>
      <c r="L2564" s="33"/>
      <c r="M2564" s="149"/>
      <c r="T2564" s="54"/>
      <c r="AT2564" s="18" t="s">
        <v>201</v>
      </c>
      <c r="AU2564" s="18" t="s">
        <v>89</v>
      </c>
    </row>
    <row r="2565" spans="2:65" s="12" customFormat="1" ht="10.199999999999999" x14ac:dyDescent="0.2">
      <c r="B2565" s="150"/>
      <c r="D2565" s="151" t="s">
        <v>203</v>
      </c>
      <c r="E2565" s="152" t="s">
        <v>20</v>
      </c>
      <c r="F2565" s="153" t="s">
        <v>817</v>
      </c>
      <c r="H2565" s="152" t="s">
        <v>20</v>
      </c>
      <c r="I2565" s="154"/>
      <c r="L2565" s="150"/>
      <c r="M2565" s="155"/>
      <c r="T2565" s="156"/>
      <c r="AT2565" s="152" t="s">
        <v>203</v>
      </c>
      <c r="AU2565" s="152" t="s">
        <v>89</v>
      </c>
      <c r="AV2565" s="12" t="s">
        <v>22</v>
      </c>
      <c r="AW2565" s="12" t="s">
        <v>39</v>
      </c>
      <c r="AX2565" s="12" t="s">
        <v>80</v>
      </c>
      <c r="AY2565" s="152" t="s">
        <v>192</v>
      </c>
    </row>
    <row r="2566" spans="2:65" s="13" customFormat="1" ht="10.199999999999999" x14ac:dyDescent="0.2">
      <c r="B2566" s="157"/>
      <c r="D2566" s="151" t="s">
        <v>203</v>
      </c>
      <c r="E2566" s="158" t="s">
        <v>20</v>
      </c>
      <c r="F2566" s="159" t="s">
        <v>818</v>
      </c>
      <c r="H2566" s="160">
        <v>1.6</v>
      </c>
      <c r="I2566" s="161"/>
      <c r="L2566" s="157"/>
      <c r="M2566" s="162"/>
      <c r="T2566" s="163"/>
      <c r="AT2566" s="158" t="s">
        <v>203</v>
      </c>
      <c r="AU2566" s="158" t="s">
        <v>89</v>
      </c>
      <c r="AV2566" s="13" t="s">
        <v>89</v>
      </c>
      <c r="AW2566" s="13" t="s">
        <v>39</v>
      </c>
      <c r="AX2566" s="13" t="s">
        <v>22</v>
      </c>
      <c r="AY2566" s="158" t="s">
        <v>192</v>
      </c>
    </row>
    <row r="2567" spans="2:65" s="1" customFormat="1" ht="21.75" customHeight="1" x14ac:dyDescent="0.2">
      <c r="B2567" s="33"/>
      <c r="C2567" s="133" t="s">
        <v>3525</v>
      </c>
      <c r="D2567" s="133" t="s">
        <v>194</v>
      </c>
      <c r="E2567" s="134" t="s">
        <v>3526</v>
      </c>
      <c r="F2567" s="135" t="s">
        <v>3527</v>
      </c>
      <c r="G2567" s="136" t="s">
        <v>234</v>
      </c>
      <c r="H2567" s="137">
        <v>120.82</v>
      </c>
      <c r="I2567" s="138"/>
      <c r="J2567" s="139">
        <f>ROUND(I2567*H2567,2)</f>
        <v>0</v>
      </c>
      <c r="K2567" s="135" t="s">
        <v>198</v>
      </c>
      <c r="L2567" s="33"/>
      <c r="M2567" s="140" t="s">
        <v>20</v>
      </c>
      <c r="N2567" s="141" t="s">
        <v>51</v>
      </c>
      <c r="P2567" s="142">
        <f>O2567*H2567</f>
        <v>0</v>
      </c>
      <c r="Q2567" s="142">
        <v>1.6740000000000001E-2</v>
      </c>
      <c r="R2567" s="142">
        <f>Q2567*H2567</f>
        <v>2.0225268000000001</v>
      </c>
      <c r="S2567" s="142">
        <v>0</v>
      </c>
      <c r="T2567" s="143">
        <f>S2567*H2567</f>
        <v>0</v>
      </c>
      <c r="AR2567" s="144" t="s">
        <v>350</v>
      </c>
      <c r="AT2567" s="144" t="s">
        <v>194</v>
      </c>
      <c r="AU2567" s="144" t="s">
        <v>89</v>
      </c>
      <c r="AY2567" s="18" t="s">
        <v>192</v>
      </c>
      <c r="BE2567" s="145">
        <f>IF(N2567="základní",J2567,0)</f>
        <v>0</v>
      </c>
      <c r="BF2567" s="145">
        <f>IF(N2567="snížená",J2567,0)</f>
        <v>0</v>
      </c>
      <c r="BG2567" s="145">
        <f>IF(N2567="zákl. přenesená",J2567,0)</f>
        <v>0</v>
      </c>
      <c r="BH2567" s="145">
        <f>IF(N2567="sníž. přenesená",J2567,0)</f>
        <v>0</v>
      </c>
      <c r="BI2567" s="145">
        <f>IF(N2567="nulová",J2567,0)</f>
        <v>0</v>
      </c>
      <c r="BJ2567" s="18" t="s">
        <v>22</v>
      </c>
      <c r="BK2567" s="145">
        <f>ROUND(I2567*H2567,2)</f>
        <v>0</v>
      </c>
      <c r="BL2567" s="18" t="s">
        <v>350</v>
      </c>
      <c r="BM2567" s="144" t="s">
        <v>3528</v>
      </c>
    </row>
    <row r="2568" spans="2:65" s="1" customFormat="1" ht="10.199999999999999" x14ac:dyDescent="0.2">
      <c r="B2568" s="33"/>
      <c r="D2568" s="146" t="s">
        <v>201</v>
      </c>
      <c r="F2568" s="147" t="s">
        <v>3529</v>
      </c>
      <c r="I2568" s="148"/>
      <c r="L2568" s="33"/>
      <c r="M2568" s="149"/>
      <c r="T2568" s="54"/>
      <c r="AT2568" s="18" t="s">
        <v>201</v>
      </c>
      <c r="AU2568" s="18" t="s">
        <v>89</v>
      </c>
    </row>
    <row r="2569" spans="2:65" s="12" customFormat="1" ht="10.199999999999999" x14ac:dyDescent="0.2">
      <c r="B2569" s="150"/>
      <c r="D2569" s="151" t="s">
        <v>203</v>
      </c>
      <c r="E2569" s="152" t="s">
        <v>20</v>
      </c>
      <c r="F2569" s="153" t="s">
        <v>3530</v>
      </c>
      <c r="H2569" s="152" t="s">
        <v>20</v>
      </c>
      <c r="I2569" s="154"/>
      <c r="L2569" s="150"/>
      <c r="M2569" s="155"/>
      <c r="T2569" s="156"/>
      <c r="AT2569" s="152" t="s">
        <v>203</v>
      </c>
      <c r="AU2569" s="152" t="s">
        <v>89</v>
      </c>
      <c r="AV2569" s="12" t="s">
        <v>22</v>
      </c>
      <c r="AW2569" s="12" t="s">
        <v>39</v>
      </c>
      <c r="AX2569" s="12" t="s">
        <v>80</v>
      </c>
      <c r="AY2569" s="152" t="s">
        <v>192</v>
      </c>
    </row>
    <row r="2570" spans="2:65" s="13" customFormat="1" ht="10.199999999999999" x14ac:dyDescent="0.2">
      <c r="B2570" s="157"/>
      <c r="D2570" s="151" t="s">
        <v>203</v>
      </c>
      <c r="E2570" s="158" t="s">
        <v>20</v>
      </c>
      <c r="F2570" s="159" t="s">
        <v>1276</v>
      </c>
      <c r="H2570" s="160">
        <v>12.64</v>
      </c>
      <c r="I2570" s="161"/>
      <c r="L2570" s="157"/>
      <c r="M2570" s="162"/>
      <c r="T2570" s="163"/>
      <c r="AT2570" s="158" t="s">
        <v>203</v>
      </c>
      <c r="AU2570" s="158" t="s">
        <v>89</v>
      </c>
      <c r="AV2570" s="13" t="s">
        <v>89</v>
      </c>
      <c r="AW2570" s="13" t="s">
        <v>39</v>
      </c>
      <c r="AX2570" s="13" t="s">
        <v>80</v>
      </c>
      <c r="AY2570" s="158" t="s">
        <v>192</v>
      </c>
    </row>
    <row r="2571" spans="2:65" s="13" customFormat="1" ht="10.199999999999999" x14ac:dyDescent="0.2">
      <c r="B2571" s="157"/>
      <c r="D2571" s="151" t="s">
        <v>203</v>
      </c>
      <c r="E2571" s="158" t="s">
        <v>20</v>
      </c>
      <c r="F2571" s="159" t="s">
        <v>1288</v>
      </c>
      <c r="H2571" s="160">
        <v>108.18</v>
      </c>
      <c r="I2571" s="161"/>
      <c r="L2571" s="157"/>
      <c r="M2571" s="162"/>
      <c r="T2571" s="163"/>
      <c r="AT2571" s="158" t="s">
        <v>203</v>
      </c>
      <c r="AU2571" s="158" t="s">
        <v>89</v>
      </c>
      <c r="AV2571" s="13" t="s">
        <v>89</v>
      </c>
      <c r="AW2571" s="13" t="s">
        <v>39</v>
      </c>
      <c r="AX2571" s="13" t="s">
        <v>80</v>
      </c>
      <c r="AY2571" s="158" t="s">
        <v>192</v>
      </c>
    </row>
    <row r="2572" spans="2:65" s="14" customFormat="1" ht="10.199999999999999" x14ac:dyDescent="0.2">
      <c r="B2572" s="164"/>
      <c r="D2572" s="151" t="s">
        <v>203</v>
      </c>
      <c r="E2572" s="165" t="s">
        <v>20</v>
      </c>
      <c r="F2572" s="166" t="s">
        <v>207</v>
      </c>
      <c r="H2572" s="167">
        <v>120.82</v>
      </c>
      <c r="I2572" s="168"/>
      <c r="L2572" s="164"/>
      <c r="M2572" s="169"/>
      <c r="T2572" s="170"/>
      <c r="AT2572" s="165" t="s">
        <v>203</v>
      </c>
      <c r="AU2572" s="165" t="s">
        <v>89</v>
      </c>
      <c r="AV2572" s="14" t="s">
        <v>199</v>
      </c>
      <c r="AW2572" s="14" t="s">
        <v>39</v>
      </c>
      <c r="AX2572" s="14" t="s">
        <v>22</v>
      </c>
      <c r="AY2572" s="165" t="s">
        <v>192</v>
      </c>
    </row>
    <row r="2573" spans="2:65" s="1" customFormat="1" ht="16.5" customHeight="1" x14ac:dyDescent="0.2">
      <c r="B2573" s="33"/>
      <c r="C2573" s="133" t="s">
        <v>3531</v>
      </c>
      <c r="D2573" s="133" t="s">
        <v>194</v>
      </c>
      <c r="E2573" s="134" t="s">
        <v>3532</v>
      </c>
      <c r="F2573" s="135" t="s">
        <v>3533</v>
      </c>
      <c r="G2573" s="136" t="s">
        <v>234</v>
      </c>
      <c r="H2573" s="137">
        <v>133.46</v>
      </c>
      <c r="I2573" s="138"/>
      <c r="J2573" s="139">
        <f>ROUND(I2573*H2573,2)</f>
        <v>0</v>
      </c>
      <c r="K2573" s="135" t="s">
        <v>198</v>
      </c>
      <c r="L2573" s="33"/>
      <c r="M2573" s="140" t="s">
        <v>20</v>
      </c>
      <c r="N2573" s="141" t="s">
        <v>51</v>
      </c>
      <c r="P2573" s="142">
        <f>O2573*H2573</f>
        <v>0</v>
      </c>
      <c r="Q2573" s="142">
        <v>0</v>
      </c>
      <c r="R2573" s="142">
        <f>Q2573*H2573</f>
        <v>0</v>
      </c>
      <c r="S2573" s="142">
        <v>0</v>
      </c>
      <c r="T2573" s="143">
        <f>S2573*H2573</f>
        <v>0</v>
      </c>
      <c r="AR2573" s="144" t="s">
        <v>350</v>
      </c>
      <c r="AT2573" s="144" t="s">
        <v>194</v>
      </c>
      <c r="AU2573" s="144" t="s">
        <v>89</v>
      </c>
      <c r="AY2573" s="18" t="s">
        <v>192</v>
      </c>
      <c r="BE2573" s="145">
        <f>IF(N2573="základní",J2573,0)</f>
        <v>0</v>
      </c>
      <c r="BF2573" s="145">
        <f>IF(N2573="snížená",J2573,0)</f>
        <v>0</v>
      </c>
      <c r="BG2573" s="145">
        <f>IF(N2573="zákl. přenesená",J2573,0)</f>
        <v>0</v>
      </c>
      <c r="BH2573" s="145">
        <f>IF(N2573="sníž. přenesená",J2573,0)</f>
        <v>0</v>
      </c>
      <c r="BI2573" s="145">
        <f>IF(N2573="nulová",J2573,0)</f>
        <v>0</v>
      </c>
      <c r="BJ2573" s="18" t="s">
        <v>22</v>
      </c>
      <c r="BK2573" s="145">
        <f>ROUND(I2573*H2573,2)</f>
        <v>0</v>
      </c>
      <c r="BL2573" s="18" t="s">
        <v>350</v>
      </c>
      <c r="BM2573" s="144" t="s">
        <v>3534</v>
      </c>
    </row>
    <row r="2574" spans="2:65" s="1" customFormat="1" ht="10.199999999999999" x14ac:dyDescent="0.2">
      <c r="B2574" s="33"/>
      <c r="D2574" s="146" t="s">
        <v>201</v>
      </c>
      <c r="F2574" s="147" t="s">
        <v>3535</v>
      </c>
      <c r="I2574" s="148"/>
      <c r="L2574" s="33"/>
      <c r="M2574" s="149"/>
      <c r="T2574" s="54"/>
      <c r="AT2574" s="18" t="s">
        <v>201</v>
      </c>
      <c r="AU2574" s="18" t="s">
        <v>89</v>
      </c>
    </row>
    <row r="2575" spans="2:65" s="13" customFormat="1" ht="10.199999999999999" x14ac:dyDescent="0.2">
      <c r="B2575" s="157"/>
      <c r="D2575" s="151" t="s">
        <v>203</v>
      </c>
      <c r="E2575" s="158" t="s">
        <v>20</v>
      </c>
      <c r="F2575" s="159" t="s">
        <v>1276</v>
      </c>
      <c r="H2575" s="160">
        <v>12.64</v>
      </c>
      <c r="I2575" s="161"/>
      <c r="L2575" s="157"/>
      <c r="M2575" s="162"/>
      <c r="T2575" s="163"/>
      <c r="AT2575" s="158" t="s">
        <v>203</v>
      </c>
      <c r="AU2575" s="158" t="s">
        <v>89</v>
      </c>
      <c r="AV2575" s="13" t="s">
        <v>89</v>
      </c>
      <c r="AW2575" s="13" t="s">
        <v>39</v>
      </c>
      <c r="AX2575" s="13" t="s">
        <v>80</v>
      </c>
      <c r="AY2575" s="158" t="s">
        <v>192</v>
      </c>
    </row>
    <row r="2576" spans="2:65" s="13" customFormat="1" ht="10.199999999999999" x14ac:dyDescent="0.2">
      <c r="B2576" s="157"/>
      <c r="D2576" s="151" t="s">
        <v>203</v>
      </c>
      <c r="E2576" s="158" t="s">
        <v>20</v>
      </c>
      <c r="F2576" s="159" t="s">
        <v>1278</v>
      </c>
      <c r="H2576" s="160">
        <v>12.64</v>
      </c>
      <c r="I2576" s="161"/>
      <c r="L2576" s="157"/>
      <c r="M2576" s="162"/>
      <c r="T2576" s="163"/>
      <c r="AT2576" s="158" t="s">
        <v>203</v>
      </c>
      <c r="AU2576" s="158" t="s">
        <v>89</v>
      </c>
      <c r="AV2576" s="13" t="s">
        <v>89</v>
      </c>
      <c r="AW2576" s="13" t="s">
        <v>39</v>
      </c>
      <c r="AX2576" s="13" t="s">
        <v>80</v>
      </c>
      <c r="AY2576" s="158" t="s">
        <v>192</v>
      </c>
    </row>
    <row r="2577" spans="2:65" s="13" customFormat="1" ht="10.199999999999999" x14ac:dyDescent="0.2">
      <c r="B2577" s="157"/>
      <c r="D2577" s="151" t="s">
        <v>203</v>
      </c>
      <c r="E2577" s="158" t="s">
        <v>20</v>
      </c>
      <c r="F2577" s="159" t="s">
        <v>1288</v>
      </c>
      <c r="H2577" s="160">
        <v>108.18</v>
      </c>
      <c r="I2577" s="161"/>
      <c r="L2577" s="157"/>
      <c r="M2577" s="162"/>
      <c r="T2577" s="163"/>
      <c r="AT2577" s="158" t="s">
        <v>203</v>
      </c>
      <c r="AU2577" s="158" t="s">
        <v>89</v>
      </c>
      <c r="AV2577" s="13" t="s">
        <v>89</v>
      </c>
      <c r="AW2577" s="13" t="s">
        <v>39</v>
      </c>
      <c r="AX2577" s="13" t="s">
        <v>80</v>
      </c>
      <c r="AY2577" s="158" t="s">
        <v>192</v>
      </c>
    </row>
    <row r="2578" spans="2:65" s="14" customFormat="1" ht="10.199999999999999" x14ac:dyDescent="0.2">
      <c r="B2578" s="164"/>
      <c r="D2578" s="151" t="s">
        <v>203</v>
      </c>
      <c r="E2578" s="165" t="s">
        <v>20</v>
      </c>
      <c r="F2578" s="166" t="s">
        <v>207</v>
      </c>
      <c r="H2578" s="167">
        <v>133.46</v>
      </c>
      <c r="I2578" s="168"/>
      <c r="L2578" s="164"/>
      <c r="M2578" s="169"/>
      <c r="T2578" s="170"/>
      <c r="AT2578" s="165" t="s">
        <v>203</v>
      </c>
      <c r="AU2578" s="165" t="s">
        <v>89</v>
      </c>
      <c r="AV2578" s="14" t="s">
        <v>199</v>
      </c>
      <c r="AW2578" s="14" t="s">
        <v>39</v>
      </c>
      <c r="AX2578" s="14" t="s">
        <v>22</v>
      </c>
      <c r="AY2578" s="165" t="s">
        <v>192</v>
      </c>
    </row>
    <row r="2579" spans="2:65" s="1" customFormat="1" ht="16.5" customHeight="1" x14ac:dyDescent="0.2">
      <c r="B2579" s="33"/>
      <c r="C2579" s="133" t="s">
        <v>3536</v>
      </c>
      <c r="D2579" s="133" t="s">
        <v>194</v>
      </c>
      <c r="E2579" s="134" t="s">
        <v>3537</v>
      </c>
      <c r="F2579" s="135" t="s">
        <v>3538</v>
      </c>
      <c r="G2579" s="136" t="s">
        <v>234</v>
      </c>
      <c r="H2579" s="137">
        <v>133.46</v>
      </c>
      <c r="I2579" s="138"/>
      <c r="J2579" s="139">
        <f>ROUND(I2579*H2579,2)</f>
        <v>0</v>
      </c>
      <c r="K2579" s="135" t="s">
        <v>198</v>
      </c>
      <c r="L2579" s="33"/>
      <c r="M2579" s="140" t="s">
        <v>20</v>
      </c>
      <c r="N2579" s="141" t="s">
        <v>51</v>
      </c>
      <c r="P2579" s="142">
        <f>O2579*H2579</f>
        <v>0</v>
      </c>
      <c r="Q2579" s="142">
        <v>1.0000000000000001E-5</v>
      </c>
      <c r="R2579" s="142">
        <f>Q2579*H2579</f>
        <v>1.3346000000000002E-3</v>
      </c>
      <c r="S2579" s="142">
        <v>0</v>
      </c>
      <c r="T2579" s="143">
        <f>S2579*H2579</f>
        <v>0</v>
      </c>
      <c r="AR2579" s="144" t="s">
        <v>350</v>
      </c>
      <c r="AT2579" s="144" t="s">
        <v>194</v>
      </c>
      <c r="AU2579" s="144" t="s">
        <v>89</v>
      </c>
      <c r="AY2579" s="18" t="s">
        <v>192</v>
      </c>
      <c r="BE2579" s="145">
        <f>IF(N2579="základní",J2579,0)</f>
        <v>0</v>
      </c>
      <c r="BF2579" s="145">
        <f>IF(N2579="snížená",J2579,0)</f>
        <v>0</v>
      </c>
      <c r="BG2579" s="145">
        <f>IF(N2579="zákl. přenesená",J2579,0)</f>
        <v>0</v>
      </c>
      <c r="BH2579" s="145">
        <f>IF(N2579="sníž. přenesená",J2579,0)</f>
        <v>0</v>
      </c>
      <c r="BI2579" s="145">
        <f>IF(N2579="nulová",J2579,0)</f>
        <v>0</v>
      </c>
      <c r="BJ2579" s="18" t="s">
        <v>22</v>
      </c>
      <c r="BK2579" s="145">
        <f>ROUND(I2579*H2579,2)</f>
        <v>0</v>
      </c>
      <c r="BL2579" s="18" t="s">
        <v>350</v>
      </c>
      <c r="BM2579" s="144" t="s">
        <v>3539</v>
      </c>
    </row>
    <row r="2580" spans="2:65" s="1" customFormat="1" ht="10.199999999999999" x14ac:dyDescent="0.2">
      <c r="B2580" s="33"/>
      <c r="D2580" s="146" t="s">
        <v>201</v>
      </c>
      <c r="F2580" s="147" t="s">
        <v>3540</v>
      </c>
      <c r="I2580" s="148"/>
      <c r="L2580" s="33"/>
      <c r="M2580" s="149"/>
      <c r="T2580" s="54"/>
      <c r="AT2580" s="18" t="s">
        <v>201</v>
      </c>
      <c r="AU2580" s="18" t="s">
        <v>89</v>
      </c>
    </row>
    <row r="2581" spans="2:65" s="1" customFormat="1" ht="16.5" customHeight="1" x14ac:dyDescent="0.2">
      <c r="B2581" s="33"/>
      <c r="C2581" s="133" t="s">
        <v>3541</v>
      </c>
      <c r="D2581" s="133" t="s">
        <v>194</v>
      </c>
      <c r="E2581" s="134" t="s">
        <v>3542</v>
      </c>
      <c r="F2581" s="135" t="s">
        <v>3543</v>
      </c>
      <c r="G2581" s="136" t="s">
        <v>234</v>
      </c>
      <c r="H2581" s="137">
        <v>120.82</v>
      </c>
      <c r="I2581" s="138"/>
      <c r="J2581" s="139">
        <f>ROUND(I2581*H2581,2)</f>
        <v>0</v>
      </c>
      <c r="K2581" s="135" t="s">
        <v>198</v>
      </c>
      <c r="L2581" s="33"/>
      <c r="M2581" s="140" t="s">
        <v>20</v>
      </c>
      <c r="N2581" s="141" t="s">
        <v>51</v>
      </c>
      <c r="P2581" s="142">
        <f>O2581*H2581</f>
        <v>0</v>
      </c>
      <c r="Q2581" s="142">
        <v>1.9000000000000001E-4</v>
      </c>
      <c r="R2581" s="142">
        <f>Q2581*H2581</f>
        <v>2.2955799999999998E-2</v>
      </c>
      <c r="S2581" s="142">
        <v>0</v>
      </c>
      <c r="T2581" s="143">
        <f>S2581*H2581</f>
        <v>0</v>
      </c>
      <c r="AR2581" s="144" t="s">
        <v>350</v>
      </c>
      <c r="AT2581" s="144" t="s">
        <v>194</v>
      </c>
      <c r="AU2581" s="144" t="s">
        <v>89</v>
      </c>
      <c r="AY2581" s="18" t="s">
        <v>192</v>
      </c>
      <c r="BE2581" s="145">
        <f>IF(N2581="základní",J2581,0)</f>
        <v>0</v>
      </c>
      <c r="BF2581" s="145">
        <f>IF(N2581="snížená",J2581,0)</f>
        <v>0</v>
      </c>
      <c r="BG2581" s="145">
        <f>IF(N2581="zákl. přenesená",J2581,0)</f>
        <v>0</v>
      </c>
      <c r="BH2581" s="145">
        <f>IF(N2581="sníž. přenesená",J2581,0)</f>
        <v>0</v>
      </c>
      <c r="BI2581" s="145">
        <f>IF(N2581="nulová",J2581,0)</f>
        <v>0</v>
      </c>
      <c r="BJ2581" s="18" t="s">
        <v>22</v>
      </c>
      <c r="BK2581" s="145">
        <f>ROUND(I2581*H2581,2)</f>
        <v>0</v>
      </c>
      <c r="BL2581" s="18" t="s">
        <v>350</v>
      </c>
      <c r="BM2581" s="144" t="s">
        <v>3544</v>
      </c>
    </row>
    <row r="2582" spans="2:65" s="1" customFormat="1" ht="10.199999999999999" x14ac:dyDescent="0.2">
      <c r="B2582" s="33"/>
      <c r="D2582" s="146" t="s">
        <v>201</v>
      </c>
      <c r="F2582" s="147" t="s">
        <v>3545</v>
      </c>
      <c r="I2582" s="148"/>
      <c r="L2582" s="33"/>
      <c r="M2582" s="149"/>
      <c r="T2582" s="54"/>
      <c r="AT2582" s="18" t="s">
        <v>201</v>
      </c>
      <c r="AU2582" s="18" t="s">
        <v>89</v>
      </c>
    </row>
    <row r="2583" spans="2:65" s="13" customFormat="1" ht="10.199999999999999" x14ac:dyDescent="0.2">
      <c r="B2583" s="157"/>
      <c r="D2583" s="151" t="s">
        <v>203</v>
      </c>
      <c r="E2583" s="158" t="s">
        <v>20</v>
      </c>
      <c r="F2583" s="159" t="s">
        <v>1276</v>
      </c>
      <c r="H2583" s="160">
        <v>12.64</v>
      </c>
      <c r="I2583" s="161"/>
      <c r="L2583" s="157"/>
      <c r="M2583" s="162"/>
      <c r="T2583" s="163"/>
      <c r="AT2583" s="158" t="s">
        <v>203</v>
      </c>
      <c r="AU2583" s="158" t="s">
        <v>89</v>
      </c>
      <c r="AV2583" s="13" t="s">
        <v>89</v>
      </c>
      <c r="AW2583" s="13" t="s">
        <v>39</v>
      </c>
      <c r="AX2583" s="13" t="s">
        <v>80</v>
      </c>
      <c r="AY2583" s="158" t="s">
        <v>192</v>
      </c>
    </row>
    <row r="2584" spans="2:65" s="13" customFormat="1" ht="10.199999999999999" x14ac:dyDescent="0.2">
      <c r="B2584" s="157"/>
      <c r="D2584" s="151" t="s">
        <v>203</v>
      </c>
      <c r="E2584" s="158" t="s">
        <v>20</v>
      </c>
      <c r="F2584" s="159" t="s">
        <v>1288</v>
      </c>
      <c r="H2584" s="160">
        <v>108.18</v>
      </c>
      <c r="I2584" s="161"/>
      <c r="L2584" s="157"/>
      <c r="M2584" s="162"/>
      <c r="T2584" s="163"/>
      <c r="AT2584" s="158" t="s">
        <v>203</v>
      </c>
      <c r="AU2584" s="158" t="s">
        <v>89</v>
      </c>
      <c r="AV2584" s="13" t="s">
        <v>89</v>
      </c>
      <c r="AW2584" s="13" t="s">
        <v>39</v>
      </c>
      <c r="AX2584" s="13" t="s">
        <v>80</v>
      </c>
      <c r="AY2584" s="158" t="s">
        <v>192</v>
      </c>
    </row>
    <row r="2585" spans="2:65" s="14" customFormat="1" ht="10.199999999999999" x14ac:dyDescent="0.2">
      <c r="B2585" s="164"/>
      <c r="D2585" s="151" t="s">
        <v>203</v>
      </c>
      <c r="E2585" s="165" t="s">
        <v>20</v>
      </c>
      <c r="F2585" s="166" t="s">
        <v>207</v>
      </c>
      <c r="H2585" s="167">
        <v>120.82</v>
      </c>
      <c r="I2585" s="168"/>
      <c r="L2585" s="164"/>
      <c r="M2585" s="169"/>
      <c r="T2585" s="170"/>
      <c r="AT2585" s="165" t="s">
        <v>203</v>
      </c>
      <c r="AU2585" s="165" t="s">
        <v>89</v>
      </c>
      <c r="AV2585" s="14" t="s">
        <v>199</v>
      </c>
      <c r="AW2585" s="14" t="s">
        <v>39</v>
      </c>
      <c r="AX2585" s="14" t="s">
        <v>22</v>
      </c>
      <c r="AY2585" s="165" t="s">
        <v>192</v>
      </c>
    </row>
    <row r="2586" spans="2:65" s="1" customFormat="1" ht="16.5" customHeight="1" x14ac:dyDescent="0.2">
      <c r="B2586" s="33"/>
      <c r="C2586" s="133" t="s">
        <v>3546</v>
      </c>
      <c r="D2586" s="133" t="s">
        <v>194</v>
      </c>
      <c r="E2586" s="134" t="s">
        <v>3547</v>
      </c>
      <c r="F2586" s="135" t="s">
        <v>3548</v>
      </c>
      <c r="G2586" s="136" t="s">
        <v>234</v>
      </c>
      <c r="H2586" s="137">
        <v>12.64</v>
      </c>
      <c r="I2586" s="138"/>
      <c r="J2586" s="139">
        <f>ROUND(I2586*H2586,2)</f>
        <v>0</v>
      </c>
      <c r="K2586" s="135" t="s">
        <v>198</v>
      </c>
      <c r="L2586" s="33"/>
      <c r="M2586" s="140" t="s">
        <v>20</v>
      </c>
      <c r="N2586" s="141" t="s">
        <v>51</v>
      </c>
      <c r="P2586" s="142">
        <f>O2586*H2586</f>
        <v>0</v>
      </c>
      <c r="Q2586" s="142">
        <v>5.0000000000000001E-3</v>
      </c>
      <c r="R2586" s="142">
        <f>Q2586*H2586</f>
        <v>6.3200000000000006E-2</v>
      </c>
      <c r="S2586" s="142">
        <v>0</v>
      </c>
      <c r="T2586" s="143">
        <f>S2586*H2586</f>
        <v>0</v>
      </c>
      <c r="AR2586" s="144" t="s">
        <v>350</v>
      </c>
      <c r="AT2586" s="144" t="s">
        <v>194</v>
      </c>
      <c r="AU2586" s="144" t="s">
        <v>89</v>
      </c>
      <c r="AY2586" s="18" t="s">
        <v>192</v>
      </c>
      <c r="BE2586" s="145">
        <f>IF(N2586="základní",J2586,0)</f>
        <v>0</v>
      </c>
      <c r="BF2586" s="145">
        <f>IF(N2586="snížená",J2586,0)</f>
        <v>0</v>
      </c>
      <c r="BG2586" s="145">
        <f>IF(N2586="zákl. přenesená",J2586,0)</f>
        <v>0</v>
      </c>
      <c r="BH2586" s="145">
        <f>IF(N2586="sníž. přenesená",J2586,0)</f>
        <v>0</v>
      </c>
      <c r="BI2586" s="145">
        <f>IF(N2586="nulová",J2586,0)</f>
        <v>0</v>
      </c>
      <c r="BJ2586" s="18" t="s">
        <v>22</v>
      </c>
      <c r="BK2586" s="145">
        <f>ROUND(I2586*H2586,2)</f>
        <v>0</v>
      </c>
      <c r="BL2586" s="18" t="s">
        <v>350</v>
      </c>
      <c r="BM2586" s="144" t="s">
        <v>3549</v>
      </c>
    </row>
    <row r="2587" spans="2:65" s="1" customFormat="1" ht="10.199999999999999" x14ac:dyDescent="0.2">
      <c r="B2587" s="33"/>
      <c r="D2587" s="146" t="s">
        <v>201</v>
      </c>
      <c r="F2587" s="147" t="s">
        <v>3550</v>
      </c>
      <c r="I2587" s="148"/>
      <c r="L2587" s="33"/>
      <c r="M2587" s="149"/>
      <c r="T2587" s="54"/>
      <c r="AT2587" s="18" t="s">
        <v>201</v>
      </c>
      <c r="AU2587" s="18" t="s">
        <v>89</v>
      </c>
    </row>
    <row r="2588" spans="2:65" s="13" customFormat="1" ht="10.199999999999999" x14ac:dyDescent="0.2">
      <c r="B2588" s="157"/>
      <c r="D2588" s="151" t="s">
        <v>203</v>
      </c>
      <c r="E2588" s="158" t="s">
        <v>20</v>
      </c>
      <c r="F2588" s="159" t="s">
        <v>1278</v>
      </c>
      <c r="H2588" s="160">
        <v>12.64</v>
      </c>
      <c r="I2588" s="161"/>
      <c r="L2588" s="157"/>
      <c r="M2588" s="162"/>
      <c r="T2588" s="163"/>
      <c r="AT2588" s="158" t="s">
        <v>203</v>
      </c>
      <c r="AU2588" s="158" t="s">
        <v>89</v>
      </c>
      <c r="AV2588" s="13" t="s">
        <v>89</v>
      </c>
      <c r="AW2588" s="13" t="s">
        <v>39</v>
      </c>
      <c r="AX2588" s="13" t="s">
        <v>22</v>
      </c>
      <c r="AY2588" s="158" t="s">
        <v>192</v>
      </c>
    </row>
    <row r="2589" spans="2:65" s="1" customFormat="1" ht="16.5" customHeight="1" x14ac:dyDescent="0.2">
      <c r="B2589" s="33"/>
      <c r="C2589" s="133" t="s">
        <v>3551</v>
      </c>
      <c r="D2589" s="133" t="s">
        <v>194</v>
      </c>
      <c r="E2589" s="134" t="s">
        <v>3552</v>
      </c>
      <c r="F2589" s="135" t="s">
        <v>3553</v>
      </c>
      <c r="G2589" s="136" t="s">
        <v>234</v>
      </c>
      <c r="H2589" s="137">
        <v>12.64</v>
      </c>
      <c r="I2589" s="138"/>
      <c r="J2589" s="139">
        <f>ROUND(I2589*H2589,2)</f>
        <v>0</v>
      </c>
      <c r="K2589" s="135" t="s">
        <v>198</v>
      </c>
      <c r="L2589" s="33"/>
      <c r="M2589" s="140" t="s">
        <v>20</v>
      </c>
      <c r="N2589" s="141" t="s">
        <v>51</v>
      </c>
      <c r="P2589" s="142">
        <f>O2589*H2589</f>
        <v>0</v>
      </c>
      <c r="Q2589" s="142">
        <v>5.1000000000000004E-3</v>
      </c>
      <c r="R2589" s="142">
        <f>Q2589*H2589</f>
        <v>6.4464000000000007E-2</v>
      </c>
      <c r="S2589" s="142">
        <v>0</v>
      </c>
      <c r="T2589" s="143">
        <f>S2589*H2589</f>
        <v>0</v>
      </c>
      <c r="AR2589" s="144" t="s">
        <v>350</v>
      </c>
      <c r="AT2589" s="144" t="s">
        <v>194</v>
      </c>
      <c r="AU2589" s="144" t="s">
        <v>89</v>
      </c>
      <c r="AY2589" s="18" t="s">
        <v>192</v>
      </c>
      <c r="BE2589" s="145">
        <f>IF(N2589="základní",J2589,0)</f>
        <v>0</v>
      </c>
      <c r="BF2589" s="145">
        <f>IF(N2589="snížená",J2589,0)</f>
        <v>0</v>
      </c>
      <c r="BG2589" s="145">
        <f>IF(N2589="zákl. přenesená",J2589,0)</f>
        <v>0</v>
      </c>
      <c r="BH2589" s="145">
        <f>IF(N2589="sníž. přenesená",J2589,0)</f>
        <v>0</v>
      </c>
      <c r="BI2589" s="145">
        <f>IF(N2589="nulová",J2589,0)</f>
        <v>0</v>
      </c>
      <c r="BJ2589" s="18" t="s">
        <v>22</v>
      </c>
      <c r="BK2589" s="145">
        <f>ROUND(I2589*H2589,2)</f>
        <v>0</v>
      </c>
      <c r="BL2589" s="18" t="s">
        <v>350</v>
      </c>
      <c r="BM2589" s="144" t="s">
        <v>3554</v>
      </c>
    </row>
    <row r="2590" spans="2:65" s="1" customFormat="1" ht="10.199999999999999" x14ac:dyDescent="0.2">
      <c r="B2590" s="33"/>
      <c r="D2590" s="146" t="s">
        <v>201</v>
      </c>
      <c r="F2590" s="147" t="s">
        <v>3555</v>
      </c>
      <c r="I2590" s="148"/>
      <c r="L2590" s="33"/>
      <c r="M2590" s="149"/>
      <c r="T2590" s="54"/>
      <c r="AT2590" s="18" t="s">
        <v>201</v>
      </c>
      <c r="AU2590" s="18" t="s">
        <v>89</v>
      </c>
    </row>
    <row r="2591" spans="2:65" s="13" customFormat="1" ht="10.199999999999999" x14ac:dyDescent="0.2">
      <c r="B2591" s="157"/>
      <c r="D2591" s="151" t="s">
        <v>203</v>
      </c>
      <c r="E2591" s="158" t="s">
        <v>20</v>
      </c>
      <c r="F2591" s="159" t="s">
        <v>1278</v>
      </c>
      <c r="H2591" s="160">
        <v>12.64</v>
      </c>
      <c r="I2591" s="161"/>
      <c r="L2591" s="157"/>
      <c r="M2591" s="162"/>
      <c r="T2591" s="163"/>
      <c r="AT2591" s="158" t="s">
        <v>203</v>
      </c>
      <c r="AU2591" s="158" t="s">
        <v>89</v>
      </c>
      <c r="AV2591" s="13" t="s">
        <v>89</v>
      </c>
      <c r="AW2591" s="13" t="s">
        <v>39</v>
      </c>
      <c r="AX2591" s="13" t="s">
        <v>22</v>
      </c>
      <c r="AY2591" s="158" t="s">
        <v>192</v>
      </c>
    </row>
    <row r="2592" spans="2:65" s="1" customFormat="1" ht="16.5" customHeight="1" x14ac:dyDescent="0.2">
      <c r="B2592" s="33"/>
      <c r="C2592" s="133" t="s">
        <v>3556</v>
      </c>
      <c r="D2592" s="133" t="s">
        <v>194</v>
      </c>
      <c r="E2592" s="134" t="s">
        <v>3557</v>
      </c>
      <c r="F2592" s="135" t="s">
        <v>3558</v>
      </c>
      <c r="G2592" s="136" t="s">
        <v>234</v>
      </c>
      <c r="H2592" s="137">
        <v>12.64</v>
      </c>
      <c r="I2592" s="138"/>
      <c r="J2592" s="139">
        <f>ROUND(I2592*H2592,2)</f>
        <v>0</v>
      </c>
      <c r="K2592" s="135" t="s">
        <v>198</v>
      </c>
      <c r="L2592" s="33"/>
      <c r="M2592" s="140" t="s">
        <v>20</v>
      </c>
      <c r="N2592" s="141" t="s">
        <v>51</v>
      </c>
      <c r="P2592" s="142">
        <f>O2592*H2592</f>
        <v>0</v>
      </c>
      <c r="Q2592" s="142">
        <v>6.0000000000000002E-5</v>
      </c>
      <c r="R2592" s="142">
        <f>Q2592*H2592</f>
        <v>7.584E-4</v>
      </c>
      <c r="S2592" s="142">
        <v>0</v>
      </c>
      <c r="T2592" s="143">
        <f>S2592*H2592</f>
        <v>0</v>
      </c>
      <c r="AR2592" s="144" t="s">
        <v>350</v>
      </c>
      <c r="AT2592" s="144" t="s">
        <v>194</v>
      </c>
      <c r="AU2592" s="144" t="s">
        <v>89</v>
      </c>
      <c r="AY2592" s="18" t="s">
        <v>192</v>
      </c>
      <c r="BE2592" s="145">
        <f>IF(N2592="základní",J2592,0)</f>
        <v>0</v>
      </c>
      <c r="BF2592" s="145">
        <f>IF(N2592="snížená",J2592,0)</f>
        <v>0</v>
      </c>
      <c r="BG2592" s="145">
        <f>IF(N2592="zákl. přenesená",J2592,0)</f>
        <v>0</v>
      </c>
      <c r="BH2592" s="145">
        <f>IF(N2592="sníž. přenesená",J2592,0)</f>
        <v>0</v>
      </c>
      <c r="BI2592" s="145">
        <f>IF(N2592="nulová",J2592,0)</f>
        <v>0</v>
      </c>
      <c r="BJ2592" s="18" t="s">
        <v>22</v>
      </c>
      <c r="BK2592" s="145">
        <f>ROUND(I2592*H2592,2)</f>
        <v>0</v>
      </c>
      <c r="BL2592" s="18" t="s">
        <v>350</v>
      </c>
      <c r="BM2592" s="144" t="s">
        <v>3559</v>
      </c>
    </row>
    <row r="2593" spans="2:65" s="1" customFormat="1" ht="10.199999999999999" x14ac:dyDescent="0.2">
      <c r="B2593" s="33"/>
      <c r="D2593" s="146" t="s">
        <v>201</v>
      </c>
      <c r="F2593" s="147" t="s">
        <v>3560</v>
      </c>
      <c r="I2593" s="148"/>
      <c r="L2593" s="33"/>
      <c r="M2593" s="149"/>
      <c r="T2593" s="54"/>
      <c r="AT2593" s="18" t="s">
        <v>201</v>
      </c>
      <c r="AU2593" s="18" t="s">
        <v>89</v>
      </c>
    </row>
    <row r="2594" spans="2:65" s="13" customFormat="1" ht="10.199999999999999" x14ac:dyDescent="0.2">
      <c r="B2594" s="157"/>
      <c r="D2594" s="151" t="s">
        <v>203</v>
      </c>
      <c r="E2594" s="158" t="s">
        <v>20</v>
      </c>
      <c r="F2594" s="159" t="s">
        <v>1278</v>
      </c>
      <c r="H2594" s="160">
        <v>12.64</v>
      </c>
      <c r="I2594" s="161"/>
      <c r="L2594" s="157"/>
      <c r="M2594" s="162"/>
      <c r="T2594" s="163"/>
      <c r="AT2594" s="158" t="s">
        <v>203</v>
      </c>
      <c r="AU2594" s="158" t="s">
        <v>89</v>
      </c>
      <c r="AV2594" s="13" t="s">
        <v>89</v>
      </c>
      <c r="AW2594" s="13" t="s">
        <v>39</v>
      </c>
      <c r="AX2594" s="13" t="s">
        <v>22</v>
      </c>
      <c r="AY2594" s="158" t="s">
        <v>192</v>
      </c>
    </row>
    <row r="2595" spans="2:65" s="1" customFormat="1" ht="16.5" customHeight="1" x14ac:dyDescent="0.2">
      <c r="B2595" s="33"/>
      <c r="C2595" s="133" t="s">
        <v>3561</v>
      </c>
      <c r="D2595" s="133" t="s">
        <v>194</v>
      </c>
      <c r="E2595" s="134" t="s">
        <v>3562</v>
      </c>
      <c r="F2595" s="135" t="s">
        <v>3563</v>
      </c>
      <c r="G2595" s="136" t="s">
        <v>234</v>
      </c>
      <c r="H2595" s="137">
        <v>12.64</v>
      </c>
      <c r="I2595" s="138"/>
      <c r="J2595" s="139">
        <f>ROUND(I2595*H2595,2)</f>
        <v>0</v>
      </c>
      <c r="K2595" s="135" t="s">
        <v>198</v>
      </c>
      <c r="L2595" s="33"/>
      <c r="M2595" s="140" t="s">
        <v>20</v>
      </c>
      <c r="N2595" s="141" t="s">
        <v>51</v>
      </c>
      <c r="P2595" s="142">
        <f>O2595*H2595</f>
        <v>0</v>
      </c>
      <c r="Q2595" s="142">
        <v>1.4999999999999999E-4</v>
      </c>
      <c r="R2595" s="142">
        <f>Q2595*H2595</f>
        <v>1.8959999999999999E-3</v>
      </c>
      <c r="S2595" s="142">
        <v>0</v>
      </c>
      <c r="T2595" s="143">
        <f>S2595*H2595</f>
        <v>0</v>
      </c>
      <c r="AR2595" s="144" t="s">
        <v>350</v>
      </c>
      <c r="AT2595" s="144" t="s">
        <v>194</v>
      </c>
      <c r="AU2595" s="144" t="s">
        <v>89</v>
      </c>
      <c r="AY2595" s="18" t="s">
        <v>192</v>
      </c>
      <c r="BE2595" s="145">
        <f>IF(N2595="základní",J2595,0)</f>
        <v>0</v>
      </c>
      <c r="BF2595" s="145">
        <f>IF(N2595="snížená",J2595,0)</f>
        <v>0</v>
      </c>
      <c r="BG2595" s="145">
        <f>IF(N2595="zákl. přenesená",J2595,0)</f>
        <v>0</v>
      </c>
      <c r="BH2595" s="145">
        <f>IF(N2595="sníž. přenesená",J2595,0)</f>
        <v>0</v>
      </c>
      <c r="BI2595" s="145">
        <f>IF(N2595="nulová",J2595,0)</f>
        <v>0</v>
      </c>
      <c r="BJ2595" s="18" t="s">
        <v>22</v>
      </c>
      <c r="BK2595" s="145">
        <f>ROUND(I2595*H2595,2)</f>
        <v>0</v>
      </c>
      <c r="BL2595" s="18" t="s">
        <v>350</v>
      </c>
      <c r="BM2595" s="144" t="s">
        <v>3564</v>
      </c>
    </row>
    <row r="2596" spans="2:65" s="1" customFormat="1" ht="10.199999999999999" x14ac:dyDescent="0.2">
      <c r="B2596" s="33"/>
      <c r="D2596" s="146" t="s">
        <v>201</v>
      </c>
      <c r="F2596" s="147" t="s">
        <v>3565</v>
      </c>
      <c r="I2596" s="148"/>
      <c r="L2596" s="33"/>
      <c r="M2596" s="149"/>
      <c r="T2596" s="54"/>
      <c r="AT2596" s="18" t="s">
        <v>201</v>
      </c>
      <c r="AU2596" s="18" t="s">
        <v>89</v>
      </c>
    </row>
    <row r="2597" spans="2:65" s="13" customFormat="1" ht="10.199999999999999" x14ac:dyDescent="0.2">
      <c r="B2597" s="157"/>
      <c r="D2597" s="151" t="s">
        <v>203</v>
      </c>
      <c r="E2597" s="158" t="s">
        <v>20</v>
      </c>
      <c r="F2597" s="159" t="s">
        <v>1278</v>
      </c>
      <c r="H2597" s="160">
        <v>12.64</v>
      </c>
      <c r="I2597" s="161"/>
      <c r="L2597" s="157"/>
      <c r="M2597" s="162"/>
      <c r="T2597" s="163"/>
      <c r="AT2597" s="158" t="s">
        <v>203</v>
      </c>
      <c r="AU2597" s="158" t="s">
        <v>89</v>
      </c>
      <c r="AV2597" s="13" t="s">
        <v>89</v>
      </c>
      <c r="AW2597" s="13" t="s">
        <v>39</v>
      </c>
      <c r="AX2597" s="13" t="s">
        <v>22</v>
      </c>
      <c r="AY2597" s="158" t="s">
        <v>192</v>
      </c>
    </row>
    <row r="2598" spans="2:65" s="1" customFormat="1" ht="24.15" customHeight="1" x14ac:dyDescent="0.2">
      <c r="B2598" s="33"/>
      <c r="C2598" s="133" t="s">
        <v>3566</v>
      </c>
      <c r="D2598" s="133" t="s">
        <v>194</v>
      </c>
      <c r="E2598" s="134" t="s">
        <v>3567</v>
      </c>
      <c r="F2598" s="135" t="s">
        <v>3568</v>
      </c>
      <c r="G2598" s="136" t="s">
        <v>898</v>
      </c>
      <c r="H2598" s="137">
        <v>9.25</v>
      </c>
      <c r="I2598" s="138"/>
      <c r="J2598" s="139">
        <f>ROUND(I2598*H2598,2)</f>
        <v>0</v>
      </c>
      <c r="K2598" s="135" t="s">
        <v>198</v>
      </c>
      <c r="L2598" s="33"/>
      <c r="M2598" s="140" t="s">
        <v>20</v>
      </c>
      <c r="N2598" s="141" t="s">
        <v>51</v>
      </c>
      <c r="P2598" s="142">
        <f>O2598*H2598</f>
        <v>0</v>
      </c>
      <c r="Q2598" s="142">
        <v>0</v>
      </c>
      <c r="R2598" s="142">
        <f>Q2598*H2598</f>
        <v>0</v>
      </c>
      <c r="S2598" s="142">
        <v>0</v>
      </c>
      <c r="T2598" s="143">
        <f>S2598*H2598</f>
        <v>0</v>
      </c>
      <c r="AR2598" s="144" t="s">
        <v>350</v>
      </c>
      <c r="AT2598" s="144" t="s">
        <v>194</v>
      </c>
      <c r="AU2598" s="144" t="s">
        <v>89</v>
      </c>
      <c r="AY2598" s="18" t="s">
        <v>192</v>
      </c>
      <c r="BE2598" s="145">
        <f>IF(N2598="základní",J2598,0)</f>
        <v>0</v>
      </c>
      <c r="BF2598" s="145">
        <f>IF(N2598="snížená",J2598,0)</f>
        <v>0</v>
      </c>
      <c r="BG2598" s="145">
        <f>IF(N2598="zákl. přenesená",J2598,0)</f>
        <v>0</v>
      </c>
      <c r="BH2598" s="145">
        <f>IF(N2598="sníž. přenesená",J2598,0)</f>
        <v>0</v>
      </c>
      <c r="BI2598" s="145">
        <f>IF(N2598="nulová",J2598,0)</f>
        <v>0</v>
      </c>
      <c r="BJ2598" s="18" t="s">
        <v>22</v>
      </c>
      <c r="BK2598" s="145">
        <f>ROUND(I2598*H2598,2)</f>
        <v>0</v>
      </c>
      <c r="BL2598" s="18" t="s">
        <v>350</v>
      </c>
      <c r="BM2598" s="144" t="s">
        <v>3569</v>
      </c>
    </row>
    <row r="2599" spans="2:65" s="1" customFormat="1" ht="10.199999999999999" x14ac:dyDescent="0.2">
      <c r="B2599" s="33"/>
      <c r="D2599" s="146" t="s">
        <v>201</v>
      </c>
      <c r="F2599" s="147" t="s">
        <v>3570</v>
      </c>
      <c r="I2599" s="148"/>
      <c r="L2599" s="33"/>
      <c r="M2599" s="149"/>
      <c r="T2599" s="54"/>
      <c r="AT2599" s="18" t="s">
        <v>201</v>
      </c>
      <c r="AU2599" s="18" t="s">
        <v>89</v>
      </c>
    </row>
    <row r="2600" spans="2:65" s="1" customFormat="1" ht="19.2" x14ac:dyDescent="0.2">
      <c r="B2600" s="33"/>
      <c r="D2600" s="151" t="s">
        <v>929</v>
      </c>
      <c r="F2600" s="178" t="s">
        <v>3571</v>
      </c>
      <c r="I2600" s="148"/>
      <c r="L2600" s="33"/>
      <c r="M2600" s="149"/>
      <c r="T2600" s="54"/>
      <c r="AT2600" s="18" t="s">
        <v>929</v>
      </c>
      <c r="AU2600" s="18" t="s">
        <v>89</v>
      </c>
    </row>
    <row r="2601" spans="2:65" s="13" customFormat="1" ht="10.199999999999999" x14ac:dyDescent="0.2">
      <c r="B2601" s="157"/>
      <c r="D2601" s="151" t="s">
        <v>203</v>
      </c>
      <c r="F2601" s="159" t="s">
        <v>3572</v>
      </c>
      <c r="H2601" s="160">
        <v>9.25</v>
      </c>
      <c r="I2601" s="161"/>
      <c r="L2601" s="157"/>
      <c r="M2601" s="162"/>
      <c r="T2601" s="163"/>
      <c r="AT2601" s="158" t="s">
        <v>203</v>
      </c>
      <c r="AU2601" s="158" t="s">
        <v>89</v>
      </c>
      <c r="AV2601" s="13" t="s">
        <v>89</v>
      </c>
      <c r="AW2601" s="13" t="s">
        <v>4</v>
      </c>
      <c r="AX2601" s="13" t="s">
        <v>22</v>
      </c>
      <c r="AY2601" s="158" t="s">
        <v>192</v>
      </c>
    </row>
    <row r="2602" spans="2:65" s="1" customFormat="1" ht="24.15" customHeight="1" x14ac:dyDescent="0.2">
      <c r="B2602" s="33"/>
      <c r="C2602" s="133" t="s">
        <v>3573</v>
      </c>
      <c r="D2602" s="133" t="s">
        <v>194</v>
      </c>
      <c r="E2602" s="134" t="s">
        <v>3574</v>
      </c>
      <c r="F2602" s="135" t="s">
        <v>3575</v>
      </c>
      <c r="G2602" s="136" t="s">
        <v>898</v>
      </c>
      <c r="H2602" s="137">
        <v>1.028</v>
      </c>
      <c r="I2602" s="138"/>
      <c r="J2602" s="139">
        <f>ROUND(I2602*H2602,2)</f>
        <v>0</v>
      </c>
      <c r="K2602" s="135" t="s">
        <v>198</v>
      </c>
      <c r="L2602" s="33"/>
      <c r="M2602" s="140" t="s">
        <v>20</v>
      </c>
      <c r="N2602" s="141" t="s">
        <v>51</v>
      </c>
      <c r="P2602" s="142">
        <f>O2602*H2602</f>
        <v>0</v>
      </c>
      <c r="Q2602" s="142">
        <v>0</v>
      </c>
      <c r="R2602" s="142">
        <f>Q2602*H2602</f>
        <v>0</v>
      </c>
      <c r="S2602" s="142">
        <v>0</v>
      </c>
      <c r="T2602" s="143">
        <f>S2602*H2602</f>
        <v>0</v>
      </c>
      <c r="AR2602" s="144" t="s">
        <v>350</v>
      </c>
      <c r="AT2602" s="144" t="s">
        <v>194</v>
      </c>
      <c r="AU2602" s="144" t="s">
        <v>89</v>
      </c>
      <c r="AY2602" s="18" t="s">
        <v>192</v>
      </c>
      <c r="BE2602" s="145">
        <f>IF(N2602="základní",J2602,0)</f>
        <v>0</v>
      </c>
      <c r="BF2602" s="145">
        <f>IF(N2602="snížená",J2602,0)</f>
        <v>0</v>
      </c>
      <c r="BG2602" s="145">
        <f>IF(N2602="zákl. přenesená",J2602,0)</f>
        <v>0</v>
      </c>
      <c r="BH2602" s="145">
        <f>IF(N2602="sníž. přenesená",J2602,0)</f>
        <v>0</v>
      </c>
      <c r="BI2602" s="145">
        <f>IF(N2602="nulová",J2602,0)</f>
        <v>0</v>
      </c>
      <c r="BJ2602" s="18" t="s">
        <v>22</v>
      </c>
      <c r="BK2602" s="145">
        <f>ROUND(I2602*H2602,2)</f>
        <v>0</v>
      </c>
      <c r="BL2602" s="18" t="s">
        <v>350</v>
      </c>
      <c r="BM2602" s="144" t="s">
        <v>3576</v>
      </c>
    </row>
    <row r="2603" spans="2:65" s="1" customFormat="1" ht="10.199999999999999" x14ac:dyDescent="0.2">
      <c r="B2603" s="33"/>
      <c r="D2603" s="146" t="s">
        <v>201</v>
      </c>
      <c r="F2603" s="147" t="s">
        <v>3577</v>
      </c>
      <c r="I2603" s="148"/>
      <c r="L2603" s="33"/>
      <c r="M2603" s="149"/>
      <c r="T2603" s="54"/>
      <c r="AT2603" s="18" t="s">
        <v>201</v>
      </c>
      <c r="AU2603" s="18" t="s">
        <v>89</v>
      </c>
    </row>
    <row r="2604" spans="2:65" s="1" customFormat="1" ht="19.2" x14ac:dyDescent="0.2">
      <c r="B2604" s="33"/>
      <c r="D2604" s="151" t="s">
        <v>929</v>
      </c>
      <c r="F2604" s="178" t="s">
        <v>3578</v>
      </c>
      <c r="I2604" s="148"/>
      <c r="L2604" s="33"/>
      <c r="M2604" s="149"/>
      <c r="T2604" s="54"/>
      <c r="AT2604" s="18" t="s">
        <v>929</v>
      </c>
      <c r="AU2604" s="18" t="s">
        <v>89</v>
      </c>
    </row>
    <row r="2605" spans="2:65" s="13" customFormat="1" ht="10.199999999999999" x14ac:dyDescent="0.2">
      <c r="B2605" s="157"/>
      <c r="D2605" s="151" t="s">
        <v>203</v>
      </c>
      <c r="F2605" s="159" t="s">
        <v>3579</v>
      </c>
      <c r="H2605" s="160">
        <v>1.028</v>
      </c>
      <c r="I2605" s="161"/>
      <c r="L2605" s="157"/>
      <c r="M2605" s="162"/>
      <c r="T2605" s="163"/>
      <c r="AT2605" s="158" t="s">
        <v>203</v>
      </c>
      <c r="AU2605" s="158" t="s">
        <v>89</v>
      </c>
      <c r="AV2605" s="13" t="s">
        <v>89</v>
      </c>
      <c r="AW2605" s="13" t="s">
        <v>4</v>
      </c>
      <c r="AX2605" s="13" t="s">
        <v>22</v>
      </c>
      <c r="AY2605" s="158" t="s">
        <v>192</v>
      </c>
    </row>
    <row r="2606" spans="2:65" s="11" customFormat="1" ht="22.8" customHeight="1" x14ac:dyDescent="0.25">
      <c r="B2606" s="121"/>
      <c r="D2606" s="122" t="s">
        <v>79</v>
      </c>
      <c r="E2606" s="131" t="s">
        <v>1184</v>
      </c>
      <c r="F2606" s="131" t="s">
        <v>1185</v>
      </c>
      <c r="I2606" s="124"/>
      <c r="J2606" s="132">
        <f>BK2606</f>
        <v>0</v>
      </c>
      <c r="L2606" s="121"/>
      <c r="M2606" s="126"/>
      <c r="P2606" s="127">
        <f>SUM(P2607:P2743)</f>
        <v>0</v>
      </c>
      <c r="R2606" s="127">
        <f>SUM(R2607:R2743)</f>
        <v>6.1903334600000006</v>
      </c>
      <c r="T2606" s="128">
        <f>SUM(T2607:T2743)</f>
        <v>0</v>
      </c>
      <c r="AR2606" s="122" t="s">
        <v>89</v>
      </c>
      <c r="AT2606" s="129" t="s">
        <v>79</v>
      </c>
      <c r="AU2606" s="129" t="s">
        <v>22</v>
      </c>
      <c r="AY2606" s="122" t="s">
        <v>192</v>
      </c>
      <c r="BK2606" s="130">
        <f>SUM(BK2607:BK2743)</f>
        <v>0</v>
      </c>
    </row>
    <row r="2607" spans="2:65" s="1" customFormat="1" ht="16.5" customHeight="1" x14ac:dyDescent="0.2">
      <c r="B2607" s="33"/>
      <c r="C2607" s="133" t="s">
        <v>3580</v>
      </c>
      <c r="D2607" s="133" t="s">
        <v>194</v>
      </c>
      <c r="E2607" s="134" t="s">
        <v>3581</v>
      </c>
      <c r="F2607" s="135" t="s">
        <v>3582</v>
      </c>
      <c r="G2607" s="136" t="s">
        <v>234</v>
      </c>
      <c r="H2607" s="137">
        <v>234.96</v>
      </c>
      <c r="I2607" s="138"/>
      <c r="J2607" s="139">
        <f>ROUND(I2607*H2607,2)</f>
        <v>0</v>
      </c>
      <c r="K2607" s="135" t="s">
        <v>198</v>
      </c>
      <c r="L2607" s="33"/>
      <c r="M2607" s="140" t="s">
        <v>20</v>
      </c>
      <c r="N2607" s="141" t="s">
        <v>51</v>
      </c>
      <c r="P2607" s="142">
        <f>O2607*H2607</f>
        <v>0</v>
      </c>
      <c r="Q2607" s="142">
        <v>0</v>
      </c>
      <c r="R2607" s="142">
        <f>Q2607*H2607</f>
        <v>0</v>
      </c>
      <c r="S2607" s="142">
        <v>0</v>
      </c>
      <c r="T2607" s="143">
        <f>S2607*H2607</f>
        <v>0</v>
      </c>
      <c r="AR2607" s="144" t="s">
        <v>350</v>
      </c>
      <c r="AT2607" s="144" t="s">
        <v>194</v>
      </c>
      <c r="AU2607" s="144" t="s">
        <v>89</v>
      </c>
      <c r="AY2607" s="18" t="s">
        <v>192</v>
      </c>
      <c r="BE2607" s="145">
        <f>IF(N2607="základní",J2607,0)</f>
        <v>0</v>
      </c>
      <c r="BF2607" s="145">
        <f>IF(N2607="snížená",J2607,0)</f>
        <v>0</v>
      </c>
      <c r="BG2607" s="145">
        <f>IF(N2607="zákl. přenesená",J2607,0)</f>
        <v>0</v>
      </c>
      <c r="BH2607" s="145">
        <f>IF(N2607="sníž. přenesená",J2607,0)</f>
        <v>0</v>
      </c>
      <c r="BI2607" s="145">
        <f>IF(N2607="nulová",J2607,0)</f>
        <v>0</v>
      </c>
      <c r="BJ2607" s="18" t="s">
        <v>22</v>
      </c>
      <c r="BK2607" s="145">
        <f>ROUND(I2607*H2607,2)</f>
        <v>0</v>
      </c>
      <c r="BL2607" s="18" t="s">
        <v>350</v>
      </c>
      <c r="BM2607" s="144" t="s">
        <v>3583</v>
      </c>
    </row>
    <row r="2608" spans="2:65" s="1" customFormat="1" ht="10.199999999999999" x14ac:dyDescent="0.2">
      <c r="B2608" s="33"/>
      <c r="D2608" s="146" t="s">
        <v>201</v>
      </c>
      <c r="F2608" s="147" t="s">
        <v>3584</v>
      </c>
      <c r="I2608" s="148"/>
      <c r="L2608" s="33"/>
      <c r="M2608" s="149"/>
      <c r="T2608" s="54"/>
      <c r="AT2608" s="18" t="s">
        <v>201</v>
      </c>
      <c r="AU2608" s="18" t="s">
        <v>89</v>
      </c>
    </row>
    <row r="2609" spans="2:65" s="13" customFormat="1" ht="10.199999999999999" x14ac:dyDescent="0.2">
      <c r="B2609" s="157"/>
      <c r="D2609" s="151" t="s">
        <v>203</v>
      </c>
      <c r="E2609" s="158" t="s">
        <v>20</v>
      </c>
      <c r="F2609" s="159" t="s">
        <v>1268</v>
      </c>
      <c r="H2609" s="160">
        <v>157.24100000000001</v>
      </c>
      <c r="I2609" s="161"/>
      <c r="L2609" s="157"/>
      <c r="M2609" s="162"/>
      <c r="T2609" s="163"/>
      <c r="AT2609" s="158" t="s">
        <v>203</v>
      </c>
      <c r="AU2609" s="158" t="s">
        <v>89</v>
      </c>
      <c r="AV2609" s="13" t="s">
        <v>89</v>
      </c>
      <c r="AW2609" s="13" t="s">
        <v>39</v>
      </c>
      <c r="AX2609" s="13" t="s">
        <v>80</v>
      </c>
      <c r="AY2609" s="158" t="s">
        <v>192</v>
      </c>
    </row>
    <row r="2610" spans="2:65" s="13" customFormat="1" ht="10.199999999999999" x14ac:dyDescent="0.2">
      <c r="B2610" s="157"/>
      <c r="D2610" s="151" t="s">
        <v>203</v>
      </c>
      <c r="E2610" s="158" t="s">
        <v>20</v>
      </c>
      <c r="F2610" s="159" t="s">
        <v>1270</v>
      </c>
      <c r="H2610" s="160">
        <v>57.12</v>
      </c>
      <c r="I2610" s="161"/>
      <c r="L2610" s="157"/>
      <c r="M2610" s="162"/>
      <c r="T2610" s="163"/>
      <c r="AT2610" s="158" t="s">
        <v>203</v>
      </c>
      <c r="AU2610" s="158" t="s">
        <v>89</v>
      </c>
      <c r="AV2610" s="13" t="s">
        <v>89</v>
      </c>
      <c r="AW2610" s="13" t="s">
        <v>39</v>
      </c>
      <c r="AX2610" s="13" t="s">
        <v>80</v>
      </c>
      <c r="AY2610" s="158" t="s">
        <v>192</v>
      </c>
    </row>
    <row r="2611" spans="2:65" s="12" customFormat="1" ht="10.199999999999999" x14ac:dyDescent="0.2">
      <c r="B2611" s="150"/>
      <c r="D2611" s="151" t="s">
        <v>203</v>
      </c>
      <c r="E2611" s="152" t="s">
        <v>20</v>
      </c>
      <c r="F2611" s="153" t="s">
        <v>3585</v>
      </c>
      <c r="H2611" s="152" t="s">
        <v>20</v>
      </c>
      <c r="I2611" s="154"/>
      <c r="L2611" s="150"/>
      <c r="M2611" s="155"/>
      <c r="T2611" s="156"/>
      <c r="AT2611" s="152" t="s">
        <v>203</v>
      </c>
      <c r="AU2611" s="152" t="s">
        <v>89</v>
      </c>
      <c r="AV2611" s="12" t="s">
        <v>22</v>
      </c>
      <c r="AW2611" s="12" t="s">
        <v>39</v>
      </c>
      <c r="AX2611" s="12" t="s">
        <v>80</v>
      </c>
      <c r="AY2611" s="152" t="s">
        <v>192</v>
      </c>
    </row>
    <row r="2612" spans="2:65" s="13" customFormat="1" ht="10.199999999999999" x14ac:dyDescent="0.2">
      <c r="B2612" s="157"/>
      <c r="D2612" s="151" t="s">
        <v>203</v>
      </c>
      <c r="E2612" s="158" t="s">
        <v>20</v>
      </c>
      <c r="F2612" s="159" t="s">
        <v>3586</v>
      </c>
      <c r="H2612" s="160">
        <v>10.090999999999999</v>
      </c>
      <c r="I2612" s="161"/>
      <c r="L2612" s="157"/>
      <c r="M2612" s="162"/>
      <c r="T2612" s="163"/>
      <c r="AT2612" s="158" t="s">
        <v>203</v>
      </c>
      <c r="AU2612" s="158" t="s">
        <v>89</v>
      </c>
      <c r="AV2612" s="13" t="s">
        <v>89</v>
      </c>
      <c r="AW2612" s="13" t="s">
        <v>39</v>
      </c>
      <c r="AX2612" s="13" t="s">
        <v>80</v>
      </c>
      <c r="AY2612" s="158" t="s">
        <v>192</v>
      </c>
    </row>
    <row r="2613" spans="2:65" s="12" customFormat="1" ht="10.199999999999999" x14ac:dyDescent="0.2">
      <c r="B2613" s="150"/>
      <c r="D2613" s="151" t="s">
        <v>203</v>
      </c>
      <c r="E2613" s="152" t="s">
        <v>20</v>
      </c>
      <c r="F2613" s="153" t="s">
        <v>3587</v>
      </c>
      <c r="H2613" s="152" t="s">
        <v>20</v>
      </c>
      <c r="I2613" s="154"/>
      <c r="L2613" s="150"/>
      <c r="M2613" s="155"/>
      <c r="T2613" s="156"/>
      <c r="AT2613" s="152" t="s">
        <v>203</v>
      </c>
      <c r="AU2613" s="152" t="s">
        <v>89</v>
      </c>
      <c r="AV2613" s="12" t="s">
        <v>22</v>
      </c>
      <c r="AW2613" s="12" t="s">
        <v>39</v>
      </c>
      <c r="AX2613" s="12" t="s">
        <v>80</v>
      </c>
      <c r="AY2613" s="152" t="s">
        <v>192</v>
      </c>
    </row>
    <row r="2614" spans="2:65" s="13" customFormat="1" ht="10.199999999999999" x14ac:dyDescent="0.2">
      <c r="B2614" s="157"/>
      <c r="D2614" s="151" t="s">
        <v>203</v>
      </c>
      <c r="E2614" s="158" t="s">
        <v>20</v>
      </c>
      <c r="F2614" s="159" t="s">
        <v>3588</v>
      </c>
      <c r="H2614" s="160">
        <v>2.6840000000000002</v>
      </c>
      <c r="I2614" s="161"/>
      <c r="L2614" s="157"/>
      <c r="M2614" s="162"/>
      <c r="T2614" s="163"/>
      <c r="AT2614" s="158" t="s">
        <v>203</v>
      </c>
      <c r="AU2614" s="158" t="s">
        <v>89</v>
      </c>
      <c r="AV2614" s="13" t="s">
        <v>89</v>
      </c>
      <c r="AW2614" s="13" t="s">
        <v>39</v>
      </c>
      <c r="AX2614" s="13" t="s">
        <v>80</v>
      </c>
      <c r="AY2614" s="158" t="s">
        <v>192</v>
      </c>
    </row>
    <row r="2615" spans="2:65" s="12" customFormat="1" ht="10.199999999999999" x14ac:dyDescent="0.2">
      <c r="B2615" s="150"/>
      <c r="D2615" s="151" t="s">
        <v>203</v>
      </c>
      <c r="E2615" s="152" t="s">
        <v>20</v>
      </c>
      <c r="F2615" s="153" t="s">
        <v>3589</v>
      </c>
      <c r="H2615" s="152" t="s">
        <v>20</v>
      </c>
      <c r="I2615" s="154"/>
      <c r="L2615" s="150"/>
      <c r="M2615" s="155"/>
      <c r="T2615" s="156"/>
      <c r="AT2615" s="152" t="s">
        <v>203</v>
      </c>
      <c r="AU2615" s="152" t="s">
        <v>89</v>
      </c>
      <c r="AV2615" s="12" t="s">
        <v>22</v>
      </c>
      <c r="AW2615" s="12" t="s">
        <v>39</v>
      </c>
      <c r="AX2615" s="12" t="s">
        <v>80</v>
      </c>
      <c r="AY2615" s="152" t="s">
        <v>192</v>
      </c>
    </row>
    <row r="2616" spans="2:65" s="13" customFormat="1" ht="10.199999999999999" x14ac:dyDescent="0.2">
      <c r="B2616" s="157"/>
      <c r="D2616" s="151" t="s">
        <v>203</v>
      </c>
      <c r="E2616" s="158" t="s">
        <v>20</v>
      </c>
      <c r="F2616" s="159" t="s">
        <v>3590</v>
      </c>
      <c r="H2616" s="160">
        <v>7.8239999999999998</v>
      </c>
      <c r="I2616" s="161"/>
      <c r="L2616" s="157"/>
      <c r="M2616" s="162"/>
      <c r="T2616" s="163"/>
      <c r="AT2616" s="158" t="s">
        <v>203</v>
      </c>
      <c r="AU2616" s="158" t="s">
        <v>89</v>
      </c>
      <c r="AV2616" s="13" t="s">
        <v>89</v>
      </c>
      <c r="AW2616" s="13" t="s">
        <v>39</v>
      </c>
      <c r="AX2616" s="13" t="s">
        <v>80</v>
      </c>
      <c r="AY2616" s="158" t="s">
        <v>192</v>
      </c>
    </row>
    <row r="2617" spans="2:65" s="14" customFormat="1" ht="10.199999999999999" x14ac:dyDescent="0.2">
      <c r="B2617" s="164"/>
      <c r="D2617" s="151" t="s">
        <v>203</v>
      </c>
      <c r="E2617" s="165" t="s">
        <v>20</v>
      </c>
      <c r="F2617" s="166" t="s">
        <v>207</v>
      </c>
      <c r="H2617" s="167">
        <v>234.96</v>
      </c>
      <c r="I2617" s="168"/>
      <c r="L2617" s="164"/>
      <c r="M2617" s="169"/>
      <c r="T2617" s="170"/>
      <c r="AT2617" s="165" t="s">
        <v>203</v>
      </c>
      <c r="AU2617" s="165" t="s">
        <v>89</v>
      </c>
      <c r="AV2617" s="14" t="s">
        <v>199</v>
      </c>
      <c r="AW2617" s="14" t="s">
        <v>39</v>
      </c>
      <c r="AX2617" s="14" t="s">
        <v>22</v>
      </c>
      <c r="AY2617" s="165" t="s">
        <v>192</v>
      </c>
    </row>
    <row r="2618" spans="2:65" s="1" customFormat="1" ht="16.5" customHeight="1" x14ac:dyDescent="0.2">
      <c r="B2618" s="33"/>
      <c r="C2618" s="133" t="s">
        <v>3591</v>
      </c>
      <c r="D2618" s="133" t="s">
        <v>194</v>
      </c>
      <c r="E2618" s="134" t="s">
        <v>3592</v>
      </c>
      <c r="F2618" s="135" t="s">
        <v>3593</v>
      </c>
      <c r="G2618" s="136" t="s">
        <v>234</v>
      </c>
      <c r="H2618" s="137">
        <v>234.96</v>
      </c>
      <c r="I2618" s="138"/>
      <c r="J2618" s="139">
        <f>ROUND(I2618*H2618,2)</f>
        <v>0</v>
      </c>
      <c r="K2618" s="135" t="s">
        <v>198</v>
      </c>
      <c r="L2618" s="33"/>
      <c r="M2618" s="140" t="s">
        <v>20</v>
      </c>
      <c r="N2618" s="141" t="s">
        <v>51</v>
      </c>
      <c r="P2618" s="142">
        <f>O2618*H2618</f>
        <v>0</v>
      </c>
      <c r="Q2618" s="142">
        <v>2.0000000000000001E-4</v>
      </c>
      <c r="R2618" s="142">
        <f>Q2618*H2618</f>
        <v>4.6992000000000006E-2</v>
      </c>
      <c r="S2618" s="142">
        <v>0</v>
      </c>
      <c r="T2618" s="143">
        <f>S2618*H2618</f>
        <v>0</v>
      </c>
      <c r="AR2618" s="144" t="s">
        <v>350</v>
      </c>
      <c r="AT2618" s="144" t="s">
        <v>194</v>
      </c>
      <c r="AU2618" s="144" t="s">
        <v>89</v>
      </c>
      <c r="AY2618" s="18" t="s">
        <v>192</v>
      </c>
      <c r="BE2618" s="145">
        <f>IF(N2618="základní",J2618,0)</f>
        <v>0</v>
      </c>
      <c r="BF2618" s="145">
        <f>IF(N2618="snížená",J2618,0)</f>
        <v>0</v>
      </c>
      <c r="BG2618" s="145">
        <f>IF(N2618="zákl. přenesená",J2618,0)</f>
        <v>0</v>
      </c>
      <c r="BH2618" s="145">
        <f>IF(N2618="sníž. přenesená",J2618,0)</f>
        <v>0</v>
      </c>
      <c r="BI2618" s="145">
        <f>IF(N2618="nulová",J2618,0)</f>
        <v>0</v>
      </c>
      <c r="BJ2618" s="18" t="s">
        <v>22</v>
      </c>
      <c r="BK2618" s="145">
        <f>ROUND(I2618*H2618,2)</f>
        <v>0</v>
      </c>
      <c r="BL2618" s="18" t="s">
        <v>350</v>
      </c>
      <c r="BM2618" s="144" t="s">
        <v>3594</v>
      </c>
    </row>
    <row r="2619" spans="2:65" s="1" customFormat="1" ht="10.199999999999999" x14ac:dyDescent="0.2">
      <c r="B2619" s="33"/>
      <c r="D2619" s="146" t="s">
        <v>201</v>
      </c>
      <c r="F2619" s="147" t="s">
        <v>3595</v>
      </c>
      <c r="I2619" s="148"/>
      <c r="L2619" s="33"/>
      <c r="M2619" s="149"/>
      <c r="T2619" s="54"/>
      <c r="AT2619" s="18" t="s">
        <v>201</v>
      </c>
      <c r="AU2619" s="18" t="s">
        <v>89</v>
      </c>
    </row>
    <row r="2620" spans="2:65" s="1" customFormat="1" ht="24.15" customHeight="1" x14ac:dyDescent="0.2">
      <c r="B2620" s="33"/>
      <c r="C2620" s="133" t="s">
        <v>3596</v>
      </c>
      <c r="D2620" s="133" t="s">
        <v>194</v>
      </c>
      <c r="E2620" s="134" t="s">
        <v>3597</v>
      </c>
      <c r="F2620" s="135" t="s">
        <v>3598</v>
      </c>
      <c r="G2620" s="136" t="s">
        <v>269</v>
      </c>
      <c r="H2620" s="137">
        <v>156.47800000000001</v>
      </c>
      <c r="I2620" s="138"/>
      <c r="J2620" s="139">
        <f>ROUND(I2620*H2620,2)</f>
        <v>0</v>
      </c>
      <c r="K2620" s="135" t="s">
        <v>198</v>
      </c>
      <c r="L2620" s="33"/>
      <c r="M2620" s="140" t="s">
        <v>20</v>
      </c>
      <c r="N2620" s="141" t="s">
        <v>51</v>
      </c>
      <c r="P2620" s="142">
        <f>O2620*H2620</f>
        <v>0</v>
      </c>
      <c r="Q2620" s="142">
        <v>4.0000000000000003E-5</v>
      </c>
      <c r="R2620" s="142">
        <f>Q2620*H2620</f>
        <v>6.2591200000000008E-3</v>
      </c>
      <c r="S2620" s="142">
        <v>0</v>
      </c>
      <c r="T2620" s="143">
        <f>S2620*H2620</f>
        <v>0</v>
      </c>
      <c r="AR2620" s="144" t="s">
        <v>350</v>
      </c>
      <c r="AT2620" s="144" t="s">
        <v>194</v>
      </c>
      <c r="AU2620" s="144" t="s">
        <v>89</v>
      </c>
      <c r="AY2620" s="18" t="s">
        <v>192</v>
      </c>
      <c r="BE2620" s="145">
        <f>IF(N2620="základní",J2620,0)</f>
        <v>0</v>
      </c>
      <c r="BF2620" s="145">
        <f>IF(N2620="snížená",J2620,0)</f>
        <v>0</v>
      </c>
      <c r="BG2620" s="145">
        <f>IF(N2620="zákl. přenesená",J2620,0)</f>
        <v>0</v>
      </c>
      <c r="BH2620" s="145">
        <f>IF(N2620="sníž. přenesená",J2620,0)</f>
        <v>0</v>
      </c>
      <c r="BI2620" s="145">
        <f>IF(N2620="nulová",J2620,0)</f>
        <v>0</v>
      </c>
      <c r="BJ2620" s="18" t="s">
        <v>22</v>
      </c>
      <c r="BK2620" s="145">
        <f>ROUND(I2620*H2620,2)</f>
        <v>0</v>
      </c>
      <c r="BL2620" s="18" t="s">
        <v>350</v>
      </c>
      <c r="BM2620" s="144" t="s">
        <v>3599</v>
      </c>
    </row>
    <row r="2621" spans="2:65" s="1" customFormat="1" ht="10.199999999999999" x14ac:dyDescent="0.2">
      <c r="B2621" s="33"/>
      <c r="D2621" s="146" t="s">
        <v>201</v>
      </c>
      <c r="F2621" s="147" t="s">
        <v>3600</v>
      </c>
      <c r="I2621" s="148"/>
      <c r="L2621" s="33"/>
      <c r="M2621" s="149"/>
      <c r="T2621" s="54"/>
      <c r="AT2621" s="18" t="s">
        <v>201</v>
      </c>
      <c r="AU2621" s="18" t="s">
        <v>89</v>
      </c>
    </row>
    <row r="2622" spans="2:65" s="12" customFormat="1" ht="10.199999999999999" x14ac:dyDescent="0.2">
      <c r="B2622" s="150"/>
      <c r="D2622" s="151" t="s">
        <v>203</v>
      </c>
      <c r="E2622" s="152" t="s">
        <v>20</v>
      </c>
      <c r="F2622" s="153" t="s">
        <v>2586</v>
      </c>
      <c r="H2622" s="152" t="s">
        <v>20</v>
      </c>
      <c r="I2622" s="154"/>
      <c r="L2622" s="150"/>
      <c r="M2622" s="155"/>
      <c r="T2622" s="156"/>
      <c r="AT2622" s="152" t="s">
        <v>203</v>
      </c>
      <c r="AU2622" s="152" t="s">
        <v>89</v>
      </c>
      <c r="AV2622" s="12" t="s">
        <v>22</v>
      </c>
      <c r="AW2622" s="12" t="s">
        <v>39</v>
      </c>
      <c r="AX2622" s="12" t="s">
        <v>80</v>
      </c>
      <c r="AY2622" s="152" t="s">
        <v>192</v>
      </c>
    </row>
    <row r="2623" spans="2:65" s="13" customFormat="1" ht="10.199999999999999" x14ac:dyDescent="0.2">
      <c r="B2623" s="157"/>
      <c r="D2623" s="151" t="s">
        <v>203</v>
      </c>
      <c r="E2623" s="158" t="s">
        <v>20</v>
      </c>
      <c r="F2623" s="159" t="s">
        <v>3601</v>
      </c>
      <c r="H2623" s="160">
        <v>57.7</v>
      </c>
      <c r="I2623" s="161"/>
      <c r="L2623" s="157"/>
      <c r="M2623" s="162"/>
      <c r="T2623" s="163"/>
      <c r="AT2623" s="158" t="s">
        <v>203</v>
      </c>
      <c r="AU2623" s="158" t="s">
        <v>89</v>
      </c>
      <c r="AV2623" s="13" t="s">
        <v>89</v>
      </c>
      <c r="AW2623" s="13" t="s">
        <v>39</v>
      </c>
      <c r="AX2623" s="13" t="s">
        <v>80</v>
      </c>
      <c r="AY2623" s="158" t="s">
        <v>192</v>
      </c>
    </row>
    <row r="2624" spans="2:65" s="13" customFormat="1" ht="10.199999999999999" x14ac:dyDescent="0.2">
      <c r="B2624" s="157"/>
      <c r="D2624" s="151" t="s">
        <v>203</v>
      </c>
      <c r="E2624" s="158" t="s">
        <v>20</v>
      </c>
      <c r="F2624" s="159" t="s">
        <v>3602</v>
      </c>
      <c r="H2624" s="160">
        <v>4.4000000000000004</v>
      </c>
      <c r="I2624" s="161"/>
      <c r="L2624" s="157"/>
      <c r="M2624" s="162"/>
      <c r="T2624" s="163"/>
      <c r="AT2624" s="158" t="s">
        <v>203</v>
      </c>
      <c r="AU2624" s="158" t="s">
        <v>89</v>
      </c>
      <c r="AV2624" s="13" t="s">
        <v>89</v>
      </c>
      <c r="AW2624" s="13" t="s">
        <v>39</v>
      </c>
      <c r="AX2624" s="13" t="s">
        <v>80</v>
      </c>
      <c r="AY2624" s="158" t="s">
        <v>192</v>
      </c>
    </row>
    <row r="2625" spans="2:51" s="13" customFormat="1" ht="10.199999999999999" x14ac:dyDescent="0.2">
      <c r="B2625" s="157"/>
      <c r="D2625" s="151" t="s">
        <v>203</v>
      </c>
      <c r="E2625" s="158" t="s">
        <v>20</v>
      </c>
      <c r="F2625" s="159" t="s">
        <v>3603</v>
      </c>
      <c r="H2625" s="160">
        <v>13.2</v>
      </c>
      <c r="I2625" s="161"/>
      <c r="L2625" s="157"/>
      <c r="M2625" s="162"/>
      <c r="T2625" s="163"/>
      <c r="AT2625" s="158" t="s">
        <v>203</v>
      </c>
      <c r="AU2625" s="158" t="s">
        <v>89</v>
      </c>
      <c r="AV2625" s="13" t="s">
        <v>89</v>
      </c>
      <c r="AW2625" s="13" t="s">
        <v>39</v>
      </c>
      <c r="AX2625" s="13" t="s">
        <v>80</v>
      </c>
      <c r="AY2625" s="158" t="s">
        <v>192</v>
      </c>
    </row>
    <row r="2626" spans="2:51" s="13" customFormat="1" ht="10.199999999999999" x14ac:dyDescent="0.2">
      <c r="B2626" s="157"/>
      <c r="D2626" s="151" t="s">
        <v>203</v>
      </c>
      <c r="E2626" s="158" t="s">
        <v>20</v>
      </c>
      <c r="F2626" s="159" t="s">
        <v>3604</v>
      </c>
      <c r="H2626" s="160">
        <v>-2.8</v>
      </c>
      <c r="I2626" s="161"/>
      <c r="L2626" s="157"/>
      <c r="M2626" s="162"/>
      <c r="T2626" s="163"/>
      <c r="AT2626" s="158" t="s">
        <v>203</v>
      </c>
      <c r="AU2626" s="158" t="s">
        <v>89</v>
      </c>
      <c r="AV2626" s="13" t="s">
        <v>89</v>
      </c>
      <c r="AW2626" s="13" t="s">
        <v>39</v>
      </c>
      <c r="AX2626" s="13" t="s">
        <v>80</v>
      </c>
      <c r="AY2626" s="158" t="s">
        <v>192</v>
      </c>
    </row>
    <row r="2627" spans="2:51" s="13" customFormat="1" ht="10.199999999999999" x14ac:dyDescent="0.2">
      <c r="B2627" s="157"/>
      <c r="D2627" s="151" t="s">
        <v>203</v>
      </c>
      <c r="E2627" s="158" t="s">
        <v>20</v>
      </c>
      <c r="F2627" s="159" t="s">
        <v>2672</v>
      </c>
      <c r="H2627" s="160">
        <v>-1.8</v>
      </c>
      <c r="I2627" s="161"/>
      <c r="L2627" s="157"/>
      <c r="M2627" s="162"/>
      <c r="T2627" s="163"/>
      <c r="AT2627" s="158" t="s">
        <v>203</v>
      </c>
      <c r="AU2627" s="158" t="s">
        <v>89</v>
      </c>
      <c r="AV2627" s="13" t="s">
        <v>89</v>
      </c>
      <c r="AW2627" s="13" t="s">
        <v>39</v>
      </c>
      <c r="AX2627" s="13" t="s">
        <v>80</v>
      </c>
      <c r="AY2627" s="158" t="s">
        <v>192</v>
      </c>
    </row>
    <row r="2628" spans="2:51" s="12" customFormat="1" ht="10.199999999999999" x14ac:dyDescent="0.2">
      <c r="B2628" s="150"/>
      <c r="D2628" s="151" t="s">
        <v>203</v>
      </c>
      <c r="E2628" s="152" t="s">
        <v>20</v>
      </c>
      <c r="F2628" s="153" t="s">
        <v>829</v>
      </c>
      <c r="H2628" s="152" t="s">
        <v>20</v>
      </c>
      <c r="I2628" s="154"/>
      <c r="L2628" s="150"/>
      <c r="M2628" s="155"/>
      <c r="T2628" s="156"/>
      <c r="AT2628" s="152" t="s">
        <v>203</v>
      </c>
      <c r="AU2628" s="152" t="s">
        <v>89</v>
      </c>
      <c r="AV2628" s="12" t="s">
        <v>22</v>
      </c>
      <c r="AW2628" s="12" t="s">
        <v>39</v>
      </c>
      <c r="AX2628" s="12" t="s">
        <v>80</v>
      </c>
      <c r="AY2628" s="152" t="s">
        <v>192</v>
      </c>
    </row>
    <row r="2629" spans="2:51" s="13" customFormat="1" ht="10.199999999999999" x14ac:dyDescent="0.2">
      <c r="B2629" s="157"/>
      <c r="D2629" s="151" t="s">
        <v>203</v>
      </c>
      <c r="E2629" s="158" t="s">
        <v>20</v>
      </c>
      <c r="F2629" s="159" t="s">
        <v>3605</v>
      </c>
      <c r="H2629" s="160">
        <v>8.2100000000000009</v>
      </c>
      <c r="I2629" s="161"/>
      <c r="L2629" s="157"/>
      <c r="M2629" s="162"/>
      <c r="T2629" s="163"/>
      <c r="AT2629" s="158" t="s">
        <v>203</v>
      </c>
      <c r="AU2629" s="158" t="s">
        <v>89</v>
      </c>
      <c r="AV2629" s="13" t="s">
        <v>89</v>
      </c>
      <c r="AW2629" s="13" t="s">
        <v>39</v>
      </c>
      <c r="AX2629" s="13" t="s">
        <v>80</v>
      </c>
      <c r="AY2629" s="158" t="s">
        <v>192</v>
      </c>
    </row>
    <row r="2630" spans="2:51" s="12" customFormat="1" ht="10.199999999999999" x14ac:dyDescent="0.2">
      <c r="B2630" s="150"/>
      <c r="D2630" s="151" t="s">
        <v>203</v>
      </c>
      <c r="E2630" s="152" t="s">
        <v>20</v>
      </c>
      <c r="F2630" s="153" t="s">
        <v>2336</v>
      </c>
      <c r="H2630" s="152" t="s">
        <v>20</v>
      </c>
      <c r="I2630" s="154"/>
      <c r="L2630" s="150"/>
      <c r="M2630" s="155"/>
      <c r="T2630" s="156"/>
      <c r="AT2630" s="152" t="s">
        <v>203</v>
      </c>
      <c r="AU2630" s="152" t="s">
        <v>89</v>
      </c>
      <c r="AV2630" s="12" t="s">
        <v>22</v>
      </c>
      <c r="AW2630" s="12" t="s">
        <v>39</v>
      </c>
      <c r="AX2630" s="12" t="s">
        <v>80</v>
      </c>
      <c r="AY2630" s="152" t="s">
        <v>192</v>
      </c>
    </row>
    <row r="2631" spans="2:51" s="13" customFormat="1" ht="10.199999999999999" x14ac:dyDescent="0.2">
      <c r="B2631" s="157"/>
      <c r="D2631" s="151" t="s">
        <v>203</v>
      </c>
      <c r="E2631" s="158" t="s">
        <v>20</v>
      </c>
      <c r="F2631" s="159" t="s">
        <v>3606</v>
      </c>
      <c r="H2631" s="160">
        <v>14.55</v>
      </c>
      <c r="I2631" s="161"/>
      <c r="L2631" s="157"/>
      <c r="M2631" s="162"/>
      <c r="T2631" s="163"/>
      <c r="AT2631" s="158" t="s">
        <v>203</v>
      </c>
      <c r="AU2631" s="158" t="s">
        <v>89</v>
      </c>
      <c r="AV2631" s="13" t="s">
        <v>89</v>
      </c>
      <c r="AW2631" s="13" t="s">
        <v>39</v>
      </c>
      <c r="AX2631" s="13" t="s">
        <v>80</v>
      </c>
      <c r="AY2631" s="158" t="s">
        <v>192</v>
      </c>
    </row>
    <row r="2632" spans="2:51" s="13" customFormat="1" ht="10.199999999999999" x14ac:dyDescent="0.2">
      <c r="B2632" s="157"/>
      <c r="D2632" s="151" t="s">
        <v>203</v>
      </c>
      <c r="E2632" s="158" t="s">
        <v>20</v>
      </c>
      <c r="F2632" s="159" t="s">
        <v>3386</v>
      </c>
      <c r="H2632" s="160">
        <v>-1.4</v>
      </c>
      <c r="I2632" s="161"/>
      <c r="L2632" s="157"/>
      <c r="M2632" s="162"/>
      <c r="T2632" s="163"/>
      <c r="AT2632" s="158" t="s">
        <v>203</v>
      </c>
      <c r="AU2632" s="158" t="s">
        <v>89</v>
      </c>
      <c r="AV2632" s="13" t="s">
        <v>89</v>
      </c>
      <c r="AW2632" s="13" t="s">
        <v>39</v>
      </c>
      <c r="AX2632" s="13" t="s">
        <v>80</v>
      </c>
      <c r="AY2632" s="158" t="s">
        <v>192</v>
      </c>
    </row>
    <row r="2633" spans="2:51" s="13" customFormat="1" ht="10.199999999999999" x14ac:dyDescent="0.2">
      <c r="B2633" s="157"/>
      <c r="D2633" s="151" t="s">
        <v>203</v>
      </c>
      <c r="E2633" s="158" t="s">
        <v>20</v>
      </c>
      <c r="F2633" s="159" t="s">
        <v>3607</v>
      </c>
      <c r="H2633" s="160">
        <v>-3.5</v>
      </c>
      <c r="I2633" s="161"/>
      <c r="L2633" s="157"/>
      <c r="M2633" s="162"/>
      <c r="T2633" s="163"/>
      <c r="AT2633" s="158" t="s">
        <v>203</v>
      </c>
      <c r="AU2633" s="158" t="s">
        <v>89</v>
      </c>
      <c r="AV2633" s="13" t="s">
        <v>89</v>
      </c>
      <c r="AW2633" s="13" t="s">
        <v>39</v>
      </c>
      <c r="AX2633" s="13" t="s">
        <v>80</v>
      </c>
      <c r="AY2633" s="158" t="s">
        <v>192</v>
      </c>
    </row>
    <row r="2634" spans="2:51" s="13" customFormat="1" ht="10.199999999999999" x14ac:dyDescent="0.2">
      <c r="B2634" s="157"/>
      <c r="D2634" s="151" t="s">
        <v>203</v>
      </c>
      <c r="E2634" s="158" t="s">
        <v>20</v>
      </c>
      <c r="F2634" s="159" t="s">
        <v>3608</v>
      </c>
      <c r="H2634" s="160">
        <v>23.2</v>
      </c>
      <c r="I2634" s="161"/>
      <c r="L2634" s="157"/>
      <c r="M2634" s="162"/>
      <c r="T2634" s="163"/>
      <c r="AT2634" s="158" t="s">
        <v>203</v>
      </c>
      <c r="AU2634" s="158" t="s">
        <v>89</v>
      </c>
      <c r="AV2634" s="13" t="s">
        <v>89</v>
      </c>
      <c r="AW2634" s="13" t="s">
        <v>39</v>
      </c>
      <c r="AX2634" s="13" t="s">
        <v>80</v>
      </c>
      <c r="AY2634" s="158" t="s">
        <v>192</v>
      </c>
    </row>
    <row r="2635" spans="2:51" s="13" customFormat="1" ht="10.199999999999999" x14ac:dyDescent="0.2">
      <c r="B2635" s="157"/>
      <c r="D2635" s="151" t="s">
        <v>203</v>
      </c>
      <c r="E2635" s="158" t="s">
        <v>20</v>
      </c>
      <c r="F2635" s="159" t="s">
        <v>3607</v>
      </c>
      <c r="H2635" s="160">
        <v>-3.5</v>
      </c>
      <c r="I2635" s="161"/>
      <c r="L2635" s="157"/>
      <c r="M2635" s="162"/>
      <c r="T2635" s="163"/>
      <c r="AT2635" s="158" t="s">
        <v>203</v>
      </c>
      <c r="AU2635" s="158" t="s">
        <v>89</v>
      </c>
      <c r="AV2635" s="13" t="s">
        <v>89</v>
      </c>
      <c r="AW2635" s="13" t="s">
        <v>39</v>
      </c>
      <c r="AX2635" s="13" t="s">
        <v>80</v>
      </c>
      <c r="AY2635" s="158" t="s">
        <v>192</v>
      </c>
    </row>
    <row r="2636" spans="2:51" s="13" customFormat="1" ht="10.199999999999999" x14ac:dyDescent="0.2">
      <c r="B2636" s="157"/>
      <c r="D2636" s="151" t="s">
        <v>203</v>
      </c>
      <c r="E2636" s="158" t="s">
        <v>20</v>
      </c>
      <c r="F2636" s="159" t="s">
        <v>3609</v>
      </c>
      <c r="H2636" s="160">
        <v>-3.1</v>
      </c>
      <c r="I2636" s="161"/>
      <c r="L2636" s="157"/>
      <c r="M2636" s="162"/>
      <c r="T2636" s="163"/>
      <c r="AT2636" s="158" t="s">
        <v>203</v>
      </c>
      <c r="AU2636" s="158" t="s">
        <v>89</v>
      </c>
      <c r="AV2636" s="13" t="s">
        <v>89</v>
      </c>
      <c r="AW2636" s="13" t="s">
        <v>39</v>
      </c>
      <c r="AX2636" s="13" t="s">
        <v>80</v>
      </c>
      <c r="AY2636" s="158" t="s">
        <v>192</v>
      </c>
    </row>
    <row r="2637" spans="2:51" s="13" customFormat="1" ht="10.199999999999999" x14ac:dyDescent="0.2">
      <c r="B2637" s="157"/>
      <c r="D2637" s="151" t="s">
        <v>203</v>
      </c>
      <c r="E2637" s="158" t="s">
        <v>20</v>
      </c>
      <c r="F2637" s="159" t="s">
        <v>3610</v>
      </c>
      <c r="H2637" s="160">
        <v>-3.2</v>
      </c>
      <c r="I2637" s="161"/>
      <c r="L2637" s="157"/>
      <c r="M2637" s="162"/>
      <c r="T2637" s="163"/>
      <c r="AT2637" s="158" t="s">
        <v>203</v>
      </c>
      <c r="AU2637" s="158" t="s">
        <v>89</v>
      </c>
      <c r="AV2637" s="13" t="s">
        <v>89</v>
      </c>
      <c r="AW2637" s="13" t="s">
        <v>39</v>
      </c>
      <c r="AX2637" s="13" t="s">
        <v>80</v>
      </c>
      <c r="AY2637" s="158" t="s">
        <v>192</v>
      </c>
    </row>
    <row r="2638" spans="2:51" s="13" customFormat="1" ht="10.199999999999999" x14ac:dyDescent="0.2">
      <c r="B2638" s="157"/>
      <c r="D2638" s="151" t="s">
        <v>203</v>
      </c>
      <c r="E2638" s="158" t="s">
        <v>20</v>
      </c>
      <c r="F2638" s="159" t="s">
        <v>3611</v>
      </c>
      <c r="H2638" s="160">
        <v>-1.3</v>
      </c>
      <c r="I2638" s="161"/>
      <c r="L2638" s="157"/>
      <c r="M2638" s="162"/>
      <c r="T2638" s="163"/>
      <c r="AT2638" s="158" t="s">
        <v>203</v>
      </c>
      <c r="AU2638" s="158" t="s">
        <v>89</v>
      </c>
      <c r="AV2638" s="13" t="s">
        <v>89</v>
      </c>
      <c r="AW2638" s="13" t="s">
        <v>39</v>
      </c>
      <c r="AX2638" s="13" t="s">
        <v>80</v>
      </c>
      <c r="AY2638" s="158" t="s">
        <v>192</v>
      </c>
    </row>
    <row r="2639" spans="2:51" s="12" customFormat="1" ht="10.199999999999999" x14ac:dyDescent="0.2">
      <c r="B2639" s="150"/>
      <c r="D2639" s="151" t="s">
        <v>203</v>
      </c>
      <c r="E2639" s="152" t="s">
        <v>20</v>
      </c>
      <c r="F2639" s="153" t="s">
        <v>2345</v>
      </c>
      <c r="H2639" s="152" t="s">
        <v>20</v>
      </c>
      <c r="I2639" s="154"/>
      <c r="L2639" s="150"/>
      <c r="M2639" s="155"/>
      <c r="T2639" s="156"/>
      <c r="AT2639" s="152" t="s">
        <v>203</v>
      </c>
      <c r="AU2639" s="152" t="s">
        <v>89</v>
      </c>
      <c r="AV2639" s="12" t="s">
        <v>22</v>
      </c>
      <c r="AW2639" s="12" t="s">
        <v>39</v>
      </c>
      <c r="AX2639" s="12" t="s">
        <v>80</v>
      </c>
      <c r="AY2639" s="152" t="s">
        <v>192</v>
      </c>
    </row>
    <row r="2640" spans="2:51" s="13" customFormat="1" ht="10.199999999999999" x14ac:dyDescent="0.2">
      <c r="B2640" s="157"/>
      <c r="D2640" s="151" t="s">
        <v>203</v>
      </c>
      <c r="E2640" s="158" t="s">
        <v>20</v>
      </c>
      <c r="F2640" s="159" t="s">
        <v>3612</v>
      </c>
      <c r="H2640" s="160">
        <v>34.1</v>
      </c>
      <c r="I2640" s="161"/>
      <c r="L2640" s="157"/>
      <c r="M2640" s="162"/>
      <c r="T2640" s="163"/>
      <c r="AT2640" s="158" t="s">
        <v>203</v>
      </c>
      <c r="AU2640" s="158" t="s">
        <v>89</v>
      </c>
      <c r="AV2640" s="13" t="s">
        <v>89</v>
      </c>
      <c r="AW2640" s="13" t="s">
        <v>39</v>
      </c>
      <c r="AX2640" s="13" t="s">
        <v>80</v>
      </c>
      <c r="AY2640" s="158" t="s">
        <v>192</v>
      </c>
    </row>
    <row r="2641" spans="2:65" s="13" customFormat="1" ht="10.199999999999999" x14ac:dyDescent="0.2">
      <c r="B2641" s="157"/>
      <c r="D2641" s="151" t="s">
        <v>203</v>
      </c>
      <c r="E2641" s="158" t="s">
        <v>20</v>
      </c>
      <c r="F2641" s="159" t="s">
        <v>3613</v>
      </c>
      <c r="H2641" s="160">
        <v>-3.2</v>
      </c>
      <c r="I2641" s="161"/>
      <c r="L2641" s="157"/>
      <c r="M2641" s="162"/>
      <c r="T2641" s="163"/>
      <c r="AT2641" s="158" t="s">
        <v>203</v>
      </c>
      <c r="AU2641" s="158" t="s">
        <v>89</v>
      </c>
      <c r="AV2641" s="13" t="s">
        <v>89</v>
      </c>
      <c r="AW2641" s="13" t="s">
        <v>39</v>
      </c>
      <c r="AX2641" s="13" t="s">
        <v>80</v>
      </c>
      <c r="AY2641" s="158" t="s">
        <v>192</v>
      </c>
    </row>
    <row r="2642" spans="2:65" s="13" customFormat="1" ht="10.199999999999999" x14ac:dyDescent="0.2">
      <c r="B2642" s="157"/>
      <c r="D2642" s="151" t="s">
        <v>203</v>
      </c>
      <c r="E2642" s="158" t="s">
        <v>20</v>
      </c>
      <c r="F2642" s="159" t="s">
        <v>3614</v>
      </c>
      <c r="H2642" s="160">
        <v>-3.4319999999999999</v>
      </c>
      <c r="I2642" s="161"/>
      <c r="L2642" s="157"/>
      <c r="M2642" s="162"/>
      <c r="T2642" s="163"/>
      <c r="AT2642" s="158" t="s">
        <v>203</v>
      </c>
      <c r="AU2642" s="158" t="s">
        <v>89</v>
      </c>
      <c r="AV2642" s="13" t="s">
        <v>89</v>
      </c>
      <c r="AW2642" s="13" t="s">
        <v>39</v>
      </c>
      <c r="AX2642" s="13" t="s">
        <v>80</v>
      </c>
      <c r="AY2642" s="158" t="s">
        <v>192</v>
      </c>
    </row>
    <row r="2643" spans="2:65" s="13" customFormat="1" ht="10.199999999999999" x14ac:dyDescent="0.2">
      <c r="B2643" s="157"/>
      <c r="D2643" s="151" t="s">
        <v>203</v>
      </c>
      <c r="E2643" s="158" t="s">
        <v>20</v>
      </c>
      <c r="F2643" s="159" t="s">
        <v>2670</v>
      </c>
      <c r="H2643" s="160">
        <v>-3.2</v>
      </c>
      <c r="I2643" s="161"/>
      <c r="L2643" s="157"/>
      <c r="M2643" s="162"/>
      <c r="T2643" s="163"/>
      <c r="AT2643" s="158" t="s">
        <v>203</v>
      </c>
      <c r="AU2643" s="158" t="s">
        <v>89</v>
      </c>
      <c r="AV2643" s="13" t="s">
        <v>89</v>
      </c>
      <c r="AW2643" s="13" t="s">
        <v>39</v>
      </c>
      <c r="AX2643" s="13" t="s">
        <v>80</v>
      </c>
      <c r="AY2643" s="158" t="s">
        <v>192</v>
      </c>
    </row>
    <row r="2644" spans="2:65" s="13" customFormat="1" ht="10.199999999999999" x14ac:dyDescent="0.2">
      <c r="B2644" s="157"/>
      <c r="D2644" s="151" t="s">
        <v>203</v>
      </c>
      <c r="E2644" s="158" t="s">
        <v>20</v>
      </c>
      <c r="F2644" s="159" t="s">
        <v>3615</v>
      </c>
      <c r="H2644" s="160">
        <v>18</v>
      </c>
      <c r="I2644" s="161"/>
      <c r="L2644" s="157"/>
      <c r="M2644" s="162"/>
      <c r="T2644" s="163"/>
      <c r="AT2644" s="158" t="s">
        <v>203</v>
      </c>
      <c r="AU2644" s="158" t="s">
        <v>89</v>
      </c>
      <c r="AV2644" s="13" t="s">
        <v>89</v>
      </c>
      <c r="AW2644" s="13" t="s">
        <v>39</v>
      </c>
      <c r="AX2644" s="13" t="s">
        <v>80</v>
      </c>
      <c r="AY2644" s="158" t="s">
        <v>192</v>
      </c>
    </row>
    <row r="2645" spans="2:65" s="13" customFormat="1" ht="10.199999999999999" x14ac:dyDescent="0.2">
      <c r="B2645" s="157"/>
      <c r="D2645" s="151" t="s">
        <v>203</v>
      </c>
      <c r="E2645" s="158" t="s">
        <v>20</v>
      </c>
      <c r="F2645" s="159" t="s">
        <v>3616</v>
      </c>
      <c r="H2645" s="160">
        <v>-15.5</v>
      </c>
      <c r="I2645" s="161"/>
      <c r="L2645" s="157"/>
      <c r="M2645" s="162"/>
      <c r="T2645" s="163"/>
      <c r="AT2645" s="158" t="s">
        <v>203</v>
      </c>
      <c r="AU2645" s="158" t="s">
        <v>89</v>
      </c>
      <c r="AV2645" s="13" t="s">
        <v>89</v>
      </c>
      <c r="AW2645" s="13" t="s">
        <v>39</v>
      </c>
      <c r="AX2645" s="13" t="s">
        <v>80</v>
      </c>
      <c r="AY2645" s="158" t="s">
        <v>192</v>
      </c>
    </row>
    <row r="2646" spans="2:65" s="12" customFormat="1" ht="10.199999999999999" x14ac:dyDescent="0.2">
      <c r="B2646" s="150"/>
      <c r="D2646" s="151" t="s">
        <v>203</v>
      </c>
      <c r="E2646" s="152" t="s">
        <v>20</v>
      </c>
      <c r="F2646" s="153" t="s">
        <v>2603</v>
      </c>
      <c r="H2646" s="152" t="s">
        <v>20</v>
      </c>
      <c r="I2646" s="154"/>
      <c r="L2646" s="150"/>
      <c r="M2646" s="155"/>
      <c r="T2646" s="156"/>
      <c r="AT2646" s="152" t="s">
        <v>203</v>
      </c>
      <c r="AU2646" s="152" t="s">
        <v>89</v>
      </c>
      <c r="AV2646" s="12" t="s">
        <v>22</v>
      </c>
      <c r="AW2646" s="12" t="s">
        <v>39</v>
      </c>
      <c r="AX2646" s="12" t="s">
        <v>80</v>
      </c>
      <c r="AY2646" s="152" t="s">
        <v>192</v>
      </c>
    </row>
    <row r="2647" spans="2:65" s="13" customFormat="1" ht="10.199999999999999" x14ac:dyDescent="0.2">
      <c r="B2647" s="157"/>
      <c r="D2647" s="151" t="s">
        <v>203</v>
      </c>
      <c r="E2647" s="158" t="s">
        <v>20</v>
      </c>
      <c r="F2647" s="159" t="s">
        <v>3617</v>
      </c>
      <c r="H2647" s="160">
        <v>26.25</v>
      </c>
      <c r="I2647" s="161"/>
      <c r="L2647" s="157"/>
      <c r="M2647" s="162"/>
      <c r="T2647" s="163"/>
      <c r="AT2647" s="158" t="s">
        <v>203</v>
      </c>
      <c r="AU2647" s="158" t="s">
        <v>89</v>
      </c>
      <c r="AV2647" s="13" t="s">
        <v>89</v>
      </c>
      <c r="AW2647" s="13" t="s">
        <v>39</v>
      </c>
      <c r="AX2647" s="13" t="s">
        <v>80</v>
      </c>
      <c r="AY2647" s="158" t="s">
        <v>192</v>
      </c>
    </row>
    <row r="2648" spans="2:65" s="13" customFormat="1" ht="10.199999999999999" x14ac:dyDescent="0.2">
      <c r="B2648" s="157"/>
      <c r="D2648" s="151" t="s">
        <v>203</v>
      </c>
      <c r="E2648" s="158" t="s">
        <v>20</v>
      </c>
      <c r="F2648" s="159" t="s">
        <v>3618</v>
      </c>
      <c r="H2648" s="160">
        <v>-1.4</v>
      </c>
      <c r="I2648" s="161"/>
      <c r="L2648" s="157"/>
      <c r="M2648" s="162"/>
      <c r="T2648" s="163"/>
      <c r="AT2648" s="158" t="s">
        <v>203</v>
      </c>
      <c r="AU2648" s="158" t="s">
        <v>89</v>
      </c>
      <c r="AV2648" s="13" t="s">
        <v>89</v>
      </c>
      <c r="AW2648" s="13" t="s">
        <v>39</v>
      </c>
      <c r="AX2648" s="13" t="s">
        <v>80</v>
      </c>
      <c r="AY2648" s="158" t="s">
        <v>192</v>
      </c>
    </row>
    <row r="2649" spans="2:65" s="12" customFormat="1" ht="10.199999999999999" x14ac:dyDescent="0.2">
      <c r="B2649" s="150"/>
      <c r="D2649" s="151" t="s">
        <v>203</v>
      </c>
      <c r="E2649" s="152" t="s">
        <v>20</v>
      </c>
      <c r="F2649" s="153" t="s">
        <v>2374</v>
      </c>
      <c r="H2649" s="152" t="s">
        <v>20</v>
      </c>
      <c r="I2649" s="154"/>
      <c r="L2649" s="150"/>
      <c r="M2649" s="155"/>
      <c r="T2649" s="156"/>
      <c r="AT2649" s="152" t="s">
        <v>203</v>
      </c>
      <c r="AU2649" s="152" t="s">
        <v>89</v>
      </c>
      <c r="AV2649" s="12" t="s">
        <v>22</v>
      </c>
      <c r="AW2649" s="12" t="s">
        <v>39</v>
      </c>
      <c r="AX2649" s="12" t="s">
        <v>80</v>
      </c>
      <c r="AY2649" s="152" t="s">
        <v>192</v>
      </c>
    </row>
    <row r="2650" spans="2:65" s="13" customFormat="1" ht="10.199999999999999" x14ac:dyDescent="0.2">
      <c r="B2650" s="157"/>
      <c r="D2650" s="151" t="s">
        <v>203</v>
      </c>
      <c r="E2650" s="158" t="s">
        <v>20</v>
      </c>
      <c r="F2650" s="159" t="s">
        <v>3619</v>
      </c>
      <c r="H2650" s="160">
        <v>6.8</v>
      </c>
      <c r="I2650" s="161"/>
      <c r="L2650" s="157"/>
      <c r="M2650" s="162"/>
      <c r="T2650" s="163"/>
      <c r="AT2650" s="158" t="s">
        <v>203</v>
      </c>
      <c r="AU2650" s="158" t="s">
        <v>89</v>
      </c>
      <c r="AV2650" s="13" t="s">
        <v>89</v>
      </c>
      <c r="AW2650" s="13" t="s">
        <v>39</v>
      </c>
      <c r="AX2650" s="13" t="s">
        <v>80</v>
      </c>
      <c r="AY2650" s="158" t="s">
        <v>192</v>
      </c>
    </row>
    <row r="2651" spans="2:65" s="13" customFormat="1" ht="10.199999999999999" x14ac:dyDescent="0.2">
      <c r="B2651" s="157"/>
      <c r="D2651" s="151" t="s">
        <v>203</v>
      </c>
      <c r="E2651" s="158" t="s">
        <v>20</v>
      </c>
      <c r="F2651" s="159" t="s">
        <v>3618</v>
      </c>
      <c r="H2651" s="160">
        <v>-1.4</v>
      </c>
      <c r="I2651" s="161"/>
      <c r="L2651" s="157"/>
      <c r="M2651" s="162"/>
      <c r="T2651" s="163"/>
      <c r="AT2651" s="158" t="s">
        <v>203</v>
      </c>
      <c r="AU2651" s="158" t="s">
        <v>89</v>
      </c>
      <c r="AV2651" s="13" t="s">
        <v>89</v>
      </c>
      <c r="AW2651" s="13" t="s">
        <v>39</v>
      </c>
      <c r="AX2651" s="13" t="s">
        <v>80</v>
      </c>
      <c r="AY2651" s="158" t="s">
        <v>192</v>
      </c>
    </row>
    <row r="2652" spans="2:65" s="13" customFormat="1" ht="10.199999999999999" x14ac:dyDescent="0.2">
      <c r="B2652" s="157"/>
      <c r="D2652" s="151" t="s">
        <v>203</v>
      </c>
      <c r="E2652" s="158" t="s">
        <v>20</v>
      </c>
      <c r="F2652" s="159" t="s">
        <v>3620</v>
      </c>
      <c r="H2652" s="160">
        <v>-1.2</v>
      </c>
      <c r="I2652" s="161"/>
      <c r="L2652" s="157"/>
      <c r="M2652" s="162"/>
      <c r="T2652" s="163"/>
      <c r="AT2652" s="158" t="s">
        <v>203</v>
      </c>
      <c r="AU2652" s="158" t="s">
        <v>89</v>
      </c>
      <c r="AV2652" s="13" t="s">
        <v>89</v>
      </c>
      <c r="AW2652" s="13" t="s">
        <v>39</v>
      </c>
      <c r="AX2652" s="13" t="s">
        <v>80</v>
      </c>
      <c r="AY2652" s="158" t="s">
        <v>192</v>
      </c>
    </row>
    <row r="2653" spans="2:65" s="14" customFormat="1" ht="10.199999999999999" x14ac:dyDescent="0.2">
      <c r="B2653" s="164"/>
      <c r="D2653" s="151" t="s">
        <v>203</v>
      </c>
      <c r="E2653" s="165" t="s">
        <v>20</v>
      </c>
      <c r="F2653" s="166" t="s">
        <v>207</v>
      </c>
      <c r="H2653" s="167">
        <v>156.47800000000001</v>
      </c>
      <c r="I2653" s="168"/>
      <c r="L2653" s="164"/>
      <c r="M2653" s="169"/>
      <c r="T2653" s="170"/>
      <c r="AT2653" s="165" t="s">
        <v>203</v>
      </c>
      <c r="AU2653" s="165" t="s">
        <v>89</v>
      </c>
      <c r="AV2653" s="14" t="s">
        <v>199</v>
      </c>
      <c r="AW2653" s="14" t="s">
        <v>39</v>
      </c>
      <c r="AX2653" s="14" t="s">
        <v>22</v>
      </c>
      <c r="AY2653" s="165" t="s">
        <v>192</v>
      </c>
    </row>
    <row r="2654" spans="2:65" s="1" customFormat="1" ht="16.5" customHeight="1" x14ac:dyDescent="0.2">
      <c r="B2654" s="33"/>
      <c r="C2654" s="185" t="s">
        <v>3621</v>
      </c>
      <c r="D2654" s="185" t="s">
        <v>1615</v>
      </c>
      <c r="E2654" s="186" t="s">
        <v>3622</v>
      </c>
      <c r="F2654" s="187" t="s">
        <v>3623</v>
      </c>
      <c r="G2654" s="188" t="s">
        <v>269</v>
      </c>
      <c r="H2654" s="189">
        <v>145.506</v>
      </c>
      <c r="I2654" s="190"/>
      <c r="J2654" s="191">
        <f>ROUND(I2654*H2654,2)</f>
        <v>0</v>
      </c>
      <c r="K2654" s="187" t="s">
        <v>20</v>
      </c>
      <c r="L2654" s="192"/>
      <c r="M2654" s="193" t="s">
        <v>20</v>
      </c>
      <c r="N2654" s="194" t="s">
        <v>51</v>
      </c>
      <c r="P2654" s="142">
        <f>O2654*H2654</f>
        <v>0</v>
      </c>
      <c r="Q2654" s="142">
        <v>2.0000000000000001E-4</v>
      </c>
      <c r="R2654" s="142">
        <f>Q2654*H2654</f>
        <v>2.9101200000000001E-2</v>
      </c>
      <c r="S2654" s="142">
        <v>0</v>
      </c>
      <c r="T2654" s="143">
        <f>S2654*H2654</f>
        <v>0</v>
      </c>
      <c r="AR2654" s="144" t="s">
        <v>490</v>
      </c>
      <c r="AT2654" s="144" t="s">
        <v>1615</v>
      </c>
      <c r="AU2654" s="144" t="s">
        <v>89</v>
      </c>
      <c r="AY2654" s="18" t="s">
        <v>192</v>
      </c>
      <c r="BE2654" s="145">
        <f>IF(N2654="základní",J2654,0)</f>
        <v>0</v>
      </c>
      <c r="BF2654" s="145">
        <f>IF(N2654="snížená",J2654,0)</f>
        <v>0</v>
      </c>
      <c r="BG2654" s="145">
        <f>IF(N2654="zákl. přenesená",J2654,0)</f>
        <v>0</v>
      </c>
      <c r="BH2654" s="145">
        <f>IF(N2654="sníž. přenesená",J2654,0)</f>
        <v>0</v>
      </c>
      <c r="BI2654" s="145">
        <f>IF(N2654="nulová",J2654,0)</f>
        <v>0</v>
      </c>
      <c r="BJ2654" s="18" t="s">
        <v>22</v>
      </c>
      <c r="BK2654" s="145">
        <f>ROUND(I2654*H2654,2)</f>
        <v>0</v>
      </c>
      <c r="BL2654" s="18" t="s">
        <v>350</v>
      </c>
      <c r="BM2654" s="144" t="s">
        <v>3624</v>
      </c>
    </row>
    <row r="2655" spans="2:65" s="12" customFormat="1" ht="10.199999999999999" x14ac:dyDescent="0.2">
      <c r="B2655" s="150"/>
      <c r="D2655" s="151" t="s">
        <v>203</v>
      </c>
      <c r="E2655" s="152" t="s">
        <v>20</v>
      </c>
      <c r="F2655" s="153" t="s">
        <v>2586</v>
      </c>
      <c r="H2655" s="152" t="s">
        <v>20</v>
      </c>
      <c r="I2655" s="154"/>
      <c r="L2655" s="150"/>
      <c r="M2655" s="155"/>
      <c r="T2655" s="156"/>
      <c r="AT2655" s="152" t="s">
        <v>203</v>
      </c>
      <c r="AU2655" s="152" t="s">
        <v>89</v>
      </c>
      <c r="AV2655" s="12" t="s">
        <v>22</v>
      </c>
      <c r="AW2655" s="12" t="s">
        <v>39</v>
      </c>
      <c r="AX2655" s="12" t="s">
        <v>80</v>
      </c>
      <c r="AY2655" s="152" t="s">
        <v>192</v>
      </c>
    </row>
    <row r="2656" spans="2:65" s="13" customFormat="1" ht="10.199999999999999" x14ac:dyDescent="0.2">
      <c r="B2656" s="157"/>
      <c r="D2656" s="151" t="s">
        <v>203</v>
      </c>
      <c r="E2656" s="158" t="s">
        <v>20</v>
      </c>
      <c r="F2656" s="159" t="s">
        <v>3601</v>
      </c>
      <c r="H2656" s="160">
        <v>57.7</v>
      </c>
      <c r="I2656" s="161"/>
      <c r="L2656" s="157"/>
      <c r="M2656" s="162"/>
      <c r="T2656" s="163"/>
      <c r="AT2656" s="158" t="s">
        <v>203</v>
      </c>
      <c r="AU2656" s="158" t="s">
        <v>89</v>
      </c>
      <c r="AV2656" s="13" t="s">
        <v>89</v>
      </c>
      <c r="AW2656" s="13" t="s">
        <v>39</v>
      </c>
      <c r="AX2656" s="13" t="s">
        <v>80</v>
      </c>
      <c r="AY2656" s="158" t="s">
        <v>192</v>
      </c>
    </row>
    <row r="2657" spans="2:51" s="13" customFormat="1" ht="10.199999999999999" x14ac:dyDescent="0.2">
      <c r="B2657" s="157"/>
      <c r="D2657" s="151" t="s">
        <v>203</v>
      </c>
      <c r="E2657" s="158" t="s">
        <v>20</v>
      </c>
      <c r="F2657" s="159" t="s">
        <v>3602</v>
      </c>
      <c r="H2657" s="160">
        <v>4.4000000000000004</v>
      </c>
      <c r="I2657" s="161"/>
      <c r="L2657" s="157"/>
      <c r="M2657" s="162"/>
      <c r="T2657" s="163"/>
      <c r="AT2657" s="158" t="s">
        <v>203</v>
      </c>
      <c r="AU2657" s="158" t="s">
        <v>89</v>
      </c>
      <c r="AV2657" s="13" t="s">
        <v>89</v>
      </c>
      <c r="AW2657" s="13" t="s">
        <v>39</v>
      </c>
      <c r="AX2657" s="13" t="s">
        <v>80</v>
      </c>
      <c r="AY2657" s="158" t="s">
        <v>192</v>
      </c>
    </row>
    <row r="2658" spans="2:51" s="13" customFormat="1" ht="10.199999999999999" x14ac:dyDescent="0.2">
      <c r="B2658" s="157"/>
      <c r="D2658" s="151" t="s">
        <v>203</v>
      </c>
      <c r="E2658" s="158" t="s">
        <v>20</v>
      </c>
      <c r="F2658" s="159" t="s">
        <v>3603</v>
      </c>
      <c r="H2658" s="160">
        <v>13.2</v>
      </c>
      <c r="I2658" s="161"/>
      <c r="L2658" s="157"/>
      <c r="M2658" s="162"/>
      <c r="T2658" s="163"/>
      <c r="AT2658" s="158" t="s">
        <v>203</v>
      </c>
      <c r="AU2658" s="158" t="s">
        <v>89</v>
      </c>
      <c r="AV2658" s="13" t="s">
        <v>89</v>
      </c>
      <c r="AW2658" s="13" t="s">
        <v>39</v>
      </c>
      <c r="AX2658" s="13" t="s">
        <v>80</v>
      </c>
      <c r="AY2658" s="158" t="s">
        <v>192</v>
      </c>
    </row>
    <row r="2659" spans="2:51" s="13" customFormat="1" ht="10.199999999999999" x14ac:dyDescent="0.2">
      <c r="B2659" s="157"/>
      <c r="D2659" s="151" t="s">
        <v>203</v>
      </c>
      <c r="E2659" s="158" t="s">
        <v>20</v>
      </c>
      <c r="F2659" s="159" t="s">
        <v>3604</v>
      </c>
      <c r="H2659" s="160">
        <v>-2.8</v>
      </c>
      <c r="I2659" s="161"/>
      <c r="L2659" s="157"/>
      <c r="M2659" s="162"/>
      <c r="T2659" s="163"/>
      <c r="AT2659" s="158" t="s">
        <v>203</v>
      </c>
      <c r="AU2659" s="158" t="s">
        <v>89</v>
      </c>
      <c r="AV2659" s="13" t="s">
        <v>89</v>
      </c>
      <c r="AW2659" s="13" t="s">
        <v>39</v>
      </c>
      <c r="AX2659" s="13" t="s">
        <v>80</v>
      </c>
      <c r="AY2659" s="158" t="s">
        <v>192</v>
      </c>
    </row>
    <row r="2660" spans="2:51" s="13" customFormat="1" ht="10.199999999999999" x14ac:dyDescent="0.2">
      <c r="B2660" s="157"/>
      <c r="D2660" s="151" t="s">
        <v>203</v>
      </c>
      <c r="E2660" s="158" t="s">
        <v>20</v>
      </c>
      <c r="F2660" s="159" t="s">
        <v>2672</v>
      </c>
      <c r="H2660" s="160">
        <v>-1.8</v>
      </c>
      <c r="I2660" s="161"/>
      <c r="L2660" s="157"/>
      <c r="M2660" s="162"/>
      <c r="T2660" s="163"/>
      <c r="AT2660" s="158" t="s">
        <v>203</v>
      </c>
      <c r="AU2660" s="158" t="s">
        <v>89</v>
      </c>
      <c r="AV2660" s="13" t="s">
        <v>89</v>
      </c>
      <c r="AW2660" s="13" t="s">
        <v>39</v>
      </c>
      <c r="AX2660" s="13" t="s">
        <v>80</v>
      </c>
      <c r="AY2660" s="158" t="s">
        <v>192</v>
      </c>
    </row>
    <row r="2661" spans="2:51" s="12" customFormat="1" ht="10.199999999999999" x14ac:dyDescent="0.2">
      <c r="B2661" s="150"/>
      <c r="D2661" s="151" t="s">
        <v>203</v>
      </c>
      <c r="E2661" s="152" t="s">
        <v>20</v>
      </c>
      <c r="F2661" s="153" t="s">
        <v>829</v>
      </c>
      <c r="H2661" s="152" t="s">
        <v>20</v>
      </c>
      <c r="I2661" s="154"/>
      <c r="L2661" s="150"/>
      <c r="M2661" s="155"/>
      <c r="T2661" s="156"/>
      <c r="AT2661" s="152" t="s">
        <v>203</v>
      </c>
      <c r="AU2661" s="152" t="s">
        <v>89</v>
      </c>
      <c r="AV2661" s="12" t="s">
        <v>22</v>
      </c>
      <c r="AW2661" s="12" t="s">
        <v>39</v>
      </c>
      <c r="AX2661" s="12" t="s">
        <v>80</v>
      </c>
      <c r="AY2661" s="152" t="s">
        <v>192</v>
      </c>
    </row>
    <row r="2662" spans="2:51" s="13" customFormat="1" ht="10.199999999999999" x14ac:dyDescent="0.2">
      <c r="B2662" s="157"/>
      <c r="D2662" s="151" t="s">
        <v>203</v>
      </c>
      <c r="E2662" s="158" t="s">
        <v>20</v>
      </c>
      <c r="F2662" s="159" t="s">
        <v>3605</v>
      </c>
      <c r="H2662" s="160">
        <v>8.2100000000000009</v>
      </c>
      <c r="I2662" s="161"/>
      <c r="L2662" s="157"/>
      <c r="M2662" s="162"/>
      <c r="T2662" s="163"/>
      <c r="AT2662" s="158" t="s">
        <v>203</v>
      </c>
      <c r="AU2662" s="158" t="s">
        <v>89</v>
      </c>
      <c r="AV2662" s="13" t="s">
        <v>89</v>
      </c>
      <c r="AW2662" s="13" t="s">
        <v>39</v>
      </c>
      <c r="AX2662" s="13" t="s">
        <v>80</v>
      </c>
      <c r="AY2662" s="158" t="s">
        <v>192</v>
      </c>
    </row>
    <row r="2663" spans="2:51" s="12" customFormat="1" ht="10.199999999999999" x14ac:dyDescent="0.2">
      <c r="B2663" s="150"/>
      <c r="D2663" s="151" t="s">
        <v>203</v>
      </c>
      <c r="E2663" s="152" t="s">
        <v>20</v>
      </c>
      <c r="F2663" s="153" t="s">
        <v>2345</v>
      </c>
      <c r="H2663" s="152" t="s">
        <v>20</v>
      </c>
      <c r="I2663" s="154"/>
      <c r="L2663" s="150"/>
      <c r="M2663" s="155"/>
      <c r="T2663" s="156"/>
      <c r="AT2663" s="152" t="s">
        <v>203</v>
      </c>
      <c r="AU2663" s="152" t="s">
        <v>89</v>
      </c>
      <c r="AV2663" s="12" t="s">
        <v>22</v>
      </c>
      <c r="AW2663" s="12" t="s">
        <v>39</v>
      </c>
      <c r="AX2663" s="12" t="s">
        <v>80</v>
      </c>
      <c r="AY2663" s="152" t="s">
        <v>192</v>
      </c>
    </row>
    <row r="2664" spans="2:51" s="13" customFormat="1" ht="10.199999999999999" x14ac:dyDescent="0.2">
      <c r="B2664" s="157"/>
      <c r="D2664" s="151" t="s">
        <v>203</v>
      </c>
      <c r="E2664" s="158" t="s">
        <v>20</v>
      </c>
      <c r="F2664" s="159" t="s">
        <v>3612</v>
      </c>
      <c r="H2664" s="160">
        <v>34.1</v>
      </c>
      <c r="I2664" s="161"/>
      <c r="L2664" s="157"/>
      <c r="M2664" s="162"/>
      <c r="T2664" s="163"/>
      <c r="AT2664" s="158" t="s">
        <v>203</v>
      </c>
      <c r="AU2664" s="158" t="s">
        <v>89</v>
      </c>
      <c r="AV2664" s="13" t="s">
        <v>89</v>
      </c>
      <c r="AW2664" s="13" t="s">
        <v>39</v>
      </c>
      <c r="AX2664" s="13" t="s">
        <v>80</v>
      </c>
      <c r="AY2664" s="158" t="s">
        <v>192</v>
      </c>
    </row>
    <row r="2665" spans="2:51" s="13" customFormat="1" ht="10.199999999999999" x14ac:dyDescent="0.2">
      <c r="B2665" s="157"/>
      <c r="D2665" s="151" t="s">
        <v>203</v>
      </c>
      <c r="E2665" s="158" t="s">
        <v>20</v>
      </c>
      <c r="F2665" s="159" t="s">
        <v>3613</v>
      </c>
      <c r="H2665" s="160">
        <v>-3.2</v>
      </c>
      <c r="I2665" s="161"/>
      <c r="L2665" s="157"/>
      <c r="M2665" s="162"/>
      <c r="T2665" s="163"/>
      <c r="AT2665" s="158" t="s">
        <v>203</v>
      </c>
      <c r="AU2665" s="158" t="s">
        <v>89</v>
      </c>
      <c r="AV2665" s="13" t="s">
        <v>89</v>
      </c>
      <c r="AW2665" s="13" t="s">
        <v>39</v>
      </c>
      <c r="AX2665" s="13" t="s">
        <v>80</v>
      </c>
      <c r="AY2665" s="158" t="s">
        <v>192</v>
      </c>
    </row>
    <row r="2666" spans="2:51" s="13" customFormat="1" ht="10.199999999999999" x14ac:dyDescent="0.2">
      <c r="B2666" s="157"/>
      <c r="D2666" s="151" t="s">
        <v>203</v>
      </c>
      <c r="E2666" s="158" t="s">
        <v>20</v>
      </c>
      <c r="F2666" s="159" t="s">
        <v>3614</v>
      </c>
      <c r="H2666" s="160">
        <v>-3.4319999999999999</v>
      </c>
      <c r="I2666" s="161"/>
      <c r="L2666" s="157"/>
      <c r="M2666" s="162"/>
      <c r="T2666" s="163"/>
      <c r="AT2666" s="158" t="s">
        <v>203</v>
      </c>
      <c r="AU2666" s="158" t="s">
        <v>89</v>
      </c>
      <c r="AV2666" s="13" t="s">
        <v>89</v>
      </c>
      <c r="AW2666" s="13" t="s">
        <v>39</v>
      </c>
      <c r="AX2666" s="13" t="s">
        <v>80</v>
      </c>
      <c r="AY2666" s="158" t="s">
        <v>192</v>
      </c>
    </row>
    <row r="2667" spans="2:51" s="13" customFormat="1" ht="10.199999999999999" x14ac:dyDescent="0.2">
      <c r="B2667" s="157"/>
      <c r="D2667" s="151" t="s">
        <v>203</v>
      </c>
      <c r="E2667" s="158" t="s">
        <v>20</v>
      </c>
      <c r="F2667" s="159" t="s">
        <v>2670</v>
      </c>
      <c r="H2667" s="160">
        <v>-3.2</v>
      </c>
      <c r="I2667" s="161"/>
      <c r="L2667" s="157"/>
      <c r="M2667" s="162"/>
      <c r="T2667" s="163"/>
      <c r="AT2667" s="158" t="s">
        <v>203</v>
      </c>
      <c r="AU2667" s="158" t="s">
        <v>89</v>
      </c>
      <c r="AV2667" s="13" t="s">
        <v>89</v>
      </c>
      <c r="AW2667" s="13" t="s">
        <v>39</v>
      </c>
      <c r="AX2667" s="13" t="s">
        <v>80</v>
      </c>
      <c r="AY2667" s="158" t="s">
        <v>192</v>
      </c>
    </row>
    <row r="2668" spans="2:51" s="13" customFormat="1" ht="10.199999999999999" x14ac:dyDescent="0.2">
      <c r="B2668" s="157"/>
      <c r="D2668" s="151" t="s">
        <v>203</v>
      </c>
      <c r="E2668" s="158" t="s">
        <v>20</v>
      </c>
      <c r="F2668" s="159" t="s">
        <v>3615</v>
      </c>
      <c r="H2668" s="160">
        <v>18</v>
      </c>
      <c r="I2668" s="161"/>
      <c r="L2668" s="157"/>
      <c r="M2668" s="162"/>
      <c r="T2668" s="163"/>
      <c r="AT2668" s="158" t="s">
        <v>203</v>
      </c>
      <c r="AU2668" s="158" t="s">
        <v>89</v>
      </c>
      <c r="AV2668" s="13" t="s">
        <v>89</v>
      </c>
      <c r="AW2668" s="13" t="s">
        <v>39</v>
      </c>
      <c r="AX2668" s="13" t="s">
        <v>80</v>
      </c>
      <c r="AY2668" s="158" t="s">
        <v>192</v>
      </c>
    </row>
    <row r="2669" spans="2:51" s="13" customFormat="1" ht="10.199999999999999" x14ac:dyDescent="0.2">
      <c r="B2669" s="157"/>
      <c r="D2669" s="151" t="s">
        <v>203</v>
      </c>
      <c r="E2669" s="158" t="s">
        <v>20</v>
      </c>
      <c r="F2669" s="159" t="s">
        <v>3616</v>
      </c>
      <c r="H2669" s="160">
        <v>-15.5</v>
      </c>
      <c r="I2669" s="161"/>
      <c r="L2669" s="157"/>
      <c r="M2669" s="162"/>
      <c r="T2669" s="163"/>
      <c r="AT2669" s="158" t="s">
        <v>203</v>
      </c>
      <c r="AU2669" s="158" t="s">
        <v>89</v>
      </c>
      <c r="AV2669" s="13" t="s">
        <v>89</v>
      </c>
      <c r="AW2669" s="13" t="s">
        <v>39</v>
      </c>
      <c r="AX2669" s="13" t="s">
        <v>80</v>
      </c>
      <c r="AY2669" s="158" t="s">
        <v>192</v>
      </c>
    </row>
    <row r="2670" spans="2:51" s="12" customFormat="1" ht="10.199999999999999" x14ac:dyDescent="0.2">
      <c r="B2670" s="150"/>
      <c r="D2670" s="151" t="s">
        <v>203</v>
      </c>
      <c r="E2670" s="152" t="s">
        <v>20</v>
      </c>
      <c r="F2670" s="153" t="s">
        <v>2603</v>
      </c>
      <c r="H2670" s="152" t="s">
        <v>20</v>
      </c>
      <c r="I2670" s="154"/>
      <c r="L2670" s="150"/>
      <c r="M2670" s="155"/>
      <c r="T2670" s="156"/>
      <c r="AT2670" s="152" t="s">
        <v>203</v>
      </c>
      <c r="AU2670" s="152" t="s">
        <v>89</v>
      </c>
      <c r="AV2670" s="12" t="s">
        <v>22</v>
      </c>
      <c r="AW2670" s="12" t="s">
        <v>39</v>
      </c>
      <c r="AX2670" s="12" t="s">
        <v>80</v>
      </c>
      <c r="AY2670" s="152" t="s">
        <v>192</v>
      </c>
    </row>
    <row r="2671" spans="2:51" s="13" customFormat="1" ht="10.199999999999999" x14ac:dyDescent="0.2">
      <c r="B2671" s="157"/>
      <c r="D2671" s="151" t="s">
        <v>203</v>
      </c>
      <c r="E2671" s="158" t="s">
        <v>20</v>
      </c>
      <c r="F2671" s="159" t="s">
        <v>3617</v>
      </c>
      <c r="H2671" s="160">
        <v>26.25</v>
      </c>
      <c r="I2671" s="161"/>
      <c r="L2671" s="157"/>
      <c r="M2671" s="162"/>
      <c r="T2671" s="163"/>
      <c r="AT2671" s="158" t="s">
        <v>203</v>
      </c>
      <c r="AU2671" s="158" t="s">
        <v>89</v>
      </c>
      <c r="AV2671" s="13" t="s">
        <v>89</v>
      </c>
      <c r="AW2671" s="13" t="s">
        <v>39</v>
      </c>
      <c r="AX2671" s="13" t="s">
        <v>80</v>
      </c>
      <c r="AY2671" s="158" t="s">
        <v>192</v>
      </c>
    </row>
    <row r="2672" spans="2:51" s="13" customFormat="1" ht="10.199999999999999" x14ac:dyDescent="0.2">
      <c r="B2672" s="157"/>
      <c r="D2672" s="151" t="s">
        <v>203</v>
      </c>
      <c r="E2672" s="158" t="s">
        <v>20</v>
      </c>
      <c r="F2672" s="159" t="s">
        <v>3618</v>
      </c>
      <c r="H2672" s="160">
        <v>-1.4</v>
      </c>
      <c r="I2672" s="161"/>
      <c r="L2672" s="157"/>
      <c r="M2672" s="162"/>
      <c r="T2672" s="163"/>
      <c r="AT2672" s="158" t="s">
        <v>203</v>
      </c>
      <c r="AU2672" s="158" t="s">
        <v>89</v>
      </c>
      <c r="AV2672" s="13" t="s">
        <v>89</v>
      </c>
      <c r="AW2672" s="13" t="s">
        <v>39</v>
      </c>
      <c r="AX2672" s="13" t="s">
        <v>80</v>
      </c>
      <c r="AY2672" s="158" t="s">
        <v>192</v>
      </c>
    </row>
    <row r="2673" spans="2:65" s="12" customFormat="1" ht="10.199999999999999" x14ac:dyDescent="0.2">
      <c r="B2673" s="150"/>
      <c r="D2673" s="151" t="s">
        <v>203</v>
      </c>
      <c r="E2673" s="152" t="s">
        <v>20</v>
      </c>
      <c r="F2673" s="153" t="s">
        <v>2374</v>
      </c>
      <c r="H2673" s="152" t="s">
        <v>20</v>
      </c>
      <c r="I2673" s="154"/>
      <c r="L2673" s="150"/>
      <c r="M2673" s="155"/>
      <c r="T2673" s="156"/>
      <c r="AT2673" s="152" t="s">
        <v>203</v>
      </c>
      <c r="AU2673" s="152" t="s">
        <v>89</v>
      </c>
      <c r="AV2673" s="12" t="s">
        <v>22</v>
      </c>
      <c r="AW2673" s="12" t="s">
        <v>39</v>
      </c>
      <c r="AX2673" s="12" t="s">
        <v>80</v>
      </c>
      <c r="AY2673" s="152" t="s">
        <v>192</v>
      </c>
    </row>
    <row r="2674" spans="2:65" s="13" customFormat="1" ht="10.199999999999999" x14ac:dyDescent="0.2">
      <c r="B2674" s="157"/>
      <c r="D2674" s="151" t="s">
        <v>203</v>
      </c>
      <c r="E2674" s="158" t="s">
        <v>20</v>
      </c>
      <c r="F2674" s="159" t="s">
        <v>3619</v>
      </c>
      <c r="H2674" s="160">
        <v>6.8</v>
      </c>
      <c r="I2674" s="161"/>
      <c r="L2674" s="157"/>
      <c r="M2674" s="162"/>
      <c r="T2674" s="163"/>
      <c r="AT2674" s="158" t="s">
        <v>203</v>
      </c>
      <c r="AU2674" s="158" t="s">
        <v>89</v>
      </c>
      <c r="AV2674" s="13" t="s">
        <v>89</v>
      </c>
      <c r="AW2674" s="13" t="s">
        <v>39</v>
      </c>
      <c r="AX2674" s="13" t="s">
        <v>80</v>
      </c>
      <c r="AY2674" s="158" t="s">
        <v>192</v>
      </c>
    </row>
    <row r="2675" spans="2:65" s="13" customFormat="1" ht="10.199999999999999" x14ac:dyDescent="0.2">
      <c r="B2675" s="157"/>
      <c r="D2675" s="151" t="s">
        <v>203</v>
      </c>
      <c r="E2675" s="158" t="s">
        <v>20</v>
      </c>
      <c r="F2675" s="159" t="s">
        <v>3618</v>
      </c>
      <c r="H2675" s="160">
        <v>-1.4</v>
      </c>
      <c r="I2675" s="161"/>
      <c r="L2675" s="157"/>
      <c r="M2675" s="162"/>
      <c r="T2675" s="163"/>
      <c r="AT2675" s="158" t="s">
        <v>203</v>
      </c>
      <c r="AU2675" s="158" t="s">
        <v>89</v>
      </c>
      <c r="AV2675" s="13" t="s">
        <v>89</v>
      </c>
      <c r="AW2675" s="13" t="s">
        <v>39</v>
      </c>
      <c r="AX2675" s="13" t="s">
        <v>80</v>
      </c>
      <c r="AY2675" s="158" t="s">
        <v>192</v>
      </c>
    </row>
    <row r="2676" spans="2:65" s="13" customFormat="1" ht="10.199999999999999" x14ac:dyDescent="0.2">
      <c r="B2676" s="157"/>
      <c r="D2676" s="151" t="s">
        <v>203</v>
      </c>
      <c r="E2676" s="158" t="s">
        <v>20</v>
      </c>
      <c r="F2676" s="159" t="s">
        <v>3620</v>
      </c>
      <c r="H2676" s="160">
        <v>-1.2</v>
      </c>
      <c r="I2676" s="161"/>
      <c r="L2676" s="157"/>
      <c r="M2676" s="162"/>
      <c r="T2676" s="163"/>
      <c r="AT2676" s="158" t="s">
        <v>203</v>
      </c>
      <c r="AU2676" s="158" t="s">
        <v>89</v>
      </c>
      <c r="AV2676" s="13" t="s">
        <v>89</v>
      </c>
      <c r="AW2676" s="13" t="s">
        <v>39</v>
      </c>
      <c r="AX2676" s="13" t="s">
        <v>80</v>
      </c>
      <c r="AY2676" s="158" t="s">
        <v>192</v>
      </c>
    </row>
    <row r="2677" spans="2:65" s="14" customFormat="1" ht="10.199999999999999" x14ac:dyDescent="0.2">
      <c r="B2677" s="164"/>
      <c r="D2677" s="151" t="s">
        <v>203</v>
      </c>
      <c r="E2677" s="165" t="s">
        <v>20</v>
      </c>
      <c r="F2677" s="166" t="s">
        <v>207</v>
      </c>
      <c r="H2677" s="167">
        <v>134.72800000000001</v>
      </c>
      <c r="I2677" s="168"/>
      <c r="L2677" s="164"/>
      <c r="M2677" s="169"/>
      <c r="T2677" s="170"/>
      <c r="AT2677" s="165" t="s">
        <v>203</v>
      </c>
      <c r="AU2677" s="165" t="s">
        <v>89</v>
      </c>
      <c r="AV2677" s="14" t="s">
        <v>199</v>
      </c>
      <c r="AW2677" s="14" t="s">
        <v>39</v>
      </c>
      <c r="AX2677" s="14" t="s">
        <v>22</v>
      </c>
      <c r="AY2677" s="165" t="s">
        <v>192</v>
      </c>
    </row>
    <row r="2678" spans="2:65" s="13" customFormat="1" ht="10.199999999999999" x14ac:dyDescent="0.2">
      <c r="B2678" s="157"/>
      <c r="D2678" s="151" t="s">
        <v>203</v>
      </c>
      <c r="F2678" s="159" t="s">
        <v>3625</v>
      </c>
      <c r="H2678" s="160">
        <v>145.506</v>
      </c>
      <c r="I2678" s="161"/>
      <c r="L2678" s="157"/>
      <c r="M2678" s="162"/>
      <c r="T2678" s="163"/>
      <c r="AT2678" s="158" t="s">
        <v>203</v>
      </c>
      <c r="AU2678" s="158" t="s">
        <v>89</v>
      </c>
      <c r="AV2678" s="13" t="s">
        <v>89</v>
      </c>
      <c r="AW2678" s="13" t="s">
        <v>4</v>
      </c>
      <c r="AX2678" s="13" t="s">
        <v>22</v>
      </c>
      <c r="AY2678" s="158" t="s">
        <v>192</v>
      </c>
    </row>
    <row r="2679" spans="2:65" s="1" customFormat="1" ht="24.15" customHeight="1" x14ac:dyDescent="0.2">
      <c r="B2679" s="33"/>
      <c r="C2679" s="185" t="s">
        <v>3626</v>
      </c>
      <c r="D2679" s="185" t="s">
        <v>1615</v>
      </c>
      <c r="E2679" s="186" t="s">
        <v>3627</v>
      </c>
      <c r="F2679" s="187" t="s">
        <v>3628</v>
      </c>
      <c r="G2679" s="188" t="s">
        <v>269</v>
      </c>
      <c r="H2679" s="189">
        <v>23.49</v>
      </c>
      <c r="I2679" s="190"/>
      <c r="J2679" s="191">
        <f>ROUND(I2679*H2679,2)</f>
        <v>0</v>
      </c>
      <c r="K2679" s="187" t="s">
        <v>20</v>
      </c>
      <c r="L2679" s="192"/>
      <c r="M2679" s="193" t="s">
        <v>20</v>
      </c>
      <c r="N2679" s="194" t="s">
        <v>51</v>
      </c>
      <c r="P2679" s="142">
        <f>O2679*H2679</f>
        <v>0</v>
      </c>
      <c r="Q2679" s="142">
        <v>2.0000000000000001E-4</v>
      </c>
      <c r="R2679" s="142">
        <f>Q2679*H2679</f>
        <v>4.6979999999999999E-3</v>
      </c>
      <c r="S2679" s="142">
        <v>0</v>
      </c>
      <c r="T2679" s="143">
        <f>S2679*H2679</f>
        <v>0</v>
      </c>
      <c r="AR2679" s="144" t="s">
        <v>490</v>
      </c>
      <c r="AT2679" s="144" t="s">
        <v>1615</v>
      </c>
      <c r="AU2679" s="144" t="s">
        <v>89</v>
      </c>
      <c r="AY2679" s="18" t="s">
        <v>192</v>
      </c>
      <c r="BE2679" s="145">
        <f>IF(N2679="základní",J2679,0)</f>
        <v>0</v>
      </c>
      <c r="BF2679" s="145">
        <f>IF(N2679="snížená",J2679,0)</f>
        <v>0</v>
      </c>
      <c r="BG2679" s="145">
        <f>IF(N2679="zákl. přenesená",J2679,0)</f>
        <v>0</v>
      </c>
      <c r="BH2679" s="145">
        <f>IF(N2679="sníž. přenesená",J2679,0)</f>
        <v>0</v>
      </c>
      <c r="BI2679" s="145">
        <f>IF(N2679="nulová",J2679,0)</f>
        <v>0</v>
      </c>
      <c r="BJ2679" s="18" t="s">
        <v>22</v>
      </c>
      <c r="BK2679" s="145">
        <f>ROUND(I2679*H2679,2)</f>
        <v>0</v>
      </c>
      <c r="BL2679" s="18" t="s">
        <v>350</v>
      </c>
      <c r="BM2679" s="144" t="s">
        <v>3629</v>
      </c>
    </row>
    <row r="2680" spans="2:65" s="12" customFormat="1" ht="10.199999999999999" x14ac:dyDescent="0.2">
      <c r="B2680" s="150"/>
      <c r="D2680" s="151" t="s">
        <v>203</v>
      </c>
      <c r="E2680" s="152" t="s">
        <v>20</v>
      </c>
      <c r="F2680" s="153" t="s">
        <v>2336</v>
      </c>
      <c r="H2680" s="152" t="s">
        <v>20</v>
      </c>
      <c r="I2680" s="154"/>
      <c r="L2680" s="150"/>
      <c r="M2680" s="155"/>
      <c r="T2680" s="156"/>
      <c r="AT2680" s="152" t="s">
        <v>203</v>
      </c>
      <c r="AU2680" s="152" t="s">
        <v>89</v>
      </c>
      <c r="AV2680" s="12" t="s">
        <v>22</v>
      </c>
      <c r="AW2680" s="12" t="s">
        <v>39</v>
      </c>
      <c r="AX2680" s="12" t="s">
        <v>80</v>
      </c>
      <c r="AY2680" s="152" t="s">
        <v>192</v>
      </c>
    </row>
    <row r="2681" spans="2:65" s="13" customFormat="1" ht="10.199999999999999" x14ac:dyDescent="0.2">
      <c r="B2681" s="157"/>
      <c r="D2681" s="151" t="s">
        <v>203</v>
      </c>
      <c r="E2681" s="158" t="s">
        <v>20</v>
      </c>
      <c r="F2681" s="159" t="s">
        <v>3606</v>
      </c>
      <c r="H2681" s="160">
        <v>14.55</v>
      </c>
      <c r="I2681" s="161"/>
      <c r="L2681" s="157"/>
      <c r="M2681" s="162"/>
      <c r="T2681" s="163"/>
      <c r="AT2681" s="158" t="s">
        <v>203</v>
      </c>
      <c r="AU2681" s="158" t="s">
        <v>89</v>
      </c>
      <c r="AV2681" s="13" t="s">
        <v>89</v>
      </c>
      <c r="AW2681" s="13" t="s">
        <v>39</v>
      </c>
      <c r="AX2681" s="13" t="s">
        <v>80</v>
      </c>
      <c r="AY2681" s="158" t="s">
        <v>192</v>
      </c>
    </row>
    <row r="2682" spans="2:65" s="13" customFormat="1" ht="10.199999999999999" x14ac:dyDescent="0.2">
      <c r="B2682" s="157"/>
      <c r="D2682" s="151" t="s">
        <v>203</v>
      </c>
      <c r="E2682" s="158" t="s">
        <v>20</v>
      </c>
      <c r="F2682" s="159" t="s">
        <v>3386</v>
      </c>
      <c r="H2682" s="160">
        <v>-1.4</v>
      </c>
      <c r="I2682" s="161"/>
      <c r="L2682" s="157"/>
      <c r="M2682" s="162"/>
      <c r="T2682" s="163"/>
      <c r="AT2682" s="158" t="s">
        <v>203</v>
      </c>
      <c r="AU2682" s="158" t="s">
        <v>89</v>
      </c>
      <c r="AV2682" s="13" t="s">
        <v>89</v>
      </c>
      <c r="AW2682" s="13" t="s">
        <v>39</v>
      </c>
      <c r="AX2682" s="13" t="s">
        <v>80</v>
      </c>
      <c r="AY2682" s="158" t="s">
        <v>192</v>
      </c>
    </row>
    <row r="2683" spans="2:65" s="13" customFormat="1" ht="10.199999999999999" x14ac:dyDescent="0.2">
      <c r="B2683" s="157"/>
      <c r="D2683" s="151" t="s">
        <v>203</v>
      </c>
      <c r="E2683" s="158" t="s">
        <v>20</v>
      </c>
      <c r="F2683" s="159" t="s">
        <v>3607</v>
      </c>
      <c r="H2683" s="160">
        <v>-3.5</v>
      </c>
      <c r="I2683" s="161"/>
      <c r="L2683" s="157"/>
      <c r="M2683" s="162"/>
      <c r="T2683" s="163"/>
      <c r="AT2683" s="158" t="s">
        <v>203</v>
      </c>
      <c r="AU2683" s="158" t="s">
        <v>89</v>
      </c>
      <c r="AV2683" s="13" t="s">
        <v>89</v>
      </c>
      <c r="AW2683" s="13" t="s">
        <v>39</v>
      </c>
      <c r="AX2683" s="13" t="s">
        <v>80</v>
      </c>
      <c r="AY2683" s="158" t="s">
        <v>192</v>
      </c>
    </row>
    <row r="2684" spans="2:65" s="13" customFormat="1" ht="10.199999999999999" x14ac:dyDescent="0.2">
      <c r="B2684" s="157"/>
      <c r="D2684" s="151" t="s">
        <v>203</v>
      </c>
      <c r="E2684" s="158" t="s">
        <v>20</v>
      </c>
      <c r="F2684" s="159" t="s">
        <v>3608</v>
      </c>
      <c r="H2684" s="160">
        <v>23.2</v>
      </c>
      <c r="I2684" s="161"/>
      <c r="L2684" s="157"/>
      <c r="M2684" s="162"/>
      <c r="T2684" s="163"/>
      <c r="AT2684" s="158" t="s">
        <v>203</v>
      </c>
      <c r="AU2684" s="158" t="s">
        <v>89</v>
      </c>
      <c r="AV2684" s="13" t="s">
        <v>89</v>
      </c>
      <c r="AW2684" s="13" t="s">
        <v>39</v>
      </c>
      <c r="AX2684" s="13" t="s">
        <v>80</v>
      </c>
      <c r="AY2684" s="158" t="s">
        <v>192</v>
      </c>
    </row>
    <row r="2685" spans="2:65" s="13" customFormat="1" ht="10.199999999999999" x14ac:dyDescent="0.2">
      <c r="B2685" s="157"/>
      <c r="D2685" s="151" t="s">
        <v>203</v>
      </c>
      <c r="E2685" s="158" t="s">
        <v>20</v>
      </c>
      <c r="F2685" s="159" t="s">
        <v>3607</v>
      </c>
      <c r="H2685" s="160">
        <v>-3.5</v>
      </c>
      <c r="I2685" s="161"/>
      <c r="L2685" s="157"/>
      <c r="M2685" s="162"/>
      <c r="T2685" s="163"/>
      <c r="AT2685" s="158" t="s">
        <v>203</v>
      </c>
      <c r="AU2685" s="158" t="s">
        <v>89</v>
      </c>
      <c r="AV2685" s="13" t="s">
        <v>89</v>
      </c>
      <c r="AW2685" s="13" t="s">
        <v>39</v>
      </c>
      <c r="AX2685" s="13" t="s">
        <v>80</v>
      </c>
      <c r="AY2685" s="158" t="s">
        <v>192</v>
      </c>
    </row>
    <row r="2686" spans="2:65" s="13" customFormat="1" ht="10.199999999999999" x14ac:dyDescent="0.2">
      <c r="B2686" s="157"/>
      <c r="D2686" s="151" t="s">
        <v>203</v>
      </c>
      <c r="E2686" s="158" t="s">
        <v>20</v>
      </c>
      <c r="F2686" s="159" t="s">
        <v>3609</v>
      </c>
      <c r="H2686" s="160">
        <v>-3.1</v>
      </c>
      <c r="I2686" s="161"/>
      <c r="L2686" s="157"/>
      <c r="M2686" s="162"/>
      <c r="T2686" s="163"/>
      <c r="AT2686" s="158" t="s">
        <v>203</v>
      </c>
      <c r="AU2686" s="158" t="s">
        <v>89</v>
      </c>
      <c r="AV2686" s="13" t="s">
        <v>89</v>
      </c>
      <c r="AW2686" s="13" t="s">
        <v>39</v>
      </c>
      <c r="AX2686" s="13" t="s">
        <v>80</v>
      </c>
      <c r="AY2686" s="158" t="s">
        <v>192</v>
      </c>
    </row>
    <row r="2687" spans="2:65" s="13" customFormat="1" ht="10.199999999999999" x14ac:dyDescent="0.2">
      <c r="B2687" s="157"/>
      <c r="D2687" s="151" t="s">
        <v>203</v>
      </c>
      <c r="E2687" s="158" t="s">
        <v>20</v>
      </c>
      <c r="F2687" s="159" t="s">
        <v>3610</v>
      </c>
      <c r="H2687" s="160">
        <v>-3.2</v>
      </c>
      <c r="I2687" s="161"/>
      <c r="L2687" s="157"/>
      <c r="M2687" s="162"/>
      <c r="T2687" s="163"/>
      <c r="AT2687" s="158" t="s">
        <v>203</v>
      </c>
      <c r="AU2687" s="158" t="s">
        <v>89</v>
      </c>
      <c r="AV2687" s="13" t="s">
        <v>89</v>
      </c>
      <c r="AW2687" s="13" t="s">
        <v>39</v>
      </c>
      <c r="AX2687" s="13" t="s">
        <v>80</v>
      </c>
      <c r="AY2687" s="158" t="s">
        <v>192</v>
      </c>
    </row>
    <row r="2688" spans="2:65" s="13" customFormat="1" ht="10.199999999999999" x14ac:dyDescent="0.2">
      <c r="B2688" s="157"/>
      <c r="D2688" s="151" t="s">
        <v>203</v>
      </c>
      <c r="E2688" s="158" t="s">
        <v>20</v>
      </c>
      <c r="F2688" s="159" t="s">
        <v>3611</v>
      </c>
      <c r="H2688" s="160">
        <v>-1.3</v>
      </c>
      <c r="I2688" s="161"/>
      <c r="L2688" s="157"/>
      <c r="M2688" s="162"/>
      <c r="T2688" s="163"/>
      <c r="AT2688" s="158" t="s">
        <v>203</v>
      </c>
      <c r="AU2688" s="158" t="s">
        <v>89</v>
      </c>
      <c r="AV2688" s="13" t="s">
        <v>89</v>
      </c>
      <c r="AW2688" s="13" t="s">
        <v>39</v>
      </c>
      <c r="AX2688" s="13" t="s">
        <v>80</v>
      </c>
      <c r="AY2688" s="158" t="s">
        <v>192</v>
      </c>
    </row>
    <row r="2689" spans="2:65" s="14" customFormat="1" ht="10.199999999999999" x14ac:dyDescent="0.2">
      <c r="B2689" s="164"/>
      <c r="D2689" s="151" t="s">
        <v>203</v>
      </c>
      <c r="E2689" s="165" t="s">
        <v>20</v>
      </c>
      <c r="F2689" s="166" t="s">
        <v>207</v>
      </c>
      <c r="H2689" s="167">
        <v>21.75</v>
      </c>
      <c r="I2689" s="168"/>
      <c r="L2689" s="164"/>
      <c r="M2689" s="169"/>
      <c r="T2689" s="170"/>
      <c r="AT2689" s="165" t="s">
        <v>203</v>
      </c>
      <c r="AU2689" s="165" t="s">
        <v>89</v>
      </c>
      <c r="AV2689" s="14" t="s">
        <v>199</v>
      </c>
      <c r="AW2689" s="14" t="s">
        <v>39</v>
      </c>
      <c r="AX2689" s="14" t="s">
        <v>22</v>
      </c>
      <c r="AY2689" s="165" t="s">
        <v>192</v>
      </c>
    </row>
    <row r="2690" spans="2:65" s="13" customFormat="1" ht="10.199999999999999" x14ac:dyDescent="0.2">
      <c r="B2690" s="157"/>
      <c r="D2690" s="151" t="s">
        <v>203</v>
      </c>
      <c r="F2690" s="159" t="s">
        <v>3630</v>
      </c>
      <c r="H2690" s="160">
        <v>23.49</v>
      </c>
      <c r="I2690" s="161"/>
      <c r="L2690" s="157"/>
      <c r="M2690" s="162"/>
      <c r="T2690" s="163"/>
      <c r="AT2690" s="158" t="s">
        <v>203</v>
      </c>
      <c r="AU2690" s="158" t="s">
        <v>89</v>
      </c>
      <c r="AV2690" s="13" t="s">
        <v>89</v>
      </c>
      <c r="AW2690" s="13" t="s">
        <v>4</v>
      </c>
      <c r="AX2690" s="13" t="s">
        <v>22</v>
      </c>
      <c r="AY2690" s="158" t="s">
        <v>192</v>
      </c>
    </row>
    <row r="2691" spans="2:65" s="1" customFormat="1" ht="16.5" customHeight="1" x14ac:dyDescent="0.2">
      <c r="B2691" s="33"/>
      <c r="C2691" s="133" t="s">
        <v>3631</v>
      </c>
      <c r="D2691" s="133" t="s">
        <v>194</v>
      </c>
      <c r="E2691" s="134" t="s">
        <v>3632</v>
      </c>
      <c r="F2691" s="135" t="s">
        <v>3633</v>
      </c>
      <c r="G2691" s="136" t="s">
        <v>487</v>
      </c>
      <c r="H2691" s="137">
        <v>5</v>
      </c>
      <c r="I2691" s="138"/>
      <c r="J2691" s="139">
        <f>ROUND(I2691*H2691,2)</f>
        <v>0</v>
      </c>
      <c r="K2691" s="135" t="s">
        <v>198</v>
      </c>
      <c r="L2691" s="33"/>
      <c r="M2691" s="140" t="s">
        <v>20</v>
      </c>
      <c r="N2691" s="141" t="s">
        <v>51</v>
      </c>
      <c r="P2691" s="142">
        <f>O2691*H2691</f>
        <v>0</v>
      </c>
      <c r="Q2691" s="142">
        <v>2.0000000000000002E-5</v>
      </c>
      <c r="R2691" s="142">
        <f>Q2691*H2691</f>
        <v>1E-4</v>
      </c>
      <c r="S2691" s="142">
        <v>0</v>
      </c>
      <c r="T2691" s="143">
        <f>S2691*H2691</f>
        <v>0</v>
      </c>
      <c r="AR2691" s="144" t="s">
        <v>350</v>
      </c>
      <c r="AT2691" s="144" t="s">
        <v>194</v>
      </c>
      <c r="AU2691" s="144" t="s">
        <v>89</v>
      </c>
      <c r="AY2691" s="18" t="s">
        <v>192</v>
      </c>
      <c r="BE2691" s="145">
        <f>IF(N2691="základní",J2691,0)</f>
        <v>0</v>
      </c>
      <c r="BF2691" s="145">
        <f>IF(N2691="snížená",J2691,0)</f>
        <v>0</v>
      </c>
      <c r="BG2691" s="145">
        <f>IF(N2691="zákl. přenesená",J2691,0)</f>
        <v>0</v>
      </c>
      <c r="BH2691" s="145">
        <f>IF(N2691="sníž. přenesená",J2691,0)</f>
        <v>0</v>
      </c>
      <c r="BI2691" s="145">
        <f>IF(N2691="nulová",J2691,0)</f>
        <v>0</v>
      </c>
      <c r="BJ2691" s="18" t="s">
        <v>22</v>
      </c>
      <c r="BK2691" s="145">
        <f>ROUND(I2691*H2691,2)</f>
        <v>0</v>
      </c>
      <c r="BL2691" s="18" t="s">
        <v>350</v>
      </c>
      <c r="BM2691" s="144" t="s">
        <v>3634</v>
      </c>
    </row>
    <row r="2692" spans="2:65" s="1" customFormat="1" ht="10.199999999999999" x14ac:dyDescent="0.2">
      <c r="B2692" s="33"/>
      <c r="D2692" s="146" t="s">
        <v>201</v>
      </c>
      <c r="F2692" s="147" t="s">
        <v>3635</v>
      </c>
      <c r="I2692" s="148"/>
      <c r="L2692" s="33"/>
      <c r="M2692" s="149"/>
      <c r="T2692" s="54"/>
      <c r="AT2692" s="18" t="s">
        <v>201</v>
      </c>
      <c r="AU2692" s="18" t="s">
        <v>89</v>
      </c>
    </row>
    <row r="2693" spans="2:65" s="12" customFormat="1" ht="10.199999999999999" x14ac:dyDescent="0.2">
      <c r="B2693" s="150"/>
      <c r="D2693" s="151" t="s">
        <v>203</v>
      </c>
      <c r="E2693" s="152" t="s">
        <v>20</v>
      </c>
      <c r="F2693" s="153" t="s">
        <v>3636</v>
      </c>
      <c r="H2693" s="152" t="s">
        <v>20</v>
      </c>
      <c r="I2693" s="154"/>
      <c r="L2693" s="150"/>
      <c r="M2693" s="155"/>
      <c r="T2693" s="156"/>
      <c r="AT2693" s="152" t="s">
        <v>203</v>
      </c>
      <c r="AU2693" s="152" t="s">
        <v>89</v>
      </c>
      <c r="AV2693" s="12" t="s">
        <v>22</v>
      </c>
      <c r="AW2693" s="12" t="s">
        <v>39</v>
      </c>
      <c r="AX2693" s="12" t="s">
        <v>80</v>
      </c>
      <c r="AY2693" s="152" t="s">
        <v>192</v>
      </c>
    </row>
    <row r="2694" spans="2:65" s="13" customFormat="1" ht="10.199999999999999" x14ac:dyDescent="0.2">
      <c r="B2694" s="157"/>
      <c r="D2694" s="151" t="s">
        <v>203</v>
      </c>
      <c r="E2694" s="158" t="s">
        <v>20</v>
      </c>
      <c r="F2694" s="159" t="s">
        <v>243</v>
      </c>
      <c r="H2694" s="160">
        <v>5</v>
      </c>
      <c r="I2694" s="161"/>
      <c r="L2694" s="157"/>
      <c r="M2694" s="162"/>
      <c r="T2694" s="163"/>
      <c r="AT2694" s="158" t="s">
        <v>203</v>
      </c>
      <c r="AU2694" s="158" t="s">
        <v>89</v>
      </c>
      <c r="AV2694" s="13" t="s">
        <v>89</v>
      </c>
      <c r="AW2694" s="13" t="s">
        <v>39</v>
      </c>
      <c r="AX2694" s="13" t="s">
        <v>22</v>
      </c>
      <c r="AY2694" s="158" t="s">
        <v>192</v>
      </c>
    </row>
    <row r="2695" spans="2:65" s="1" customFormat="1" ht="16.5" customHeight="1" x14ac:dyDescent="0.2">
      <c r="B2695" s="33"/>
      <c r="C2695" s="185" t="s">
        <v>3637</v>
      </c>
      <c r="D2695" s="185" t="s">
        <v>1615</v>
      </c>
      <c r="E2695" s="186" t="s">
        <v>3638</v>
      </c>
      <c r="F2695" s="187" t="s">
        <v>3639</v>
      </c>
      <c r="G2695" s="188" t="s">
        <v>234</v>
      </c>
      <c r="H2695" s="189">
        <v>0.22</v>
      </c>
      <c r="I2695" s="190"/>
      <c r="J2695" s="191">
        <f>ROUND(I2695*H2695,2)</f>
        <v>0</v>
      </c>
      <c r="K2695" s="187" t="s">
        <v>20</v>
      </c>
      <c r="L2695" s="192"/>
      <c r="M2695" s="193" t="s">
        <v>20</v>
      </c>
      <c r="N2695" s="194" t="s">
        <v>51</v>
      </c>
      <c r="P2695" s="142">
        <f>O2695*H2695</f>
        <v>0</v>
      </c>
      <c r="Q2695" s="142">
        <v>1.575E-2</v>
      </c>
      <c r="R2695" s="142">
        <f>Q2695*H2695</f>
        <v>3.4650000000000002E-3</v>
      </c>
      <c r="S2695" s="142">
        <v>0</v>
      </c>
      <c r="T2695" s="143">
        <f>S2695*H2695</f>
        <v>0</v>
      </c>
      <c r="AR2695" s="144" t="s">
        <v>490</v>
      </c>
      <c r="AT2695" s="144" t="s">
        <v>1615</v>
      </c>
      <c r="AU2695" s="144" t="s">
        <v>89</v>
      </c>
      <c r="AY2695" s="18" t="s">
        <v>192</v>
      </c>
      <c r="BE2695" s="145">
        <f>IF(N2695="základní",J2695,0)</f>
        <v>0</v>
      </c>
      <c r="BF2695" s="145">
        <f>IF(N2695="snížená",J2695,0)</f>
        <v>0</v>
      </c>
      <c r="BG2695" s="145">
        <f>IF(N2695="zákl. přenesená",J2695,0)</f>
        <v>0</v>
      </c>
      <c r="BH2695" s="145">
        <f>IF(N2695="sníž. přenesená",J2695,0)</f>
        <v>0</v>
      </c>
      <c r="BI2695" s="145">
        <f>IF(N2695="nulová",J2695,0)</f>
        <v>0</v>
      </c>
      <c r="BJ2695" s="18" t="s">
        <v>22</v>
      </c>
      <c r="BK2695" s="145">
        <f>ROUND(I2695*H2695,2)</f>
        <v>0</v>
      </c>
      <c r="BL2695" s="18" t="s">
        <v>350</v>
      </c>
      <c r="BM2695" s="144" t="s">
        <v>3640</v>
      </c>
    </row>
    <row r="2696" spans="2:65" s="13" customFormat="1" ht="10.199999999999999" x14ac:dyDescent="0.2">
      <c r="B2696" s="157"/>
      <c r="D2696" s="151" t="s">
        <v>203</v>
      </c>
      <c r="E2696" s="158" t="s">
        <v>20</v>
      </c>
      <c r="F2696" s="159" t="s">
        <v>3641</v>
      </c>
      <c r="H2696" s="160">
        <v>0.2</v>
      </c>
      <c r="I2696" s="161"/>
      <c r="L2696" s="157"/>
      <c r="M2696" s="162"/>
      <c r="T2696" s="163"/>
      <c r="AT2696" s="158" t="s">
        <v>203</v>
      </c>
      <c r="AU2696" s="158" t="s">
        <v>89</v>
      </c>
      <c r="AV2696" s="13" t="s">
        <v>89</v>
      </c>
      <c r="AW2696" s="13" t="s">
        <v>39</v>
      </c>
      <c r="AX2696" s="13" t="s">
        <v>22</v>
      </c>
      <c r="AY2696" s="158" t="s">
        <v>192</v>
      </c>
    </row>
    <row r="2697" spans="2:65" s="13" customFormat="1" ht="10.199999999999999" x14ac:dyDescent="0.2">
      <c r="B2697" s="157"/>
      <c r="D2697" s="151" t="s">
        <v>203</v>
      </c>
      <c r="F2697" s="159" t="s">
        <v>3642</v>
      </c>
      <c r="H2697" s="160">
        <v>0.22</v>
      </c>
      <c r="I2697" s="161"/>
      <c r="L2697" s="157"/>
      <c r="M2697" s="162"/>
      <c r="T2697" s="163"/>
      <c r="AT2697" s="158" t="s">
        <v>203</v>
      </c>
      <c r="AU2697" s="158" t="s">
        <v>89</v>
      </c>
      <c r="AV2697" s="13" t="s">
        <v>89</v>
      </c>
      <c r="AW2697" s="13" t="s">
        <v>4</v>
      </c>
      <c r="AX2697" s="13" t="s">
        <v>22</v>
      </c>
      <c r="AY2697" s="158" t="s">
        <v>192</v>
      </c>
    </row>
    <row r="2698" spans="2:65" s="1" customFormat="1" ht="33" customHeight="1" x14ac:dyDescent="0.2">
      <c r="B2698" s="33"/>
      <c r="C2698" s="133" t="s">
        <v>3643</v>
      </c>
      <c r="D2698" s="133" t="s">
        <v>194</v>
      </c>
      <c r="E2698" s="134" t="s">
        <v>3644</v>
      </c>
      <c r="F2698" s="135" t="s">
        <v>3645</v>
      </c>
      <c r="G2698" s="136" t="s">
        <v>234</v>
      </c>
      <c r="H2698" s="137">
        <v>2</v>
      </c>
      <c r="I2698" s="138"/>
      <c r="J2698" s="139">
        <f>ROUND(I2698*H2698,2)</f>
        <v>0</v>
      </c>
      <c r="K2698" s="135" t="s">
        <v>198</v>
      </c>
      <c r="L2698" s="33"/>
      <c r="M2698" s="140" t="s">
        <v>20</v>
      </c>
      <c r="N2698" s="141" t="s">
        <v>51</v>
      </c>
      <c r="P2698" s="142">
        <f>O2698*H2698</f>
        <v>0</v>
      </c>
      <c r="Q2698" s="142">
        <v>2.1000000000000001E-4</v>
      </c>
      <c r="R2698" s="142">
        <f>Q2698*H2698</f>
        <v>4.2000000000000002E-4</v>
      </c>
      <c r="S2698" s="142">
        <v>0</v>
      </c>
      <c r="T2698" s="143">
        <f>S2698*H2698</f>
        <v>0</v>
      </c>
      <c r="AR2698" s="144" t="s">
        <v>350</v>
      </c>
      <c r="AT2698" s="144" t="s">
        <v>194</v>
      </c>
      <c r="AU2698" s="144" t="s">
        <v>89</v>
      </c>
      <c r="AY2698" s="18" t="s">
        <v>192</v>
      </c>
      <c r="BE2698" s="145">
        <f>IF(N2698="základní",J2698,0)</f>
        <v>0</v>
      </c>
      <c r="BF2698" s="145">
        <f>IF(N2698="snížená",J2698,0)</f>
        <v>0</v>
      </c>
      <c r="BG2698" s="145">
        <f>IF(N2698="zákl. přenesená",J2698,0)</f>
        <v>0</v>
      </c>
      <c r="BH2698" s="145">
        <f>IF(N2698="sníž. přenesená",J2698,0)</f>
        <v>0</v>
      </c>
      <c r="BI2698" s="145">
        <f>IF(N2698="nulová",J2698,0)</f>
        <v>0</v>
      </c>
      <c r="BJ2698" s="18" t="s">
        <v>22</v>
      </c>
      <c r="BK2698" s="145">
        <f>ROUND(I2698*H2698,2)</f>
        <v>0</v>
      </c>
      <c r="BL2698" s="18" t="s">
        <v>350</v>
      </c>
      <c r="BM2698" s="144" t="s">
        <v>3646</v>
      </c>
    </row>
    <row r="2699" spans="2:65" s="1" customFormat="1" ht="10.199999999999999" x14ac:dyDescent="0.2">
      <c r="B2699" s="33"/>
      <c r="D2699" s="146" t="s">
        <v>201</v>
      </c>
      <c r="F2699" s="147" t="s">
        <v>3647</v>
      </c>
      <c r="I2699" s="148"/>
      <c r="L2699" s="33"/>
      <c r="M2699" s="149"/>
      <c r="T2699" s="54"/>
      <c r="AT2699" s="18" t="s">
        <v>201</v>
      </c>
      <c r="AU2699" s="18" t="s">
        <v>89</v>
      </c>
    </row>
    <row r="2700" spans="2:65" s="12" customFormat="1" ht="10.199999999999999" x14ac:dyDescent="0.2">
      <c r="B2700" s="150"/>
      <c r="D2700" s="151" t="s">
        <v>203</v>
      </c>
      <c r="E2700" s="152" t="s">
        <v>20</v>
      </c>
      <c r="F2700" s="153" t="s">
        <v>3648</v>
      </c>
      <c r="H2700" s="152" t="s">
        <v>20</v>
      </c>
      <c r="I2700" s="154"/>
      <c r="L2700" s="150"/>
      <c r="M2700" s="155"/>
      <c r="T2700" s="156"/>
      <c r="AT2700" s="152" t="s">
        <v>203</v>
      </c>
      <c r="AU2700" s="152" t="s">
        <v>89</v>
      </c>
      <c r="AV2700" s="12" t="s">
        <v>22</v>
      </c>
      <c r="AW2700" s="12" t="s">
        <v>39</v>
      </c>
      <c r="AX2700" s="12" t="s">
        <v>80</v>
      </c>
      <c r="AY2700" s="152" t="s">
        <v>192</v>
      </c>
    </row>
    <row r="2701" spans="2:65" s="13" customFormat="1" ht="10.199999999999999" x14ac:dyDescent="0.2">
      <c r="B2701" s="157"/>
      <c r="D2701" s="151" t="s">
        <v>203</v>
      </c>
      <c r="E2701" s="158" t="s">
        <v>20</v>
      </c>
      <c r="F2701" s="159" t="s">
        <v>1392</v>
      </c>
      <c r="H2701" s="160">
        <v>2</v>
      </c>
      <c r="I2701" s="161"/>
      <c r="L2701" s="157"/>
      <c r="M2701" s="162"/>
      <c r="T2701" s="163"/>
      <c r="AT2701" s="158" t="s">
        <v>203</v>
      </c>
      <c r="AU2701" s="158" t="s">
        <v>89</v>
      </c>
      <c r="AV2701" s="13" t="s">
        <v>89</v>
      </c>
      <c r="AW2701" s="13" t="s">
        <v>39</v>
      </c>
      <c r="AX2701" s="13" t="s">
        <v>22</v>
      </c>
      <c r="AY2701" s="158" t="s">
        <v>192</v>
      </c>
    </row>
    <row r="2702" spans="2:65" s="1" customFormat="1" ht="21.75" customHeight="1" x14ac:dyDescent="0.2">
      <c r="B2702" s="33"/>
      <c r="C2702" s="133" t="s">
        <v>3649</v>
      </c>
      <c r="D2702" s="133" t="s">
        <v>194</v>
      </c>
      <c r="E2702" s="134" t="s">
        <v>3650</v>
      </c>
      <c r="F2702" s="135" t="s">
        <v>3651</v>
      </c>
      <c r="G2702" s="136" t="s">
        <v>234</v>
      </c>
      <c r="H2702" s="137">
        <v>312.73599999999999</v>
      </c>
      <c r="I2702" s="138"/>
      <c r="J2702" s="139">
        <f>ROUND(I2702*H2702,2)</f>
        <v>0</v>
      </c>
      <c r="K2702" s="135" t="s">
        <v>20</v>
      </c>
      <c r="L2702" s="33"/>
      <c r="M2702" s="140" t="s">
        <v>20</v>
      </c>
      <c r="N2702" s="141" t="s">
        <v>51</v>
      </c>
      <c r="P2702" s="142">
        <f>O2702*H2702</f>
        <v>0</v>
      </c>
      <c r="Q2702" s="142">
        <v>1.1440000000000001E-2</v>
      </c>
      <c r="R2702" s="142">
        <f>Q2702*H2702</f>
        <v>3.5776998400000002</v>
      </c>
      <c r="S2702" s="142">
        <v>0</v>
      </c>
      <c r="T2702" s="143">
        <f>S2702*H2702</f>
        <v>0</v>
      </c>
      <c r="AR2702" s="144" t="s">
        <v>350</v>
      </c>
      <c r="AT2702" s="144" t="s">
        <v>194</v>
      </c>
      <c r="AU2702" s="144" t="s">
        <v>89</v>
      </c>
      <c r="AY2702" s="18" t="s">
        <v>192</v>
      </c>
      <c r="BE2702" s="145">
        <f>IF(N2702="základní",J2702,0)</f>
        <v>0</v>
      </c>
      <c r="BF2702" s="145">
        <f>IF(N2702="snížená",J2702,0)</f>
        <v>0</v>
      </c>
      <c r="BG2702" s="145">
        <f>IF(N2702="zákl. přenesená",J2702,0)</f>
        <v>0</v>
      </c>
      <c r="BH2702" s="145">
        <f>IF(N2702="sníž. přenesená",J2702,0)</f>
        <v>0</v>
      </c>
      <c r="BI2702" s="145">
        <f>IF(N2702="nulová",J2702,0)</f>
        <v>0</v>
      </c>
      <c r="BJ2702" s="18" t="s">
        <v>22</v>
      </c>
      <c r="BK2702" s="145">
        <f>ROUND(I2702*H2702,2)</f>
        <v>0</v>
      </c>
      <c r="BL2702" s="18" t="s">
        <v>350</v>
      </c>
      <c r="BM2702" s="144" t="s">
        <v>3652</v>
      </c>
    </row>
    <row r="2703" spans="2:65" s="13" customFormat="1" ht="10.199999999999999" x14ac:dyDescent="0.2">
      <c r="B2703" s="157"/>
      <c r="D2703" s="151" t="s">
        <v>203</v>
      </c>
      <c r="E2703" s="158" t="s">
        <v>20</v>
      </c>
      <c r="F2703" s="159" t="s">
        <v>1268</v>
      </c>
      <c r="H2703" s="160">
        <v>157.24100000000001</v>
      </c>
      <c r="I2703" s="161"/>
      <c r="L2703" s="157"/>
      <c r="M2703" s="162"/>
      <c r="T2703" s="163"/>
      <c r="AT2703" s="158" t="s">
        <v>203</v>
      </c>
      <c r="AU2703" s="158" t="s">
        <v>89</v>
      </c>
      <c r="AV2703" s="13" t="s">
        <v>89</v>
      </c>
      <c r="AW2703" s="13" t="s">
        <v>39</v>
      </c>
      <c r="AX2703" s="13" t="s">
        <v>80</v>
      </c>
      <c r="AY2703" s="158" t="s">
        <v>192</v>
      </c>
    </row>
    <row r="2704" spans="2:65" s="13" customFormat="1" ht="10.199999999999999" x14ac:dyDescent="0.2">
      <c r="B2704" s="157"/>
      <c r="D2704" s="151" t="s">
        <v>203</v>
      </c>
      <c r="E2704" s="158" t="s">
        <v>20</v>
      </c>
      <c r="F2704" s="159" t="s">
        <v>1270</v>
      </c>
      <c r="H2704" s="160">
        <v>57.12</v>
      </c>
      <c r="I2704" s="161"/>
      <c r="L2704" s="157"/>
      <c r="M2704" s="162"/>
      <c r="T2704" s="163"/>
      <c r="AT2704" s="158" t="s">
        <v>203</v>
      </c>
      <c r="AU2704" s="158" t="s">
        <v>89</v>
      </c>
      <c r="AV2704" s="13" t="s">
        <v>89</v>
      </c>
      <c r="AW2704" s="13" t="s">
        <v>39</v>
      </c>
      <c r="AX2704" s="13" t="s">
        <v>80</v>
      </c>
      <c r="AY2704" s="158" t="s">
        <v>192</v>
      </c>
    </row>
    <row r="2705" spans="2:65" s="12" customFormat="1" ht="10.199999999999999" x14ac:dyDescent="0.2">
      <c r="B2705" s="150"/>
      <c r="D2705" s="151" t="s">
        <v>203</v>
      </c>
      <c r="E2705" s="152" t="s">
        <v>20</v>
      </c>
      <c r="F2705" s="153" t="s">
        <v>3585</v>
      </c>
      <c r="H2705" s="152" t="s">
        <v>20</v>
      </c>
      <c r="I2705" s="154"/>
      <c r="L2705" s="150"/>
      <c r="M2705" s="155"/>
      <c r="T2705" s="156"/>
      <c r="AT2705" s="152" t="s">
        <v>203</v>
      </c>
      <c r="AU2705" s="152" t="s">
        <v>89</v>
      </c>
      <c r="AV2705" s="12" t="s">
        <v>22</v>
      </c>
      <c r="AW2705" s="12" t="s">
        <v>39</v>
      </c>
      <c r="AX2705" s="12" t="s">
        <v>80</v>
      </c>
      <c r="AY2705" s="152" t="s">
        <v>192</v>
      </c>
    </row>
    <row r="2706" spans="2:65" s="13" customFormat="1" ht="10.199999999999999" x14ac:dyDescent="0.2">
      <c r="B2706" s="157"/>
      <c r="D2706" s="151" t="s">
        <v>203</v>
      </c>
      <c r="E2706" s="158" t="s">
        <v>20</v>
      </c>
      <c r="F2706" s="159" t="s">
        <v>3586</v>
      </c>
      <c r="H2706" s="160">
        <v>10.090999999999999</v>
      </c>
      <c r="I2706" s="161"/>
      <c r="L2706" s="157"/>
      <c r="M2706" s="162"/>
      <c r="T2706" s="163"/>
      <c r="AT2706" s="158" t="s">
        <v>203</v>
      </c>
      <c r="AU2706" s="158" t="s">
        <v>89</v>
      </c>
      <c r="AV2706" s="13" t="s">
        <v>89</v>
      </c>
      <c r="AW2706" s="13" t="s">
        <v>39</v>
      </c>
      <c r="AX2706" s="13" t="s">
        <v>80</v>
      </c>
      <c r="AY2706" s="158" t="s">
        <v>192</v>
      </c>
    </row>
    <row r="2707" spans="2:65" s="12" customFormat="1" ht="10.199999999999999" x14ac:dyDescent="0.2">
      <c r="B2707" s="150"/>
      <c r="D2707" s="151" t="s">
        <v>203</v>
      </c>
      <c r="E2707" s="152" t="s">
        <v>20</v>
      </c>
      <c r="F2707" s="153" t="s">
        <v>3587</v>
      </c>
      <c r="H2707" s="152" t="s">
        <v>20</v>
      </c>
      <c r="I2707" s="154"/>
      <c r="L2707" s="150"/>
      <c r="M2707" s="155"/>
      <c r="T2707" s="156"/>
      <c r="AT2707" s="152" t="s">
        <v>203</v>
      </c>
      <c r="AU2707" s="152" t="s">
        <v>89</v>
      </c>
      <c r="AV2707" s="12" t="s">
        <v>22</v>
      </c>
      <c r="AW2707" s="12" t="s">
        <v>39</v>
      </c>
      <c r="AX2707" s="12" t="s">
        <v>80</v>
      </c>
      <c r="AY2707" s="152" t="s">
        <v>192</v>
      </c>
    </row>
    <row r="2708" spans="2:65" s="13" customFormat="1" ht="10.199999999999999" x14ac:dyDescent="0.2">
      <c r="B2708" s="157"/>
      <c r="D2708" s="151" t="s">
        <v>203</v>
      </c>
      <c r="E2708" s="158" t="s">
        <v>20</v>
      </c>
      <c r="F2708" s="159" t="s">
        <v>3588</v>
      </c>
      <c r="H2708" s="160">
        <v>2.6840000000000002</v>
      </c>
      <c r="I2708" s="161"/>
      <c r="L2708" s="157"/>
      <c r="M2708" s="162"/>
      <c r="T2708" s="163"/>
      <c r="AT2708" s="158" t="s">
        <v>203</v>
      </c>
      <c r="AU2708" s="158" t="s">
        <v>89</v>
      </c>
      <c r="AV2708" s="13" t="s">
        <v>89</v>
      </c>
      <c r="AW2708" s="13" t="s">
        <v>39</v>
      </c>
      <c r="AX2708" s="13" t="s">
        <v>80</v>
      </c>
      <c r="AY2708" s="158" t="s">
        <v>192</v>
      </c>
    </row>
    <row r="2709" spans="2:65" s="13" customFormat="1" ht="10.199999999999999" x14ac:dyDescent="0.2">
      <c r="B2709" s="157"/>
      <c r="D2709" s="151" t="s">
        <v>203</v>
      </c>
      <c r="E2709" s="158" t="s">
        <v>20</v>
      </c>
      <c r="F2709" s="159" t="s">
        <v>1274</v>
      </c>
      <c r="H2709" s="160">
        <v>74.260000000000005</v>
      </c>
      <c r="I2709" s="161"/>
      <c r="L2709" s="157"/>
      <c r="M2709" s="162"/>
      <c r="T2709" s="163"/>
      <c r="AT2709" s="158" t="s">
        <v>203</v>
      </c>
      <c r="AU2709" s="158" t="s">
        <v>89</v>
      </c>
      <c r="AV2709" s="13" t="s">
        <v>89</v>
      </c>
      <c r="AW2709" s="13" t="s">
        <v>39</v>
      </c>
      <c r="AX2709" s="13" t="s">
        <v>80</v>
      </c>
      <c r="AY2709" s="158" t="s">
        <v>192</v>
      </c>
    </row>
    <row r="2710" spans="2:65" s="12" customFormat="1" ht="10.199999999999999" x14ac:dyDescent="0.2">
      <c r="B2710" s="150"/>
      <c r="D2710" s="151" t="s">
        <v>203</v>
      </c>
      <c r="E2710" s="152" t="s">
        <v>20</v>
      </c>
      <c r="F2710" s="153" t="s">
        <v>3653</v>
      </c>
      <c r="H2710" s="152" t="s">
        <v>20</v>
      </c>
      <c r="I2710" s="154"/>
      <c r="L2710" s="150"/>
      <c r="M2710" s="155"/>
      <c r="T2710" s="156"/>
      <c r="AT2710" s="152" t="s">
        <v>203</v>
      </c>
      <c r="AU2710" s="152" t="s">
        <v>89</v>
      </c>
      <c r="AV2710" s="12" t="s">
        <v>22</v>
      </c>
      <c r="AW2710" s="12" t="s">
        <v>39</v>
      </c>
      <c r="AX2710" s="12" t="s">
        <v>80</v>
      </c>
      <c r="AY2710" s="152" t="s">
        <v>192</v>
      </c>
    </row>
    <row r="2711" spans="2:65" s="13" customFormat="1" ht="10.199999999999999" x14ac:dyDescent="0.2">
      <c r="B2711" s="157"/>
      <c r="D2711" s="151" t="s">
        <v>203</v>
      </c>
      <c r="E2711" s="158" t="s">
        <v>20</v>
      </c>
      <c r="F2711" s="159" t="s">
        <v>3654</v>
      </c>
      <c r="H2711" s="160">
        <v>11.34</v>
      </c>
      <c r="I2711" s="161"/>
      <c r="L2711" s="157"/>
      <c r="M2711" s="162"/>
      <c r="T2711" s="163"/>
      <c r="AT2711" s="158" t="s">
        <v>203</v>
      </c>
      <c r="AU2711" s="158" t="s">
        <v>89</v>
      </c>
      <c r="AV2711" s="13" t="s">
        <v>89</v>
      </c>
      <c r="AW2711" s="13" t="s">
        <v>39</v>
      </c>
      <c r="AX2711" s="13" t="s">
        <v>80</v>
      </c>
      <c r="AY2711" s="158" t="s">
        <v>192</v>
      </c>
    </row>
    <row r="2712" spans="2:65" s="14" customFormat="1" ht="10.199999999999999" x14ac:dyDescent="0.2">
      <c r="B2712" s="164"/>
      <c r="D2712" s="151" t="s">
        <v>203</v>
      </c>
      <c r="E2712" s="165" t="s">
        <v>20</v>
      </c>
      <c r="F2712" s="166" t="s">
        <v>207</v>
      </c>
      <c r="H2712" s="167">
        <v>312.73599999999999</v>
      </c>
      <c r="I2712" s="168"/>
      <c r="L2712" s="164"/>
      <c r="M2712" s="169"/>
      <c r="T2712" s="170"/>
      <c r="AT2712" s="165" t="s">
        <v>203</v>
      </c>
      <c r="AU2712" s="165" t="s">
        <v>89</v>
      </c>
      <c r="AV2712" s="14" t="s">
        <v>199</v>
      </c>
      <c r="AW2712" s="14" t="s">
        <v>39</v>
      </c>
      <c r="AX2712" s="14" t="s">
        <v>22</v>
      </c>
      <c r="AY2712" s="165" t="s">
        <v>192</v>
      </c>
    </row>
    <row r="2713" spans="2:65" s="1" customFormat="1" ht="16.5" customHeight="1" x14ac:dyDescent="0.2">
      <c r="B2713" s="33"/>
      <c r="C2713" s="185" t="s">
        <v>3655</v>
      </c>
      <c r="D2713" s="185" t="s">
        <v>1615</v>
      </c>
      <c r="E2713" s="186" t="s">
        <v>3656</v>
      </c>
      <c r="F2713" s="187" t="s">
        <v>3657</v>
      </c>
      <c r="G2713" s="188" t="s">
        <v>234</v>
      </c>
      <c r="H2713" s="189">
        <v>344.01</v>
      </c>
      <c r="I2713" s="190"/>
      <c r="J2713" s="191">
        <f>ROUND(I2713*H2713,2)</f>
        <v>0</v>
      </c>
      <c r="K2713" s="187" t="s">
        <v>20</v>
      </c>
      <c r="L2713" s="192"/>
      <c r="M2713" s="193" t="s">
        <v>20</v>
      </c>
      <c r="N2713" s="194" t="s">
        <v>51</v>
      </c>
      <c r="P2713" s="142">
        <f>O2713*H2713</f>
        <v>0</v>
      </c>
      <c r="Q2713" s="142">
        <v>7.3099999999999997E-3</v>
      </c>
      <c r="R2713" s="142">
        <f>Q2713*H2713</f>
        <v>2.5147130999999998</v>
      </c>
      <c r="S2713" s="142">
        <v>0</v>
      </c>
      <c r="T2713" s="143">
        <f>S2713*H2713</f>
        <v>0</v>
      </c>
      <c r="AR2713" s="144" t="s">
        <v>490</v>
      </c>
      <c r="AT2713" s="144" t="s">
        <v>1615</v>
      </c>
      <c r="AU2713" s="144" t="s">
        <v>89</v>
      </c>
      <c r="AY2713" s="18" t="s">
        <v>192</v>
      </c>
      <c r="BE2713" s="145">
        <f>IF(N2713="základní",J2713,0)</f>
        <v>0</v>
      </c>
      <c r="BF2713" s="145">
        <f>IF(N2713="snížená",J2713,0)</f>
        <v>0</v>
      </c>
      <c r="BG2713" s="145">
        <f>IF(N2713="zákl. přenesená",J2713,0)</f>
        <v>0</v>
      </c>
      <c r="BH2713" s="145">
        <f>IF(N2713="sníž. přenesená",J2713,0)</f>
        <v>0</v>
      </c>
      <c r="BI2713" s="145">
        <f>IF(N2713="nulová",J2713,0)</f>
        <v>0</v>
      </c>
      <c r="BJ2713" s="18" t="s">
        <v>22</v>
      </c>
      <c r="BK2713" s="145">
        <f>ROUND(I2713*H2713,2)</f>
        <v>0</v>
      </c>
      <c r="BL2713" s="18" t="s">
        <v>350</v>
      </c>
      <c r="BM2713" s="144" t="s">
        <v>3658</v>
      </c>
    </row>
    <row r="2714" spans="2:65" s="13" customFormat="1" ht="10.199999999999999" x14ac:dyDescent="0.2">
      <c r="B2714" s="157"/>
      <c r="D2714" s="151" t="s">
        <v>203</v>
      </c>
      <c r="F2714" s="159" t="s">
        <v>3659</v>
      </c>
      <c r="H2714" s="160">
        <v>344.01</v>
      </c>
      <c r="I2714" s="161"/>
      <c r="L2714" s="157"/>
      <c r="M2714" s="162"/>
      <c r="T2714" s="163"/>
      <c r="AT2714" s="158" t="s">
        <v>203</v>
      </c>
      <c r="AU2714" s="158" t="s">
        <v>89</v>
      </c>
      <c r="AV2714" s="13" t="s">
        <v>89</v>
      </c>
      <c r="AW2714" s="13" t="s">
        <v>4</v>
      </c>
      <c r="AX2714" s="13" t="s">
        <v>22</v>
      </c>
      <c r="AY2714" s="158" t="s">
        <v>192</v>
      </c>
    </row>
    <row r="2715" spans="2:65" s="1" customFormat="1" ht="24.15" customHeight="1" x14ac:dyDescent="0.2">
      <c r="B2715" s="33"/>
      <c r="C2715" s="133" t="s">
        <v>3660</v>
      </c>
      <c r="D2715" s="133" t="s">
        <v>194</v>
      </c>
      <c r="E2715" s="134" t="s">
        <v>3661</v>
      </c>
      <c r="F2715" s="135" t="s">
        <v>3662</v>
      </c>
      <c r="G2715" s="136" t="s">
        <v>234</v>
      </c>
      <c r="H2715" s="137">
        <v>12.295</v>
      </c>
      <c r="I2715" s="138"/>
      <c r="J2715" s="139">
        <f>ROUND(I2715*H2715,2)</f>
        <v>0</v>
      </c>
      <c r="K2715" s="135" t="s">
        <v>198</v>
      </c>
      <c r="L2715" s="33"/>
      <c r="M2715" s="140" t="s">
        <v>20</v>
      </c>
      <c r="N2715" s="141" t="s">
        <v>51</v>
      </c>
      <c r="P2715" s="142">
        <f>O2715*H2715</f>
        <v>0</v>
      </c>
      <c r="Q2715" s="142">
        <v>1.3999999999999999E-4</v>
      </c>
      <c r="R2715" s="142">
        <f>Q2715*H2715</f>
        <v>1.7212999999999998E-3</v>
      </c>
      <c r="S2715" s="142">
        <v>0</v>
      </c>
      <c r="T2715" s="143">
        <f>S2715*H2715</f>
        <v>0</v>
      </c>
      <c r="AR2715" s="144" t="s">
        <v>350</v>
      </c>
      <c r="AT2715" s="144" t="s">
        <v>194</v>
      </c>
      <c r="AU2715" s="144" t="s">
        <v>89</v>
      </c>
      <c r="AY2715" s="18" t="s">
        <v>192</v>
      </c>
      <c r="BE2715" s="145">
        <f>IF(N2715="základní",J2715,0)</f>
        <v>0</v>
      </c>
      <c r="BF2715" s="145">
        <f>IF(N2715="snížená",J2715,0)</f>
        <v>0</v>
      </c>
      <c r="BG2715" s="145">
        <f>IF(N2715="zákl. přenesená",J2715,0)</f>
        <v>0</v>
      </c>
      <c r="BH2715" s="145">
        <f>IF(N2715="sníž. přenesená",J2715,0)</f>
        <v>0</v>
      </c>
      <c r="BI2715" s="145">
        <f>IF(N2715="nulová",J2715,0)</f>
        <v>0</v>
      </c>
      <c r="BJ2715" s="18" t="s">
        <v>22</v>
      </c>
      <c r="BK2715" s="145">
        <f>ROUND(I2715*H2715,2)</f>
        <v>0</v>
      </c>
      <c r="BL2715" s="18" t="s">
        <v>350</v>
      </c>
      <c r="BM2715" s="144" t="s">
        <v>3663</v>
      </c>
    </row>
    <row r="2716" spans="2:65" s="1" customFormat="1" ht="10.199999999999999" x14ac:dyDescent="0.2">
      <c r="B2716" s="33"/>
      <c r="D2716" s="146" t="s">
        <v>201</v>
      </c>
      <c r="F2716" s="147" t="s">
        <v>3664</v>
      </c>
      <c r="I2716" s="148"/>
      <c r="L2716" s="33"/>
      <c r="M2716" s="149"/>
      <c r="T2716" s="54"/>
      <c r="AT2716" s="18" t="s">
        <v>201</v>
      </c>
      <c r="AU2716" s="18" t="s">
        <v>89</v>
      </c>
    </row>
    <row r="2717" spans="2:65" s="12" customFormat="1" ht="10.199999999999999" x14ac:dyDescent="0.2">
      <c r="B2717" s="150"/>
      <c r="D2717" s="151" t="s">
        <v>203</v>
      </c>
      <c r="E2717" s="152" t="s">
        <v>20</v>
      </c>
      <c r="F2717" s="153" t="s">
        <v>3665</v>
      </c>
      <c r="H2717" s="152" t="s">
        <v>20</v>
      </c>
      <c r="I2717" s="154"/>
      <c r="L2717" s="150"/>
      <c r="M2717" s="155"/>
      <c r="T2717" s="156"/>
      <c r="AT2717" s="152" t="s">
        <v>203</v>
      </c>
      <c r="AU2717" s="152" t="s">
        <v>89</v>
      </c>
      <c r="AV2717" s="12" t="s">
        <v>22</v>
      </c>
      <c r="AW2717" s="12" t="s">
        <v>39</v>
      </c>
      <c r="AX2717" s="12" t="s">
        <v>80</v>
      </c>
      <c r="AY2717" s="152" t="s">
        <v>192</v>
      </c>
    </row>
    <row r="2718" spans="2:65" s="13" customFormat="1" ht="10.199999999999999" x14ac:dyDescent="0.2">
      <c r="B2718" s="157"/>
      <c r="D2718" s="151" t="s">
        <v>203</v>
      </c>
      <c r="E2718" s="158" t="s">
        <v>20</v>
      </c>
      <c r="F2718" s="159" t="s">
        <v>1290</v>
      </c>
      <c r="H2718" s="160">
        <v>11.21</v>
      </c>
      <c r="I2718" s="161"/>
      <c r="L2718" s="157"/>
      <c r="M2718" s="162"/>
      <c r="T2718" s="163"/>
      <c r="AT2718" s="158" t="s">
        <v>203</v>
      </c>
      <c r="AU2718" s="158" t="s">
        <v>89</v>
      </c>
      <c r="AV2718" s="13" t="s">
        <v>89</v>
      </c>
      <c r="AW2718" s="13" t="s">
        <v>39</v>
      </c>
      <c r="AX2718" s="13" t="s">
        <v>80</v>
      </c>
      <c r="AY2718" s="158" t="s">
        <v>192</v>
      </c>
    </row>
    <row r="2719" spans="2:65" s="12" customFormat="1" ht="10.199999999999999" x14ac:dyDescent="0.2">
      <c r="B2719" s="150"/>
      <c r="D2719" s="151" t="s">
        <v>203</v>
      </c>
      <c r="E2719" s="152" t="s">
        <v>20</v>
      </c>
      <c r="F2719" s="153" t="s">
        <v>3666</v>
      </c>
      <c r="H2719" s="152" t="s">
        <v>20</v>
      </c>
      <c r="I2719" s="154"/>
      <c r="L2719" s="150"/>
      <c r="M2719" s="155"/>
      <c r="T2719" s="156"/>
      <c r="AT2719" s="152" t="s">
        <v>203</v>
      </c>
      <c r="AU2719" s="152" t="s">
        <v>89</v>
      </c>
      <c r="AV2719" s="12" t="s">
        <v>22</v>
      </c>
      <c r="AW2719" s="12" t="s">
        <v>39</v>
      </c>
      <c r="AX2719" s="12" t="s">
        <v>80</v>
      </c>
      <c r="AY2719" s="152" t="s">
        <v>192</v>
      </c>
    </row>
    <row r="2720" spans="2:65" s="12" customFormat="1" ht="10.199999999999999" x14ac:dyDescent="0.2">
      <c r="B2720" s="150"/>
      <c r="D2720" s="151" t="s">
        <v>203</v>
      </c>
      <c r="E2720" s="152" t="s">
        <v>20</v>
      </c>
      <c r="F2720" s="153" t="s">
        <v>2354</v>
      </c>
      <c r="H2720" s="152" t="s">
        <v>20</v>
      </c>
      <c r="I2720" s="154"/>
      <c r="L2720" s="150"/>
      <c r="M2720" s="155"/>
      <c r="T2720" s="156"/>
      <c r="AT2720" s="152" t="s">
        <v>203</v>
      </c>
      <c r="AU2720" s="152" t="s">
        <v>89</v>
      </c>
      <c r="AV2720" s="12" t="s">
        <v>22</v>
      </c>
      <c r="AW2720" s="12" t="s">
        <v>39</v>
      </c>
      <c r="AX2720" s="12" t="s">
        <v>80</v>
      </c>
      <c r="AY2720" s="152" t="s">
        <v>192</v>
      </c>
    </row>
    <row r="2721" spans="2:65" s="13" customFormat="1" ht="10.199999999999999" x14ac:dyDescent="0.2">
      <c r="B2721" s="157"/>
      <c r="D2721" s="151" t="s">
        <v>203</v>
      </c>
      <c r="E2721" s="158" t="s">
        <v>20</v>
      </c>
      <c r="F2721" s="159" t="s">
        <v>3667</v>
      </c>
      <c r="H2721" s="160">
        <v>0.40500000000000003</v>
      </c>
      <c r="I2721" s="161"/>
      <c r="L2721" s="157"/>
      <c r="M2721" s="162"/>
      <c r="T2721" s="163"/>
      <c r="AT2721" s="158" t="s">
        <v>203</v>
      </c>
      <c r="AU2721" s="158" t="s">
        <v>89</v>
      </c>
      <c r="AV2721" s="13" t="s">
        <v>89</v>
      </c>
      <c r="AW2721" s="13" t="s">
        <v>39</v>
      </c>
      <c r="AX2721" s="13" t="s">
        <v>80</v>
      </c>
      <c r="AY2721" s="158" t="s">
        <v>192</v>
      </c>
    </row>
    <row r="2722" spans="2:65" s="13" customFormat="1" ht="10.199999999999999" x14ac:dyDescent="0.2">
      <c r="B2722" s="157"/>
      <c r="D2722" s="151" t="s">
        <v>203</v>
      </c>
      <c r="E2722" s="158" t="s">
        <v>20</v>
      </c>
      <c r="F2722" s="159" t="s">
        <v>3668</v>
      </c>
      <c r="H2722" s="160">
        <v>-0.04</v>
      </c>
      <c r="I2722" s="161"/>
      <c r="L2722" s="157"/>
      <c r="M2722" s="162"/>
      <c r="T2722" s="163"/>
      <c r="AT2722" s="158" t="s">
        <v>203</v>
      </c>
      <c r="AU2722" s="158" t="s">
        <v>89</v>
      </c>
      <c r="AV2722" s="13" t="s">
        <v>89</v>
      </c>
      <c r="AW2722" s="13" t="s">
        <v>39</v>
      </c>
      <c r="AX2722" s="13" t="s">
        <v>80</v>
      </c>
      <c r="AY2722" s="158" t="s">
        <v>192</v>
      </c>
    </row>
    <row r="2723" spans="2:65" s="12" customFormat="1" ht="10.199999999999999" x14ac:dyDescent="0.2">
      <c r="B2723" s="150"/>
      <c r="D2723" s="151" t="s">
        <v>203</v>
      </c>
      <c r="E2723" s="152" t="s">
        <v>20</v>
      </c>
      <c r="F2723" s="153" t="s">
        <v>2357</v>
      </c>
      <c r="H2723" s="152" t="s">
        <v>20</v>
      </c>
      <c r="I2723" s="154"/>
      <c r="L2723" s="150"/>
      <c r="M2723" s="155"/>
      <c r="T2723" s="156"/>
      <c r="AT2723" s="152" t="s">
        <v>203</v>
      </c>
      <c r="AU2723" s="152" t="s">
        <v>89</v>
      </c>
      <c r="AV2723" s="12" t="s">
        <v>22</v>
      </c>
      <c r="AW2723" s="12" t="s">
        <v>39</v>
      </c>
      <c r="AX2723" s="12" t="s">
        <v>80</v>
      </c>
      <c r="AY2723" s="152" t="s">
        <v>192</v>
      </c>
    </row>
    <row r="2724" spans="2:65" s="13" customFormat="1" ht="10.199999999999999" x14ac:dyDescent="0.2">
      <c r="B2724" s="157"/>
      <c r="D2724" s="151" t="s">
        <v>203</v>
      </c>
      <c r="E2724" s="158" t="s">
        <v>20</v>
      </c>
      <c r="F2724" s="159" t="s">
        <v>3669</v>
      </c>
      <c r="H2724" s="160">
        <v>0.38500000000000001</v>
      </c>
      <c r="I2724" s="161"/>
      <c r="L2724" s="157"/>
      <c r="M2724" s="162"/>
      <c r="T2724" s="163"/>
      <c r="AT2724" s="158" t="s">
        <v>203</v>
      </c>
      <c r="AU2724" s="158" t="s">
        <v>89</v>
      </c>
      <c r="AV2724" s="13" t="s">
        <v>89</v>
      </c>
      <c r="AW2724" s="13" t="s">
        <v>39</v>
      </c>
      <c r="AX2724" s="13" t="s">
        <v>80</v>
      </c>
      <c r="AY2724" s="158" t="s">
        <v>192</v>
      </c>
    </row>
    <row r="2725" spans="2:65" s="13" customFormat="1" ht="10.199999999999999" x14ac:dyDescent="0.2">
      <c r="B2725" s="157"/>
      <c r="D2725" s="151" t="s">
        <v>203</v>
      </c>
      <c r="E2725" s="158" t="s">
        <v>20</v>
      </c>
      <c r="F2725" s="159" t="s">
        <v>3668</v>
      </c>
      <c r="H2725" s="160">
        <v>-0.04</v>
      </c>
      <c r="I2725" s="161"/>
      <c r="L2725" s="157"/>
      <c r="M2725" s="162"/>
      <c r="T2725" s="163"/>
      <c r="AT2725" s="158" t="s">
        <v>203</v>
      </c>
      <c r="AU2725" s="158" t="s">
        <v>89</v>
      </c>
      <c r="AV2725" s="13" t="s">
        <v>89</v>
      </c>
      <c r="AW2725" s="13" t="s">
        <v>39</v>
      </c>
      <c r="AX2725" s="13" t="s">
        <v>80</v>
      </c>
      <c r="AY2725" s="158" t="s">
        <v>192</v>
      </c>
    </row>
    <row r="2726" spans="2:65" s="12" customFormat="1" ht="10.199999999999999" x14ac:dyDescent="0.2">
      <c r="B2726" s="150"/>
      <c r="D2726" s="151" t="s">
        <v>203</v>
      </c>
      <c r="E2726" s="152" t="s">
        <v>20</v>
      </c>
      <c r="F2726" s="153" t="s">
        <v>2359</v>
      </c>
      <c r="H2726" s="152" t="s">
        <v>20</v>
      </c>
      <c r="I2726" s="154"/>
      <c r="L2726" s="150"/>
      <c r="M2726" s="155"/>
      <c r="T2726" s="156"/>
      <c r="AT2726" s="152" t="s">
        <v>203</v>
      </c>
      <c r="AU2726" s="152" t="s">
        <v>89</v>
      </c>
      <c r="AV2726" s="12" t="s">
        <v>22</v>
      </c>
      <c r="AW2726" s="12" t="s">
        <v>39</v>
      </c>
      <c r="AX2726" s="12" t="s">
        <v>80</v>
      </c>
      <c r="AY2726" s="152" t="s">
        <v>192</v>
      </c>
    </row>
    <row r="2727" spans="2:65" s="13" customFormat="1" ht="10.199999999999999" x14ac:dyDescent="0.2">
      <c r="B2727" s="157"/>
      <c r="D2727" s="151" t="s">
        <v>203</v>
      </c>
      <c r="E2727" s="158" t="s">
        <v>20</v>
      </c>
      <c r="F2727" s="159" t="s">
        <v>3670</v>
      </c>
      <c r="H2727" s="160">
        <v>0.41499999999999998</v>
      </c>
      <c r="I2727" s="161"/>
      <c r="L2727" s="157"/>
      <c r="M2727" s="162"/>
      <c r="T2727" s="163"/>
      <c r="AT2727" s="158" t="s">
        <v>203</v>
      </c>
      <c r="AU2727" s="158" t="s">
        <v>89</v>
      </c>
      <c r="AV2727" s="13" t="s">
        <v>89</v>
      </c>
      <c r="AW2727" s="13" t="s">
        <v>39</v>
      </c>
      <c r="AX2727" s="13" t="s">
        <v>80</v>
      </c>
      <c r="AY2727" s="158" t="s">
        <v>192</v>
      </c>
    </row>
    <row r="2728" spans="2:65" s="13" customFormat="1" ht="10.199999999999999" x14ac:dyDescent="0.2">
      <c r="B2728" s="157"/>
      <c r="D2728" s="151" t="s">
        <v>203</v>
      </c>
      <c r="E2728" s="158" t="s">
        <v>20</v>
      </c>
      <c r="F2728" s="159" t="s">
        <v>3668</v>
      </c>
      <c r="H2728" s="160">
        <v>-0.04</v>
      </c>
      <c r="I2728" s="161"/>
      <c r="L2728" s="157"/>
      <c r="M2728" s="162"/>
      <c r="T2728" s="163"/>
      <c r="AT2728" s="158" t="s">
        <v>203</v>
      </c>
      <c r="AU2728" s="158" t="s">
        <v>89</v>
      </c>
      <c r="AV2728" s="13" t="s">
        <v>89</v>
      </c>
      <c r="AW2728" s="13" t="s">
        <v>39</v>
      </c>
      <c r="AX2728" s="13" t="s">
        <v>80</v>
      </c>
      <c r="AY2728" s="158" t="s">
        <v>192</v>
      </c>
    </row>
    <row r="2729" spans="2:65" s="14" customFormat="1" ht="10.199999999999999" x14ac:dyDescent="0.2">
      <c r="B2729" s="164"/>
      <c r="D2729" s="151" t="s">
        <v>203</v>
      </c>
      <c r="E2729" s="165" t="s">
        <v>20</v>
      </c>
      <c r="F2729" s="166" t="s">
        <v>207</v>
      </c>
      <c r="H2729" s="167">
        <v>12.295</v>
      </c>
      <c r="I2729" s="168"/>
      <c r="L2729" s="164"/>
      <c r="M2729" s="169"/>
      <c r="T2729" s="170"/>
      <c r="AT2729" s="165" t="s">
        <v>203</v>
      </c>
      <c r="AU2729" s="165" t="s">
        <v>89</v>
      </c>
      <c r="AV2729" s="14" t="s">
        <v>199</v>
      </c>
      <c r="AW2729" s="14" t="s">
        <v>39</v>
      </c>
      <c r="AX2729" s="14" t="s">
        <v>22</v>
      </c>
      <c r="AY2729" s="165" t="s">
        <v>192</v>
      </c>
    </row>
    <row r="2730" spans="2:65" s="1" customFormat="1" ht="16.5" customHeight="1" x14ac:dyDescent="0.2">
      <c r="B2730" s="33"/>
      <c r="C2730" s="133" t="s">
        <v>3671</v>
      </c>
      <c r="D2730" s="133" t="s">
        <v>194</v>
      </c>
      <c r="E2730" s="134" t="s">
        <v>3672</v>
      </c>
      <c r="F2730" s="135" t="s">
        <v>3673</v>
      </c>
      <c r="G2730" s="136" t="s">
        <v>234</v>
      </c>
      <c r="H2730" s="137">
        <v>12.295</v>
      </c>
      <c r="I2730" s="138"/>
      <c r="J2730" s="139">
        <f>ROUND(I2730*H2730,2)</f>
        <v>0</v>
      </c>
      <c r="K2730" s="135" t="s">
        <v>198</v>
      </c>
      <c r="L2730" s="33"/>
      <c r="M2730" s="140" t="s">
        <v>20</v>
      </c>
      <c r="N2730" s="141" t="s">
        <v>51</v>
      </c>
      <c r="P2730" s="142">
        <f>O2730*H2730</f>
        <v>0</v>
      </c>
      <c r="Q2730" s="142">
        <v>2.5999999999999998E-4</v>
      </c>
      <c r="R2730" s="142">
        <f>Q2730*H2730</f>
        <v>3.1966999999999998E-3</v>
      </c>
      <c r="S2730" s="142">
        <v>0</v>
      </c>
      <c r="T2730" s="143">
        <f>S2730*H2730</f>
        <v>0</v>
      </c>
      <c r="AR2730" s="144" t="s">
        <v>350</v>
      </c>
      <c r="AT2730" s="144" t="s">
        <v>194</v>
      </c>
      <c r="AU2730" s="144" t="s">
        <v>89</v>
      </c>
      <c r="AY2730" s="18" t="s">
        <v>192</v>
      </c>
      <c r="BE2730" s="145">
        <f>IF(N2730="základní",J2730,0)</f>
        <v>0</v>
      </c>
      <c r="BF2730" s="145">
        <f>IF(N2730="snížená",J2730,0)</f>
        <v>0</v>
      </c>
      <c r="BG2730" s="145">
        <f>IF(N2730="zákl. přenesená",J2730,0)</f>
        <v>0</v>
      </c>
      <c r="BH2730" s="145">
        <f>IF(N2730="sníž. přenesená",J2730,0)</f>
        <v>0</v>
      </c>
      <c r="BI2730" s="145">
        <f>IF(N2730="nulová",J2730,0)</f>
        <v>0</v>
      </c>
      <c r="BJ2730" s="18" t="s">
        <v>22</v>
      </c>
      <c r="BK2730" s="145">
        <f>ROUND(I2730*H2730,2)</f>
        <v>0</v>
      </c>
      <c r="BL2730" s="18" t="s">
        <v>350</v>
      </c>
      <c r="BM2730" s="144" t="s">
        <v>3674</v>
      </c>
    </row>
    <row r="2731" spans="2:65" s="1" customFormat="1" ht="10.199999999999999" x14ac:dyDescent="0.2">
      <c r="B2731" s="33"/>
      <c r="D2731" s="146" t="s">
        <v>201</v>
      </c>
      <c r="F2731" s="147" t="s">
        <v>3675</v>
      </c>
      <c r="I2731" s="148"/>
      <c r="L2731" s="33"/>
      <c r="M2731" s="149"/>
      <c r="T2731" s="54"/>
      <c r="AT2731" s="18" t="s">
        <v>201</v>
      </c>
      <c r="AU2731" s="18" t="s">
        <v>89</v>
      </c>
    </row>
    <row r="2732" spans="2:65" s="1" customFormat="1" ht="21.75" customHeight="1" x14ac:dyDescent="0.2">
      <c r="B2732" s="33"/>
      <c r="C2732" s="133" t="s">
        <v>3676</v>
      </c>
      <c r="D2732" s="133" t="s">
        <v>194</v>
      </c>
      <c r="E2732" s="134" t="s">
        <v>3677</v>
      </c>
      <c r="F2732" s="135" t="s">
        <v>3678</v>
      </c>
      <c r="G2732" s="136" t="s">
        <v>234</v>
      </c>
      <c r="H2732" s="137">
        <v>12.295</v>
      </c>
      <c r="I2732" s="138"/>
      <c r="J2732" s="139">
        <f>ROUND(I2732*H2732,2)</f>
        <v>0</v>
      </c>
      <c r="K2732" s="135" t="s">
        <v>198</v>
      </c>
      <c r="L2732" s="33"/>
      <c r="M2732" s="140" t="s">
        <v>20</v>
      </c>
      <c r="N2732" s="141" t="s">
        <v>51</v>
      </c>
      <c r="P2732" s="142">
        <f>O2732*H2732</f>
        <v>0</v>
      </c>
      <c r="Q2732" s="142">
        <v>1.4999999999999999E-4</v>
      </c>
      <c r="R2732" s="142">
        <f>Q2732*H2732</f>
        <v>1.8442499999999998E-3</v>
      </c>
      <c r="S2732" s="142">
        <v>0</v>
      </c>
      <c r="T2732" s="143">
        <f>S2732*H2732</f>
        <v>0</v>
      </c>
      <c r="AR2732" s="144" t="s">
        <v>350</v>
      </c>
      <c r="AT2732" s="144" t="s">
        <v>194</v>
      </c>
      <c r="AU2732" s="144" t="s">
        <v>89</v>
      </c>
      <c r="AY2732" s="18" t="s">
        <v>192</v>
      </c>
      <c r="BE2732" s="145">
        <f>IF(N2732="základní",J2732,0)</f>
        <v>0</v>
      </c>
      <c r="BF2732" s="145">
        <f>IF(N2732="snížená",J2732,0)</f>
        <v>0</v>
      </c>
      <c r="BG2732" s="145">
        <f>IF(N2732="zákl. přenesená",J2732,0)</f>
        <v>0</v>
      </c>
      <c r="BH2732" s="145">
        <f>IF(N2732="sníž. přenesená",J2732,0)</f>
        <v>0</v>
      </c>
      <c r="BI2732" s="145">
        <f>IF(N2732="nulová",J2732,0)</f>
        <v>0</v>
      </c>
      <c r="BJ2732" s="18" t="s">
        <v>22</v>
      </c>
      <c r="BK2732" s="145">
        <f>ROUND(I2732*H2732,2)</f>
        <v>0</v>
      </c>
      <c r="BL2732" s="18" t="s">
        <v>350</v>
      </c>
      <c r="BM2732" s="144" t="s">
        <v>3679</v>
      </c>
    </row>
    <row r="2733" spans="2:65" s="1" customFormat="1" ht="10.199999999999999" x14ac:dyDescent="0.2">
      <c r="B2733" s="33"/>
      <c r="D2733" s="146" t="s">
        <v>201</v>
      </c>
      <c r="F2733" s="147" t="s">
        <v>3680</v>
      </c>
      <c r="I2733" s="148"/>
      <c r="L2733" s="33"/>
      <c r="M2733" s="149"/>
      <c r="T2733" s="54"/>
      <c r="AT2733" s="18" t="s">
        <v>201</v>
      </c>
      <c r="AU2733" s="18" t="s">
        <v>89</v>
      </c>
    </row>
    <row r="2734" spans="2:65" s="1" customFormat="1" ht="21.75" customHeight="1" x14ac:dyDescent="0.2">
      <c r="B2734" s="33"/>
      <c r="C2734" s="133" t="s">
        <v>3681</v>
      </c>
      <c r="D2734" s="133" t="s">
        <v>194</v>
      </c>
      <c r="E2734" s="134" t="s">
        <v>3682</v>
      </c>
      <c r="F2734" s="135" t="s">
        <v>3683</v>
      </c>
      <c r="G2734" s="136" t="s">
        <v>234</v>
      </c>
      <c r="H2734" s="137">
        <v>12.295</v>
      </c>
      <c r="I2734" s="138"/>
      <c r="J2734" s="139">
        <f>ROUND(I2734*H2734,2)</f>
        <v>0</v>
      </c>
      <c r="K2734" s="135" t="s">
        <v>198</v>
      </c>
      <c r="L2734" s="33"/>
      <c r="M2734" s="140" t="s">
        <v>20</v>
      </c>
      <c r="N2734" s="141" t="s">
        <v>51</v>
      </c>
      <c r="P2734" s="142">
        <f>O2734*H2734</f>
        <v>0</v>
      </c>
      <c r="Q2734" s="142">
        <v>1.0000000000000001E-5</v>
      </c>
      <c r="R2734" s="142">
        <f>Q2734*H2734</f>
        <v>1.2295000000000001E-4</v>
      </c>
      <c r="S2734" s="142">
        <v>0</v>
      </c>
      <c r="T2734" s="143">
        <f>S2734*H2734</f>
        <v>0</v>
      </c>
      <c r="AR2734" s="144" t="s">
        <v>350</v>
      </c>
      <c r="AT2734" s="144" t="s">
        <v>194</v>
      </c>
      <c r="AU2734" s="144" t="s">
        <v>89</v>
      </c>
      <c r="AY2734" s="18" t="s">
        <v>192</v>
      </c>
      <c r="BE2734" s="145">
        <f>IF(N2734="základní",J2734,0)</f>
        <v>0</v>
      </c>
      <c r="BF2734" s="145">
        <f>IF(N2734="snížená",J2734,0)</f>
        <v>0</v>
      </c>
      <c r="BG2734" s="145">
        <f>IF(N2734="zákl. přenesená",J2734,0)</f>
        <v>0</v>
      </c>
      <c r="BH2734" s="145">
        <f>IF(N2734="sníž. přenesená",J2734,0)</f>
        <v>0</v>
      </c>
      <c r="BI2734" s="145">
        <f>IF(N2734="nulová",J2734,0)</f>
        <v>0</v>
      </c>
      <c r="BJ2734" s="18" t="s">
        <v>22</v>
      </c>
      <c r="BK2734" s="145">
        <f>ROUND(I2734*H2734,2)</f>
        <v>0</v>
      </c>
      <c r="BL2734" s="18" t="s">
        <v>350</v>
      </c>
      <c r="BM2734" s="144" t="s">
        <v>3684</v>
      </c>
    </row>
    <row r="2735" spans="2:65" s="1" customFormat="1" ht="10.199999999999999" x14ac:dyDescent="0.2">
      <c r="B2735" s="33"/>
      <c r="D2735" s="146" t="s">
        <v>201</v>
      </c>
      <c r="F2735" s="147" t="s">
        <v>3685</v>
      </c>
      <c r="I2735" s="148"/>
      <c r="L2735" s="33"/>
      <c r="M2735" s="149"/>
      <c r="T2735" s="54"/>
      <c r="AT2735" s="18" t="s">
        <v>201</v>
      </c>
      <c r="AU2735" s="18" t="s">
        <v>89</v>
      </c>
    </row>
    <row r="2736" spans="2:65" s="1" customFormat="1" ht="24.15" customHeight="1" x14ac:dyDescent="0.2">
      <c r="B2736" s="33"/>
      <c r="C2736" s="133" t="s">
        <v>3686</v>
      </c>
      <c r="D2736" s="133" t="s">
        <v>194</v>
      </c>
      <c r="E2736" s="134" t="s">
        <v>3687</v>
      </c>
      <c r="F2736" s="135" t="s">
        <v>3688</v>
      </c>
      <c r="G2736" s="136" t="s">
        <v>898</v>
      </c>
      <c r="H2736" s="137">
        <v>4.3330000000000002</v>
      </c>
      <c r="I2736" s="138"/>
      <c r="J2736" s="139">
        <f>ROUND(I2736*H2736,2)</f>
        <v>0</v>
      </c>
      <c r="K2736" s="135" t="s">
        <v>198</v>
      </c>
      <c r="L2736" s="33"/>
      <c r="M2736" s="140" t="s">
        <v>20</v>
      </c>
      <c r="N2736" s="141" t="s">
        <v>51</v>
      </c>
      <c r="P2736" s="142">
        <f>O2736*H2736</f>
        <v>0</v>
      </c>
      <c r="Q2736" s="142">
        <v>0</v>
      </c>
      <c r="R2736" s="142">
        <f>Q2736*H2736</f>
        <v>0</v>
      </c>
      <c r="S2736" s="142">
        <v>0</v>
      </c>
      <c r="T2736" s="143">
        <f>S2736*H2736</f>
        <v>0</v>
      </c>
      <c r="AR2736" s="144" t="s">
        <v>350</v>
      </c>
      <c r="AT2736" s="144" t="s">
        <v>194</v>
      </c>
      <c r="AU2736" s="144" t="s">
        <v>89</v>
      </c>
      <c r="AY2736" s="18" t="s">
        <v>192</v>
      </c>
      <c r="BE2736" s="145">
        <f>IF(N2736="základní",J2736,0)</f>
        <v>0</v>
      </c>
      <c r="BF2736" s="145">
        <f>IF(N2736="snížená",J2736,0)</f>
        <v>0</v>
      </c>
      <c r="BG2736" s="145">
        <f>IF(N2736="zákl. přenesená",J2736,0)</f>
        <v>0</v>
      </c>
      <c r="BH2736" s="145">
        <f>IF(N2736="sníž. přenesená",J2736,0)</f>
        <v>0</v>
      </c>
      <c r="BI2736" s="145">
        <f>IF(N2736="nulová",J2736,0)</f>
        <v>0</v>
      </c>
      <c r="BJ2736" s="18" t="s">
        <v>22</v>
      </c>
      <c r="BK2736" s="145">
        <f>ROUND(I2736*H2736,2)</f>
        <v>0</v>
      </c>
      <c r="BL2736" s="18" t="s">
        <v>350</v>
      </c>
      <c r="BM2736" s="144" t="s">
        <v>3689</v>
      </c>
    </row>
    <row r="2737" spans="2:65" s="1" customFormat="1" ht="10.199999999999999" x14ac:dyDescent="0.2">
      <c r="B2737" s="33"/>
      <c r="D2737" s="146" t="s">
        <v>201</v>
      </c>
      <c r="F2737" s="147" t="s">
        <v>3690</v>
      </c>
      <c r="I2737" s="148"/>
      <c r="L2737" s="33"/>
      <c r="M2737" s="149"/>
      <c r="T2737" s="54"/>
      <c r="AT2737" s="18" t="s">
        <v>201</v>
      </c>
      <c r="AU2737" s="18" t="s">
        <v>89</v>
      </c>
    </row>
    <row r="2738" spans="2:65" s="1" customFormat="1" ht="19.2" x14ac:dyDescent="0.2">
      <c r="B2738" s="33"/>
      <c r="D2738" s="151" t="s">
        <v>929</v>
      </c>
      <c r="F2738" s="178" t="s">
        <v>3691</v>
      </c>
      <c r="I2738" s="148"/>
      <c r="L2738" s="33"/>
      <c r="M2738" s="149"/>
      <c r="T2738" s="54"/>
      <c r="AT2738" s="18" t="s">
        <v>929</v>
      </c>
      <c r="AU2738" s="18" t="s">
        <v>89</v>
      </c>
    </row>
    <row r="2739" spans="2:65" s="13" customFormat="1" ht="10.199999999999999" x14ac:dyDescent="0.2">
      <c r="B2739" s="157"/>
      <c r="D2739" s="151" t="s">
        <v>203</v>
      </c>
      <c r="F2739" s="159" t="s">
        <v>3692</v>
      </c>
      <c r="H2739" s="160">
        <v>4.3330000000000002</v>
      </c>
      <c r="I2739" s="161"/>
      <c r="L2739" s="157"/>
      <c r="M2739" s="162"/>
      <c r="T2739" s="163"/>
      <c r="AT2739" s="158" t="s">
        <v>203</v>
      </c>
      <c r="AU2739" s="158" t="s">
        <v>89</v>
      </c>
      <c r="AV2739" s="13" t="s">
        <v>89</v>
      </c>
      <c r="AW2739" s="13" t="s">
        <v>4</v>
      </c>
      <c r="AX2739" s="13" t="s">
        <v>22</v>
      </c>
      <c r="AY2739" s="158" t="s">
        <v>192</v>
      </c>
    </row>
    <row r="2740" spans="2:65" s="1" customFormat="1" ht="24.15" customHeight="1" x14ac:dyDescent="0.2">
      <c r="B2740" s="33"/>
      <c r="C2740" s="133" t="s">
        <v>3693</v>
      </c>
      <c r="D2740" s="133" t="s">
        <v>194</v>
      </c>
      <c r="E2740" s="134" t="s">
        <v>3694</v>
      </c>
      <c r="F2740" s="135" t="s">
        <v>3695</v>
      </c>
      <c r="G2740" s="136" t="s">
        <v>898</v>
      </c>
      <c r="H2740" s="137">
        <v>1.857</v>
      </c>
      <c r="I2740" s="138"/>
      <c r="J2740" s="139">
        <f>ROUND(I2740*H2740,2)</f>
        <v>0</v>
      </c>
      <c r="K2740" s="135" t="s">
        <v>198</v>
      </c>
      <c r="L2740" s="33"/>
      <c r="M2740" s="140" t="s">
        <v>20</v>
      </c>
      <c r="N2740" s="141" t="s">
        <v>51</v>
      </c>
      <c r="P2740" s="142">
        <f>O2740*H2740</f>
        <v>0</v>
      </c>
      <c r="Q2740" s="142">
        <v>0</v>
      </c>
      <c r="R2740" s="142">
        <f>Q2740*H2740</f>
        <v>0</v>
      </c>
      <c r="S2740" s="142">
        <v>0</v>
      </c>
      <c r="T2740" s="143">
        <f>S2740*H2740</f>
        <v>0</v>
      </c>
      <c r="AR2740" s="144" t="s">
        <v>350</v>
      </c>
      <c r="AT2740" s="144" t="s">
        <v>194</v>
      </c>
      <c r="AU2740" s="144" t="s">
        <v>89</v>
      </c>
      <c r="AY2740" s="18" t="s">
        <v>192</v>
      </c>
      <c r="BE2740" s="145">
        <f>IF(N2740="základní",J2740,0)</f>
        <v>0</v>
      </c>
      <c r="BF2740" s="145">
        <f>IF(N2740="snížená",J2740,0)</f>
        <v>0</v>
      </c>
      <c r="BG2740" s="145">
        <f>IF(N2740="zákl. přenesená",J2740,0)</f>
        <v>0</v>
      </c>
      <c r="BH2740" s="145">
        <f>IF(N2740="sníž. přenesená",J2740,0)</f>
        <v>0</v>
      </c>
      <c r="BI2740" s="145">
        <f>IF(N2740="nulová",J2740,0)</f>
        <v>0</v>
      </c>
      <c r="BJ2740" s="18" t="s">
        <v>22</v>
      </c>
      <c r="BK2740" s="145">
        <f>ROUND(I2740*H2740,2)</f>
        <v>0</v>
      </c>
      <c r="BL2740" s="18" t="s">
        <v>350</v>
      </c>
      <c r="BM2740" s="144" t="s">
        <v>3696</v>
      </c>
    </row>
    <row r="2741" spans="2:65" s="1" customFormat="1" ht="10.199999999999999" x14ac:dyDescent="0.2">
      <c r="B2741" s="33"/>
      <c r="D2741" s="146" t="s">
        <v>201</v>
      </c>
      <c r="F2741" s="147" t="s">
        <v>3697</v>
      </c>
      <c r="I2741" s="148"/>
      <c r="L2741" s="33"/>
      <c r="M2741" s="149"/>
      <c r="T2741" s="54"/>
      <c r="AT2741" s="18" t="s">
        <v>201</v>
      </c>
      <c r="AU2741" s="18" t="s">
        <v>89</v>
      </c>
    </row>
    <row r="2742" spans="2:65" s="1" customFormat="1" ht="19.2" x14ac:dyDescent="0.2">
      <c r="B2742" s="33"/>
      <c r="D2742" s="151" t="s">
        <v>929</v>
      </c>
      <c r="F2742" s="178" t="s">
        <v>3698</v>
      </c>
      <c r="I2742" s="148"/>
      <c r="L2742" s="33"/>
      <c r="M2742" s="149"/>
      <c r="T2742" s="54"/>
      <c r="AT2742" s="18" t="s">
        <v>929</v>
      </c>
      <c r="AU2742" s="18" t="s">
        <v>89</v>
      </c>
    </row>
    <row r="2743" spans="2:65" s="13" customFormat="1" ht="10.199999999999999" x14ac:dyDescent="0.2">
      <c r="B2743" s="157"/>
      <c r="D2743" s="151" t="s">
        <v>203</v>
      </c>
      <c r="F2743" s="159" t="s">
        <v>3699</v>
      </c>
      <c r="H2743" s="160">
        <v>1.857</v>
      </c>
      <c r="I2743" s="161"/>
      <c r="L2743" s="157"/>
      <c r="M2743" s="162"/>
      <c r="T2743" s="163"/>
      <c r="AT2743" s="158" t="s">
        <v>203</v>
      </c>
      <c r="AU2743" s="158" t="s">
        <v>89</v>
      </c>
      <c r="AV2743" s="13" t="s">
        <v>89</v>
      </c>
      <c r="AW2743" s="13" t="s">
        <v>4</v>
      </c>
      <c r="AX2743" s="13" t="s">
        <v>22</v>
      </c>
      <c r="AY2743" s="158" t="s">
        <v>192</v>
      </c>
    </row>
    <row r="2744" spans="2:65" s="11" customFormat="1" ht="22.8" customHeight="1" x14ac:dyDescent="0.25">
      <c r="B2744" s="121"/>
      <c r="D2744" s="122" t="s">
        <v>79</v>
      </c>
      <c r="E2744" s="131" t="s">
        <v>3700</v>
      </c>
      <c r="F2744" s="131" t="s">
        <v>3701</v>
      </c>
      <c r="I2744" s="124"/>
      <c r="J2744" s="132">
        <f>BK2744</f>
        <v>0</v>
      </c>
      <c r="L2744" s="121"/>
      <c r="M2744" s="126"/>
      <c r="P2744" s="127">
        <f>SUM(P2745:P2790)</f>
        <v>0</v>
      </c>
      <c r="R2744" s="127">
        <f>SUM(R2745:R2790)</f>
        <v>1.5473746000000002</v>
      </c>
      <c r="T2744" s="128">
        <f>SUM(T2745:T2790)</f>
        <v>0</v>
      </c>
      <c r="AR2744" s="122" t="s">
        <v>89</v>
      </c>
      <c r="AT2744" s="129" t="s">
        <v>79</v>
      </c>
      <c r="AU2744" s="129" t="s">
        <v>22</v>
      </c>
      <c r="AY2744" s="122" t="s">
        <v>192</v>
      </c>
      <c r="BK2744" s="130">
        <f>SUM(BK2745:BK2790)</f>
        <v>0</v>
      </c>
    </row>
    <row r="2745" spans="2:65" s="1" customFormat="1" ht="16.5" customHeight="1" x14ac:dyDescent="0.2">
      <c r="B2745" s="33"/>
      <c r="C2745" s="133" t="s">
        <v>3702</v>
      </c>
      <c r="D2745" s="133" t="s">
        <v>194</v>
      </c>
      <c r="E2745" s="134" t="s">
        <v>3703</v>
      </c>
      <c r="F2745" s="135" t="s">
        <v>3704</v>
      </c>
      <c r="G2745" s="136" t="s">
        <v>234</v>
      </c>
      <c r="H2745" s="137">
        <v>82.045000000000002</v>
      </c>
      <c r="I2745" s="138"/>
      <c r="J2745" s="139">
        <f>ROUND(I2745*H2745,2)</f>
        <v>0</v>
      </c>
      <c r="K2745" s="135" t="s">
        <v>198</v>
      </c>
      <c r="L2745" s="33"/>
      <c r="M2745" s="140" t="s">
        <v>20</v>
      </c>
      <c r="N2745" s="141" t="s">
        <v>51</v>
      </c>
      <c r="P2745" s="142">
        <f>O2745*H2745</f>
        <v>0</v>
      </c>
      <c r="Q2745" s="142">
        <v>0</v>
      </c>
      <c r="R2745" s="142">
        <f>Q2745*H2745</f>
        <v>0</v>
      </c>
      <c r="S2745" s="142">
        <v>0</v>
      </c>
      <c r="T2745" s="143">
        <f>S2745*H2745</f>
        <v>0</v>
      </c>
      <c r="AR2745" s="144" t="s">
        <v>350</v>
      </c>
      <c r="AT2745" s="144" t="s">
        <v>194</v>
      </c>
      <c r="AU2745" s="144" t="s">
        <v>89</v>
      </c>
      <c r="AY2745" s="18" t="s">
        <v>192</v>
      </c>
      <c r="BE2745" s="145">
        <f>IF(N2745="základní",J2745,0)</f>
        <v>0</v>
      </c>
      <c r="BF2745" s="145">
        <f>IF(N2745="snížená",J2745,0)</f>
        <v>0</v>
      </c>
      <c r="BG2745" s="145">
        <f>IF(N2745="zákl. přenesená",J2745,0)</f>
        <v>0</v>
      </c>
      <c r="BH2745" s="145">
        <f>IF(N2745="sníž. přenesená",J2745,0)</f>
        <v>0</v>
      </c>
      <c r="BI2745" s="145">
        <f>IF(N2745="nulová",J2745,0)</f>
        <v>0</v>
      </c>
      <c r="BJ2745" s="18" t="s">
        <v>22</v>
      </c>
      <c r="BK2745" s="145">
        <f>ROUND(I2745*H2745,2)</f>
        <v>0</v>
      </c>
      <c r="BL2745" s="18" t="s">
        <v>350</v>
      </c>
      <c r="BM2745" s="144" t="s">
        <v>3705</v>
      </c>
    </row>
    <row r="2746" spans="2:65" s="1" customFormat="1" ht="10.199999999999999" x14ac:dyDescent="0.2">
      <c r="B2746" s="33"/>
      <c r="D2746" s="146" t="s">
        <v>201</v>
      </c>
      <c r="F2746" s="147" t="s">
        <v>3706</v>
      </c>
      <c r="I2746" s="148"/>
      <c r="L2746" s="33"/>
      <c r="M2746" s="149"/>
      <c r="T2746" s="54"/>
      <c r="AT2746" s="18" t="s">
        <v>201</v>
      </c>
      <c r="AU2746" s="18" t="s">
        <v>89</v>
      </c>
    </row>
    <row r="2747" spans="2:65" s="13" customFormat="1" ht="10.199999999999999" x14ac:dyDescent="0.2">
      <c r="B2747" s="157"/>
      <c r="D2747" s="151" t="s">
        <v>203</v>
      </c>
      <c r="E2747" s="158" t="s">
        <v>20</v>
      </c>
      <c r="F2747" s="159" t="s">
        <v>1246</v>
      </c>
      <c r="H2747" s="160">
        <v>82.045000000000002</v>
      </c>
      <c r="I2747" s="161"/>
      <c r="L2747" s="157"/>
      <c r="M2747" s="162"/>
      <c r="T2747" s="163"/>
      <c r="AT2747" s="158" t="s">
        <v>203</v>
      </c>
      <c r="AU2747" s="158" t="s">
        <v>89</v>
      </c>
      <c r="AV2747" s="13" t="s">
        <v>89</v>
      </c>
      <c r="AW2747" s="13" t="s">
        <v>39</v>
      </c>
      <c r="AX2747" s="13" t="s">
        <v>22</v>
      </c>
      <c r="AY2747" s="158" t="s">
        <v>192</v>
      </c>
    </row>
    <row r="2748" spans="2:65" s="1" customFormat="1" ht="16.5" customHeight="1" x14ac:dyDescent="0.2">
      <c r="B2748" s="33"/>
      <c r="C2748" s="133" t="s">
        <v>3707</v>
      </c>
      <c r="D2748" s="133" t="s">
        <v>194</v>
      </c>
      <c r="E2748" s="134" t="s">
        <v>3708</v>
      </c>
      <c r="F2748" s="135" t="s">
        <v>3709</v>
      </c>
      <c r="G2748" s="136" t="s">
        <v>234</v>
      </c>
      <c r="H2748" s="137">
        <v>82.045000000000002</v>
      </c>
      <c r="I2748" s="138"/>
      <c r="J2748" s="139">
        <f>ROUND(I2748*H2748,2)</f>
        <v>0</v>
      </c>
      <c r="K2748" s="135" t="s">
        <v>198</v>
      </c>
      <c r="L2748" s="33"/>
      <c r="M2748" s="140" t="s">
        <v>20</v>
      </c>
      <c r="N2748" s="141" t="s">
        <v>51</v>
      </c>
      <c r="P2748" s="142">
        <f>O2748*H2748</f>
        <v>0</v>
      </c>
      <c r="Q2748" s="142">
        <v>2.9999999999999997E-4</v>
      </c>
      <c r="R2748" s="142">
        <f>Q2748*H2748</f>
        <v>2.46135E-2</v>
      </c>
      <c r="S2748" s="142">
        <v>0</v>
      </c>
      <c r="T2748" s="143">
        <f>S2748*H2748</f>
        <v>0</v>
      </c>
      <c r="AR2748" s="144" t="s">
        <v>350</v>
      </c>
      <c r="AT2748" s="144" t="s">
        <v>194</v>
      </c>
      <c r="AU2748" s="144" t="s">
        <v>89</v>
      </c>
      <c r="AY2748" s="18" t="s">
        <v>192</v>
      </c>
      <c r="BE2748" s="145">
        <f>IF(N2748="základní",J2748,0)</f>
        <v>0</v>
      </c>
      <c r="BF2748" s="145">
        <f>IF(N2748="snížená",J2748,0)</f>
        <v>0</v>
      </c>
      <c r="BG2748" s="145">
        <f>IF(N2748="zákl. přenesená",J2748,0)</f>
        <v>0</v>
      </c>
      <c r="BH2748" s="145">
        <f>IF(N2748="sníž. přenesená",J2748,0)</f>
        <v>0</v>
      </c>
      <c r="BI2748" s="145">
        <f>IF(N2748="nulová",J2748,0)</f>
        <v>0</v>
      </c>
      <c r="BJ2748" s="18" t="s">
        <v>22</v>
      </c>
      <c r="BK2748" s="145">
        <f>ROUND(I2748*H2748,2)</f>
        <v>0</v>
      </c>
      <c r="BL2748" s="18" t="s">
        <v>350</v>
      </c>
      <c r="BM2748" s="144" t="s">
        <v>3710</v>
      </c>
    </row>
    <row r="2749" spans="2:65" s="1" customFormat="1" ht="10.199999999999999" x14ac:dyDescent="0.2">
      <c r="B2749" s="33"/>
      <c r="D2749" s="146" t="s">
        <v>201</v>
      </c>
      <c r="F2749" s="147" t="s">
        <v>3711</v>
      </c>
      <c r="I2749" s="148"/>
      <c r="L2749" s="33"/>
      <c r="M2749" s="149"/>
      <c r="T2749" s="54"/>
      <c r="AT2749" s="18" t="s">
        <v>201</v>
      </c>
      <c r="AU2749" s="18" t="s">
        <v>89</v>
      </c>
    </row>
    <row r="2750" spans="2:65" s="13" customFormat="1" ht="10.199999999999999" x14ac:dyDescent="0.2">
      <c r="B2750" s="157"/>
      <c r="D2750" s="151" t="s">
        <v>203</v>
      </c>
      <c r="E2750" s="158" t="s">
        <v>20</v>
      </c>
      <c r="F2750" s="159" t="s">
        <v>1246</v>
      </c>
      <c r="H2750" s="160">
        <v>82.045000000000002</v>
      </c>
      <c r="I2750" s="161"/>
      <c r="L2750" s="157"/>
      <c r="M2750" s="162"/>
      <c r="T2750" s="163"/>
      <c r="AT2750" s="158" t="s">
        <v>203</v>
      </c>
      <c r="AU2750" s="158" t="s">
        <v>89</v>
      </c>
      <c r="AV2750" s="13" t="s">
        <v>89</v>
      </c>
      <c r="AW2750" s="13" t="s">
        <v>39</v>
      </c>
      <c r="AX2750" s="13" t="s">
        <v>22</v>
      </c>
      <c r="AY2750" s="158" t="s">
        <v>192</v>
      </c>
    </row>
    <row r="2751" spans="2:65" s="1" customFormat="1" ht="24.15" customHeight="1" x14ac:dyDescent="0.2">
      <c r="B2751" s="33"/>
      <c r="C2751" s="133" t="s">
        <v>3712</v>
      </c>
      <c r="D2751" s="133" t="s">
        <v>194</v>
      </c>
      <c r="E2751" s="134" t="s">
        <v>3713</v>
      </c>
      <c r="F2751" s="135" t="s">
        <v>3714</v>
      </c>
      <c r="G2751" s="136" t="s">
        <v>234</v>
      </c>
      <c r="H2751" s="137">
        <v>82.045000000000002</v>
      </c>
      <c r="I2751" s="138"/>
      <c r="J2751" s="139">
        <f>ROUND(I2751*H2751,2)</f>
        <v>0</v>
      </c>
      <c r="K2751" s="135" t="s">
        <v>20</v>
      </c>
      <c r="L2751" s="33"/>
      <c r="M2751" s="140" t="s">
        <v>20</v>
      </c>
      <c r="N2751" s="141" t="s">
        <v>51</v>
      </c>
      <c r="P2751" s="142">
        <f>O2751*H2751</f>
        <v>0</v>
      </c>
      <c r="Q2751" s="142">
        <v>5.5799999999999999E-3</v>
      </c>
      <c r="R2751" s="142">
        <f>Q2751*H2751</f>
        <v>0.45781110000000003</v>
      </c>
      <c r="S2751" s="142">
        <v>0</v>
      </c>
      <c r="T2751" s="143">
        <f>S2751*H2751</f>
        <v>0</v>
      </c>
      <c r="AR2751" s="144" t="s">
        <v>350</v>
      </c>
      <c r="AT2751" s="144" t="s">
        <v>194</v>
      </c>
      <c r="AU2751" s="144" t="s">
        <v>89</v>
      </c>
      <c r="AY2751" s="18" t="s">
        <v>192</v>
      </c>
      <c r="BE2751" s="145">
        <f>IF(N2751="základní",J2751,0)</f>
        <v>0</v>
      </c>
      <c r="BF2751" s="145">
        <f>IF(N2751="snížená",J2751,0)</f>
        <v>0</v>
      </c>
      <c r="BG2751" s="145">
        <f>IF(N2751="zákl. přenesená",J2751,0)</f>
        <v>0</v>
      </c>
      <c r="BH2751" s="145">
        <f>IF(N2751="sníž. přenesená",J2751,0)</f>
        <v>0</v>
      </c>
      <c r="BI2751" s="145">
        <f>IF(N2751="nulová",J2751,0)</f>
        <v>0</v>
      </c>
      <c r="BJ2751" s="18" t="s">
        <v>22</v>
      </c>
      <c r="BK2751" s="145">
        <f>ROUND(I2751*H2751,2)</f>
        <v>0</v>
      </c>
      <c r="BL2751" s="18" t="s">
        <v>350</v>
      </c>
      <c r="BM2751" s="144" t="s">
        <v>3715</v>
      </c>
    </row>
    <row r="2752" spans="2:65" s="12" customFormat="1" ht="10.199999999999999" x14ac:dyDescent="0.2">
      <c r="B2752" s="150"/>
      <c r="D2752" s="151" t="s">
        <v>203</v>
      </c>
      <c r="E2752" s="152" t="s">
        <v>20</v>
      </c>
      <c r="F2752" s="153" t="s">
        <v>3716</v>
      </c>
      <c r="H2752" s="152" t="s">
        <v>20</v>
      </c>
      <c r="I2752" s="154"/>
      <c r="L2752" s="150"/>
      <c r="M2752" s="155"/>
      <c r="T2752" s="156"/>
      <c r="AT2752" s="152" t="s">
        <v>203</v>
      </c>
      <c r="AU2752" s="152" t="s">
        <v>89</v>
      </c>
      <c r="AV2752" s="12" t="s">
        <v>22</v>
      </c>
      <c r="AW2752" s="12" t="s">
        <v>39</v>
      </c>
      <c r="AX2752" s="12" t="s">
        <v>80</v>
      </c>
      <c r="AY2752" s="152" t="s">
        <v>192</v>
      </c>
    </row>
    <row r="2753" spans="2:51" s="12" customFormat="1" ht="10.199999999999999" x14ac:dyDescent="0.2">
      <c r="B2753" s="150"/>
      <c r="D2753" s="151" t="s">
        <v>203</v>
      </c>
      <c r="E2753" s="152" t="s">
        <v>20</v>
      </c>
      <c r="F2753" s="153" t="s">
        <v>823</v>
      </c>
      <c r="H2753" s="152" t="s">
        <v>20</v>
      </c>
      <c r="I2753" s="154"/>
      <c r="L2753" s="150"/>
      <c r="M2753" s="155"/>
      <c r="T2753" s="156"/>
      <c r="AT2753" s="152" t="s">
        <v>203</v>
      </c>
      <c r="AU2753" s="152" t="s">
        <v>89</v>
      </c>
      <c r="AV2753" s="12" t="s">
        <v>22</v>
      </c>
      <c r="AW2753" s="12" t="s">
        <v>39</v>
      </c>
      <c r="AX2753" s="12" t="s">
        <v>80</v>
      </c>
      <c r="AY2753" s="152" t="s">
        <v>192</v>
      </c>
    </row>
    <row r="2754" spans="2:51" s="13" customFormat="1" ht="10.199999999999999" x14ac:dyDescent="0.2">
      <c r="B2754" s="157"/>
      <c r="D2754" s="151" t="s">
        <v>203</v>
      </c>
      <c r="E2754" s="158" t="s">
        <v>20</v>
      </c>
      <c r="F2754" s="159" t="s">
        <v>853</v>
      </c>
      <c r="H2754" s="160">
        <v>9.1199999999999992</v>
      </c>
      <c r="I2754" s="161"/>
      <c r="L2754" s="157"/>
      <c r="M2754" s="162"/>
      <c r="T2754" s="163"/>
      <c r="AT2754" s="158" t="s">
        <v>203</v>
      </c>
      <c r="AU2754" s="158" t="s">
        <v>89</v>
      </c>
      <c r="AV2754" s="13" t="s">
        <v>89</v>
      </c>
      <c r="AW2754" s="13" t="s">
        <v>39</v>
      </c>
      <c r="AX2754" s="13" t="s">
        <v>80</v>
      </c>
      <c r="AY2754" s="158" t="s">
        <v>192</v>
      </c>
    </row>
    <row r="2755" spans="2:51" s="13" customFormat="1" ht="10.199999999999999" x14ac:dyDescent="0.2">
      <c r="B2755" s="157"/>
      <c r="D2755" s="151" t="s">
        <v>203</v>
      </c>
      <c r="E2755" s="158" t="s">
        <v>20</v>
      </c>
      <c r="F2755" s="159" t="s">
        <v>854</v>
      </c>
      <c r="H2755" s="160">
        <v>-0.84</v>
      </c>
      <c r="I2755" s="161"/>
      <c r="L2755" s="157"/>
      <c r="M2755" s="162"/>
      <c r="T2755" s="163"/>
      <c r="AT2755" s="158" t="s">
        <v>203</v>
      </c>
      <c r="AU2755" s="158" t="s">
        <v>89</v>
      </c>
      <c r="AV2755" s="13" t="s">
        <v>89</v>
      </c>
      <c r="AW2755" s="13" t="s">
        <v>39</v>
      </c>
      <c r="AX2755" s="13" t="s">
        <v>80</v>
      </c>
      <c r="AY2755" s="158" t="s">
        <v>192</v>
      </c>
    </row>
    <row r="2756" spans="2:51" s="12" customFormat="1" ht="10.199999999999999" x14ac:dyDescent="0.2">
      <c r="B2756" s="150"/>
      <c r="D2756" s="151" t="s">
        <v>203</v>
      </c>
      <c r="E2756" s="152" t="s">
        <v>20</v>
      </c>
      <c r="F2756" s="153" t="s">
        <v>825</v>
      </c>
      <c r="H2756" s="152" t="s">
        <v>20</v>
      </c>
      <c r="I2756" s="154"/>
      <c r="L2756" s="150"/>
      <c r="M2756" s="155"/>
      <c r="T2756" s="156"/>
      <c r="AT2756" s="152" t="s">
        <v>203</v>
      </c>
      <c r="AU2756" s="152" t="s">
        <v>89</v>
      </c>
      <c r="AV2756" s="12" t="s">
        <v>22</v>
      </c>
      <c r="AW2756" s="12" t="s">
        <v>39</v>
      </c>
      <c r="AX2756" s="12" t="s">
        <v>80</v>
      </c>
      <c r="AY2756" s="152" t="s">
        <v>192</v>
      </c>
    </row>
    <row r="2757" spans="2:51" s="13" customFormat="1" ht="10.199999999999999" x14ac:dyDescent="0.2">
      <c r="B2757" s="157"/>
      <c r="D2757" s="151" t="s">
        <v>203</v>
      </c>
      <c r="E2757" s="158" t="s">
        <v>20</v>
      </c>
      <c r="F2757" s="159" t="s">
        <v>3717</v>
      </c>
      <c r="H2757" s="160">
        <v>8.2080000000000002</v>
      </c>
      <c r="I2757" s="161"/>
      <c r="L2757" s="157"/>
      <c r="M2757" s="162"/>
      <c r="T2757" s="163"/>
      <c r="AT2757" s="158" t="s">
        <v>203</v>
      </c>
      <c r="AU2757" s="158" t="s">
        <v>89</v>
      </c>
      <c r="AV2757" s="13" t="s">
        <v>89</v>
      </c>
      <c r="AW2757" s="13" t="s">
        <v>39</v>
      </c>
      <c r="AX2757" s="13" t="s">
        <v>80</v>
      </c>
      <c r="AY2757" s="158" t="s">
        <v>192</v>
      </c>
    </row>
    <row r="2758" spans="2:51" s="13" customFormat="1" ht="10.199999999999999" x14ac:dyDescent="0.2">
      <c r="B2758" s="157"/>
      <c r="D2758" s="151" t="s">
        <v>203</v>
      </c>
      <c r="E2758" s="158" t="s">
        <v>20</v>
      </c>
      <c r="F2758" s="159" t="s">
        <v>3718</v>
      </c>
      <c r="H2758" s="160">
        <v>-0.96</v>
      </c>
      <c r="I2758" s="161"/>
      <c r="L2758" s="157"/>
      <c r="M2758" s="162"/>
      <c r="T2758" s="163"/>
      <c r="AT2758" s="158" t="s">
        <v>203</v>
      </c>
      <c r="AU2758" s="158" t="s">
        <v>89</v>
      </c>
      <c r="AV2758" s="13" t="s">
        <v>89</v>
      </c>
      <c r="AW2758" s="13" t="s">
        <v>39</v>
      </c>
      <c r="AX2758" s="13" t="s">
        <v>80</v>
      </c>
      <c r="AY2758" s="158" t="s">
        <v>192</v>
      </c>
    </row>
    <row r="2759" spans="2:51" s="12" customFormat="1" ht="10.199999999999999" x14ac:dyDescent="0.2">
      <c r="B2759" s="150"/>
      <c r="D2759" s="151" t="s">
        <v>203</v>
      </c>
      <c r="E2759" s="152" t="s">
        <v>20</v>
      </c>
      <c r="F2759" s="153" t="s">
        <v>605</v>
      </c>
      <c r="H2759" s="152" t="s">
        <v>20</v>
      </c>
      <c r="I2759" s="154"/>
      <c r="L2759" s="150"/>
      <c r="M2759" s="155"/>
      <c r="T2759" s="156"/>
      <c r="AT2759" s="152" t="s">
        <v>203</v>
      </c>
      <c r="AU2759" s="152" t="s">
        <v>89</v>
      </c>
      <c r="AV2759" s="12" t="s">
        <v>22</v>
      </c>
      <c r="AW2759" s="12" t="s">
        <v>39</v>
      </c>
      <c r="AX2759" s="12" t="s">
        <v>80</v>
      </c>
      <c r="AY2759" s="152" t="s">
        <v>192</v>
      </c>
    </row>
    <row r="2760" spans="2:51" s="13" customFormat="1" ht="10.199999999999999" x14ac:dyDescent="0.2">
      <c r="B2760" s="157"/>
      <c r="D2760" s="151" t="s">
        <v>203</v>
      </c>
      <c r="E2760" s="158" t="s">
        <v>20</v>
      </c>
      <c r="F2760" s="159" t="s">
        <v>855</v>
      </c>
      <c r="H2760" s="160">
        <v>10.77</v>
      </c>
      <c r="I2760" s="161"/>
      <c r="L2760" s="157"/>
      <c r="M2760" s="162"/>
      <c r="T2760" s="163"/>
      <c r="AT2760" s="158" t="s">
        <v>203</v>
      </c>
      <c r="AU2760" s="158" t="s">
        <v>89</v>
      </c>
      <c r="AV2760" s="13" t="s">
        <v>89</v>
      </c>
      <c r="AW2760" s="13" t="s">
        <v>39</v>
      </c>
      <c r="AX2760" s="13" t="s">
        <v>80</v>
      </c>
      <c r="AY2760" s="158" t="s">
        <v>192</v>
      </c>
    </row>
    <row r="2761" spans="2:51" s="12" customFormat="1" ht="10.199999999999999" x14ac:dyDescent="0.2">
      <c r="B2761" s="150"/>
      <c r="D2761" s="151" t="s">
        <v>203</v>
      </c>
      <c r="E2761" s="152" t="s">
        <v>20</v>
      </c>
      <c r="F2761" s="153" t="s">
        <v>860</v>
      </c>
      <c r="H2761" s="152" t="s">
        <v>20</v>
      </c>
      <c r="I2761" s="154"/>
      <c r="L2761" s="150"/>
      <c r="M2761" s="155"/>
      <c r="T2761" s="156"/>
      <c r="AT2761" s="152" t="s">
        <v>203</v>
      </c>
      <c r="AU2761" s="152" t="s">
        <v>89</v>
      </c>
      <c r="AV2761" s="12" t="s">
        <v>22</v>
      </c>
      <c r="AW2761" s="12" t="s">
        <v>39</v>
      </c>
      <c r="AX2761" s="12" t="s">
        <v>80</v>
      </c>
      <c r="AY2761" s="152" t="s">
        <v>192</v>
      </c>
    </row>
    <row r="2762" spans="2:51" s="13" customFormat="1" ht="10.199999999999999" x14ac:dyDescent="0.2">
      <c r="B2762" s="157"/>
      <c r="D2762" s="151" t="s">
        <v>203</v>
      </c>
      <c r="E2762" s="158" t="s">
        <v>20</v>
      </c>
      <c r="F2762" s="159" t="s">
        <v>2786</v>
      </c>
      <c r="H2762" s="160">
        <v>3</v>
      </c>
      <c r="I2762" s="161"/>
      <c r="L2762" s="157"/>
      <c r="M2762" s="162"/>
      <c r="T2762" s="163"/>
      <c r="AT2762" s="158" t="s">
        <v>203</v>
      </c>
      <c r="AU2762" s="158" t="s">
        <v>89</v>
      </c>
      <c r="AV2762" s="13" t="s">
        <v>89</v>
      </c>
      <c r="AW2762" s="13" t="s">
        <v>39</v>
      </c>
      <c r="AX2762" s="13" t="s">
        <v>80</v>
      </c>
      <c r="AY2762" s="158" t="s">
        <v>192</v>
      </c>
    </row>
    <row r="2763" spans="2:51" s="15" customFormat="1" ht="10.199999999999999" x14ac:dyDescent="0.2">
      <c r="B2763" s="171"/>
      <c r="D2763" s="151" t="s">
        <v>203</v>
      </c>
      <c r="E2763" s="172" t="s">
        <v>20</v>
      </c>
      <c r="F2763" s="173" t="s">
        <v>335</v>
      </c>
      <c r="H2763" s="174">
        <v>29.297999999999998</v>
      </c>
      <c r="I2763" s="175"/>
      <c r="L2763" s="171"/>
      <c r="M2763" s="176"/>
      <c r="T2763" s="177"/>
      <c r="AT2763" s="172" t="s">
        <v>203</v>
      </c>
      <c r="AU2763" s="172" t="s">
        <v>89</v>
      </c>
      <c r="AV2763" s="15" t="s">
        <v>225</v>
      </c>
      <c r="AW2763" s="15" t="s">
        <v>39</v>
      </c>
      <c r="AX2763" s="15" t="s">
        <v>80</v>
      </c>
      <c r="AY2763" s="172" t="s">
        <v>192</v>
      </c>
    </row>
    <row r="2764" spans="2:51" s="12" customFormat="1" ht="10.199999999999999" x14ac:dyDescent="0.2">
      <c r="B2764" s="150"/>
      <c r="D2764" s="151" t="s">
        <v>203</v>
      </c>
      <c r="E2764" s="152" t="s">
        <v>20</v>
      </c>
      <c r="F2764" s="153" t="s">
        <v>3719</v>
      </c>
      <c r="H2764" s="152" t="s">
        <v>20</v>
      </c>
      <c r="I2764" s="154"/>
      <c r="L2764" s="150"/>
      <c r="M2764" s="155"/>
      <c r="T2764" s="156"/>
      <c r="AT2764" s="152" t="s">
        <v>203</v>
      </c>
      <c r="AU2764" s="152" t="s">
        <v>89</v>
      </c>
      <c r="AV2764" s="12" t="s">
        <v>22</v>
      </c>
      <c r="AW2764" s="12" t="s">
        <v>39</v>
      </c>
      <c r="AX2764" s="12" t="s">
        <v>80</v>
      </c>
      <c r="AY2764" s="152" t="s">
        <v>192</v>
      </c>
    </row>
    <row r="2765" spans="2:51" s="12" customFormat="1" ht="10.199999999999999" x14ac:dyDescent="0.2">
      <c r="B2765" s="150"/>
      <c r="D2765" s="151" t="s">
        <v>203</v>
      </c>
      <c r="E2765" s="152" t="s">
        <v>20</v>
      </c>
      <c r="F2765" s="153" t="s">
        <v>833</v>
      </c>
      <c r="H2765" s="152" t="s">
        <v>20</v>
      </c>
      <c r="I2765" s="154"/>
      <c r="L2765" s="150"/>
      <c r="M2765" s="155"/>
      <c r="T2765" s="156"/>
      <c r="AT2765" s="152" t="s">
        <v>203</v>
      </c>
      <c r="AU2765" s="152" t="s">
        <v>89</v>
      </c>
      <c r="AV2765" s="12" t="s">
        <v>22</v>
      </c>
      <c r="AW2765" s="12" t="s">
        <v>39</v>
      </c>
      <c r="AX2765" s="12" t="s">
        <v>80</v>
      </c>
      <c r="AY2765" s="152" t="s">
        <v>192</v>
      </c>
    </row>
    <row r="2766" spans="2:51" s="13" customFormat="1" ht="10.199999999999999" x14ac:dyDescent="0.2">
      <c r="B2766" s="157"/>
      <c r="D2766" s="151" t="s">
        <v>203</v>
      </c>
      <c r="E2766" s="158" t="s">
        <v>20</v>
      </c>
      <c r="F2766" s="159" t="s">
        <v>3720</v>
      </c>
      <c r="H2766" s="160">
        <v>13.68</v>
      </c>
      <c r="I2766" s="161"/>
      <c r="L2766" s="157"/>
      <c r="M2766" s="162"/>
      <c r="T2766" s="163"/>
      <c r="AT2766" s="158" t="s">
        <v>203</v>
      </c>
      <c r="AU2766" s="158" t="s">
        <v>89</v>
      </c>
      <c r="AV2766" s="13" t="s">
        <v>89</v>
      </c>
      <c r="AW2766" s="13" t="s">
        <v>39</v>
      </c>
      <c r="AX2766" s="13" t="s">
        <v>80</v>
      </c>
      <c r="AY2766" s="158" t="s">
        <v>192</v>
      </c>
    </row>
    <row r="2767" spans="2:51" s="13" customFormat="1" ht="10.199999999999999" x14ac:dyDescent="0.2">
      <c r="B2767" s="157"/>
      <c r="D2767" s="151" t="s">
        <v>203</v>
      </c>
      <c r="E2767" s="158" t="s">
        <v>20</v>
      </c>
      <c r="F2767" s="159" t="s">
        <v>3721</v>
      </c>
      <c r="H2767" s="160">
        <v>1.8</v>
      </c>
      <c r="I2767" s="161"/>
      <c r="L2767" s="157"/>
      <c r="M2767" s="162"/>
      <c r="T2767" s="163"/>
      <c r="AT2767" s="158" t="s">
        <v>203</v>
      </c>
      <c r="AU2767" s="158" t="s">
        <v>89</v>
      </c>
      <c r="AV2767" s="13" t="s">
        <v>89</v>
      </c>
      <c r="AW2767" s="13" t="s">
        <v>39</v>
      </c>
      <c r="AX2767" s="13" t="s">
        <v>80</v>
      </c>
      <c r="AY2767" s="158" t="s">
        <v>192</v>
      </c>
    </row>
    <row r="2768" spans="2:51" s="13" customFormat="1" ht="10.199999999999999" x14ac:dyDescent="0.2">
      <c r="B2768" s="157"/>
      <c r="D2768" s="151" t="s">
        <v>203</v>
      </c>
      <c r="E2768" s="158" t="s">
        <v>20</v>
      </c>
      <c r="F2768" s="159" t="s">
        <v>854</v>
      </c>
      <c r="H2768" s="160">
        <v>-0.84</v>
      </c>
      <c r="I2768" s="161"/>
      <c r="L2768" s="157"/>
      <c r="M2768" s="162"/>
      <c r="T2768" s="163"/>
      <c r="AT2768" s="158" t="s">
        <v>203</v>
      </c>
      <c r="AU2768" s="158" t="s">
        <v>89</v>
      </c>
      <c r="AV2768" s="13" t="s">
        <v>89</v>
      </c>
      <c r="AW2768" s="13" t="s">
        <v>39</v>
      </c>
      <c r="AX2768" s="13" t="s">
        <v>80</v>
      </c>
      <c r="AY2768" s="158" t="s">
        <v>192</v>
      </c>
    </row>
    <row r="2769" spans="2:51" s="12" customFormat="1" ht="10.199999999999999" x14ac:dyDescent="0.2">
      <c r="B2769" s="150"/>
      <c r="D2769" s="151" t="s">
        <v>203</v>
      </c>
      <c r="E2769" s="152" t="s">
        <v>20</v>
      </c>
      <c r="F2769" s="153" t="s">
        <v>2243</v>
      </c>
      <c r="H2769" s="152" t="s">
        <v>20</v>
      </c>
      <c r="I2769" s="154"/>
      <c r="L2769" s="150"/>
      <c r="M2769" s="155"/>
      <c r="T2769" s="156"/>
      <c r="AT2769" s="152" t="s">
        <v>203</v>
      </c>
      <c r="AU2769" s="152" t="s">
        <v>89</v>
      </c>
      <c r="AV2769" s="12" t="s">
        <v>22</v>
      </c>
      <c r="AW2769" s="12" t="s">
        <v>39</v>
      </c>
      <c r="AX2769" s="12" t="s">
        <v>80</v>
      </c>
      <c r="AY2769" s="152" t="s">
        <v>192</v>
      </c>
    </row>
    <row r="2770" spans="2:51" s="13" customFormat="1" ht="10.199999999999999" x14ac:dyDescent="0.2">
      <c r="B2770" s="157"/>
      <c r="D2770" s="151" t="s">
        <v>203</v>
      </c>
      <c r="E2770" s="158" t="s">
        <v>20</v>
      </c>
      <c r="F2770" s="159" t="s">
        <v>856</v>
      </c>
      <c r="H2770" s="160">
        <v>5.0170000000000003</v>
      </c>
      <c r="I2770" s="161"/>
      <c r="L2770" s="157"/>
      <c r="M2770" s="162"/>
      <c r="T2770" s="163"/>
      <c r="AT2770" s="158" t="s">
        <v>203</v>
      </c>
      <c r="AU2770" s="158" t="s">
        <v>89</v>
      </c>
      <c r="AV2770" s="13" t="s">
        <v>89</v>
      </c>
      <c r="AW2770" s="13" t="s">
        <v>39</v>
      </c>
      <c r="AX2770" s="13" t="s">
        <v>80</v>
      </c>
      <c r="AY2770" s="158" t="s">
        <v>192</v>
      </c>
    </row>
    <row r="2771" spans="2:51" s="13" customFormat="1" ht="10.199999999999999" x14ac:dyDescent="0.2">
      <c r="B2771" s="157"/>
      <c r="D2771" s="151" t="s">
        <v>203</v>
      </c>
      <c r="E2771" s="158" t="s">
        <v>20</v>
      </c>
      <c r="F2771" s="159" t="s">
        <v>3722</v>
      </c>
      <c r="H2771" s="160">
        <v>1.7250000000000001</v>
      </c>
      <c r="I2771" s="161"/>
      <c r="L2771" s="157"/>
      <c r="M2771" s="162"/>
      <c r="T2771" s="163"/>
      <c r="AT2771" s="158" t="s">
        <v>203</v>
      </c>
      <c r="AU2771" s="158" t="s">
        <v>89</v>
      </c>
      <c r="AV2771" s="13" t="s">
        <v>89</v>
      </c>
      <c r="AW2771" s="13" t="s">
        <v>39</v>
      </c>
      <c r="AX2771" s="13" t="s">
        <v>80</v>
      </c>
      <c r="AY2771" s="158" t="s">
        <v>192</v>
      </c>
    </row>
    <row r="2772" spans="2:51" s="13" customFormat="1" ht="10.199999999999999" x14ac:dyDescent="0.2">
      <c r="B2772" s="157"/>
      <c r="D2772" s="151" t="s">
        <v>203</v>
      </c>
      <c r="E2772" s="158" t="s">
        <v>20</v>
      </c>
      <c r="F2772" s="159" t="s">
        <v>3723</v>
      </c>
      <c r="H2772" s="160">
        <v>1.0880000000000001</v>
      </c>
      <c r="I2772" s="161"/>
      <c r="L2772" s="157"/>
      <c r="M2772" s="162"/>
      <c r="T2772" s="163"/>
      <c r="AT2772" s="158" t="s">
        <v>203</v>
      </c>
      <c r="AU2772" s="158" t="s">
        <v>89</v>
      </c>
      <c r="AV2772" s="13" t="s">
        <v>89</v>
      </c>
      <c r="AW2772" s="13" t="s">
        <v>39</v>
      </c>
      <c r="AX2772" s="13" t="s">
        <v>80</v>
      </c>
      <c r="AY2772" s="158" t="s">
        <v>192</v>
      </c>
    </row>
    <row r="2773" spans="2:51" s="13" customFormat="1" ht="10.199999999999999" x14ac:dyDescent="0.2">
      <c r="B2773" s="157"/>
      <c r="D2773" s="151" t="s">
        <v>203</v>
      </c>
      <c r="E2773" s="158" t="s">
        <v>20</v>
      </c>
      <c r="F2773" s="159" t="s">
        <v>3724</v>
      </c>
      <c r="H2773" s="160">
        <v>5.52</v>
      </c>
      <c r="I2773" s="161"/>
      <c r="L2773" s="157"/>
      <c r="M2773" s="162"/>
      <c r="T2773" s="163"/>
      <c r="AT2773" s="158" t="s">
        <v>203</v>
      </c>
      <c r="AU2773" s="158" t="s">
        <v>89</v>
      </c>
      <c r="AV2773" s="13" t="s">
        <v>89</v>
      </c>
      <c r="AW2773" s="13" t="s">
        <v>39</v>
      </c>
      <c r="AX2773" s="13" t="s">
        <v>80</v>
      </c>
      <c r="AY2773" s="158" t="s">
        <v>192</v>
      </c>
    </row>
    <row r="2774" spans="2:51" s="13" customFormat="1" ht="10.199999999999999" x14ac:dyDescent="0.2">
      <c r="B2774" s="157"/>
      <c r="D2774" s="151" t="s">
        <v>203</v>
      </c>
      <c r="E2774" s="158" t="s">
        <v>20</v>
      </c>
      <c r="F2774" s="159" t="s">
        <v>854</v>
      </c>
      <c r="H2774" s="160">
        <v>-0.84</v>
      </c>
      <c r="I2774" s="161"/>
      <c r="L2774" s="157"/>
      <c r="M2774" s="162"/>
      <c r="T2774" s="163"/>
      <c r="AT2774" s="158" t="s">
        <v>203</v>
      </c>
      <c r="AU2774" s="158" t="s">
        <v>89</v>
      </c>
      <c r="AV2774" s="13" t="s">
        <v>89</v>
      </c>
      <c r="AW2774" s="13" t="s">
        <v>39</v>
      </c>
      <c r="AX2774" s="13" t="s">
        <v>80</v>
      </c>
      <c r="AY2774" s="158" t="s">
        <v>192</v>
      </c>
    </row>
    <row r="2775" spans="2:51" s="13" customFormat="1" ht="10.199999999999999" x14ac:dyDescent="0.2">
      <c r="B2775" s="157"/>
      <c r="D2775" s="151" t="s">
        <v>203</v>
      </c>
      <c r="E2775" s="158" t="s">
        <v>20</v>
      </c>
      <c r="F2775" s="159" t="s">
        <v>3725</v>
      </c>
      <c r="H2775" s="160">
        <v>6.2949999999999999</v>
      </c>
      <c r="I2775" s="161"/>
      <c r="L2775" s="157"/>
      <c r="M2775" s="162"/>
      <c r="T2775" s="163"/>
      <c r="AT2775" s="158" t="s">
        <v>203</v>
      </c>
      <c r="AU2775" s="158" t="s">
        <v>89</v>
      </c>
      <c r="AV2775" s="13" t="s">
        <v>89</v>
      </c>
      <c r="AW2775" s="13" t="s">
        <v>39</v>
      </c>
      <c r="AX2775" s="13" t="s">
        <v>80</v>
      </c>
      <c r="AY2775" s="158" t="s">
        <v>192</v>
      </c>
    </row>
    <row r="2776" spans="2:51" s="13" customFormat="1" ht="10.199999999999999" x14ac:dyDescent="0.2">
      <c r="B2776" s="157"/>
      <c r="D2776" s="151" t="s">
        <v>203</v>
      </c>
      <c r="E2776" s="158" t="s">
        <v>20</v>
      </c>
      <c r="F2776" s="159" t="s">
        <v>854</v>
      </c>
      <c r="H2776" s="160">
        <v>-0.84</v>
      </c>
      <c r="I2776" s="161"/>
      <c r="L2776" s="157"/>
      <c r="M2776" s="162"/>
      <c r="T2776" s="163"/>
      <c r="AT2776" s="158" t="s">
        <v>203</v>
      </c>
      <c r="AU2776" s="158" t="s">
        <v>89</v>
      </c>
      <c r="AV2776" s="13" t="s">
        <v>89</v>
      </c>
      <c r="AW2776" s="13" t="s">
        <v>39</v>
      </c>
      <c r="AX2776" s="13" t="s">
        <v>80</v>
      </c>
      <c r="AY2776" s="158" t="s">
        <v>192</v>
      </c>
    </row>
    <row r="2777" spans="2:51" s="12" customFormat="1" ht="10.199999999999999" x14ac:dyDescent="0.2">
      <c r="B2777" s="150"/>
      <c r="D2777" s="151" t="s">
        <v>203</v>
      </c>
      <c r="E2777" s="152" t="s">
        <v>20</v>
      </c>
      <c r="F2777" s="153" t="s">
        <v>2245</v>
      </c>
      <c r="H2777" s="152" t="s">
        <v>20</v>
      </c>
      <c r="I2777" s="154"/>
      <c r="L2777" s="150"/>
      <c r="M2777" s="155"/>
      <c r="T2777" s="156"/>
      <c r="AT2777" s="152" t="s">
        <v>203</v>
      </c>
      <c r="AU2777" s="152" t="s">
        <v>89</v>
      </c>
      <c r="AV2777" s="12" t="s">
        <v>22</v>
      </c>
      <c r="AW2777" s="12" t="s">
        <v>39</v>
      </c>
      <c r="AX2777" s="12" t="s">
        <v>80</v>
      </c>
      <c r="AY2777" s="152" t="s">
        <v>192</v>
      </c>
    </row>
    <row r="2778" spans="2:51" s="13" customFormat="1" ht="10.199999999999999" x14ac:dyDescent="0.2">
      <c r="B2778" s="157"/>
      <c r="D2778" s="151" t="s">
        <v>203</v>
      </c>
      <c r="E2778" s="158" t="s">
        <v>20</v>
      </c>
      <c r="F2778" s="159" t="s">
        <v>3726</v>
      </c>
      <c r="H2778" s="160">
        <v>4.5419999999999998</v>
      </c>
      <c r="I2778" s="161"/>
      <c r="L2778" s="157"/>
      <c r="M2778" s="162"/>
      <c r="T2778" s="163"/>
      <c r="AT2778" s="158" t="s">
        <v>203</v>
      </c>
      <c r="AU2778" s="158" t="s">
        <v>89</v>
      </c>
      <c r="AV2778" s="13" t="s">
        <v>89</v>
      </c>
      <c r="AW2778" s="13" t="s">
        <v>39</v>
      </c>
      <c r="AX2778" s="13" t="s">
        <v>80</v>
      </c>
      <c r="AY2778" s="158" t="s">
        <v>192</v>
      </c>
    </row>
    <row r="2779" spans="2:51" s="13" customFormat="1" ht="10.199999999999999" x14ac:dyDescent="0.2">
      <c r="B2779" s="157"/>
      <c r="D2779" s="151" t="s">
        <v>203</v>
      </c>
      <c r="E2779" s="158" t="s">
        <v>20</v>
      </c>
      <c r="F2779" s="159" t="s">
        <v>3727</v>
      </c>
      <c r="H2779" s="160">
        <v>5.4</v>
      </c>
      <c r="I2779" s="161"/>
      <c r="L2779" s="157"/>
      <c r="M2779" s="162"/>
      <c r="T2779" s="163"/>
      <c r="AT2779" s="158" t="s">
        <v>203</v>
      </c>
      <c r="AU2779" s="158" t="s">
        <v>89</v>
      </c>
      <c r="AV2779" s="13" t="s">
        <v>89</v>
      </c>
      <c r="AW2779" s="13" t="s">
        <v>39</v>
      </c>
      <c r="AX2779" s="13" t="s">
        <v>80</v>
      </c>
      <c r="AY2779" s="158" t="s">
        <v>192</v>
      </c>
    </row>
    <row r="2780" spans="2:51" s="13" customFormat="1" ht="10.199999999999999" x14ac:dyDescent="0.2">
      <c r="B2780" s="157"/>
      <c r="D2780" s="151" t="s">
        <v>203</v>
      </c>
      <c r="E2780" s="158" t="s">
        <v>20</v>
      </c>
      <c r="F2780" s="159" t="s">
        <v>3728</v>
      </c>
      <c r="H2780" s="160">
        <v>4.8</v>
      </c>
      <c r="I2780" s="161"/>
      <c r="L2780" s="157"/>
      <c r="M2780" s="162"/>
      <c r="T2780" s="163"/>
      <c r="AT2780" s="158" t="s">
        <v>203</v>
      </c>
      <c r="AU2780" s="158" t="s">
        <v>89</v>
      </c>
      <c r="AV2780" s="13" t="s">
        <v>89</v>
      </c>
      <c r="AW2780" s="13" t="s">
        <v>39</v>
      </c>
      <c r="AX2780" s="13" t="s">
        <v>80</v>
      </c>
      <c r="AY2780" s="158" t="s">
        <v>192</v>
      </c>
    </row>
    <row r="2781" spans="2:51" s="13" customFormat="1" ht="10.199999999999999" x14ac:dyDescent="0.2">
      <c r="B2781" s="157"/>
      <c r="D2781" s="151" t="s">
        <v>203</v>
      </c>
      <c r="E2781" s="158" t="s">
        <v>20</v>
      </c>
      <c r="F2781" s="159" t="s">
        <v>3729</v>
      </c>
      <c r="H2781" s="160">
        <v>4.92</v>
      </c>
      <c r="I2781" s="161"/>
      <c r="L2781" s="157"/>
      <c r="M2781" s="162"/>
      <c r="T2781" s="163"/>
      <c r="AT2781" s="158" t="s">
        <v>203</v>
      </c>
      <c r="AU2781" s="158" t="s">
        <v>89</v>
      </c>
      <c r="AV2781" s="13" t="s">
        <v>89</v>
      </c>
      <c r="AW2781" s="13" t="s">
        <v>39</v>
      </c>
      <c r="AX2781" s="13" t="s">
        <v>80</v>
      </c>
      <c r="AY2781" s="158" t="s">
        <v>192</v>
      </c>
    </row>
    <row r="2782" spans="2:51" s="13" customFormat="1" ht="10.199999999999999" x14ac:dyDescent="0.2">
      <c r="B2782" s="157"/>
      <c r="D2782" s="151" t="s">
        <v>203</v>
      </c>
      <c r="E2782" s="158" t="s">
        <v>20</v>
      </c>
      <c r="F2782" s="159" t="s">
        <v>3730</v>
      </c>
      <c r="H2782" s="160">
        <v>-2.52</v>
      </c>
      <c r="I2782" s="161"/>
      <c r="L2782" s="157"/>
      <c r="M2782" s="162"/>
      <c r="T2782" s="163"/>
      <c r="AT2782" s="158" t="s">
        <v>203</v>
      </c>
      <c r="AU2782" s="158" t="s">
        <v>89</v>
      </c>
      <c r="AV2782" s="13" t="s">
        <v>89</v>
      </c>
      <c r="AW2782" s="13" t="s">
        <v>39</v>
      </c>
      <c r="AX2782" s="13" t="s">
        <v>80</v>
      </c>
      <c r="AY2782" s="158" t="s">
        <v>192</v>
      </c>
    </row>
    <row r="2783" spans="2:51" s="12" customFormat="1" ht="10.199999999999999" x14ac:dyDescent="0.2">
      <c r="B2783" s="150"/>
      <c r="D2783" s="151" t="s">
        <v>203</v>
      </c>
      <c r="E2783" s="152" t="s">
        <v>20</v>
      </c>
      <c r="F2783" s="153" t="s">
        <v>860</v>
      </c>
      <c r="H2783" s="152" t="s">
        <v>20</v>
      </c>
      <c r="I2783" s="154"/>
      <c r="L2783" s="150"/>
      <c r="M2783" s="155"/>
      <c r="T2783" s="156"/>
      <c r="AT2783" s="152" t="s">
        <v>203</v>
      </c>
      <c r="AU2783" s="152" t="s">
        <v>89</v>
      </c>
      <c r="AV2783" s="12" t="s">
        <v>22</v>
      </c>
      <c r="AW2783" s="12" t="s">
        <v>39</v>
      </c>
      <c r="AX2783" s="12" t="s">
        <v>80</v>
      </c>
      <c r="AY2783" s="152" t="s">
        <v>192</v>
      </c>
    </row>
    <row r="2784" spans="2:51" s="13" customFormat="1" ht="10.199999999999999" x14ac:dyDescent="0.2">
      <c r="B2784" s="157"/>
      <c r="D2784" s="151" t="s">
        <v>203</v>
      </c>
      <c r="E2784" s="158" t="s">
        <v>20</v>
      </c>
      <c r="F2784" s="159" t="s">
        <v>2786</v>
      </c>
      <c r="H2784" s="160">
        <v>3</v>
      </c>
      <c r="I2784" s="161"/>
      <c r="L2784" s="157"/>
      <c r="M2784" s="162"/>
      <c r="T2784" s="163"/>
      <c r="AT2784" s="158" t="s">
        <v>203</v>
      </c>
      <c r="AU2784" s="158" t="s">
        <v>89</v>
      </c>
      <c r="AV2784" s="13" t="s">
        <v>89</v>
      </c>
      <c r="AW2784" s="13" t="s">
        <v>39</v>
      </c>
      <c r="AX2784" s="13" t="s">
        <v>80</v>
      </c>
      <c r="AY2784" s="158" t="s">
        <v>192</v>
      </c>
    </row>
    <row r="2785" spans="2:65" s="15" customFormat="1" ht="10.199999999999999" x14ac:dyDescent="0.2">
      <c r="B2785" s="171"/>
      <c r="D2785" s="151" t="s">
        <v>203</v>
      </c>
      <c r="E2785" s="172" t="s">
        <v>1324</v>
      </c>
      <c r="F2785" s="173" t="s">
        <v>335</v>
      </c>
      <c r="H2785" s="174">
        <v>52.747</v>
      </c>
      <c r="I2785" s="175"/>
      <c r="L2785" s="171"/>
      <c r="M2785" s="176"/>
      <c r="T2785" s="177"/>
      <c r="AT2785" s="172" t="s">
        <v>203</v>
      </c>
      <c r="AU2785" s="172" t="s">
        <v>89</v>
      </c>
      <c r="AV2785" s="15" t="s">
        <v>225</v>
      </c>
      <c r="AW2785" s="15" t="s">
        <v>39</v>
      </c>
      <c r="AX2785" s="15" t="s">
        <v>80</v>
      </c>
      <c r="AY2785" s="172" t="s">
        <v>192</v>
      </c>
    </row>
    <row r="2786" spans="2:65" s="14" customFormat="1" ht="10.199999999999999" x14ac:dyDescent="0.2">
      <c r="B2786" s="164"/>
      <c r="D2786" s="151" t="s">
        <v>203</v>
      </c>
      <c r="E2786" s="165" t="s">
        <v>1246</v>
      </c>
      <c r="F2786" s="166" t="s">
        <v>207</v>
      </c>
      <c r="H2786" s="167">
        <v>82.045000000000002</v>
      </c>
      <c r="I2786" s="168"/>
      <c r="L2786" s="164"/>
      <c r="M2786" s="169"/>
      <c r="T2786" s="170"/>
      <c r="AT2786" s="165" t="s">
        <v>203</v>
      </c>
      <c r="AU2786" s="165" t="s">
        <v>89</v>
      </c>
      <c r="AV2786" s="14" t="s">
        <v>199</v>
      </c>
      <c r="AW2786" s="14" t="s">
        <v>39</v>
      </c>
      <c r="AX2786" s="14" t="s">
        <v>22</v>
      </c>
      <c r="AY2786" s="165" t="s">
        <v>192</v>
      </c>
    </row>
    <row r="2787" spans="2:65" s="1" customFormat="1" ht="16.5" customHeight="1" x14ac:dyDescent="0.2">
      <c r="B2787" s="33"/>
      <c r="C2787" s="185" t="s">
        <v>3731</v>
      </c>
      <c r="D2787" s="185" t="s">
        <v>1615</v>
      </c>
      <c r="E2787" s="186" t="s">
        <v>3732</v>
      </c>
      <c r="F2787" s="187" t="s">
        <v>3733</v>
      </c>
      <c r="G2787" s="188" t="s">
        <v>234</v>
      </c>
      <c r="H2787" s="189">
        <v>90.25</v>
      </c>
      <c r="I2787" s="190"/>
      <c r="J2787" s="191">
        <f>ROUND(I2787*H2787,2)</f>
        <v>0</v>
      </c>
      <c r="K2787" s="187" t="s">
        <v>20</v>
      </c>
      <c r="L2787" s="192"/>
      <c r="M2787" s="193" t="s">
        <v>20</v>
      </c>
      <c r="N2787" s="194" t="s">
        <v>51</v>
      </c>
      <c r="P2787" s="142">
        <f>O2787*H2787</f>
        <v>0</v>
      </c>
      <c r="Q2787" s="142">
        <v>1.18E-2</v>
      </c>
      <c r="R2787" s="142">
        <f>Q2787*H2787</f>
        <v>1.0649500000000001</v>
      </c>
      <c r="S2787" s="142">
        <v>0</v>
      </c>
      <c r="T2787" s="143">
        <f>S2787*H2787</f>
        <v>0</v>
      </c>
      <c r="AR2787" s="144" t="s">
        <v>490</v>
      </c>
      <c r="AT2787" s="144" t="s">
        <v>1615</v>
      </c>
      <c r="AU2787" s="144" t="s">
        <v>89</v>
      </c>
      <c r="AY2787" s="18" t="s">
        <v>192</v>
      </c>
      <c r="BE2787" s="145">
        <f>IF(N2787="základní",J2787,0)</f>
        <v>0</v>
      </c>
      <c r="BF2787" s="145">
        <f>IF(N2787="snížená",J2787,0)</f>
        <v>0</v>
      </c>
      <c r="BG2787" s="145">
        <f>IF(N2787="zákl. přenesená",J2787,0)</f>
        <v>0</v>
      </c>
      <c r="BH2787" s="145">
        <f>IF(N2787="sníž. přenesená",J2787,0)</f>
        <v>0</v>
      </c>
      <c r="BI2787" s="145">
        <f>IF(N2787="nulová",J2787,0)</f>
        <v>0</v>
      </c>
      <c r="BJ2787" s="18" t="s">
        <v>22</v>
      </c>
      <c r="BK2787" s="145">
        <f>ROUND(I2787*H2787,2)</f>
        <v>0</v>
      </c>
      <c r="BL2787" s="18" t="s">
        <v>350</v>
      </c>
      <c r="BM2787" s="144" t="s">
        <v>3734</v>
      </c>
    </row>
    <row r="2788" spans="2:65" s="13" customFormat="1" ht="10.199999999999999" x14ac:dyDescent="0.2">
      <c r="B2788" s="157"/>
      <c r="D2788" s="151" t="s">
        <v>203</v>
      </c>
      <c r="F2788" s="159" t="s">
        <v>3735</v>
      </c>
      <c r="H2788" s="160">
        <v>90.25</v>
      </c>
      <c r="I2788" s="161"/>
      <c r="L2788" s="157"/>
      <c r="M2788" s="162"/>
      <c r="T2788" s="163"/>
      <c r="AT2788" s="158" t="s">
        <v>203</v>
      </c>
      <c r="AU2788" s="158" t="s">
        <v>89</v>
      </c>
      <c r="AV2788" s="13" t="s">
        <v>89</v>
      </c>
      <c r="AW2788" s="13" t="s">
        <v>4</v>
      </c>
      <c r="AX2788" s="13" t="s">
        <v>22</v>
      </c>
      <c r="AY2788" s="158" t="s">
        <v>192</v>
      </c>
    </row>
    <row r="2789" spans="2:65" s="1" customFormat="1" ht="24.15" customHeight="1" x14ac:dyDescent="0.2">
      <c r="B2789" s="33"/>
      <c r="C2789" s="133" t="s">
        <v>3736</v>
      </c>
      <c r="D2789" s="133" t="s">
        <v>194</v>
      </c>
      <c r="E2789" s="134" t="s">
        <v>3737</v>
      </c>
      <c r="F2789" s="135" t="s">
        <v>3738</v>
      </c>
      <c r="G2789" s="136" t="s">
        <v>898</v>
      </c>
      <c r="H2789" s="137">
        <v>1.5469999999999999</v>
      </c>
      <c r="I2789" s="138"/>
      <c r="J2789" s="139">
        <f>ROUND(I2789*H2789,2)</f>
        <v>0</v>
      </c>
      <c r="K2789" s="135" t="s">
        <v>198</v>
      </c>
      <c r="L2789" s="33"/>
      <c r="M2789" s="140" t="s">
        <v>20</v>
      </c>
      <c r="N2789" s="141" t="s">
        <v>51</v>
      </c>
      <c r="P2789" s="142">
        <f>O2789*H2789</f>
        <v>0</v>
      </c>
      <c r="Q2789" s="142">
        <v>0</v>
      </c>
      <c r="R2789" s="142">
        <f>Q2789*H2789</f>
        <v>0</v>
      </c>
      <c r="S2789" s="142">
        <v>0</v>
      </c>
      <c r="T2789" s="143">
        <f>S2789*H2789</f>
        <v>0</v>
      </c>
      <c r="AR2789" s="144" t="s">
        <v>350</v>
      </c>
      <c r="AT2789" s="144" t="s">
        <v>194</v>
      </c>
      <c r="AU2789" s="144" t="s">
        <v>89</v>
      </c>
      <c r="AY2789" s="18" t="s">
        <v>192</v>
      </c>
      <c r="BE2789" s="145">
        <f>IF(N2789="základní",J2789,0)</f>
        <v>0</v>
      </c>
      <c r="BF2789" s="145">
        <f>IF(N2789="snížená",J2789,0)</f>
        <v>0</v>
      </c>
      <c r="BG2789" s="145">
        <f>IF(N2789="zákl. přenesená",J2789,0)</f>
        <v>0</v>
      </c>
      <c r="BH2789" s="145">
        <f>IF(N2789="sníž. přenesená",J2789,0)</f>
        <v>0</v>
      </c>
      <c r="BI2789" s="145">
        <f>IF(N2789="nulová",J2789,0)</f>
        <v>0</v>
      </c>
      <c r="BJ2789" s="18" t="s">
        <v>22</v>
      </c>
      <c r="BK2789" s="145">
        <f>ROUND(I2789*H2789,2)</f>
        <v>0</v>
      </c>
      <c r="BL2789" s="18" t="s">
        <v>350</v>
      </c>
      <c r="BM2789" s="144" t="s">
        <v>3739</v>
      </c>
    </row>
    <row r="2790" spans="2:65" s="1" customFormat="1" ht="10.199999999999999" x14ac:dyDescent="0.2">
      <c r="B2790" s="33"/>
      <c r="D2790" s="146" t="s">
        <v>201</v>
      </c>
      <c r="F2790" s="147" t="s">
        <v>3740</v>
      </c>
      <c r="I2790" s="148"/>
      <c r="L2790" s="33"/>
      <c r="M2790" s="149"/>
      <c r="T2790" s="54"/>
      <c r="AT2790" s="18" t="s">
        <v>201</v>
      </c>
      <c r="AU2790" s="18" t="s">
        <v>89</v>
      </c>
    </row>
    <row r="2791" spans="2:65" s="11" customFormat="1" ht="22.8" customHeight="1" x14ac:dyDescent="0.25">
      <c r="B2791" s="121"/>
      <c r="D2791" s="122" t="s">
        <v>79</v>
      </c>
      <c r="E2791" s="131" t="s">
        <v>3741</v>
      </c>
      <c r="F2791" s="131" t="s">
        <v>3742</v>
      </c>
      <c r="I2791" s="124"/>
      <c r="J2791" s="132">
        <f>BK2791</f>
        <v>0</v>
      </c>
      <c r="L2791" s="121"/>
      <c r="M2791" s="126"/>
      <c r="P2791" s="127">
        <f>SUM(P2792:P2899)</f>
        <v>0</v>
      </c>
      <c r="R2791" s="127">
        <f>SUM(R2792:R2899)</f>
        <v>0.38626685999999999</v>
      </c>
      <c r="T2791" s="128">
        <f>SUM(T2792:T2899)</f>
        <v>0</v>
      </c>
      <c r="AR2791" s="122" t="s">
        <v>89</v>
      </c>
      <c r="AT2791" s="129" t="s">
        <v>79</v>
      </c>
      <c r="AU2791" s="129" t="s">
        <v>22</v>
      </c>
      <c r="AY2791" s="122" t="s">
        <v>192</v>
      </c>
      <c r="BK2791" s="130">
        <f>SUM(BK2792:BK2899)</f>
        <v>0</v>
      </c>
    </row>
    <row r="2792" spans="2:65" s="1" customFormat="1" ht="21.75" customHeight="1" x14ac:dyDescent="0.2">
      <c r="B2792" s="33"/>
      <c r="C2792" s="133" t="s">
        <v>3743</v>
      </c>
      <c r="D2792" s="133" t="s">
        <v>194</v>
      </c>
      <c r="E2792" s="134" t="s">
        <v>3744</v>
      </c>
      <c r="F2792" s="135" t="s">
        <v>3745</v>
      </c>
      <c r="G2792" s="136" t="s">
        <v>234</v>
      </c>
      <c r="H2792" s="137">
        <v>29.692</v>
      </c>
      <c r="I2792" s="138"/>
      <c r="J2792" s="139">
        <f>ROUND(I2792*H2792,2)</f>
        <v>0</v>
      </c>
      <c r="K2792" s="135" t="s">
        <v>198</v>
      </c>
      <c r="L2792" s="33"/>
      <c r="M2792" s="140" t="s">
        <v>20</v>
      </c>
      <c r="N2792" s="141" t="s">
        <v>51</v>
      </c>
      <c r="P2792" s="142">
        <f>O2792*H2792</f>
        <v>0</v>
      </c>
      <c r="Q2792" s="142">
        <v>6.9999999999999994E-5</v>
      </c>
      <c r="R2792" s="142">
        <f>Q2792*H2792</f>
        <v>2.07844E-3</v>
      </c>
      <c r="S2792" s="142">
        <v>0</v>
      </c>
      <c r="T2792" s="143">
        <f>S2792*H2792</f>
        <v>0</v>
      </c>
      <c r="AR2792" s="144" t="s">
        <v>350</v>
      </c>
      <c r="AT2792" s="144" t="s">
        <v>194</v>
      </c>
      <c r="AU2792" s="144" t="s">
        <v>89</v>
      </c>
      <c r="AY2792" s="18" t="s">
        <v>192</v>
      </c>
      <c r="BE2792" s="145">
        <f>IF(N2792="základní",J2792,0)</f>
        <v>0</v>
      </c>
      <c r="BF2792" s="145">
        <f>IF(N2792="snížená",J2792,0)</f>
        <v>0</v>
      </c>
      <c r="BG2792" s="145">
        <f>IF(N2792="zákl. přenesená",J2792,0)</f>
        <v>0</v>
      </c>
      <c r="BH2792" s="145">
        <f>IF(N2792="sníž. přenesená",J2792,0)</f>
        <v>0</v>
      </c>
      <c r="BI2792" s="145">
        <f>IF(N2792="nulová",J2792,0)</f>
        <v>0</v>
      </c>
      <c r="BJ2792" s="18" t="s">
        <v>22</v>
      </c>
      <c r="BK2792" s="145">
        <f>ROUND(I2792*H2792,2)</f>
        <v>0</v>
      </c>
      <c r="BL2792" s="18" t="s">
        <v>350</v>
      </c>
      <c r="BM2792" s="144" t="s">
        <v>3746</v>
      </c>
    </row>
    <row r="2793" spans="2:65" s="1" customFormat="1" ht="10.199999999999999" x14ac:dyDescent="0.2">
      <c r="B2793" s="33"/>
      <c r="D2793" s="146" t="s">
        <v>201</v>
      </c>
      <c r="F2793" s="147" t="s">
        <v>3747</v>
      </c>
      <c r="I2793" s="148"/>
      <c r="L2793" s="33"/>
      <c r="M2793" s="149"/>
      <c r="T2793" s="54"/>
      <c r="AT2793" s="18" t="s">
        <v>201</v>
      </c>
      <c r="AU2793" s="18" t="s">
        <v>89</v>
      </c>
    </row>
    <row r="2794" spans="2:65" s="1" customFormat="1" ht="16.5" customHeight="1" x14ac:dyDescent="0.2">
      <c r="B2794" s="33"/>
      <c r="C2794" s="133" t="s">
        <v>3748</v>
      </c>
      <c r="D2794" s="133" t="s">
        <v>194</v>
      </c>
      <c r="E2794" s="134" t="s">
        <v>3749</v>
      </c>
      <c r="F2794" s="135" t="s">
        <v>3750</v>
      </c>
      <c r="G2794" s="136" t="s">
        <v>234</v>
      </c>
      <c r="H2794" s="137">
        <v>29.692</v>
      </c>
      <c r="I2794" s="138"/>
      <c r="J2794" s="139">
        <f>ROUND(I2794*H2794,2)</f>
        <v>0</v>
      </c>
      <c r="K2794" s="135" t="s">
        <v>198</v>
      </c>
      <c r="L2794" s="33"/>
      <c r="M2794" s="140" t="s">
        <v>20</v>
      </c>
      <c r="N2794" s="141" t="s">
        <v>51</v>
      </c>
      <c r="P2794" s="142">
        <f>O2794*H2794</f>
        <v>0</v>
      </c>
      <c r="Q2794" s="142">
        <v>1.3999999999999999E-4</v>
      </c>
      <c r="R2794" s="142">
        <f>Q2794*H2794</f>
        <v>4.15688E-3</v>
      </c>
      <c r="S2794" s="142">
        <v>0</v>
      </c>
      <c r="T2794" s="143">
        <f>S2794*H2794</f>
        <v>0</v>
      </c>
      <c r="AR2794" s="144" t="s">
        <v>350</v>
      </c>
      <c r="AT2794" s="144" t="s">
        <v>194</v>
      </c>
      <c r="AU2794" s="144" t="s">
        <v>89</v>
      </c>
      <c r="AY2794" s="18" t="s">
        <v>192</v>
      </c>
      <c r="BE2794" s="145">
        <f>IF(N2794="základní",J2794,0)</f>
        <v>0</v>
      </c>
      <c r="BF2794" s="145">
        <f>IF(N2794="snížená",J2794,0)</f>
        <v>0</v>
      </c>
      <c r="BG2794" s="145">
        <f>IF(N2794="zákl. přenesená",J2794,0)</f>
        <v>0</v>
      </c>
      <c r="BH2794" s="145">
        <f>IF(N2794="sníž. přenesená",J2794,0)</f>
        <v>0</v>
      </c>
      <c r="BI2794" s="145">
        <f>IF(N2794="nulová",J2794,0)</f>
        <v>0</v>
      </c>
      <c r="BJ2794" s="18" t="s">
        <v>22</v>
      </c>
      <c r="BK2794" s="145">
        <f>ROUND(I2794*H2794,2)</f>
        <v>0</v>
      </c>
      <c r="BL2794" s="18" t="s">
        <v>350</v>
      </c>
      <c r="BM2794" s="144" t="s">
        <v>3751</v>
      </c>
    </row>
    <row r="2795" spans="2:65" s="1" customFormat="1" ht="10.199999999999999" x14ac:dyDescent="0.2">
      <c r="B2795" s="33"/>
      <c r="D2795" s="146" t="s">
        <v>201</v>
      </c>
      <c r="F2795" s="147" t="s">
        <v>3752</v>
      </c>
      <c r="I2795" s="148"/>
      <c r="L2795" s="33"/>
      <c r="M2795" s="149"/>
      <c r="T2795" s="54"/>
      <c r="AT2795" s="18" t="s">
        <v>201</v>
      </c>
      <c r="AU2795" s="18" t="s">
        <v>89</v>
      </c>
    </row>
    <row r="2796" spans="2:65" s="12" customFormat="1" ht="10.199999999999999" x14ac:dyDescent="0.2">
      <c r="B2796" s="150"/>
      <c r="D2796" s="151" t="s">
        <v>203</v>
      </c>
      <c r="E2796" s="152" t="s">
        <v>20</v>
      </c>
      <c r="F2796" s="153" t="s">
        <v>3753</v>
      </c>
      <c r="H2796" s="152" t="s">
        <v>20</v>
      </c>
      <c r="I2796" s="154"/>
      <c r="L2796" s="150"/>
      <c r="M2796" s="155"/>
      <c r="T2796" s="156"/>
      <c r="AT2796" s="152" t="s">
        <v>203</v>
      </c>
      <c r="AU2796" s="152" t="s">
        <v>89</v>
      </c>
      <c r="AV2796" s="12" t="s">
        <v>22</v>
      </c>
      <c r="AW2796" s="12" t="s">
        <v>39</v>
      </c>
      <c r="AX2796" s="12" t="s">
        <v>80</v>
      </c>
      <c r="AY2796" s="152" t="s">
        <v>192</v>
      </c>
    </row>
    <row r="2797" spans="2:65" s="12" customFormat="1" ht="10.199999999999999" x14ac:dyDescent="0.2">
      <c r="B2797" s="150"/>
      <c r="D2797" s="151" t="s">
        <v>203</v>
      </c>
      <c r="E2797" s="152" t="s">
        <v>20</v>
      </c>
      <c r="F2797" s="153" t="s">
        <v>3754</v>
      </c>
      <c r="H2797" s="152" t="s">
        <v>20</v>
      </c>
      <c r="I2797" s="154"/>
      <c r="L2797" s="150"/>
      <c r="M2797" s="155"/>
      <c r="T2797" s="156"/>
      <c r="AT2797" s="152" t="s">
        <v>203</v>
      </c>
      <c r="AU2797" s="152" t="s">
        <v>89</v>
      </c>
      <c r="AV2797" s="12" t="s">
        <v>22</v>
      </c>
      <c r="AW2797" s="12" t="s">
        <v>39</v>
      </c>
      <c r="AX2797" s="12" t="s">
        <v>80</v>
      </c>
      <c r="AY2797" s="152" t="s">
        <v>192</v>
      </c>
    </row>
    <row r="2798" spans="2:65" s="12" customFormat="1" ht="10.199999999999999" x14ac:dyDescent="0.2">
      <c r="B2798" s="150"/>
      <c r="D2798" s="151" t="s">
        <v>203</v>
      </c>
      <c r="E2798" s="152" t="s">
        <v>20</v>
      </c>
      <c r="F2798" s="153" t="s">
        <v>1794</v>
      </c>
      <c r="H2798" s="152" t="s">
        <v>20</v>
      </c>
      <c r="I2798" s="154"/>
      <c r="L2798" s="150"/>
      <c r="M2798" s="155"/>
      <c r="T2798" s="156"/>
      <c r="AT2798" s="152" t="s">
        <v>203</v>
      </c>
      <c r="AU2798" s="152" t="s">
        <v>89</v>
      </c>
      <c r="AV2798" s="12" t="s">
        <v>22</v>
      </c>
      <c r="AW2798" s="12" t="s">
        <v>39</v>
      </c>
      <c r="AX2798" s="12" t="s">
        <v>80</v>
      </c>
      <c r="AY2798" s="152" t="s">
        <v>192</v>
      </c>
    </row>
    <row r="2799" spans="2:65" s="13" customFormat="1" ht="10.199999999999999" x14ac:dyDescent="0.2">
      <c r="B2799" s="157"/>
      <c r="D2799" s="151" t="s">
        <v>203</v>
      </c>
      <c r="E2799" s="158" t="s">
        <v>20</v>
      </c>
      <c r="F2799" s="159" t="s">
        <v>3755</v>
      </c>
      <c r="H2799" s="160">
        <v>2.0409999999999999</v>
      </c>
      <c r="I2799" s="161"/>
      <c r="L2799" s="157"/>
      <c r="M2799" s="162"/>
      <c r="T2799" s="163"/>
      <c r="AT2799" s="158" t="s">
        <v>203</v>
      </c>
      <c r="AU2799" s="158" t="s">
        <v>89</v>
      </c>
      <c r="AV2799" s="13" t="s">
        <v>89</v>
      </c>
      <c r="AW2799" s="13" t="s">
        <v>39</v>
      </c>
      <c r="AX2799" s="13" t="s">
        <v>80</v>
      </c>
      <c r="AY2799" s="158" t="s">
        <v>192</v>
      </c>
    </row>
    <row r="2800" spans="2:65" s="12" customFormat="1" ht="10.199999999999999" x14ac:dyDescent="0.2">
      <c r="B2800" s="150"/>
      <c r="D2800" s="151" t="s">
        <v>203</v>
      </c>
      <c r="E2800" s="152" t="s">
        <v>20</v>
      </c>
      <c r="F2800" s="153" t="s">
        <v>1819</v>
      </c>
      <c r="H2800" s="152" t="s">
        <v>20</v>
      </c>
      <c r="I2800" s="154"/>
      <c r="L2800" s="150"/>
      <c r="M2800" s="155"/>
      <c r="T2800" s="156"/>
      <c r="AT2800" s="152" t="s">
        <v>203</v>
      </c>
      <c r="AU2800" s="152" t="s">
        <v>89</v>
      </c>
      <c r="AV2800" s="12" t="s">
        <v>22</v>
      </c>
      <c r="AW2800" s="12" t="s">
        <v>39</v>
      </c>
      <c r="AX2800" s="12" t="s">
        <v>80</v>
      </c>
      <c r="AY2800" s="152" t="s">
        <v>192</v>
      </c>
    </row>
    <row r="2801" spans="2:51" s="13" customFormat="1" ht="10.199999999999999" x14ac:dyDescent="0.2">
      <c r="B2801" s="157"/>
      <c r="D2801" s="151" t="s">
        <v>203</v>
      </c>
      <c r="E2801" s="158" t="s">
        <v>20</v>
      </c>
      <c r="F2801" s="159" t="s">
        <v>3756</v>
      </c>
      <c r="H2801" s="160">
        <v>1.1339999999999999</v>
      </c>
      <c r="I2801" s="161"/>
      <c r="L2801" s="157"/>
      <c r="M2801" s="162"/>
      <c r="T2801" s="163"/>
      <c r="AT2801" s="158" t="s">
        <v>203</v>
      </c>
      <c r="AU2801" s="158" t="s">
        <v>89</v>
      </c>
      <c r="AV2801" s="13" t="s">
        <v>89</v>
      </c>
      <c r="AW2801" s="13" t="s">
        <v>39</v>
      </c>
      <c r="AX2801" s="13" t="s">
        <v>80</v>
      </c>
      <c r="AY2801" s="158" t="s">
        <v>192</v>
      </c>
    </row>
    <row r="2802" spans="2:51" s="12" customFormat="1" ht="10.199999999999999" x14ac:dyDescent="0.2">
      <c r="B2802" s="150"/>
      <c r="D2802" s="151" t="s">
        <v>203</v>
      </c>
      <c r="E2802" s="152" t="s">
        <v>20</v>
      </c>
      <c r="F2802" s="153" t="s">
        <v>3757</v>
      </c>
      <c r="H2802" s="152" t="s">
        <v>20</v>
      </c>
      <c r="I2802" s="154"/>
      <c r="L2802" s="150"/>
      <c r="M2802" s="155"/>
      <c r="T2802" s="156"/>
      <c r="AT2802" s="152" t="s">
        <v>203</v>
      </c>
      <c r="AU2802" s="152" t="s">
        <v>89</v>
      </c>
      <c r="AV2802" s="12" t="s">
        <v>22</v>
      </c>
      <c r="AW2802" s="12" t="s">
        <v>39</v>
      </c>
      <c r="AX2802" s="12" t="s">
        <v>80</v>
      </c>
      <c r="AY2802" s="152" t="s">
        <v>192</v>
      </c>
    </row>
    <row r="2803" spans="2:51" s="12" customFormat="1" ht="10.199999999999999" x14ac:dyDescent="0.2">
      <c r="B2803" s="150"/>
      <c r="D2803" s="151" t="s">
        <v>203</v>
      </c>
      <c r="E2803" s="152" t="s">
        <v>20</v>
      </c>
      <c r="F2803" s="153" t="s">
        <v>1797</v>
      </c>
      <c r="H2803" s="152" t="s">
        <v>20</v>
      </c>
      <c r="I2803" s="154"/>
      <c r="L2803" s="150"/>
      <c r="M2803" s="155"/>
      <c r="T2803" s="156"/>
      <c r="AT2803" s="152" t="s">
        <v>203</v>
      </c>
      <c r="AU2803" s="152" t="s">
        <v>89</v>
      </c>
      <c r="AV2803" s="12" t="s">
        <v>22</v>
      </c>
      <c r="AW2803" s="12" t="s">
        <v>39</v>
      </c>
      <c r="AX2803" s="12" t="s">
        <v>80</v>
      </c>
      <c r="AY2803" s="152" t="s">
        <v>192</v>
      </c>
    </row>
    <row r="2804" spans="2:51" s="13" customFormat="1" ht="10.199999999999999" x14ac:dyDescent="0.2">
      <c r="B2804" s="157"/>
      <c r="D2804" s="151" t="s">
        <v>203</v>
      </c>
      <c r="E2804" s="158" t="s">
        <v>20</v>
      </c>
      <c r="F2804" s="159" t="s">
        <v>3758</v>
      </c>
      <c r="H2804" s="160">
        <v>2.3319999999999999</v>
      </c>
      <c r="I2804" s="161"/>
      <c r="L2804" s="157"/>
      <c r="M2804" s="162"/>
      <c r="T2804" s="163"/>
      <c r="AT2804" s="158" t="s">
        <v>203</v>
      </c>
      <c r="AU2804" s="158" t="s">
        <v>89</v>
      </c>
      <c r="AV2804" s="13" t="s">
        <v>89</v>
      </c>
      <c r="AW2804" s="13" t="s">
        <v>39</v>
      </c>
      <c r="AX2804" s="13" t="s">
        <v>80</v>
      </c>
      <c r="AY2804" s="158" t="s">
        <v>192</v>
      </c>
    </row>
    <row r="2805" spans="2:51" s="12" customFormat="1" ht="10.199999999999999" x14ac:dyDescent="0.2">
      <c r="B2805" s="150"/>
      <c r="D2805" s="151" t="s">
        <v>203</v>
      </c>
      <c r="E2805" s="152" t="s">
        <v>20</v>
      </c>
      <c r="F2805" s="153" t="s">
        <v>1799</v>
      </c>
      <c r="H2805" s="152" t="s">
        <v>20</v>
      </c>
      <c r="I2805" s="154"/>
      <c r="L2805" s="150"/>
      <c r="M2805" s="155"/>
      <c r="T2805" s="156"/>
      <c r="AT2805" s="152" t="s">
        <v>203</v>
      </c>
      <c r="AU2805" s="152" t="s">
        <v>89</v>
      </c>
      <c r="AV2805" s="12" t="s">
        <v>22</v>
      </c>
      <c r="AW2805" s="12" t="s">
        <v>39</v>
      </c>
      <c r="AX2805" s="12" t="s">
        <v>80</v>
      </c>
      <c r="AY2805" s="152" t="s">
        <v>192</v>
      </c>
    </row>
    <row r="2806" spans="2:51" s="13" customFormat="1" ht="10.199999999999999" x14ac:dyDescent="0.2">
      <c r="B2806" s="157"/>
      <c r="D2806" s="151" t="s">
        <v>203</v>
      </c>
      <c r="E2806" s="158" t="s">
        <v>20</v>
      </c>
      <c r="F2806" s="159" t="s">
        <v>3759</v>
      </c>
      <c r="H2806" s="160">
        <v>1.2350000000000001</v>
      </c>
      <c r="I2806" s="161"/>
      <c r="L2806" s="157"/>
      <c r="M2806" s="162"/>
      <c r="T2806" s="163"/>
      <c r="AT2806" s="158" t="s">
        <v>203</v>
      </c>
      <c r="AU2806" s="158" t="s">
        <v>89</v>
      </c>
      <c r="AV2806" s="13" t="s">
        <v>89</v>
      </c>
      <c r="AW2806" s="13" t="s">
        <v>39</v>
      </c>
      <c r="AX2806" s="13" t="s">
        <v>80</v>
      </c>
      <c r="AY2806" s="158" t="s">
        <v>192</v>
      </c>
    </row>
    <row r="2807" spans="2:51" s="12" customFormat="1" ht="10.199999999999999" x14ac:dyDescent="0.2">
      <c r="B2807" s="150"/>
      <c r="D2807" s="151" t="s">
        <v>203</v>
      </c>
      <c r="E2807" s="152" t="s">
        <v>20</v>
      </c>
      <c r="F2807" s="153" t="s">
        <v>1801</v>
      </c>
      <c r="H2807" s="152" t="s">
        <v>20</v>
      </c>
      <c r="I2807" s="154"/>
      <c r="L2807" s="150"/>
      <c r="M2807" s="155"/>
      <c r="T2807" s="156"/>
      <c r="AT2807" s="152" t="s">
        <v>203</v>
      </c>
      <c r="AU2807" s="152" t="s">
        <v>89</v>
      </c>
      <c r="AV2807" s="12" t="s">
        <v>22</v>
      </c>
      <c r="AW2807" s="12" t="s">
        <v>39</v>
      </c>
      <c r="AX2807" s="12" t="s">
        <v>80</v>
      </c>
      <c r="AY2807" s="152" t="s">
        <v>192</v>
      </c>
    </row>
    <row r="2808" spans="2:51" s="13" customFormat="1" ht="10.199999999999999" x14ac:dyDescent="0.2">
      <c r="B2808" s="157"/>
      <c r="D2808" s="151" t="s">
        <v>203</v>
      </c>
      <c r="E2808" s="158" t="s">
        <v>20</v>
      </c>
      <c r="F2808" s="159" t="s">
        <v>3760</v>
      </c>
      <c r="H2808" s="160">
        <v>2.7440000000000002</v>
      </c>
      <c r="I2808" s="161"/>
      <c r="L2808" s="157"/>
      <c r="M2808" s="162"/>
      <c r="T2808" s="163"/>
      <c r="AT2808" s="158" t="s">
        <v>203</v>
      </c>
      <c r="AU2808" s="158" t="s">
        <v>89</v>
      </c>
      <c r="AV2808" s="13" t="s">
        <v>89</v>
      </c>
      <c r="AW2808" s="13" t="s">
        <v>39</v>
      </c>
      <c r="AX2808" s="13" t="s">
        <v>80</v>
      </c>
      <c r="AY2808" s="158" t="s">
        <v>192</v>
      </c>
    </row>
    <row r="2809" spans="2:51" s="12" customFormat="1" ht="10.199999999999999" x14ac:dyDescent="0.2">
      <c r="B2809" s="150"/>
      <c r="D2809" s="151" t="s">
        <v>203</v>
      </c>
      <c r="E2809" s="152" t="s">
        <v>20</v>
      </c>
      <c r="F2809" s="153" t="s">
        <v>1718</v>
      </c>
      <c r="H2809" s="152" t="s">
        <v>20</v>
      </c>
      <c r="I2809" s="154"/>
      <c r="L2809" s="150"/>
      <c r="M2809" s="155"/>
      <c r="T2809" s="156"/>
      <c r="AT2809" s="152" t="s">
        <v>203</v>
      </c>
      <c r="AU2809" s="152" t="s">
        <v>89</v>
      </c>
      <c r="AV2809" s="12" t="s">
        <v>22</v>
      </c>
      <c r="AW2809" s="12" t="s">
        <v>39</v>
      </c>
      <c r="AX2809" s="12" t="s">
        <v>80</v>
      </c>
      <c r="AY2809" s="152" t="s">
        <v>192</v>
      </c>
    </row>
    <row r="2810" spans="2:51" s="13" customFormat="1" ht="10.199999999999999" x14ac:dyDescent="0.2">
      <c r="B2810" s="157"/>
      <c r="D2810" s="151" t="s">
        <v>203</v>
      </c>
      <c r="E2810" s="158" t="s">
        <v>20</v>
      </c>
      <c r="F2810" s="159" t="s">
        <v>3761</v>
      </c>
      <c r="H2810" s="160">
        <v>4.8019999999999996</v>
      </c>
      <c r="I2810" s="161"/>
      <c r="L2810" s="157"/>
      <c r="M2810" s="162"/>
      <c r="T2810" s="163"/>
      <c r="AT2810" s="158" t="s">
        <v>203</v>
      </c>
      <c r="AU2810" s="158" t="s">
        <v>89</v>
      </c>
      <c r="AV2810" s="13" t="s">
        <v>89</v>
      </c>
      <c r="AW2810" s="13" t="s">
        <v>39</v>
      </c>
      <c r="AX2810" s="13" t="s">
        <v>80</v>
      </c>
      <c r="AY2810" s="158" t="s">
        <v>192</v>
      </c>
    </row>
    <row r="2811" spans="2:51" s="12" customFormat="1" ht="10.199999999999999" x14ac:dyDescent="0.2">
      <c r="B2811" s="150"/>
      <c r="D2811" s="151" t="s">
        <v>203</v>
      </c>
      <c r="E2811" s="152" t="s">
        <v>20</v>
      </c>
      <c r="F2811" s="153" t="s">
        <v>1826</v>
      </c>
      <c r="H2811" s="152" t="s">
        <v>20</v>
      </c>
      <c r="I2811" s="154"/>
      <c r="L2811" s="150"/>
      <c r="M2811" s="155"/>
      <c r="T2811" s="156"/>
      <c r="AT2811" s="152" t="s">
        <v>203</v>
      </c>
      <c r="AU2811" s="152" t="s">
        <v>89</v>
      </c>
      <c r="AV2811" s="12" t="s">
        <v>22</v>
      </c>
      <c r="AW2811" s="12" t="s">
        <v>39</v>
      </c>
      <c r="AX2811" s="12" t="s">
        <v>80</v>
      </c>
      <c r="AY2811" s="152" t="s">
        <v>192</v>
      </c>
    </row>
    <row r="2812" spans="2:51" s="13" customFormat="1" ht="10.199999999999999" x14ac:dyDescent="0.2">
      <c r="B2812" s="157"/>
      <c r="D2812" s="151" t="s">
        <v>203</v>
      </c>
      <c r="E2812" s="158" t="s">
        <v>20</v>
      </c>
      <c r="F2812" s="159" t="s">
        <v>3762</v>
      </c>
      <c r="H2812" s="160">
        <v>1.921</v>
      </c>
      <c r="I2812" s="161"/>
      <c r="L2812" s="157"/>
      <c r="M2812" s="162"/>
      <c r="T2812" s="163"/>
      <c r="AT2812" s="158" t="s">
        <v>203</v>
      </c>
      <c r="AU2812" s="158" t="s">
        <v>89</v>
      </c>
      <c r="AV2812" s="13" t="s">
        <v>89</v>
      </c>
      <c r="AW2812" s="13" t="s">
        <v>39</v>
      </c>
      <c r="AX2812" s="13" t="s">
        <v>80</v>
      </c>
      <c r="AY2812" s="158" t="s">
        <v>192</v>
      </c>
    </row>
    <row r="2813" spans="2:51" s="12" customFormat="1" ht="10.199999999999999" x14ac:dyDescent="0.2">
      <c r="B2813" s="150"/>
      <c r="D2813" s="151" t="s">
        <v>203</v>
      </c>
      <c r="E2813" s="152" t="s">
        <v>20</v>
      </c>
      <c r="F2813" s="153" t="s">
        <v>1804</v>
      </c>
      <c r="H2813" s="152" t="s">
        <v>20</v>
      </c>
      <c r="I2813" s="154"/>
      <c r="L2813" s="150"/>
      <c r="M2813" s="155"/>
      <c r="T2813" s="156"/>
      <c r="AT2813" s="152" t="s">
        <v>203</v>
      </c>
      <c r="AU2813" s="152" t="s">
        <v>89</v>
      </c>
      <c r="AV2813" s="12" t="s">
        <v>22</v>
      </c>
      <c r="AW2813" s="12" t="s">
        <v>39</v>
      </c>
      <c r="AX2813" s="12" t="s">
        <v>80</v>
      </c>
      <c r="AY2813" s="152" t="s">
        <v>192</v>
      </c>
    </row>
    <row r="2814" spans="2:51" s="13" customFormat="1" ht="10.199999999999999" x14ac:dyDescent="0.2">
      <c r="B2814" s="157"/>
      <c r="D2814" s="151" t="s">
        <v>203</v>
      </c>
      <c r="E2814" s="158" t="s">
        <v>20</v>
      </c>
      <c r="F2814" s="159" t="s">
        <v>3763</v>
      </c>
      <c r="H2814" s="160">
        <v>3.8420000000000001</v>
      </c>
      <c r="I2814" s="161"/>
      <c r="L2814" s="157"/>
      <c r="M2814" s="162"/>
      <c r="T2814" s="163"/>
      <c r="AT2814" s="158" t="s">
        <v>203</v>
      </c>
      <c r="AU2814" s="158" t="s">
        <v>89</v>
      </c>
      <c r="AV2814" s="13" t="s">
        <v>89</v>
      </c>
      <c r="AW2814" s="13" t="s">
        <v>39</v>
      </c>
      <c r="AX2814" s="13" t="s">
        <v>80</v>
      </c>
      <c r="AY2814" s="158" t="s">
        <v>192</v>
      </c>
    </row>
    <row r="2815" spans="2:51" s="12" customFormat="1" ht="10.199999999999999" x14ac:dyDescent="0.2">
      <c r="B2815" s="150"/>
      <c r="D2815" s="151" t="s">
        <v>203</v>
      </c>
      <c r="E2815" s="152" t="s">
        <v>20</v>
      </c>
      <c r="F2815" s="153" t="s">
        <v>1806</v>
      </c>
      <c r="H2815" s="152" t="s">
        <v>20</v>
      </c>
      <c r="I2815" s="154"/>
      <c r="L2815" s="150"/>
      <c r="M2815" s="155"/>
      <c r="T2815" s="156"/>
      <c r="AT2815" s="152" t="s">
        <v>203</v>
      </c>
      <c r="AU2815" s="152" t="s">
        <v>89</v>
      </c>
      <c r="AV2815" s="12" t="s">
        <v>22</v>
      </c>
      <c r="AW2815" s="12" t="s">
        <v>39</v>
      </c>
      <c r="AX2815" s="12" t="s">
        <v>80</v>
      </c>
      <c r="AY2815" s="152" t="s">
        <v>192</v>
      </c>
    </row>
    <row r="2816" spans="2:51" s="13" customFormat="1" ht="10.199999999999999" x14ac:dyDescent="0.2">
      <c r="B2816" s="157"/>
      <c r="D2816" s="151" t="s">
        <v>203</v>
      </c>
      <c r="E2816" s="158" t="s">
        <v>20</v>
      </c>
      <c r="F2816" s="159" t="s">
        <v>3764</v>
      </c>
      <c r="H2816" s="160">
        <v>3.7730000000000001</v>
      </c>
      <c r="I2816" s="161"/>
      <c r="L2816" s="157"/>
      <c r="M2816" s="162"/>
      <c r="T2816" s="163"/>
      <c r="AT2816" s="158" t="s">
        <v>203</v>
      </c>
      <c r="AU2816" s="158" t="s">
        <v>89</v>
      </c>
      <c r="AV2816" s="13" t="s">
        <v>89</v>
      </c>
      <c r="AW2816" s="13" t="s">
        <v>39</v>
      </c>
      <c r="AX2816" s="13" t="s">
        <v>80</v>
      </c>
      <c r="AY2816" s="158" t="s">
        <v>192</v>
      </c>
    </row>
    <row r="2817" spans="2:65" s="12" customFormat="1" ht="10.199999999999999" x14ac:dyDescent="0.2">
      <c r="B2817" s="150"/>
      <c r="D2817" s="151" t="s">
        <v>203</v>
      </c>
      <c r="E2817" s="152" t="s">
        <v>20</v>
      </c>
      <c r="F2817" s="153" t="s">
        <v>1830</v>
      </c>
      <c r="H2817" s="152" t="s">
        <v>20</v>
      </c>
      <c r="I2817" s="154"/>
      <c r="L2817" s="150"/>
      <c r="M2817" s="155"/>
      <c r="T2817" s="156"/>
      <c r="AT2817" s="152" t="s">
        <v>203</v>
      </c>
      <c r="AU2817" s="152" t="s">
        <v>89</v>
      </c>
      <c r="AV2817" s="12" t="s">
        <v>22</v>
      </c>
      <c r="AW2817" s="12" t="s">
        <v>39</v>
      </c>
      <c r="AX2817" s="12" t="s">
        <v>80</v>
      </c>
      <c r="AY2817" s="152" t="s">
        <v>192</v>
      </c>
    </row>
    <row r="2818" spans="2:65" s="13" customFormat="1" ht="10.199999999999999" x14ac:dyDescent="0.2">
      <c r="B2818" s="157"/>
      <c r="D2818" s="151" t="s">
        <v>203</v>
      </c>
      <c r="E2818" s="158" t="s">
        <v>20</v>
      </c>
      <c r="F2818" s="159" t="s">
        <v>3765</v>
      </c>
      <c r="H2818" s="160">
        <v>1.7150000000000001</v>
      </c>
      <c r="I2818" s="161"/>
      <c r="L2818" s="157"/>
      <c r="M2818" s="162"/>
      <c r="T2818" s="163"/>
      <c r="AT2818" s="158" t="s">
        <v>203</v>
      </c>
      <c r="AU2818" s="158" t="s">
        <v>89</v>
      </c>
      <c r="AV2818" s="13" t="s">
        <v>89</v>
      </c>
      <c r="AW2818" s="13" t="s">
        <v>39</v>
      </c>
      <c r="AX2818" s="13" t="s">
        <v>80</v>
      </c>
      <c r="AY2818" s="158" t="s">
        <v>192</v>
      </c>
    </row>
    <row r="2819" spans="2:65" s="12" customFormat="1" ht="10.199999999999999" x14ac:dyDescent="0.2">
      <c r="B2819" s="150"/>
      <c r="D2819" s="151" t="s">
        <v>203</v>
      </c>
      <c r="E2819" s="152" t="s">
        <v>20</v>
      </c>
      <c r="F2819" s="153" t="s">
        <v>1832</v>
      </c>
      <c r="H2819" s="152" t="s">
        <v>20</v>
      </c>
      <c r="I2819" s="154"/>
      <c r="L2819" s="150"/>
      <c r="M2819" s="155"/>
      <c r="T2819" s="156"/>
      <c r="AT2819" s="152" t="s">
        <v>203</v>
      </c>
      <c r="AU2819" s="152" t="s">
        <v>89</v>
      </c>
      <c r="AV2819" s="12" t="s">
        <v>22</v>
      </c>
      <c r="AW2819" s="12" t="s">
        <v>39</v>
      </c>
      <c r="AX2819" s="12" t="s">
        <v>80</v>
      </c>
      <c r="AY2819" s="152" t="s">
        <v>192</v>
      </c>
    </row>
    <row r="2820" spans="2:65" s="13" customFormat="1" ht="10.199999999999999" x14ac:dyDescent="0.2">
      <c r="B2820" s="157"/>
      <c r="D2820" s="151" t="s">
        <v>203</v>
      </c>
      <c r="E2820" s="158" t="s">
        <v>20</v>
      </c>
      <c r="F2820" s="159" t="s">
        <v>3765</v>
      </c>
      <c r="H2820" s="160">
        <v>1.7150000000000001</v>
      </c>
      <c r="I2820" s="161"/>
      <c r="L2820" s="157"/>
      <c r="M2820" s="162"/>
      <c r="T2820" s="163"/>
      <c r="AT2820" s="158" t="s">
        <v>203</v>
      </c>
      <c r="AU2820" s="158" t="s">
        <v>89</v>
      </c>
      <c r="AV2820" s="13" t="s">
        <v>89</v>
      </c>
      <c r="AW2820" s="13" t="s">
        <v>39</v>
      </c>
      <c r="AX2820" s="13" t="s">
        <v>80</v>
      </c>
      <c r="AY2820" s="158" t="s">
        <v>192</v>
      </c>
    </row>
    <row r="2821" spans="2:65" s="12" customFormat="1" ht="10.199999999999999" x14ac:dyDescent="0.2">
      <c r="B2821" s="150"/>
      <c r="D2821" s="151" t="s">
        <v>203</v>
      </c>
      <c r="E2821" s="152" t="s">
        <v>20</v>
      </c>
      <c r="F2821" s="153" t="s">
        <v>3766</v>
      </c>
      <c r="H2821" s="152" t="s">
        <v>20</v>
      </c>
      <c r="I2821" s="154"/>
      <c r="L2821" s="150"/>
      <c r="M2821" s="155"/>
      <c r="T2821" s="156"/>
      <c r="AT2821" s="152" t="s">
        <v>203</v>
      </c>
      <c r="AU2821" s="152" t="s">
        <v>89</v>
      </c>
      <c r="AV2821" s="12" t="s">
        <v>22</v>
      </c>
      <c r="AW2821" s="12" t="s">
        <v>39</v>
      </c>
      <c r="AX2821" s="12" t="s">
        <v>80</v>
      </c>
      <c r="AY2821" s="152" t="s">
        <v>192</v>
      </c>
    </row>
    <row r="2822" spans="2:65" s="12" customFormat="1" ht="10.199999999999999" x14ac:dyDescent="0.2">
      <c r="B2822" s="150"/>
      <c r="D2822" s="151" t="s">
        <v>203</v>
      </c>
      <c r="E2822" s="152" t="s">
        <v>20</v>
      </c>
      <c r="F2822" s="153" t="s">
        <v>1809</v>
      </c>
      <c r="H2822" s="152" t="s">
        <v>20</v>
      </c>
      <c r="I2822" s="154"/>
      <c r="L2822" s="150"/>
      <c r="M2822" s="155"/>
      <c r="T2822" s="156"/>
      <c r="AT2822" s="152" t="s">
        <v>203</v>
      </c>
      <c r="AU2822" s="152" t="s">
        <v>89</v>
      </c>
      <c r="AV2822" s="12" t="s">
        <v>22</v>
      </c>
      <c r="AW2822" s="12" t="s">
        <v>39</v>
      </c>
      <c r="AX2822" s="12" t="s">
        <v>80</v>
      </c>
      <c r="AY2822" s="152" t="s">
        <v>192</v>
      </c>
    </row>
    <row r="2823" spans="2:65" s="13" customFormat="1" ht="10.199999999999999" x14ac:dyDescent="0.2">
      <c r="B2823" s="157"/>
      <c r="D2823" s="151" t="s">
        <v>203</v>
      </c>
      <c r="E2823" s="158" t="s">
        <v>20</v>
      </c>
      <c r="F2823" s="159" t="s">
        <v>3767</v>
      </c>
      <c r="H2823" s="160">
        <v>1.484</v>
      </c>
      <c r="I2823" s="161"/>
      <c r="L2823" s="157"/>
      <c r="M2823" s="162"/>
      <c r="T2823" s="163"/>
      <c r="AT2823" s="158" t="s">
        <v>203</v>
      </c>
      <c r="AU2823" s="158" t="s">
        <v>89</v>
      </c>
      <c r="AV2823" s="13" t="s">
        <v>89</v>
      </c>
      <c r="AW2823" s="13" t="s">
        <v>39</v>
      </c>
      <c r="AX2823" s="13" t="s">
        <v>80</v>
      </c>
      <c r="AY2823" s="158" t="s">
        <v>192</v>
      </c>
    </row>
    <row r="2824" spans="2:65" s="12" customFormat="1" ht="10.199999999999999" x14ac:dyDescent="0.2">
      <c r="B2824" s="150"/>
      <c r="D2824" s="151" t="s">
        <v>203</v>
      </c>
      <c r="E2824" s="152" t="s">
        <v>20</v>
      </c>
      <c r="F2824" s="153" t="s">
        <v>1811</v>
      </c>
      <c r="H2824" s="152" t="s">
        <v>20</v>
      </c>
      <c r="I2824" s="154"/>
      <c r="L2824" s="150"/>
      <c r="M2824" s="155"/>
      <c r="T2824" s="156"/>
      <c r="AT2824" s="152" t="s">
        <v>203</v>
      </c>
      <c r="AU2824" s="152" t="s">
        <v>89</v>
      </c>
      <c r="AV2824" s="12" t="s">
        <v>22</v>
      </c>
      <c r="AW2824" s="12" t="s">
        <v>39</v>
      </c>
      <c r="AX2824" s="12" t="s">
        <v>80</v>
      </c>
      <c r="AY2824" s="152" t="s">
        <v>192</v>
      </c>
    </row>
    <row r="2825" spans="2:65" s="13" customFormat="1" ht="10.199999999999999" x14ac:dyDescent="0.2">
      <c r="B2825" s="157"/>
      <c r="D2825" s="151" t="s">
        <v>203</v>
      </c>
      <c r="E2825" s="158" t="s">
        <v>20</v>
      </c>
      <c r="F2825" s="159" t="s">
        <v>3768</v>
      </c>
      <c r="H2825" s="160">
        <v>0.53</v>
      </c>
      <c r="I2825" s="161"/>
      <c r="L2825" s="157"/>
      <c r="M2825" s="162"/>
      <c r="T2825" s="163"/>
      <c r="AT2825" s="158" t="s">
        <v>203</v>
      </c>
      <c r="AU2825" s="158" t="s">
        <v>89</v>
      </c>
      <c r="AV2825" s="13" t="s">
        <v>89</v>
      </c>
      <c r="AW2825" s="13" t="s">
        <v>39</v>
      </c>
      <c r="AX2825" s="13" t="s">
        <v>80</v>
      </c>
      <c r="AY2825" s="158" t="s">
        <v>192</v>
      </c>
    </row>
    <row r="2826" spans="2:65" s="12" customFormat="1" ht="10.199999999999999" x14ac:dyDescent="0.2">
      <c r="B2826" s="150"/>
      <c r="D2826" s="151" t="s">
        <v>203</v>
      </c>
      <c r="E2826" s="152" t="s">
        <v>20</v>
      </c>
      <c r="F2826" s="153" t="s">
        <v>1836</v>
      </c>
      <c r="H2826" s="152" t="s">
        <v>20</v>
      </c>
      <c r="I2826" s="154"/>
      <c r="L2826" s="150"/>
      <c r="M2826" s="155"/>
      <c r="T2826" s="156"/>
      <c r="AT2826" s="152" t="s">
        <v>203</v>
      </c>
      <c r="AU2826" s="152" t="s">
        <v>89</v>
      </c>
      <c r="AV2826" s="12" t="s">
        <v>22</v>
      </c>
      <c r="AW2826" s="12" t="s">
        <v>39</v>
      </c>
      <c r="AX2826" s="12" t="s">
        <v>80</v>
      </c>
      <c r="AY2826" s="152" t="s">
        <v>192</v>
      </c>
    </row>
    <row r="2827" spans="2:65" s="13" customFormat="1" ht="10.199999999999999" x14ac:dyDescent="0.2">
      <c r="B2827" s="157"/>
      <c r="D2827" s="151" t="s">
        <v>203</v>
      </c>
      <c r="E2827" s="158" t="s">
        <v>20</v>
      </c>
      <c r="F2827" s="159" t="s">
        <v>3769</v>
      </c>
      <c r="H2827" s="160">
        <v>0.24399999999999999</v>
      </c>
      <c r="I2827" s="161"/>
      <c r="L2827" s="157"/>
      <c r="M2827" s="162"/>
      <c r="T2827" s="163"/>
      <c r="AT2827" s="158" t="s">
        <v>203</v>
      </c>
      <c r="AU2827" s="158" t="s">
        <v>89</v>
      </c>
      <c r="AV2827" s="13" t="s">
        <v>89</v>
      </c>
      <c r="AW2827" s="13" t="s">
        <v>39</v>
      </c>
      <c r="AX2827" s="13" t="s">
        <v>80</v>
      </c>
      <c r="AY2827" s="158" t="s">
        <v>192</v>
      </c>
    </row>
    <row r="2828" spans="2:65" s="12" customFormat="1" ht="10.199999999999999" x14ac:dyDescent="0.2">
      <c r="B2828" s="150"/>
      <c r="D2828" s="151" t="s">
        <v>203</v>
      </c>
      <c r="E2828" s="152" t="s">
        <v>20</v>
      </c>
      <c r="F2828" s="153" t="s">
        <v>1838</v>
      </c>
      <c r="H2828" s="152" t="s">
        <v>20</v>
      </c>
      <c r="I2828" s="154"/>
      <c r="L2828" s="150"/>
      <c r="M2828" s="155"/>
      <c r="T2828" s="156"/>
      <c r="AT2828" s="152" t="s">
        <v>203</v>
      </c>
      <c r="AU2828" s="152" t="s">
        <v>89</v>
      </c>
      <c r="AV2828" s="12" t="s">
        <v>22</v>
      </c>
      <c r="AW2828" s="12" t="s">
        <v>39</v>
      </c>
      <c r="AX2828" s="12" t="s">
        <v>80</v>
      </c>
      <c r="AY2828" s="152" t="s">
        <v>192</v>
      </c>
    </row>
    <row r="2829" spans="2:65" s="13" customFormat="1" ht="10.199999999999999" x14ac:dyDescent="0.2">
      <c r="B2829" s="157"/>
      <c r="D2829" s="151" t="s">
        <v>203</v>
      </c>
      <c r="E2829" s="158" t="s">
        <v>20</v>
      </c>
      <c r="F2829" s="159" t="s">
        <v>3770</v>
      </c>
      <c r="H2829" s="160">
        <v>0.18</v>
      </c>
      <c r="I2829" s="161"/>
      <c r="L2829" s="157"/>
      <c r="M2829" s="162"/>
      <c r="T2829" s="163"/>
      <c r="AT2829" s="158" t="s">
        <v>203</v>
      </c>
      <c r="AU2829" s="158" t="s">
        <v>89</v>
      </c>
      <c r="AV2829" s="13" t="s">
        <v>89</v>
      </c>
      <c r="AW2829" s="13" t="s">
        <v>39</v>
      </c>
      <c r="AX2829" s="13" t="s">
        <v>80</v>
      </c>
      <c r="AY2829" s="158" t="s">
        <v>192</v>
      </c>
    </row>
    <row r="2830" spans="2:65" s="14" customFormat="1" ht="10.199999999999999" x14ac:dyDescent="0.2">
      <c r="B2830" s="164"/>
      <c r="D2830" s="151" t="s">
        <v>203</v>
      </c>
      <c r="E2830" s="165" t="s">
        <v>20</v>
      </c>
      <c r="F2830" s="166" t="s">
        <v>207</v>
      </c>
      <c r="H2830" s="167">
        <v>29.692</v>
      </c>
      <c r="I2830" s="168"/>
      <c r="L2830" s="164"/>
      <c r="M2830" s="169"/>
      <c r="T2830" s="170"/>
      <c r="AT2830" s="165" t="s">
        <v>203</v>
      </c>
      <c r="AU2830" s="165" t="s">
        <v>89</v>
      </c>
      <c r="AV2830" s="14" t="s">
        <v>199</v>
      </c>
      <c r="AW2830" s="14" t="s">
        <v>39</v>
      </c>
      <c r="AX2830" s="14" t="s">
        <v>22</v>
      </c>
      <c r="AY2830" s="165" t="s">
        <v>192</v>
      </c>
    </row>
    <row r="2831" spans="2:65" s="1" customFormat="1" ht="16.5" customHeight="1" x14ac:dyDescent="0.2">
      <c r="B2831" s="33"/>
      <c r="C2831" s="133" t="s">
        <v>3771</v>
      </c>
      <c r="D2831" s="133" t="s">
        <v>194</v>
      </c>
      <c r="E2831" s="134" t="s">
        <v>3772</v>
      </c>
      <c r="F2831" s="135" t="s">
        <v>3773</v>
      </c>
      <c r="G2831" s="136" t="s">
        <v>234</v>
      </c>
      <c r="H2831" s="137">
        <v>656.64800000000002</v>
      </c>
      <c r="I2831" s="138"/>
      <c r="J2831" s="139">
        <f>ROUND(I2831*H2831,2)</f>
        <v>0</v>
      </c>
      <c r="K2831" s="135" t="s">
        <v>198</v>
      </c>
      <c r="L2831" s="33"/>
      <c r="M2831" s="140" t="s">
        <v>20</v>
      </c>
      <c r="N2831" s="141" t="s">
        <v>51</v>
      </c>
      <c r="P2831" s="142">
        <f>O2831*H2831</f>
        <v>0</v>
      </c>
      <c r="Q2831" s="142">
        <v>0</v>
      </c>
      <c r="R2831" s="142">
        <f>Q2831*H2831</f>
        <v>0</v>
      </c>
      <c r="S2831" s="142">
        <v>0</v>
      </c>
      <c r="T2831" s="143">
        <f>S2831*H2831</f>
        <v>0</v>
      </c>
      <c r="AR2831" s="144" t="s">
        <v>350</v>
      </c>
      <c r="AT2831" s="144" t="s">
        <v>194</v>
      </c>
      <c r="AU2831" s="144" t="s">
        <v>89</v>
      </c>
      <c r="AY2831" s="18" t="s">
        <v>192</v>
      </c>
      <c r="BE2831" s="145">
        <f>IF(N2831="základní",J2831,0)</f>
        <v>0</v>
      </c>
      <c r="BF2831" s="145">
        <f>IF(N2831="snížená",J2831,0)</f>
        <v>0</v>
      </c>
      <c r="BG2831" s="145">
        <f>IF(N2831="zákl. přenesená",J2831,0)</f>
        <v>0</v>
      </c>
      <c r="BH2831" s="145">
        <f>IF(N2831="sníž. přenesená",J2831,0)</f>
        <v>0</v>
      </c>
      <c r="BI2831" s="145">
        <f>IF(N2831="nulová",J2831,0)</f>
        <v>0</v>
      </c>
      <c r="BJ2831" s="18" t="s">
        <v>22</v>
      </c>
      <c r="BK2831" s="145">
        <f>ROUND(I2831*H2831,2)</f>
        <v>0</v>
      </c>
      <c r="BL2831" s="18" t="s">
        <v>350</v>
      </c>
      <c r="BM2831" s="144" t="s">
        <v>3774</v>
      </c>
    </row>
    <row r="2832" spans="2:65" s="1" customFormat="1" ht="10.199999999999999" x14ac:dyDescent="0.2">
      <c r="B2832" s="33"/>
      <c r="D2832" s="146" t="s">
        <v>201</v>
      </c>
      <c r="F2832" s="147" t="s">
        <v>3775</v>
      </c>
      <c r="I2832" s="148"/>
      <c r="L2832" s="33"/>
      <c r="M2832" s="149"/>
      <c r="T2832" s="54"/>
      <c r="AT2832" s="18" t="s">
        <v>201</v>
      </c>
      <c r="AU2832" s="18" t="s">
        <v>89</v>
      </c>
    </row>
    <row r="2833" spans="2:65" s="1" customFormat="1" ht="16.5" customHeight="1" x14ac:dyDescent="0.2">
      <c r="B2833" s="33"/>
      <c r="C2833" s="133" t="s">
        <v>3776</v>
      </c>
      <c r="D2833" s="133" t="s">
        <v>194</v>
      </c>
      <c r="E2833" s="134" t="s">
        <v>3777</v>
      </c>
      <c r="F2833" s="135" t="s">
        <v>3778</v>
      </c>
      <c r="G2833" s="136" t="s">
        <v>234</v>
      </c>
      <c r="H2833" s="137">
        <v>524.678</v>
      </c>
      <c r="I2833" s="138"/>
      <c r="J2833" s="139">
        <f>ROUND(I2833*H2833,2)</f>
        <v>0</v>
      </c>
      <c r="K2833" s="135" t="s">
        <v>198</v>
      </c>
      <c r="L2833" s="33"/>
      <c r="M2833" s="140" t="s">
        <v>20</v>
      </c>
      <c r="N2833" s="141" t="s">
        <v>51</v>
      </c>
      <c r="P2833" s="142">
        <f>O2833*H2833</f>
        <v>0</v>
      </c>
      <c r="Q2833" s="142">
        <v>1.4999999999999999E-4</v>
      </c>
      <c r="R2833" s="142">
        <f>Q2833*H2833</f>
        <v>7.8701699999999999E-2</v>
      </c>
      <c r="S2833" s="142">
        <v>0</v>
      </c>
      <c r="T2833" s="143">
        <f>S2833*H2833</f>
        <v>0</v>
      </c>
      <c r="AR2833" s="144" t="s">
        <v>350</v>
      </c>
      <c r="AT2833" s="144" t="s">
        <v>194</v>
      </c>
      <c r="AU2833" s="144" t="s">
        <v>89</v>
      </c>
      <c r="AY2833" s="18" t="s">
        <v>192</v>
      </c>
      <c r="BE2833" s="145">
        <f>IF(N2833="základní",J2833,0)</f>
        <v>0</v>
      </c>
      <c r="BF2833" s="145">
        <f>IF(N2833="snížená",J2833,0)</f>
        <v>0</v>
      </c>
      <c r="BG2833" s="145">
        <f>IF(N2833="zákl. přenesená",J2833,0)</f>
        <v>0</v>
      </c>
      <c r="BH2833" s="145">
        <f>IF(N2833="sníž. přenesená",J2833,0)</f>
        <v>0</v>
      </c>
      <c r="BI2833" s="145">
        <f>IF(N2833="nulová",J2833,0)</f>
        <v>0</v>
      </c>
      <c r="BJ2833" s="18" t="s">
        <v>22</v>
      </c>
      <c r="BK2833" s="145">
        <f>ROUND(I2833*H2833,2)</f>
        <v>0</v>
      </c>
      <c r="BL2833" s="18" t="s">
        <v>350</v>
      </c>
      <c r="BM2833" s="144" t="s">
        <v>3779</v>
      </c>
    </row>
    <row r="2834" spans="2:65" s="1" customFormat="1" ht="10.199999999999999" x14ac:dyDescent="0.2">
      <c r="B2834" s="33"/>
      <c r="D2834" s="146" t="s">
        <v>201</v>
      </c>
      <c r="F2834" s="147" t="s">
        <v>3780</v>
      </c>
      <c r="I2834" s="148"/>
      <c r="L2834" s="33"/>
      <c r="M2834" s="149"/>
      <c r="T2834" s="54"/>
      <c r="AT2834" s="18" t="s">
        <v>201</v>
      </c>
      <c r="AU2834" s="18" t="s">
        <v>89</v>
      </c>
    </row>
    <row r="2835" spans="2:65" s="12" customFormat="1" ht="10.199999999999999" x14ac:dyDescent="0.2">
      <c r="B2835" s="150"/>
      <c r="D2835" s="151" t="s">
        <v>203</v>
      </c>
      <c r="E2835" s="152" t="s">
        <v>20</v>
      </c>
      <c r="F2835" s="153" t="s">
        <v>3781</v>
      </c>
      <c r="H2835" s="152" t="s">
        <v>20</v>
      </c>
      <c r="I2835" s="154"/>
      <c r="L2835" s="150"/>
      <c r="M2835" s="155"/>
      <c r="T2835" s="156"/>
      <c r="AT2835" s="152" t="s">
        <v>203</v>
      </c>
      <c r="AU2835" s="152" t="s">
        <v>89</v>
      </c>
      <c r="AV2835" s="12" t="s">
        <v>22</v>
      </c>
      <c r="AW2835" s="12" t="s">
        <v>39</v>
      </c>
      <c r="AX2835" s="12" t="s">
        <v>80</v>
      </c>
      <c r="AY2835" s="152" t="s">
        <v>192</v>
      </c>
    </row>
    <row r="2836" spans="2:65" s="13" customFormat="1" ht="10.199999999999999" x14ac:dyDescent="0.2">
      <c r="B2836" s="157"/>
      <c r="D2836" s="151" t="s">
        <v>203</v>
      </c>
      <c r="E2836" s="158" t="s">
        <v>20</v>
      </c>
      <c r="F2836" s="159" t="s">
        <v>1258</v>
      </c>
      <c r="H2836" s="160">
        <v>524.678</v>
      </c>
      <c r="I2836" s="161"/>
      <c r="L2836" s="157"/>
      <c r="M2836" s="162"/>
      <c r="T2836" s="163"/>
      <c r="AT2836" s="158" t="s">
        <v>203</v>
      </c>
      <c r="AU2836" s="158" t="s">
        <v>89</v>
      </c>
      <c r="AV2836" s="13" t="s">
        <v>89</v>
      </c>
      <c r="AW2836" s="13" t="s">
        <v>39</v>
      </c>
      <c r="AX2836" s="13" t="s">
        <v>22</v>
      </c>
      <c r="AY2836" s="158" t="s">
        <v>192</v>
      </c>
    </row>
    <row r="2837" spans="2:65" s="1" customFormat="1" ht="16.5" customHeight="1" x14ac:dyDescent="0.2">
      <c r="B2837" s="33"/>
      <c r="C2837" s="133" t="s">
        <v>3782</v>
      </c>
      <c r="D2837" s="133" t="s">
        <v>194</v>
      </c>
      <c r="E2837" s="134" t="s">
        <v>3783</v>
      </c>
      <c r="F2837" s="135" t="s">
        <v>3784</v>
      </c>
      <c r="G2837" s="136" t="s">
        <v>234</v>
      </c>
      <c r="H2837" s="137">
        <v>131.97</v>
      </c>
      <c r="I2837" s="138"/>
      <c r="J2837" s="139">
        <f>ROUND(I2837*H2837,2)</f>
        <v>0</v>
      </c>
      <c r="K2837" s="135" t="s">
        <v>198</v>
      </c>
      <c r="L2837" s="33"/>
      <c r="M2837" s="140" t="s">
        <v>20</v>
      </c>
      <c r="N2837" s="141" t="s">
        <v>51</v>
      </c>
      <c r="P2837" s="142">
        <f>O2837*H2837</f>
        <v>0</v>
      </c>
      <c r="Q2837" s="142">
        <v>2.4000000000000001E-4</v>
      </c>
      <c r="R2837" s="142">
        <f>Q2837*H2837</f>
        <v>3.1672800000000001E-2</v>
      </c>
      <c r="S2837" s="142">
        <v>0</v>
      </c>
      <c r="T2837" s="143">
        <f>S2837*H2837</f>
        <v>0</v>
      </c>
      <c r="AR2837" s="144" t="s">
        <v>350</v>
      </c>
      <c r="AT2837" s="144" t="s">
        <v>194</v>
      </c>
      <c r="AU2837" s="144" t="s">
        <v>89</v>
      </c>
      <c r="AY2837" s="18" t="s">
        <v>192</v>
      </c>
      <c r="BE2837" s="145">
        <f>IF(N2837="základní",J2837,0)</f>
        <v>0</v>
      </c>
      <c r="BF2837" s="145">
        <f>IF(N2837="snížená",J2837,0)</f>
        <v>0</v>
      </c>
      <c r="BG2837" s="145">
        <f>IF(N2837="zákl. přenesená",J2837,0)</f>
        <v>0</v>
      </c>
      <c r="BH2837" s="145">
        <f>IF(N2837="sníž. přenesená",J2837,0)</f>
        <v>0</v>
      </c>
      <c r="BI2837" s="145">
        <f>IF(N2837="nulová",J2837,0)</f>
        <v>0</v>
      </c>
      <c r="BJ2837" s="18" t="s">
        <v>22</v>
      </c>
      <c r="BK2837" s="145">
        <f>ROUND(I2837*H2837,2)</f>
        <v>0</v>
      </c>
      <c r="BL2837" s="18" t="s">
        <v>350</v>
      </c>
      <c r="BM2837" s="144" t="s">
        <v>3785</v>
      </c>
    </row>
    <row r="2838" spans="2:65" s="1" customFormat="1" ht="10.199999999999999" x14ac:dyDescent="0.2">
      <c r="B2838" s="33"/>
      <c r="D2838" s="146" t="s">
        <v>201</v>
      </c>
      <c r="F2838" s="147" t="s">
        <v>3786</v>
      </c>
      <c r="I2838" s="148"/>
      <c r="L2838" s="33"/>
      <c r="M2838" s="149"/>
      <c r="T2838" s="54"/>
      <c r="AT2838" s="18" t="s">
        <v>201</v>
      </c>
      <c r="AU2838" s="18" t="s">
        <v>89</v>
      </c>
    </row>
    <row r="2839" spans="2:65" s="12" customFormat="1" ht="10.199999999999999" x14ac:dyDescent="0.2">
      <c r="B2839" s="150"/>
      <c r="D2839" s="151" t="s">
        <v>203</v>
      </c>
      <c r="E2839" s="152" t="s">
        <v>20</v>
      </c>
      <c r="F2839" s="153" t="s">
        <v>3787</v>
      </c>
      <c r="H2839" s="152" t="s">
        <v>20</v>
      </c>
      <c r="I2839" s="154"/>
      <c r="L2839" s="150"/>
      <c r="M2839" s="155"/>
      <c r="T2839" s="156"/>
      <c r="AT2839" s="152" t="s">
        <v>203</v>
      </c>
      <c r="AU2839" s="152" t="s">
        <v>89</v>
      </c>
      <c r="AV2839" s="12" t="s">
        <v>22</v>
      </c>
      <c r="AW2839" s="12" t="s">
        <v>39</v>
      </c>
      <c r="AX2839" s="12" t="s">
        <v>80</v>
      </c>
      <c r="AY2839" s="152" t="s">
        <v>192</v>
      </c>
    </row>
    <row r="2840" spans="2:65" s="12" customFormat="1" ht="10.199999999999999" x14ac:dyDescent="0.2">
      <c r="B2840" s="150"/>
      <c r="D2840" s="151" t="s">
        <v>203</v>
      </c>
      <c r="E2840" s="152" t="s">
        <v>20</v>
      </c>
      <c r="F2840" s="153" t="s">
        <v>3788</v>
      </c>
      <c r="H2840" s="152" t="s">
        <v>20</v>
      </c>
      <c r="I2840" s="154"/>
      <c r="L2840" s="150"/>
      <c r="M2840" s="155"/>
      <c r="T2840" s="156"/>
      <c r="AT2840" s="152" t="s">
        <v>203</v>
      </c>
      <c r="AU2840" s="152" t="s">
        <v>89</v>
      </c>
      <c r="AV2840" s="12" t="s">
        <v>22</v>
      </c>
      <c r="AW2840" s="12" t="s">
        <v>39</v>
      </c>
      <c r="AX2840" s="12" t="s">
        <v>80</v>
      </c>
      <c r="AY2840" s="152" t="s">
        <v>192</v>
      </c>
    </row>
    <row r="2841" spans="2:65" s="13" customFormat="1" ht="10.199999999999999" x14ac:dyDescent="0.2">
      <c r="B2841" s="157"/>
      <c r="D2841" s="151" t="s">
        <v>203</v>
      </c>
      <c r="E2841" s="158" t="s">
        <v>20</v>
      </c>
      <c r="F2841" s="159" t="s">
        <v>3789</v>
      </c>
      <c r="H2841" s="160">
        <v>63.738</v>
      </c>
      <c r="I2841" s="161"/>
      <c r="L2841" s="157"/>
      <c r="M2841" s="162"/>
      <c r="T2841" s="163"/>
      <c r="AT2841" s="158" t="s">
        <v>203</v>
      </c>
      <c r="AU2841" s="158" t="s">
        <v>89</v>
      </c>
      <c r="AV2841" s="13" t="s">
        <v>89</v>
      </c>
      <c r="AW2841" s="13" t="s">
        <v>39</v>
      </c>
      <c r="AX2841" s="13" t="s">
        <v>80</v>
      </c>
      <c r="AY2841" s="158" t="s">
        <v>192</v>
      </c>
    </row>
    <row r="2842" spans="2:65" s="13" customFormat="1" ht="10.199999999999999" x14ac:dyDescent="0.2">
      <c r="B2842" s="157"/>
      <c r="D2842" s="151" t="s">
        <v>203</v>
      </c>
      <c r="E2842" s="158" t="s">
        <v>20</v>
      </c>
      <c r="F2842" s="159" t="s">
        <v>3790</v>
      </c>
      <c r="H2842" s="160">
        <v>68.231999999999999</v>
      </c>
      <c r="I2842" s="161"/>
      <c r="L2842" s="157"/>
      <c r="M2842" s="162"/>
      <c r="T2842" s="163"/>
      <c r="AT2842" s="158" t="s">
        <v>203</v>
      </c>
      <c r="AU2842" s="158" t="s">
        <v>89</v>
      </c>
      <c r="AV2842" s="13" t="s">
        <v>89</v>
      </c>
      <c r="AW2842" s="13" t="s">
        <v>39</v>
      </c>
      <c r="AX2842" s="13" t="s">
        <v>80</v>
      </c>
      <c r="AY2842" s="158" t="s">
        <v>192</v>
      </c>
    </row>
    <row r="2843" spans="2:65" s="14" customFormat="1" ht="10.199999999999999" x14ac:dyDescent="0.2">
      <c r="B2843" s="164"/>
      <c r="D2843" s="151" t="s">
        <v>203</v>
      </c>
      <c r="E2843" s="165" t="s">
        <v>20</v>
      </c>
      <c r="F2843" s="166" t="s">
        <v>207</v>
      </c>
      <c r="H2843" s="167">
        <v>131.97</v>
      </c>
      <c r="I2843" s="168"/>
      <c r="L2843" s="164"/>
      <c r="M2843" s="169"/>
      <c r="T2843" s="170"/>
      <c r="AT2843" s="165" t="s">
        <v>203</v>
      </c>
      <c r="AU2843" s="165" t="s">
        <v>89</v>
      </c>
      <c r="AV2843" s="14" t="s">
        <v>199</v>
      </c>
      <c r="AW2843" s="14" t="s">
        <v>39</v>
      </c>
      <c r="AX2843" s="14" t="s">
        <v>22</v>
      </c>
      <c r="AY2843" s="165" t="s">
        <v>192</v>
      </c>
    </row>
    <row r="2844" spans="2:65" s="1" customFormat="1" ht="24.15" customHeight="1" x14ac:dyDescent="0.2">
      <c r="B2844" s="33"/>
      <c r="C2844" s="133" t="s">
        <v>3791</v>
      </c>
      <c r="D2844" s="133" t="s">
        <v>194</v>
      </c>
      <c r="E2844" s="134" t="s">
        <v>3792</v>
      </c>
      <c r="F2844" s="135" t="s">
        <v>3793</v>
      </c>
      <c r="G2844" s="136" t="s">
        <v>234</v>
      </c>
      <c r="H2844" s="137">
        <v>524.678</v>
      </c>
      <c r="I2844" s="138"/>
      <c r="J2844" s="139">
        <f>ROUND(I2844*H2844,2)</f>
        <v>0</v>
      </c>
      <c r="K2844" s="135" t="s">
        <v>198</v>
      </c>
      <c r="L2844" s="33"/>
      <c r="M2844" s="140" t="s">
        <v>20</v>
      </c>
      <c r="N2844" s="141" t="s">
        <v>51</v>
      </c>
      <c r="P2844" s="142">
        <f>O2844*H2844</f>
        <v>0</v>
      </c>
      <c r="Q2844" s="142">
        <v>3.3E-4</v>
      </c>
      <c r="R2844" s="142">
        <f>Q2844*H2844</f>
        <v>0.17314373999999999</v>
      </c>
      <c r="S2844" s="142">
        <v>0</v>
      </c>
      <c r="T2844" s="143">
        <f>S2844*H2844</f>
        <v>0</v>
      </c>
      <c r="AR2844" s="144" t="s">
        <v>350</v>
      </c>
      <c r="AT2844" s="144" t="s">
        <v>194</v>
      </c>
      <c r="AU2844" s="144" t="s">
        <v>89</v>
      </c>
      <c r="AY2844" s="18" t="s">
        <v>192</v>
      </c>
      <c r="BE2844" s="145">
        <f>IF(N2844="základní",J2844,0)</f>
        <v>0</v>
      </c>
      <c r="BF2844" s="145">
        <f>IF(N2844="snížená",J2844,0)</f>
        <v>0</v>
      </c>
      <c r="BG2844" s="145">
        <f>IF(N2844="zákl. přenesená",J2844,0)</f>
        <v>0</v>
      </c>
      <c r="BH2844" s="145">
        <f>IF(N2844="sníž. přenesená",J2844,0)</f>
        <v>0</v>
      </c>
      <c r="BI2844" s="145">
        <f>IF(N2844="nulová",J2844,0)</f>
        <v>0</v>
      </c>
      <c r="BJ2844" s="18" t="s">
        <v>22</v>
      </c>
      <c r="BK2844" s="145">
        <f>ROUND(I2844*H2844,2)</f>
        <v>0</v>
      </c>
      <c r="BL2844" s="18" t="s">
        <v>350</v>
      </c>
      <c r="BM2844" s="144" t="s">
        <v>3794</v>
      </c>
    </row>
    <row r="2845" spans="2:65" s="1" customFormat="1" ht="10.199999999999999" x14ac:dyDescent="0.2">
      <c r="B2845" s="33"/>
      <c r="D2845" s="146" t="s">
        <v>201</v>
      </c>
      <c r="F2845" s="147" t="s">
        <v>3795</v>
      </c>
      <c r="I2845" s="148"/>
      <c r="L2845" s="33"/>
      <c r="M2845" s="149"/>
      <c r="T2845" s="54"/>
      <c r="AT2845" s="18" t="s">
        <v>201</v>
      </c>
      <c r="AU2845" s="18" t="s">
        <v>89</v>
      </c>
    </row>
    <row r="2846" spans="2:65" s="12" customFormat="1" ht="10.199999999999999" x14ac:dyDescent="0.2">
      <c r="B2846" s="150"/>
      <c r="D2846" s="151" t="s">
        <v>203</v>
      </c>
      <c r="E2846" s="152" t="s">
        <v>20</v>
      </c>
      <c r="F2846" s="153" t="s">
        <v>3796</v>
      </c>
      <c r="H2846" s="152" t="s">
        <v>20</v>
      </c>
      <c r="I2846" s="154"/>
      <c r="L2846" s="150"/>
      <c r="M2846" s="155"/>
      <c r="T2846" s="156"/>
      <c r="AT2846" s="152" t="s">
        <v>203</v>
      </c>
      <c r="AU2846" s="152" t="s">
        <v>89</v>
      </c>
      <c r="AV2846" s="12" t="s">
        <v>22</v>
      </c>
      <c r="AW2846" s="12" t="s">
        <v>39</v>
      </c>
      <c r="AX2846" s="12" t="s">
        <v>80</v>
      </c>
      <c r="AY2846" s="152" t="s">
        <v>192</v>
      </c>
    </row>
    <row r="2847" spans="2:65" s="12" customFormat="1" ht="10.199999999999999" x14ac:dyDescent="0.2">
      <c r="B2847" s="150"/>
      <c r="D2847" s="151" t="s">
        <v>203</v>
      </c>
      <c r="E2847" s="152" t="s">
        <v>20</v>
      </c>
      <c r="F2847" s="153" t="s">
        <v>2577</v>
      </c>
      <c r="H2847" s="152" t="s">
        <v>20</v>
      </c>
      <c r="I2847" s="154"/>
      <c r="L2847" s="150"/>
      <c r="M2847" s="155"/>
      <c r="T2847" s="156"/>
      <c r="AT2847" s="152" t="s">
        <v>203</v>
      </c>
      <c r="AU2847" s="152" t="s">
        <v>89</v>
      </c>
      <c r="AV2847" s="12" t="s">
        <v>22</v>
      </c>
      <c r="AW2847" s="12" t="s">
        <v>39</v>
      </c>
      <c r="AX2847" s="12" t="s">
        <v>80</v>
      </c>
      <c r="AY2847" s="152" t="s">
        <v>192</v>
      </c>
    </row>
    <row r="2848" spans="2:65" s="13" customFormat="1" ht="10.199999999999999" x14ac:dyDescent="0.2">
      <c r="B2848" s="157"/>
      <c r="D2848" s="151" t="s">
        <v>203</v>
      </c>
      <c r="E2848" s="158" t="s">
        <v>20</v>
      </c>
      <c r="F2848" s="159" t="s">
        <v>2776</v>
      </c>
      <c r="H2848" s="160">
        <v>43.01</v>
      </c>
      <c r="I2848" s="161"/>
      <c r="L2848" s="157"/>
      <c r="M2848" s="162"/>
      <c r="T2848" s="163"/>
      <c r="AT2848" s="158" t="s">
        <v>203</v>
      </c>
      <c r="AU2848" s="158" t="s">
        <v>89</v>
      </c>
      <c r="AV2848" s="13" t="s">
        <v>89</v>
      </c>
      <c r="AW2848" s="13" t="s">
        <v>39</v>
      </c>
      <c r="AX2848" s="13" t="s">
        <v>80</v>
      </c>
      <c r="AY2848" s="158" t="s">
        <v>192</v>
      </c>
    </row>
    <row r="2849" spans="2:51" s="12" customFormat="1" ht="10.199999999999999" x14ac:dyDescent="0.2">
      <c r="B2849" s="150"/>
      <c r="D2849" s="151" t="s">
        <v>203</v>
      </c>
      <c r="E2849" s="152" t="s">
        <v>20</v>
      </c>
      <c r="F2849" s="153" t="s">
        <v>2579</v>
      </c>
      <c r="H2849" s="152" t="s">
        <v>20</v>
      </c>
      <c r="I2849" s="154"/>
      <c r="L2849" s="150"/>
      <c r="M2849" s="155"/>
      <c r="T2849" s="156"/>
      <c r="AT2849" s="152" t="s">
        <v>203</v>
      </c>
      <c r="AU2849" s="152" t="s">
        <v>89</v>
      </c>
      <c r="AV2849" s="12" t="s">
        <v>22</v>
      </c>
      <c r="AW2849" s="12" t="s">
        <v>39</v>
      </c>
      <c r="AX2849" s="12" t="s">
        <v>80</v>
      </c>
      <c r="AY2849" s="152" t="s">
        <v>192</v>
      </c>
    </row>
    <row r="2850" spans="2:51" s="13" customFormat="1" ht="10.199999999999999" x14ac:dyDescent="0.2">
      <c r="B2850" s="157"/>
      <c r="D2850" s="151" t="s">
        <v>203</v>
      </c>
      <c r="E2850" s="158" t="s">
        <v>20</v>
      </c>
      <c r="F2850" s="159" t="s">
        <v>2777</v>
      </c>
      <c r="H2850" s="160">
        <v>20.260000000000002</v>
      </c>
      <c r="I2850" s="161"/>
      <c r="L2850" s="157"/>
      <c r="M2850" s="162"/>
      <c r="T2850" s="163"/>
      <c r="AT2850" s="158" t="s">
        <v>203</v>
      </c>
      <c r="AU2850" s="158" t="s">
        <v>89</v>
      </c>
      <c r="AV2850" s="13" t="s">
        <v>89</v>
      </c>
      <c r="AW2850" s="13" t="s">
        <v>39</v>
      </c>
      <c r="AX2850" s="13" t="s">
        <v>80</v>
      </c>
      <c r="AY2850" s="158" t="s">
        <v>192</v>
      </c>
    </row>
    <row r="2851" spans="2:51" s="12" customFormat="1" ht="10.199999999999999" x14ac:dyDescent="0.2">
      <c r="B2851" s="150"/>
      <c r="D2851" s="151" t="s">
        <v>203</v>
      </c>
      <c r="E2851" s="152" t="s">
        <v>20</v>
      </c>
      <c r="F2851" s="153" t="s">
        <v>2593</v>
      </c>
      <c r="H2851" s="152" t="s">
        <v>20</v>
      </c>
      <c r="I2851" s="154"/>
      <c r="L2851" s="150"/>
      <c r="M2851" s="155"/>
      <c r="T2851" s="156"/>
      <c r="AT2851" s="152" t="s">
        <v>203</v>
      </c>
      <c r="AU2851" s="152" t="s">
        <v>89</v>
      </c>
      <c r="AV2851" s="12" t="s">
        <v>22</v>
      </c>
      <c r="AW2851" s="12" t="s">
        <v>39</v>
      </c>
      <c r="AX2851" s="12" t="s">
        <v>80</v>
      </c>
      <c r="AY2851" s="152" t="s">
        <v>192</v>
      </c>
    </row>
    <row r="2852" spans="2:51" s="13" customFormat="1" ht="10.199999999999999" x14ac:dyDescent="0.2">
      <c r="B2852" s="157"/>
      <c r="D2852" s="151" t="s">
        <v>203</v>
      </c>
      <c r="E2852" s="158" t="s">
        <v>20</v>
      </c>
      <c r="F2852" s="159" t="s">
        <v>2801</v>
      </c>
      <c r="H2852" s="160">
        <v>25.66</v>
      </c>
      <c r="I2852" s="161"/>
      <c r="L2852" s="157"/>
      <c r="M2852" s="162"/>
      <c r="T2852" s="163"/>
      <c r="AT2852" s="158" t="s">
        <v>203</v>
      </c>
      <c r="AU2852" s="158" t="s">
        <v>89</v>
      </c>
      <c r="AV2852" s="13" t="s">
        <v>89</v>
      </c>
      <c r="AW2852" s="13" t="s">
        <v>39</v>
      </c>
      <c r="AX2852" s="13" t="s">
        <v>80</v>
      </c>
      <c r="AY2852" s="158" t="s">
        <v>192</v>
      </c>
    </row>
    <row r="2853" spans="2:51" s="12" customFormat="1" ht="10.199999999999999" x14ac:dyDescent="0.2">
      <c r="B2853" s="150"/>
      <c r="D2853" s="151" t="s">
        <v>203</v>
      </c>
      <c r="E2853" s="152" t="s">
        <v>20</v>
      </c>
      <c r="F2853" s="153" t="s">
        <v>3797</v>
      </c>
      <c r="H2853" s="152" t="s">
        <v>20</v>
      </c>
      <c r="I2853" s="154"/>
      <c r="L2853" s="150"/>
      <c r="M2853" s="155"/>
      <c r="T2853" s="156"/>
      <c r="AT2853" s="152" t="s">
        <v>203</v>
      </c>
      <c r="AU2853" s="152" t="s">
        <v>89</v>
      </c>
      <c r="AV2853" s="12" t="s">
        <v>22</v>
      </c>
      <c r="AW2853" s="12" t="s">
        <v>39</v>
      </c>
      <c r="AX2853" s="12" t="s">
        <v>80</v>
      </c>
      <c r="AY2853" s="152" t="s">
        <v>192</v>
      </c>
    </row>
    <row r="2854" spans="2:51" s="12" customFormat="1" ht="10.199999999999999" x14ac:dyDescent="0.2">
      <c r="B2854" s="150"/>
      <c r="D2854" s="151" t="s">
        <v>203</v>
      </c>
      <c r="E2854" s="152" t="s">
        <v>20</v>
      </c>
      <c r="F2854" s="153" t="s">
        <v>3798</v>
      </c>
      <c r="H2854" s="152" t="s">
        <v>20</v>
      </c>
      <c r="I2854" s="154"/>
      <c r="L2854" s="150"/>
      <c r="M2854" s="155"/>
      <c r="T2854" s="156"/>
      <c r="AT2854" s="152" t="s">
        <v>203</v>
      </c>
      <c r="AU2854" s="152" t="s">
        <v>89</v>
      </c>
      <c r="AV2854" s="12" t="s">
        <v>22</v>
      </c>
      <c r="AW2854" s="12" t="s">
        <v>39</v>
      </c>
      <c r="AX2854" s="12" t="s">
        <v>80</v>
      </c>
      <c r="AY2854" s="152" t="s">
        <v>192</v>
      </c>
    </row>
    <row r="2855" spans="2:51" s="12" customFormat="1" ht="10.199999999999999" x14ac:dyDescent="0.2">
      <c r="B2855" s="150"/>
      <c r="D2855" s="151" t="s">
        <v>203</v>
      </c>
      <c r="E2855" s="152" t="s">
        <v>20</v>
      </c>
      <c r="F2855" s="153" t="s">
        <v>3799</v>
      </c>
      <c r="H2855" s="152" t="s">
        <v>20</v>
      </c>
      <c r="I2855" s="154"/>
      <c r="L2855" s="150"/>
      <c r="M2855" s="155"/>
      <c r="T2855" s="156"/>
      <c r="AT2855" s="152" t="s">
        <v>203</v>
      </c>
      <c r="AU2855" s="152" t="s">
        <v>89</v>
      </c>
      <c r="AV2855" s="12" t="s">
        <v>22</v>
      </c>
      <c r="AW2855" s="12" t="s">
        <v>39</v>
      </c>
      <c r="AX2855" s="12" t="s">
        <v>80</v>
      </c>
      <c r="AY2855" s="152" t="s">
        <v>192</v>
      </c>
    </row>
    <row r="2856" spans="2:51" s="13" customFormat="1" ht="10.199999999999999" x14ac:dyDescent="0.2">
      <c r="B2856" s="157"/>
      <c r="D2856" s="151" t="s">
        <v>203</v>
      </c>
      <c r="E2856" s="158" t="s">
        <v>20</v>
      </c>
      <c r="F2856" s="159" t="s">
        <v>3800</v>
      </c>
      <c r="H2856" s="160">
        <v>105.35</v>
      </c>
      <c r="I2856" s="161"/>
      <c r="L2856" s="157"/>
      <c r="M2856" s="162"/>
      <c r="T2856" s="163"/>
      <c r="AT2856" s="158" t="s">
        <v>203</v>
      </c>
      <c r="AU2856" s="158" t="s">
        <v>89</v>
      </c>
      <c r="AV2856" s="13" t="s">
        <v>89</v>
      </c>
      <c r="AW2856" s="13" t="s">
        <v>39</v>
      </c>
      <c r="AX2856" s="13" t="s">
        <v>80</v>
      </c>
      <c r="AY2856" s="158" t="s">
        <v>192</v>
      </c>
    </row>
    <row r="2857" spans="2:51" s="12" customFormat="1" ht="10.199999999999999" x14ac:dyDescent="0.2">
      <c r="B2857" s="150"/>
      <c r="D2857" s="151" t="s">
        <v>203</v>
      </c>
      <c r="E2857" s="152" t="s">
        <v>20</v>
      </c>
      <c r="F2857" s="153" t="s">
        <v>3801</v>
      </c>
      <c r="H2857" s="152" t="s">
        <v>20</v>
      </c>
      <c r="I2857" s="154"/>
      <c r="L2857" s="150"/>
      <c r="M2857" s="155"/>
      <c r="T2857" s="156"/>
      <c r="AT2857" s="152" t="s">
        <v>203</v>
      </c>
      <c r="AU2857" s="152" t="s">
        <v>89</v>
      </c>
      <c r="AV2857" s="12" t="s">
        <v>22</v>
      </c>
      <c r="AW2857" s="12" t="s">
        <v>39</v>
      </c>
      <c r="AX2857" s="12" t="s">
        <v>80</v>
      </c>
      <c r="AY2857" s="152" t="s">
        <v>192</v>
      </c>
    </row>
    <row r="2858" spans="2:51" s="13" customFormat="1" ht="10.199999999999999" x14ac:dyDescent="0.2">
      <c r="B2858" s="157"/>
      <c r="D2858" s="151" t="s">
        <v>203</v>
      </c>
      <c r="E2858" s="158" t="s">
        <v>20</v>
      </c>
      <c r="F2858" s="159" t="s">
        <v>3800</v>
      </c>
      <c r="H2858" s="160">
        <v>105.35</v>
      </c>
      <c r="I2858" s="161"/>
      <c r="L2858" s="157"/>
      <c r="M2858" s="162"/>
      <c r="T2858" s="163"/>
      <c r="AT2858" s="158" t="s">
        <v>203</v>
      </c>
      <c r="AU2858" s="158" t="s">
        <v>89</v>
      </c>
      <c r="AV2858" s="13" t="s">
        <v>89</v>
      </c>
      <c r="AW2858" s="13" t="s">
        <v>39</v>
      </c>
      <c r="AX2858" s="13" t="s">
        <v>80</v>
      </c>
      <c r="AY2858" s="158" t="s">
        <v>192</v>
      </c>
    </row>
    <row r="2859" spans="2:51" s="12" customFormat="1" ht="10.199999999999999" x14ac:dyDescent="0.2">
      <c r="B2859" s="150"/>
      <c r="D2859" s="151" t="s">
        <v>203</v>
      </c>
      <c r="E2859" s="152" t="s">
        <v>20</v>
      </c>
      <c r="F2859" s="153" t="s">
        <v>3802</v>
      </c>
      <c r="H2859" s="152" t="s">
        <v>20</v>
      </c>
      <c r="I2859" s="154"/>
      <c r="L2859" s="150"/>
      <c r="M2859" s="155"/>
      <c r="T2859" s="156"/>
      <c r="AT2859" s="152" t="s">
        <v>203</v>
      </c>
      <c r="AU2859" s="152" t="s">
        <v>89</v>
      </c>
      <c r="AV2859" s="12" t="s">
        <v>22</v>
      </c>
      <c r="AW2859" s="12" t="s">
        <v>39</v>
      </c>
      <c r="AX2859" s="12" t="s">
        <v>80</v>
      </c>
      <c r="AY2859" s="152" t="s">
        <v>192</v>
      </c>
    </row>
    <row r="2860" spans="2:51" s="12" customFormat="1" ht="10.199999999999999" x14ac:dyDescent="0.2">
      <c r="B2860" s="150"/>
      <c r="D2860" s="151" t="s">
        <v>203</v>
      </c>
      <c r="E2860" s="152" t="s">
        <v>20</v>
      </c>
      <c r="F2860" s="153" t="s">
        <v>429</v>
      </c>
      <c r="H2860" s="152" t="s">
        <v>20</v>
      </c>
      <c r="I2860" s="154"/>
      <c r="L2860" s="150"/>
      <c r="M2860" s="155"/>
      <c r="T2860" s="156"/>
      <c r="AT2860" s="152" t="s">
        <v>203</v>
      </c>
      <c r="AU2860" s="152" t="s">
        <v>89</v>
      </c>
      <c r="AV2860" s="12" t="s">
        <v>22</v>
      </c>
      <c r="AW2860" s="12" t="s">
        <v>39</v>
      </c>
      <c r="AX2860" s="12" t="s">
        <v>80</v>
      </c>
      <c r="AY2860" s="152" t="s">
        <v>192</v>
      </c>
    </row>
    <row r="2861" spans="2:51" s="12" customFormat="1" ht="10.199999999999999" x14ac:dyDescent="0.2">
      <c r="B2861" s="150"/>
      <c r="D2861" s="151" t="s">
        <v>203</v>
      </c>
      <c r="E2861" s="152" t="s">
        <v>20</v>
      </c>
      <c r="F2861" s="153" t="s">
        <v>1844</v>
      </c>
      <c r="H2861" s="152" t="s">
        <v>20</v>
      </c>
      <c r="I2861" s="154"/>
      <c r="L2861" s="150"/>
      <c r="M2861" s="155"/>
      <c r="T2861" s="156"/>
      <c r="AT2861" s="152" t="s">
        <v>203</v>
      </c>
      <c r="AU2861" s="152" t="s">
        <v>89</v>
      </c>
      <c r="AV2861" s="12" t="s">
        <v>22</v>
      </c>
      <c r="AW2861" s="12" t="s">
        <v>39</v>
      </c>
      <c r="AX2861" s="12" t="s">
        <v>80</v>
      </c>
      <c r="AY2861" s="152" t="s">
        <v>192</v>
      </c>
    </row>
    <row r="2862" spans="2:51" s="13" customFormat="1" ht="10.199999999999999" x14ac:dyDescent="0.2">
      <c r="B2862" s="157"/>
      <c r="D2862" s="151" t="s">
        <v>203</v>
      </c>
      <c r="E2862" s="158" t="s">
        <v>20</v>
      </c>
      <c r="F2862" s="159" t="s">
        <v>3803</v>
      </c>
      <c r="H2862" s="160">
        <v>30.6</v>
      </c>
      <c r="I2862" s="161"/>
      <c r="L2862" s="157"/>
      <c r="M2862" s="162"/>
      <c r="T2862" s="163"/>
      <c r="AT2862" s="158" t="s">
        <v>203</v>
      </c>
      <c r="AU2862" s="158" t="s">
        <v>89</v>
      </c>
      <c r="AV2862" s="13" t="s">
        <v>89</v>
      </c>
      <c r="AW2862" s="13" t="s">
        <v>39</v>
      </c>
      <c r="AX2862" s="13" t="s">
        <v>80</v>
      </c>
      <c r="AY2862" s="158" t="s">
        <v>192</v>
      </c>
    </row>
    <row r="2863" spans="2:51" s="12" customFormat="1" ht="10.199999999999999" x14ac:dyDescent="0.2">
      <c r="B2863" s="150"/>
      <c r="D2863" s="151" t="s">
        <v>203</v>
      </c>
      <c r="E2863" s="152" t="s">
        <v>20</v>
      </c>
      <c r="F2863" s="153" t="s">
        <v>1846</v>
      </c>
      <c r="H2863" s="152" t="s">
        <v>20</v>
      </c>
      <c r="I2863" s="154"/>
      <c r="L2863" s="150"/>
      <c r="M2863" s="155"/>
      <c r="T2863" s="156"/>
      <c r="AT2863" s="152" t="s">
        <v>203</v>
      </c>
      <c r="AU2863" s="152" t="s">
        <v>89</v>
      </c>
      <c r="AV2863" s="12" t="s">
        <v>22</v>
      </c>
      <c r="AW2863" s="12" t="s">
        <v>39</v>
      </c>
      <c r="AX2863" s="12" t="s">
        <v>80</v>
      </c>
      <c r="AY2863" s="152" t="s">
        <v>192</v>
      </c>
    </row>
    <row r="2864" spans="2:51" s="13" customFormat="1" ht="10.199999999999999" x14ac:dyDescent="0.2">
      <c r="B2864" s="157"/>
      <c r="D2864" s="151" t="s">
        <v>203</v>
      </c>
      <c r="E2864" s="158" t="s">
        <v>20</v>
      </c>
      <c r="F2864" s="159" t="s">
        <v>3804</v>
      </c>
      <c r="H2864" s="160">
        <v>4.8</v>
      </c>
      <c r="I2864" s="161"/>
      <c r="L2864" s="157"/>
      <c r="M2864" s="162"/>
      <c r="T2864" s="163"/>
      <c r="AT2864" s="158" t="s">
        <v>203</v>
      </c>
      <c r="AU2864" s="158" t="s">
        <v>89</v>
      </c>
      <c r="AV2864" s="13" t="s">
        <v>89</v>
      </c>
      <c r="AW2864" s="13" t="s">
        <v>39</v>
      </c>
      <c r="AX2864" s="13" t="s">
        <v>80</v>
      </c>
      <c r="AY2864" s="158" t="s">
        <v>192</v>
      </c>
    </row>
    <row r="2865" spans="2:65" s="12" customFormat="1" ht="10.199999999999999" x14ac:dyDescent="0.2">
      <c r="B2865" s="150"/>
      <c r="D2865" s="151" t="s">
        <v>203</v>
      </c>
      <c r="E2865" s="152" t="s">
        <v>20</v>
      </c>
      <c r="F2865" s="153" t="s">
        <v>400</v>
      </c>
      <c r="H2865" s="152" t="s">
        <v>20</v>
      </c>
      <c r="I2865" s="154"/>
      <c r="L2865" s="150"/>
      <c r="M2865" s="155"/>
      <c r="T2865" s="156"/>
      <c r="AT2865" s="152" t="s">
        <v>203</v>
      </c>
      <c r="AU2865" s="152" t="s">
        <v>89</v>
      </c>
      <c r="AV2865" s="12" t="s">
        <v>22</v>
      </c>
      <c r="AW2865" s="12" t="s">
        <v>39</v>
      </c>
      <c r="AX2865" s="12" t="s">
        <v>80</v>
      </c>
      <c r="AY2865" s="152" t="s">
        <v>192</v>
      </c>
    </row>
    <row r="2866" spans="2:65" s="12" customFormat="1" ht="10.199999999999999" x14ac:dyDescent="0.2">
      <c r="B2866" s="150"/>
      <c r="D2866" s="151" t="s">
        <v>203</v>
      </c>
      <c r="E2866" s="152" t="s">
        <v>20</v>
      </c>
      <c r="F2866" s="153" t="s">
        <v>1846</v>
      </c>
      <c r="H2866" s="152" t="s">
        <v>20</v>
      </c>
      <c r="I2866" s="154"/>
      <c r="L2866" s="150"/>
      <c r="M2866" s="155"/>
      <c r="T2866" s="156"/>
      <c r="AT2866" s="152" t="s">
        <v>203</v>
      </c>
      <c r="AU2866" s="152" t="s">
        <v>89</v>
      </c>
      <c r="AV2866" s="12" t="s">
        <v>22</v>
      </c>
      <c r="AW2866" s="12" t="s">
        <v>39</v>
      </c>
      <c r="AX2866" s="12" t="s">
        <v>80</v>
      </c>
      <c r="AY2866" s="152" t="s">
        <v>192</v>
      </c>
    </row>
    <row r="2867" spans="2:65" s="13" customFormat="1" ht="10.199999999999999" x14ac:dyDescent="0.2">
      <c r="B2867" s="157"/>
      <c r="D2867" s="151" t="s">
        <v>203</v>
      </c>
      <c r="E2867" s="158" t="s">
        <v>20</v>
      </c>
      <c r="F2867" s="159" t="s">
        <v>3805</v>
      </c>
      <c r="H2867" s="160">
        <v>12.48</v>
      </c>
      <c r="I2867" s="161"/>
      <c r="L2867" s="157"/>
      <c r="M2867" s="162"/>
      <c r="T2867" s="163"/>
      <c r="AT2867" s="158" t="s">
        <v>203</v>
      </c>
      <c r="AU2867" s="158" t="s">
        <v>89</v>
      </c>
      <c r="AV2867" s="13" t="s">
        <v>89</v>
      </c>
      <c r="AW2867" s="13" t="s">
        <v>39</v>
      </c>
      <c r="AX2867" s="13" t="s">
        <v>80</v>
      </c>
      <c r="AY2867" s="158" t="s">
        <v>192</v>
      </c>
    </row>
    <row r="2868" spans="2:65" s="12" customFormat="1" ht="10.199999999999999" x14ac:dyDescent="0.2">
      <c r="B2868" s="150"/>
      <c r="D2868" s="151" t="s">
        <v>203</v>
      </c>
      <c r="E2868" s="152" t="s">
        <v>20</v>
      </c>
      <c r="F2868" s="153" t="s">
        <v>1849</v>
      </c>
      <c r="H2868" s="152" t="s">
        <v>20</v>
      </c>
      <c r="I2868" s="154"/>
      <c r="L2868" s="150"/>
      <c r="M2868" s="155"/>
      <c r="T2868" s="156"/>
      <c r="AT2868" s="152" t="s">
        <v>203</v>
      </c>
      <c r="AU2868" s="152" t="s">
        <v>89</v>
      </c>
      <c r="AV2868" s="12" t="s">
        <v>22</v>
      </c>
      <c r="AW2868" s="12" t="s">
        <v>39</v>
      </c>
      <c r="AX2868" s="12" t="s">
        <v>80</v>
      </c>
      <c r="AY2868" s="152" t="s">
        <v>192</v>
      </c>
    </row>
    <row r="2869" spans="2:65" s="13" customFormat="1" ht="10.199999999999999" x14ac:dyDescent="0.2">
      <c r="B2869" s="157"/>
      <c r="D2869" s="151" t="s">
        <v>203</v>
      </c>
      <c r="E2869" s="158" t="s">
        <v>20</v>
      </c>
      <c r="F2869" s="159" t="s">
        <v>3806</v>
      </c>
      <c r="H2869" s="160">
        <v>102.96</v>
      </c>
      <c r="I2869" s="161"/>
      <c r="L2869" s="157"/>
      <c r="M2869" s="162"/>
      <c r="T2869" s="163"/>
      <c r="AT2869" s="158" t="s">
        <v>203</v>
      </c>
      <c r="AU2869" s="158" t="s">
        <v>89</v>
      </c>
      <c r="AV2869" s="13" t="s">
        <v>89</v>
      </c>
      <c r="AW2869" s="13" t="s">
        <v>39</v>
      </c>
      <c r="AX2869" s="13" t="s">
        <v>80</v>
      </c>
      <c r="AY2869" s="158" t="s">
        <v>192</v>
      </c>
    </row>
    <row r="2870" spans="2:65" s="12" customFormat="1" ht="10.199999999999999" x14ac:dyDescent="0.2">
      <c r="B2870" s="150"/>
      <c r="D2870" s="151" t="s">
        <v>203</v>
      </c>
      <c r="E2870" s="152" t="s">
        <v>20</v>
      </c>
      <c r="F2870" s="153" t="s">
        <v>3807</v>
      </c>
      <c r="H2870" s="152" t="s">
        <v>20</v>
      </c>
      <c r="I2870" s="154"/>
      <c r="L2870" s="150"/>
      <c r="M2870" s="155"/>
      <c r="T2870" s="156"/>
      <c r="AT2870" s="152" t="s">
        <v>203</v>
      </c>
      <c r="AU2870" s="152" t="s">
        <v>89</v>
      </c>
      <c r="AV2870" s="12" t="s">
        <v>22</v>
      </c>
      <c r="AW2870" s="12" t="s">
        <v>39</v>
      </c>
      <c r="AX2870" s="12" t="s">
        <v>80</v>
      </c>
      <c r="AY2870" s="152" t="s">
        <v>192</v>
      </c>
    </row>
    <row r="2871" spans="2:65" s="13" customFormat="1" ht="10.199999999999999" x14ac:dyDescent="0.2">
      <c r="B2871" s="157"/>
      <c r="D2871" s="151" t="s">
        <v>203</v>
      </c>
      <c r="E2871" s="158" t="s">
        <v>20</v>
      </c>
      <c r="F2871" s="159" t="s">
        <v>3808</v>
      </c>
      <c r="H2871" s="160">
        <v>41.448</v>
      </c>
      <c r="I2871" s="161"/>
      <c r="L2871" s="157"/>
      <c r="M2871" s="162"/>
      <c r="T2871" s="163"/>
      <c r="AT2871" s="158" t="s">
        <v>203</v>
      </c>
      <c r="AU2871" s="158" t="s">
        <v>89</v>
      </c>
      <c r="AV2871" s="13" t="s">
        <v>89</v>
      </c>
      <c r="AW2871" s="13" t="s">
        <v>39</v>
      </c>
      <c r="AX2871" s="13" t="s">
        <v>80</v>
      </c>
      <c r="AY2871" s="158" t="s">
        <v>192</v>
      </c>
    </row>
    <row r="2872" spans="2:65" s="12" customFormat="1" ht="10.199999999999999" x14ac:dyDescent="0.2">
      <c r="B2872" s="150"/>
      <c r="D2872" s="151" t="s">
        <v>203</v>
      </c>
      <c r="E2872" s="152" t="s">
        <v>20</v>
      </c>
      <c r="F2872" s="153" t="s">
        <v>3809</v>
      </c>
      <c r="H2872" s="152" t="s">
        <v>20</v>
      </c>
      <c r="I2872" s="154"/>
      <c r="L2872" s="150"/>
      <c r="M2872" s="155"/>
      <c r="T2872" s="156"/>
      <c r="AT2872" s="152" t="s">
        <v>203</v>
      </c>
      <c r="AU2872" s="152" t="s">
        <v>89</v>
      </c>
      <c r="AV2872" s="12" t="s">
        <v>22</v>
      </c>
      <c r="AW2872" s="12" t="s">
        <v>39</v>
      </c>
      <c r="AX2872" s="12" t="s">
        <v>80</v>
      </c>
      <c r="AY2872" s="152" t="s">
        <v>192</v>
      </c>
    </row>
    <row r="2873" spans="2:65" s="13" customFormat="1" ht="10.199999999999999" x14ac:dyDescent="0.2">
      <c r="B2873" s="157"/>
      <c r="D2873" s="151" t="s">
        <v>203</v>
      </c>
      <c r="E2873" s="158" t="s">
        <v>20</v>
      </c>
      <c r="F2873" s="159" t="s">
        <v>3810</v>
      </c>
      <c r="H2873" s="160">
        <v>32.76</v>
      </c>
      <c r="I2873" s="161"/>
      <c r="L2873" s="157"/>
      <c r="M2873" s="162"/>
      <c r="T2873" s="163"/>
      <c r="AT2873" s="158" t="s">
        <v>203</v>
      </c>
      <c r="AU2873" s="158" t="s">
        <v>89</v>
      </c>
      <c r="AV2873" s="13" t="s">
        <v>89</v>
      </c>
      <c r="AW2873" s="13" t="s">
        <v>39</v>
      </c>
      <c r="AX2873" s="13" t="s">
        <v>80</v>
      </c>
      <c r="AY2873" s="158" t="s">
        <v>192</v>
      </c>
    </row>
    <row r="2874" spans="2:65" s="14" customFormat="1" ht="10.199999999999999" x14ac:dyDescent="0.2">
      <c r="B2874" s="164"/>
      <c r="D2874" s="151" t="s">
        <v>203</v>
      </c>
      <c r="E2874" s="165" t="s">
        <v>1258</v>
      </c>
      <c r="F2874" s="166" t="s">
        <v>207</v>
      </c>
      <c r="H2874" s="167">
        <v>524.678</v>
      </c>
      <c r="I2874" s="168"/>
      <c r="L2874" s="164"/>
      <c r="M2874" s="169"/>
      <c r="T2874" s="170"/>
      <c r="AT2874" s="165" t="s">
        <v>203</v>
      </c>
      <c r="AU2874" s="165" t="s">
        <v>89</v>
      </c>
      <c r="AV2874" s="14" t="s">
        <v>199</v>
      </c>
      <c r="AW2874" s="14" t="s">
        <v>39</v>
      </c>
      <c r="AX2874" s="14" t="s">
        <v>22</v>
      </c>
      <c r="AY2874" s="165" t="s">
        <v>192</v>
      </c>
    </row>
    <row r="2875" spans="2:65" s="1" customFormat="1" ht="24.15" customHeight="1" x14ac:dyDescent="0.2">
      <c r="B2875" s="33"/>
      <c r="C2875" s="133" t="s">
        <v>3811</v>
      </c>
      <c r="D2875" s="133" t="s">
        <v>194</v>
      </c>
      <c r="E2875" s="134" t="s">
        <v>3812</v>
      </c>
      <c r="F2875" s="135" t="s">
        <v>3813</v>
      </c>
      <c r="G2875" s="136" t="s">
        <v>234</v>
      </c>
      <c r="H2875" s="137">
        <v>9.23</v>
      </c>
      <c r="I2875" s="138"/>
      <c r="J2875" s="139">
        <f>ROUND(I2875*H2875,2)</f>
        <v>0</v>
      </c>
      <c r="K2875" s="135" t="s">
        <v>198</v>
      </c>
      <c r="L2875" s="33"/>
      <c r="M2875" s="140" t="s">
        <v>20</v>
      </c>
      <c r="N2875" s="141" t="s">
        <v>51</v>
      </c>
      <c r="P2875" s="142">
        <f>O2875*H2875</f>
        <v>0</v>
      </c>
      <c r="Q2875" s="142">
        <v>1.6000000000000001E-4</v>
      </c>
      <c r="R2875" s="142">
        <f>Q2875*H2875</f>
        <v>1.4768000000000001E-3</v>
      </c>
      <c r="S2875" s="142">
        <v>0</v>
      </c>
      <c r="T2875" s="143">
        <f>S2875*H2875</f>
        <v>0</v>
      </c>
      <c r="AR2875" s="144" t="s">
        <v>350</v>
      </c>
      <c r="AT2875" s="144" t="s">
        <v>194</v>
      </c>
      <c r="AU2875" s="144" t="s">
        <v>89</v>
      </c>
      <c r="AY2875" s="18" t="s">
        <v>192</v>
      </c>
      <c r="BE2875" s="145">
        <f>IF(N2875="základní",J2875,0)</f>
        <v>0</v>
      </c>
      <c r="BF2875" s="145">
        <f>IF(N2875="snížená",J2875,0)</f>
        <v>0</v>
      </c>
      <c r="BG2875" s="145">
        <f>IF(N2875="zákl. přenesená",J2875,0)</f>
        <v>0</v>
      </c>
      <c r="BH2875" s="145">
        <f>IF(N2875="sníž. přenesená",J2875,0)</f>
        <v>0</v>
      </c>
      <c r="BI2875" s="145">
        <f>IF(N2875="nulová",J2875,0)</f>
        <v>0</v>
      </c>
      <c r="BJ2875" s="18" t="s">
        <v>22</v>
      </c>
      <c r="BK2875" s="145">
        <f>ROUND(I2875*H2875,2)</f>
        <v>0</v>
      </c>
      <c r="BL2875" s="18" t="s">
        <v>350</v>
      </c>
      <c r="BM2875" s="144" t="s">
        <v>3814</v>
      </c>
    </row>
    <row r="2876" spans="2:65" s="1" customFormat="1" ht="10.199999999999999" x14ac:dyDescent="0.2">
      <c r="B2876" s="33"/>
      <c r="D2876" s="146" t="s">
        <v>201</v>
      </c>
      <c r="F2876" s="147" t="s">
        <v>3815</v>
      </c>
      <c r="I2876" s="148"/>
      <c r="L2876" s="33"/>
      <c r="M2876" s="149"/>
      <c r="T2876" s="54"/>
      <c r="AT2876" s="18" t="s">
        <v>201</v>
      </c>
      <c r="AU2876" s="18" t="s">
        <v>89</v>
      </c>
    </row>
    <row r="2877" spans="2:65" s="1" customFormat="1" ht="24.15" customHeight="1" x14ac:dyDescent="0.2">
      <c r="B2877" s="33"/>
      <c r="C2877" s="133" t="s">
        <v>3816</v>
      </c>
      <c r="D2877" s="133" t="s">
        <v>194</v>
      </c>
      <c r="E2877" s="134" t="s">
        <v>3817</v>
      </c>
      <c r="F2877" s="135" t="s">
        <v>3818</v>
      </c>
      <c r="G2877" s="136" t="s">
        <v>234</v>
      </c>
      <c r="H2877" s="137">
        <v>18.46</v>
      </c>
      <c r="I2877" s="138"/>
      <c r="J2877" s="139">
        <f>ROUND(I2877*H2877,2)</f>
        <v>0</v>
      </c>
      <c r="K2877" s="135" t="s">
        <v>198</v>
      </c>
      <c r="L2877" s="33"/>
      <c r="M2877" s="140" t="s">
        <v>20</v>
      </c>
      <c r="N2877" s="141" t="s">
        <v>51</v>
      </c>
      <c r="P2877" s="142">
        <f>O2877*H2877</f>
        <v>0</v>
      </c>
      <c r="Q2877" s="142">
        <v>2.3000000000000001E-4</v>
      </c>
      <c r="R2877" s="142">
        <f>Q2877*H2877</f>
        <v>4.2458000000000001E-3</v>
      </c>
      <c r="S2877" s="142">
        <v>0</v>
      </c>
      <c r="T2877" s="143">
        <f>S2877*H2877</f>
        <v>0</v>
      </c>
      <c r="AR2877" s="144" t="s">
        <v>350</v>
      </c>
      <c r="AT2877" s="144" t="s">
        <v>194</v>
      </c>
      <c r="AU2877" s="144" t="s">
        <v>89</v>
      </c>
      <c r="AY2877" s="18" t="s">
        <v>192</v>
      </c>
      <c r="BE2877" s="145">
        <f>IF(N2877="základní",J2877,0)</f>
        <v>0</v>
      </c>
      <c r="BF2877" s="145">
        <f>IF(N2877="snížená",J2877,0)</f>
        <v>0</v>
      </c>
      <c r="BG2877" s="145">
        <f>IF(N2877="zákl. přenesená",J2877,0)</f>
        <v>0</v>
      </c>
      <c r="BH2877" s="145">
        <f>IF(N2877="sníž. přenesená",J2877,0)</f>
        <v>0</v>
      </c>
      <c r="BI2877" s="145">
        <f>IF(N2877="nulová",J2877,0)</f>
        <v>0</v>
      </c>
      <c r="BJ2877" s="18" t="s">
        <v>22</v>
      </c>
      <c r="BK2877" s="145">
        <f>ROUND(I2877*H2877,2)</f>
        <v>0</v>
      </c>
      <c r="BL2877" s="18" t="s">
        <v>350</v>
      </c>
      <c r="BM2877" s="144" t="s">
        <v>3819</v>
      </c>
    </row>
    <row r="2878" spans="2:65" s="1" customFormat="1" ht="10.199999999999999" x14ac:dyDescent="0.2">
      <c r="B2878" s="33"/>
      <c r="D2878" s="146" t="s">
        <v>201</v>
      </c>
      <c r="F2878" s="147" t="s">
        <v>3820</v>
      </c>
      <c r="I2878" s="148"/>
      <c r="L2878" s="33"/>
      <c r="M2878" s="149"/>
      <c r="T2878" s="54"/>
      <c r="AT2878" s="18" t="s">
        <v>201</v>
      </c>
      <c r="AU2878" s="18" t="s">
        <v>89</v>
      </c>
    </row>
    <row r="2879" spans="2:65" s="12" customFormat="1" ht="10.199999999999999" x14ac:dyDescent="0.2">
      <c r="B2879" s="150"/>
      <c r="D2879" s="151" t="s">
        <v>203</v>
      </c>
      <c r="E2879" s="152" t="s">
        <v>20</v>
      </c>
      <c r="F2879" s="153" t="s">
        <v>3821</v>
      </c>
      <c r="H2879" s="152" t="s">
        <v>20</v>
      </c>
      <c r="I2879" s="154"/>
      <c r="L2879" s="150"/>
      <c r="M2879" s="155"/>
      <c r="T2879" s="156"/>
      <c r="AT2879" s="152" t="s">
        <v>203</v>
      </c>
      <c r="AU2879" s="152" t="s">
        <v>89</v>
      </c>
      <c r="AV2879" s="12" t="s">
        <v>22</v>
      </c>
      <c r="AW2879" s="12" t="s">
        <v>39</v>
      </c>
      <c r="AX2879" s="12" t="s">
        <v>80</v>
      </c>
      <c r="AY2879" s="152" t="s">
        <v>192</v>
      </c>
    </row>
    <row r="2880" spans="2:65" s="12" customFormat="1" ht="10.199999999999999" x14ac:dyDescent="0.2">
      <c r="B2880" s="150"/>
      <c r="D2880" s="151" t="s">
        <v>203</v>
      </c>
      <c r="E2880" s="152" t="s">
        <v>20</v>
      </c>
      <c r="F2880" s="153" t="s">
        <v>2582</v>
      </c>
      <c r="H2880" s="152" t="s">
        <v>20</v>
      </c>
      <c r="I2880" s="154"/>
      <c r="L2880" s="150"/>
      <c r="M2880" s="155"/>
      <c r="T2880" s="156"/>
      <c r="AT2880" s="152" t="s">
        <v>203</v>
      </c>
      <c r="AU2880" s="152" t="s">
        <v>89</v>
      </c>
      <c r="AV2880" s="12" t="s">
        <v>22</v>
      </c>
      <c r="AW2880" s="12" t="s">
        <v>39</v>
      </c>
      <c r="AX2880" s="12" t="s">
        <v>80</v>
      </c>
      <c r="AY2880" s="152" t="s">
        <v>192</v>
      </c>
    </row>
    <row r="2881" spans="2:65" s="13" customFormat="1" ht="10.199999999999999" x14ac:dyDescent="0.2">
      <c r="B2881" s="157"/>
      <c r="D2881" s="151" t="s">
        <v>203</v>
      </c>
      <c r="E2881" s="158" t="s">
        <v>20</v>
      </c>
      <c r="F2881" s="159" t="s">
        <v>3822</v>
      </c>
      <c r="H2881" s="160">
        <v>10.81</v>
      </c>
      <c r="I2881" s="161"/>
      <c r="L2881" s="157"/>
      <c r="M2881" s="162"/>
      <c r="T2881" s="163"/>
      <c r="AT2881" s="158" t="s">
        <v>203</v>
      </c>
      <c r="AU2881" s="158" t="s">
        <v>89</v>
      </c>
      <c r="AV2881" s="13" t="s">
        <v>89</v>
      </c>
      <c r="AW2881" s="13" t="s">
        <v>39</v>
      </c>
      <c r="AX2881" s="13" t="s">
        <v>80</v>
      </c>
      <c r="AY2881" s="158" t="s">
        <v>192</v>
      </c>
    </row>
    <row r="2882" spans="2:65" s="13" customFormat="1" ht="10.199999999999999" x14ac:dyDescent="0.2">
      <c r="B2882" s="157"/>
      <c r="D2882" s="151" t="s">
        <v>203</v>
      </c>
      <c r="E2882" s="158" t="s">
        <v>20</v>
      </c>
      <c r="F2882" s="159" t="s">
        <v>3823</v>
      </c>
      <c r="H2882" s="160">
        <v>-0.14000000000000001</v>
      </c>
      <c r="I2882" s="161"/>
      <c r="L2882" s="157"/>
      <c r="M2882" s="162"/>
      <c r="T2882" s="163"/>
      <c r="AT2882" s="158" t="s">
        <v>203</v>
      </c>
      <c r="AU2882" s="158" t="s">
        <v>89</v>
      </c>
      <c r="AV2882" s="13" t="s">
        <v>89</v>
      </c>
      <c r="AW2882" s="13" t="s">
        <v>39</v>
      </c>
      <c r="AX2882" s="13" t="s">
        <v>80</v>
      </c>
      <c r="AY2882" s="158" t="s">
        <v>192</v>
      </c>
    </row>
    <row r="2883" spans="2:65" s="13" customFormat="1" ht="10.199999999999999" x14ac:dyDescent="0.2">
      <c r="B2883" s="157"/>
      <c r="D2883" s="151" t="s">
        <v>203</v>
      </c>
      <c r="E2883" s="158" t="s">
        <v>20</v>
      </c>
      <c r="F2883" s="159" t="s">
        <v>3824</v>
      </c>
      <c r="H2883" s="160">
        <v>-0.64</v>
      </c>
      <c r="I2883" s="161"/>
      <c r="L2883" s="157"/>
      <c r="M2883" s="162"/>
      <c r="T2883" s="163"/>
      <c r="AT2883" s="158" t="s">
        <v>203</v>
      </c>
      <c r="AU2883" s="158" t="s">
        <v>89</v>
      </c>
      <c r="AV2883" s="13" t="s">
        <v>89</v>
      </c>
      <c r="AW2883" s="13" t="s">
        <v>39</v>
      </c>
      <c r="AX2883" s="13" t="s">
        <v>80</v>
      </c>
      <c r="AY2883" s="158" t="s">
        <v>192</v>
      </c>
    </row>
    <row r="2884" spans="2:65" s="13" customFormat="1" ht="10.199999999999999" x14ac:dyDescent="0.2">
      <c r="B2884" s="157"/>
      <c r="D2884" s="151" t="s">
        <v>203</v>
      </c>
      <c r="E2884" s="158" t="s">
        <v>20</v>
      </c>
      <c r="F2884" s="159" t="s">
        <v>3825</v>
      </c>
      <c r="H2884" s="160">
        <v>-0.76</v>
      </c>
      <c r="I2884" s="161"/>
      <c r="L2884" s="157"/>
      <c r="M2884" s="162"/>
      <c r="T2884" s="163"/>
      <c r="AT2884" s="158" t="s">
        <v>203</v>
      </c>
      <c r="AU2884" s="158" t="s">
        <v>89</v>
      </c>
      <c r="AV2884" s="13" t="s">
        <v>89</v>
      </c>
      <c r="AW2884" s="13" t="s">
        <v>39</v>
      </c>
      <c r="AX2884" s="13" t="s">
        <v>80</v>
      </c>
      <c r="AY2884" s="158" t="s">
        <v>192</v>
      </c>
    </row>
    <row r="2885" spans="2:65" s="13" customFormat="1" ht="10.199999999999999" x14ac:dyDescent="0.2">
      <c r="B2885" s="157"/>
      <c r="D2885" s="151" t="s">
        <v>203</v>
      </c>
      <c r="E2885" s="158" t="s">
        <v>20</v>
      </c>
      <c r="F2885" s="159" t="s">
        <v>3826</v>
      </c>
      <c r="H2885" s="160">
        <v>-0.36</v>
      </c>
      <c r="I2885" s="161"/>
      <c r="L2885" s="157"/>
      <c r="M2885" s="162"/>
      <c r="T2885" s="163"/>
      <c r="AT2885" s="158" t="s">
        <v>203</v>
      </c>
      <c r="AU2885" s="158" t="s">
        <v>89</v>
      </c>
      <c r="AV2885" s="13" t="s">
        <v>89</v>
      </c>
      <c r="AW2885" s="13" t="s">
        <v>39</v>
      </c>
      <c r="AX2885" s="13" t="s">
        <v>80</v>
      </c>
      <c r="AY2885" s="158" t="s">
        <v>192</v>
      </c>
    </row>
    <row r="2886" spans="2:65" s="13" customFormat="1" ht="10.199999999999999" x14ac:dyDescent="0.2">
      <c r="B2886" s="157"/>
      <c r="D2886" s="151" t="s">
        <v>203</v>
      </c>
      <c r="E2886" s="158" t="s">
        <v>20</v>
      </c>
      <c r="F2886" s="159" t="s">
        <v>3827</v>
      </c>
      <c r="H2886" s="160">
        <v>1.96</v>
      </c>
      <c r="I2886" s="161"/>
      <c r="L2886" s="157"/>
      <c r="M2886" s="162"/>
      <c r="T2886" s="163"/>
      <c r="AT2886" s="158" t="s">
        <v>203</v>
      </c>
      <c r="AU2886" s="158" t="s">
        <v>89</v>
      </c>
      <c r="AV2886" s="13" t="s">
        <v>89</v>
      </c>
      <c r="AW2886" s="13" t="s">
        <v>39</v>
      </c>
      <c r="AX2886" s="13" t="s">
        <v>80</v>
      </c>
      <c r="AY2886" s="158" t="s">
        <v>192</v>
      </c>
    </row>
    <row r="2887" spans="2:65" s="13" customFormat="1" ht="10.199999999999999" x14ac:dyDescent="0.2">
      <c r="B2887" s="157"/>
      <c r="D2887" s="151" t="s">
        <v>203</v>
      </c>
      <c r="E2887" s="158" t="s">
        <v>20</v>
      </c>
      <c r="F2887" s="159" t="s">
        <v>3828</v>
      </c>
      <c r="H2887" s="160">
        <v>-1.64</v>
      </c>
      <c r="I2887" s="161"/>
      <c r="L2887" s="157"/>
      <c r="M2887" s="162"/>
      <c r="T2887" s="163"/>
      <c r="AT2887" s="158" t="s">
        <v>203</v>
      </c>
      <c r="AU2887" s="158" t="s">
        <v>89</v>
      </c>
      <c r="AV2887" s="13" t="s">
        <v>89</v>
      </c>
      <c r="AW2887" s="13" t="s">
        <v>39</v>
      </c>
      <c r="AX2887" s="13" t="s">
        <v>80</v>
      </c>
      <c r="AY2887" s="158" t="s">
        <v>192</v>
      </c>
    </row>
    <row r="2888" spans="2:65" s="15" customFormat="1" ht="10.199999999999999" x14ac:dyDescent="0.2">
      <c r="B2888" s="171"/>
      <c r="D2888" s="151" t="s">
        <v>203</v>
      </c>
      <c r="E2888" s="172" t="s">
        <v>20</v>
      </c>
      <c r="F2888" s="173" t="s">
        <v>335</v>
      </c>
      <c r="H2888" s="174">
        <v>9.23</v>
      </c>
      <c r="I2888" s="175"/>
      <c r="L2888" s="171"/>
      <c r="M2888" s="176"/>
      <c r="T2888" s="177"/>
      <c r="AT2888" s="172" t="s">
        <v>203</v>
      </c>
      <c r="AU2888" s="172" t="s">
        <v>89</v>
      </c>
      <c r="AV2888" s="15" t="s">
        <v>225</v>
      </c>
      <c r="AW2888" s="15" t="s">
        <v>39</v>
      </c>
      <c r="AX2888" s="15" t="s">
        <v>80</v>
      </c>
      <c r="AY2888" s="172" t="s">
        <v>192</v>
      </c>
    </row>
    <row r="2889" spans="2:65" s="12" customFormat="1" ht="10.199999999999999" x14ac:dyDescent="0.2">
      <c r="B2889" s="150"/>
      <c r="D2889" s="151" t="s">
        <v>203</v>
      </c>
      <c r="E2889" s="152" t="s">
        <v>20</v>
      </c>
      <c r="F2889" s="153" t="s">
        <v>3829</v>
      </c>
      <c r="H2889" s="152" t="s">
        <v>20</v>
      </c>
      <c r="I2889" s="154"/>
      <c r="L2889" s="150"/>
      <c r="M2889" s="155"/>
      <c r="T2889" s="156"/>
      <c r="AT2889" s="152" t="s">
        <v>203</v>
      </c>
      <c r="AU2889" s="152" t="s">
        <v>89</v>
      </c>
      <c r="AV2889" s="12" t="s">
        <v>22</v>
      </c>
      <c r="AW2889" s="12" t="s">
        <v>39</v>
      </c>
      <c r="AX2889" s="12" t="s">
        <v>80</v>
      </c>
      <c r="AY2889" s="152" t="s">
        <v>192</v>
      </c>
    </row>
    <row r="2890" spans="2:65" s="13" customFormat="1" ht="10.199999999999999" x14ac:dyDescent="0.2">
      <c r="B2890" s="157"/>
      <c r="D2890" s="151" t="s">
        <v>203</v>
      </c>
      <c r="E2890" s="158" t="s">
        <v>20</v>
      </c>
      <c r="F2890" s="159" t="s">
        <v>3830</v>
      </c>
      <c r="H2890" s="160">
        <v>9.23</v>
      </c>
      <c r="I2890" s="161"/>
      <c r="L2890" s="157"/>
      <c r="M2890" s="162"/>
      <c r="T2890" s="163"/>
      <c r="AT2890" s="158" t="s">
        <v>203</v>
      </c>
      <c r="AU2890" s="158" t="s">
        <v>89</v>
      </c>
      <c r="AV2890" s="13" t="s">
        <v>89</v>
      </c>
      <c r="AW2890" s="13" t="s">
        <v>39</v>
      </c>
      <c r="AX2890" s="13" t="s">
        <v>80</v>
      </c>
      <c r="AY2890" s="158" t="s">
        <v>192</v>
      </c>
    </row>
    <row r="2891" spans="2:65" s="14" customFormat="1" ht="10.199999999999999" x14ac:dyDescent="0.2">
      <c r="B2891" s="164"/>
      <c r="D2891" s="151" t="s">
        <v>203</v>
      </c>
      <c r="E2891" s="165" t="s">
        <v>20</v>
      </c>
      <c r="F2891" s="166" t="s">
        <v>207</v>
      </c>
      <c r="H2891" s="167">
        <v>18.46</v>
      </c>
      <c r="I2891" s="168"/>
      <c r="L2891" s="164"/>
      <c r="M2891" s="169"/>
      <c r="T2891" s="170"/>
      <c r="AT2891" s="165" t="s">
        <v>203</v>
      </c>
      <c r="AU2891" s="165" t="s">
        <v>89</v>
      </c>
      <c r="AV2891" s="14" t="s">
        <v>199</v>
      </c>
      <c r="AW2891" s="14" t="s">
        <v>39</v>
      </c>
      <c r="AX2891" s="14" t="s">
        <v>22</v>
      </c>
      <c r="AY2891" s="165" t="s">
        <v>192</v>
      </c>
    </row>
    <row r="2892" spans="2:65" s="1" customFormat="1" ht="16.5" customHeight="1" x14ac:dyDescent="0.2">
      <c r="B2892" s="33"/>
      <c r="C2892" s="133" t="s">
        <v>3831</v>
      </c>
      <c r="D2892" s="133" t="s">
        <v>194</v>
      </c>
      <c r="E2892" s="134" t="s">
        <v>3832</v>
      </c>
      <c r="F2892" s="135" t="s">
        <v>3833</v>
      </c>
      <c r="G2892" s="136" t="s">
        <v>234</v>
      </c>
      <c r="H2892" s="137">
        <v>117.91</v>
      </c>
      <c r="I2892" s="138"/>
      <c r="J2892" s="139">
        <f>ROUND(I2892*H2892,2)</f>
        <v>0</v>
      </c>
      <c r="K2892" s="135" t="s">
        <v>198</v>
      </c>
      <c r="L2892" s="33"/>
      <c r="M2892" s="140" t="s">
        <v>20</v>
      </c>
      <c r="N2892" s="141" t="s">
        <v>51</v>
      </c>
      <c r="P2892" s="142">
        <f>O2892*H2892</f>
        <v>0</v>
      </c>
      <c r="Q2892" s="142">
        <v>2.9E-4</v>
      </c>
      <c r="R2892" s="142">
        <f>Q2892*H2892</f>
        <v>3.4193899999999999E-2</v>
      </c>
      <c r="S2892" s="142">
        <v>0</v>
      </c>
      <c r="T2892" s="143">
        <f>S2892*H2892</f>
        <v>0</v>
      </c>
      <c r="AR2892" s="144" t="s">
        <v>350</v>
      </c>
      <c r="AT2892" s="144" t="s">
        <v>194</v>
      </c>
      <c r="AU2892" s="144" t="s">
        <v>89</v>
      </c>
      <c r="AY2892" s="18" t="s">
        <v>192</v>
      </c>
      <c r="BE2892" s="145">
        <f>IF(N2892="základní",J2892,0)</f>
        <v>0</v>
      </c>
      <c r="BF2892" s="145">
        <f>IF(N2892="snížená",J2892,0)</f>
        <v>0</v>
      </c>
      <c r="BG2892" s="145">
        <f>IF(N2892="zákl. přenesená",J2892,0)</f>
        <v>0</v>
      </c>
      <c r="BH2892" s="145">
        <f>IF(N2892="sníž. přenesená",J2892,0)</f>
        <v>0</v>
      </c>
      <c r="BI2892" s="145">
        <f>IF(N2892="nulová",J2892,0)</f>
        <v>0</v>
      </c>
      <c r="BJ2892" s="18" t="s">
        <v>22</v>
      </c>
      <c r="BK2892" s="145">
        <f>ROUND(I2892*H2892,2)</f>
        <v>0</v>
      </c>
      <c r="BL2892" s="18" t="s">
        <v>350</v>
      </c>
      <c r="BM2892" s="144" t="s">
        <v>3834</v>
      </c>
    </row>
    <row r="2893" spans="2:65" s="1" customFormat="1" ht="10.199999999999999" x14ac:dyDescent="0.2">
      <c r="B2893" s="33"/>
      <c r="D2893" s="146" t="s">
        <v>201</v>
      </c>
      <c r="F2893" s="147" t="s">
        <v>3835</v>
      </c>
      <c r="I2893" s="148"/>
      <c r="L2893" s="33"/>
      <c r="M2893" s="149"/>
      <c r="T2893" s="54"/>
      <c r="AT2893" s="18" t="s">
        <v>201</v>
      </c>
      <c r="AU2893" s="18" t="s">
        <v>89</v>
      </c>
    </row>
    <row r="2894" spans="2:65" s="1" customFormat="1" ht="16.5" customHeight="1" x14ac:dyDescent="0.2">
      <c r="B2894" s="33"/>
      <c r="C2894" s="133" t="s">
        <v>3836</v>
      </c>
      <c r="D2894" s="133" t="s">
        <v>194</v>
      </c>
      <c r="E2894" s="134" t="s">
        <v>3837</v>
      </c>
      <c r="F2894" s="135" t="s">
        <v>3838</v>
      </c>
      <c r="G2894" s="136" t="s">
        <v>234</v>
      </c>
      <c r="H2894" s="137">
        <v>117.91</v>
      </c>
      <c r="I2894" s="138"/>
      <c r="J2894" s="139">
        <f>ROUND(I2894*H2894,2)</f>
        <v>0</v>
      </c>
      <c r="K2894" s="135" t="s">
        <v>198</v>
      </c>
      <c r="L2894" s="33"/>
      <c r="M2894" s="140" t="s">
        <v>20</v>
      </c>
      <c r="N2894" s="141" t="s">
        <v>51</v>
      </c>
      <c r="P2894" s="142">
        <f>O2894*H2894</f>
        <v>0</v>
      </c>
      <c r="Q2894" s="142">
        <v>4.8000000000000001E-4</v>
      </c>
      <c r="R2894" s="142">
        <f>Q2894*H2894</f>
        <v>5.6596800000000003E-2</v>
      </c>
      <c r="S2894" s="142">
        <v>0</v>
      </c>
      <c r="T2894" s="143">
        <f>S2894*H2894</f>
        <v>0</v>
      </c>
      <c r="AR2894" s="144" t="s">
        <v>350</v>
      </c>
      <c r="AT2894" s="144" t="s">
        <v>194</v>
      </c>
      <c r="AU2894" s="144" t="s">
        <v>89</v>
      </c>
      <c r="AY2894" s="18" t="s">
        <v>192</v>
      </c>
      <c r="BE2894" s="145">
        <f>IF(N2894="základní",J2894,0)</f>
        <v>0</v>
      </c>
      <c r="BF2894" s="145">
        <f>IF(N2894="snížená",J2894,0)</f>
        <v>0</v>
      </c>
      <c r="BG2894" s="145">
        <f>IF(N2894="zákl. přenesená",J2894,0)</f>
        <v>0</v>
      </c>
      <c r="BH2894" s="145">
        <f>IF(N2894="sníž. přenesená",J2894,0)</f>
        <v>0</v>
      </c>
      <c r="BI2894" s="145">
        <f>IF(N2894="nulová",J2894,0)</f>
        <v>0</v>
      </c>
      <c r="BJ2894" s="18" t="s">
        <v>22</v>
      </c>
      <c r="BK2894" s="145">
        <f>ROUND(I2894*H2894,2)</f>
        <v>0</v>
      </c>
      <c r="BL2894" s="18" t="s">
        <v>350</v>
      </c>
      <c r="BM2894" s="144" t="s">
        <v>3839</v>
      </c>
    </row>
    <row r="2895" spans="2:65" s="1" customFormat="1" ht="10.199999999999999" x14ac:dyDescent="0.2">
      <c r="B2895" s="33"/>
      <c r="D2895" s="146" t="s">
        <v>201</v>
      </c>
      <c r="F2895" s="147" t="s">
        <v>3840</v>
      </c>
      <c r="I2895" s="148"/>
      <c r="L2895" s="33"/>
      <c r="M2895" s="149"/>
      <c r="T2895" s="54"/>
      <c r="AT2895" s="18" t="s">
        <v>201</v>
      </c>
      <c r="AU2895" s="18" t="s">
        <v>89</v>
      </c>
    </row>
    <row r="2896" spans="2:65" s="13" customFormat="1" ht="10.199999999999999" x14ac:dyDescent="0.2">
      <c r="B2896" s="157"/>
      <c r="D2896" s="151" t="s">
        <v>203</v>
      </c>
      <c r="E2896" s="158" t="s">
        <v>20</v>
      </c>
      <c r="F2896" s="159" t="s">
        <v>1282</v>
      </c>
      <c r="H2896" s="160">
        <v>63.27</v>
      </c>
      <c r="I2896" s="161"/>
      <c r="L2896" s="157"/>
      <c r="M2896" s="162"/>
      <c r="T2896" s="163"/>
      <c r="AT2896" s="158" t="s">
        <v>203</v>
      </c>
      <c r="AU2896" s="158" t="s">
        <v>89</v>
      </c>
      <c r="AV2896" s="13" t="s">
        <v>89</v>
      </c>
      <c r="AW2896" s="13" t="s">
        <v>39</v>
      </c>
      <c r="AX2896" s="13" t="s">
        <v>80</v>
      </c>
      <c r="AY2896" s="158" t="s">
        <v>192</v>
      </c>
    </row>
    <row r="2897" spans="2:65" s="13" customFormat="1" ht="10.199999999999999" x14ac:dyDescent="0.2">
      <c r="B2897" s="157"/>
      <c r="D2897" s="151" t="s">
        <v>203</v>
      </c>
      <c r="E2897" s="158" t="s">
        <v>20</v>
      </c>
      <c r="F2897" s="159" t="s">
        <v>1284</v>
      </c>
      <c r="H2897" s="160">
        <v>28.94</v>
      </c>
      <c r="I2897" s="161"/>
      <c r="L2897" s="157"/>
      <c r="M2897" s="162"/>
      <c r="T2897" s="163"/>
      <c r="AT2897" s="158" t="s">
        <v>203</v>
      </c>
      <c r="AU2897" s="158" t="s">
        <v>89</v>
      </c>
      <c r="AV2897" s="13" t="s">
        <v>89</v>
      </c>
      <c r="AW2897" s="13" t="s">
        <v>39</v>
      </c>
      <c r="AX2897" s="13" t="s">
        <v>80</v>
      </c>
      <c r="AY2897" s="158" t="s">
        <v>192</v>
      </c>
    </row>
    <row r="2898" spans="2:65" s="13" customFormat="1" ht="10.199999999999999" x14ac:dyDescent="0.2">
      <c r="B2898" s="157"/>
      <c r="D2898" s="151" t="s">
        <v>203</v>
      </c>
      <c r="E2898" s="158" t="s">
        <v>20</v>
      </c>
      <c r="F2898" s="159" t="s">
        <v>1294</v>
      </c>
      <c r="H2898" s="160">
        <v>25.7</v>
      </c>
      <c r="I2898" s="161"/>
      <c r="L2898" s="157"/>
      <c r="M2898" s="162"/>
      <c r="T2898" s="163"/>
      <c r="AT2898" s="158" t="s">
        <v>203</v>
      </c>
      <c r="AU2898" s="158" t="s">
        <v>89</v>
      </c>
      <c r="AV2898" s="13" t="s">
        <v>89</v>
      </c>
      <c r="AW2898" s="13" t="s">
        <v>39</v>
      </c>
      <c r="AX2898" s="13" t="s">
        <v>80</v>
      </c>
      <c r="AY2898" s="158" t="s">
        <v>192</v>
      </c>
    </row>
    <row r="2899" spans="2:65" s="14" customFormat="1" ht="10.199999999999999" x14ac:dyDescent="0.2">
      <c r="B2899" s="164"/>
      <c r="D2899" s="151" t="s">
        <v>203</v>
      </c>
      <c r="E2899" s="165" t="s">
        <v>20</v>
      </c>
      <c r="F2899" s="166" t="s">
        <v>207</v>
      </c>
      <c r="H2899" s="167">
        <v>117.91</v>
      </c>
      <c r="I2899" s="168"/>
      <c r="L2899" s="164"/>
      <c r="M2899" s="169"/>
      <c r="T2899" s="170"/>
      <c r="AT2899" s="165" t="s">
        <v>203</v>
      </c>
      <c r="AU2899" s="165" t="s">
        <v>89</v>
      </c>
      <c r="AV2899" s="14" t="s">
        <v>199</v>
      </c>
      <c r="AW2899" s="14" t="s">
        <v>39</v>
      </c>
      <c r="AX2899" s="14" t="s">
        <v>22</v>
      </c>
      <c r="AY2899" s="165" t="s">
        <v>192</v>
      </c>
    </row>
    <row r="2900" spans="2:65" s="11" customFormat="1" ht="22.8" customHeight="1" x14ac:dyDescent="0.25">
      <c r="B2900" s="121"/>
      <c r="D2900" s="122" t="s">
        <v>79</v>
      </c>
      <c r="E2900" s="131" t="s">
        <v>1202</v>
      </c>
      <c r="F2900" s="131" t="s">
        <v>1203</v>
      </c>
      <c r="I2900" s="124"/>
      <c r="J2900" s="132">
        <f>BK2900</f>
        <v>0</v>
      </c>
      <c r="L2900" s="121"/>
      <c r="M2900" s="126"/>
      <c r="P2900" s="127">
        <f>SUM(P2901:P3077)</f>
        <v>0</v>
      </c>
      <c r="R2900" s="127">
        <f>SUM(R2901:R3077)</f>
        <v>1.40812173</v>
      </c>
      <c r="T2900" s="128">
        <f>SUM(T2901:T3077)</f>
        <v>0</v>
      </c>
      <c r="AR2900" s="122" t="s">
        <v>89</v>
      </c>
      <c r="AT2900" s="129" t="s">
        <v>79</v>
      </c>
      <c r="AU2900" s="129" t="s">
        <v>22</v>
      </c>
      <c r="AY2900" s="122" t="s">
        <v>192</v>
      </c>
      <c r="BK2900" s="130">
        <f>SUM(BK2901:BK3077)</f>
        <v>0</v>
      </c>
    </row>
    <row r="2901" spans="2:65" s="1" customFormat="1" ht="16.5" customHeight="1" x14ac:dyDescent="0.2">
      <c r="B2901" s="33"/>
      <c r="C2901" s="133" t="s">
        <v>3841</v>
      </c>
      <c r="D2901" s="133" t="s">
        <v>194</v>
      </c>
      <c r="E2901" s="134" t="s">
        <v>3842</v>
      </c>
      <c r="F2901" s="135" t="s">
        <v>3843</v>
      </c>
      <c r="G2901" s="136" t="s">
        <v>234</v>
      </c>
      <c r="H2901" s="137">
        <v>1753.704</v>
      </c>
      <c r="I2901" s="138"/>
      <c r="J2901" s="139">
        <f>ROUND(I2901*H2901,2)</f>
        <v>0</v>
      </c>
      <c r="K2901" s="135" t="s">
        <v>198</v>
      </c>
      <c r="L2901" s="33"/>
      <c r="M2901" s="140" t="s">
        <v>20</v>
      </c>
      <c r="N2901" s="141" t="s">
        <v>51</v>
      </c>
      <c r="P2901" s="142">
        <f>O2901*H2901</f>
        <v>0</v>
      </c>
      <c r="Q2901" s="142">
        <v>0</v>
      </c>
      <c r="R2901" s="142">
        <f>Q2901*H2901</f>
        <v>0</v>
      </c>
      <c r="S2901" s="142">
        <v>0</v>
      </c>
      <c r="T2901" s="143">
        <f>S2901*H2901</f>
        <v>0</v>
      </c>
      <c r="AR2901" s="144" t="s">
        <v>350</v>
      </c>
      <c r="AT2901" s="144" t="s">
        <v>194</v>
      </c>
      <c r="AU2901" s="144" t="s">
        <v>89</v>
      </c>
      <c r="AY2901" s="18" t="s">
        <v>192</v>
      </c>
      <c r="BE2901" s="145">
        <f>IF(N2901="základní",J2901,0)</f>
        <v>0</v>
      </c>
      <c r="BF2901" s="145">
        <f>IF(N2901="snížená",J2901,0)</f>
        <v>0</v>
      </c>
      <c r="BG2901" s="145">
        <f>IF(N2901="zákl. přenesená",J2901,0)</f>
        <v>0</v>
      </c>
      <c r="BH2901" s="145">
        <f>IF(N2901="sníž. přenesená",J2901,0)</f>
        <v>0</v>
      </c>
      <c r="BI2901" s="145">
        <f>IF(N2901="nulová",J2901,0)</f>
        <v>0</v>
      </c>
      <c r="BJ2901" s="18" t="s">
        <v>22</v>
      </c>
      <c r="BK2901" s="145">
        <f>ROUND(I2901*H2901,2)</f>
        <v>0</v>
      </c>
      <c r="BL2901" s="18" t="s">
        <v>350</v>
      </c>
      <c r="BM2901" s="144" t="s">
        <v>3844</v>
      </c>
    </row>
    <row r="2902" spans="2:65" s="1" customFormat="1" ht="10.199999999999999" x14ac:dyDescent="0.2">
      <c r="B2902" s="33"/>
      <c r="D2902" s="146" t="s">
        <v>201</v>
      </c>
      <c r="F2902" s="147" t="s">
        <v>3845</v>
      </c>
      <c r="I2902" s="148"/>
      <c r="L2902" s="33"/>
      <c r="M2902" s="149"/>
      <c r="T2902" s="54"/>
      <c r="AT2902" s="18" t="s">
        <v>201</v>
      </c>
      <c r="AU2902" s="18" t="s">
        <v>89</v>
      </c>
    </row>
    <row r="2903" spans="2:65" s="13" customFormat="1" ht="10.199999999999999" x14ac:dyDescent="0.2">
      <c r="B2903" s="157"/>
      <c r="D2903" s="151" t="s">
        <v>203</v>
      </c>
      <c r="E2903" s="158" t="s">
        <v>20</v>
      </c>
      <c r="F2903" s="159" t="s">
        <v>1252</v>
      </c>
      <c r="H2903" s="160">
        <v>832.505</v>
      </c>
      <c r="I2903" s="161"/>
      <c r="L2903" s="157"/>
      <c r="M2903" s="162"/>
      <c r="T2903" s="163"/>
      <c r="AT2903" s="158" t="s">
        <v>203</v>
      </c>
      <c r="AU2903" s="158" t="s">
        <v>89</v>
      </c>
      <c r="AV2903" s="13" t="s">
        <v>89</v>
      </c>
      <c r="AW2903" s="13" t="s">
        <v>39</v>
      </c>
      <c r="AX2903" s="13" t="s">
        <v>80</v>
      </c>
      <c r="AY2903" s="158" t="s">
        <v>192</v>
      </c>
    </row>
    <row r="2904" spans="2:65" s="13" customFormat="1" ht="10.199999999999999" x14ac:dyDescent="0.2">
      <c r="B2904" s="157"/>
      <c r="D2904" s="151" t="s">
        <v>203</v>
      </c>
      <c r="E2904" s="158" t="s">
        <v>20</v>
      </c>
      <c r="F2904" s="159" t="s">
        <v>1254</v>
      </c>
      <c r="H2904" s="160">
        <v>921.19899999999996</v>
      </c>
      <c r="I2904" s="161"/>
      <c r="L2904" s="157"/>
      <c r="M2904" s="162"/>
      <c r="T2904" s="163"/>
      <c r="AT2904" s="158" t="s">
        <v>203</v>
      </c>
      <c r="AU2904" s="158" t="s">
        <v>89</v>
      </c>
      <c r="AV2904" s="13" t="s">
        <v>89</v>
      </c>
      <c r="AW2904" s="13" t="s">
        <v>39</v>
      </c>
      <c r="AX2904" s="13" t="s">
        <v>80</v>
      </c>
      <c r="AY2904" s="158" t="s">
        <v>192</v>
      </c>
    </row>
    <row r="2905" spans="2:65" s="14" customFormat="1" ht="10.199999999999999" x14ac:dyDescent="0.2">
      <c r="B2905" s="164"/>
      <c r="D2905" s="151" t="s">
        <v>203</v>
      </c>
      <c r="E2905" s="165" t="s">
        <v>20</v>
      </c>
      <c r="F2905" s="166" t="s">
        <v>207</v>
      </c>
      <c r="H2905" s="167">
        <v>1753.704</v>
      </c>
      <c r="I2905" s="168"/>
      <c r="L2905" s="164"/>
      <c r="M2905" s="169"/>
      <c r="T2905" s="170"/>
      <c r="AT2905" s="165" t="s">
        <v>203</v>
      </c>
      <c r="AU2905" s="165" t="s">
        <v>89</v>
      </c>
      <c r="AV2905" s="14" t="s">
        <v>199</v>
      </c>
      <c r="AW2905" s="14" t="s">
        <v>39</v>
      </c>
      <c r="AX2905" s="14" t="s">
        <v>22</v>
      </c>
      <c r="AY2905" s="165" t="s">
        <v>192</v>
      </c>
    </row>
    <row r="2906" spans="2:65" s="1" customFormat="1" ht="16.5" customHeight="1" x14ac:dyDescent="0.2">
      <c r="B2906" s="33"/>
      <c r="C2906" s="133" t="s">
        <v>3846</v>
      </c>
      <c r="D2906" s="133" t="s">
        <v>194</v>
      </c>
      <c r="E2906" s="134" t="s">
        <v>3847</v>
      </c>
      <c r="F2906" s="135" t="s">
        <v>3848</v>
      </c>
      <c r="G2906" s="136" t="s">
        <v>234</v>
      </c>
      <c r="H2906" s="137">
        <v>97.99</v>
      </c>
      <c r="I2906" s="138"/>
      <c r="J2906" s="139">
        <f>ROUND(I2906*H2906,2)</f>
        <v>0</v>
      </c>
      <c r="K2906" s="135" t="s">
        <v>198</v>
      </c>
      <c r="L2906" s="33"/>
      <c r="M2906" s="140" t="s">
        <v>20</v>
      </c>
      <c r="N2906" s="141" t="s">
        <v>51</v>
      </c>
      <c r="P2906" s="142">
        <f>O2906*H2906</f>
        <v>0</v>
      </c>
      <c r="Q2906" s="142">
        <v>0</v>
      </c>
      <c r="R2906" s="142">
        <f>Q2906*H2906</f>
        <v>0</v>
      </c>
      <c r="S2906" s="142">
        <v>0</v>
      </c>
      <c r="T2906" s="143">
        <f>S2906*H2906</f>
        <v>0</v>
      </c>
      <c r="AR2906" s="144" t="s">
        <v>350</v>
      </c>
      <c r="AT2906" s="144" t="s">
        <v>194</v>
      </c>
      <c r="AU2906" s="144" t="s">
        <v>89</v>
      </c>
      <c r="AY2906" s="18" t="s">
        <v>192</v>
      </c>
      <c r="BE2906" s="145">
        <f>IF(N2906="základní",J2906,0)</f>
        <v>0</v>
      </c>
      <c r="BF2906" s="145">
        <f>IF(N2906="snížená",J2906,0)</f>
        <v>0</v>
      </c>
      <c r="BG2906" s="145">
        <f>IF(N2906="zákl. přenesená",J2906,0)</f>
        <v>0</v>
      </c>
      <c r="BH2906" s="145">
        <f>IF(N2906="sníž. přenesená",J2906,0)</f>
        <v>0</v>
      </c>
      <c r="BI2906" s="145">
        <f>IF(N2906="nulová",J2906,0)</f>
        <v>0</v>
      </c>
      <c r="BJ2906" s="18" t="s">
        <v>22</v>
      </c>
      <c r="BK2906" s="145">
        <f>ROUND(I2906*H2906,2)</f>
        <v>0</v>
      </c>
      <c r="BL2906" s="18" t="s">
        <v>350</v>
      </c>
      <c r="BM2906" s="144" t="s">
        <v>3849</v>
      </c>
    </row>
    <row r="2907" spans="2:65" s="1" customFormat="1" ht="10.199999999999999" x14ac:dyDescent="0.2">
      <c r="B2907" s="33"/>
      <c r="D2907" s="146" t="s">
        <v>201</v>
      </c>
      <c r="F2907" s="147" t="s">
        <v>3850</v>
      </c>
      <c r="I2907" s="148"/>
      <c r="L2907" s="33"/>
      <c r="M2907" s="149"/>
      <c r="T2907" s="54"/>
      <c r="AT2907" s="18" t="s">
        <v>201</v>
      </c>
      <c r="AU2907" s="18" t="s">
        <v>89</v>
      </c>
    </row>
    <row r="2908" spans="2:65" s="13" customFormat="1" ht="10.199999999999999" x14ac:dyDescent="0.2">
      <c r="B2908" s="157"/>
      <c r="D2908" s="151" t="s">
        <v>203</v>
      </c>
      <c r="E2908" s="158" t="s">
        <v>20</v>
      </c>
      <c r="F2908" s="159" t="s">
        <v>1256</v>
      </c>
      <c r="H2908" s="160">
        <v>97.99</v>
      </c>
      <c r="I2908" s="161"/>
      <c r="L2908" s="157"/>
      <c r="M2908" s="162"/>
      <c r="T2908" s="163"/>
      <c r="AT2908" s="158" t="s">
        <v>203</v>
      </c>
      <c r="AU2908" s="158" t="s">
        <v>89</v>
      </c>
      <c r="AV2908" s="13" t="s">
        <v>89</v>
      </c>
      <c r="AW2908" s="13" t="s">
        <v>39</v>
      </c>
      <c r="AX2908" s="13" t="s">
        <v>22</v>
      </c>
      <c r="AY2908" s="158" t="s">
        <v>192</v>
      </c>
    </row>
    <row r="2909" spans="2:65" s="1" customFormat="1" ht="16.5" customHeight="1" x14ac:dyDescent="0.2">
      <c r="B2909" s="33"/>
      <c r="C2909" s="133" t="s">
        <v>3851</v>
      </c>
      <c r="D2909" s="133" t="s">
        <v>194</v>
      </c>
      <c r="E2909" s="134" t="s">
        <v>3852</v>
      </c>
      <c r="F2909" s="135" t="s">
        <v>3853</v>
      </c>
      <c r="G2909" s="136" t="s">
        <v>234</v>
      </c>
      <c r="H2909" s="137">
        <v>30.555</v>
      </c>
      <c r="I2909" s="138"/>
      <c r="J2909" s="139">
        <f>ROUND(I2909*H2909,2)</f>
        <v>0</v>
      </c>
      <c r="K2909" s="135" t="s">
        <v>198</v>
      </c>
      <c r="L2909" s="33"/>
      <c r="M2909" s="140" t="s">
        <v>20</v>
      </c>
      <c r="N2909" s="141" t="s">
        <v>51</v>
      </c>
      <c r="P2909" s="142">
        <f>O2909*H2909</f>
        <v>0</v>
      </c>
      <c r="Q2909" s="142">
        <v>0</v>
      </c>
      <c r="R2909" s="142">
        <f>Q2909*H2909</f>
        <v>0</v>
      </c>
      <c r="S2909" s="142">
        <v>0</v>
      </c>
      <c r="T2909" s="143">
        <f>S2909*H2909</f>
        <v>0</v>
      </c>
      <c r="AR2909" s="144" t="s">
        <v>350</v>
      </c>
      <c r="AT2909" s="144" t="s">
        <v>194</v>
      </c>
      <c r="AU2909" s="144" t="s">
        <v>89</v>
      </c>
      <c r="AY2909" s="18" t="s">
        <v>192</v>
      </c>
      <c r="BE2909" s="145">
        <f>IF(N2909="základní",J2909,0)</f>
        <v>0</v>
      </c>
      <c r="BF2909" s="145">
        <f>IF(N2909="snížená",J2909,0)</f>
        <v>0</v>
      </c>
      <c r="BG2909" s="145">
        <f>IF(N2909="zákl. přenesená",J2909,0)</f>
        <v>0</v>
      </c>
      <c r="BH2909" s="145">
        <f>IF(N2909="sníž. přenesená",J2909,0)</f>
        <v>0</v>
      </c>
      <c r="BI2909" s="145">
        <f>IF(N2909="nulová",J2909,0)</f>
        <v>0</v>
      </c>
      <c r="BJ2909" s="18" t="s">
        <v>22</v>
      </c>
      <c r="BK2909" s="145">
        <f>ROUND(I2909*H2909,2)</f>
        <v>0</v>
      </c>
      <c r="BL2909" s="18" t="s">
        <v>350</v>
      </c>
      <c r="BM2909" s="144" t="s">
        <v>3854</v>
      </c>
    </row>
    <row r="2910" spans="2:65" s="1" customFormat="1" ht="10.199999999999999" x14ac:dyDescent="0.2">
      <c r="B2910" s="33"/>
      <c r="D2910" s="146" t="s">
        <v>201</v>
      </c>
      <c r="F2910" s="147" t="s">
        <v>3855</v>
      </c>
      <c r="I2910" s="148"/>
      <c r="L2910" s="33"/>
      <c r="M2910" s="149"/>
      <c r="T2910" s="54"/>
      <c r="AT2910" s="18" t="s">
        <v>201</v>
      </c>
      <c r="AU2910" s="18" t="s">
        <v>89</v>
      </c>
    </row>
    <row r="2911" spans="2:65" s="13" customFormat="1" ht="10.199999999999999" x14ac:dyDescent="0.2">
      <c r="B2911" s="157"/>
      <c r="D2911" s="151" t="s">
        <v>203</v>
      </c>
      <c r="E2911" s="158" t="s">
        <v>20</v>
      </c>
      <c r="F2911" s="159" t="s">
        <v>1255</v>
      </c>
      <c r="H2911" s="160">
        <v>30.555</v>
      </c>
      <c r="I2911" s="161"/>
      <c r="L2911" s="157"/>
      <c r="M2911" s="162"/>
      <c r="T2911" s="163"/>
      <c r="AT2911" s="158" t="s">
        <v>203</v>
      </c>
      <c r="AU2911" s="158" t="s">
        <v>89</v>
      </c>
      <c r="AV2911" s="13" t="s">
        <v>89</v>
      </c>
      <c r="AW2911" s="13" t="s">
        <v>39</v>
      </c>
      <c r="AX2911" s="13" t="s">
        <v>22</v>
      </c>
      <c r="AY2911" s="158" t="s">
        <v>192</v>
      </c>
    </row>
    <row r="2912" spans="2:65" s="1" customFormat="1" ht="16.5" customHeight="1" x14ac:dyDescent="0.2">
      <c r="B2912" s="33"/>
      <c r="C2912" s="133" t="s">
        <v>3856</v>
      </c>
      <c r="D2912" s="133" t="s">
        <v>194</v>
      </c>
      <c r="E2912" s="134" t="s">
        <v>3857</v>
      </c>
      <c r="F2912" s="135" t="s">
        <v>3858</v>
      </c>
      <c r="G2912" s="136" t="s">
        <v>234</v>
      </c>
      <c r="H2912" s="137">
        <v>832.505</v>
      </c>
      <c r="I2912" s="138"/>
      <c r="J2912" s="139">
        <f>ROUND(I2912*H2912,2)</f>
        <v>0</v>
      </c>
      <c r="K2912" s="135" t="s">
        <v>198</v>
      </c>
      <c r="L2912" s="33"/>
      <c r="M2912" s="140" t="s">
        <v>20</v>
      </c>
      <c r="N2912" s="141" t="s">
        <v>51</v>
      </c>
      <c r="P2912" s="142">
        <f>O2912*H2912</f>
        <v>0</v>
      </c>
      <c r="Q2912" s="142">
        <v>2.1000000000000001E-4</v>
      </c>
      <c r="R2912" s="142">
        <f>Q2912*H2912</f>
        <v>0.17482605000000001</v>
      </c>
      <c r="S2912" s="142">
        <v>0</v>
      </c>
      <c r="T2912" s="143">
        <f>S2912*H2912</f>
        <v>0</v>
      </c>
      <c r="AR2912" s="144" t="s">
        <v>350</v>
      </c>
      <c r="AT2912" s="144" t="s">
        <v>194</v>
      </c>
      <c r="AU2912" s="144" t="s">
        <v>89</v>
      </c>
      <c r="AY2912" s="18" t="s">
        <v>192</v>
      </c>
      <c r="BE2912" s="145">
        <f>IF(N2912="základní",J2912,0)</f>
        <v>0</v>
      </c>
      <c r="BF2912" s="145">
        <f>IF(N2912="snížená",J2912,0)</f>
        <v>0</v>
      </c>
      <c r="BG2912" s="145">
        <f>IF(N2912="zákl. přenesená",J2912,0)</f>
        <v>0</v>
      </c>
      <c r="BH2912" s="145">
        <f>IF(N2912="sníž. přenesená",J2912,0)</f>
        <v>0</v>
      </c>
      <c r="BI2912" s="145">
        <f>IF(N2912="nulová",J2912,0)</f>
        <v>0</v>
      </c>
      <c r="BJ2912" s="18" t="s">
        <v>22</v>
      </c>
      <c r="BK2912" s="145">
        <f>ROUND(I2912*H2912,2)</f>
        <v>0</v>
      </c>
      <c r="BL2912" s="18" t="s">
        <v>350</v>
      </c>
      <c r="BM2912" s="144" t="s">
        <v>3859</v>
      </c>
    </row>
    <row r="2913" spans="2:65" s="1" customFormat="1" ht="10.199999999999999" x14ac:dyDescent="0.2">
      <c r="B2913" s="33"/>
      <c r="D2913" s="146" t="s">
        <v>201</v>
      </c>
      <c r="F2913" s="147" t="s">
        <v>3860</v>
      </c>
      <c r="I2913" s="148"/>
      <c r="L2913" s="33"/>
      <c r="M2913" s="149"/>
      <c r="T2913" s="54"/>
      <c r="AT2913" s="18" t="s">
        <v>201</v>
      </c>
      <c r="AU2913" s="18" t="s">
        <v>89</v>
      </c>
    </row>
    <row r="2914" spans="2:65" s="1" customFormat="1" ht="16.5" customHeight="1" x14ac:dyDescent="0.2">
      <c r="B2914" s="33"/>
      <c r="C2914" s="133" t="s">
        <v>3861</v>
      </c>
      <c r="D2914" s="133" t="s">
        <v>194</v>
      </c>
      <c r="E2914" s="134" t="s">
        <v>3862</v>
      </c>
      <c r="F2914" s="135" t="s">
        <v>3863</v>
      </c>
      <c r="G2914" s="136" t="s">
        <v>234</v>
      </c>
      <c r="H2914" s="137">
        <v>97.99</v>
      </c>
      <c r="I2914" s="138"/>
      <c r="J2914" s="139">
        <f>ROUND(I2914*H2914,2)</f>
        <v>0</v>
      </c>
      <c r="K2914" s="135" t="s">
        <v>198</v>
      </c>
      <c r="L2914" s="33"/>
      <c r="M2914" s="140" t="s">
        <v>20</v>
      </c>
      <c r="N2914" s="141" t="s">
        <v>51</v>
      </c>
      <c r="P2914" s="142">
        <f>O2914*H2914</f>
        <v>0</v>
      </c>
      <c r="Q2914" s="142">
        <v>2.1000000000000001E-4</v>
      </c>
      <c r="R2914" s="142">
        <f>Q2914*H2914</f>
        <v>2.05779E-2</v>
      </c>
      <c r="S2914" s="142">
        <v>0</v>
      </c>
      <c r="T2914" s="143">
        <f>S2914*H2914</f>
        <v>0</v>
      </c>
      <c r="AR2914" s="144" t="s">
        <v>350</v>
      </c>
      <c r="AT2914" s="144" t="s">
        <v>194</v>
      </c>
      <c r="AU2914" s="144" t="s">
        <v>89</v>
      </c>
      <c r="AY2914" s="18" t="s">
        <v>192</v>
      </c>
      <c r="BE2914" s="145">
        <f>IF(N2914="základní",J2914,0)</f>
        <v>0</v>
      </c>
      <c r="BF2914" s="145">
        <f>IF(N2914="snížená",J2914,0)</f>
        <v>0</v>
      </c>
      <c r="BG2914" s="145">
        <f>IF(N2914="zákl. přenesená",J2914,0)</f>
        <v>0</v>
      </c>
      <c r="BH2914" s="145">
        <f>IF(N2914="sníž. přenesená",J2914,0)</f>
        <v>0</v>
      </c>
      <c r="BI2914" s="145">
        <f>IF(N2914="nulová",J2914,0)</f>
        <v>0</v>
      </c>
      <c r="BJ2914" s="18" t="s">
        <v>22</v>
      </c>
      <c r="BK2914" s="145">
        <f>ROUND(I2914*H2914,2)</f>
        <v>0</v>
      </c>
      <c r="BL2914" s="18" t="s">
        <v>350</v>
      </c>
      <c r="BM2914" s="144" t="s">
        <v>3864</v>
      </c>
    </row>
    <row r="2915" spans="2:65" s="1" customFormat="1" ht="10.199999999999999" x14ac:dyDescent="0.2">
      <c r="B2915" s="33"/>
      <c r="D2915" s="146" t="s">
        <v>201</v>
      </c>
      <c r="F2915" s="147" t="s">
        <v>3865</v>
      </c>
      <c r="I2915" s="148"/>
      <c r="L2915" s="33"/>
      <c r="M2915" s="149"/>
      <c r="T2915" s="54"/>
      <c r="AT2915" s="18" t="s">
        <v>201</v>
      </c>
      <c r="AU2915" s="18" t="s">
        <v>89</v>
      </c>
    </row>
    <row r="2916" spans="2:65" s="1" customFormat="1" ht="16.5" customHeight="1" x14ac:dyDescent="0.2">
      <c r="B2916" s="33"/>
      <c r="C2916" s="133" t="s">
        <v>3866</v>
      </c>
      <c r="D2916" s="133" t="s">
        <v>194</v>
      </c>
      <c r="E2916" s="134" t="s">
        <v>3867</v>
      </c>
      <c r="F2916" s="135" t="s">
        <v>3868</v>
      </c>
      <c r="G2916" s="136" t="s">
        <v>234</v>
      </c>
      <c r="H2916" s="137">
        <v>921.19899999999996</v>
      </c>
      <c r="I2916" s="138"/>
      <c r="J2916" s="139">
        <f>ROUND(I2916*H2916,2)</f>
        <v>0</v>
      </c>
      <c r="K2916" s="135" t="s">
        <v>20</v>
      </c>
      <c r="L2916" s="33"/>
      <c r="M2916" s="140" t="s">
        <v>20</v>
      </c>
      <c r="N2916" s="141" t="s">
        <v>51</v>
      </c>
      <c r="P2916" s="142">
        <f>O2916*H2916</f>
        <v>0</v>
      </c>
      <c r="Q2916" s="142">
        <v>7.3999999999999999E-4</v>
      </c>
      <c r="R2916" s="142">
        <f>Q2916*H2916</f>
        <v>0.68168725999999991</v>
      </c>
      <c r="S2916" s="142">
        <v>0</v>
      </c>
      <c r="T2916" s="143">
        <f>S2916*H2916</f>
        <v>0</v>
      </c>
      <c r="AR2916" s="144" t="s">
        <v>350</v>
      </c>
      <c r="AT2916" s="144" t="s">
        <v>194</v>
      </c>
      <c r="AU2916" s="144" t="s">
        <v>89</v>
      </c>
      <c r="AY2916" s="18" t="s">
        <v>192</v>
      </c>
      <c r="BE2916" s="145">
        <f>IF(N2916="základní",J2916,0)</f>
        <v>0</v>
      </c>
      <c r="BF2916" s="145">
        <f>IF(N2916="snížená",J2916,0)</f>
        <v>0</v>
      </c>
      <c r="BG2916" s="145">
        <f>IF(N2916="zákl. přenesená",J2916,0)</f>
        <v>0</v>
      </c>
      <c r="BH2916" s="145">
        <f>IF(N2916="sníž. přenesená",J2916,0)</f>
        <v>0</v>
      </c>
      <c r="BI2916" s="145">
        <f>IF(N2916="nulová",J2916,0)</f>
        <v>0</v>
      </c>
      <c r="BJ2916" s="18" t="s">
        <v>22</v>
      </c>
      <c r="BK2916" s="145">
        <f>ROUND(I2916*H2916,2)</f>
        <v>0</v>
      </c>
      <c r="BL2916" s="18" t="s">
        <v>350</v>
      </c>
      <c r="BM2916" s="144" t="s">
        <v>3869</v>
      </c>
    </row>
    <row r="2917" spans="2:65" s="1" customFormat="1" ht="16.5" customHeight="1" x14ac:dyDescent="0.2">
      <c r="B2917" s="33"/>
      <c r="C2917" s="133" t="s">
        <v>3870</v>
      </c>
      <c r="D2917" s="133" t="s">
        <v>194</v>
      </c>
      <c r="E2917" s="134" t="s">
        <v>3871</v>
      </c>
      <c r="F2917" s="135" t="s">
        <v>3872</v>
      </c>
      <c r="G2917" s="136" t="s">
        <v>234</v>
      </c>
      <c r="H2917" s="137">
        <v>30.555</v>
      </c>
      <c r="I2917" s="138"/>
      <c r="J2917" s="139">
        <f>ROUND(I2917*H2917,2)</f>
        <v>0</v>
      </c>
      <c r="K2917" s="135" t="s">
        <v>198</v>
      </c>
      <c r="L2917" s="33"/>
      <c r="M2917" s="140" t="s">
        <v>20</v>
      </c>
      <c r="N2917" s="141" t="s">
        <v>51</v>
      </c>
      <c r="P2917" s="142">
        <f>O2917*H2917</f>
        <v>0</v>
      </c>
      <c r="Q2917" s="142">
        <v>7.3999999999999999E-4</v>
      </c>
      <c r="R2917" s="142">
        <f>Q2917*H2917</f>
        <v>2.2610700000000001E-2</v>
      </c>
      <c r="S2917" s="142">
        <v>0</v>
      </c>
      <c r="T2917" s="143">
        <f>S2917*H2917</f>
        <v>0</v>
      </c>
      <c r="AR2917" s="144" t="s">
        <v>350</v>
      </c>
      <c r="AT2917" s="144" t="s">
        <v>194</v>
      </c>
      <c r="AU2917" s="144" t="s">
        <v>89</v>
      </c>
      <c r="AY2917" s="18" t="s">
        <v>192</v>
      </c>
      <c r="BE2917" s="145">
        <f>IF(N2917="základní",J2917,0)</f>
        <v>0</v>
      </c>
      <c r="BF2917" s="145">
        <f>IF(N2917="snížená",J2917,0)</f>
        <v>0</v>
      </c>
      <c r="BG2917" s="145">
        <f>IF(N2917="zákl. přenesená",J2917,0)</f>
        <v>0</v>
      </c>
      <c r="BH2917" s="145">
        <f>IF(N2917="sníž. přenesená",J2917,0)</f>
        <v>0</v>
      </c>
      <c r="BI2917" s="145">
        <f>IF(N2917="nulová",J2917,0)</f>
        <v>0</v>
      </c>
      <c r="BJ2917" s="18" t="s">
        <v>22</v>
      </c>
      <c r="BK2917" s="145">
        <f>ROUND(I2917*H2917,2)</f>
        <v>0</v>
      </c>
      <c r="BL2917" s="18" t="s">
        <v>350</v>
      </c>
      <c r="BM2917" s="144" t="s">
        <v>3873</v>
      </c>
    </row>
    <row r="2918" spans="2:65" s="1" customFormat="1" ht="10.199999999999999" x14ac:dyDescent="0.2">
      <c r="B2918" s="33"/>
      <c r="D2918" s="146" t="s">
        <v>201</v>
      </c>
      <c r="F2918" s="147" t="s">
        <v>3874</v>
      </c>
      <c r="I2918" s="148"/>
      <c r="L2918" s="33"/>
      <c r="M2918" s="149"/>
      <c r="T2918" s="54"/>
      <c r="AT2918" s="18" t="s">
        <v>201</v>
      </c>
      <c r="AU2918" s="18" t="s">
        <v>89</v>
      </c>
    </row>
    <row r="2919" spans="2:65" s="1" customFormat="1" ht="16.5" customHeight="1" x14ac:dyDescent="0.2">
      <c r="B2919" s="33"/>
      <c r="C2919" s="133" t="s">
        <v>3875</v>
      </c>
      <c r="D2919" s="133" t="s">
        <v>194</v>
      </c>
      <c r="E2919" s="134" t="s">
        <v>3876</v>
      </c>
      <c r="F2919" s="135" t="s">
        <v>3877</v>
      </c>
      <c r="G2919" s="136" t="s">
        <v>234</v>
      </c>
      <c r="H2919" s="137">
        <v>832.505</v>
      </c>
      <c r="I2919" s="138"/>
      <c r="J2919" s="139">
        <f>ROUND(I2919*H2919,2)</f>
        <v>0</v>
      </c>
      <c r="K2919" s="135" t="s">
        <v>20</v>
      </c>
      <c r="L2919" s="33"/>
      <c r="M2919" s="140" t="s">
        <v>20</v>
      </c>
      <c r="N2919" s="141" t="s">
        <v>51</v>
      </c>
      <c r="P2919" s="142">
        <f>O2919*H2919</f>
        <v>0</v>
      </c>
      <c r="Q2919" s="142">
        <v>2.5999999999999998E-4</v>
      </c>
      <c r="R2919" s="142">
        <f>Q2919*H2919</f>
        <v>0.21645129999999999</v>
      </c>
      <c r="S2919" s="142">
        <v>0</v>
      </c>
      <c r="T2919" s="143">
        <f>S2919*H2919</f>
        <v>0</v>
      </c>
      <c r="AR2919" s="144" t="s">
        <v>350</v>
      </c>
      <c r="AT2919" s="144" t="s">
        <v>194</v>
      </c>
      <c r="AU2919" s="144" t="s">
        <v>89</v>
      </c>
      <c r="AY2919" s="18" t="s">
        <v>192</v>
      </c>
      <c r="BE2919" s="145">
        <f>IF(N2919="základní",J2919,0)</f>
        <v>0</v>
      </c>
      <c r="BF2919" s="145">
        <f>IF(N2919="snížená",J2919,0)</f>
        <v>0</v>
      </c>
      <c r="BG2919" s="145">
        <f>IF(N2919="zákl. přenesená",J2919,0)</f>
        <v>0</v>
      </c>
      <c r="BH2919" s="145">
        <f>IF(N2919="sníž. přenesená",J2919,0)</f>
        <v>0</v>
      </c>
      <c r="BI2919" s="145">
        <f>IF(N2919="nulová",J2919,0)</f>
        <v>0</v>
      </c>
      <c r="BJ2919" s="18" t="s">
        <v>22</v>
      </c>
      <c r="BK2919" s="145">
        <f>ROUND(I2919*H2919,2)</f>
        <v>0</v>
      </c>
      <c r="BL2919" s="18" t="s">
        <v>350</v>
      </c>
      <c r="BM2919" s="144" t="s">
        <v>3878</v>
      </c>
    </row>
    <row r="2920" spans="2:65" s="12" customFormat="1" ht="10.199999999999999" x14ac:dyDescent="0.2">
      <c r="B2920" s="150"/>
      <c r="D2920" s="151" t="s">
        <v>203</v>
      </c>
      <c r="E2920" s="152" t="s">
        <v>20</v>
      </c>
      <c r="F2920" s="153" t="s">
        <v>3198</v>
      </c>
      <c r="H2920" s="152" t="s">
        <v>20</v>
      </c>
      <c r="I2920" s="154"/>
      <c r="L2920" s="150"/>
      <c r="M2920" s="155"/>
      <c r="T2920" s="156"/>
      <c r="AT2920" s="152" t="s">
        <v>203</v>
      </c>
      <c r="AU2920" s="152" t="s">
        <v>89</v>
      </c>
      <c r="AV2920" s="12" t="s">
        <v>22</v>
      </c>
      <c r="AW2920" s="12" t="s">
        <v>39</v>
      </c>
      <c r="AX2920" s="12" t="s">
        <v>80</v>
      </c>
      <c r="AY2920" s="152" t="s">
        <v>192</v>
      </c>
    </row>
    <row r="2921" spans="2:65" s="12" customFormat="1" ht="10.199999999999999" x14ac:dyDescent="0.2">
      <c r="B2921" s="150"/>
      <c r="D2921" s="151" t="s">
        <v>203</v>
      </c>
      <c r="E2921" s="152" t="s">
        <v>20</v>
      </c>
      <c r="F2921" s="153" t="s">
        <v>3879</v>
      </c>
      <c r="H2921" s="152" t="s">
        <v>20</v>
      </c>
      <c r="I2921" s="154"/>
      <c r="L2921" s="150"/>
      <c r="M2921" s="155"/>
      <c r="T2921" s="156"/>
      <c r="AT2921" s="152" t="s">
        <v>203</v>
      </c>
      <c r="AU2921" s="152" t="s">
        <v>89</v>
      </c>
      <c r="AV2921" s="12" t="s">
        <v>22</v>
      </c>
      <c r="AW2921" s="12" t="s">
        <v>39</v>
      </c>
      <c r="AX2921" s="12" t="s">
        <v>80</v>
      </c>
      <c r="AY2921" s="152" t="s">
        <v>192</v>
      </c>
    </row>
    <row r="2922" spans="2:65" s="12" customFormat="1" ht="10.199999999999999" x14ac:dyDescent="0.2">
      <c r="B2922" s="150"/>
      <c r="D2922" s="151" t="s">
        <v>203</v>
      </c>
      <c r="E2922" s="152" t="s">
        <v>20</v>
      </c>
      <c r="F2922" s="153" t="s">
        <v>821</v>
      </c>
      <c r="H2922" s="152" t="s">
        <v>20</v>
      </c>
      <c r="I2922" s="154"/>
      <c r="L2922" s="150"/>
      <c r="M2922" s="155"/>
      <c r="T2922" s="156"/>
      <c r="AT2922" s="152" t="s">
        <v>203</v>
      </c>
      <c r="AU2922" s="152" t="s">
        <v>89</v>
      </c>
      <c r="AV2922" s="12" t="s">
        <v>22</v>
      </c>
      <c r="AW2922" s="12" t="s">
        <v>39</v>
      </c>
      <c r="AX2922" s="12" t="s">
        <v>80</v>
      </c>
      <c r="AY2922" s="152" t="s">
        <v>192</v>
      </c>
    </row>
    <row r="2923" spans="2:65" s="13" customFormat="1" ht="10.199999999999999" x14ac:dyDescent="0.2">
      <c r="B2923" s="157"/>
      <c r="D2923" s="151" t="s">
        <v>203</v>
      </c>
      <c r="E2923" s="158" t="s">
        <v>20</v>
      </c>
      <c r="F2923" s="159" t="s">
        <v>822</v>
      </c>
      <c r="H2923" s="160">
        <v>1.84</v>
      </c>
      <c r="I2923" s="161"/>
      <c r="L2923" s="157"/>
      <c r="M2923" s="162"/>
      <c r="T2923" s="163"/>
      <c r="AT2923" s="158" t="s">
        <v>203</v>
      </c>
      <c r="AU2923" s="158" t="s">
        <v>89</v>
      </c>
      <c r="AV2923" s="13" t="s">
        <v>89</v>
      </c>
      <c r="AW2923" s="13" t="s">
        <v>39</v>
      </c>
      <c r="AX2923" s="13" t="s">
        <v>80</v>
      </c>
      <c r="AY2923" s="158" t="s">
        <v>192</v>
      </c>
    </row>
    <row r="2924" spans="2:65" s="12" customFormat="1" ht="10.199999999999999" x14ac:dyDescent="0.2">
      <c r="B2924" s="150"/>
      <c r="D2924" s="151" t="s">
        <v>203</v>
      </c>
      <c r="E2924" s="152" t="s">
        <v>20</v>
      </c>
      <c r="F2924" s="153" t="s">
        <v>2225</v>
      </c>
      <c r="H2924" s="152" t="s">
        <v>20</v>
      </c>
      <c r="I2924" s="154"/>
      <c r="L2924" s="150"/>
      <c r="M2924" s="155"/>
      <c r="T2924" s="156"/>
      <c r="AT2924" s="152" t="s">
        <v>203</v>
      </c>
      <c r="AU2924" s="152" t="s">
        <v>89</v>
      </c>
      <c r="AV2924" s="12" t="s">
        <v>22</v>
      </c>
      <c r="AW2924" s="12" t="s">
        <v>39</v>
      </c>
      <c r="AX2924" s="12" t="s">
        <v>80</v>
      </c>
      <c r="AY2924" s="152" t="s">
        <v>192</v>
      </c>
    </row>
    <row r="2925" spans="2:65" s="13" customFormat="1" ht="10.199999999999999" x14ac:dyDescent="0.2">
      <c r="B2925" s="157"/>
      <c r="D2925" s="151" t="s">
        <v>203</v>
      </c>
      <c r="E2925" s="158" t="s">
        <v>20</v>
      </c>
      <c r="F2925" s="159" t="s">
        <v>2226</v>
      </c>
      <c r="H2925" s="160">
        <v>13.43</v>
      </c>
      <c r="I2925" s="161"/>
      <c r="L2925" s="157"/>
      <c r="M2925" s="162"/>
      <c r="T2925" s="163"/>
      <c r="AT2925" s="158" t="s">
        <v>203</v>
      </c>
      <c r="AU2925" s="158" t="s">
        <v>89</v>
      </c>
      <c r="AV2925" s="13" t="s">
        <v>89</v>
      </c>
      <c r="AW2925" s="13" t="s">
        <v>39</v>
      </c>
      <c r="AX2925" s="13" t="s">
        <v>80</v>
      </c>
      <c r="AY2925" s="158" t="s">
        <v>192</v>
      </c>
    </row>
    <row r="2926" spans="2:65" s="12" customFormat="1" ht="10.199999999999999" x14ac:dyDescent="0.2">
      <c r="B2926" s="150"/>
      <c r="D2926" s="151" t="s">
        <v>203</v>
      </c>
      <c r="E2926" s="152" t="s">
        <v>20</v>
      </c>
      <c r="F2926" s="153" t="s">
        <v>829</v>
      </c>
      <c r="H2926" s="152" t="s">
        <v>20</v>
      </c>
      <c r="I2926" s="154"/>
      <c r="L2926" s="150"/>
      <c r="M2926" s="155"/>
      <c r="T2926" s="156"/>
      <c r="AT2926" s="152" t="s">
        <v>203</v>
      </c>
      <c r="AU2926" s="152" t="s">
        <v>89</v>
      </c>
      <c r="AV2926" s="12" t="s">
        <v>22</v>
      </c>
      <c r="AW2926" s="12" t="s">
        <v>39</v>
      </c>
      <c r="AX2926" s="12" t="s">
        <v>80</v>
      </c>
      <c r="AY2926" s="152" t="s">
        <v>192</v>
      </c>
    </row>
    <row r="2927" spans="2:65" s="13" customFormat="1" ht="10.199999999999999" x14ac:dyDescent="0.2">
      <c r="B2927" s="157"/>
      <c r="D2927" s="151" t="s">
        <v>203</v>
      </c>
      <c r="E2927" s="158" t="s">
        <v>20</v>
      </c>
      <c r="F2927" s="159" t="s">
        <v>830</v>
      </c>
      <c r="H2927" s="160">
        <v>4.2</v>
      </c>
      <c r="I2927" s="161"/>
      <c r="L2927" s="157"/>
      <c r="M2927" s="162"/>
      <c r="T2927" s="163"/>
      <c r="AT2927" s="158" t="s">
        <v>203</v>
      </c>
      <c r="AU2927" s="158" t="s">
        <v>89</v>
      </c>
      <c r="AV2927" s="13" t="s">
        <v>89</v>
      </c>
      <c r="AW2927" s="13" t="s">
        <v>39</v>
      </c>
      <c r="AX2927" s="13" t="s">
        <v>80</v>
      </c>
      <c r="AY2927" s="158" t="s">
        <v>192</v>
      </c>
    </row>
    <row r="2928" spans="2:65" s="12" customFormat="1" ht="10.199999999999999" x14ac:dyDescent="0.2">
      <c r="B2928" s="150"/>
      <c r="D2928" s="151" t="s">
        <v>203</v>
      </c>
      <c r="E2928" s="152" t="s">
        <v>20</v>
      </c>
      <c r="F2928" s="153" t="s">
        <v>2336</v>
      </c>
      <c r="H2928" s="152" t="s">
        <v>20</v>
      </c>
      <c r="I2928" s="154"/>
      <c r="L2928" s="150"/>
      <c r="M2928" s="155"/>
      <c r="T2928" s="156"/>
      <c r="AT2928" s="152" t="s">
        <v>203</v>
      </c>
      <c r="AU2928" s="152" t="s">
        <v>89</v>
      </c>
      <c r="AV2928" s="12" t="s">
        <v>22</v>
      </c>
      <c r="AW2928" s="12" t="s">
        <v>39</v>
      </c>
      <c r="AX2928" s="12" t="s">
        <v>80</v>
      </c>
      <c r="AY2928" s="152" t="s">
        <v>192</v>
      </c>
    </row>
    <row r="2929" spans="2:51" s="13" customFormat="1" ht="10.199999999999999" x14ac:dyDescent="0.2">
      <c r="B2929" s="157"/>
      <c r="D2929" s="151" t="s">
        <v>203</v>
      </c>
      <c r="E2929" s="158" t="s">
        <v>20</v>
      </c>
      <c r="F2929" s="159" t="s">
        <v>3880</v>
      </c>
      <c r="H2929" s="160">
        <v>25.28</v>
      </c>
      <c r="I2929" s="161"/>
      <c r="L2929" s="157"/>
      <c r="M2929" s="162"/>
      <c r="T2929" s="163"/>
      <c r="AT2929" s="158" t="s">
        <v>203</v>
      </c>
      <c r="AU2929" s="158" t="s">
        <v>89</v>
      </c>
      <c r="AV2929" s="13" t="s">
        <v>89</v>
      </c>
      <c r="AW2929" s="13" t="s">
        <v>39</v>
      </c>
      <c r="AX2929" s="13" t="s">
        <v>80</v>
      </c>
      <c r="AY2929" s="158" t="s">
        <v>192</v>
      </c>
    </row>
    <row r="2930" spans="2:51" s="12" customFormat="1" ht="10.199999999999999" x14ac:dyDescent="0.2">
      <c r="B2930" s="150"/>
      <c r="D2930" s="151" t="s">
        <v>203</v>
      </c>
      <c r="E2930" s="152" t="s">
        <v>20</v>
      </c>
      <c r="F2930" s="153" t="s">
        <v>2345</v>
      </c>
      <c r="H2930" s="152" t="s">
        <v>20</v>
      </c>
      <c r="I2930" s="154"/>
      <c r="L2930" s="150"/>
      <c r="M2930" s="155"/>
      <c r="T2930" s="156"/>
      <c r="AT2930" s="152" t="s">
        <v>203</v>
      </c>
      <c r="AU2930" s="152" t="s">
        <v>89</v>
      </c>
      <c r="AV2930" s="12" t="s">
        <v>22</v>
      </c>
      <c r="AW2930" s="12" t="s">
        <v>39</v>
      </c>
      <c r="AX2930" s="12" t="s">
        <v>80</v>
      </c>
      <c r="AY2930" s="152" t="s">
        <v>192</v>
      </c>
    </row>
    <row r="2931" spans="2:51" s="13" customFormat="1" ht="10.199999999999999" x14ac:dyDescent="0.2">
      <c r="B2931" s="157"/>
      <c r="D2931" s="151" t="s">
        <v>203</v>
      </c>
      <c r="E2931" s="158" t="s">
        <v>20</v>
      </c>
      <c r="F2931" s="159" t="s">
        <v>2806</v>
      </c>
      <c r="H2931" s="160">
        <v>63.45</v>
      </c>
      <c r="I2931" s="161"/>
      <c r="L2931" s="157"/>
      <c r="M2931" s="162"/>
      <c r="T2931" s="163"/>
      <c r="AT2931" s="158" t="s">
        <v>203</v>
      </c>
      <c r="AU2931" s="158" t="s">
        <v>89</v>
      </c>
      <c r="AV2931" s="13" t="s">
        <v>89</v>
      </c>
      <c r="AW2931" s="13" t="s">
        <v>39</v>
      </c>
      <c r="AX2931" s="13" t="s">
        <v>80</v>
      </c>
      <c r="AY2931" s="158" t="s">
        <v>192</v>
      </c>
    </row>
    <row r="2932" spans="2:51" s="12" customFormat="1" ht="10.199999999999999" x14ac:dyDescent="0.2">
      <c r="B2932" s="150"/>
      <c r="D2932" s="151" t="s">
        <v>203</v>
      </c>
      <c r="E2932" s="152" t="s">
        <v>20</v>
      </c>
      <c r="F2932" s="153" t="s">
        <v>2354</v>
      </c>
      <c r="H2932" s="152" t="s">
        <v>20</v>
      </c>
      <c r="I2932" s="154"/>
      <c r="L2932" s="150"/>
      <c r="M2932" s="155"/>
      <c r="T2932" s="156"/>
      <c r="AT2932" s="152" t="s">
        <v>203</v>
      </c>
      <c r="AU2932" s="152" t="s">
        <v>89</v>
      </c>
      <c r="AV2932" s="12" t="s">
        <v>22</v>
      </c>
      <c r="AW2932" s="12" t="s">
        <v>39</v>
      </c>
      <c r="AX2932" s="12" t="s">
        <v>80</v>
      </c>
      <c r="AY2932" s="152" t="s">
        <v>192</v>
      </c>
    </row>
    <row r="2933" spans="2:51" s="13" customFormat="1" ht="10.199999999999999" x14ac:dyDescent="0.2">
      <c r="B2933" s="157"/>
      <c r="D2933" s="151" t="s">
        <v>203</v>
      </c>
      <c r="E2933" s="158" t="s">
        <v>20</v>
      </c>
      <c r="F2933" s="159" t="s">
        <v>2781</v>
      </c>
      <c r="H2933" s="160">
        <v>3.69</v>
      </c>
      <c r="I2933" s="161"/>
      <c r="L2933" s="157"/>
      <c r="M2933" s="162"/>
      <c r="T2933" s="163"/>
      <c r="AT2933" s="158" t="s">
        <v>203</v>
      </c>
      <c r="AU2933" s="158" t="s">
        <v>89</v>
      </c>
      <c r="AV2933" s="13" t="s">
        <v>89</v>
      </c>
      <c r="AW2933" s="13" t="s">
        <v>39</v>
      </c>
      <c r="AX2933" s="13" t="s">
        <v>80</v>
      </c>
      <c r="AY2933" s="158" t="s">
        <v>192</v>
      </c>
    </row>
    <row r="2934" spans="2:51" s="12" customFormat="1" ht="10.199999999999999" x14ac:dyDescent="0.2">
      <c r="B2934" s="150"/>
      <c r="D2934" s="151" t="s">
        <v>203</v>
      </c>
      <c r="E2934" s="152" t="s">
        <v>20</v>
      </c>
      <c r="F2934" s="153" t="s">
        <v>2357</v>
      </c>
      <c r="H2934" s="152" t="s">
        <v>20</v>
      </c>
      <c r="I2934" s="154"/>
      <c r="L2934" s="150"/>
      <c r="M2934" s="155"/>
      <c r="T2934" s="156"/>
      <c r="AT2934" s="152" t="s">
        <v>203</v>
      </c>
      <c r="AU2934" s="152" t="s">
        <v>89</v>
      </c>
      <c r="AV2934" s="12" t="s">
        <v>22</v>
      </c>
      <c r="AW2934" s="12" t="s">
        <v>39</v>
      </c>
      <c r="AX2934" s="12" t="s">
        <v>80</v>
      </c>
      <c r="AY2934" s="152" t="s">
        <v>192</v>
      </c>
    </row>
    <row r="2935" spans="2:51" s="13" customFormat="1" ht="10.199999999999999" x14ac:dyDescent="0.2">
      <c r="B2935" s="157"/>
      <c r="D2935" s="151" t="s">
        <v>203</v>
      </c>
      <c r="E2935" s="158" t="s">
        <v>20</v>
      </c>
      <c r="F2935" s="159" t="s">
        <v>2782</v>
      </c>
      <c r="H2935" s="160">
        <v>3.62</v>
      </c>
      <c r="I2935" s="161"/>
      <c r="L2935" s="157"/>
      <c r="M2935" s="162"/>
      <c r="T2935" s="163"/>
      <c r="AT2935" s="158" t="s">
        <v>203</v>
      </c>
      <c r="AU2935" s="158" t="s">
        <v>89</v>
      </c>
      <c r="AV2935" s="13" t="s">
        <v>89</v>
      </c>
      <c r="AW2935" s="13" t="s">
        <v>39</v>
      </c>
      <c r="AX2935" s="13" t="s">
        <v>80</v>
      </c>
      <c r="AY2935" s="158" t="s">
        <v>192</v>
      </c>
    </row>
    <row r="2936" spans="2:51" s="12" customFormat="1" ht="10.199999999999999" x14ac:dyDescent="0.2">
      <c r="B2936" s="150"/>
      <c r="D2936" s="151" t="s">
        <v>203</v>
      </c>
      <c r="E2936" s="152" t="s">
        <v>20</v>
      </c>
      <c r="F2936" s="153" t="s">
        <v>2359</v>
      </c>
      <c r="H2936" s="152" t="s">
        <v>20</v>
      </c>
      <c r="I2936" s="154"/>
      <c r="L2936" s="150"/>
      <c r="M2936" s="155"/>
      <c r="T2936" s="156"/>
      <c r="AT2936" s="152" t="s">
        <v>203</v>
      </c>
      <c r="AU2936" s="152" t="s">
        <v>89</v>
      </c>
      <c r="AV2936" s="12" t="s">
        <v>22</v>
      </c>
      <c r="AW2936" s="12" t="s">
        <v>39</v>
      </c>
      <c r="AX2936" s="12" t="s">
        <v>80</v>
      </c>
      <c r="AY2936" s="152" t="s">
        <v>192</v>
      </c>
    </row>
    <row r="2937" spans="2:51" s="13" customFormat="1" ht="10.199999999999999" x14ac:dyDescent="0.2">
      <c r="B2937" s="157"/>
      <c r="D2937" s="151" t="s">
        <v>203</v>
      </c>
      <c r="E2937" s="158" t="s">
        <v>20</v>
      </c>
      <c r="F2937" s="159" t="s">
        <v>2783</v>
      </c>
      <c r="H2937" s="160">
        <v>3.9</v>
      </c>
      <c r="I2937" s="161"/>
      <c r="L2937" s="157"/>
      <c r="M2937" s="162"/>
      <c r="T2937" s="163"/>
      <c r="AT2937" s="158" t="s">
        <v>203</v>
      </c>
      <c r="AU2937" s="158" t="s">
        <v>89</v>
      </c>
      <c r="AV2937" s="13" t="s">
        <v>89</v>
      </c>
      <c r="AW2937" s="13" t="s">
        <v>39</v>
      </c>
      <c r="AX2937" s="13" t="s">
        <v>80</v>
      </c>
      <c r="AY2937" s="158" t="s">
        <v>192</v>
      </c>
    </row>
    <row r="2938" spans="2:51" s="12" customFormat="1" ht="10.199999999999999" x14ac:dyDescent="0.2">
      <c r="B2938" s="150"/>
      <c r="D2938" s="151" t="s">
        <v>203</v>
      </c>
      <c r="E2938" s="152" t="s">
        <v>20</v>
      </c>
      <c r="F2938" s="153" t="s">
        <v>831</v>
      </c>
      <c r="H2938" s="152" t="s">
        <v>20</v>
      </c>
      <c r="I2938" s="154"/>
      <c r="L2938" s="150"/>
      <c r="M2938" s="155"/>
      <c r="T2938" s="156"/>
      <c r="AT2938" s="152" t="s">
        <v>203</v>
      </c>
      <c r="AU2938" s="152" t="s">
        <v>89</v>
      </c>
      <c r="AV2938" s="12" t="s">
        <v>22</v>
      </c>
      <c r="AW2938" s="12" t="s">
        <v>39</v>
      </c>
      <c r="AX2938" s="12" t="s">
        <v>80</v>
      </c>
      <c r="AY2938" s="152" t="s">
        <v>192</v>
      </c>
    </row>
    <row r="2939" spans="2:51" s="13" customFormat="1" ht="10.199999999999999" x14ac:dyDescent="0.2">
      <c r="B2939" s="157"/>
      <c r="D2939" s="151" t="s">
        <v>203</v>
      </c>
      <c r="E2939" s="158" t="s">
        <v>20</v>
      </c>
      <c r="F2939" s="159" t="s">
        <v>832</v>
      </c>
      <c r="H2939" s="160">
        <v>1.82</v>
      </c>
      <c r="I2939" s="161"/>
      <c r="L2939" s="157"/>
      <c r="M2939" s="162"/>
      <c r="T2939" s="163"/>
      <c r="AT2939" s="158" t="s">
        <v>203</v>
      </c>
      <c r="AU2939" s="158" t="s">
        <v>89</v>
      </c>
      <c r="AV2939" s="13" t="s">
        <v>89</v>
      </c>
      <c r="AW2939" s="13" t="s">
        <v>39</v>
      </c>
      <c r="AX2939" s="13" t="s">
        <v>80</v>
      </c>
      <c r="AY2939" s="158" t="s">
        <v>192</v>
      </c>
    </row>
    <row r="2940" spans="2:51" s="12" customFormat="1" ht="10.199999999999999" x14ac:dyDescent="0.2">
      <c r="B2940" s="150"/>
      <c r="D2940" s="151" t="s">
        <v>203</v>
      </c>
      <c r="E2940" s="152" t="s">
        <v>20</v>
      </c>
      <c r="F2940" s="153" t="s">
        <v>833</v>
      </c>
      <c r="H2940" s="152" t="s">
        <v>20</v>
      </c>
      <c r="I2940" s="154"/>
      <c r="L2940" s="150"/>
      <c r="M2940" s="155"/>
      <c r="T2940" s="156"/>
      <c r="AT2940" s="152" t="s">
        <v>203</v>
      </c>
      <c r="AU2940" s="152" t="s">
        <v>89</v>
      </c>
      <c r="AV2940" s="12" t="s">
        <v>22</v>
      </c>
      <c r="AW2940" s="12" t="s">
        <v>39</v>
      </c>
      <c r="AX2940" s="12" t="s">
        <v>80</v>
      </c>
      <c r="AY2940" s="152" t="s">
        <v>192</v>
      </c>
    </row>
    <row r="2941" spans="2:51" s="13" customFormat="1" ht="10.199999999999999" x14ac:dyDescent="0.2">
      <c r="B2941" s="157"/>
      <c r="D2941" s="151" t="s">
        <v>203</v>
      </c>
      <c r="E2941" s="158" t="s">
        <v>20</v>
      </c>
      <c r="F2941" s="159" t="s">
        <v>834</v>
      </c>
      <c r="H2941" s="160">
        <v>5.91</v>
      </c>
      <c r="I2941" s="161"/>
      <c r="L2941" s="157"/>
      <c r="M2941" s="162"/>
      <c r="T2941" s="163"/>
      <c r="AT2941" s="158" t="s">
        <v>203</v>
      </c>
      <c r="AU2941" s="158" t="s">
        <v>89</v>
      </c>
      <c r="AV2941" s="13" t="s">
        <v>89</v>
      </c>
      <c r="AW2941" s="13" t="s">
        <v>39</v>
      </c>
      <c r="AX2941" s="13" t="s">
        <v>80</v>
      </c>
      <c r="AY2941" s="158" t="s">
        <v>192</v>
      </c>
    </row>
    <row r="2942" spans="2:51" s="12" customFormat="1" ht="10.199999999999999" x14ac:dyDescent="0.2">
      <c r="B2942" s="150"/>
      <c r="D2942" s="151" t="s">
        <v>203</v>
      </c>
      <c r="E2942" s="152" t="s">
        <v>20</v>
      </c>
      <c r="F2942" s="153" t="s">
        <v>3881</v>
      </c>
      <c r="H2942" s="152" t="s">
        <v>20</v>
      </c>
      <c r="I2942" s="154"/>
      <c r="L2942" s="150"/>
      <c r="M2942" s="155"/>
      <c r="T2942" s="156"/>
      <c r="AT2942" s="152" t="s">
        <v>203</v>
      </c>
      <c r="AU2942" s="152" t="s">
        <v>89</v>
      </c>
      <c r="AV2942" s="12" t="s">
        <v>22</v>
      </c>
      <c r="AW2942" s="12" t="s">
        <v>39</v>
      </c>
      <c r="AX2942" s="12" t="s">
        <v>80</v>
      </c>
      <c r="AY2942" s="152" t="s">
        <v>192</v>
      </c>
    </row>
    <row r="2943" spans="2:51" s="12" customFormat="1" ht="10.199999999999999" x14ac:dyDescent="0.2">
      <c r="B2943" s="150"/>
      <c r="D2943" s="151" t="s">
        <v>203</v>
      </c>
      <c r="E2943" s="152" t="s">
        <v>20</v>
      </c>
      <c r="F2943" s="153" t="s">
        <v>3882</v>
      </c>
      <c r="H2943" s="152" t="s">
        <v>20</v>
      </c>
      <c r="I2943" s="154"/>
      <c r="L2943" s="150"/>
      <c r="M2943" s="155"/>
      <c r="T2943" s="156"/>
      <c r="AT2943" s="152" t="s">
        <v>203</v>
      </c>
      <c r="AU2943" s="152" t="s">
        <v>89</v>
      </c>
      <c r="AV2943" s="12" t="s">
        <v>22</v>
      </c>
      <c r="AW2943" s="12" t="s">
        <v>39</v>
      </c>
      <c r="AX2943" s="12" t="s">
        <v>80</v>
      </c>
      <c r="AY2943" s="152" t="s">
        <v>192</v>
      </c>
    </row>
    <row r="2944" spans="2:51" s="13" customFormat="1" ht="10.199999999999999" x14ac:dyDescent="0.2">
      <c r="B2944" s="157"/>
      <c r="D2944" s="151" t="s">
        <v>203</v>
      </c>
      <c r="E2944" s="158" t="s">
        <v>20</v>
      </c>
      <c r="F2944" s="159" t="s">
        <v>2244</v>
      </c>
      <c r="H2944" s="160">
        <v>9.5299999999999994</v>
      </c>
      <c r="I2944" s="161"/>
      <c r="L2944" s="157"/>
      <c r="M2944" s="162"/>
      <c r="T2944" s="163"/>
      <c r="AT2944" s="158" t="s">
        <v>203</v>
      </c>
      <c r="AU2944" s="158" t="s">
        <v>89</v>
      </c>
      <c r="AV2944" s="13" t="s">
        <v>89</v>
      </c>
      <c r="AW2944" s="13" t="s">
        <v>39</v>
      </c>
      <c r="AX2944" s="13" t="s">
        <v>80</v>
      </c>
      <c r="AY2944" s="158" t="s">
        <v>192</v>
      </c>
    </row>
    <row r="2945" spans="2:51" s="12" customFormat="1" ht="10.199999999999999" x14ac:dyDescent="0.2">
      <c r="B2945" s="150"/>
      <c r="D2945" s="151" t="s">
        <v>203</v>
      </c>
      <c r="E2945" s="152" t="s">
        <v>20</v>
      </c>
      <c r="F2945" s="153" t="s">
        <v>3883</v>
      </c>
      <c r="H2945" s="152" t="s">
        <v>20</v>
      </c>
      <c r="I2945" s="154"/>
      <c r="L2945" s="150"/>
      <c r="M2945" s="155"/>
      <c r="T2945" s="156"/>
      <c r="AT2945" s="152" t="s">
        <v>203</v>
      </c>
      <c r="AU2945" s="152" t="s">
        <v>89</v>
      </c>
      <c r="AV2945" s="12" t="s">
        <v>22</v>
      </c>
      <c r="AW2945" s="12" t="s">
        <v>39</v>
      </c>
      <c r="AX2945" s="12" t="s">
        <v>80</v>
      </c>
      <c r="AY2945" s="152" t="s">
        <v>192</v>
      </c>
    </row>
    <row r="2946" spans="2:51" s="13" customFormat="1" ht="10.199999999999999" x14ac:dyDescent="0.2">
      <c r="B2946" s="157"/>
      <c r="D2946" s="151" t="s">
        <v>203</v>
      </c>
      <c r="E2946" s="158" t="s">
        <v>20</v>
      </c>
      <c r="F2946" s="159" t="s">
        <v>2246</v>
      </c>
      <c r="H2946" s="160">
        <v>8.99</v>
      </c>
      <c r="I2946" s="161"/>
      <c r="L2946" s="157"/>
      <c r="M2946" s="162"/>
      <c r="T2946" s="163"/>
      <c r="AT2946" s="158" t="s">
        <v>203</v>
      </c>
      <c r="AU2946" s="158" t="s">
        <v>89</v>
      </c>
      <c r="AV2946" s="13" t="s">
        <v>89</v>
      </c>
      <c r="AW2946" s="13" t="s">
        <v>39</v>
      </c>
      <c r="AX2946" s="13" t="s">
        <v>80</v>
      </c>
      <c r="AY2946" s="158" t="s">
        <v>192</v>
      </c>
    </row>
    <row r="2947" spans="2:51" s="12" customFormat="1" ht="10.199999999999999" x14ac:dyDescent="0.2">
      <c r="B2947" s="150"/>
      <c r="D2947" s="151" t="s">
        <v>203</v>
      </c>
      <c r="E2947" s="152" t="s">
        <v>20</v>
      </c>
      <c r="F2947" s="153" t="s">
        <v>3884</v>
      </c>
      <c r="H2947" s="152" t="s">
        <v>20</v>
      </c>
      <c r="I2947" s="154"/>
      <c r="L2947" s="150"/>
      <c r="M2947" s="155"/>
      <c r="T2947" s="156"/>
      <c r="AT2947" s="152" t="s">
        <v>203</v>
      </c>
      <c r="AU2947" s="152" t="s">
        <v>89</v>
      </c>
      <c r="AV2947" s="12" t="s">
        <v>22</v>
      </c>
      <c r="AW2947" s="12" t="s">
        <v>39</v>
      </c>
      <c r="AX2947" s="12" t="s">
        <v>80</v>
      </c>
      <c r="AY2947" s="152" t="s">
        <v>192</v>
      </c>
    </row>
    <row r="2948" spans="2:51" s="13" customFormat="1" ht="10.199999999999999" x14ac:dyDescent="0.2">
      <c r="B2948" s="157"/>
      <c r="D2948" s="151" t="s">
        <v>203</v>
      </c>
      <c r="E2948" s="158" t="s">
        <v>20</v>
      </c>
      <c r="F2948" s="159" t="s">
        <v>838</v>
      </c>
      <c r="H2948" s="160">
        <v>9.24</v>
      </c>
      <c r="I2948" s="161"/>
      <c r="L2948" s="157"/>
      <c r="M2948" s="162"/>
      <c r="T2948" s="163"/>
      <c r="AT2948" s="158" t="s">
        <v>203</v>
      </c>
      <c r="AU2948" s="158" t="s">
        <v>89</v>
      </c>
      <c r="AV2948" s="13" t="s">
        <v>89</v>
      </c>
      <c r="AW2948" s="13" t="s">
        <v>39</v>
      </c>
      <c r="AX2948" s="13" t="s">
        <v>80</v>
      </c>
      <c r="AY2948" s="158" t="s">
        <v>192</v>
      </c>
    </row>
    <row r="2949" spans="2:51" s="12" customFormat="1" ht="10.199999999999999" x14ac:dyDescent="0.2">
      <c r="B2949" s="150"/>
      <c r="D2949" s="151" t="s">
        <v>203</v>
      </c>
      <c r="E2949" s="152" t="s">
        <v>20</v>
      </c>
      <c r="F2949" s="153" t="s">
        <v>3885</v>
      </c>
      <c r="H2949" s="152" t="s">
        <v>20</v>
      </c>
      <c r="I2949" s="154"/>
      <c r="L2949" s="150"/>
      <c r="M2949" s="155"/>
      <c r="T2949" s="156"/>
      <c r="AT2949" s="152" t="s">
        <v>203</v>
      </c>
      <c r="AU2949" s="152" t="s">
        <v>89</v>
      </c>
      <c r="AV2949" s="12" t="s">
        <v>22</v>
      </c>
      <c r="AW2949" s="12" t="s">
        <v>39</v>
      </c>
      <c r="AX2949" s="12" t="s">
        <v>80</v>
      </c>
      <c r="AY2949" s="152" t="s">
        <v>192</v>
      </c>
    </row>
    <row r="2950" spans="2:51" s="13" customFormat="1" ht="10.199999999999999" x14ac:dyDescent="0.2">
      <c r="B2950" s="157"/>
      <c r="D2950" s="151" t="s">
        <v>203</v>
      </c>
      <c r="E2950" s="158" t="s">
        <v>20</v>
      </c>
      <c r="F2950" s="159" t="s">
        <v>840</v>
      </c>
      <c r="H2950" s="160">
        <v>11.38</v>
      </c>
      <c r="I2950" s="161"/>
      <c r="L2950" s="157"/>
      <c r="M2950" s="162"/>
      <c r="T2950" s="163"/>
      <c r="AT2950" s="158" t="s">
        <v>203</v>
      </c>
      <c r="AU2950" s="158" t="s">
        <v>89</v>
      </c>
      <c r="AV2950" s="13" t="s">
        <v>89</v>
      </c>
      <c r="AW2950" s="13" t="s">
        <v>39</v>
      </c>
      <c r="AX2950" s="13" t="s">
        <v>80</v>
      </c>
      <c r="AY2950" s="158" t="s">
        <v>192</v>
      </c>
    </row>
    <row r="2951" spans="2:51" s="12" customFormat="1" ht="10.199999999999999" x14ac:dyDescent="0.2">
      <c r="B2951" s="150"/>
      <c r="D2951" s="151" t="s">
        <v>203</v>
      </c>
      <c r="E2951" s="152" t="s">
        <v>20</v>
      </c>
      <c r="F2951" s="153" t="s">
        <v>3886</v>
      </c>
      <c r="H2951" s="152" t="s">
        <v>20</v>
      </c>
      <c r="I2951" s="154"/>
      <c r="L2951" s="150"/>
      <c r="M2951" s="155"/>
      <c r="T2951" s="156"/>
      <c r="AT2951" s="152" t="s">
        <v>203</v>
      </c>
      <c r="AU2951" s="152" t="s">
        <v>89</v>
      </c>
      <c r="AV2951" s="12" t="s">
        <v>22</v>
      </c>
      <c r="AW2951" s="12" t="s">
        <v>39</v>
      </c>
      <c r="AX2951" s="12" t="s">
        <v>80</v>
      </c>
      <c r="AY2951" s="152" t="s">
        <v>192</v>
      </c>
    </row>
    <row r="2952" spans="2:51" s="13" customFormat="1" ht="10.199999999999999" x14ac:dyDescent="0.2">
      <c r="B2952" s="157"/>
      <c r="D2952" s="151" t="s">
        <v>203</v>
      </c>
      <c r="E2952" s="158" t="s">
        <v>20</v>
      </c>
      <c r="F2952" s="159" t="s">
        <v>3887</v>
      </c>
      <c r="H2952" s="160">
        <v>2.52</v>
      </c>
      <c r="I2952" s="161"/>
      <c r="L2952" s="157"/>
      <c r="M2952" s="162"/>
      <c r="T2952" s="163"/>
      <c r="AT2952" s="158" t="s">
        <v>203</v>
      </c>
      <c r="AU2952" s="158" t="s">
        <v>89</v>
      </c>
      <c r="AV2952" s="13" t="s">
        <v>89</v>
      </c>
      <c r="AW2952" s="13" t="s">
        <v>39</v>
      </c>
      <c r="AX2952" s="13" t="s">
        <v>80</v>
      </c>
      <c r="AY2952" s="158" t="s">
        <v>192</v>
      </c>
    </row>
    <row r="2953" spans="2:51" s="12" customFormat="1" ht="10.199999999999999" x14ac:dyDescent="0.2">
      <c r="B2953" s="150"/>
      <c r="D2953" s="151" t="s">
        <v>203</v>
      </c>
      <c r="E2953" s="152" t="s">
        <v>20</v>
      </c>
      <c r="F2953" s="153" t="s">
        <v>3888</v>
      </c>
      <c r="H2953" s="152" t="s">
        <v>20</v>
      </c>
      <c r="I2953" s="154"/>
      <c r="L2953" s="150"/>
      <c r="M2953" s="155"/>
      <c r="T2953" s="156"/>
      <c r="AT2953" s="152" t="s">
        <v>203</v>
      </c>
      <c r="AU2953" s="152" t="s">
        <v>89</v>
      </c>
      <c r="AV2953" s="12" t="s">
        <v>22</v>
      </c>
      <c r="AW2953" s="12" t="s">
        <v>39</v>
      </c>
      <c r="AX2953" s="12" t="s">
        <v>80</v>
      </c>
      <c r="AY2953" s="152" t="s">
        <v>192</v>
      </c>
    </row>
    <row r="2954" spans="2:51" s="12" customFormat="1" ht="10.199999999999999" x14ac:dyDescent="0.2">
      <c r="B2954" s="150"/>
      <c r="D2954" s="151" t="s">
        <v>203</v>
      </c>
      <c r="E2954" s="152" t="s">
        <v>20</v>
      </c>
      <c r="F2954" s="153" t="s">
        <v>3889</v>
      </c>
      <c r="H2954" s="152" t="s">
        <v>20</v>
      </c>
      <c r="I2954" s="154"/>
      <c r="L2954" s="150"/>
      <c r="M2954" s="155"/>
      <c r="T2954" s="156"/>
      <c r="AT2954" s="152" t="s">
        <v>203</v>
      </c>
      <c r="AU2954" s="152" t="s">
        <v>89</v>
      </c>
      <c r="AV2954" s="12" t="s">
        <v>22</v>
      </c>
      <c r="AW2954" s="12" t="s">
        <v>39</v>
      </c>
      <c r="AX2954" s="12" t="s">
        <v>80</v>
      </c>
      <c r="AY2954" s="152" t="s">
        <v>192</v>
      </c>
    </row>
    <row r="2955" spans="2:51" s="13" customFormat="1" ht="10.199999999999999" x14ac:dyDescent="0.2">
      <c r="B2955" s="157"/>
      <c r="D2955" s="151" t="s">
        <v>203</v>
      </c>
      <c r="E2955" s="158" t="s">
        <v>20</v>
      </c>
      <c r="F2955" s="159" t="s">
        <v>3890</v>
      </c>
      <c r="H2955" s="160">
        <v>86.396000000000001</v>
      </c>
      <c r="I2955" s="161"/>
      <c r="L2955" s="157"/>
      <c r="M2955" s="162"/>
      <c r="T2955" s="163"/>
      <c r="AT2955" s="158" t="s">
        <v>203</v>
      </c>
      <c r="AU2955" s="158" t="s">
        <v>89</v>
      </c>
      <c r="AV2955" s="13" t="s">
        <v>89</v>
      </c>
      <c r="AW2955" s="13" t="s">
        <v>39</v>
      </c>
      <c r="AX2955" s="13" t="s">
        <v>80</v>
      </c>
      <c r="AY2955" s="158" t="s">
        <v>192</v>
      </c>
    </row>
    <row r="2956" spans="2:51" s="13" customFormat="1" ht="10.199999999999999" x14ac:dyDescent="0.2">
      <c r="B2956" s="157"/>
      <c r="D2956" s="151" t="s">
        <v>203</v>
      </c>
      <c r="E2956" s="158" t="s">
        <v>20</v>
      </c>
      <c r="F2956" s="159" t="s">
        <v>3891</v>
      </c>
      <c r="H2956" s="160">
        <v>45.97</v>
      </c>
      <c r="I2956" s="161"/>
      <c r="L2956" s="157"/>
      <c r="M2956" s="162"/>
      <c r="T2956" s="163"/>
      <c r="AT2956" s="158" t="s">
        <v>203</v>
      </c>
      <c r="AU2956" s="158" t="s">
        <v>89</v>
      </c>
      <c r="AV2956" s="13" t="s">
        <v>89</v>
      </c>
      <c r="AW2956" s="13" t="s">
        <v>39</v>
      </c>
      <c r="AX2956" s="13" t="s">
        <v>80</v>
      </c>
      <c r="AY2956" s="158" t="s">
        <v>192</v>
      </c>
    </row>
    <row r="2957" spans="2:51" s="12" customFormat="1" ht="10.199999999999999" x14ac:dyDescent="0.2">
      <c r="B2957" s="150"/>
      <c r="D2957" s="151" t="s">
        <v>203</v>
      </c>
      <c r="E2957" s="152" t="s">
        <v>20</v>
      </c>
      <c r="F2957" s="153" t="s">
        <v>3892</v>
      </c>
      <c r="H2957" s="152" t="s">
        <v>20</v>
      </c>
      <c r="I2957" s="154"/>
      <c r="L2957" s="150"/>
      <c r="M2957" s="155"/>
      <c r="T2957" s="156"/>
      <c r="AT2957" s="152" t="s">
        <v>203</v>
      </c>
      <c r="AU2957" s="152" t="s">
        <v>89</v>
      </c>
      <c r="AV2957" s="12" t="s">
        <v>22</v>
      </c>
      <c r="AW2957" s="12" t="s">
        <v>39</v>
      </c>
      <c r="AX2957" s="12" t="s">
        <v>80</v>
      </c>
      <c r="AY2957" s="152" t="s">
        <v>192</v>
      </c>
    </row>
    <row r="2958" spans="2:51" s="13" customFormat="1" ht="10.199999999999999" x14ac:dyDescent="0.2">
      <c r="B2958" s="157"/>
      <c r="D2958" s="151" t="s">
        <v>203</v>
      </c>
      <c r="E2958" s="158" t="s">
        <v>20</v>
      </c>
      <c r="F2958" s="159" t="s">
        <v>3893</v>
      </c>
      <c r="H2958" s="160">
        <v>28</v>
      </c>
      <c r="I2958" s="161"/>
      <c r="L2958" s="157"/>
      <c r="M2958" s="162"/>
      <c r="T2958" s="163"/>
      <c r="AT2958" s="158" t="s">
        <v>203</v>
      </c>
      <c r="AU2958" s="158" t="s">
        <v>89</v>
      </c>
      <c r="AV2958" s="13" t="s">
        <v>89</v>
      </c>
      <c r="AW2958" s="13" t="s">
        <v>39</v>
      </c>
      <c r="AX2958" s="13" t="s">
        <v>80</v>
      </c>
      <c r="AY2958" s="158" t="s">
        <v>192</v>
      </c>
    </row>
    <row r="2959" spans="2:51" s="12" customFormat="1" ht="10.199999999999999" x14ac:dyDescent="0.2">
      <c r="B2959" s="150"/>
      <c r="D2959" s="151" t="s">
        <v>203</v>
      </c>
      <c r="E2959" s="152" t="s">
        <v>20</v>
      </c>
      <c r="F2959" s="153" t="s">
        <v>3894</v>
      </c>
      <c r="H2959" s="152" t="s">
        <v>20</v>
      </c>
      <c r="I2959" s="154"/>
      <c r="L2959" s="150"/>
      <c r="M2959" s="155"/>
      <c r="T2959" s="156"/>
      <c r="AT2959" s="152" t="s">
        <v>203</v>
      </c>
      <c r="AU2959" s="152" t="s">
        <v>89</v>
      </c>
      <c r="AV2959" s="12" t="s">
        <v>22</v>
      </c>
      <c r="AW2959" s="12" t="s">
        <v>39</v>
      </c>
      <c r="AX2959" s="12" t="s">
        <v>80</v>
      </c>
      <c r="AY2959" s="152" t="s">
        <v>192</v>
      </c>
    </row>
    <row r="2960" spans="2:51" s="13" customFormat="1" ht="10.199999999999999" x14ac:dyDescent="0.2">
      <c r="B2960" s="157"/>
      <c r="D2960" s="151" t="s">
        <v>203</v>
      </c>
      <c r="E2960" s="158" t="s">
        <v>20</v>
      </c>
      <c r="F2960" s="159" t="s">
        <v>1322</v>
      </c>
      <c r="H2960" s="160">
        <v>342.21</v>
      </c>
      <c r="I2960" s="161"/>
      <c r="L2960" s="157"/>
      <c r="M2960" s="162"/>
      <c r="T2960" s="163"/>
      <c r="AT2960" s="158" t="s">
        <v>203</v>
      </c>
      <c r="AU2960" s="158" t="s">
        <v>89</v>
      </c>
      <c r="AV2960" s="13" t="s">
        <v>89</v>
      </c>
      <c r="AW2960" s="13" t="s">
        <v>39</v>
      </c>
      <c r="AX2960" s="13" t="s">
        <v>80</v>
      </c>
      <c r="AY2960" s="158" t="s">
        <v>192</v>
      </c>
    </row>
    <row r="2961" spans="2:51" s="12" customFormat="1" ht="10.199999999999999" x14ac:dyDescent="0.2">
      <c r="B2961" s="150"/>
      <c r="D2961" s="151" t="s">
        <v>203</v>
      </c>
      <c r="E2961" s="152" t="s">
        <v>20</v>
      </c>
      <c r="F2961" s="153" t="s">
        <v>3895</v>
      </c>
      <c r="H2961" s="152" t="s">
        <v>20</v>
      </c>
      <c r="I2961" s="154"/>
      <c r="L2961" s="150"/>
      <c r="M2961" s="155"/>
      <c r="T2961" s="156"/>
      <c r="AT2961" s="152" t="s">
        <v>203</v>
      </c>
      <c r="AU2961" s="152" t="s">
        <v>89</v>
      </c>
      <c r="AV2961" s="12" t="s">
        <v>22</v>
      </c>
      <c r="AW2961" s="12" t="s">
        <v>39</v>
      </c>
      <c r="AX2961" s="12" t="s">
        <v>80</v>
      </c>
      <c r="AY2961" s="152" t="s">
        <v>192</v>
      </c>
    </row>
    <row r="2962" spans="2:51" s="12" customFormat="1" ht="10.199999999999999" x14ac:dyDescent="0.2">
      <c r="B2962" s="150"/>
      <c r="D2962" s="151" t="s">
        <v>203</v>
      </c>
      <c r="E2962" s="152" t="s">
        <v>20</v>
      </c>
      <c r="F2962" s="153" t="s">
        <v>833</v>
      </c>
      <c r="H2962" s="152" t="s">
        <v>20</v>
      </c>
      <c r="I2962" s="154"/>
      <c r="L2962" s="150"/>
      <c r="M2962" s="155"/>
      <c r="T2962" s="156"/>
      <c r="AT2962" s="152" t="s">
        <v>203</v>
      </c>
      <c r="AU2962" s="152" t="s">
        <v>89</v>
      </c>
      <c r="AV2962" s="12" t="s">
        <v>22</v>
      </c>
      <c r="AW2962" s="12" t="s">
        <v>39</v>
      </c>
      <c r="AX2962" s="12" t="s">
        <v>80</v>
      </c>
      <c r="AY2962" s="152" t="s">
        <v>192</v>
      </c>
    </row>
    <row r="2963" spans="2:51" s="13" customFormat="1" ht="10.199999999999999" x14ac:dyDescent="0.2">
      <c r="B2963" s="157"/>
      <c r="D2963" s="151" t="s">
        <v>203</v>
      </c>
      <c r="E2963" s="158" t="s">
        <v>20</v>
      </c>
      <c r="F2963" s="159" t="s">
        <v>2362</v>
      </c>
      <c r="H2963" s="160">
        <v>26.22</v>
      </c>
      <c r="I2963" s="161"/>
      <c r="L2963" s="157"/>
      <c r="M2963" s="162"/>
      <c r="T2963" s="163"/>
      <c r="AT2963" s="158" t="s">
        <v>203</v>
      </c>
      <c r="AU2963" s="158" t="s">
        <v>89</v>
      </c>
      <c r="AV2963" s="13" t="s">
        <v>89</v>
      </c>
      <c r="AW2963" s="13" t="s">
        <v>39</v>
      </c>
      <c r="AX2963" s="13" t="s">
        <v>80</v>
      </c>
      <c r="AY2963" s="158" t="s">
        <v>192</v>
      </c>
    </row>
    <row r="2964" spans="2:51" s="12" customFormat="1" ht="10.199999999999999" x14ac:dyDescent="0.2">
      <c r="B2964" s="150"/>
      <c r="D2964" s="151" t="s">
        <v>203</v>
      </c>
      <c r="E2964" s="152" t="s">
        <v>20</v>
      </c>
      <c r="F2964" s="153" t="s">
        <v>3896</v>
      </c>
      <c r="H2964" s="152" t="s">
        <v>20</v>
      </c>
      <c r="I2964" s="154"/>
      <c r="L2964" s="150"/>
      <c r="M2964" s="155"/>
      <c r="T2964" s="156"/>
      <c r="AT2964" s="152" t="s">
        <v>203</v>
      </c>
      <c r="AU2964" s="152" t="s">
        <v>89</v>
      </c>
      <c r="AV2964" s="12" t="s">
        <v>22</v>
      </c>
      <c r="AW2964" s="12" t="s">
        <v>39</v>
      </c>
      <c r="AX2964" s="12" t="s">
        <v>80</v>
      </c>
      <c r="AY2964" s="152" t="s">
        <v>192</v>
      </c>
    </row>
    <row r="2965" spans="2:51" s="13" customFormat="1" ht="10.199999999999999" x14ac:dyDescent="0.2">
      <c r="B2965" s="157"/>
      <c r="D2965" s="151" t="s">
        <v>203</v>
      </c>
      <c r="E2965" s="158" t="s">
        <v>20</v>
      </c>
      <c r="F2965" s="159" t="s">
        <v>3897</v>
      </c>
      <c r="H2965" s="160">
        <v>-13.68</v>
      </c>
      <c r="I2965" s="161"/>
      <c r="L2965" s="157"/>
      <c r="M2965" s="162"/>
      <c r="T2965" s="163"/>
      <c r="AT2965" s="158" t="s">
        <v>203</v>
      </c>
      <c r="AU2965" s="158" t="s">
        <v>89</v>
      </c>
      <c r="AV2965" s="13" t="s">
        <v>89</v>
      </c>
      <c r="AW2965" s="13" t="s">
        <v>39</v>
      </c>
      <c r="AX2965" s="13" t="s">
        <v>80</v>
      </c>
      <c r="AY2965" s="158" t="s">
        <v>192</v>
      </c>
    </row>
    <row r="2966" spans="2:51" s="12" customFormat="1" ht="10.199999999999999" x14ac:dyDescent="0.2">
      <c r="B2966" s="150"/>
      <c r="D2966" s="151" t="s">
        <v>203</v>
      </c>
      <c r="E2966" s="152" t="s">
        <v>20</v>
      </c>
      <c r="F2966" s="153" t="s">
        <v>2243</v>
      </c>
      <c r="H2966" s="152" t="s">
        <v>20</v>
      </c>
      <c r="I2966" s="154"/>
      <c r="L2966" s="150"/>
      <c r="M2966" s="155"/>
      <c r="T2966" s="156"/>
      <c r="AT2966" s="152" t="s">
        <v>203</v>
      </c>
      <c r="AU2966" s="152" t="s">
        <v>89</v>
      </c>
      <c r="AV2966" s="12" t="s">
        <v>22</v>
      </c>
      <c r="AW2966" s="12" t="s">
        <v>39</v>
      </c>
      <c r="AX2966" s="12" t="s">
        <v>80</v>
      </c>
      <c r="AY2966" s="152" t="s">
        <v>192</v>
      </c>
    </row>
    <row r="2967" spans="2:51" s="13" customFormat="1" ht="10.199999999999999" x14ac:dyDescent="0.2">
      <c r="B2967" s="157"/>
      <c r="D2967" s="151" t="s">
        <v>203</v>
      </c>
      <c r="E2967" s="158" t="s">
        <v>20</v>
      </c>
      <c r="F2967" s="159" t="s">
        <v>2363</v>
      </c>
      <c r="H2967" s="160">
        <v>24.8</v>
      </c>
      <c r="I2967" s="161"/>
      <c r="L2967" s="157"/>
      <c r="M2967" s="162"/>
      <c r="T2967" s="163"/>
      <c r="AT2967" s="158" t="s">
        <v>203</v>
      </c>
      <c r="AU2967" s="158" t="s">
        <v>89</v>
      </c>
      <c r="AV2967" s="13" t="s">
        <v>89</v>
      </c>
      <c r="AW2967" s="13" t="s">
        <v>39</v>
      </c>
      <c r="AX2967" s="13" t="s">
        <v>80</v>
      </c>
      <c r="AY2967" s="158" t="s">
        <v>192</v>
      </c>
    </row>
    <row r="2968" spans="2:51" s="13" customFormat="1" ht="10.199999999999999" x14ac:dyDescent="0.2">
      <c r="B2968" s="157"/>
      <c r="D2968" s="151" t="s">
        <v>203</v>
      </c>
      <c r="E2968" s="158" t="s">
        <v>20</v>
      </c>
      <c r="F2968" s="159" t="s">
        <v>2365</v>
      </c>
      <c r="H2968" s="160">
        <v>15.5</v>
      </c>
      <c r="I2968" s="161"/>
      <c r="L2968" s="157"/>
      <c r="M2968" s="162"/>
      <c r="T2968" s="163"/>
      <c r="AT2968" s="158" t="s">
        <v>203</v>
      </c>
      <c r="AU2968" s="158" t="s">
        <v>89</v>
      </c>
      <c r="AV2968" s="13" t="s">
        <v>89</v>
      </c>
      <c r="AW2968" s="13" t="s">
        <v>39</v>
      </c>
      <c r="AX2968" s="13" t="s">
        <v>80</v>
      </c>
      <c r="AY2968" s="158" t="s">
        <v>192</v>
      </c>
    </row>
    <row r="2969" spans="2:51" s="13" customFormat="1" ht="10.199999999999999" x14ac:dyDescent="0.2">
      <c r="B2969" s="157"/>
      <c r="D2969" s="151" t="s">
        <v>203</v>
      </c>
      <c r="E2969" s="158" t="s">
        <v>20</v>
      </c>
      <c r="F2969" s="159" t="s">
        <v>2365</v>
      </c>
      <c r="H2969" s="160">
        <v>15.5</v>
      </c>
      <c r="I2969" s="161"/>
      <c r="L2969" s="157"/>
      <c r="M2969" s="162"/>
      <c r="T2969" s="163"/>
      <c r="AT2969" s="158" t="s">
        <v>203</v>
      </c>
      <c r="AU2969" s="158" t="s">
        <v>89</v>
      </c>
      <c r="AV2969" s="13" t="s">
        <v>89</v>
      </c>
      <c r="AW2969" s="13" t="s">
        <v>39</v>
      </c>
      <c r="AX2969" s="13" t="s">
        <v>80</v>
      </c>
      <c r="AY2969" s="158" t="s">
        <v>192</v>
      </c>
    </row>
    <row r="2970" spans="2:51" s="13" customFormat="1" ht="10.199999999999999" x14ac:dyDescent="0.2">
      <c r="B2970" s="157"/>
      <c r="D2970" s="151" t="s">
        <v>203</v>
      </c>
      <c r="E2970" s="158" t="s">
        <v>20</v>
      </c>
      <c r="F2970" s="159" t="s">
        <v>2367</v>
      </c>
      <c r="H2970" s="160">
        <v>19.22</v>
      </c>
      <c r="I2970" s="161"/>
      <c r="L2970" s="157"/>
      <c r="M2970" s="162"/>
      <c r="T2970" s="163"/>
      <c r="AT2970" s="158" t="s">
        <v>203</v>
      </c>
      <c r="AU2970" s="158" t="s">
        <v>89</v>
      </c>
      <c r="AV2970" s="13" t="s">
        <v>89</v>
      </c>
      <c r="AW2970" s="13" t="s">
        <v>39</v>
      </c>
      <c r="AX2970" s="13" t="s">
        <v>80</v>
      </c>
      <c r="AY2970" s="158" t="s">
        <v>192</v>
      </c>
    </row>
    <row r="2971" spans="2:51" s="12" customFormat="1" ht="10.199999999999999" x14ac:dyDescent="0.2">
      <c r="B2971" s="150"/>
      <c r="D2971" s="151" t="s">
        <v>203</v>
      </c>
      <c r="E2971" s="152" t="s">
        <v>20</v>
      </c>
      <c r="F2971" s="153" t="s">
        <v>3896</v>
      </c>
      <c r="H2971" s="152" t="s">
        <v>20</v>
      </c>
      <c r="I2971" s="154"/>
      <c r="L2971" s="150"/>
      <c r="M2971" s="155"/>
      <c r="T2971" s="156"/>
      <c r="AT2971" s="152" t="s">
        <v>203</v>
      </c>
      <c r="AU2971" s="152" t="s">
        <v>89</v>
      </c>
      <c r="AV2971" s="12" t="s">
        <v>22</v>
      </c>
      <c r="AW2971" s="12" t="s">
        <v>39</v>
      </c>
      <c r="AX2971" s="12" t="s">
        <v>80</v>
      </c>
      <c r="AY2971" s="152" t="s">
        <v>192</v>
      </c>
    </row>
    <row r="2972" spans="2:51" s="13" customFormat="1" ht="10.199999999999999" x14ac:dyDescent="0.2">
      <c r="B2972" s="157"/>
      <c r="D2972" s="151" t="s">
        <v>203</v>
      </c>
      <c r="E2972" s="158" t="s">
        <v>20</v>
      </c>
      <c r="F2972" s="159" t="s">
        <v>3898</v>
      </c>
      <c r="H2972" s="160">
        <v>-5.0170000000000003</v>
      </c>
      <c r="I2972" s="161"/>
      <c r="L2972" s="157"/>
      <c r="M2972" s="162"/>
      <c r="T2972" s="163"/>
      <c r="AT2972" s="158" t="s">
        <v>203</v>
      </c>
      <c r="AU2972" s="158" t="s">
        <v>89</v>
      </c>
      <c r="AV2972" s="13" t="s">
        <v>89</v>
      </c>
      <c r="AW2972" s="13" t="s">
        <v>39</v>
      </c>
      <c r="AX2972" s="13" t="s">
        <v>80</v>
      </c>
      <c r="AY2972" s="158" t="s">
        <v>192</v>
      </c>
    </row>
    <row r="2973" spans="2:51" s="13" customFormat="1" ht="10.199999999999999" x14ac:dyDescent="0.2">
      <c r="B2973" s="157"/>
      <c r="D2973" s="151" t="s">
        <v>203</v>
      </c>
      <c r="E2973" s="158" t="s">
        <v>20</v>
      </c>
      <c r="F2973" s="159" t="s">
        <v>3899</v>
      </c>
      <c r="H2973" s="160">
        <v>-1.7929999999999999</v>
      </c>
      <c r="I2973" s="161"/>
      <c r="L2973" s="157"/>
      <c r="M2973" s="162"/>
      <c r="T2973" s="163"/>
      <c r="AT2973" s="158" t="s">
        <v>203</v>
      </c>
      <c r="AU2973" s="158" t="s">
        <v>89</v>
      </c>
      <c r="AV2973" s="13" t="s">
        <v>89</v>
      </c>
      <c r="AW2973" s="13" t="s">
        <v>39</v>
      </c>
      <c r="AX2973" s="13" t="s">
        <v>80</v>
      </c>
      <c r="AY2973" s="158" t="s">
        <v>192</v>
      </c>
    </row>
    <row r="2974" spans="2:51" s="12" customFormat="1" ht="10.199999999999999" x14ac:dyDescent="0.2">
      <c r="B2974" s="150"/>
      <c r="D2974" s="151" t="s">
        <v>203</v>
      </c>
      <c r="E2974" s="152" t="s">
        <v>20</v>
      </c>
      <c r="F2974" s="153" t="s">
        <v>2245</v>
      </c>
      <c r="H2974" s="152" t="s">
        <v>20</v>
      </c>
      <c r="I2974" s="154"/>
      <c r="L2974" s="150"/>
      <c r="M2974" s="155"/>
      <c r="T2974" s="156"/>
      <c r="AT2974" s="152" t="s">
        <v>203</v>
      </c>
      <c r="AU2974" s="152" t="s">
        <v>89</v>
      </c>
      <c r="AV2974" s="12" t="s">
        <v>22</v>
      </c>
      <c r="AW2974" s="12" t="s">
        <v>39</v>
      </c>
      <c r="AX2974" s="12" t="s">
        <v>80</v>
      </c>
      <c r="AY2974" s="152" t="s">
        <v>192</v>
      </c>
    </row>
    <row r="2975" spans="2:51" s="13" customFormat="1" ht="10.199999999999999" x14ac:dyDescent="0.2">
      <c r="B2975" s="157"/>
      <c r="D2975" s="151" t="s">
        <v>203</v>
      </c>
      <c r="E2975" s="158" t="s">
        <v>20</v>
      </c>
      <c r="F2975" s="159" t="s">
        <v>2368</v>
      </c>
      <c r="H2975" s="160">
        <v>41.54</v>
      </c>
      <c r="I2975" s="161"/>
      <c r="L2975" s="157"/>
      <c r="M2975" s="162"/>
      <c r="T2975" s="163"/>
      <c r="AT2975" s="158" t="s">
        <v>203</v>
      </c>
      <c r="AU2975" s="158" t="s">
        <v>89</v>
      </c>
      <c r="AV2975" s="13" t="s">
        <v>89</v>
      </c>
      <c r="AW2975" s="13" t="s">
        <v>39</v>
      </c>
      <c r="AX2975" s="13" t="s">
        <v>80</v>
      </c>
      <c r="AY2975" s="158" t="s">
        <v>192</v>
      </c>
    </row>
    <row r="2976" spans="2:51" s="13" customFormat="1" ht="10.199999999999999" x14ac:dyDescent="0.2">
      <c r="B2976" s="157"/>
      <c r="D2976" s="151" t="s">
        <v>203</v>
      </c>
      <c r="E2976" s="158" t="s">
        <v>20</v>
      </c>
      <c r="F2976" s="159" t="s">
        <v>2371</v>
      </c>
      <c r="H2976" s="160">
        <v>15.19</v>
      </c>
      <c r="I2976" s="161"/>
      <c r="L2976" s="157"/>
      <c r="M2976" s="162"/>
      <c r="T2976" s="163"/>
      <c r="AT2976" s="158" t="s">
        <v>203</v>
      </c>
      <c r="AU2976" s="158" t="s">
        <v>89</v>
      </c>
      <c r="AV2976" s="13" t="s">
        <v>89</v>
      </c>
      <c r="AW2976" s="13" t="s">
        <v>39</v>
      </c>
      <c r="AX2976" s="13" t="s">
        <v>80</v>
      </c>
      <c r="AY2976" s="158" t="s">
        <v>192</v>
      </c>
    </row>
    <row r="2977" spans="2:65" s="13" customFormat="1" ht="10.199999999999999" x14ac:dyDescent="0.2">
      <c r="B2977" s="157"/>
      <c r="D2977" s="151" t="s">
        <v>203</v>
      </c>
      <c r="E2977" s="158" t="s">
        <v>20</v>
      </c>
      <c r="F2977" s="159" t="s">
        <v>2372</v>
      </c>
      <c r="H2977" s="160">
        <v>13.33</v>
      </c>
      <c r="I2977" s="161"/>
      <c r="L2977" s="157"/>
      <c r="M2977" s="162"/>
      <c r="T2977" s="163"/>
      <c r="AT2977" s="158" t="s">
        <v>203</v>
      </c>
      <c r="AU2977" s="158" t="s">
        <v>89</v>
      </c>
      <c r="AV2977" s="13" t="s">
        <v>89</v>
      </c>
      <c r="AW2977" s="13" t="s">
        <v>39</v>
      </c>
      <c r="AX2977" s="13" t="s">
        <v>80</v>
      </c>
      <c r="AY2977" s="158" t="s">
        <v>192</v>
      </c>
    </row>
    <row r="2978" spans="2:65" s="13" customFormat="1" ht="10.199999999999999" x14ac:dyDescent="0.2">
      <c r="B2978" s="157"/>
      <c r="D2978" s="151" t="s">
        <v>203</v>
      </c>
      <c r="E2978" s="158" t="s">
        <v>20</v>
      </c>
      <c r="F2978" s="159" t="s">
        <v>2373</v>
      </c>
      <c r="H2978" s="160">
        <v>13.64</v>
      </c>
      <c r="I2978" s="161"/>
      <c r="L2978" s="157"/>
      <c r="M2978" s="162"/>
      <c r="T2978" s="163"/>
      <c r="AT2978" s="158" t="s">
        <v>203</v>
      </c>
      <c r="AU2978" s="158" t="s">
        <v>89</v>
      </c>
      <c r="AV2978" s="13" t="s">
        <v>89</v>
      </c>
      <c r="AW2978" s="13" t="s">
        <v>39</v>
      </c>
      <c r="AX2978" s="13" t="s">
        <v>80</v>
      </c>
      <c r="AY2978" s="158" t="s">
        <v>192</v>
      </c>
    </row>
    <row r="2979" spans="2:65" s="13" customFormat="1" ht="10.199999999999999" x14ac:dyDescent="0.2">
      <c r="B2979" s="157"/>
      <c r="D2979" s="151" t="s">
        <v>203</v>
      </c>
      <c r="E2979" s="158" t="s">
        <v>20</v>
      </c>
      <c r="F2979" s="159" t="s">
        <v>3721</v>
      </c>
      <c r="H2979" s="160">
        <v>1.8</v>
      </c>
      <c r="I2979" s="161"/>
      <c r="L2979" s="157"/>
      <c r="M2979" s="162"/>
      <c r="T2979" s="163"/>
      <c r="AT2979" s="158" t="s">
        <v>203</v>
      </c>
      <c r="AU2979" s="158" t="s">
        <v>89</v>
      </c>
      <c r="AV2979" s="13" t="s">
        <v>89</v>
      </c>
      <c r="AW2979" s="13" t="s">
        <v>39</v>
      </c>
      <c r="AX2979" s="13" t="s">
        <v>80</v>
      </c>
      <c r="AY2979" s="158" t="s">
        <v>192</v>
      </c>
    </row>
    <row r="2980" spans="2:65" s="12" customFormat="1" ht="10.199999999999999" x14ac:dyDescent="0.2">
      <c r="B2980" s="150"/>
      <c r="D2980" s="151" t="s">
        <v>203</v>
      </c>
      <c r="E2980" s="152" t="s">
        <v>20</v>
      </c>
      <c r="F2980" s="153" t="s">
        <v>3896</v>
      </c>
      <c r="H2980" s="152" t="s">
        <v>20</v>
      </c>
      <c r="I2980" s="154"/>
      <c r="L2980" s="150"/>
      <c r="M2980" s="155"/>
      <c r="T2980" s="156"/>
      <c r="AT2980" s="152" t="s">
        <v>203</v>
      </c>
      <c r="AU2980" s="152" t="s">
        <v>89</v>
      </c>
      <c r="AV2980" s="12" t="s">
        <v>22</v>
      </c>
      <c r="AW2980" s="12" t="s">
        <v>39</v>
      </c>
      <c r="AX2980" s="12" t="s">
        <v>80</v>
      </c>
      <c r="AY2980" s="152" t="s">
        <v>192</v>
      </c>
    </row>
    <row r="2981" spans="2:65" s="13" customFormat="1" ht="10.199999999999999" x14ac:dyDescent="0.2">
      <c r="B2981" s="157"/>
      <c r="D2981" s="151" t="s">
        <v>203</v>
      </c>
      <c r="E2981" s="158" t="s">
        <v>20</v>
      </c>
      <c r="F2981" s="159" t="s">
        <v>3900</v>
      </c>
      <c r="H2981" s="160">
        <v>-3.3279999999999998</v>
      </c>
      <c r="I2981" s="161"/>
      <c r="L2981" s="157"/>
      <c r="M2981" s="162"/>
      <c r="T2981" s="163"/>
      <c r="AT2981" s="158" t="s">
        <v>203</v>
      </c>
      <c r="AU2981" s="158" t="s">
        <v>89</v>
      </c>
      <c r="AV2981" s="13" t="s">
        <v>89</v>
      </c>
      <c r="AW2981" s="13" t="s">
        <v>39</v>
      </c>
      <c r="AX2981" s="13" t="s">
        <v>80</v>
      </c>
      <c r="AY2981" s="158" t="s">
        <v>192</v>
      </c>
    </row>
    <row r="2982" spans="2:65" s="13" customFormat="1" ht="10.199999999999999" x14ac:dyDescent="0.2">
      <c r="B2982" s="157"/>
      <c r="D2982" s="151" t="s">
        <v>203</v>
      </c>
      <c r="E2982" s="158" t="s">
        <v>20</v>
      </c>
      <c r="F2982" s="159" t="s">
        <v>3899</v>
      </c>
      <c r="H2982" s="160">
        <v>-1.7929999999999999</v>
      </c>
      <c r="I2982" s="161"/>
      <c r="L2982" s="157"/>
      <c r="M2982" s="162"/>
      <c r="T2982" s="163"/>
      <c r="AT2982" s="158" t="s">
        <v>203</v>
      </c>
      <c r="AU2982" s="158" t="s">
        <v>89</v>
      </c>
      <c r="AV2982" s="13" t="s">
        <v>89</v>
      </c>
      <c r="AW2982" s="13" t="s">
        <v>39</v>
      </c>
      <c r="AX2982" s="13" t="s">
        <v>80</v>
      </c>
      <c r="AY2982" s="158" t="s">
        <v>192</v>
      </c>
    </row>
    <row r="2983" spans="2:65" s="14" customFormat="1" ht="10.199999999999999" x14ac:dyDescent="0.2">
      <c r="B2983" s="164"/>
      <c r="D2983" s="151" t="s">
        <v>203</v>
      </c>
      <c r="E2983" s="165" t="s">
        <v>1252</v>
      </c>
      <c r="F2983" s="166" t="s">
        <v>207</v>
      </c>
      <c r="H2983" s="167">
        <v>832.505</v>
      </c>
      <c r="I2983" s="168"/>
      <c r="L2983" s="164"/>
      <c r="M2983" s="169"/>
      <c r="T2983" s="170"/>
      <c r="AT2983" s="165" t="s">
        <v>203</v>
      </c>
      <c r="AU2983" s="165" t="s">
        <v>89</v>
      </c>
      <c r="AV2983" s="14" t="s">
        <v>199</v>
      </c>
      <c r="AW2983" s="14" t="s">
        <v>39</v>
      </c>
      <c r="AX2983" s="14" t="s">
        <v>22</v>
      </c>
      <c r="AY2983" s="165" t="s">
        <v>192</v>
      </c>
    </row>
    <row r="2984" spans="2:65" s="1" customFormat="1" ht="16.5" customHeight="1" x14ac:dyDescent="0.2">
      <c r="B2984" s="33"/>
      <c r="C2984" s="133" t="s">
        <v>3901</v>
      </c>
      <c r="D2984" s="133" t="s">
        <v>194</v>
      </c>
      <c r="E2984" s="134" t="s">
        <v>3902</v>
      </c>
      <c r="F2984" s="135" t="s">
        <v>3903</v>
      </c>
      <c r="G2984" s="136" t="s">
        <v>234</v>
      </c>
      <c r="H2984" s="137">
        <v>97.99</v>
      </c>
      <c r="I2984" s="138"/>
      <c r="J2984" s="139">
        <f>ROUND(I2984*H2984,2)</f>
        <v>0</v>
      </c>
      <c r="K2984" s="135" t="s">
        <v>20</v>
      </c>
      <c r="L2984" s="33"/>
      <c r="M2984" s="140" t="s">
        <v>20</v>
      </c>
      <c r="N2984" s="141" t="s">
        <v>51</v>
      </c>
      <c r="P2984" s="142">
        <f>O2984*H2984</f>
        <v>0</v>
      </c>
      <c r="Q2984" s="142">
        <v>2.5999999999999998E-4</v>
      </c>
      <c r="R2984" s="142">
        <f>Q2984*H2984</f>
        <v>2.5477399999999997E-2</v>
      </c>
      <c r="S2984" s="142">
        <v>0</v>
      </c>
      <c r="T2984" s="143">
        <f>S2984*H2984</f>
        <v>0</v>
      </c>
      <c r="AR2984" s="144" t="s">
        <v>350</v>
      </c>
      <c r="AT2984" s="144" t="s">
        <v>194</v>
      </c>
      <c r="AU2984" s="144" t="s">
        <v>89</v>
      </c>
      <c r="AY2984" s="18" t="s">
        <v>192</v>
      </c>
      <c r="BE2984" s="145">
        <f>IF(N2984="základní",J2984,0)</f>
        <v>0</v>
      </c>
      <c r="BF2984" s="145">
        <f>IF(N2984="snížená",J2984,0)</f>
        <v>0</v>
      </c>
      <c r="BG2984" s="145">
        <f>IF(N2984="zákl. přenesená",J2984,0)</f>
        <v>0</v>
      </c>
      <c r="BH2984" s="145">
        <f>IF(N2984="sníž. přenesená",J2984,0)</f>
        <v>0</v>
      </c>
      <c r="BI2984" s="145">
        <f>IF(N2984="nulová",J2984,0)</f>
        <v>0</v>
      </c>
      <c r="BJ2984" s="18" t="s">
        <v>22</v>
      </c>
      <c r="BK2984" s="145">
        <f>ROUND(I2984*H2984,2)</f>
        <v>0</v>
      </c>
      <c r="BL2984" s="18" t="s">
        <v>350</v>
      </c>
      <c r="BM2984" s="144" t="s">
        <v>3904</v>
      </c>
    </row>
    <row r="2985" spans="2:65" s="12" customFormat="1" ht="10.199999999999999" x14ac:dyDescent="0.2">
      <c r="B2985" s="150"/>
      <c r="D2985" s="151" t="s">
        <v>203</v>
      </c>
      <c r="E2985" s="152" t="s">
        <v>20</v>
      </c>
      <c r="F2985" s="153" t="s">
        <v>3905</v>
      </c>
      <c r="H2985" s="152" t="s">
        <v>20</v>
      </c>
      <c r="I2985" s="154"/>
      <c r="L2985" s="150"/>
      <c r="M2985" s="155"/>
      <c r="T2985" s="156"/>
      <c r="AT2985" s="152" t="s">
        <v>203</v>
      </c>
      <c r="AU2985" s="152" t="s">
        <v>89</v>
      </c>
      <c r="AV2985" s="12" t="s">
        <v>22</v>
      </c>
      <c r="AW2985" s="12" t="s">
        <v>39</v>
      </c>
      <c r="AX2985" s="12" t="s">
        <v>80</v>
      </c>
      <c r="AY2985" s="152" t="s">
        <v>192</v>
      </c>
    </row>
    <row r="2986" spans="2:65" s="12" customFormat="1" ht="10.199999999999999" x14ac:dyDescent="0.2">
      <c r="B2986" s="150"/>
      <c r="D2986" s="151" t="s">
        <v>203</v>
      </c>
      <c r="E2986" s="152" t="s">
        <v>20</v>
      </c>
      <c r="F2986" s="153" t="s">
        <v>3906</v>
      </c>
      <c r="H2986" s="152" t="s">
        <v>20</v>
      </c>
      <c r="I2986" s="154"/>
      <c r="L2986" s="150"/>
      <c r="M2986" s="155"/>
      <c r="T2986" s="156"/>
      <c r="AT2986" s="152" t="s">
        <v>203</v>
      </c>
      <c r="AU2986" s="152" t="s">
        <v>89</v>
      </c>
      <c r="AV2986" s="12" t="s">
        <v>22</v>
      </c>
      <c r="AW2986" s="12" t="s">
        <v>39</v>
      </c>
      <c r="AX2986" s="12" t="s">
        <v>80</v>
      </c>
      <c r="AY2986" s="152" t="s">
        <v>192</v>
      </c>
    </row>
    <row r="2987" spans="2:65" s="13" customFormat="1" ht="10.199999999999999" x14ac:dyDescent="0.2">
      <c r="B2987" s="157"/>
      <c r="D2987" s="151" t="s">
        <v>203</v>
      </c>
      <c r="E2987" s="158" t="s">
        <v>20</v>
      </c>
      <c r="F2987" s="159" t="s">
        <v>3907</v>
      </c>
      <c r="H2987" s="160">
        <v>14.88</v>
      </c>
      <c r="I2987" s="161"/>
      <c r="L2987" s="157"/>
      <c r="M2987" s="162"/>
      <c r="T2987" s="163"/>
      <c r="AT2987" s="158" t="s">
        <v>203</v>
      </c>
      <c r="AU2987" s="158" t="s">
        <v>89</v>
      </c>
      <c r="AV2987" s="13" t="s">
        <v>89</v>
      </c>
      <c r="AW2987" s="13" t="s">
        <v>39</v>
      </c>
      <c r="AX2987" s="13" t="s">
        <v>80</v>
      </c>
      <c r="AY2987" s="158" t="s">
        <v>192</v>
      </c>
    </row>
    <row r="2988" spans="2:65" s="12" customFormat="1" ht="10.199999999999999" x14ac:dyDescent="0.2">
      <c r="B2988" s="150"/>
      <c r="D2988" s="151" t="s">
        <v>203</v>
      </c>
      <c r="E2988" s="152" t="s">
        <v>20</v>
      </c>
      <c r="F2988" s="153" t="s">
        <v>3908</v>
      </c>
      <c r="H2988" s="152" t="s">
        <v>20</v>
      </c>
      <c r="I2988" s="154"/>
      <c r="L2988" s="150"/>
      <c r="M2988" s="155"/>
      <c r="T2988" s="156"/>
      <c r="AT2988" s="152" t="s">
        <v>203</v>
      </c>
      <c r="AU2988" s="152" t="s">
        <v>89</v>
      </c>
      <c r="AV2988" s="12" t="s">
        <v>22</v>
      </c>
      <c r="AW2988" s="12" t="s">
        <v>39</v>
      </c>
      <c r="AX2988" s="12" t="s">
        <v>80</v>
      </c>
      <c r="AY2988" s="152" t="s">
        <v>192</v>
      </c>
    </row>
    <row r="2989" spans="2:65" s="13" customFormat="1" ht="10.199999999999999" x14ac:dyDescent="0.2">
      <c r="B2989" s="157"/>
      <c r="D2989" s="151" t="s">
        <v>203</v>
      </c>
      <c r="E2989" s="158" t="s">
        <v>20</v>
      </c>
      <c r="F2989" s="159" t="s">
        <v>3909</v>
      </c>
      <c r="H2989" s="160">
        <v>8.16</v>
      </c>
      <c r="I2989" s="161"/>
      <c r="L2989" s="157"/>
      <c r="M2989" s="162"/>
      <c r="T2989" s="163"/>
      <c r="AT2989" s="158" t="s">
        <v>203</v>
      </c>
      <c r="AU2989" s="158" t="s">
        <v>89</v>
      </c>
      <c r="AV2989" s="13" t="s">
        <v>89</v>
      </c>
      <c r="AW2989" s="13" t="s">
        <v>39</v>
      </c>
      <c r="AX2989" s="13" t="s">
        <v>80</v>
      </c>
      <c r="AY2989" s="158" t="s">
        <v>192</v>
      </c>
    </row>
    <row r="2990" spans="2:65" s="12" customFormat="1" ht="10.199999999999999" x14ac:dyDescent="0.2">
      <c r="B2990" s="150"/>
      <c r="D2990" s="151" t="s">
        <v>203</v>
      </c>
      <c r="E2990" s="152" t="s">
        <v>20</v>
      </c>
      <c r="F2990" s="153" t="s">
        <v>3910</v>
      </c>
      <c r="H2990" s="152" t="s">
        <v>20</v>
      </c>
      <c r="I2990" s="154"/>
      <c r="L2990" s="150"/>
      <c r="M2990" s="155"/>
      <c r="T2990" s="156"/>
      <c r="AT2990" s="152" t="s">
        <v>203</v>
      </c>
      <c r="AU2990" s="152" t="s">
        <v>89</v>
      </c>
      <c r="AV2990" s="12" t="s">
        <v>22</v>
      </c>
      <c r="AW2990" s="12" t="s">
        <v>39</v>
      </c>
      <c r="AX2990" s="12" t="s">
        <v>80</v>
      </c>
      <c r="AY2990" s="152" t="s">
        <v>192</v>
      </c>
    </row>
    <row r="2991" spans="2:65" s="12" customFormat="1" ht="10.199999999999999" x14ac:dyDescent="0.2">
      <c r="B2991" s="150"/>
      <c r="D2991" s="151" t="s">
        <v>203</v>
      </c>
      <c r="E2991" s="152" t="s">
        <v>20</v>
      </c>
      <c r="F2991" s="153" t="s">
        <v>3906</v>
      </c>
      <c r="H2991" s="152" t="s">
        <v>20</v>
      </c>
      <c r="I2991" s="154"/>
      <c r="L2991" s="150"/>
      <c r="M2991" s="155"/>
      <c r="T2991" s="156"/>
      <c r="AT2991" s="152" t="s">
        <v>203</v>
      </c>
      <c r="AU2991" s="152" t="s">
        <v>89</v>
      </c>
      <c r="AV2991" s="12" t="s">
        <v>22</v>
      </c>
      <c r="AW2991" s="12" t="s">
        <v>39</v>
      </c>
      <c r="AX2991" s="12" t="s">
        <v>80</v>
      </c>
      <c r="AY2991" s="152" t="s">
        <v>192</v>
      </c>
    </row>
    <row r="2992" spans="2:65" s="13" customFormat="1" ht="10.199999999999999" x14ac:dyDescent="0.2">
      <c r="B2992" s="157"/>
      <c r="D2992" s="151" t="s">
        <v>203</v>
      </c>
      <c r="E2992" s="158" t="s">
        <v>20</v>
      </c>
      <c r="F2992" s="159" t="s">
        <v>3911</v>
      </c>
      <c r="H2992" s="160">
        <v>51.424999999999997</v>
      </c>
      <c r="I2992" s="161"/>
      <c r="L2992" s="157"/>
      <c r="M2992" s="162"/>
      <c r="T2992" s="163"/>
      <c r="AT2992" s="158" t="s">
        <v>203</v>
      </c>
      <c r="AU2992" s="158" t="s">
        <v>89</v>
      </c>
      <c r="AV2992" s="13" t="s">
        <v>89</v>
      </c>
      <c r="AW2992" s="13" t="s">
        <v>39</v>
      </c>
      <c r="AX2992" s="13" t="s">
        <v>80</v>
      </c>
      <c r="AY2992" s="158" t="s">
        <v>192</v>
      </c>
    </row>
    <row r="2993" spans="2:65" s="13" customFormat="1" ht="10.199999999999999" x14ac:dyDescent="0.2">
      <c r="B2993" s="157"/>
      <c r="D2993" s="151" t="s">
        <v>203</v>
      </c>
      <c r="E2993" s="158" t="s">
        <v>20</v>
      </c>
      <c r="F2993" s="159" t="s">
        <v>3912</v>
      </c>
      <c r="H2993" s="160">
        <v>5.2249999999999996</v>
      </c>
      <c r="I2993" s="161"/>
      <c r="L2993" s="157"/>
      <c r="M2993" s="162"/>
      <c r="T2993" s="163"/>
      <c r="AT2993" s="158" t="s">
        <v>203</v>
      </c>
      <c r="AU2993" s="158" t="s">
        <v>89</v>
      </c>
      <c r="AV2993" s="13" t="s">
        <v>89</v>
      </c>
      <c r="AW2993" s="13" t="s">
        <v>39</v>
      </c>
      <c r="AX2993" s="13" t="s">
        <v>80</v>
      </c>
      <c r="AY2993" s="158" t="s">
        <v>192</v>
      </c>
    </row>
    <row r="2994" spans="2:65" s="12" customFormat="1" ht="10.199999999999999" x14ac:dyDescent="0.2">
      <c r="B2994" s="150"/>
      <c r="D2994" s="151" t="s">
        <v>203</v>
      </c>
      <c r="E2994" s="152" t="s">
        <v>20</v>
      </c>
      <c r="F2994" s="153" t="s">
        <v>3908</v>
      </c>
      <c r="H2994" s="152" t="s">
        <v>20</v>
      </c>
      <c r="I2994" s="154"/>
      <c r="L2994" s="150"/>
      <c r="M2994" s="155"/>
      <c r="T2994" s="156"/>
      <c r="AT2994" s="152" t="s">
        <v>203</v>
      </c>
      <c r="AU2994" s="152" t="s">
        <v>89</v>
      </c>
      <c r="AV2994" s="12" t="s">
        <v>22</v>
      </c>
      <c r="AW2994" s="12" t="s">
        <v>39</v>
      </c>
      <c r="AX2994" s="12" t="s">
        <v>80</v>
      </c>
      <c r="AY2994" s="152" t="s">
        <v>192</v>
      </c>
    </row>
    <row r="2995" spans="2:65" s="13" customFormat="1" ht="10.199999999999999" x14ac:dyDescent="0.2">
      <c r="B2995" s="157"/>
      <c r="D2995" s="151" t="s">
        <v>203</v>
      </c>
      <c r="E2995" s="158" t="s">
        <v>20</v>
      </c>
      <c r="F2995" s="159" t="s">
        <v>2344</v>
      </c>
      <c r="H2995" s="160">
        <v>18.3</v>
      </c>
      <c r="I2995" s="161"/>
      <c r="L2995" s="157"/>
      <c r="M2995" s="162"/>
      <c r="T2995" s="163"/>
      <c r="AT2995" s="158" t="s">
        <v>203</v>
      </c>
      <c r="AU2995" s="158" t="s">
        <v>89</v>
      </c>
      <c r="AV2995" s="13" t="s">
        <v>89</v>
      </c>
      <c r="AW2995" s="13" t="s">
        <v>39</v>
      </c>
      <c r="AX2995" s="13" t="s">
        <v>80</v>
      </c>
      <c r="AY2995" s="158" t="s">
        <v>192</v>
      </c>
    </row>
    <row r="2996" spans="2:65" s="14" customFormat="1" ht="10.199999999999999" x14ac:dyDescent="0.2">
      <c r="B2996" s="164"/>
      <c r="D2996" s="151" t="s">
        <v>203</v>
      </c>
      <c r="E2996" s="165" t="s">
        <v>1256</v>
      </c>
      <c r="F2996" s="166" t="s">
        <v>207</v>
      </c>
      <c r="H2996" s="167">
        <v>97.99</v>
      </c>
      <c r="I2996" s="168"/>
      <c r="L2996" s="164"/>
      <c r="M2996" s="169"/>
      <c r="T2996" s="170"/>
      <c r="AT2996" s="165" t="s">
        <v>203</v>
      </c>
      <c r="AU2996" s="165" t="s">
        <v>89</v>
      </c>
      <c r="AV2996" s="14" t="s">
        <v>199</v>
      </c>
      <c r="AW2996" s="14" t="s">
        <v>39</v>
      </c>
      <c r="AX2996" s="14" t="s">
        <v>22</v>
      </c>
      <c r="AY2996" s="165" t="s">
        <v>192</v>
      </c>
    </row>
    <row r="2997" spans="2:65" s="1" customFormat="1" ht="16.5" customHeight="1" x14ac:dyDescent="0.2">
      <c r="B2997" s="33"/>
      <c r="C2997" s="133" t="s">
        <v>3913</v>
      </c>
      <c r="D2997" s="133" t="s">
        <v>194</v>
      </c>
      <c r="E2997" s="134" t="s">
        <v>3914</v>
      </c>
      <c r="F2997" s="135" t="s">
        <v>3915</v>
      </c>
      <c r="G2997" s="136" t="s">
        <v>234</v>
      </c>
      <c r="H2997" s="137">
        <v>921.19899999999996</v>
      </c>
      <c r="I2997" s="138"/>
      <c r="J2997" s="139">
        <f>ROUND(I2997*H2997,2)</f>
        <v>0</v>
      </c>
      <c r="K2997" s="135" t="s">
        <v>20</v>
      </c>
      <c r="L2997" s="33"/>
      <c r="M2997" s="140" t="s">
        <v>20</v>
      </c>
      <c r="N2997" s="141" t="s">
        <v>51</v>
      </c>
      <c r="P2997" s="142">
        <f>O2997*H2997</f>
        <v>0</v>
      </c>
      <c r="Q2997" s="142">
        <v>2.7999999999999998E-4</v>
      </c>
      <c r="R2997" s="142">
        <f>Q2997*H2997</f>
        <v>0.25793571999999998</v>
      </c>
      <c r="S2997" s="142">
        <v>0</v>
      </c>
      <c r="T2997" s="143">
        <f>S2997*H2997</f>
        <v>0</v>
      </c>
      <c r="AR2997" s="144" t="s">
        <v>350</v>
      </c>
      <c r="AT2997" s="144" t="s">
        <v>194</v>
      </c>
      <c r="AU2997" s="144" t="s">
        <v>89</v>
      </c>
      <c r="AY2997" s="18" t="s">
        <v>192</v>
      </c>
      <c r="BE2997" s="145">
        <f>IF(N2997="základní",J2997,0)</f>
        <v>0</v>
      </c>
      <c r="BF2997" s="145">
        <f>IF(N2997="snížená",J2997,0)</f>
        <v>0</v>
      </c>
      <c r="BG2997" s="145">
        <f>IF(N2997="zákl. přenesená",J2997,0)</f>
        <v>0</v>
      </c>
      <c r="BH2997" s="145">
        <f>IF(N2997="sníž. přenesená",J2997,0)</f>
        <v>0</v>
      </c>
      <c r="BI2997" s="145">
        <f>IF(N2997="nulová",J2997,0)</f>
        <v>0</v>
      </c>
      <c r="BJ2997" s="18" t="s">
        <v>22</v>
      </c>
      <c r="BK2997" s="145">
        <f>ROUND(I2997*H2997,2)</f>
        <v>0</v>
      </c>
      <c r="BL2997" s="18" t="s">
        <v>350</v>
      </c>
      <c r="BM2997" s="144" t="s">
        <v>3916</v>
      </c>
    </row>
    <row r="2998" spans="2:65" s="12" customFormat="1" ht="10.199999999999999" x14ac:dyDescent="0.2">
      <c r="B2998" s="150"/>
      <c r="D2998" s="151" t="s">
        <v>203</v>
      </c>
      <c r="E2998" s="152" t="s">
        <v>20</v>
      </c>
      <c r="F2998" s="153" t="s">
        <v>3917</v>
      </c>
      <c r="H2998" s="152" t="s">
        <v>20</v>
      </c>
      <c r="I2998" s="154"/>
      <c r="L2998" s="150"/>
      <c r="M2998" s="155"/>
      <c r="T2998" s="156"/>
      <c r="AT2998" s="152" t="s">
        <v>203</v>
      </c>
      <c r="AU2998" s="152" t="s">
        <v>89</v>
      </c>
      <c r="AV2998" s="12" t="s">
        <v>22</v>
      </c>
      <c r="AW2998" s="12" t="s">
        <v>39</v>
      </c>
      <c r="AX2998" s="12" t="s">
        <v>80</v>
      </c>
      <c r="AY2998" s="152" t="s">
        <v>192</v>
      </c>
    </row>
    <row r="2999" spans="2:65" s="12" customFormat="1" ht="10.199999999999999" x14ac:dyDescent="0.2">
      <c r="B2999" s="150"/>
      <c r="D2999" s="151" t="s">
        <v>203</v>
      </c>
      <c r="E2999" s="152" t="s">
        <v>20</v>
      </c>
      <c r="F2999" s="153" t="s">
        <v>3198</v>
      </c>
      <c r="H2999" s="152" t="s">
        <v>20</v>
      </c>
      <c r="I2999" s="154"/>
      <c r="L2999" s="150"/>
      <c r="M2999" s="155"/>
      <c r="T2999" s="156"/>
      <c r="AT2999" s="152" t="s">
        <v>203</v>
      </c>
      <c r="AU2999" s="152" t="s">
        <v>89</v>
      </c>
      <c r="AV2999" s="12" t="s">
        <v>22</v>
      </c>
      <c r="AW2999" s="12" t="s">
        <v>39</v>
      </c>
      <c r="AX2999" s="12" t="s">
        <v>80</v>
      </c>
      <c r="AY2999" s="152" t="s">
        <v>192</v>
      </c>
    </row>
    <row r="3000" spans="2:65" s="12" customFormat="1" ht="10.199999999999999" x14ac:dyDescent="0.2">
      <c r="B3000" s="150"/>
      <c r="D3000" s="151" t="s">
        <v>203</v>
      </c>
      <c r="E3000" s="152" t="s">
        <v>20</v>
      </c>
      <c r="F3000" s="153" t="s">
        <v>3918</v>
      </c>
      <c r="H3000" s="152" t="s">
        <v>20</v>
      </c>
      <c r="I3000" s="154"/>
      <c r="L3000" s="150"/>
      <c r="M3000" s="155"/>
      <c r="T3000" s="156"/>
      <c r="AT3000" s="152" t="s">
        <v>203</v>
      </c>
      <c r="AU3000" s="152" t="s">
        <v>89</v>
      </c>
      <c r="AV3000" s="12" t="s">
        <v>22</v>
      </c>
      <c r="AW3000" s="12" t="s">
        <v>39</v>
      </c>
      <c r="AX3000" s="12" t="s">
        <v>80</v>
      </c>
      <c r="AY3000" s="152" t="s">
        <v>192</v>
      </c>
    </row>
    <row r="3001" spans="2:65" s="12" customFormat="1" ht="10.199999999999999" x14ac:dyDescent="0.2">
      <c r="B3001" s="150"/>
      <c r="D3001" s="151" t="s">
        <v>203</v>
      </c>
      <c r="E3001" s="152" t="s">
        <v>20</v>
      </c>
      <c r="F3001" s="153" t="s">
        <v>416</v>
      </c>
      <c r="H3001" s="152" t="s">
        <v>20</v>
      </c>
      <c r="I3001" s="154"/>
      <c r="L3001" s="150"/>
      <c r="M3001" s="155"/>
      <c r="T3001" s="156"/>
      <c r="AT3001" s="152" t="s">
        <v>203</v>
      </c>
      <c r="AU3001" s="152" t="s">
        <v>89</v>
      </c>
      <c r="AV3001" s="12" t="s">
        <v>22</v>
      </c>
      <c r="AW3001" s="12" t="s">
        <v>39</v>
      </c>
      <c r="AX3001" s="12" t="s">
        <v>80</v>
      </c>
      <c r="AY3001" s="152" t="s">
        <v>192</v>
      </c>
    </row>
    <row r="3002" spans="2:65" s="12" customFormat="1" ht="10.199999999999999" x14ac:dyDescent="0.2">
      <c r="B3002" s="150"/>
      <c r="D3002" s="151" t="s">
        <v>203</v>
      </c>
      <c r="E3002" s="152" t="s">
        <v>20</v>
      </c>
      <c r="F3002" s="153" t="s">
        <v>2573</v>
      </c>
      <c r="H3002" s="152" t="s">
        <v>20</v>
      </c>
      <c r="I3002" s="154"/>
      <c r="L3002" s="150"/>
      <c r="M3002" s="155"/>
      <c r="T3002" s="156"/>
      <c r="AT3002" s="152" t="s">
        <v>203</v>
      </c>
      <c r="AU3002" s="152" t="s">
        <v>89</v>
      </c>
      <c r="AV3002" s="12" t="s">
        <v>22</v>
      </c>
      <c r="AW3002" s="12" t="s">
        <v>39</v>
      </c>
      <c r="AX3002" s="12" t="s">
        <v>80</v>
      </c>
      <c r="AY3002" s="152" t="s">
        <v>192</v>
      </c>
    </row>
    <row r="3003" spans="2:65" s="13" customFormat="1" ht="10.199999999999999" x14ac:dyDescent="0.2">
      <c r="B3003" s="157"/>
      <c r="D3003" s="151" t="s">
        <v>203</v>
      </c>
      <c r="E3003" s="158" t="s">
        <v>20</v>
      </c>
      <c r="F3003" s="159" t="s">
        <v>2778</v>
      </c>
      <c r="H3003" s="160">
        <v>4.67</v>
      </c>
      <c r="I3003" s="161"/>
      <c r="L3003" s="157"/>
      <c r="M3003" s="162"/>
      <c r="T3003" s="163"/>
      <c r="AT3003" s="158" t="s">
        <v>203</v>
      </c>
      <c r="AU3003" s="158" t="s">
        <v>89</v>
      </c>
      <c r="AV3003" s="13" t="s">
        <v>89</v>
      </c>
      <c r="AW3003" s="13" t="s">
        <v>39</v>
      </c>
      <c r="AX3003" s="13" t="s">
        <v>80</v>
      </c>
      <c r="AY3003" s="158" t="s">
        <v>192</v>
      </c>
    </row>
    <row r="3004" spans="2:65" s="12" customFormat="1" ht="10.199999999999999" x14ac:dyDescent="0.2">
      <c r="B3004" s="150"/>
      <c r="D3004" s="151" t="s">
        <v>203</v>
      </c>
      <c r="E3004" s="152" t="s">
        <v>20</v>
      </c>
      <c r="F3004" s="153" t="s">
        <v>2575</v>
      </c>
      <c r="H3004" s="152" t="s">
        <v>20</v>
      </c>
      <c r="I3004" s="154"/>
      <c r="L3004" s="150"/>
      <c r="M3004" s="155"/>
      <c r="T3004" s="156"/>
      <c r="AT3004" s="152" t="s">
        <v>203</v>
      </c>
      <c r="AU3004" s="152" t="s">
        <v>89</v>
      </c>
      <c r="AV3004" s="12" t="s">
        <v>22</v>
      </c>
      <c r="AW3004" s="12" t="s">
        <v>39</v>
      </c>
      <c r="AX3004" s="12" t="s">
        <v>80</v>
      </c>
      <c r="AY3004" s="152" t="s">
        <v>192</v>
      </c>
    </row>
    <row r="3005" spans="2:65" s="13" customFormat="1" ht="10.199999999999999" x14ac:dyDescent="0.2">
      <c r="B3005" s="157"/>
      <c r="D3005" s="151" t="s">
        <v>203</v>
      </c>
      <c r="E3005" s="158" t="s">
        <v>20</v>
      </c>
      <c r="F3005" s="159" t="s">
        <v>2779</v>
      </c>
      <c r="H3005" s="160">
        <v>10.84</v>
      </c>
      <c r="I3005" s="161"/>
      <c r="L3005" s="157"/>
      <c r="M3005" s="162"/>
      <c r="T3005" s="163"/>
      <c r="AT3005" s="158" t="s">
        <v>203</v>
      </c>
      <c r="AU3005" s="158" t="s">
        <v>89</v>
      </c>
      <c r="AV3005" s="13" t="s">
        <v>89</v>
      </c>
      <c r="AW3005" s="13" t="s">
        <v>39</v>
      </c>
      <c r="AX3005" s="13" t="s">
        <v>80</v>
      </c>
      <c r="AY3005" s="158" t="s">
        <v>192</v>
      </c>
    </row>
    <row r="3006" spans="2:65" s="12" customFormat="1" ht="10.199999999999999" x14ac:dyDescent="0.2">
      <c r="B3006" s="150"/>
      <c r="D3006" s="151" t="s">
        <v>203</v>
      </c>
      <c r="E3006" s="152" t="s">
        <v>20</v>
      </c>
      <c r="F3006" s="153" t="s">
        <v>2582</v>
      </c>
      <c r="H3006" s="152" t="s">
        <v>20</v>
      </c>
      <c r="I3006" s="154"/>
      <c r="L3006" s="150"/>
      <c r="M3006" s="155"/>
      <c r="T3006" s="156"/>
      <c r="AT3006" s="152" t="s">
        <v>203</v>
      </c>
      <c r="AU3006" s="152" t="s">
        <v>89</v>
      </c>
      <c r="AV3006" s="12" t="s">
        <v>22</v>
      </c>
      <c r="AW3006" s="12" t="s">
        <v>39</v>
      </c>
      <c r="AX3006" s="12" t="s">
        <v>80</v>
      </c>
      <c r="AY3006" s="152" t="s">
        <v>192</v>
      </c>
    </row>
    <row r="3007" spans="2:65" s="13" customFormat="1" ht="10.199999999999999" x14ac:dyDescent="0.2">
      <c r="B3007" s="157"/>
      <c r="D3007" s="151" t="s">
        <v>203</v>
      </c>
      <c r="E3007" s="158" t="s">
        <v>20</v>
      </c>
      <c r="F3007" s="159" t="s">
        <v>816</v>
      </c>
      <c r="H3007" s="160">
        <v>106.58</v>
      </c>
      <c r="I3007" s="161"/>
      <c r="L3007" s="157"/>
      <c r="M3007" s="162"/>
      <c r="T3007" s="163"/>
      <c r="AT3007" s="158" t="s">
        <v>203</v>
      </c>
      <c r="AU3007" s="158" t="s">
        <v>89</v>
      </c>
      <c r="AV3007" s="13" t="s">
        <v>89</v>
      </c>
      <c r="AW3007" s="13" t="s">
        <v>39</v>
      </c>
      <c r="AX3007" s="13" t="s">
        <v>80</v>
      </c>
      <c r="AY3007" s="158" t="s">
        <v>192</v>
      </c>
    </row>
    <row r="3008" spans="2:65" s="12" customFormat="1" ht="10.199999999999999" x14ac:dyDescent="0.2">
      <c r="B3008" s="150"/>
      <c r="D3008" s="151" t="s">
        <v>203</v>
      </c>
      <c r="E3008" s="152" t="s">
        <v>20</v>
      </c>
      <c r="F3008" s="153" t="s">
        <v>817</v>
      </c>
      <c r="H3008" s="152" t="s">
        <v>20</v>
      </c>
      <c r="I3008" s="154"/>
      <c r="L3008" s="150"/>
      <c r="M3008" s="155"/>
      <c r="T3008" s="156"/>
      <c r="AT3008" s="152" t="s">
        <v>203</v>
      </c>
      <c r="AU3008" s="152" t="s">
        <v>89</v>
      </c>
      <c r="AV3008" s="12" t="s">
        <v>22</v>
      </c>
      <c r="AW3008" s="12" t="s">
        <v>39</v>
      </c>
      <c r="AX3008" s="12" t="s">
        <v>80</v>
      </c>
      <c r="AY3008" s="152" t="s">
        <v>192</v>
      </c>
    </row>
    <row r="3009" spans="2:51" s="13" customFormat="1" ht="10.199999999999999" x14ac:dyDescent="0.2">
      <c r="B3009" s="157"/>
      <c r="D3009" s="151" t="s">
        <v>203</v>
      </c>
      <c r="E3009" s="158" t="s">
        <v>20</v>
      </c>
      <c r="F3009" s="159" t="s">
        <v>818</v>
      </c>
      <c r="H3009" s="160">
        <v>1.6</v>
      </c>
      <c r="I3009" s="161"/>
      <c r="L3009" s="157"/>
      <c r="M3009" s="162"/>
      <c r="T3009" s="163"/>
      <c r="AT3009" s="158" t="s">
        <v>203</v>
      </c>
      <c r="AU3009" s="158" t="s">
        <v>89</v>
      </c>
      <c r="AV3009" s="13" t="s">
        <v>89</v>
      </c>
      <c r="AW3009" s="13" t="s">
        <v>39</v>
      </c>
      <c r="AX3009" s="13" t="s">
        <v>80</v>
      </c>
      <c r="AY3009" s="158" t="s">
        <v>192</v>
      </c>
    </row>
    <row r="3010" spans="2:51" s="12" customFormat="1" ht="10.199999999999999" x14ac:dyDescent="0.2">
      <c r="B3010" s="150"/>
      <c r="D3010" s="151" t="s">
        <v>203</v>
      </c>
      <c r="E3010" s="152" t="s">
        <v>20</v>
      </c>
      <c r="F3010" s="153" t="s">
        <v>819</v>
      </c>
      <c r="H3010" s="152" t="s">
        <v>20</v>
      </c>
      <c r="I3010" s="154"/>
      <c r="L3010" s="150"/>
      <c r="M3010" s="155"/>
      <c r="T3010" s="156"/>
      <c r="AT3010" s="152" t="s">
        <v>203</v>
      </c>
      <c r="AU3010" s="152" t="s">
        <v>89</v>
      </c>
      <c r="AV3010" s="12" t="s">
        <v>22</v>
      </c>
      <c r="AW3010" s="12" t="s">
        <v>39</v>
      </c>
      <c r="AX3010" s="12" t="s">
        <v>80</v>
      </c>
      <c r="AY3010" s="152" t="s">
        <v>192</v>
      </c>
    </row>
    <row r="3011" spans="2:51" s="13" customFormat="1" ht="10.199999999999999" x14ac:dyDescent="0.2">
      <c r="B3011" s="157"/>
      <c r="D3011" s="151" t="s">
        <v>203</v>
      </c>
      <c r="E3011" s="158" t="s">
        <v>20</v>
      </c>
      <c r="F3011" s="159" t="s">
        <v>820</v>
      </c>
      <c r="H3011" s="160">
        <v>17.920000000000002</v>
      </c>
      <c r="I3011" s="161"/>
      <c r="L3011" s="157"/>
      <c r="M3011" s="162"/>
      <c r="T3011" s="163"/>
      <c r="AT3011" s="158" t="s">
        <v>203</v>
      </c>
      <c r="AU3011" s="158" t="s">
        <v>89</v>
      </c>
      <c r="AV3011" s="13" t="s">
        <v>89</v>
      </c>
      <c r="AW3011" s="13" t="s">
        <v>39</v>
      </c>
      <c r="AX3011" s="13" t="s">
        <v>80</v>
      </c>
      <c r="AY3011" s="158" t="s">
        <v>192</v>
      </c>
    </row>
    <row r="3012" spans="2:51" s="12" customFormat="1" ht="10.199999999999999" x14ac:dyDescent="0.2">
      <c r="B3012" s="150"/>
      <c r="D3012" s="151" t="s">
        <v>203</v>
      </c>
      <c r="E3012" s="152" t="s">
        <v>20</v>
      </c>
      <c r="F3012" s="153" t="s">
        <v>823</v>
      </c>
      <c r="H3012" s="152" t="s">
        <v>20</v>
      </c>
      <c r="I3012" s="154"/>
      <c r="L3012" s="150"/>
      <c r="M3012" s="155"/>
      <c r="T3012" s="156"/>
      <c r="AT3012" s="152" t="s">
        <v>203</v>
      </c>
      <c r="AU3012" s="152" t="s">
        <v>89</v>
      </c>
      <c r="AV3012" s="12" t="s">
        <v>22</v>
      </c>
      <c r="AW3012" s="12" t="s">
        <v>39</v>
      </c>
      <c r="AX3012" s="12" t="s">
        <v>80</v>
      </c>
      <c r="AY3012" s="152" t="s">
        <v>192</v>
      </c>
    </row>
    <row r="3013" spans="2:51" s="13" customFormat="1" ht="10.199999999999999" x14ac:dyDescent="0.2">
      <c r="B3013" s="157"/>
      <c r="D3013" s="151" t="s">
        <v>203</v>
      </c>
      <c r="E3013" s="158" t="s">
        <v>20</v>
      </c>
      <c r="F3013" s="159" t="s">
        <v>824</v>
      </c>
      <c r="H3013" s="160">
        <v>3.42</v>
      </c>
      <c r="I3013" s="161"/>
      <c r="L3013" s="157"/>
      <c r="M3013" s="162"/>
      <c r="T3013" s="163"/>
      <c r="AT3013" s="158" t="s">
        <v>203</v>
      </c>
      <c r="AU3013" s="158" t="s">
        <v>89</v>
      </c>
      <c r="AV3013" s="13" t="s">
        <v>89</v>
      </c>
      <c r="AW3013" s="13" t="s">
        <v>39</v>
      </c>
      <c r="AX3013" s="13" t="s">
        <v>80</v>
      </c>
      <c r="AY3013" s="158" t="s">
        <v>192</v>
      </c>
    </row>
    <row r="3014" spans="2:51" s="12" customFormat="1" ht="10.199999999999999" x14ac:dyDescent="0.2">
      <c r="B3014" s="150"/>
      <c r="D3014" s="151" t="s">
        <v>203</v>
      </c>
      <c r="E3014" s="152" t="s">
        <v>20</v>
      </c>
      <c r="F3014" s="153" t="s">
        <v>825</v>
      </c>
      <c r="H3014" s="152" t="s">
        <v>20</v>
      </c>
      <c r="I3014" s="154"/>
      <c r="L3014" s="150"/>
      <c r="M3014" s="155"/>
      <c r="T3014" s="156"/>
      <c r="AT3014" s="152" t="s">
        <v>203</v>
      </c>
      <c r="AU3014" s="152" t="s">
        <v>89</v>
      </c>
      <c r="AV3014" s="12" t="s">
        <v>22</v>
      </c>
      <c r="AW3014" s="12" t="s">
        <v>39</v>
      </c>
      <c r="AX3014" s="12" t="s">
        <v>80</v>
      </c>
      <c r="AY3014" s="152" t="s">
        <v>192</v>
      </c>
    </row>
    <row r="3015" spans="2:51" s="13" customFormat="1" ht="10.199999999999999" x14ac:dyDescent="0.2">
      <c r="B3015" s="157"/>
      <c r="D3015" s="151" t="s">
        <v>203</v>
      </c>
      <c r="E3015" s="158" t="s">
        <v>20</v>
      </c>
      <c r="F3015" s="159" t="s">
        <v>826</v>
      </c>
      <c r="H3015" s="160">
        <v>4.16</v>
      </c>
      <c r="I3015" s="161"/>
      <c r="L3015" s="157"/>
      <c r="M3015" s="162"/>
      <c r="T3015" s="163"/>
      <c r="AT3015" s="158" t="s">
        <v>203</v>
      </c>
      <c r="AU3015" s="158" t="s">
        <v>89</v>
      </c>
      <c r="AV3015" s="13" t="s">
        <v>89</v>
      </c>
      <c r="AW3015" s="13" t="s">
        <v>39</v>
      </c>
      <c r="AX3015" s="13" t="s">
        <v>80</v>
      </c>
      <c r="AY3015" s="158" t="s">
        <v>192</v>
      </c>
    </row>
    <row r="3016" spans="2:51" s="12" customFormat="1" ht="10.199999999999999" x14ac:dyDescent="0.2">
      <c r="B3016" s="150"/>
      <c r="D3016" s="151" t="s">
        <v>203</v>
      </c>
      <c r="E3016" s="152" t="s">
        <v>20</v>
      </c>
      <c r="F3016" s="153" t="s">
        <v>827</v>
      </c>
      <c r="H3016" s="152" t="s">
        <v>20</v>
      </c>
      <c r="I3016" s="154"/>
      <c r="L3016" s="150"/>
      <c r="M3016" s="155"/>
      <c r="T3016" s="156"/>
      <c r="AT3016" s="152" t="s">
        <v>203</v>
      </c>
      <c r="AU3016" s="152" t="s">
        <v>89</v>
      </c>
      <c r="AV3016" s="12" t="s">
        <v>22</v>
      </c>
      <c r="AW3016" s="12" t="s">
        <v>39</v>
      </c>
      <c r="AX3016" s="12" t="s">
        <v>80</v>
      </c>
      <c r="AY3016" s="152" t="s">
        <v>192</v>
      </c>
    </row>
    <row r="3017" spans="2:51" s="13" customFormat="1" ht="10.199999999999999" x14ac:dyDescent="0.2">
      <c r="B3017" s="157"/>
      <c r="D3017" s="151" t="s">
        <v>203</v>
      </c>
      <c r="E3017" s="158" t="s">
        <v>20</v>
      </c>
      <c r="F3017" s="159" t="s">
        <v>828</v>
      </c>
      <c r="H3017" s="160">
        <v>15.33</v>
      </c>
      <c r="I3017" s="161"/>
      <c r="L3017" s="157"/>
      <c r="M3017" s="162"/>
      <c r="T3017" s="163"/>
      <c r="AT3017" s="158" t="s">
        <v>203</v>
      </c>
      <c r="AU3017" s="158" t="s">
        <v>89</v>
      </c>
      <c r="AV3017" s="13" t="s">
        <v>89</v>
      </c>
      <c r="AW3017" s="13" t="s">
        <v>39</v>
      </c>
      <c r="AX3017" s="13" t="s">
        <v>80</v>
      </c>
      <c r="AY3017" s="158" t="s">
        <v>192</v>
      </c>
    </row>
    <row r="3018" spans="2:51" s="12" customFormat="1" ht="10.199999999999999" x14ac:dyDescent="0.2">
      <c r="B3018" s="150"/>
      <c r="D3018" s="151" t="s">
        <v>203</v>
      </c>
      <c r="E3018" s="152" t="s">
        <v>20</v>
      </c>
      <c r="F3018" s="153" t="s">
        <v>835</v>
      </c>
      <c r="H3018" s="152" t="s">
        <v>20</v>
      </c>
      <c r="I3018" s="154"/>
      <c r="L3018" s="150"/>
      <c r="M3018" s="155"/>
      <c r="T3018" s="156"/>
      <c r="AT3018" s="152" t="s">
        <v>203</v>
      </c>
      <c r="AU3018" s="152" t="s">
        <v>89</v>
      </c>
      <c r="AV3018" s="12" t="s">
        <v>22</v>
      </c>
      <c r="AW3018" s="12" t="s">
        <v>39</v>
      </c>
      <c r="AX3018" s="12" t="s">
        <v>80</v>
      </c>
      <c r="AY3018" s="152" t="s">
        <v>192</v>
      </c>
    </row>
    <row r="3019" spans="2:51" s="13" customFormat="1" ht="10.199999999999999" x14ac:dyDescent="0.2">
      <c r="B3019" s="157"/>
      <c r="D3019" s="151" t="s">
        <v>203</v>
      </c>
      <c r="E3019" s="158" t="s">
        <v>20</v>
      </c>
      <c r="F3019" s="159" t="s">
        <v>836</v>
      </c>
      <c r="H3019" s="160">
        <v>3.34</v>
      </c>
      <c r="I3019" s="161"/>
      <c r="L3019" s="157"/>
      <c r="M3019" s="162"/>
      <c r="T3019" s="163"/>
      <c r="AT3019" s="158" t="s">
        <v>203</v>
      </c>
      <c r="AU3019" s="158" t="s">
        <v>89</v>
      </c>
      <c r="AV3019" s="13" t="s">
        <v>89</v>
      </c>
      <c r="AW3019" s="13" t="s">
        <v>39</v>
      </c>
      <c r="AX3019" s="13" t="s">
        <v>80</v>
      </c>
      <c r="AY3019" s="158" t="s">
        <v>192</v>
      </c>
    </row>
    <row r="3020" spans="2:51" s="12" customFormat="1" ht="10.199999999999999" x14ac:dyDescent="0.2">
      <c r="B3020" s="150"/>
      <c r="D3020" s="151" t="s">
        <v>203</v>
      </c>
      <c r="E3020" s="152" t="s">
        <v>20</v>
      </c>
      <c r="F3020" s="153" t="s">
        <v>3888</v>
      </c>
      <c r="H3020" s="152" t="s">
        <v>20</v>
      </c>
      <c r="I3020" s="154"/>
      <c r="L3020" s="150"/>
      <c r="M3020" s="155"/>
      <c r="T3020" s="156"/>
      <c r="AT3020" s="152" t="s">
        <v>203</v>
      </c>
      <c r="AU3020" s="152" t="s">
        <v>89</v>
      </c>
      <c r="AV3020" s="12" t="s">
        <v>22</v>
      </c>
      <c r="AW3020" s="12" t="s">
        <v>39</v>
      </c>
      <c r="AX3020" s="12" t="s">
        <v>80</v>
      </c>
      <c r="AY3020" s="152" t="s">
        <v>192</v>
      </c>
    </row>
    <row r="3021" spans="2:51" s="12" customFormat="1" ht="10.199999999999999" x14ac:dyDescent="0.2">
      <c r="B3021" s="150"/>
      <c r="D3021" s="151" t="s">
        <v>203</v>
      </c>
      <c r="E3021" s="152" t="s">
        <v>20</v>
      </c>
      <c r="F3021" s="153" t="s">
        <v>2573</v>
      </c>
      <c r="H3021" s="152" t="s">
        <v>20</v>
      </c>
      <c r="I3021" s="154"/>
      <c r="L3021" s="150"/>
      <c r="M3021" s="155"/>
      <c r="T3021" s="156"/>
      <c r="AT3021" s="152" t="s">
        <v>203</v>
      </c>
      <c r="AU3021" s="152" t="s">
        <v>89</v>
      </c>
      <c r="AV3021" s="12" t="s">
        <v>22</v>
      </c>
      <c r="AW3021" s="12" t="s">
        <v>39</v>
      </c>
      <c r="AX3021" s="12" t="s">
        <v>80</v>
      </c>
      <c r="AY3021" s="152" t="s">
        <v>192</v>
      </c>
    </row>
    <row r="3022" spans="2:51" s="13" customFormat="1" ht="10.199999999999999" x14ac:dyDescent="0.2">
      <c r="B3022" s="157"/>
      <c r="D3022" s="151" t="s">
        <v>203</v>
      </c>
      <c r="E3022" s="158" t="s">
        <v>20</v>
      </c>
      <c r="F3022" s="159" t="s">
        <v>3919</v>
      </c>
      <c r="H3022" s="160">
        <v>27.032</v>
      </c>
      <c r="I3022" s="161"/>
      <c r="L3022" s="157"/>
      <c r="M3022" s="162"/>
      <c r="T3022" s="163"/>
      <c r="AT3022" s="158" t="s">
        <v>203</v>
      </c>
      <c r="AU3022" s="158" t="s">
        <v>89</v>
      </c>
      <c r="AV3022" s="13" t="s">
        <v>89</v>
      </c>
      <c r="AW3022" s="13" t="s">
        <v>39</v>
      </c>
      <c r="AX3022" s="13" t="s">
        <v>80</v>
      </c>
      <c r="AY3022" s="158" t="s">
        <v>192</v>
      </c>
    </row>
    <row r="3023" spans="2:51" s="12" customFormat="1" ht="10.199999999999999" x14ac:dyDescent="0.2">
      <c r="B3023" s="150"/>
      <c r="D3023" s="151" t="s">
        <v>203</v>
      </c>
      <c r="E3023" s="152" t="s">
        <v>20</v>
      </c>
      <c r="F3023" s="153" t="s">
        <v>2575</v>
      </c>
      <c r="H3023" s="152" t="s">
        <v>20</v>
      </c>
      <c r="I3023" s="154"/>
      <c r="L3023" s="150"/>
      <c r="M3023" s="155"/>
      <c r="T3023" s="156"/>
      <c r="AT3023" s="152" t="s">
        <v>203</v>
      </c>
      <c r="AU3023" s="152" t="s">
        <v>89</v>
      </c>
      <c r="AV3023" s="12" t="s">
        <v>22</v>
      </c>
      <c r="AW3023" s="12" t="s">
        <v>39</v>
      </c>
      <c r="AX3023" s="12" t="s">
        <v>80</v>
      </c>
      <c r="AY3023" s="152" t="s">
        <v>192</v>
      </c>
    </row>
    <row r="3024" spans="2:51" s="13" customFormat="1" ht="10.199999999999999" x14ac:dyDescent="0.2">
      <c r="B3024" s="157"/>
      <c r="D3024" s="151" t="s">
        <v>203</v>
      </c>
      <c r="E3024" s="158" t="s">
        <v>20</v>
      </c>
      <c r="F3024" s="159" t="s">
        <v>3920</v>
      </c>
      <c r="H3024" s="160">
        <v>38.140999999999998</v>
      </c>
      <c r="I3024" s="161"/>
      <c r="L3024" s="157"/>
      <c r="M3024" s="162"/>
      <c r="T3024" s="163"/>
      <c r="AT3024" s="158" t="s">
        <v>203</v>
      </c>
      <c r="AU3024" s="158" t="s">
        <v>89</v>
      </c>
      <c r="AV3024" s="13" t="s">
        <v>89</v>
      </c>
      <c r="AW3024" s="13" t="s">
        <v>39</v>
      </c>
      <c r="AX3024" s="13" t="s">
        <v>80</v>
      </c>
      <c r="AY3024" s="158" t="s">
        <v>192</v>
      </c>
    </row>
    <row r="3025" spans="2:51" s="12" customFormat="1" ht="10.199999999999999" x14ac:dyDescent="0.2">
      <c r="B3025" s="150"/>
      <c r="D3025" s="151" t="s">
        <v>203</v>
      </c>
      <c r="E3025" s="152" t="s">
        <v>20</v>
      </c>
      <c r="F3025" s="153" t="s">
        <v>2577</v>
      </c>
      <c r="H3025" s="152" t="s">
        <v>20</v>
      </c>
      <c r="I3025" s="154"/>
      <c r="L3025" s="150"/>
      <c r="M3025" s="155"/>
      <c r="T3025" s="156"/>
      <c r="AT3025" s="152" t="s">
        <v>203</v>
      </c>
      <c r="AU3025" s="152" t="s">
        <v>89</v>
      </c>
      <c r="AV3025" s="12" t="s">
        <v>22</v>
      </c>
      <c r="AW3025" s="12" t="s">
        <v>39</v>
      </c>
      <c r="AX3025" s="12" t="s">
        <v>80</v>
      </c>
      <c r="AY3025" s="152" t="s">
        <v>192</v>
      </c>
    </row>
    <row r="3026" spans="2:51" s="13" customFormat="1" ht="10.199999999999999" x14ac:dyDescent="0.2">
      <c r="B3026" s="157"/>
      <c r="D3026" s="151" t="s">
        <v>203</v>
      </c>
      <c r="E3026" s="158" t="s">
        <v>20</v>
      </c>
      <c r="F3026" s="159" t="s">
        <v>3921</v>
      </c>
      <c r="H3026" s="160">
        <v>91.188999999999993</v>
      </c>
      <c r="I3026" s="161"/>
      <c r="L3026" s="157"/>
      <c r="M3026" s="162"/>
      <c r="T3026" s="163"/>
      <c r="AT3026" s="158" t="s">
        <v>203</v>
      </c>
      <c r="AU3026" s="158" t="s">
        <v>89</v>
      </c>
      <c r="AV3026" s="13" t="s">
        <v>89</v>
      </c>
      <c r="AW3026" s="13" t="s">
        <v>39</v>
      </c>
      <c r="AX3026" s="13" t="s">
        <v>80</v>
      </c>
      <c r="AY3026" s="158" t="s">
        <v>192</v>
      </c>
    </row>
    <row r="3027" spans="2:51" s="12" customFormat="1" ht="10.199999999999999" x14ac:dyDescent="0.2">
      <c r="B3027" s="150"/>
      <c r="D3027" s="151" t="s">
        <v>203</v>
      </c>
      <c r="E3027" s="152" t="s">
        <v>20</v>
      </c>
      <c r="F3027" s="153" t="s">
        <v>2579</v>
      </c>
      <c r="H3027" s="152" t="s">
        <v>20</v>
      </c>
      <c r="I3027" s="154"/>
      <c r="L3027" s="150"/>
      <c r="M3027" s="155"/>
      <c r="T3027" s="156"/>
      <c r="AT3027" s="152" t="s">
        <v>203</v>
      </c>
      <c r="AU3027" s="152" t="s">
        <v>89</v>
      </c>
      <c r="AV3027" s="12" t="s">
        <v>22</v>
      </c>
      <c r="AW3027" s="12" t="s">
        <v>39</v>
      </c>
      <c r="AX3027" s="12" t="s">
        <v>80</v>
      </c>
      <c r="AY3027" s="152" t="s">
        <v>192</v>
      </c>
    </row>
    <row r="3028" spans="2:51" s="13" customFormat="1" ht="10.199999999999999" x14ac:dyDescent="0.2">
      <c r="B3028" s="157"/>
      <c r="D3028" s="151" t="s">
        <v>203</v>
      </c>
      <c r="E3028" s="158" t="s">
        <v>20</v>
      </c>
      <c r="F3028" s="159" t="s">
        <v>3922</v>
      </c>
      <c r="H3028" s="160">
        <v>46.985999999999997</v>
      </c>
      <c r="I3028" s="161"/>
      <c r="L3028" s="157"/>
      <c r="M3028" s="162"/>
      <c r="T3028" s="163"/>
      <c r="AT3028" s="158" t="s">
        <v>203</v>
      </c>
      <c r="AU3028" s="158" t="s">
        <v>89</v>
      </c>
      <c r="AV3028" s="13" t="s">
        <v>89</v>
      </c>
      <c r="AW3028" s="13" t="s">
        <v>39</v>
      </c>
      <c r="AX3028" s="13" t="s">
        <v>80</v>
      </c>
      <c r="AY3028" s="158" t="s">
        <v>192</v>
      </c>
    </row>
    <row r="3029" spans="2:51" s="12" customFormat="1" ht="10.199999999999999" x14ac:dyDescent="0.2">
      <c r="B3029" s="150"/>
      <c r="D3029" s="151" t="s">
        <v>203</v>
      </c>
      <c r="E3029" s="152" t="s">
        <v>20</v>
      </c>
      <c r="F3029" s="153" t="s">
        <v>2582</v>
      </c>
      <c r="H3029" s="152" t="s">
        <v>20</v>
      </c>
      <c r="I3029" s="154"/>
      <c r="L3029" s="150"/>
      <c r="M3029" s="155"/>
      <c r="T3029" s="156"/>
      <c r="AT3029" s="152" t="s">
        <v>203</v>
      </c>
      <c r="AU3029" s="152" t="s">
        <v>89</v>
      </c>
      <c r="AV3029" s="12" t="s">
        <v>22</v>
      </c>
      <c r="AW3029" s="12" t="s">
        <v>39</v>
      </c>
      <c r="AX3029" s="12" t="s">
        <v>80</v>
      </c>
      <c r="AY3029" s="152" t="s">
        <v>192</v>
      </c>
    </row>
    <row r="3030" spans="2:51" s="13" customFormat="1" ht="10.199999999999999" x14ac:dyDescent="0.2">
      <c r="B3030" s="157"/>
      <c r="D3030" s="151" t="s">
        <v>203</v>
      </c>
      <c r="E3030" s="158" t="s">
        <v>20</v>
      </c>
      <c r="F3030" s="159" t="s">
        <v>3923</v>
      </c>
      <c r="H3030" s="160">
        <v>167.55500000000001</v>
      </c>
      <c r="I3030" s="161"/>
      <c r="L3030" s="157"/>
      <c r="M3030" s="162"/>
      <c r="T3030" s="163"/>
      <c r="AT3030" s="158" t="s">
        <v>203</v>
      </c>
      <c r="AU3030" s="158" t="s">
        <v>89</v>
      </c>
      <c r="AV3030" s="13" t="s">
        <v>89</v>
      </c>
      <c r="AW3030" s="13" t="s">
        <v>39</v>
      </c>
      <c r="AX3030" s="13" t="s">
        <v>80</v>
      </c>
      <c r="AY3030" s="158" t="s">
        <v>192</v>
      </c>
    </row>
    <row r="3031" spans="2:51" s="13" customFormat="1" ht="10.199999999999999" x14ac:dyDescent="0.2">
      <c r="B3031" s="157"/>
      <c r="D3031" s="151" t="s">
        <v>203</v>
      </c>
      <c r="E3031" s="158" t="s">
        <v>20</v>
      </c>
      <c r="F3031" s="159" t="s">
        <v>2366</v>
      </c>
      <c r="H3031" s="160">
        <v>-1.4</v>
      </c>
      <c r="I3031" s="161"/>
      <c r="L3031" s="157"/>
      <c r="M3031" s="162"/>
      <c r="T3031" s="163"/>
      <c r="AT3031" s="158" t="s">
        <v>203</v>
      </c>
      <c r="AU3031" s="158" t="s">
        <v>89</v>
      </c>
      <c r="AV3031" s="13" t="s">
        <v>89</v>
      </c>
      <c r="AW3031" s="13" t="s">
        <v>39</v>
      </c>
      <c r="AX3031" s="13" t="s">
        <v>80</v>
      </c>
      <c r="AY3031" s="158" t="s">
        <v>192</v>
      </c>
    </row>
    <row r="3032" spans="2:51" s="13" customFormat="1" ht="10.199999999999999" x14ac:dyDescent="0.2">
      <c r="B3032" s="157"/>
      <c r="D3032" s="151" t="s">
        <v>203</v>
      </c>
      <c r="E3032" s="158" t="s">
        <v>20</v>
      </c>
      <c r="F3032" s="159" t="s">
        <v>3924</v>
      </c>
      <c r="H3032" s="160">
        <v>-6.4</v>
      </c>
      <c r="I3032" s="161"/>
      <c r="L3032" s="157"/>
      <c r="M3032" s="162"/>
      <c r="T3032" s="163"/>
      <c r="AT3032" s="158" t="s">
        <v>203</v>
      </c>
      <c r="AU3032" s="158" t="s">
        <v>89</v>
      </c>
      <c r="AV3032" s="13" t="s">
        <v>89</v>
      </c>
      <c r="AW3032" s="13" t="s">
        <v>39</v>
      </c>
      <c r="AX3032" s="13" t="s">
        <v>80</v>
      </c>
      <c r="AY3032" s="158" t="s">
        <v>192</v>
      </c>
    </row>
    <row r="3033" spans="2:51" s="13" customFormat="1" ht="10.199999999999999" x14ac:dyDescent="0.2">
      <c r="B3033" s="157"/>
      <c r="D3033" s="151" t="s">
        <v>203</v>
      </c>
      <c r="E3033" s="158" t="s">
        <v>20</v>
      </c>
      <c r="F3033" s="159" t="s">
        <v>3925</v>
      </c>
      <c r="H3033" s="160">
        <v>-10.183999999999999</v>
      </c>
      <c r="I3033" s="161"/>
      <c r="L3033" s="157"/>
      <c r="M3033" s="162"/>
      <c r="T3033" s="163"/>
      <c r="AT3033" s="158" t="s">
        <v>203</v>
      </c>
      <c r="AU3033" s="158" t="s">
        <v>89</v>
      </c>
      <c r="AV3033" s="13" t="s">
        <v>89</v>
      </c>
      <c r="AW3033" s="13" t="s">
        <v>39</v>
      </c>
      <c r="AX3033" s="13" t="s">
        <v>80</v>
      </c>
      <c r="AY3033" s="158" t="s">
        <v>192</v>
      </c>
    </row>
    <row r="3034" spans="2:51" s="13" customFormat="1" ht="10.199999999999999" x14ac:dyDescent="0.2">
      <c r="B3034" s="157"/>
      <c r="D3034" s="151" t="s">
        <v>203</v>
      </c>
      <c r="E3034" s="158" t="s">
        <v>20</v>
      </c>
      <c r="F3034" s="159" t="s">
        <v>1905</v>
      </c>
      <c r="H3034" s="160">
        <v>-4.5</v>
      </c>
      <c r="I3034" s="161"/>
      <c r="L3034" s="157"/>
      <c r="M3034" s="162"/>
      <c r="T3034" s="163"/>
      <c r="AT3034" s="158" t="s">
        <v>203</v>
      </c>
      <c r="AU3034" s="158" t="s">
        <v>89</v>
      </c>
      <c r="AV3034" s="13" t="s">
        <v>89</v>
      </c>
      <c r="AW3034" s="13" t="s">
        <v>39</v>
      </c>
      <c r="AX3034" s="13" t="s">
        <v>80</v>
      </c>
      <c r="AY3034" s="158" t="s">
        <v>192</v>
      </c>
    </row>
    <row r="3035" spans="2:51" s="13" customFormat="1" ht="10.199999999999999" x14ac:dyDescent="0.2">
      <c r="B3035" s="157"/>
      <c r="D3035" s="151" t="s">
        <v>203</v>
      </c>
      <c r="E3035" s="158" t="s">
        <v>20</v>
      </c>
      <c r="F3035" s="159" t="s">
        <v>3926</v>
      </c>
      <c r="H3035" s="160">
        <v>30.38</v>
      </c>
      <c r="I3035" s="161"/>
      <c r="L3035" s="157"/>
      <c r="M3035" s="162"/>
      <c r="T3035" s="163"/>
      <c r="AT3035" s="158" t="s">
        <v>203</v>
      </c>
      <c r="AU3035" s="158" t="s">
        <v>89</v>
      </c>
      <c r="AV3035" s="13" t="s">
        <v>89</v>
      </c>
      <c r="AW3035" s="13" t="s">
        <v>39</v>
      </c>
      <c r="AX3035" s="13" t="s">
        <v>80</v>
      </c>
      <c r="AY3035" s="158" t="s">
        <v>192</v>
      </c>
    </row>
    <row r="3036" spans="2:51" s="13" customFormat="1" ht="10.199999999999999" x14ac:dyDescent="0.2">
      <c r="B3036" s="157"/>
      <c r="D3036" s="151" t="s">
        <v>203</v>
      </c>
      <c r="E3036" s="158" t="s">
        <v>20</v>
      </c>
      <c r="F3036" s="159" t="s">
        <v>3927</v>
      </c>
      <c r="H3036" s="160">
        <v>-20.5</v>
      </c>
      <c r="I3036" s="161"/>
      <c r="L3036" s="157"/>
      <c r="M3036" s="162"/>
      <c r="T3036" s="163"/>
      <c r="AT3036" s="158" t="s">
        <v>203</v>
      </c>
      <c r="AU3036" s="158" t="s">
        <v>89</v>
      </c>
      <c r="AV3036" s="13" t="s">
        <v>89</v>
      </c>
      <c r="AW3036" s="13" t="s">
        <v>39</v>
      </c>
      <c r="AX3036" s="13" t="s">
        <v>80</v>
      </c>
      <c r="AY3036" s="158" t="s">
        <v>192</v>
      </c>
    </row>
    <row r="3037" spans="2:51" s="12" customFormat="1" ht="10.199999999999999" x14ac:dyDescent="0.2">
      <c r="B3037" s="150"/>
      <c r="D3037" s="151" t="s">
        <v>203</v>
      </c>
      <c r="E3037" s="152" t="s">
        <v>20</v>
      </c>
      <c r="F3037" s="153" t="s">
        <v>3928</v>
      </c>
      <c r="H3037" s="152" t="s">
        <v>20</v>
      </c>
      <c r="I3037" s="154"/>
      <c r="L3037" s="150"/>
      <c r="M3037" s="155"/>
      <c r="T3037" s="156"/>
      <c r="AT3037" s="152" t="s">
        <v>203</v>
      </c>
      <c r="AU3037" s="152" t="s">
        <v>89</v>
      </c>
      <c r="AV3037" s="12" t="s">
        <v>22</v>
      </c>
      <c r="AW3037" s="12" t="s">
        <v>39</v>
      </c>
      <c r="AX3037" s="12" t="s">
        <v>80</v>
      </c>
      <c r="AY3037" s="152" t="s">
        <v>192</v>
      </c>
    </row>
    <row r="3038" spans="2:51" s="13" customFormat="1" ht="10.199999999999999" x14ac:dyDescent="0.2">
      <c r="B3038" s="157"/>
      <c r="D3038" s="151" t="s">
        <v>203</v>
      </c>
      <c r="E3038" s="158" t="s">
        <v>20</v>
      </c>
      <c r="F3038" s="159" t="s">
        <v>3911</v>
      </c>
      <c r="H3038" s="160">
        <v>51.424999999999997</v>
      </c>
      <c r="I3038" s="161"/>
      <c r="L3038" s="157"/>
      <c r="M3038" s="162"/>
      <c r="T3038" s="163"/>
      <c r="AT3038" s="158" t="s">
        <v>203</v>
      </c>
      <c r="AU3038" s="158" t="s">
        <v>89</v>
      </c>
      <c r="AV3038" s="13" t="s">
        <v>89</v>
      </c>
      <c r="AW3038" s="13" t="s">
        <v>39</v>
      </c>
      <c r="AX3038" s="13" t="s">
        <v>80</v>
      </c>
      <c r="AY3038" s="158" t="s">
        <v>192</v>
      </c>
    </row>
    <row r="3039" spans="2:51" s="13" customFormat="1" ht="10.199999999999999" x14ac:dyDescent="0.2">
      <c r="B3039" s="157"/>
      <c r="D3039" s="151" t="s">
        <v>203</v>
      </c>
      <c r="E3039" s="158" t="s">
        <v>20</v>
      </c>
      <c r="F3039" s="159" t="s">
        <v>3912</v>
      </c>
      <c r="H3039" s="160">
        <v>5.2249999999999996</v>
      </c>
      <c r="I3039" s="161"/>
      <c r="L3039" s="157"/>
      <c r="M3039" s="162"/>
      <c r="T3039" s="163"/>
      <c r="AT3039" s="158" t="s">
        <v>203</v>
      </c>
      <c r="AU3039" s="158" t="s">
        <v>89</v>
      </c>
      <c r="AV3039" s="13" t="s">
        <v>89</v>
      </c>
      <c r="AW3039" s="13" t="s">
        <v>39</v>
      </c>
      <c r="AX3039" s="13" t="s">
        <v>80</v>
      </c>
      <c r="AY3039" s="158" t="s">
        <v>192</v>
      </c>
    </row>
    <row r="3040" spans="2:51" s="12" customFormat="1" ht="10.199999999999999" x14ac:dyDescent="0.2">
      <c r="B3040" s="150"/>
      <c r="D3040" s="151" t="s">
        <v>203</v>
      </c>
      <c r="E3040" s="152" t="s">
        <v>20</v>
      </c>
      <c r="F3040" s="153" t="s">
        <v>817</v>
      </c>
      <c r="H3040" s="152" t="s">
        <v>20</v>
      </c>
      <c r="I3040" s="154"/>
      <c r="L3040" s="150"/>
      <c r="M3040" s="155"/>
      <c r="T3040" s="156"/>
      <c r="AT3040" s="152" t="s">
        <v>203</v>
      </c>
      <c r="AU3040" s="152" t="s">
        <v>89</v>
      </c>
      <c r="AV3040" s="12" t="s">
        <v>22</v>
      </c>
      <c r="AW3040" s="12" t="s">
        <v>39</v>
      </c>
      <c r="AX3040" s="12" t="s">
        <v>80</v>
      </c>
      <c r="AY3040" s="152" t="s">
        <v>192</v>
      </c>
    </row>
    <row r="3041" spans="2:51" s="13" customFormat="1" ht="10.199999999999999" x14ac:dyDescent="0.2">
      <c r="B3041" s="157"/>
      <c r="D3041" s="151" t="s">
        <v>203</v>
      </c>
      <c r="E3041" s="158" t="s">
        <v>20</v>
      </c>
      <c r="F3041" s="159" t="s">
        <v>3929</v>
      </c>
      <c r="H3041" s="160">
        <v>16.64</v>
      </c>
      <c r="I3041" s="161"/>
      <c r="L3041" s="157"/>
      <c r="M3041" s="162"/>
      <c r="T3041" s="163"/>
      <c r="AT3041" s="158" t="s">
        <v>203</v>
      </c>
      <c r="AU3041" s="158" t="s">
        <v>89</v>
      </c>
      <c r="AV3041" s="13" t="s">
        <v>89</v>
      </c>
      <c r="AW3041" s="13" t="s">
        <v>39</v>
      </c>
      <c r="AX3041" s="13" t="s">
        <v>80</v>
      </c>
      <c r="AY3041" s="158" t="s">
        <v>192</v>
      </c>
    </row>
    <row r="3042" spans="2:51" s="13" customFormat="1" ht="10.199999999999999" x14ac:dyDescent="0.2">
      <c r="B3042" s="157"/>
      <c r="D3042" s="151" t="s">
        <v>203</v>
      </c>
      <c r="E3042" s="158" t="s">
        <v>20</v>
      </c>
      <c r="F3042" s="159" t="s">
        <v>2370</v>
      </c>
      <c r="H3042" s="160">
        <v>-1.6</v>
      </c>
      <c r="I3042" s="161"/>
      <c r="L3042" s="157"/>
      <c r="M3042" s="162"/>
      <c r="T3042" s="163"/>
      <c r="AT3042" s="158" t="s">
        <v>203</v>
      </c>
      <c r="AU3042" s="158" t="s">
        <v>89</v>
      </c>
      <c r="AV3042" s="13" t="s">
        <v>89</v>
      </c>
      <c r="AW3042" s="13" t="s">
        <v>39</v>
      </c>
      <c r="AX3042" s="13" t="s">
        <v>80</v>
      </c>
      <c r="AY3042" s="158" t="s">
        <v>192</v>
      </c>
    </row>
    <row r="3043" spans="2:51" s="12" customFormat="1" ht="10.199999999999999" x14ac:dyDescent="0.2">
      <c r="B3043" s="150"/>
      <c r="D3043" s="151" t="s">
        <v>203</v>
      </c>
      <c r="E3043" s="152" t="s">
        <v>20</v>
      </c>
      <c r="F3043" s="153" t="s">
        <v>2593</v>
      </c>
      <c r="H3043" s="152" t="s">
        <v>20</v>
      </c>
      <c r="I3043" s="154"/>
      <c r="L3043" s="150"/>
      <c r="M3043" s="155"/>
      <c r="T3043" s="156"/>
      <c r="AT3043" s="152" t="s">
        <v>203</v>
      </c>
      <c r="AU3043" s="152" t="s">
        <v>89</v>
      </c>
      <c r="AV3043" s="12" t="s">
        <v>22</v>
      </c>
      <c r="AW3043" s="12" t="s">
        <v>39</v>
      </c>
      <c r="AX3043" s="12" t="s">
        <v>80</v>
      </c>
      <c r="AY3043" s="152" t="s">
        <v>192</v>
      </c>
    </row>
    <row r="3044" spans="2:51" s="13" customFormat="1" ht="10.199999999999999" x14ac:dyDescent="0.2">
      <c r="B3044" s="157"/>
      <c r="D3044" s="151" t="s">
        <v>203</v>
      </c>
      <c r="E3044" s="158" t="s">
        <v>20</v>
      </c>
      <c r="F3044" s="159" t="s">
        <v>3930</v>
      </c>
      <c r="H3044" s="160">
        <v>28.52</v>
      </c>
      <c r="I3044" s="161"/>
      <c r="L3044" s="157"/>
      <c r="M3044" s="162"/>
      <c r="T3044" s="163"/>
      <c r="AT3044" s="158" t="s">
        <v>203</v>
      </c>
      <c r="AU3044" s="158" t="s">
        <v>89</v>
      </c>
      <c r="AV3044" s="13" t="s">
        <v>89</v>
      </c>
      <c r="AW3044" s="13" t="s">
        <v>39</v>
      </c>
      <c r="AX3044" s="13" t="s">
        <v>80</v>
      </c>
      <c r="AY3044" s="158" t="s">
        <v>192</v>
      </c>
    </row>
    <row r="3045" spans="2:51" s="12" customFormat="1" ht="10.199999999999999" x14ac:dyDescent="0.2">
      <c r="B3045" s="150"/>
      <c r="D3045" s="151" t="s">
        <v>203</v>
      </c>
      <c r="E3045" s="152" t="s">
        <v>20</v>
      </c>
      <c r="F3045" s="153" t="s">
        <v>819</v>
      </c>
      <c r="H3045" s="152" t="s">
        <v>20</v>
      </c>
      <c r="I3045" s="154"/>
      <c r="L3045" s="150"/>
      <c r="M3045" s="155"/>
      <c r="T3045" s="156"/>
      <c r="AT3045" s="152" t="s">
        <v>203</v>
      </c>
      <c r="AU3045" s="152" t="s">
        <v>89</v>
      </c>
      <c r="AV3045" s="12" t="s">
        <v>22</v>
      </c>
      <c r="AW3045" s="12" t="s">
        <v>39</v>
      </c>
      <c r="AX3045" s="12" t="s">
        <v>80</v>
      </c>
      <c r="AY3045" s="152" t="s">
        <v>192</v>
      </c>
    </row>
    <row r="3046" spans="2:51" s="13" customFormat="1" ht="10.199999999999999" x14ac:dyDescent="0.2">
      <c r="B3046" s="157"/>
      <c r="D3046" s="151" t="s">
        <v>203</v>
      </c>
      <c r="E3046" s="158" t="s">
        <v>20</v>
      </c>
      <c r="F3046" s="159" t="s">
        <v>3931</v>
      </c>
      <c r="H3046" s="160">
        <v>25.92</v>
      </c>
      <c r="I3046" s="161"/>
      <c r="L3046" s="157"/>
      <c r="M3046" s="162"/>
      <c r="T3046" s="163"/>
      <c r="AT3046" s="158" t="s">
        <v>203</v>
      </c>
      <c r="AU3046" s="158" t="s">
        <v>89</v>
      </c>
      <c r="AV3046" s="13" t="s">
        <v>89</v>
      </c>
      <c r="AW3046" s="13" t="s">
        <v>39</v>
      </c>
      <c r="AX3046" s="13" t="s">
        <v>80</v>
      </c>
      <c r="AY3046" s="158" t="s">
        <v>192</v>
      </c>
    </row>
    <row r="3047" spans="2:51" s="12" customFormat="1" ht="10.199999999999999" x14ac:dyDescent="0.2">
      <c r="B3047" s="150"/>
      <c r="D3047" s="151" t="s">
        <v>203</v>
      </c>
      <c r="E3047" s="152" t="s">
        <v>20</v>
      </c>
      <c r="F3047" s="153" t="s">
        <v>835</v>
      </c>
      <c r="H3047" s="152" t="s">
        <v>20</v>
      </c>
      <c r="I3047" s="154"/>
      <c r="L3047" s="150"/>
      <c r="M3047" s="155"/>
      <c r="T3047" s="156"/>
      <c r="AT3047" s="152" t="s">
        <v>203</v>
      </c>
      <c r="AU3047" s="152" t="s">
        <v>89</v>
      </c>
      <c r="AV3047" s="12" t="s">
        <v>22</v>
      </c>
      <c r="AW3047" s="12" t="s">
        <v>39</v>
      </c>
      <c r="AX3047" s="12" t="s">
        <v>80</v>
      </c>
      <c r="AY3047" s="152" t="s">
        <v>192</v>
      </c>
    </row>
    <row r="3048" spans="2:51" s="13" customFormat="1" ht="10.199999999999999" x14ac:dyDescent="0.2">
      <c r="B3048" s="157"/>
      <c r="D3048" s="151" t="s">
        <v>203</v>
      </c>
      <c r="E3048" s="158" t="s">
        <v>20</v>
      </c>
      <c r="F3048" s="159" t="s">
        <v>3932</v>
      </c>
      <c r="H3048" s="160">
        <v>18.86</v>
      </c>
      <c r="I3048" s="161"/>
      <c r="L3048" s="157"/>
      <c r="M3048" s="162"/>
      <c r="T3048" s="163"/>
      <c r="AT3048" s="158" t="s">
        <v>203</v>
      </c>
      <c r="AU3048" s="158" t="s">
        <v>89</v>
      </c>
      <c r="AV3048" s="13" t="s">
        <v>89</v>
      </c>
      <c r="AW3048" s="13" t="s">
        <v>39</v>
      </c>
      <c r="AX3048" s="13" t="s">
        <v>80</v>
      </c>
      <c r="AY3048" s="158" t="s">
        <v>192</v>
      </c>
    </row>
    <row r="3049" spans="2:51" s="12" customFormat="1" ht="10.199999999999999" x14ac:dyDescent="0.2">
      <c r="B3049" s="150"/>
      <c r="D3049" s="151" t="s">
        <v>203</v>
      </c>
      <c r="E3049" s="152" t="s">
        <v>20</v>
      </c>
      <c r="F3049" s="153" t="s">
        <v>3933</v>
      </c>
      <c r="H3049" s="152" t="s">
        <v>20</v>
      </c>
      <c r="I3049" s="154"/>
      <c r="L3049" s="150"/>
      <c r="M3049" s="155"/>
      <c r="T3049" s="156"/>
      <c r="AT3049" s="152" t="s">
        <v>203</v>
      </c>
      <c r="AU3049" s="152" t="s">
        <v>89</v>
      </c>
      <c r="AV3049" s="12" t="s">
        <v>22</v>
      </c>
      <c r="AW3049" s="12" t="s">
        <v>39</v>
      </c>
      <c r="AX3049" s="12" t="s">
        <v>80</v>
      </c>
      <c r="AY3049" s="152" t="s">
        <v>192</v>
      </c>
    </row>
    <row r="3050" spans="2:51" s="12" customFormat="1" ht="10.199999999999999" x14ac:dyDescent="0.2">
      <c r="B3050" s="150"/>
      <c r="D3050" s="151" t="s">
        <v>203</v>
      </c>
      <c r="E3050" s="152" t="s">
        <v>20</v>
      </c>
      <c r="F3050" s="153" t="s">
        <v>3934</v>
      </c>
      <c r="H3050" s="152" t="s">
        <v>20</v>
      </c>
      <c r="I3050" s="154"/>
      <c r="L3050" s="150"/>
      <c r="M3050" s="155"/>
      <c r="T3050" s="156"/>
      <c r="AT3050" s="152" t="s">
        <v>203</v>
      </c>
      <c r="AU3050" s="152" t="s">
        <v>89</v>
      </c>
      <c r="AV3050" s="12" t="s">
        <v>22</v>
      </c>
      <c r="AW3050" s="12" t="s">
        <v>39</v>
      </c>
      <c r="AX3050" s="12" t="s">
        <v>80</v>
      </c>
      <c r="AY3050" s="152" t="s">
        <v>192</v>
      </c>
    </row>
    <row r="3051" spans="2:51" s="12" customFormat="1" ht="10.199999999999999" x14ac:dyDescent="0.2">
      <c r="B3051" s="150"/>
      <c r="D3051" s="151" t="s">
        <v>203</v>
      </c>
      <c r="E3051" s="152" t="s">
        <v>20</v>
      </c>
      <c r="F3051" s="153" t="s">
        <v>823</v>
      </c>
      <c r="H3051" s="152" t="s">
        <v>20</v>
      </c>
      <c r="I3051" s="154"/>
      <c r="L3051" s="150"/>
      <c r="M3051" s="155"/>
      <c r="T3051" s="156"/>
      <c r="AT3051" s="152" t="s">
        <v>203</v>
      </c>
      <c r="AU3051" s="152" t="s">
        <v>89</v>
      </c>
      <c r="AV3051" s="12" t="s">
        <v>22</v>
      </c>
      <c r="AW3051" s="12" t="s">
        <v>39</v>
      </c>
      <c r="AX3051" s="12" t="s">
        <v>80</v>
      </c>
      <c r="AY3051" s="152" t="s">
        <v>192</v>
      </c>
    </row>
    <row r="3052" spans="2:51" s="13" customFormat="1" ht="10.199999999999999" x14ac:dyDescent="0.2">
      <c r="B3052" s="157"/>
      <c r="D3052" s="151" t="s">
        <v>203</v>
      </c>
      <c r="E3052" s="158" t="s">
        <v>20</v>
      </c>
      <c r="F3052" s="159" t="s">
        <v>3935</v>
      </c>
      <c r="H3052" s="160">
        <v>11.78</v>
      </c>
      <c r="I3052" s="161"/>
      <c r="L3052" s="157"/>
      <c r="M3052" s="162"/>
      <c r="T3052" s="163"/>
      <c r="AT3052" s="158" t="s">
        <v>203</v>
      </c>
      <c r="AU3052" s="158" t="s">
        <v>89</v>
      </c>
      <c r="AV3052" s="13" t="s">
        <v>89</v>
      </c>
      <c r="AW3052" s="13" t="s">
        <v>39</v>
      </c>
      <c r="AX3052" s="13" t="s">
        <v>80</v>
      </c>
      <c r="AY3052" s="158" t="s">
        <v>192</v>
      </c>
    </row>
    <row r="3053" spans="2:51" s="12" customFormat="1" ht="10.199999999999999" x14ac:dyDescent="0.2">
      <c r="B3053" s="150"/>
      <c r="D3053" s="151" t="s">
        <v>203</v>
      </c>
      <c r="E3053" s="152" t="s">
        <v>20</v>
      </c>
      <c r="F3053" s="153" t="s">
        <v>825</v>
      </c>
      <c r="H3053" s="152" t="s">
        <v>20</v>
      </c>
      <c r="I3053" s="154"/>
      <c r="L3053" s="150"/>
      <c r="M3053" s="155"/>
      <c r="T3053" s="156"/>
      <c r="AT3053" s="152" t="s">
        <v>203</v>
      </c>
      <c r="AU3053" s="152" t="s">
        <v>89</v>
      </c>
      <c r="AV3053" s="12" t="s">
        <v>22</v>
      </c>
      <c r="AW3053" s="12" t="s">
        <v>39</v>
      </c>
      <c r="AX3053" s="12" t="s">
        <v>80</v>
      </c>
      <c r="AY3053" s="152" t="s">
        <v>192</v>
      </c>
    </row>
    <row r="3054" spans="2:51" s="13" customFormat="1" ht="10.199999999999999" x14ac:dyDescent="0.2">
      <c r="B3054" s="157"/>
      <c r="D3054" s="151" t="s">
        <v>203</v>
      </c>
      <c r="E3054" s="158" t="s">
        <v>20</v>
      </c>
      <c r="F3054" s="159" t="s">
        <v>3936</v>
      </c>
      <c r="H3054" s="160">
        <v>24.582999999999998</v>
      </c>
      <c r="I3054" s="161"/>
      <c r="L3054" s="157"/>
      <c r="M3054" s="162"/>
      <c r="T3054" s="163"/>
      <c r="AT3054" s="158" t="s">
        <v>203</v>
      </c>
      <c r="AU3054" s="158" t="s">
        <v>89</v>
      </c>
      <c r="AV3054" s="13" t="s">
        <v>89</v>
      </c>
      <c r="AW3054" s="13" t="s">
        <v>39</v>
      </c>
      <c r="AX3054" s="13" t="s">
        <v>80</v>
      </c>
      <c r="AY3054" s="158" t="s">
        <v>192</v>
      </c>
    </row>
    <row r="3055" spans="2:51" s="12" customFormat="1" ht="10.199999999999999" x14ac:dyDescent="0.2">
      <c r="B3055" s="150"/>
      <c r="D3055" s="151" t="s">
        <v>203</v>
      </c>
      <c r="E3055" s="152" t="s">
        <v>20</v>
      </c>
      <c r="F3055" s="153" t="s">
        <v>3937</v>
      </c>
      <c r="H3055" s="152" t="s">
        <v>20</v>
      </c>
      <c r="I3055" s="154"/>
      <c r="L3055" s="150"/>
      <c r="M3055" s="155"/>
      <c r="T3055" s="156"/>
      <c r="AT3055" s="152" t="s">
        <v>203</v>
      </c>
      <c r="AU3055" s="152" t="s">
        <v>89</v>
      </c>
      <c r="AV3055" s="12" t="s">
        <v>22</v>
      </c>
      <c r="AW3055" s="12" t="s">
        <v>39</v>
      </c>
      <c r="AX3055" s="12" t="s">
        <v>80</v>
      </c>
      <c r="AY3055" s="152" t="s">
        <v>192</v>
      </c>
    </row>
    <row r="3056" spans="2:51" s="13" customFormat="1" ht="10.199999999999999" x14ac:dyDescent="0.2">
      <c r="B3056" s="157"/>
      <c r="D3056" s="151" t="s">
        <v>203</v>
      </c>
      <c r="E3056" s="158" t="s">
        <v>20</v>
      </c>
      <c r="F3056" s="159" t="s">
        <v>3938</v>
      </c>
      <c r="H3056" s="160">
        <v>-8.2080000000000002</v>
      </c>
      <c r="I3056" s="161"/>
      <c r="L3056" s="157"/>
      <c r="M3056" s="162"/>
      <c r="T3056" s="163"/>
      <c r="AT3056" s="158" t="s">
        <v>203</v>
      </c>
      <c r="AU3056" s="158" t="s">
        <v>89</v>
      </c>
      <c r="AV3056" s="13" t="s">
        <v>89</v>
      </c>
      <c r="AW3056" s="13" t="s">
        <v>39</v>
      </c>
      <c r="AX3056" s="13" t="s">
        <v>80</v>
      </c>
      <c r="AY3056" s="158" t="s">
        <v>192</v>
      </c>
    </row>
    <row r="3057" spans="2:65" s="12" customFormat="1" ht="10.199999999999999" x14ac:dyDescent="0.2">
      <c r="B3057" s="150"/>
      <c r="D3057" s="151" t="s">
        <v>203</v>
      </c>
      <c r="E3057" s="152" t="s">
        <v>20</v>
      </c>
      <c r="F3057" s="153" t="s">
        <v>827</v>
      </c>
      <c r="H3057" s="152" t="s">
        <v>20</v>
      </c>
      <c r="I3057" s="154"/>
      <c r="L3057" s="150"/>
      <c r="M3057" s="155"/>
      <c r="T3057" s="156"/>
      <c r="AT3057" s="152" t="s">
        <v>203</v>
      </c>
      <c r="AU3057" s="152" t="s">
        <v>89</v>
      </c>
      <c r="AV3057" s="12" t="s">
        <v>22</v>
      </c>
      <c r="AW3057" s="12" t="s">
        <v>39</v>
      </c>
      <c r="AX3057" s="12" t="s">
        <v>80</v>
      </c>
      <c r="AY3057" s="152" t="s">
        <v>192</v>
      </c>
    </row>
    <row r="3058" spans="2:65" s="13" customFormat="1" ht="10.199999999999999" x14ac:dyDescent="0.2">
      <c r="B3058" s="157"/>
      <c r="D3058" s="151" t="s">
        <v>203</v>
      </c>
      <c r="E3058" s="158" t="s">
        <v>20</v>
      </c>
      <c r="F3058" s="159" t="s">
        <v>3939</v>
      </c>
      <c r="H3058" s="160">
        <v>68.2</v>
      </c>
      <c r="I3058" s="161"/>
      <c r="L3058" s="157"/>
      <c r="M3058" s="162"/>
      <c r="T3058" s="163"/>
      <c r="AT3058" s="158" t="s">
        <v>203</v>
      </c>
      <c r="AU3058" s="158" t="s">
        <v>89</v>
      </c>
      <c r="AV3058" s="13" t="s">
        <v>89</v>
      </c>
      <c r="AW3058" s="13" t="s">
        <v>39</v>
      </c>
      <c r="AX3058" s="13" t="s">
        <v>80</v>
      </c>
      <c r="AY3058" s="158" t="s">
        <v>192</v>
      </c>
    </row>
    <row r="3059" spans="2:65" s="13" customFormat="1" ht="10.199999999999999" x14ac:dyDescent="0.2">
      <c r="B3059" s="157"/>
      <c r="D3059" s="151" t="s">
        <v>203</v>
      </c>
      <c r="E3059" s="158" t="s">
        <v>20</v>
      </c>
      <c r="F3059" s="159" t="s">
        <v>3940</v>
      </c>
      <c r="H3059" s="160">
        <v>-10.385</v>
      </c>
      <c r="I3059" s="161"/>
      <c r="L3059" s="157"/>
      <c r="M3059" s="162"/>
      <c r="T3059" s="163"/>
      <c r="AT3059" s="158" t="s">
        <v>203</v>
      </c>
      <c r="AU3059" s="158" t="s">
        <v>89</v>
      </c>
      <c r="AV3059" s="13" t="s">
        <v>89</v>
      </c>
      <c r="AW3059" s="13" t="s">
        <v>39</v>
      </c>
      <c r="AX3059" s="13" t="s">
        <v>80</v>
      </c>
      <c r="AY3059" s="158" t="s">
        <v>192</v>
      </c>
    </row>
    <row r="3060" spans="2:65" s="12" customFormat="1" ht="10.199999999999999" x14ac:dyDescent="0.2">
      <c r="B3060" s="150"/>
      <c r="D3060" s="151" t="s">
        <v>203</v>
      </c>
      <c r="E3060" s="152" t="s">
        <v>20</v>
      </c>
      <c r="F3060" s="153" t="s">
        <v>3937</v>
      </c>
      <c r="H3060" s="152" t="s">
        <v>20</v>
      </c>
      <c r="I3060" s="154"/>
      <c r="L3060" s="150"/>
      <c r="M3060" s="155"/>
      <c r="T3060" s="156"/>
      <c r="AT3060" s="152" t="s">
        <v>203</v>
      </c>
      <c r="AU3060" s="152" t="s">
        <v>89</v>
      </c>
      <c r="AV3060" s="12" t="s">
        <v>22</v>
      </c>
      <c r="AW3060" s="12" t="s">
        <v>39</v>
      </c>
      <c r="AX3060" s="12" t="s">
        <v>80</v>
      </c>
      <c r="AY3060" s="152" t="s">
        <v>192</v>
      </c>
    </row>
    <row r="3061" spans="2:65" s="13" customFormat="1" ht="10.199999999999999" x14ac:dyDescent="0.2">
      <c r="B3061" s="157"/>
      <c r="D3061" s="151" t="s">
        <v>203</v>
      </c>
      <c r="E3061" s="158" t="s">
        <v>20</v>
      </c>
      <c r="F3061" s="159" t="s">
        <v>3941</v>
      </c>
      <c r="H3061" s="160">
        <v>-10.77</v>
      </c>
      <c r="I3061" s="161"/>
      <c r="L3061" s="157"/>
      <c r="M3061" s="162"/>
      <c r="T3061" s="163"/>
      <c r="AT3061" s="158" t="s">
        <v>203</v>
      </c>
      <c r="AU3061" s="158" t="s">
        <v>89</v>
      </c>
      <c r="AV3061" s="13" t="s">
        <v>89</v>
      </c>
      <c r="AW3061" s="13" t="s">
        <v>39</v>
      </c>
      <c r="AX3061" s="13" t="s">
        <v>80</v>
      </c>
      <c r="AY3061" s="158" t="s">
        <v>192</v>
      </c>
    </row>
    <row r="3062" spans="2:65" s="12" customFormat="1" ht="10.199999999999999" x14ac:dyDescent="0.2">
      <c r="B3062" s="150"/>
      <c r="D3062" s="151" t="s">
        <v>203</v>
      </c>
      <c r="E3062" s="152" t="s">
        <v>20</v>
      </c>
      <c r="F3062" s="153" t="s">
        <v>2225</v>
      </c>
      <c r="H3062" s="152" t="s">
        <v>20</v>
      </c>
      <c r="I3062" s="154"/>
      <c r="L3062" s="150"/>
      <c r="M3062" s="155"/>
      <c r="T3062" s="156"/>
      <c r="AT3062" s="152" t="s">
        <v>203</v>
      </c>
      <c r="AU3062" s="152" t="s">
        <v>89</v>
      </c>
      <c r="AV3062" s="12" t="s">
        <v>22</v>
      </c>
      <c r="AW3062" s="12" t="s">
        <v>39</v>
      </c>
      <c r="AX3062" s="12" t="s">
        <v>80</v>
      </c>
      <c r="AY3062" s="152" t="s">
        <v>192</v>
      </c>
    </row>
    <row r="3063" spans="2:65" s="13" customFormat="1" ht="10.199999999999999" x14ac:dyDescent="0.2">
      <c r="B3063" s="157"/>
      <c r="D3063" s="151" t="s">
        <v>203</v>
      </c>
      <c r="E3063" s="158" t="s">
        <v>20</v>
      </c>
      <c r="F3063" s="159" t="s">
        <v>3942</v>
      </c>
      <c r="H3063" s="160">
        <v>48.67</v>
      </c>
      <c r="I3063" s="161"/>
      <c r="L3063" s="157"/>
      <c r="M3063" s="162"/>
      <c r="T3063" s="163"/>
      <c r="AT3063" s="158" t="s">
        <v>203</v>
      </c>
      <c r="AU3063" s="158" t="s">
        <v>89</v>
      </c>
      <c r="AV3063" s="13" t="s">
        <v>89</v>
      </c>
      <c r="AW3063" s="13" t="s">
        <v>39</v>
      </c>
      <c r="AX3063" s="13" t="s">
        <v>80</v>
      </c>
      <c r="AY3063" s="158" t="s">
        <v>192</v>
      </c>
    </row>
    <row r="3064" spans="2:65" s="12" customFormat="1" ht="10.199999999999999" x14ac:dyDescent="0.2">
      <c r="B3064" s="150"/>
      <c r="D3064" s="151" t="s">
        <v>203</v>
      </c>
      <c r="E3064" s="152" t="s">
        <v>20</v>
      </c>
      <c r="F3064" s="153" t="s">
        <v>3943</v>
      </c>
      <c r="H3064" s="152" t="s">
        <v>20</v>
      </c>
      <c r="I3064" s="154"/>
      <c r="L3064" s="150"/>
      <c r="M3064" s="155"/>
      <c r="T3064" s="156"/>
      <c r="AT3064" s="152" t="s">
        <v>203</v>
      </c>
      <c r="AU3064" s="152" t="s">
        <v>89</v>
      </c>
      <c r="AV3064" s="12" t="s">
        <v>22</v>
      </c>
      <c r="AW3064" s="12" t="s">
        <v>39</v>
      </c>
      <c r="AX3064" s="12" t="s">
        <v>80</v>
      </c>
      <c r="AY3064" s="152" t="s">
        <v>192</v>
      </c>
    </row>
    <row r="3065" spans="2:65" s="13" customFormat="1" ht="10.199999999999999" x14ac:dyDescent="0.2">
      <c r="B3065" s="157"/>
      <c r="D3065" s="151" t="s">
        <v>203</v>
      </c>
      <c r="E3065" s="158" t="s">
        <v>20</v>
      </c>
      <c r="F3065" s="159" t="s">
        <v>1326</v>
      </c>
      <c r="H3065" s="160">
        <v>87.78</v>
      </c>
      <c r="I3065" s="161"/>
      <c r="L3065" s="157"/>
      <c r="M3065" s="162"/>
      <c r="T3065" s="163"/>
      <c r="AT3065" s="158" t="s">
        <v>203</v>
      </c>
      <c r="AU3065" s="158" t="s">
        <v>89</v>
      </c>
      <c r="AV3065" s="13" t="s">
        <v>89</v>
      </c>
      <c r="AW3065" s="13" t="s">
        <v>39</v>
      </c>
      <c r="AX3065" s="13" t="s">
        <v>80</v>
      </c>
      <c r="AY3065" s="158" t="s">
        <v>192</v>
      </c>
    </row>
    <row r="3066" spans="2:65" s="12" customFormat="1" ht="10.199999999999999" x14ac:dyDescent="0.2">
      <c r="B3066" s="150"/>
      <c r="D3066" s="151" t="s">
        <v>203</v>
      </c>
      <c r="E3066" s="152" t="s">
        <v>20</v>
      </c>
      <c r="F3066" s="153" t="s">
        <v>3944</v>
      </c>
      <c r="H3066" s="152" t="s">
        <v>20</v>
      </c>
      <c r="I3066" s="154"/>
      <c r="L3066" s="150"/>
      <c r="M3066" s="155"/>
      <c r="T3066" s="156"/>
      <c r="AT3066" s="152" t="s">
        <v>203</v>
      </c>
      <c r="AU3066" s="152" t="s">
        <v>89</v>
      </c>
      <c r="AV3066" s="12" t="s">
        <v>22</v>
      </c>
      <c r="AW3066" s="12" t="s">
        <v>39</v>
      </c>
      <c r="AX3066" s="12" t="s">
        <v>80</v>
      </c>
      <c r="AY3066" s="152" t="s">
        <v>192</v>
      </c>
    </row>
    <row r="3067" spans="2:65" s="13" customFormat="1" ht="10.199999999999999" x14ac:dyDescent="0.2">
      <c r="B3067" s="157"/>
      <c r="D3067" s="151" t="s">
        <v>203</v>
      </c>
      <c r="E3067" s="158" t="s">
        <v>20</v>
      </c>
      <c r="F3067" s="159" t="s">
        <v>1328</v>
      </c>
      <c r="H3067" s="160">
        <v>38.4</v>
      </c>
      <c r="I3067" s="161"/>
      <c r="L3067" s="157"/>
      <c r="M3067" s="162"/>
      <c r="T3067" s="163"/>
      <c r="AT3067" s="158" t="s">
        <v>203</v>
      </c>
      <c r="AU3067" s="158" t="s">
        <v>89</v>
      </c>
      <c r="AV3067" s="13" t="s">
        <v>89</v>
      </c>
      <c r="AW3067" s="13" t="s">
        <v>39</v>
      </c>
      <c r="AX3067" s="13" t="s">
        <v>80</v>
      </c>
      <c r="AY3067" s="158" t="s">
        <v>192</v>
      </c>
    </row>
    <row r="3068" spans="2:65" s="14" customFormat="1" ht="10.199999999999999" x14ac:dyDescent="0.2">
      <c r="B3068" s="164"/>
      <c r="D3068" s="151" t="s">
        <v>203</v>
      </c>
      <c r="E3068" s="165" t="s">
        <v>1254</v>
      </c>
      <c r="F3068" s="166" t="s">
        <v>207</v>
      </c>
      <c r="H3068" s="167">
        <v>921.19899999999996</v>
      </c>
      <c r="I3068" s="168"/>
      <c r="L3068" s="164"/>
      <c r="M3068" s="169"/>
      <c r="T3068" s="170"/>
      <c r="AT3068" s="165" t="s">
        <v>203</v>
      </c>
      <c r="AU3068" s="165" t="s">
        <v>89</v>
      </c>
      <c r="AV3068" s="14" t="s">
        <v>199</v>
      </c>
      <c r="AW3068" s="14" t="s">
        <v>39</v>
      </c>
      <c r="AX3068" s="14" t="s">
        <v>22</v>
      </c>
      <c r="AY3068" s="165" t="s">
        <v>192</v>
      </c>
    </row>
    <row r="3069" spans="2:65" s="1" customFormat="1" ht="16.5" customHeight="1" x14ac:dyDescent="0.2">
      <c r="B3069" s="33"/>
      <c r="C3069" s="133" t="s">
        <v>3945</v>
      </c>
      <c r="D3069" s="133" t="s">
        <v>194</v>
      </c>
      <c r="E3069" s="134" t="s">
        <v>3946</v>
      </c>
      <c r="F3069" s="135" t="s">
        <v>3947</v>
      </c>
      <c r="G3069" s="136" t="s">
        <v>234</v>
      </c>
      <c r="H3069" s="137">
        <v>30.555</v>
      </c>
      <c r="I3069" s="138"/>
      <c r="J3069" s="139">
        <f>ROUND(I3069*H3069,2)</f>
        <v>0</v>
      </c>
      <c r="K3069" s="135" t="s">
        <v>20</v>
      </c>
      <c r="L3069" s="33"/>
      <c r="M3069" s="140" t="s">
        <v>20</v>
      </c>
      <c r="N3069" s="141" t="s">
        <v>51</v>
      </c>
      <c r="P3069" s="142">
        <f>O3069*H3069</f>
        <v>0</v>
      </c>
      <c r="Q3069" s="142">
        <v>2.7999999999999998E-4</v>
      </c>
      <c r="R3069" s="142">
        <f>Q3069*H3069</f>
        <v>8.5553999999999995E-3</v>
      </c>
      <c r="S3069" s="142">
        <v>0</v>
      </c>
      <c r="T3069" s="143">
        <f>S3069*H3069</f>
        <v>0</v>
      </c>
      <c r="AR3069" s="144" t="s">
        <v>350</v>
      </c>
      <c r="AT3069" s="144" t="s">
        <v>194</v>
      </c>
      <c r="AU3069" s="144" t="s">
        <v>89</v>
      </c>
      <c r="AY3069" s="18" t="s">
        <v>192</v>
      </c>
      <c r="BE3069" s="145">
        <f>IF(N3069="základní",J3069,0)</f>
        <v>0</v>
      </c>
      <c r="BF3069" s="145">
        <f>IF(N3069="snížená",J3069,0)</f>
        <v>0</v>
      </c>
      <c r="BG3069" s="145">
        <f>IF(N3069="zákl. přenesená",J3069,0)</f>
        <v>0</v>
      </c>
      <c r="BH3069" s="145">
        <f>IF(N3069="sníž. přenesená",J3069,0)</f>
        <v>0</v>
      </c>
      <c r="BI3069" s="145">
        <f>IF(N3069="nulová",J3069,0)</f>
        <v>0</v>
      </c>
      <c r="BJ3069" s="18" t="s">
        <v>22</v>
      </c>
      <c r="BK3069" s="145">
        <f>ROUND(I3069*H3069,2)</f>
        <v>0</v>
      </c>
      <c r="BL3069" s="18" t="s">
        <v>350</v>
      </c>
      <c r="BM3069" s="144" t="s">
        <v>3948</v>
      </c>
    </row>
    <row r="3070" spans="2:65" s="12" customFormat="1" ht="10.199999999999999" x14ac:dyDescent="0.2">
      <c r="B3070" s="150"/>
      <c r="D3070" s="151" t="s">
        <v>203</v>
      </c>
      <c r="E3070" s="152" t="s">
        <v>20</v>
      </c>
      <c r="F3070" s="153" t="s">
        <v>3198</v>
      </c>
      <c r="H3070" s="152" t="s">
        <v>20</v>
      </c>
      <c r="I3070" s="154"/>
      <c r="L3070" s="150"/>
      <c r="M3070" s="155"/>
      <c r="T3070" s="156"/>
      <c r="AT3070" s="152" t="s">
        <v>203</v>
      </c>
      <c r="AU3070" s="152" t="s">
        <v>89</v>
      </c>
      <c r="AV3070" s="12" t="s">
        <v>22</v>
      </c>
      <c r="AW3070" s="12" t="s">
        <v>39</v>
      </c>
      <c r="AX3070" s="12" t="s">
        <v>80</v>
      </c>
      <c r="AY3070" s="152" t="s">
        <v>192</v>
      </c>
    </row>
    <row r="3071" spans="2:65" s="12" customFormat="1" ht="10.199999999999999" x14ac:dyDescent="0.2">
      <c r="B3071" s="150"/>
      <c r="D3071" s="151" t="s">
        <v>203</v>
      </c>
      <c r="E3071" s="152" t="s">
        <v>20</v>
      </c>
      <c r="F3071" s="153" t="s">
        <v>3949</v>
      </c>
      <c r="H3071" s="152" t="s">
        <v>20</v>
      </c>
      <c r="I3071" s="154"/>
      <c r="L3071" s="150"/>
      <c r="M3071" s="155"/>
      <c r="T3071" s="156"/>
      <c r="AT3071" s="152" t="s">
        <v>203</v>
      </c>
      <c r="AU3071" s="152" t="s">
        <v>89</v>
      </c>
      <c r="AV3071" s="12" t="s">
        <v>22</v>
      </c>
      <c r="AW3071" s="12" t="s">
        <v>39</v>
      </c>
      <c r="AX3071" s="12" t="s">
        <v>80</v>
      </c>
      <c r="AY3071" s="152" t="s">
        <v>192</v>
      </c>
    </row>
    <row r="3072" spans="2:65" s="12" customFormat="1" ht="10.199999999999999" x14ac:dyDescent="0.2">
      <c r="B3072" s="150"/>
      <c r="D3072" s="151" t="s">
        <v>203</v>
      </c>
      <c r="E3072" s="152" t="s">
        <v>20</v>
      </c>
      <c r="F3072" s="153" t="s">
        <v>3950</v>
      </c>
      <c r="H3072" s="152" t="s">
        <v>20</v>
      </c>
      <c r="I3072" s="154"/>
      <c r="L3072" s="150"/>
      <c r="M3072" s="155"/>
      <c r="T3072" s="156"/>
      <c r="AT3072" s="152" t="s">
        <v>203</v>
      </c>
      <c r="AU3072" s="152" t="s">
        <v>89</v>
      </c>
      <c r="AV3072" s="12" t="s">
        <v>22</v>
      </c>
      <c r="AW3072" s="12" t="s">
        <v>39</v>
      </c>
      <c r="AX3072" s="12" t="s">
        <v>80</v>
      </c>
      <c r="AY3072" s="152" t="s">
        <v>192</v>
      </c>
    </row>
    <row r="3073" spans="2:65" s="13" customFormat="1" ht="10.199999999999999" x14ac:dyDescent="0.2">
      <c r="B3073" s="157"/>
      <c r="D3073" s="151" t="s">
        <v>203</v>
      </c>
      <c r="E3073" s="158" t="s">
        <v>20</v>
      </c>
      <c r="F3073" s="159" t="s">
        <v>3951</v>
      </c>
      <c r="H3073" s="160">
        <v>4.92</v>
      </c>
      <c r="I3073" s="161"/>
      <c r="L3073" s="157"/>
      <c r="M3073" s="162"/>
      <c r="T3073" s="163"/>
      <c r="AT3073" s="158" t="s">
        <v>203</v>
      </c>
      <c r="AU3073" s="158" t="s">
        <v>89</v>
      </c>
      <c r="AV3073" s="13" t="s">
        <v>89</v>
      </c>
      <c r="AW3073" s="13" t="s">
        <v>39</v>
      </c>
      <c r="AX3073" s="13" t="s">
        <v>80</v>
      </c>
      <c r="AY3073" s="158" t="s">
        <v>192</v>
      </c>
    </row>
    <row r="3074" spans="2:65" s="12" customFormat="1" ht="10.199999999999999" x14ac:dyDescent="0.2">
      <c r="B3074" s="150"/>
      <c r="D3074" s="151" t="s">
        <v>203</v>
      </c>
      <c r="E3074" s="152" t="s">
        <v>20</v>
      </c>
      <c r="F3074" s="153" t="s">
        <v>2573</v>
      </c>
      <c r="H3074" s="152" t="s">
        <v>20</v>
      </c>
      <c r="I3074" s="154"/>
      <c r="L3074" s="150"/>
      <c r="M3074" s="155"/>
      <c r="T3074" s="156"/>
      <c r="AT3074" s="152" t="s">
        <v>203</v>
      </c>
      <c r="AU3074" s="152" t="s">
        <v>89</v>
      </c>
      <c r="AV3074" s="12" t="s">
        <v>22</v>
      </c>
      <c r="AW3074" s="12" t="s">
        <v>39</v>
      </c>
      <c r="AX3074" s="12" t="s">
        <v>80</v>
      </c>
      <c r="AY3074" s="152" t="s">
        <v>192</v>
      </c>
    </row>
    <row r="3075" spans="2:65" s="13" customFormat="1" ht="10.199999999999999" x14ac:dyDescent="0.2">
      <c r="B3075" s="157"/>
      <c r="D3075" s="151" t="s">
        <v>203</v>
      </c>
      <c r="E3075" s="158" t="s">
        <v>20</v>
      </c>
      <c r="F3075" s="159" t="s">
        <v>3952</v>
      </c>
      <c r="H3075" s="160">
        <v>21.995000000000001</v>
      </c>
      <c r="I3075" s="161"/>
      <c r="L3075" s="157"/>
      <c r="M3075" s="162"/>
      <c r="T3075" s="163"/>
      <c r="AT3075" s="158" t="s">
        <v>203</v>
      </c>
      <c r="AU3075" s="158" t="s">
        <v>89</v>
      </c>
      <c r="AV3075" s="13" t="s">
        <v>89</v>
      </c>
      <c r="AW3075" s="13" t="s">
        <v>39</v>
      </c>
      <c r="AX3075" s="13" t="s">
        <v>80</v>
      </c>
      <c r="AY3075" s="158" t="s">
        <v>192</v>
      </c>
    </row>
    <row r="3076" spans="2:65" s="13" customFormat="1" ht="10.199999999999999" x14ac:dyDescent="0.2">
      <c r="B3076" s="157"/>
      <c r="D3076" s="151" t="s">
        <v>203</v>
      </c>
      <c r="E3076" s="158" t="s">
        <v>20</v>
      </c>
      <c r="F3076" s="159" t="s">
        <v>3953</v>
      </c>
      <c r="H3076" s="160">
        <v>3.64</v>
      </c>
      <c r="I3076" s="161"/>
      <c r="L3076" s="157"/>
      <c r="M3076" s="162"/>
      <c r="T3076" s="163"/>
      <c r="AT3076" s="158" t="s">
        <v>203</v>
      </c>
      <c r="AU3076" s="158" t="s">
        <v>89</v>
      </c>
      <c r="AV3076" s="13" t="s">
        <v>89</v>
      </c>
      <c r="AW3076" s="13" t="s">
        <v>39</v>
      </c>
      <c r="AX3076" s="13" t="s">
        <v>80</v>
      </c>
      <c r="AY3076" s="158" t="s">
        <v>192</v>
      </c>
    </row>
    <row r="3077" spans="2:65" s="14" customFormat="1" ht="10.199999999999999" x14ac:dyDescent="0.2">
      <c r="B3077" s="164"/>
      <c r="D3077" s="151" t="s">
        <v>203</v>
      </c>
      <c r="E3077" s="165" t="s">
        <v>1255</v>
      </c>
      <c r="F3077" s="166" t="s">
        <v>207</v>
      </c>
      <c r="H3077" s="167">
        <v>30.555</v>
      </c>
      <c r="I3077" s="168"/>
      <c r="L3077" s="164"/>
      <c r="M3077" s="169"/>
      <c r="T3077" s="170"/>
      <c r="AT3077" s="165" t="s">
        <v>203</v>
      </c>
      <c r="AU3077" s="165" t="s">
        <v>89</v>
      </c>
      <c r="AV3077" s="14" t="s">
        <v>199</v>
      </c>
      <c r="AW3077" s="14" t="s">
        <v>39</v>
      </c>
      <c r="AX3077" s="14" t="s">
        <v>22</v>
      </c>
      <c r="AY3077" s="165" t="s">
        <v>192</v>
      </c>
    </row>
    <row r="3078" spans="2:65" s="11" customFormat="1" ht="25.95" customHeight="1" x14ac:dyDescent="0.25">
      <c r="B3078" s="121"/>
      <c r="D3078" s="122" t="s">
        <v>79</v>
      </c>
      <c r="E3078" s="123" t="s">
        <v>1220</v>
      </c>
      <c r="F3078" s="123" t="s">
        <v>1221</v>
      </c>
      <c r="I3078" s="124"/>
      <c r="J3078" s="125">
        <f>BK3078</f>
        <v>0</v>
      </c>
      <c r="L3078" s="121"/>
      <c r="M3078" s="126"/>
      <c r="P3078" s="127">
        <f>SUM(P3079:P3088)</f>
        <v>0</v>
      </c>
      <c r="R3078" s="127">
        <f>SUM(R3079:R3088)</f>
        <v>0</v>
      </c>
      <c r="T3078" s="128">
        <f>SUM(T3079:T3088)</f>
        <v>0</v>
      </c>
      <c r="AR3078" s="122" t="s">
        <v>199</v>
      </c>
      <c r="AT3078" s="129" t="s">
        <v>79</v>
      </c>
      <c r="AU3078" s="129" t="s">
        <v>80</v>
      </c>
      <c r="AY3078" s="122" t="s">
        <v>192</v>
      </c>
      <c r="BK3078" s="130">
        <f>SUM(BK3079:BK3088)</f>
        <v>0</v>
      </c>
    </row>
    <row r="3079" spans="2:65" s="1" customFormat="1" ht="16.5" customHeight="1" x14ac:dyDescent="0.2">
      <c r="B3079" s="33"/>
      <c r="C3079" s="133" t="s">
        <v>3954</v>
      </c>
      <c r="D3079" s="133" t="s">
        <v>194</v>
      </c>
      <c r="E3079" s="134" t="s">
        <v>1223</v>
      </c>
      <c r="F3079" s="135" t="s">
        <v>1224</v>
      </c>
      <c r="G3079" s="136" t="s">
        <v>1225</v>
      </c>
      <c r="H3079" s="137">
        <v>5</v>
      </c>
      <c r="I3079" s="138"/>
      <c r="J3079" s="139">
        <f>ROUND(I3079*H3079,2)</f>
        <v>0</v>
      </c>
      <c r="K3079" s="135" t="s">
        <v>198</v>
      </c>
      <c r="L3079" s="33"/>
      <c r="M3079" s="140" t="s">
        <v>20</v>
      </c>
      <c r="N3079" s="141" t="s">
        <v>51</v>
      </c>
      <c r="P3079" s="142">
        <f>O3079*H3079</f>
        <v>0</v>
      </c>
      <c r="Q3079" s="142">
        <v>0</v>
      </c>
      <c r="R3079" s="142">
        <f>Q3079*H3079</f>
        <v>0</v>
      </c>
      <c r="S3079" s="142">
        <v>0</v>
      </c>
      <c r="T3079" s="143">
        <f>S3079*H3079</f>
        <v>0</v>
      </c>
      <c r="AR3079" s="144" t="s">
        <v>882</v>
      </c>
      <c r="AT3079" s="144" t="s">
        <v>194</v>
      </c>
      <c r="AU3079" s="144" t="s">
        <v>22</v>
      </c>
      <c r="AY3079" s="18" t="s">
        <v>192</v>
      </c>
      <c r="BE3079" s="145">
        <f>IF(N3079="základní",J3079,0)</f>
        <v>0</v>
      </c>
      <c r="BF3079" s="145">
        <f>IF(N3079="snížená",J3079,0)</f>
        <v>0</v>
      </c>
      <c r="BG3079" s="145">
        <f>IF(N3079="zákl. přenesená",J3079,0)</f>
        <v>0</v>
      </c>
      <c r="BH3079" s="145">
        <f>IF(N3079="sníž. přenesená",J3079,0)</f>
        <v>0</v>
      </c>
      <c r="BI3079" s="145">
        <f>IF(N3079="nulová",J3079,0)</f>
        <v>0</v>
      </c>
      <c r="BJ3079" s="18" t="s">
        <v>22</v>
      </c>
      <c r="BK3079" s="145">
        <f>ROUND(I3079*H3079,2)</f>
        <v>0</v>
      </c>
      <c r="BL3079" s="18" t="s">
        <v>882</v>
      </c>
      <c r="BM3079" s="144" t="s">
        <v>3955</v>
      </c>
    </row>
    <row r="3080" spans="2:65" s="1" customFormat="1" ht="10.199999999999999" x14ac:dyDescent="0.2">
      <c r="B3080" s="33"/>
      <c r="D3080" s="146" t="s">
        <v>201</v>
      </c>
      <c r="F3080" s="147" t="s">
        <v>1227</v>
      </c>
      <c r="I3080" s="148"/>
      <c r="L3080" s="33"/>
      <c r="M3080" s="149"/>
      <c r="T3080" s="54"/>
      <c r="AT3080" s="18" t="s">
        <v>201</v>
      </c>
      <c r="AU3080" s="18" t="s">
        <v>22</v>
      </c>
    </row>
    <row r="3081" spans="2:65" s="1" customFormat="1" ht="16.5" customHeight="1" x14ac:dyDescent="0.2">
      <c r="B3081" s="33"/>
      <c r="C3081" s="133" t="s">
        <v>3956</v>
      </c>
      <c r="D3081" s="133" t="s">
        <v>194</v>
      </c>
      <c r="E3081" s="134" t="s">
        <v>3957</v>
      </c>
      <c r="F3081" s="135" t="s">
        <v>3958</v>
      </c>
      <c r="G3081" s="136" t="s">
        <v>1225</v>
      </c>
      <c r="H3081" s="137">
        <v>5</v>
      </c>
      <c r="I3081" s="138"/>
      <c r="J3081" s="139">
        <f>ROUND(I3081*H3081,2)</f>
        <v>0</v>
      </c>
      <c r="K3081" s="135" t="s">
        <v>198</v>
      </c>
      <c r="L3081" s="33"/>
      <c r="M3081" s="140" t="s">
        <v>20</v>
      </c>
      <c r="N3081" s="141" t="s">
        <v>51</v>
      </c>
      <c r="P3081" s="142">
        <f>O3081*H3081</f>
        <v>0</v>
      </c>
      <c r="Q3081" s="142">
        <v>0</v>
      </c>
      <c r="R3081" s="142">
        <f>Q3081*H3081</f>
        <v>0</v>
      </c>
      <c r="S3081" s="142">
        <v>0</v>
      </c>
      <c r="T3081" s="143">
        <f>S3081*H3081</f>
        <v>0</v>
      </c>
      <c r="AR3081" s="144" t="s">
        <v>882</v>
      </c>
      <c r="AT3081" s="144" t="s">
        <v>194</v>
      </c>
      <c r="AU3081" s="144" t="s">
        <v>22</v>
      </c>
      <c r="AY3081" s="18" t="s">
        <v>192</v>
      </c>
      <c r="BE3081" s="145">
        <f>IF(N3081="základní",J3081,0)</f>
        <v>0</v>
      </c>
      <c r="BF3081" s="145">
        <f>IF(N3081="snížená",J3081,0)</f>
        <v>0</v>
      </c>
      <c r="BG3081" s="145">
        <f>IF(N3081="zákl. přenesená",J3081,0)</f>
        <v>0</v>
      </c>
      <c r="BH3081" s="145">
        <f>IF(N3081="sníž. přenesená",J3081,0)</f>
        <v>0</v>
      </c>
      <c r="BI3081" s="145">
        <f>IF(N3081="nulová",J3081,0)</f>
        <v>0</v>
      </c>
      <c r="BJ3081" s="18" t="s">
        <v>22</v>
      </c>
      <c r="BK3081" s="145">
        <f>ROUND(I3081*H3081,2)</f>
        <v>0</v>
      </c>
      <c r="BL3081" s="18" t="s">
        <v>882</v>
      </c>
      <c r="BM3081" s="144" t="s">
        <v>3959</v>
      </c>
    </row>
    <row r="3082" spans="2:65" s="1" customFormat="1" ht="10.199999999999999" x14ac:dyDescent="0.2">
      <c r="B3082" s="33"/>
      <c r="D3082" s="146" t="s">
        <v>201</v>
      </c>
      <c r="F3082" s="147" t="s">
        <v>3960</v>
      </c>
      <c r="I3082" s="148"/>
      <c r="L3082" s="33"/>
      <c r="M3082" s="149"/>
      <c r="T3082" s="54"/>
      <c r="AT3082" s="18" t="s">
        <v>201</v>
      </c>
      <c r="AU3082" s="18" t="s">
        <v>22</v>
      </c>
    </row>
    <row r="3083" spans="2:65" s="1" customFormat="1" ht="16.5" customHeight="1" x14ac:dyDescent="0.2">
      <c r="B3083" s="33"/>
      <c r="C3083" s="133" t="s">
        <v>3961</v>
      </c>
      <c r="D3083" s="133" t="s">
        <v>194</v>
      </c>
      <c r="E3083" s="134" t="s">
        <v>3962</v>
      </c>
      <c r="F3083" s="135" t="s">
        <v>3963</v>
      </c>
      <c r="G3083" s="136" t="s">
        <v>1225</v>
      </c>
      <c r="H3083" s="137">
        <v>5</v>
      </c>
      <c r="I3083" s="138"/>
      <c r="J3083" s="139">
        <f>ROUND(I3083*H3083,2)</f>
        <v>0</v>
      </c>
      <c r="K3083" s="135" t="s">
        <v>198</v>
      </c>
      <c r="L3083" s="33"/>
      <c r="M3083" s="140" t="s">
        <v>20</v>
      </c>
      <c r="N3083" s="141" t="s">
        <v>51</v>
      </c>
      <c r="P3083" s="142">
        <f>O3083*H3083</f>
        <v>0</v>
      </c>
      <c r="Q3083" s="142">
        <v>0</v>
      </c>
      <c r="R3083" s="142">
        <f>Q3083*H3083</f>
        <v>0</v>
      </c>
      <c r="S3083" s="142">
        <v>0</v>
      </c>
      <c r="T3083" s="143">
        <f>S3083*H3083</f>
        <v>0</v>
      </c>
      <c r="AR3083" s="144" t="s">
        <v>882</v>
      </c>
      <c r="AT3083" s="144" t="s">
        <v>194</v>
      </c>
      <c r="AU3083" s="144" t="s">
        <v>22</v>
      </c>
      <c r="AY3083" s="18" t="s">
        <v>192</v>
      </c>
      <c r="BE3083" s="145">
        <f>IF(N3083="základní",J3083,0)</f>
        <v>0</v>
      </c>
      <c r="BF3083" s="145">
        <f>IF(N3083="snížená",J3083,0)</f>
        <v>0</v>
      </c>
      <c r="BG3083" s="145">
        <f>IF(N3083="zákl. přenesená",J3083,0)</f>
        <v>0</v>
      </c>
      <c r="BH3083" s="145">
        <f>IF(N3083="sníž. přenesená",J3083,0)</f>
        <v>0</v>
      </c>
      <c r="BI3083" s="145">
        <f>IF(N3083="nulová",J3083,0)</f>
        <v>0</v>
      </c>
      <c r="BJ3083" s="18" t="s">
        <v>22</v>
      </c>
      <c r="BK3083" s="145">
        <f>ROUND(I3083*H3083,2)</f>
        <v>0</v>
      </c>
      <c r="BL3083" s="18" t="s">
        <v>882</v>
      </c>
      <c r="BM3083" s="144" t="s">
        <v>3964</v>
      </c>
    </row>
    <row r="3084" spans="2:65" s="1" customFormat="1" ht="10.199999999999999" x14ac:dyDescent="0.2">
      <c r="B3084" s="33"/>
      <c r="D3084" s="146" t="s">
        <v>201</v>
      </c>
      <c r="F3084" s="147" t="s">
        <v>3965</v>
      </c>
      <c r="I3084" s="148"/>
      <c r="L3084" s="33"/>
      <c r="M3084" s="149"/>
      <c r="T3084" s="54"/>
      <c r="AT3084" s="18" t="s">
        <v>201</v>
      </c>
      <c r="AU3084" s="18" t="s">
        <v>22</v>
      </c>
    </row>
    <row r="3085" spans="2:65" s="1" customFormat="1" ht="16.5" customHeight="1" x14ac:dyDescent="0.2">
      <c r="B3085" s="33"/>
      <c r="C3085" s="133" t="s">
        <v>3966</v>
      </c>
      <c r="D3085" s="133" t="s">
        <v>194</v>
      </c>
      <c r="E3085" s="134" t="s">
        <v>3967</v>
      </c>
      <c r="F3085" s="135" t="s">
        <v>3968</v>
      </c>
      <c r="G3085" s="136" t="s">
        <v>1225</v>
      </c>
      <c r="H3085" s="137">
        <v>5</v>
      </c>
      <c r="I3085" s="138"/>
      <c r="J3085" s="139">
        <f>ROUND(I3085*H3085,2)</f>
        <v>0</v>
      </c>
      <c r="K3085" s="135" t="s">
        <v>198</v>
      </c>
      <c r="L3085" s="33"/>
      <c r="M3085" s="140" t="s">
        <v>20</v>
      </c>
      <c r="N3085" s="141" t="s">
        <v>51</v>
      </c>
      <c r="P3085" s="142">
        <f>O3085*H3085</f>
        <v>0</v>
      </c>
      <c r="Q3085" s="142">
        <v>0</v>
      </c>
      <c r="R3085" s="142">
        <f>Q3085*H3085</f>
        <v>0</v>
      </c>
      <c r="S3085" s="142">
        <v>0</v>
      </c>
      <c r="T3085" s="143">
        <f>S3085*H3085</f>
        <v>0</v>
      </c>
      <c r="AR3085" s="144" t="s">
        <v>882</v>
      </c>
      <c r="AT3085" s="144" t="s">
        <v>194</v>
      </c>
      <c r="AU3085" s="144" t="s">
        <v>22</v>
      </c>
      <c r="AY3085" s="18" t="s">
        <v>192</v>
      </c>
      <c r="BE3085" s="145">
        <f>IF(N3085="základní",J3085,0)</f>
        <v>0</v>
      </c>
      <c r="BF3085" s="145">
        <f>IF(N3085="snížená",J3085,0)</f>
        <v>0</v>
      </c>
      <c r="BG3085" s="145">
        <f>IF(N3085="zákl. přenesená",J3085,0)</f>
        <v>0</v>
      </c>
      <c r="BH3085" s="145">
        <f>IF(N3085="sníž. přenesená",J3085,0)</f>
        <v>0</v>
      </c>
      <c r="BI3085" s="145">
        <f>IF(N3085="nulová",J3085,0)</f>
        <v>0</v>
      </c>
      <c r="BJ3085" s="18" t="s">
        <v>22</v>
      </c>
      <c r="BK3085" s="145">
        <f>ROUND(I3085*H3085,2)</f>
        <v>0</v>
      </c>
      <c r="BL3085" s="18" t="s">
        <v>882</v>
      </c>
      <c r="BM3085" s="144" t="s">
        <v>3969</v>
      </c>
    </row>
    <row r="3086" spans="2:65" s="1" customFormat="1" ht="10.199999999999999" x14ac:dyDescent="0.2">
      <c r="B3086" s="33"/>
      <c r="D3086" s="146" t="s">
        <v>201</v>
      </c>
      <c r="F3086" s="147" t="s">
        <v>3970</v>
      </c>
      <c r="I3086" s="148"/>
      <c r="L3086" s="33"/>
      <c r="M3086" s="149"/>
      <c r="T3086" s="54"/>
      <c r="AT3086" s="18" t="s">
        <v>201</v>
      </c>
      <c r="AU3086" s="18" t="s">
        <v>22</v>
      </c>
    </row>
    <row r="3087" spans="2:65" s="1" customFormat="1" ht="16.5" customHeight="1" x14ac:dyDescent="0.2">
      <c r="B3087" s="33"/>
      <c r="C3087" s="133" t="s">
        <v>3971</v>
      </c>
      <c r="D3087" s="133" t="s">
        <v>194</v>
      </c>
      <c r="E3087" s="134" t="s">
        <v>3972</v>
      </c>
      <c r="F3087" s="135" t="s">
        <v>3973</v>
      </c>
      <c r="G3087" s="136" t="s">
        <v>1225</v>
      </c>
      <c r="H3087" s="137">
        <v>5</v>
      </c>
      <c r="I3087" s="138"/>
      <c r="J3087" s="139">
        <f>ROUND(I3087*H3087,2)</f>
        <v>0</v>
      </c>
      <c r="K3087" s="135" t="s">
        <v>198</v>
      </c>
      <c r="L3087" s="33"/>
      <c r="M3087" s="140" t="s">
        <v>20</v>
      </c>
      <c r="N3087" s="141" t="s">
        <v>51</v>
      </c>
      <c r="P3087" s="142">
        <f>O3087*H3087</f>
        <v>0</v>
      </c>
      <c r="Q3087" s="142">
        <v>0</v>
      </c>
      <c r="R3087" s="142">
        <f>Q3087*H3087</f>
        <v>0</v>
      </c>
      <c r="S3087" s="142">
        <v>0</v>
      </c>
      <c r="T3087" s="143">
        <f>S3087*H3087</f>
        <v>0</v>
      </c>
      <c r="AR3087" s="144" t="s">
        <v>882</v>
      </c>
      <c r="AT3087" s="144" t="s">
        <v>194</v>
      </c>
      <c r="AU3087" s="144" t="s">
        <v>22</v>
      </c>
      <c r="AY3087" s="18" t="s">
        <v>192</v>
      </c>
      <c r="BE3087" s="145">
        <f>IF(N3087="základní",J3087,0)</f>
        <v>0</v>
      </c>
      <c r="BF3087" s="145">
        <f>IF(N3087="snížená",J3087,0)</f>
        <v>0</v>
      </c>
      <c r="BG3087" s="145">
        <f>IF(N3087="zákl. přenesená",J3087,0)</f>
        <v>0</v>
      </c>
      <c r="BH3087" s="145">
        <f>IF(N3087="sníž. přenesená",J3087,0)</f>
        <v>0</v>
      </c>
      <c r="BI3087" s="145">
        <f>IF(N3087="nulová",J3087,0)</f>
        <v>0</v>
      </c>
      <c r="BJ3087" s="18" t="s">
        <v>22</v>
      </c>
      <c r="BK3087" s="145">
        <f>ROUND(I3087*H3087,2)</f>
        <v>0</v>
      </c>
      <c r="BL3087" s="18" t="s">
        <v>882</v>
      </c>
      <c r="BM3087" s="144" t="s">
        <v>3974</v>
      </c>
    </row>
    <row r="3088" spans="2:65" s="1" customFormat="1" ht="10.199999999999999" x14ac:dyDescent="0.2">
      <c r="B3088" s="33"/>
      <c r="D3088" s="146" t="s">
        <v>201</v>
      </c>
      <c r="F3088" s="147" t="s">
        <v>3975</v>
      </c>
      <c r="I3088" s="148"/>
      <c r="L3088" s="33"/>
      <c r="M3088" s="179"/>
      <c r="N3088" s="180"/>
      <c r="O3088" s="180"/>
      <c r="P3088" s="180"/>
      <c r="Q3088" s="180"/>
      <c r="R3088" s="180"/>
      <c r="S3088" s="180"/>
      <c r="T3088" s="181"/>
      <c r="AT3088" s="18" t="s">
        <v>201</v>
      </c>
      <c r="AU3088" s="18" t="s">
        <v>22</v>
      </c>
    </row>
    <row r="3089" spans="2:12" s="1" customFormat="1" ht="6.9" customHeight="1" x14ac:dyDescent="0.2">
      <c r="B3089" s="42"/>
      <c r="C3089" s="43"/>
      <c r="D3089" s="43"/>
      <c r="E3089" s="43"/>
      <c r="F3089" s="43"/>
      <c r="G3089" s="43"/>
      <c r="H3089" s="43"/>
      <c r="I3089" s="43"/>
      <c r="J3089" s="43"/>
      <c r="K3089" s="43"/>
      <c r="L3089" s="33"/>
    </row>
  </sheetData>
  <sheetProtection algorithmName="SHA-512" hashValue="v2gkEC+diR5peVUB1h4mOPaPB32wah4B/VOy6mLgIqI7tjvDlyN/vWBp/NwG/l5W5DUlj7sLxt0v588mB5t9Sw==" saltValue="IngeEipdk3+WvhXpb+K1po9FFx5ec//7/5BhSFqGd8qgjMcrnq4xoIHk/77Uu8I90/s/okZoB0eOnoeVbn4B3Q==" spinCount="100000" sheet="1" objects="1" scenarios="1" formatColumns="0" formatRows="0" autoFilter="0"/>
  <autoFilter ref="C106:K3088" xr:uid="{00000000-0009-0000-0000-000002000000}"/>
  <mergeCells count="12">
    <mergeCell ref="E99:H99"/>
    <mergeCell ref="L2:V2"/>
    <mergeCell ref="E50:H50"/>
    <mergeCell ref="E52:H52"/>
    <mergeCell ref="E54:H54"/>
    <mergeCell ref="E95:H95"/>
    <mergeCell ref="E97:H97"/>
    <mergeCell ref="E7:H7"/>
    <mergeCell ref="E9:H9"/>
    <mergeCell ref="E11:H11"/>
    <mergeCell ref="E20:H20"/>
    <mergeCell ref="E29:H29"/>
  </mergeCells>
  <hyperlinks>
    <hyperlink ref="F111" r:id="rId1" xr:uid="{00000000-0004-0000-0200-000000000000}"/>
    <hyperlink ref="F120" r:id="rId2" xr:uid="{00000000-0004-0000-0200-000001000000}"/>
    <hyperlink ref="F127" r:id="rId3" xr:uid="{00000000-0004-0000-0200-000002000000}"/>
    <hyperlink ref="F132" r:id="rId4" xr:uid="{00000000-0004-0000-0200-000003000000}"/>
    <hyperlink ref="F136" r:id="rId5" xr:uid="{00000000-0004-0000-0200-000004000000}"/>
    <hyperlink ref="F151" r:id="rId6" xr:uid="{00000000-0004-0000-0200-000005000000}"/>
    <hyperlink ref="F169" r:id="rId7" xr:uid="{00000000-0004-0000-0200-000006000000}"/>
    <hyperlink ref="F188" r:id="rId8" xr:uid="{00000000-0004-0000-0200-000007000000}"/>
    <hyperlink ref="F192" r:id="rId9" xr:uid="{00000000-0004-0000-0200-000008000000}"/>
    <hyperlink ref="F195" r:id="rId10" xr:uid="{00000000-0004-0000-0200-000009000000}"/>
    <hyperlink ref="F198" r:id="rId11" xr:uid="{00000000-0004-0000-0200-00000A000000}"/>
    <hyperlink ref="F201" r:id="rId12" xr:uid="{00000000-0004-0000-0200-00000B000000}"/>
    <hyperlink ref="F204" r:id="rId13" xr:uid="{00000000-0004-0000-0200-00000C000000}"/>
    <hyperlink ref="F211" r:id="rId14" xr:uid="{00000000-0004-0000-0200-00000D000000}"/>
    <hyperlink ref="F217" r:id="rId15" xr:uid="{00000000-0004-0000-0200-00000E000000}"/>
    <hyperlink ref="F223" r:id="rId16" xr:uid="{00000000-0004-0000-0200-00000F000000}"/>
    <hyperlink ref="F226" r:id="rId17" xr:uid="{00000000-0004-0000-0200-000010000000}"/>
    <hyperlink ref="F230" r:id="rId18" xr:uid="{00000000-0004-0000-0200-000011000000}"/>
    <hyperlink ref="F234" r:id="rId19" xr:uid="{00000000-0004-0000-0200-000012000000}"/>
    <hyperlink ref="F236" r:id="rId20" xr:uid="{00000000-0004-0000-0200-000013000000}"/>
    <hyperlink ref="F238" r:id="rId21" xr:uid="{00000000-0004-0000-0200-000014000000}"/>
    <hyperlink ref="F242" r:id="rId22" xr:uid="{00000000-0004-0000-0200-000015000000}"/>
    <hyperlink ref="F255" r:id="rId23" xr:uid="{00000000-0004-0000-0200-000016000000}"/>
    <hyperlink ref="F259" r:id="rId24" xr:uid="{00000000-0004-0000-0200-000017000000}"/>
    <hyperlink ref="F262" r:id="rId25" xr:uid="{00000000-0004-0000-0200-000018000000}"/>
    <hyperlink ref="F269" r:id="rId26" xr:uid="{00000000-0004-0000-0200-000019000000}"/>
    <hyperlink ref="F278" r:id="rId27" xr:uid="{00000000-0004-0000-0200-00001A000000}"/>
    <hyperlink ref="F281" r:id="rId28" xr:uid="{00000000-0004-0000-0200-00001B000000}"/>
    <hyperlink ref="F291" r:id="rId29" xr:uid="{00000000-0004-0000-0200-00001C000000}"/>
    <hyperlink ref="F303" r:id="rId30" xr:uid="{00000000-0004-0000-0200-00001D000000}"/>
    <hyperlink ref="F310" r:id="rId31" xr:uid="{00000000-0004-0000-0200-00001E000000}"/>
    <hyperlink ref="F316" r:id="rId32" xr:uid="{00000000-0004-0000-0200-00001F000000}"/>
    <hyperlink ref="F322" r:id="rId33" xr:uid="{00000000-0004-0000-0200-000020000000}"/>
    <hyperlink ref="F327" r:id="rId34" xr:uid="{00000000-0004-0000-0200-000021000000}"/>
    <hyperlink ref="F340" r:id="rId35" xr:uid="{00000000-0004-0000-0200-000022000000}"/>
    <hyperlink ref="F360" r:id="rId36" xr:uid="{00000000-0004-0000-0200-000023000000}"/>
    <hyperlink ref="F375" r:id="rId37" xr:uid="{00000000-0004-0000-0200-000024000000}"/>
    <hyperlink ref="F380" r:id="rId38" xr:uid="{00000000-0004-0000-0200-000025000000}"/>
    <hyperlink ref="F383" r:id="rId39" xr:uid="{00000000-0004-0000-0200-000026000000}"/>
    <hyperlink ref="F396" r:id="rId40" xr:uid="{00000000-0004-0000-0200-000027000000}"/>
    <hyperlink ref="F401" r:id="rId41" xr:uid="{00000000-0004-0000-0200-000028000000}"/>
    <hyperlink ref="F403" r:id="rId42" xr:uid="{00000000-0004-0000-0200-000029000000}"/>
    <hyperlink ref="F406" r:id="rId43" xr:uid="{00000000-0004-0000-0200-00002A000000}"/>
    <hyperlink ref="F409" r:id="rId44" xr:uid="{00000000-0004-0000-0200-00002B000000}"/>
    <hyperlink ref="F411" r:id="rId45" xr:uid="{00000000-0004-0000-0200-00002C000000}"/>
    <hyperlink ref="F420" r:id="rId46" xr:uid="{00000000-0004-0000-0200-00002D000000}"/>
    <hyperlink ref="F425" r:id="rId47" xr:uid="{00000000-0004-0000-0200-00002E000000}"/>
    <hyperlink ref="F431" r:id="rId48" xr:uid="{00000000-0004-0000-0200-00002F000000}"/>
    <hyperlink ref="F436" r:id="rId49" xr:uid="{00000000-0004-0000-0200-000030000000}"/>
    <hyperlink ref="F440" r:id="rId50" xr:uid="{00000000-0004-0000-0200-000031000000}"/>
    <hyperlink ref="F450" r:id="rId51" xr:uid="{00000000-0004-0000-0200-000032000000}"/>
    <hyperlink ref="F454" r:id="rId52" xr:uid="{00000000-0004-0000-0200-000033000000}"/>
    <hyperlink ref="F464" r:id="rId53" xr:uid="{00000000-0004-0000-0200-000034000000}"/>
    <hyperlink ref="F468" r:id="rId54" xr:uid="{00000000-0004-0000-0200-000035000000}"/>
    <hyperlink ref="F472" r:id="rId55" xr:uid="{00000000-0004-0000-0200-000036000000}"/>
    <hyperlink ref="F476" r:id="rId56" xr:uid="{00000000-0004-0000-0200-000037000000}"/>
    <hyperlink ref="F483" r:id="rId57" xr:uid="{00000000-0004-0000-0200-000038000000}"/>
    <hyperlink ref="F487" r:id="rId58" xr:uid="{00000000-0004-0000-0200-000039000000}"/>
    <hyperlink ref="F496" r:id="rId59" xr:uid="{00000000-0004-0000-0200-00003A000000}"/>
    <hyperlink ref="F520" r:id="rId60" xr:uid="{00000000-0004-0000-0200-00003B000000}"/>
    <hyperlink ref="F556" r:id="rId61" xr:uid="{00000000-0004-0000-0200-00003C000000}"/>
    <hyperlink ref="F569" r:id="rId62" xr:uid="{00000000-0004-0000-0200-00003D000000}"/>
    <hyperlink ref="F578" r:id="rId63" xr:uid="{00000000-0004-0000-0200-00003E000000}"/>
    <hyperlink ref="F591" r:id="rId64" xr:uid="{00000000-0004-0000-0200-00003F000000}"/>
    <hyperlink ref="F600" r:id="rId65" xr:uid="{00000000-0004-0000-0200-000040000000}"/>
    <hyperlink ref="F617" r:id="rId66" xr:uid="{00000000-0004-0000-0200-000041000000}"/>
    <hyperlink ref="F641" r:id="rId67" xr:uid="{00000000-0004-0000-0200-000042000000}"/>
    <hyperlink ref="F651" r:id="rId68" xr:uid="{00000000-0004-0000-0200-000043000000}"/>
    <hyperlink ref="F656" r:id="rId69" xr:uid="{00000000-0004-0000-0200-000044000000}"/>
    <hyperlink ref="F692" r:id="rId70" xr:uid="{00000000-0004-0000-0200-000045000000}"/>
    <hyperlink ref="F702" r:id="rId71" xr:uid="{00000000-0004-0000-0200-000046000000}"/>
    <hyperlink ref="F712" r:id="rId72" xr:uid="{00000000-0004-0000-0200-000047000000}"/>
    <hyperlink ref="F728" r:id="rId73" xr:uid="{00000000-0004-0000-0200-000048000000}"/>
    <hyperlink ref="F744" r:id="rId74" xr:uid="{00000000-0004-0000-0200-000049000000}"/>
    <hyperlink ref="F746" r:id="rId75" xr:uid="{00000000-0004-0000-0200-00004A000000}"/>
    <hyperlink ref="F756" r:id="rId76" xr:uid="{00000000-0004-0000-0200-00004B000000}"/>
    <hyperlink ref="F760" r:id="rId77" xr:uid="{00000000-0004-0000-0200-00004C000000}"/>
    <hyperlink ref="F769" r:id="rId78" xr:uid="{00000000-0004-0000-0200-00004D000000}"/>
    <hyperlink ref="F777" r:id="rId79" xr:uid="{00000000-0004-0000-0200-00004E000000}"/>
    <hyperlink ref="F784" r:id="rId80" xr:uid="{00000000-0004-0000-0200-00004F000000}"/>
    <hyperlink ref="F799" r:id="rId81" xr:uid="{00000000-0004-0000-0200-000050000000}"/>
    <hyperlink ref="F801" r:id="rId82" xr:uid="{00000000-0004-0000-0200-000051000000}"/>
    <hyperlink ref="F808" r:id="rId83" xr:uid="{00000000-0004-0000-0200-000052000000}"/>
    <hyperlink ref="F810" r:id="rId84" xr:uid="{00000000-0004-0000-0200-000053000000}"/>
    <hyperlink ref="F849" r:id="rId85" xr:uid="{00000000-0004-0000-0200-000054000000}"/>
    <hyperlink ref="F851" r:id="rId86" xr:uid="{00000000-0004-0000-0200-000055000000}"/>
    <hyperlink ref="F858" r:id="rId87" xr:uid="{00000000-0004-0000-0200-000056000000}"/>
    <hyperlink ref="F869" r:id="rId88" xr:uid="{00000000-0004-0000-0200-000057000000}"/>
    <hyperlink ref="F877" r:id="rId89" xr:uid="{00000000-0004-0000-0200-000058000000}"/>
    <hyperlink ref="F913" r:id="rId90" xr:uid="{00000000-0004-0000-0200-000059000000}"/>
    <hyperlink ref="F919" r:id="rId91" xr:uid="{00000000-0004-0000-0200-00005A000000}"/>
    <hyperlink ref="F921" r:id="rId92" xr:uid="{00000000-0004-0000-0200-00005B000000}"/>
    <hyperlink ref="F957" r:id="rId93" xr:uid="{00000000-0004-0000-0200-00005C000000}"/>
    <hyperlink ref="F959" r:id="rId94" xr:uid="{00000000-0004-0000-0200-00005D000000}"/>
    <hyperlink ref="F967" r:id="rId95" xr:uid="{00000000-0004-0000-0200-00005E000000}"/>
    <hyperlink ref="F969" r:id="rId96" xr:uid="{00000000-0004-0000-0200-00005F000000}"/>
    <hyperlink ref="F977" r:id="rId97" xr:uid="{00000000-0004-0000-0200-000060000000}"/>
    <hyperlink ref="F981" r:id="rId98" xr:uid="{00000000-0004-0000-0200-000061000000}"/>
    <hyperlink ref="F985" r:id="rId99" xr:uid="{00000000-0004-0000-0200-000062000000}"/>
    <hyperlink ref="F989" r:id="rId100" xr:uid="{00000000-0004-0000-0200-000063000000}"/>
    <hyperlink ref="F992" r:id="rId101" xr:uid="{00000000-0004-0000-0200-000064000000}"/>
    <hyperlink ref="F998" r:id="rId102" xr:uid="{00000000-0004-0000-0200-000065000000}"/>
    <hyperlink ref="F1000" r:id="rId103" xr:uid="{00000000-0004-0000-0200-000066000000}"/>
    <hyperlink ref="F1037" r:id="rId104" xr:uid="{00000000-0004-0000-0200-000067000000}"/>
    <hyperlink ref="F1041" r:id="rId105" xr:uid="{00000000-0004-0000-0200-000068000000}"/>
    <hyperlink ref="F1058" r:id="rId106" xr:uid="{00000000-0004-0000-0200-000069000000}"/>
    <hyperlink ref="F1087" r:id="rId107" xr:uid="{00000000-0004-0000-0200-00006A000000}"/>
    <hyperlink ref="F1089" r:id="rId108" xr:uid="{00000000-0004-0000-0200-00006B000000}"/>
    <hyperlink ref="F1101" r:id="rId109" xr:uid="{00000000-0004-0000-0200-00006C000000}"/>
    <hyperlink ref="F1105" r:id="rId110" xr:uid="{00000000-0004-0000-0200-00006D000000}"/>
    <hyperlink ref="F1107" r:id="rId111" xr:uid="{00000000-0004-0000-0200-00006E000000}"/>
    <hyperlink ref="F1114" r:id="rId112" xr:uid="{00000000-0004-0000-0200-00006F000000}"/>
    <hyperlink ref="F1116" r:id="rId113" xr:uid="{00000000-0004-0000-0200-000070000000}"/>
    <hyperlink ref="F1119" r:id="rId114" xr:uid="{00000000-0004-0000-0200-000071000000}"/>
    <hyperlink ref="F1131" r:id="rId115" xr:uid="{00000000-0004-0000-0200-000072000000}"/>
    <hyperlink ref="F1137" r:id="rId116" xr:uid="{00000000-0004-0000-0200-000073000000}"/>
    <hyperlink ref="F1140" r:id="rId117" xr:uid="{00000000-0004-0000-0200-000074000000}"/>
    <hyperlink ref="F1172" r:id="rId118" xr:uid="{00000000-0004-0000-0200-000075000000}"/>
    <hyperlink ref="F1175" r:id="rId119" xr:uid="{00000000-0004-0000-0200-000076000000}"/>
    <hyperlink ref="F1247" r:id="rId120" xr:uid="{00000000-0004-0000-0200-000077000000}"/>
    <hyperlink ref="F1249" r:id="rId121" xr:uid="{00000000-0004-0000-0200-000078000000}"/>
    <hyperlink ref="F1253" r:id="rId122" xr:uid="{00000000-0004-0000-0200-000079000000}"/>
    <hyperlink ref="F1257" r:id="rId123" xr:uid="{00000000-0004-0000-0200-00007A000000}"/>
    <hyperlink ref="F1330" r:id="rId124" xr:uid="{00000000-0004-0000-0200-00007B000000}"/>
    <hyperlink ref="F1338" r:id="rId125" xr:uid="{00000000-0004-0000-0200-00007C000000}"/>
    <hyperlink ref="F1340" r:id="rId126" xr:uid="{00000000-0004-0000-0200-00007D000000}"/>
    <hyperlink ref="F1376" r:id="rId127" xr:uid="{00000000-0004-0000-0200-00007E000000}"/>
    <hyperlink ref="F1396" r:id="rId128" xr:uid="{00000000-0004-0000-0200-00007F000000}"/>
    <hyperlink ref="F1403" r:id="rId129" xr:uid="{00000000-0004-0000-0200-000080000000}"/>
    <hyperlink ref="F1415" r:id="rId130" xr:uid="{00000000-0004-0000-0200-000081000000}"/>
    <hyperlink ref="F1422" r:id="rId131" xr:uid="{00000000-0004-0000-0200-000082000000}"/>
    <hyperlink ref="F1433" r:id="rId132" xr:uid="{00000000-0004-0000-0200-000083000000}"/>
    <hyperlink ref="F1438" r:id="rId133" xr:uid="{00000000-0004-0000-0200-000084000000}"/>
    <hyperlink ref="F1467" r:id="rId134" xr:uid="{00000000-0004-0000-0200-000085000000}"/>
    <hyperlink ref="F1471" r:id="rId135" xr:uid="{00000000-0004-0000-0200-000086000000}"/>
    <hyperlink ref="F1474" r:id="rId136" xr:uid="{00000000-0004-0000-0200-000087000000}"/>
    <hyperlink ref="F1480" r:id="rId137" xr:uid="{00000000-0004-0000-0200-000088000000}"/>
    <hyperlink ref="F1485" r:id="rId138" xr:uid="{00000000-0004-0000-0200-000089000000}"/>
    <hyperlink ref="F1531" r:id="rId139" xr:uid="{00000000-0004-0000-0200-00008A000000}"/>
    <hyperlink ref="F1533" r:id="rId140" xr:uid="{00000000-0004-0000-0200-00008B000000}"/>
    <hyperlink ref="F1600" r:id="rId141" xr:uid="{00000000-0004-0000-0200-00008C000000}"/>
    <hyperlink ref="F1637" r:id="rId142" xr:uid="{00000000-0004-0000-0200-00008D000000}"/>
    <hyperlink ref="F1648" r:id="rId143" xr:uid="{00000000-0004-0000-0200-00008E000000}"/>
    <hyperlink ref="F1653" r:id="rId144" xr:uid="{00000000-0004-0000-0200-00008F000000}"/>
    <hyperlink ref="F1656" r:id="rId145" xr:uid="{00000000-0004-0000-0200-000090000000}"/>
    <hyperlink ref="F1659" r:id="rId146" xr:uid="{00000000-0004-0000-0200-000091000000}"/>
    <hyperlink ref="F1664" r:id="rId147" xr:uid="{00000000-0004-0000-0200-000092000000}"/>
    <hyperlink ref="F1667" r:id="rId148" xr:uid="{00000000-0004-0000-0200-000093000000}"/>
    <hyperlink ref="F1669" r:id="rId149" xr:uid="{00000000-0004-0000-0200-000094000000}"/>
    <hyperlink ref="F1681" r:id="rId150" xr:uid="{00000000-0004-0000-0200-000095000000}"/>
    <hyperlink ref="F1685" r:id="rId151" xr:uid="{00000000-0004-0000-0200-000096000000}"/>
    <hyperlink ref="F1839" r:id="rId152" xr:uid="{00000000-0004-0000-0200-000097000000}"/>
    <hyperlink ref="F1844" r:id="rId153" xr:uid="{00000000-0004-0000-0200-000098000000}"/>
    <hyperlink ref="F1848" r:id="rId154" xr:uid="{00000000-0004-0000-0200-000099000000}"/>
    <hyperlink ref="F1882" r:id="rId155" xr:uid="{00000000-0004-0000-0200-00009A000000}"/>
    <hyperlink ref="F1886" r:id="rId156" xr:uid="{00000000-0004-0000-0200-00009B000000}"/>
    <hyperlink ref="F1920" r:id="rId157" xr:uid="{00000000-0004-0000-0200-00009C000000}"/>
    <hyperlink ref="F1925" r:id="rId158" xr:uid="{00000000-0004-0000-0200-00009D000000}"/>
    <hyperlink ref="F1929" r:id="rId159" xr:uid="{00000000-0004-0000-0200-00009E000000}"/>
    <hyperlink ref="F1934" r:id="rId160" xr:uid="{00000000-0004-0000-0200-00009F000000}"/>
    <hyperlink ref="F1940" r:id="rId161" xr:uid="{00000000-0004-0000-0200-0000A0000000}"/>
    <hyperlink ref="F1943" r:id="rId162" xr:uid="{00000000-0004-0000-0200-0000A1000000}"/>
    <hyperlink ref="F1946" r:id="rId163" xr:uid="{00000000-0004-0000-0200-0000A2000000}"/>
    <hyperlink ref="F1949" r:id="rId164" xr:uid="{00000000-0004-0000-0200-0000A3000000}"/>
    <hyperlink ref="F1952" r:id="rId165" xr:uid="{00000000-0004-0000-0200-0000A4000000}"/>
    <hyperlink ref="F1955" r:id="rId166" xr:uid="{00000000-0004-0000-0200-0000A5000000}"/>
    <hyperlink ref="F1958" r:id="rId167" xr:uid="{00000000-0004-0000-0200-0000A6000000}"/>
    <hyperlink ref="F1961" r:id="rId168" xr:uid="{00000000-0004-0000-0200-0000A7000000}"/>
    <hyperlink ref="F1964" r:id="rId169" xr:uid="{00000000-0004-0000-0200-0000A8000000}"/>
    <hyperlink ref="F1969" r:id="rId170" xr:uid="{00000000-0004-0000-0200-0000A9000000}"/>
    <hyperlink ref="F1974" r:id="rId171" xr:uid="{00000000-0004-0000-0200-0000AA000000}"/>
    <hyperlink ref="F1980" r:id="rId172" xr:uid="{00000000-0004-0000-0200-0000AB000000}"/>
    <hyperlink ref="F1983" r:id="rId173" xr:uid="{00000000-0004-0000-0200-0000AC000000}"/>
    <hyperlink ref="F1987" r:id="rId174" xr:uid="{00000000-0004-0000-0200-0000AD000000}"/>
    <hyperlink ref="F1991" r:id="rId175" xr:uid="{00000000-0004-0000-0200-0000AE000000}"/>
    <hyperlink ref="F2013" r:id="rId176" xr:uid="{00000000-0004-0000-0200-0000AF000000}"/>
    <hyperlink ref="F2016" r:id="rId177" xr:uid="{00000000-0004-0000-0200-0000B0000000}"/>
    <hyperlink ref="F2018" r:id="rId178" xr:uid="{00000000-0004-0000-0200-0000B1000000}"/>
    <hyperlink ref="F2021" r:id="rId179" xr:uid="{00000000-0004-0000-0200-0000B2000000}"/>
    <hyperlink ref="F2024" r:id="rId180" xr:uid="{00000000-0004-0000-0200-0000B3000000}"/>
    <hyperlink ref="F2028" r:id="rId181" xr:uid="{00000000-0004-0000-0200-0000B4000000}"/>
    <hyperlink ref="F2034" r:id="rId182" xr:uid="{00000000-0004-0000-0200-0000B5000000}"/>
    <hyperlink ref="F2051" r:id="rId183" xr:uid="{00000000-0004-0000-0200-0000B6000000}"/>
    <hyperlink ref="F2066" r:id="rId184" xr:uid="{00000000-0004-0000-0200-0000B7000000}"/>
    <hyperlink ref="F2072" r:id="rId185" xr:uid="{00000000-0004-0000-0200-0000B8000000}"/>
    <hyperlink ref="F2076" r:id="rId186" xr:uid="{00000000-0004-0000-0200-0000B9000000}"/>
    <hyperlink ref="F2080" r:id="rId187" xr:uid="{00000000-0004-0000-0200-0000BA000000}"/>
    <hyperlink ref="F2090" r:id="rId188" xr:uid="{00000000-0004-0000-0200-0000BB000000}"/>
    <hyperlink ref="F2103" r:id="rId189" xr:uid="{00000000-0004-0000-0200-0000BC000000}"/>
    <hyperlink ref="F2107" r:id="rId190" xr:uid="{00000000-0004-0000-0200-0000BD000000}"/>
    <hyperlink ref="F2112" r:id="rId191" xr:uid="{00000000-0004-0000-0200-0000BE000000}"/>
    <hyperlink ref="F2125" r:id="rId192" xr:uid="{00000000-0004-0000-0200-0000BF000000}"/>
    <hyperlink ref="F2134" r:id="rId193" xr:uid="{00000000-0004-0000-0200-0000C0000000}"/>
    <hyperlink ref="F2137" r:id="rId194" xr:uid="{00000000-0004-0000-0200-0000C1000000}"/>
    <hyperlink ref="F2143" r:id="rId195" xr:uid="{00000000-0004-0000-0200-0000C2000000}"/>
    <hyperlink ref="F2165" r:id="rId196" xr:uid="{00000000-0004-0000-0200-0000C3000000}"/>
    <hyperlink ref="F2198" r:id="rId197" xr:uid="{00000000-0004-0000-0200-0000C4000000}"/>
    <hyperlink ref="F2201" r:id="rId198" xr:uid="{00000000-0004-0000-0200-0000C5000000}"/>
    <hyperlink ref="F2222" r:id="rId199" xr:uid="{00000000-0004-0000-0200-0000C6000000}"/>
    <hyperlink ref="F2227" r:id="rId200" xr:uid="{00000000-0004-0000-0200-0000C7000000}"/>
    <hyperlink ref="F2268" r:id="rId201" xr:uid="{00000000-0004-0000-0200-0000C8000000}"/>
    <hyperlink ref="F2271" r:id="rId202" xr:uid="{00000000-0004-0000-0200-0000C9000000}"/>
    <hyperlink ref="F2290" r:id="rId203" xr:uid="{00000000-0004-0000-0200-0000CA000000}"/>
    <hyperlink ref="F2306" r:id="rId204" xr:uid="{00000000-0004-0000-0200-0000CB000000}"/>
    <hyperlink ref="F2310" r:id="rId205" xr:uid="{00000000-0004-0000-0200-0000CC000000}"/>
    <hyperlink ref="F2317" r:id="rId206" xr:uid="{00000000-0004-0000-0200-0000CD000000}"/>
    <hyperlink ref="F2419" r:id="rId207" xr:uid="{00000000-0004-0000-0200-0000CE000000}"/>
    <hyperlink ref="F2433" r:id="rId208" xr:uid="{00000000-0004-0000-0200-0000CF000000}"/>
    <hyperlink ref="F2436" r:id="rId209" xr:uid="{00000000-0004-0000-0200-0000D0000000}"/>
    <hyperlink ref="F2463" r:id="rId210" xr:uid="{00000000-0004-0000-0200-0000D1000000}"/>
    <hyperlink ref="F2470" r:id="rId211" xr:uid="{00000000-0004-0000-0200-0000D2000000}"/>
    <hyperlink ref="F2491" r:id="rId212" xr:uid="{00000000-0004-0000-0200-0000D3000000}"/>
    <hyperlink ref="F2495" r:id="rId213" xr:uid="{00000000-0004-0000-0200-0000D4000000}"/>
    <hyperlink ref="F2498" r:id="rId214" xr:uid="{00000000-0004-0000-0200-0000D5000000}"/>
    <hyperlink ref="F2501" r:id="rId215" xr:uid="{00000000-0004-0000-0200-0000D6000000}"/>
    <hyperlink ref="F2517" r:id="rId216" xr:uid="{00000000-0004-0000-0200-0000D7000000}"/>
    <hyperlink ref="F2520" r:id="rId217" xr:uid="{00000000-0004-0000-0200-0000D8000000}"/>
    <hyperlink ref="F2533" r:id="rId218" xr:uid="{00000000-0004-0000-0200-0000D9000000}"/>
    <hyperlink ref="F2536" r:id="rId219" xr:uid="{00000000-0004-0000-0200-0000DA000000}"/>
    <hyperlink ref="F2542" r:id="rId220" xr:uid="{00000000-0004-0000-0200-0000DB000000}"/>
    <hyperlink ref="F2545" r:id="rId221" xr:uid="{00000000-0004-0000-0200-0000DC000000}"/>
    <hyperlink ref="F2547" r:id="rId222" xr:uid="{00000000-0004-0000-0200-0000DD000000}"/>
    <hyperlink ref="F2552" r:id="rId223" xr:uid="{00000000-0004-0000-0200-0000DE000000}"/>
    <hyperlink ref="F2556" r:id="rId224" xr:uid="{00000000-0004-0000-0200-0000DF000000}"/>
    <hyperlink ref="F2560" r:id="rId225" xr:uid="{00000000-0004-0000-0200-0000E0000000}"/>
    <hyperlink ref="F2564" r:id="rId226" xr:uid="{00000000-0004-0000-0200-0000E1000000}"/>
    <hyperlink ref="F2568" r:id="rId227" xr:uid="{00000000-0004-0000-0200-0000E2000000}"/>
    <hyperlink ref="F2574" r:id="rId228" xr:uid="{00000000-0004-0000-0200-0000E3000000}"/>
    <hyperlink ref="F2580" r:id="rId229" xr:uid="{00000000-0004-0000-0200-0000E4000000}"/>
    <hyperlink ref="F2582" r:id="rId230" xr:uid="{00000000-0004-0000-0200-0000E5000000}"/>
    <hyperlink ref="F2587" r:id="rId231" xr:uid="{00000000-0004-0000-0200-0000E6000000}"/>
    <hyperlink ref="F2590" r:id="rId232" xr:uid="{00000000-0004-0000-0200-0000E7000000}"/>
    <hyperlink ref="F2593" r:id="rId233" xr:uid="{00000000-0004-0000-0200-0000E8000000}"/>
    <hyperlink ref="F2596" r:id="rId234" xr:uid="{00000000-0004-0000-0200-0000E9000000}"/>
    <hyperlink ref="F2599" r:id="rId235" xr:uid="{00000000-0004-0000-0200-0000EA000000}"/>
    <hyperlink ref="F2603" r:id="rId236" xr:uid="{00000000-0004-0000-0200-0000EB000000}"/>
    <hyperlink ref="F2608" r:id="rId237" xr:uid="{00000000-0004-0000-0200-0000EC000000}"/>
    <hyperlink ref="F2619" r:id="rId238" xr:uid="{00000000-0004-0000-0200-0000ED000000}"/>
    <hyperlink ref="F2621" r:id="rId239" xr:uid="{00000000-0004-0000-0200-0000EE000000}"/>
    <hyperlink ref="F2692" r:id="rId240" xr:uid="{00000000-0004-0000-0200-0000EF000000}"/>
    <hyperlink ref="F2699" r:id="rId241" xr:uid="{00000000-0004-0000-0200-0000F0000000}"/>
    <hyperlink ref="F2716" r:id="rId242" xr:uid="{00000000-0004-0000-0200-0000F1000000}"/>
    <hyperlink ref="F2731" r:id="rId243" xr:uid="{00000000-0004-0000-0200-0000F2000000}"/>
    <hyperlink ref="F2733" r:id="rId244" xr:uid="{00000000-0004-0000-0200-0000F3000000}"/>
    <hyperlink ref="F2735" r:id="rId245" xr:uid="{00000000-0004-0000-0200-0000F4000000}"/>
    <hyperlink ref="F2737" r:id="rId246" xr:uid="{00000000-0004-0000-0200-0000F5000000}"/>
    <hyperlink ref="F2741" r:id="rId247" xr:uid="{00000000-0004-0000-0200-0000F6000000}"/>
    <hyperlink ref="F2746" r:id="rId248" xr:uid="{00000000-0004-0000-0200-0000F7000000}"/>
    <hyperlink ref="F2749" r:id="rId249" xr:uid="{00000000-0004-0000-0200-0000F8000000}"/>
    <hyperlink ref="F2790" r:id="rId250" xr:uid="{00000000-0004-0000-0200-0000F9000000}"/>
    <hyperlink ref="F2793" r:id="rId251" xr:uid="{00000000-0004-0000-0200-0000FA000000}"/>
    <hyperlink ref="F2795" r:id="rId252" xr:uid="{00000000-0004-0000-0200-0000FB000000}"/>
    <hyperlink ref="F2832" r:id="rId253" xr:uid="{00000000-0004-0000-0200-0000FC000000}"/>
    <hyperlink ref="F2834" r:id="rId254" xr:uid="{00000000-0004-0000-0200-0000FD000000}"/>
    <hyperlink ref="F2838" r:id="rId255" xr:uid="{00000000-0004-0000-0200-0000FE000000}"/>
    <hyperlink ref="F2845" r:id="rId256" xr:uid="{00000000-0004-0000-0200-0000FF000000}"/>
    <hyperlink ref="F2876" r:id="rId257" xr:uid="{00000000-0004-0000-0200-000000010000}"/>
    <hyperlink ref="F2878" r:id="rId258" xr:uid="{00000000-0004-0000-0200-000001010000}"/>
    <hyperlink ref="F2893" r:id="rId259" xr:uid="{00000000-0004-0000-0200-000002010000}"/>
    <hyperlink ref="F2895" r:id="rId260" xr:uid="{00000000-0004-0000-0200-000003010000}"/>
    <hyperlink ref="F2902" r:id="rId261" xr:uid="{00000000-0004-0000-0200-000004010000}"/>
    <hyperlink ref="F2907" r:id="rId262" xr:uid="{00000000-0004-0000-0200-000005010000}"/>
    <hyperlink ref="F2910" r:id="rId263" xr:uid="{00000000-0004-0000-0200-000006010000}"/>
    <hyperlink ref="F2913" r:id="rId264" xr:uid="{00000000-0004-0000-0200-000007010000}"/>
    <hyperlink ref="F2915" r:id="rId265" xr:uid="{00000000-0004-0000-0200-000008010000}"/>
    <hyperlink ref="F2918" r:id="rId266" xr:uid="{00000000-0004-0000-0200-000009010000}"/>
    <hyperlink ref="F3080" r:id="rId267" xr:uid="{00000000-0004-0000-0200-00000A010000}"/>
    <hyperlink ref="F3082" r:id="rId268" xr:uid="{00000000-0004-0000-0200-00000B010000}"/>
    <hyperlink ref="F3084" r:id="rId269" xr:uid="{00000000-0004-0000-0200-00000C010000}"/>
    <hyperlink ref="F3086" r:id="rId270" xr:uid="{00000000-0004-0000-0200-00000D010000}"/>
    <hyperlink ref="F3088" r:id="rId271" xr:uid="{00000000-0004-0000-0200-00000E010000}"/>
  </hyperlinks>
  <pageMargins left="0.39374999999999999" right="0.39374999999999999" top="0.39374999999999999" bottom="0.39374999999999999" header="0" footer="0"/>
  <pageSetup paperSize="9" scale="84" fitToHeight="100" orientation="landscape" blackAndWhite="1" r:id="rId272"/>
  <headerFooter>
    <oddFooter>&amp;CStrana &amp;P z &amp;N</oddFooter>
  </headerFooter>
  <drawing r:id="rId27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238"/>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10"/>
      <c r="M2" s="310"/>
      <c r="N2" s="310"/>
      <c r="O2" s="310"/>
      <c r="P2" s="310"/>
      <c r="Q2" s="310"/>
      <c r="R2" s="310"/>
      <c r="S2" s="310"/>
      <c r="T2" s="310"/>
      <c r="U2" s="310"/>
      <c r="V2" s="310"/>
      <c r="AT2" s="18" t="s">
        <v>100</v>
      </c>
      <c r="AZ2" s="91" t="s">
        <v>137</v>
      </c>
      <c r="BA2" s="91" t="s">
        <v>20</v>
      </c>
      <c r="BB2" s="91" t="s">
        <v>20</v>
      </c>
      <c r="BC2" s="91" t="s">
        <v>3976</v>
      </c>
      <c r="BD2" s="91" t="s">
        <v>89</v>
      </c>
    </row>
    <row r="3" spans="2:56" ht="6.9" customHeight="1" x14ac:dyDescent="0.2">
      <c r="B3" s="19"/>
      <c r="C3" s="20"/>
      <c r="D3" s="20"/>
      <c r="E3" s="20"/>
      <c r="F3" s="20"/>
      <c r="G3" s="20"/>
      <c r="H3" s="20"/>
      <c r="I3" s="20"/>
      <c r="J3" s="20"/>
      <c r="K3" s="20"/>
      <c r="L3" s="21"/>
      <c r="AT3" s="18" t="s">
        <v>89</v>
      </c>
      <c r="AZ3" s="91" t="s">
        <v>139</v>
      </c>
      <c r="BA3" s="91" t="s">
        <v>20</v>
      </c>
      <c r="BB3" s="91" t="s">
        <v>20</v>
      </c>
      <c r="BC3" s="91" t="s">
        <v>3977</v>
      </c>
      <c r="BD3" s="91" t="s">
        <v>89</v>
      </c>
    </row>
    <row r="4" spans="2:56" ht="24.9" customHeight="1" x14ac:dyDescent="0.2">
      <c r="B4" s="21"/>
      <c r="D4" s="22" t="s">
        <v>141</v>
      </c>
      <c r="L4" s="21"/>
      <c r="M4" s="92" t="s">
        <v>10</v>
      </c>
      <c r="AT4" s="18" t="s">
        <v>4</v>
      </c>
      <c r="AZ4" s="91" t="s">
        <v>142</v>
      </c>
      <c r="BA4" s="91" t="s">
        <v>20</v>
      </c>
      <c r="BB4" s="91" t="s">
        <v>20</v>
      </c>
      <c r="BC4" s="91" t="s">
        <v>3978</v>
      </c>
      <c r="BD4" s="91" t="s">
        <v>89</v>
      </c>
    </row>
    <row r="5" spans="2:56" ht="6.9" customHeight="1" x14ac:dyDescent="0.2">
      <c r="B5" s="21"/>
      <c r="L5" s="21"/>
      <c r="AZ5" s="91" t="s">
        <v>3979</v>
      </c>
      <c r="BA5" s="91" t="s">
        <v>20</v>
      </c>
      <c r="BB5" s="91" t="s">
        <v>20</v>
      </c>
      <c r="BC5" s="91" t="s">
        <v>3980</v>
      </c>
      <c r="BD5" s="91" t="s">
        <v>89</v>
      </c>
    </row>
    <row r="6" spans="2:56" ht="12" customHeight="1" x14ac:dyDescent="0.2">
      <c r="B6" s="21"/>
      <c r="D6" s="28" t="s">
        <v>16</v>
      </c>
      <c r="L6" s="21"/>
      <c r="AZ6" s="91" t="s">
        <v>3981</v>
      </c>
      <c r="BA6" s="91" t="s">
        <v>20</v>
      </c>
      <c r="BB6" s="91" t="s">
        <v>20</v>
      </c>
      <c r="BC6" s="91" t="s">
        <v>3982</v>
      </c>
      <c r="BD6" s="91" t="s">
        <v>89</v>
      </c>
    </row>
    <row r="7" spans="2:56" ht="16.5" customHeight="1" x14ac:dyDescent="0.2">
      <c r="B7" s="21"/>
      <c r="E7" s="339" t="str">
        <f>'Rekapitulace stavby'!K6</f>
        <v>STAVEBNÍ ÚPRAVY KINO VARŠAVA - ITI</v>
      </c>
      <c r="F7" s="340"/>
      <c r="G7" s="340"/>
      <c r="H7" s="340"/>
      <c r="L7" s="21"/>
      <c r="AZ7" s="91" t="s">
        <v>3983</v>
      </c>
      <c r="BA7" s="91" t="s">
        <v>20</v>
      </c>
      <c r="BB7" s="91" t="s">
        <v>20</v>
      </c>
      <c r="BC7" s="91" t="s">
        <v>3984</v>
      </c>
      <c r="BD7" s="91" t="s">
        <v>89</v>
      </c>
    </row>
    <row r="8" spans="2:56" ht="12" customHeight="1" x14ac:dyDescent="0.2">
      <c r="B8" s="21"/>
      <c r="D8" s="28" t="s">
        <v>150</v>
      </c>
      <c r="L8" s="21"/>
      <c r="AZ8" s="91" t="s">
        <v>3985</v>
      </c>
      <c r="BA8" s="91" t="s">
        <v>20</v>
      </c>
      <c r="BB8" s="91" t="s">
        <v>20</v>
      </c>
      <c r="BC8" s="91" t="s">
        <v>3986</v>
      </c>
      <c r="BD8" s="91" t="s">
        <v>89</v>
      </c>
    </row>
    <row r="9" spans="2:56" s="1" customFormat="1" ht="16.5" customHeight="1" x14ac:dyDescent="0.2">
      <c r="B9" s="33"/>
      <c r="E9" s="339" t="s">
        <v>153</v>
      </c>
      <c r="F9" s="341"/>
      <c r="G9" s="341"/>
      <c r="H9" s="341"/>
      <c r="L9" s="33"/>
      <c r="AZ9" s="91" t="s">
        <v>3987</v>
      </c>
      <c r="BA9" s="91" t="s">
        <v>20</v>
      </c>
      <c r="BB9" s="91" t="s">
        <v>20</v>
      </c>
      <c r="BC9" s="91" t="s">
        <v>3988</v>
      </c>
      <c r="BD9" s="91" t="s">
        <v>89</v>
      </c>
    </row>
    <row r="10" spans="2:56" s="1" customFormat="1" ht="12" customHeight="1" x14ac:dyDescent="0.2">
      <c r="B10" s="33"/>
      <c r="D10" s="28" t="s">
        <v>156</v>
      </c>
      <c r="L10" s="33"/>
      <c r="AZ10" s="91" t="s">
        <v>3989</v>
      </c>
      <c r="BA10" s="91" t="s">
        <v>20</v>
      </c>
      <c r="BB10" s="91" t="s">
        <v>20</v>
      </c>
      <c r="BC10" s="91" t="s">
        <v>3990</v>
      </c>
      <c r="BD10" s="91" t="s">
        <v>89</v>
      </c>
    </row>
    <row r="11" spans="2:56" s="1" customFormat="1" ht="16.5" customHeight="1" x14ac:dyDescent="0.2">
      <c r="B11" s="33"/>
      <c r="E11" s="303" t="s">
        <v>3991</v>
      </c>
      <c r="F11" s="341"/>
      <c r="G11" s="341"/>
      <c r="H11" s="341"/>
      <c r="L11" s="33"/>
      <c r="AZ11" s="91" t="s">
        <v>3992</v>
      </c>
      <c r="BA11" s="91" t="s">
        <v>20</v>
      </c>
      <c r="BB11" s="91" t="s">
        <v>20</v>
      </c>
      <c r="BC11" s="91" t="s">
        <v>3993</v>
      </c>
      <c r="BD11" s="91" t="s">
        <v>89</v>
      </c>
    </row>
    <row r="12" spans="2:56" s="1" customFormat="1" ht="10.199999999999999" x14ac:dyDescent="0.2">
      <c r="B12" s="33"/>
      <c r="L12" s="33"/>
      <c r="AZ12" s="91" t="s">
        <v>3994</v>
      </c>
      <c r="BA12" s="91" t="s">
        <v>20</v>
      </c>
      <c r="BB12" s="91" t="s">
        <v>20</v>
      </c>
      <c r="BC12" s="91" t="s">
        <v>3995</v>
      </c>
      <c r="BD12" s="91" t="s">
        <v>89</v>
      </c>
    </row>
    <row r="13" spans="2:56" s="1" customFormat="1" ht="12" customHeight="1" x14ac:dyDescent="0.2">
      <c r="B13" s="33"/>
      <c r="D13" s="28" t="s">
        <v>19</v>
      </c>
      <c r="F13" s="26" t="s">
        <v>20</v>
      </c>
      <c r="I13" s="28" t="s">
        <v>21</v>
      </c>
      <c r="J13" s="26" t="s">
        <v>20</v>
      </c>
      <c r="L13" s="33"/>
      <c r="AZ13" s="91" t="s">
        <v>3996</v>
      </c>
      <c r="BA13" s="91" t="s">
        <v>20</v>
      </c>
      <c r="BB13" s="91" t="s">
        <v>20</v>
      </c>
      <c r="BC13" s="91" t="s">
        <v>3997</v>
      </c>
      <c r="BD13" s="91" t="s">
        <v>89</v>
      </c>
    </row>
    <row r="14" spans="2:56" s="1" customFormat="1" ht="12" customHeight="1" x14ac:dyDescent="0.2">
      <c r="B14" s="33"/>
      <c r="D14" s="28" t="s">
        <v>23</v>
      </c>
      <c r="F14" s="26" t="s">
        <v>24</v>
      </c>
      <c r="I14" s="28" t="s">
        <v>25</v>
      </c>
      <c r="J14" s="50" t="str">
        <f>'Rekapitulace stavby'!AN8</f>
        <v>24. 4. 2024</v>
      </c>
      <c r="L14" s="33"/>
      <c r="AZ14" s="91" t="s">
        <v>3998</v>
      </c>
      <c r="BA14" s="91" t="s">
        <v>20</v>
      </c>
      <c r="BB14" s="91" t="s">
        <v>20</v>
      </c>
      <c r="BC14" s="91" t="s">
        <v>3999</v>
      </c>
      <c r="BD14" s="91" t="s">
        <v>89</v>
      </c>
    </row>
    <row r="15" spans="2:56" s="1" customFormat="1" ht="10.8" customHeight="1" x14ac:dyDescent="0.2">
      <c r="B15" s="33"/>
      <c r="L15" s="33"/>
      <c r="AZ15" s="91" t="s">
        <v>4000</v>
      </c>
      <c r="BA15" s="91" t="s">
        <v>20</v>
      </c>
      <c r="BB15" s="91" t="s">
        <v>20</v>
      </c>
      <c r="BC15" s="91" t="s">
        <v>4001</v>
      </c>
      <c r="BD15" s="91" t="s">
        <v>89</v>
      </c>
    </row>
    <row r="16" spans="2:56" s="1" customFormat="1" ht="12" customHeight="1" x14ac:dyDescent="0.2">
      <c r="B16" s="33"/>
      <c r="D16" s="28" t="s">
        <v>29</v>
      </c>
      <c r="I16" s="28" t="s">
        <v>30</v>
      </c>
      <c r="J16" s="26" t="s">
        <v>31</v>
      </c>
      <c r="L16" s="33"/>
      <c r="AZ16" s="91" t="s">
        <v>4002</v>
      </c>
      <c r="BA16" s="91" t="s">
        <v>20</v>
      </c>
      <c r="BB16" s="91" t="s">
        <v>20</v>
      </c>
      <c r="BC16" s="91" t="s">
        <v>4003</v>
      </c>
      <c r="BD16" s="91" t="s">
        <v>89</v>
      </c>
    </row>
    <row r="17" spans="2:56" s="1" customFormat="1" ht="18" customHeight="1" x14ac:dyDescent="0.2">
      <c r="B17" s="33"/>
      <c r="E17" s="26" t="s">
        <v>32</v>
      </c>
      <c r="I17" s="28" t="s">
        <v>33</v>
      </c>
      <c r="J17" s="26" t="s">
        <v>34</v>
      </c>
      <c r="L17" s="33"/>
      <c r="AZ17" s="91" t="s">
        <v>4004</v>
      </c>
      <c r="BA17" s="91" t="s">
        <v>20</v>
      </c>
      <c r="BB17" s="91" t="s">
        <v>20</v>
      </c>
      <c r="BC17" s="91" t="s">
        <v>4005</v>
      </c>
      <c r="BD17" s="91" t="s">
        <v>89</v>
      </c>
    </row>
    <row r="18" spans="2:56" s="1" customFormat="1" ht="6.9" customHeight="1" x14ac:dyDescent="0.2">
      <c r="B18" s="33"/>
      <c r="L18" s="33"/>
      <c r="AZ18" s="91" t="s">
        <v>148</v>
      </c>
      <c r="BA18" s="91" t="s">
        <v>20</v>
      </c>
      <c r="BB18" s="91" t="s">
        <v>20</v>
      </c>
      <c r="BC18" s="91" t="s">
        <v>4006</v>
      </c>
      <c r="BD18" s="91" t="s">
        <v>89</v>
      </c>
    </row>
    <row r="19" spans="2:56" s="1" customFormat="1" ht="12" customHeight="1" x14ac:dyDescent="0.2">
      <c r="B19" s="33"/>
      <c r="D19" s="28" t="s">
        <v>35</v>
      </c>
      <c r="I19" s="28" t="s">
        <v>30</v>
      </c>
      <c r="J19" s="29" t="str">
        <f>'Rekapitulace stavby'!AN13</f>
        <v>Vyplň údaj</v>
      </c>
      <c r="L19" s="33"/>
      <c r="AZ19" s="91" t="s">
        <v>4007</v>
      </c>
      <c r="BA19" s="91" t="s">
        <v>20</v>
      </c>
      <c r="BB19" s="91" t="s">
        <v>20</v>
      </c>
      <c r="BC19" s="91" t="s">
        <v>4008</v>
      </c>
      <c r="BD19" s="91" t="s">
        <v>89</v>
      </c>
    </row>
    <row r="20" spans="2:56" s="1" customFormat="1" ht="18" customHeight="1" x14ac:dyDescent="0.2">
      <c r="B20" s="33"/>
      <c r="E20" s="342" t="str">
        <f>'Rekapitulace stavby'!E14</f>
        <v>Vyplň údaj</v>
      </c>
      <c r="F20" s="309"/>
      <c r="G20" s="309"/>
      <c r="H20" s="309"/>
      <c r="I20" s="28" t="s">
        <v>33</v>
      </c>
      <c r="J20" s="29" t="str">
        <f>'Rekapitulace stavby'!AN14</f>
        <v>Vyplň údaj</v>
      </c>
      <c r="L20" s="33"/>
      <c r="AZ20" s="91" t="s">
        <v>4009</v>
      </c>
      <c r="BA20" s="91" t="s">
        <v>20</v>
      </c>
      <c r="BB20" s="91" t="s">
        <v>20</v>
      </c>
      <c r="BC20" s="91" t="s">
        <v>4010</v>
      </c>
      <c r="BD20" s="91" t="s">
        <v>89</v>
      </c>
    </row>
    <row r="21" spans="2:56" s="1" customFormat="1" ht="6.9" customHeight="1" x14ac:dyDescent="0.2">
      <c r="B21" s="33"/>
      <c r="L21" s="33"/>
    </row>
    <row r="22" spans="2:56" s="1" customFormat="1" ht="12" customHeight="1" x14ac:dyDescent="0.2">
      <c r="B22" s="33"/>
      <c r="D22" s="28" t="s">
        <v>37</v>
      </c>
      <c r="I22" s="28" t="s">
        <v>30</v>
      </c>
      <c r="J22" s="26" t="s">
        <v>20</v>
      </c>
      <c r="L22" s="33"/>
    </row>
    <row r="23" spans="2:56" s="1" customFormat="1" ht="18" customHeight="1" x14ac:dyDescent="0.2">
      <c r="B23" s="33"/>
      <c r="E23" s="26" t="s">
        <v>38</v>
      </c>
      <c r="I23" s="28" t="s">
        <v>33</v>
      </c>
      <c r="J23" s="26" t="s">
        <v>20</v>
      </c>
      <c r="L23" s="33"/>
    </row>
    <row r="24" spans="2:56" s="1" customFormat="1" ht="6.9" customHeight="1" x14ac:dyDescent="0.2">
      <c r="B24" s="33"/>
      <c r="L24" s="33"/>
    </row>
    <row r="25" spans="2:56" s="1" customFormat="1" ht="12" customHeight="1" x14ac:dyDescent="0.2">
      <c r="B25" s="33"/>
      <c r="D25" s="28" t="s">
        <v>40</v>
      </c>
      <c r="I25" s="28" t="s">
        <v>30</v>
      </c>
      <c r="J25" s="26" t="s">
        <v>41</v>
      </c>
      <c r="L25" s="33"/>
    </row>
    <row r="26" spans="2:56" s="1" customFormat="1" ht="18" customHeight="1" x14ac:dyDescent="0.2">
      <c r="B26" s="33"/>
      <c r="E26" s="26" t="s">
        <v>42</v>
      </c>
      <c r="I26" s="28" t="s">
        <v>33</v>
      </c>
      <c r="J26" s="26" t="s">
        <v>43</v>
      </c>
      <c r="L26" s="33"/>
    </row>
    <row r="27" spans="2:56" s="1" customFormat="1" ht="6.9" customHeight="1" x14ac:dyDescent="0.2">
      <c r="B27" s="33"/>
      <c r="L27" s="33"/>
    </row>
    <row r="28" spans="2:56" s="1" customFormat="1" ht="12" customHeight="1" x14ac:dyDescent="0.2">
      <c r="B28" s="33"/>
      <c r="D28" s="28" t="s">
        <v>44</v>
      </c>
      <c r="L28" s="33"/>
    </row>
    <row r="29" spans="2:56" s="7" customFormat="1" ht="47.25" customHeight="1" x14ac:dyDescent="0.2">
      <c r="B29" s="93"/>
      <c r="E29" s="314" t="s">
        <v>1279</v>
      </c>
      <c r="F29" s="314"/>
      <c r="G29" s="314"/>
      <c r="H29" s="314"/>
      <c r="L29" s="93"/>
    </row>
    <row r="30" spans="2:56" s="1" customFormat="1" ht="6.9" customHeight="1" x14ac:dyDescent="0.2">
      <c r="B30" s="33"/>
      <c r="L30" s="33"/>
    </row>
    <row r="31" spans="2:56" s="1" customFormat="1" ht="6.9" customHeight="1" x14ac:dyDescent="0.2">
      <c r="B31" s="33"/>
      <c r="D31" s="51"/>
      <c r="E31" s="51"/>
      <c r="F31" s="51"/>
      <c r="G31" s="51"/>
      <c r="H31" s="51"/>
      <c r="I31" s="51"/>
      <c r="J31" s="51"/>
      <c r="K31" s="51"/>
      <c r="L31" s="33"/>
    </row>
    <row r="32" spans="2:56" s="1" customFormat="1" ht="25.35" customHeight="1" x14ac:dyDescent="0.2">
      <c r="B32" s="33"/>
      <c r="D32" s="94" t="s">
        <v>46</v>
      </c>
      <c r="J32" s="64">
        <f>ROUND(J104,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ROUND((SUM(BE104:BE1237)),  2)</f>
        <v>0</v>
      </c>
      <c r="I35" s="95">
        <v>0.21</v>
      </c>
      <c r="J35" s="84">
        <f>ROUND(((SUM(BE104:BE1237))*I35),  2)</f>
        <v>0</v>
      </c>
      <c r="L35" s="33"/>
    </row>
    <row r="36" spans="2:12" s="1" customFormat="1" ht="14.4" customHeight="1" x14ac:dyDescent="0.2">
      <c r="B36" s="33"/>
      <c r="E36" s="28" t="s">
        <v>52</v>
      </c>
      <c r="F36" s="84">
        <f>ROUND((SUM(BF104:BF1237)),  2)</f>
        <v>0</v>
      </c>
      <c r="I36" s="95">
        <v>0.12</v>
      </c>
      <c r="J36" s="84">
        <f>ROUND(((SUM(BF104:BF1237))*I36),  2)</f>
        <v>0</v>
      </c>
      <c r="L36" s="33"/>
    </row>
    <row r="37" spans="2:12" s="1" customFormat="1" ht="14.4" hidden="1" customHeight="1" x14ac:dyDescent="0.2">
      <c r="B37" s="33"/>
      <c r="E37" s="28" t="s">
        <v>53</v>
      </c>
      <c r="F37" s="84">
        <f>ROUND((SUM(BG104:BG1237)),  2)</f>
        <v>0</v>
      </c>
      <c r="I37" s="95">
        <v>0.21</v>
      </c>
      <c r="J37" s="84">
        <f>0</f>
        <v>0</v>
      </c>
      <c r="L37" s="33"/>
    </row>
    <row r="38" spans="2:12" s="1" customFormat="1" ht="14.4" hidden="1" customHeight="1" x14ac:dyDescent="0.2">
      <c r="B38" s="33"/>
      <c r="E38" s="28" t="s">
        <v>54</v>
      </c>
      <c r="F38" s="84">
        <f>ROUND((SUM(BH104:BH1237)),  2)</f>
        <v>0</v>
      </c>
      <c r="I38" s="95">
        <v>0.12</v>
      </c>
      <c r="J38" s="84">
        <f>0</f>
        <v>0</v>
      </c>
      <c r="L38" s="33"/>
    </row>
    <row r="39" spans="2:12" s="1" customFormat="1" ht="14.4" hidden="1" customHeight="1" x14ac:dyDescent="0.2">
      <c r="B39" s="33"/>
      <c r="E39" s="28" t="s">
        <v>55</v>
      </c>
      <c r="F39" s="84">
        <f>ROUND((SUM(BI104:BI1237)),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159</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150</v>
      </c>
      <c r="L51" s="21"/>
    </row>
    <row r="52" spans="2:47" s="1" customFormat="1" ht="16.5" customHeight="1" x14ac:dyDescent="0.2">
      <c r="B52" s="33"/>
      <c r="E52" s="339" t="s">
        <v>153</v>
      </c>
      <c r="F52" s="341"/>
      <c r="G52" s="341"/>
      <c r="H52" s="341"/>
      <c r="L52" s="33"/>
    </row>
    <row r="53" spans="2:47" s="1" customFormat="1" ht="12" customHeight="1" x14ac:dyDescent="0.2">
      <c r="B53" s="33"/>
      <c r="C53" s="28" t="s">
        <v>156</v>
      </c>
      <c r="L53" s="33"/>
    </row>
    <row r="54" spans="2:47" s="1" customFormat="1" ht="16.5" customHeight="1" x14ac:dyDescent="0.2">
      <c r="B54" s="33"/>
      <c r="E54" s="303" t="str">
        <f>E11</f>
        <v>03 - Fasádní a související střešní úpravy</v>
      </c>
      <c r="F54" s="341"/>
      <c r="G54" s="341"/>
      <c r="H54" s="341"/>
      <c r="L54" s="33"/>
    </row>
    <row r="55" spans="2:47" s="1" customFormat="1" ht="6.9" customHeight="1" x14ac:dyDescent="0.2">
      <c r="B55" s="33"/>
      <c r="L55" s="33"/>
    </row>
    <row r="56" spans="2:47" s="1" customFormat="1" ht="12" customHeight="1" x14ac:dyDescent="0.2">
      <c r="B56" s="33"/>
      <c r="C56" s="28" t="s">
        <v>23</v>
      </c>
      <c r="F56" s="26" t="str">
        <f>F14</f>
        <v>Liberec</v>
      </c>
      <c r="I56" s="28" t="s">
        <v>25</v>
      </c>
      <c r="J56" s="50" t="str">
        <f>IF(J14="","",J14)</f>
        <v>24. 4. 2024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Atelier Železná</v>
      </c>
      <c r="L58" s="33"/>
    </row>
    <row r="59" spans="2:47" s="1" customFormat="1" ht="15.15" customHeight="1" x14ac:dyDescent="0.2">
      <c r="B59" s="33"/>
      <c r="C59" s="28" t="s">
        <v>35</v>
      </c>
      <c r="F59" s="26" t="str">
        <f>IF(E20="","",E20)</f>
        <v>Vyplň údaj</v>
      </c>
      <c r="I59" s="28" t="s">
        <v>40</v>
      </c>
      <c r="J59" s="31" t="str">
        <f>E26</f>
        <v>Propos Liberec s.r.o.</v>
      </c>
      <c r="L59" s="33"/>
    </row>
    <row r="60" spans="2:47" s="1" customFormat="1" ht="10.35" customHeight="1" x14ac:dyDescent="0.2">
      <c r="B60" s="33"/>
      <c r="L60" s="33"/>
    </row>
    <row r="61" spans="2:47" s="1" customFormat="1" ht="29.25" customHeight="1" x14ac:dyDescent="0.2">
      <c r="B61" s="33"/>
      <c r="C61" s="102" t="s">
        <v>160</v>
      </c>
      <c r="D61" s="96"/>
      <c r="E61" s="96"/>
      <c r="F61" s="96"/>
      <c r="G61" s="96"/>
      <c r="H61" s="96"/>
      <c r="I61" s="96"/>
      <c r="J61" s="103" t="s">
        <v>161</v>
      </c>
      <c r="K61" s="96"/>
      <c r="L61" s="33"/>
    </row>
    <row r="62" spans="2:47" s="1" customFormat="1" ht="10.35" customHeight="1" x14ac:dyDescent="0.2">
      <c r="B62" s="33"/>
      <c r="L62" s="33"/>
    </row>
    <row r="63" spans="2:47" s="1" customFormat="1" ht="22.8" customHeight="1" x14ac:dyDescent="0.2">
      <c r="B63" s="33"/>
      <c r="C63" s="104" t="s">
        <v>78</v>
      </c>
      <c r="J63" s="64">
        <f>J104</f>
        <v>0</v>
      </c>
      <c r="L63" s="33"/>
      <c r="AU63" s="18" t="s">
        <v>162</v>
      </c>
    </row>
    <row r="64" spans="2:47" s="8" customFormat="1" ht="24.9" customHeight="1" x14ac:dyDescent="0.2">
      <c r="B64" s="105"/>
      <c r="D64" s="106" t="s">
        <v>163</v>
      </c>
      <c r="E64" s="107"/>
      <c r="F64" s="107"/>
      <c r="G64" s="107"/>
      <c r="H64" s="107"/>
      <c r="I64" s="107"/>
      <c r="J64" s="108">
        <f>J105</f>
        <v>0</v>
      </c>
      <c r="L64" s="105"/>
    </row>
    <row r="65" spans="2:12" s="9" customFormat="1" ht="19.95" customHeight="1" x14ac:dyDescent="0.2">
      <c r="B65" s="109"/>
      <c r="D65" s="110" t="s">
        <v>164</v>
      </c>
      <c r="E65" s="111"/>
      <c r="F65" s="111"/>
      <c r="G65" s="111"/>
      <c r="H65" s="111"/>
      <c r="I65" s="111"/>
      <c r="J65" s="112">
        <f>J106</f>
        <v>0</v>
      </c>
      <c r="L65" s="109"/>
    </row>
    <row r="66" spans="2:12" s="9" customFormat="1" ht="19.95" customHeight="1" x14ac:dyDescent="0.2">
      <c r="B66" s="109"/>
      <c r="D66" s="110" t="s">
        <v>1351</v>
      </c>
      <c r="E66" s="111"/>
      <c r="F66" s="111"/>
      <c r="G66" s="111"/>
      <c r="H66" s="111"/>
      <c r="I66" s="111"/>
      <c r="J66" s="112">
        <f>J310</f>
        <v>0</v>
      </c>
      <c r="L66" s="109"/>
    </row>
    <row r="67" spans="2:12" s="9" customFormat="1" ht="19.95" customHeight="1" x14ac:dyDescent="0.2">
      <c r="B67" s="109"/>
      <c r="D67" s="110" t="s">
        <v>4011</v>
      </c>
      <c r="E67" s="111"/>
      <c r="F67" s="111"/>
      <c r="G67" s="111"/>
      <c r="H67" s="111"/>
      <c r="I67" s="111"/>
      <c r="J67" s="112">
        <f>J344</f>
        <v>0</v>
      </c>
      <c r="L67" s="109"/>
    </row>
    <row r="68" spans="2:12" s="9" customFormat="1" ht="19.95" customHeight="1" x14ac:dyDescent="0.2">
      <c r="B68" s="109"/>
      <c r="D68" s="110" t="s">
        <v>4012</v>
      </c>
      <c r="E68" s="111"/>
      <c r="F68" s="111"/>
      <c r="G68" s="111"/>
      <c r="H68" s="111"/>
      <c r="I68" s="111"/>
      <c r="J68" s="112">
        <f>J349</f>
        <v>0</v>
      </c>
      <c r="L68" s="109"/>
    </row>
    <row r="69" spans="2:12" s="9" customFormat="1" ht="19.95" customHeight="1" x14ac:dyDescent="0.2">
      <c r="B69" s="109"/>
      <c r="D69" s="110" t="s">
        <v>1354</v>
      </c>
      <c r="E69" s="111"/>
      <c r="F69" s="111"/>
      <c r="G69" s="111"/>
      <c r="H69" s="111"/>
      <c r="I69" s="111"/>
      <c r="J69" s="112">
        <f>J378</f>
        <v>0</v>
      </c>
      <c r="L69" s="109"/>
    </row>
    <row r="70" spans="2:12" s="9" customFormat="1" ht="19.95" customHeight="1" x14ac:dyDescent="0.2">
      <c r="B70" s="109"/>
      <c r="D70" s="110" t="s">
        <v>4013</v>
      </c>
      <c r="E70" s="111"/>
      <c r="F70" s="111"/>
      <c r="G70" s="111"/>
      <c r="H70" s="111"/>
      <c r="I70" s="111"/>
      <c r="J70" s="112">
        <f>J493</f>
        <v>0</v>
      </c>
      <c r="L70" s="109"/>
    </row>
    <row r="71" spans="2:12" s="9" customFormat="1" ht="19.95" customHeight="1" x14ac:dyDescent="0.2">
      <c r="B71" s="109"/>
      <c r="D71" s="110" t="s">
        <v>165</v>
      </c>
      <c r="E71" s="111"/>
      <c r="F71" s="111"/>
      <c r="G71" s="111"/>
      <c r="H71" s="111"/>
      <c r="I71" s="111"/>
      <c r="J71" s="112">
        <f>J531</f>
        <v>0</v>
      </c>
      <c r="L71" s="109"/>
    </row>
    <row r="72" spans="2:12" s="9" customFormat="1" ht="19.95" customHeight="1" x14ac:dyDescent="0.2">
      <c r="B72" s="109"/>
      <c r="D72" s="110" t="s">
        <v>166</v>
      </c>
      <c r="E72" s="111"/>
      <c r="F72" s="111"/>
      <c r="G72" s="111"/>
      <c r="H72" s="111"/>
      <c r="I72" s="111"/>
      <c r="J72" s="112">
        <f>J704</f>
        <v>0</v>
      </c>
      <c r="L72" s="109"/>
    </row>
    <row r="73" spans="2:12" s="9" customFormat="1" ht="19.95" customHeight="1" x14ac:dyDescent="0.2">
      <c r="B73" s="109"/>
      <c r="D73" s="110" t="s">
        <v>1355</v>
      </c>
      <c r="E73" s="111"/>
      <c r="F73" s="111"/>
      <c r="G73" s="111"/>
      <c r="H73" s="111"/>
      <c r="I73" s="111"/>
      <c r="J73" s="112">
        <f>J780</f>
        <v>0</v>
      </c>
      <c r="L73" s="109"/>
    </row>
    <row r="74" spans="2:12" s="8" customFormat="1" ht="24.9" customHeight="1" x14ac:dyDescent="0.2">
      <c r="B74" s="105"/>
      <c r="D74" s="106" t="s">
        <v>167</v>
      </c>
      <c r="E74" s="107"/>
      <c r="F74" s="107"/>
      <c r="G74" s="107"/>
      <c r="H74" s="107"/>
      <c r="I74" s="107"/>
      <c r="J74" s="108">
        <f>J801</f>
        <v>0</v>
      </c>
      <c r="L74" s="105"/>
    </row>
    <row r="75" spans="2:12" s="9" customFormat="1" ht="19.95" customHeight="1" x14ac:dyDescent="0.2">
      <c r="B75" s="109"/>
      <c r="D75" s="110" t="s">
        <v>4014</v>
      </c>
      <c r="E75" s="111"/>
      <c r="F75" s="111"/>
      <c r="G75" s="111"/>
      <c r="H75" s="111"/>
      <c r="I75" s="111"/>
      <c r="J75" s="112">
        <f>J802</f>
        <v>0</v>
      </c>
      <c r="L75" s="109"/>
    </row>
    <row r="76" spans="2:12" s="9" customFormat="1" ht="19.95" customHeight="1" x14ac:dyDescent="0.2">
      <c r="B76" s="109"/>
      <c r="D76" s="110" t="s">
        <v>1356</v>
      </c>
      <c r="E76" s="111"/>
      <c r="F76" s="111"/>
      <c r="G76" s="111"/>
      <c r="H76" s="111"/>
      <c r="I76" s="111"/>
      <c r="J76" s="112">
        <f>J846</f>
        <v>0</v>
      </c>
      <c r="L76" s="109"/>
    </row>
    <row r="77" spans="2:12" s="9" customFormat="1" ht="19.95" customHeight="1" x14ac:dyDescent="0.2">
      <c r="B77" s="109"/>
      <c r="D77" s="110" t="s">
        <v>169</v>
      </c>
      <c r="E77" s="111"/>
      <c r="F77" s="111"/>
      <c r="G77" s="111"/>
      <c r="H77" s="111"/>
      <c r="I77" s="111"/>
      <c r="J77" s="112">
        <f>J863</f>
        <v>0</v>
      </c>
      <c r="L77" s="109"/>
    </row>
    <row r="78" spans="2:12" s="9" customFormat="1" ht="19.95" customHeight="1" x14ac:dyDescent="0.2">
      <c r="B78" s="109"/>
      <c r="D78" s="110" t="s">
        <v>4015</v>
      </c>
      <c r="E78" s="111"/>
      <c r="F78" s="111"/>
      <c r="G78" s="111"/>
      <c r="H78" s="111"/>
      <c r="I78" s="111"/>
      <c r="J78" s="112">
        <f>J908</f>
        <v>0</v>
      </c>
      <c r="L78" s="109"/>
    </row>
    <row r="79" spans="2:12" s="9" customFormat="1" ht="19.95" customHeight="1" x14ac:dyDescent="0.2">
      <c r="B79" s="109"/>
      <c r="D79" s="110" t="s">
        <v>172</v>
      </c>
      <c r="E79" s="111"/>
      <c r="F79" s="111"/>
      <c r="G79" s="111"/>
      <c r="H79" s="111"/>
      <c r="I79" s="111"/>
      <c r="J79" s="112">
        <f>J1062</f>
        <v>0</v>
      </c>
      <c r="L79" s="109"/>
    </row>
    <row r="80" spans="2:12" s="9" customFormat="1" ht="19.95" customHeight="1" x14ac:dyDescent="0.2">
      <c r="B80" s="109"/>
      <c r="D80" s="110" t="s">
        <v>4016</v>
      </c>
      <c r="E80" s="111"/>
      <c r="F80" s="111"/>
      <c r="G80" s="111"/>
      <c r="H80" s="111"/>
      <c r="I80" s="111"/>
      <c r="J80" s="112">
        <f>J1085</f>
        <v>0</v>
      </c>
      <c r="L80" s="109"/>
    </row>
    <row r="81" spans="2:12" s="9" customFormat="1" ht="19.95" customHeight="1" x14ac:dyDescent="0.2">
      <c r="B81" s="109"/>
      <c r="D81" s="110" t="s">
        <v>1362</v>
      </c>
      <c r="E81" s="111"/>
      <c r="F81" s="111"/>
      <c r="G81" s="111"/>
      <c r="H81" s="111"/>
      <c r="I81" s="111"/>
      <c r="J81" s="112">
        <f>J1117</f>
        <v>0</v>
      </c>
      <c r="L81" s="109"/>
    </row>
    <row r="82" spans="2:12" s="8" customFormat="1" ht="24.9" customHeight="1" x14ac:dyDescent="0.2">
      <c r="B82" s="105"/>
      <c r="D82" s="106" t="s">
        <v>176</v>
      </c>
      <c r="E82" s="107"/>
      <c r="F82" s="107"/>
      <c r="G82" s="107"/>
      <c r="H82" s="107"/>
      <c r="I82" s="107"/>
      <c r="J82" s="108">
        <f>J1228</f>
        <v>0</v>
      </c>
      <c r="L82" s="105"/>
    </row>
    <row r="83" spans="2:12" s="1" customFormat="1" ht="21.75" customHeight="1" x14ac:dyDescent="0.2">
      <c r="B83" s="33"/>
      <c r="L83" s="33"/>
    </row>
    <row r="84" spans="2:12" s="1" customFormat="1" ht="6.9" customHeight="1" x14ac:dyDescent="0.2">
      <c r="B84" s="42"/>
      <c r="C84" s="43"/>
      <c r="D84" s="43"/>
      <c r="E84" s="43"/>
      <c r="F84" s="43"/>
      <c r="G84" s="43"/>
      <c r="H84" s="43"/>
      <c r="I84" s="43"/>
      <c r="J84" s="43"/>
      <c r="K84" s="43"/>
      <c r="L84" s="33"/>
    </row>
    <row r="88" spans="2:12" s="1" customFormat="1" ht="6.9" customHeight="1" x14ac:dyDescent="0.2">
      <c r="B88" s="44"/>
      <c r="C88" s="45"/>
      <c r="D88" s="45"/>
      <c r="E88" s="45"/>
      <c r="F88" s="45"/>
      <c r="G88" s="45"/>
      <c r="H88" s="45"/>
      <c r="I88" s="45"/>
      <c r="J88" s="45"/>
      <c r="K88" s="45"/>
      <c r="L88" s="33"/>
    </row>
    <row r="89" spans="2:12" s="1" customFormat="1" ht="24.9" customHeight="1" x14ac:dyDescent="0.2">
      <c r="B89" s="33"/>
      <c r="C89" s="22" t="s">
        <v>177</v>
      </c>
      <c r="L89" s="33"/>
    </row>
    <row r="90" spans="2:12" s="1" customFormat="1" ht="6.9" customHeight="1" x14ac:dyDescent="0.2">
      <c r="B90" s="33"/>
      <c r="L90" s="33"/>
    </row>
    <row r="91" spans="2:12" s="1" customFormat="1" ht="12" customHeight="1" x14ac:dyDescent="0.2">
      <c r="B91" s="33"/>
      <c r="C91" s="28" t="s">
        <v>16</v>
      </c>
      <c r="L91" s="33"/>
    </row>
    <row r="92" spans="2:12" s="1" customFormat="1" ht="16.5" customHeight="1" x14ac:dyDescent="0.2">
      <c r="B92" s="33"/>
      <c r="E92" s="339" t="str">
        <f>E7</f>
        <v>STAVEBNÍ ÚPRAVY KINO VARŠAVA - ITI</v>
      </c>
      <c r="F92" s="340"/>
      <c r="G92" s="340"/>
      <c r="H92" s="340"/>
      <c r="L92" s="33"/>
    </row>
    <row r="93" spans="2:12" ht="12" customHeight="1" x14ac:dyDescent="0.2">
      <c r="B93" s="21"/>
      <c r="C93" s="28" t="s">
        <v>150</v>
      </c>
      <c r="L93" s="21"/>
    </row>
    <row r="94" spans="2:12" s="1" customFormat="1" ht="16.5" customHeight="1" x14ac:dyDescent="0.2">
      <c r="B94" s="33"/>
      <c r="E94" s="339" t="s">
        <v>153</v>
      </c>
      <c r="F94" s="341"/>
      <c r="G94" s="341"/>
      <c r="H94" s="341"/>
      <c r="L94" s="33"/>
    </row>
    <row r="95" spans="2:12" s="1" customFormat="1" ht="12" customHeight="1" x14ac:dyDescent="0.2">
      <c r="B95" s="33"/>
      <c r="C95" s="28" t="s">
        <v>156</v>
      </c>
      <c r="L95" s="33"/>
    </row>
    <row r="96" spans="2:12" s="1" customFormat="1" ht="16.5" customHeight="1" x14ac:dyDescent="0.2">
      <c r="B96" s="33"/>
      <c r="E96" s="303" t="str">
        <f>E11</f>
        <v>03 - Fasádní a související střešní úpravy</v>
      </c>
      <c r="F96" s="341"/>
      <c r="G96" s="341"/>
      <c r="H96" s="341"/>
      <c r="L96" s="33"/>
    </row>
    <row r="97" spans="2:65" s="1" customFormat="1" ht="6.9" customHeight="1" x14ac:dyDescent="0.2">
      <c r="B97" s="33"/>
      <c r="L97" s="33"/>
    </row>
    <row r="98" spans="2:65" s="1" customFormat="1" ht="12" customHeight="1" x14ac:dyDescent="0.2">
      <c r="B98" s="33"/>
      <c r="C98" s="28" t="s">
        <v>23</v>
      </c>
      <c r="F98" s="26" t="str">
        <f>F14</f>
        <v>Liberec</v>
      </c>
      <c r="I98" s="28" t="s">
        <v>25</v>
      </c>
      <c r="J98" s="50" t="str">
        <f>IF(J14="","",J14)</f>
        <v>24. 4. 2024</v>
      </c>
      <c r="L98" s="33"/>
    </row>
    <row r="99" spans="2:65" s="1" customFormat="1" ht="6.9" customHeight="1" x14ac:dyDescent="0.2">
      <c r="B99" s="33"/>
      <c r="L99" s="33"/>
    </row>
    <row r="100" spans="2:65" s="1" customFormat="1" ht="15.15" customHeight="1" x14ac:dyDescent="0.2">
      <c r="B100" s="33"/>
      <c r="C100" s="28" t="s">
        <v>29</v>
      </c>
      <c r="F100" s="26" t="str">
        <f>E17</f>
        <v>Statutární město Liberec</v>
      </c>
      <c r="I100" s="28" t="s">
        <v>37</v>
      </c>
      <c r="J100" s="31" t="str">
        <f>E23</f>
        <v>Atelier Železná</v>
      </c>
      <c r="L100" s="33"/>
    </row>
    <row r="101" spans="2:65" s="1" customFormat="1" ht="15.15" customHeight="1" x14ac:dyDescent="0.2">
      <c r="B101" s="33"/>
      <c r="C101" s="28" t="s">
        <v>35</v>
      </c>
      <c r="F101" s="26" t="str">
        <f>IF(E20="","",E20)</f>
        <v>Vyplň údaj</v>
      </c>
      <c r="I101" s="28" t="s">
        <v>40</v>
      </c>
      <c r="J101" s="31" t="str">
        <f>E26</f>
        <v>Propos Liberec s.r.o.</v>
      </c>
      <c r="L101" s="33"/>
    </row>
    <row r="102" spans="2:65" s="1" customFormat="1" ht="10.35" customHeight="1" x14ac:dyDescent="0.2">
      <c r="B102" s="33"/>
      <c r="L102" s="33"/>
    </row>
    <row r="103" spans="2:65" s="10" customFormat="1" ht="29.25" customHeight="1" x14ac:dyDescent="0.2">
      <c r="B103" s="113"/>
      <c r="C103" s="114" t="s">
        <v>178</v>
      </c>
      <c r="D103" s="115" t="s">
        <v>65</v>
      </c>
      <c r="E103" s="115" t="s">
        <v>61</v>
      </c>
      <c r="F103" s="115" t="s">
        <v>62</v>
      </c>
      <c r="G103" s="115" t="s">
        <v>179</v>
      </c>
      <c r="H103" s="115" t="s">
        <v>180</v>
      </c>
      <c r="I103" s="115" t="s">
        <v>181</v>
      </c>
      <c r="J103" s="115" t="s">
        <v>161</v>
      </c>
      <c r="K103" s="116" t="s">
        <v>182</v>
      </c>
      <c r="L103" s="113"/>
      <c r="M103" s="57" t="s">
        <v>20</v>
      </c>
      <c r="N103" s="58" t="s">
        <v>50</v>
      </c>
      <c r="O103" s="58" t="s">
        <v>183</v>
      </c>
      <c r="P103" s="58" t="s">
        <v>184</v>
      </c>
      <c r="Q103" s="58" t="s">
        <v>185</v>
      </c>
      <c r="R103" s="58" t="s">
        <v>186</v>
      </c>
      <c r="S103" s="58" t="s">
        <v>187</v>
      </c>
      <c r="T103" s="59" t="s">
        <v>188</v>
      </c>
    </row>
    <row r="104" spans="2:65" s="1" customFormat="1" ht="22.8" customHeight="1" x14ac:dyDescent="0.3">
      <c r="B104" s="33"/>
      <c r="C104" s="62" t="s">
        <v>189</v>
      </c>
      <c r="J104" s="117">
        <f>BK104</f>
        <v>0</v>
      </c>
      <c r="L104" s="33"/>
      <c r="M104" s="60"/>
      <c r="N104" s="51"/>
      <c r="O104" s="51"/>
      <c r="P104" s="118">
        <f>P105+P801+P1228</f>
        <v>0</v>
      </c>
      <c r="Q104" s="51"/>
      <c r="R104" s="118">
        <f>R105+R801+R1228</f>
        <v>133.44414790000002</v>
      </c>
      <c r="S104" s="51"/>
      <c r="T104" s="119">
        <f>T105+T801+T1228</f>
        <v>151.70225690000001</v>
      </c>
      <c r="AT104" s="18" t="s">
        <v>79</v>
      </c>
      <c r="AU104" s="18" t="s">
        <v>162</v>
      </c>
      <c r="BK104" s="120">
        <f>BK105+BK801+BK1228</f>
        <v>0</v>
      </c>
    </row>
    <row r="105" spans="2:65" s="11" customFormat="1" ht="25.95" customHeight="1" x14ac:dyDescent="0.25">
      <c r="B105" s="121"/>
      <c r="D105" s="122" t="s">
        <v>79</v>
      </c>
      <c r="E105" s="123" t="s">
        <v>190</v>
      </c>
      <c r="F105" s="123" t="s">
        <v>191</v>
      </c>
      <c r="I105" s="124"/>
      <c r="J105" s="125">
        <f>BK105</f>
        <v>0</v>
      </c>
      <c r="L105" s="121"/>
      <c r="M105" s="126"/>
      <c r="P105" s="127">
        <f>P106+P310+P344+P349+P378+P493+P531+P704+P780</f>
        <v>0</v>
      </c>
      <c r="R105" s="127">
        <f>R106+R310+R344+R349+R378+R493+R531+R704+R780</f>
        <v>126.59061094000002</v>
      </c>
      <c r="T105" s="128">
        <f>T106+T310+T344+T349+T378+T493+T531+T704+T780</f>
        <v>149.63759899999999</v>
      </c>
      <c r="AR105" s="122" t="s">
        <v>22</v>
      </c>
      <c r="AT105" s="129" t="s">
        <v>79</v>
      </c>
      <c r="AU105" s="129" t="s">
        <v>80</v>
      </c>
      <c r="AY105" s="122" t="s">
        <v>192</v>
      </c>
      <c r="BK105" s="130">
        <f>BK106+BK310+BK344+BK349+BK378+BK493+BK531+BK704+BK780</f>
        <v>0</v>
      </c>
    </row>
    <row r="106" spans="2:65" s="11" customFormat="1" ht="22.8" customHeight="1" x14ac:dyDescent="0.25">
      <c r="B106" s="121"/>
      <c r="D106" s="122" t="s">
        <v>79</v>
      </c>
      <c r="E106" s="131" t="s">
        <v>22</v>
      </c>
      <c r="F106" s="131" t="s">
        <v>193</v>
      </c>
      <c r="I106" s="124"/>
      <c r="J106" s="132">
        <f>BK106</f>
        <v>0</v>
      </c>
      <c r="L106" s="121"/>
      <c r="M106" s="126"/>
      <c r="P106" s="127">
        <f>SUM(P107:P309)</f>
        <v>0</v>
      </c>
      <c r="R106" s="127">
        <f>SUM(R107:R309)</f>
        <v>8.1049260000000007</v>
      </c>
      <c r="T106" s="128">
        <f>SUM(T107:T309)</f>
        <v>123.006</v>
      </c>
      <c r="AR106" s="122" t="s">
        <v>22</v>
      </c>
      <c r="AT106" s="129" t="s">
        <v>79</v>
      </c>
      <c r="AU106" s="129" t="s">
        <v>22</v>
      </c>
      <c r="AY106" s="122" t="s">
        <v>192</v>
      </c>
      <c r="BK106" s="130">
        <f>SUM(BK107:BK309)</f>
        <v>0</v>
      </c>
    </row>
    <row r="107" spans="2:65" s="1" customFormat="1" ht="37.799999999999997" customHeight="1" x14ac:dyDescent="0.2">
      <c r="B107" s="33"/>
      <c r="C107" s="133" t="s">
        <v>3062</v>
      </c>
      <c r="D107" s="133" t="s">
        <v>194</v>
      </c>
      <c r="E107" s="134" t="s">
        <v>4017</v>
      </c>
      <c r="F107" s="135" t="s">
        <v>4018</v>
      </c>
      <c r="G107" s="136" t="s">
        <v>234</v>
      </c>
      <c r="H107" s="137">
        <v>64</v>
      </c>
      <c r="I107" s="138"/>
      <c r="J107" s="139">
        <f>ROUND(I107*H107,2)</f>
        <v>0</v>
      </c>
      <c r="K107" s="135" t="s">
        <v>198</v>
      </c>
      <c r="L107" s="33"/>
      <c r="M107" s="140" t="s">
        <v>20</v>
      </c>
      <c r="N107" s="141" t="s">
        <v>51</v>
      </c>
      <c r="P107" s="142">
        <f>O107*H107</f>
        <v>0</v>
      </c>
      <c r="Q107" s="142">
        <v>0</v>
      </c>
      <c r="R107" s="142">
        <f>Q107*H107</f>
        <v>0</v>
      </c>
      <c r="S107" s="142">
        <v>0.41699999999999998</v>
      </c>
      <c r="T107" s="143">
        <f>S107*H107</f>
        <v>26.687999999999999</v>
      </c>
      <c r="AR107" s="144" t="s">
        <v>199</v>
      </c>
      <c r="AT107" s="144" t="s">
        <v>194</v>
      </c>
      <c r="AU107" s="144" t="s">
        <v>89</v>
      </c>
      <c r="AY107" s="18" t="s">
        <v>192</v>
      </c>
      <c r="BE107" s="145">
        <f>IF(N107="základní",J107,0)</f>
        <v>0</v>
      </c>
      <c r="BF107" s="145">
        <f>IF(N107="snížená",J107,0)</f>
        <v>0</v>
      </c>
      <c r="BG107" s="145">
        <f>IF(N107="zákl. přenesená",J107,0)</f>
        <v>0</v>
      </c>
      <c r="BH107" s="145">
        <f>IF(N107="sníž. přenesená",J107,0)</f>
        <v>0</v>
      </c>
      <c r="BI107" s="145">
        <f>IF(N107="nulová",J107,0)</f>
        <v>0</v>
      </c>
      <c r="BJ107" s="18" t="s">
        <v>22</v>
      </c>
      <c r="BK107" s="145">
        <f>ROUND(I107*H107,2)</f>
        <v>0</v>
      </c>
      <c r="BL107" s="18" t="s">
        <v>199</v>
      </c>
      <c r="BM107" s="144" t="s">
        <v>4019</v>
      </c>
    </row>
    <row r="108" spans="2:65" s="1" customFormat="1" ht="10.199999999999999" x14ac:dyDescent="0.2">
      <c r="B108" s="33"/>
      <c r="D108" s="146" t="s">
        <v>201</v>
      </c>
      <c r="F108" s="147" t="s">
        <v>4020</v>
      </c>
      <c r="I108" s="148"/>
      <c r="L108" s="33"/>
      <c r="M108" s="149"/>
      <c r="T108" s="54"/>
      <c r="AT108" s="18" t="s">
        <v>201</v>
      </c>
      <c r="AU108" s="18" t="s">
        <v>89</v>
      </c>
    </row>
    <row r="109" spans="2:65" s="12" customFormat="1" ht="10.199999999999999" x14ac:dyDescent="0.2">
      <c r="B109" s="150"/>
      <c r="D109" s="151" t="s">
        <v>203</v>
      </c>
      <c r="E109" s="152" t="s">
        <v>20</v>
      </c>
      <c r="F109" s="153" t="s">
        <v>4021</v>
      </c>
      <c r="H109" s="152" t="s">
        <v>20</v>
      </c>
      <c r="I109" s="154"/>
      <c r="L109" s="150"/>
      <c r="M109" s="155"/>
      <c r="T109" s="156"/>
      <c r="AT109" s="152" t="s">
        <v>203</v>
      </c>
      <c r="AU109" s="152" t="s">
        <v>89</v>
      </c>
      <c r="AV109" s="12" t="s">
        <v>22</v>
      </c>
      <c r="AW109" s="12" t="s">
        <v>39</v>
      </c>
      <c r="AX109" s="12" t="s">
        <v>80</v>
      </c>
      <c r="AY109" s="152" t="s">
        <v>192</v>
      </c>
    </row>
    <row r="110" spans="2:65" s="13" customFormat="1" ht="10.199999999999999" x14ac:dyDescent="0.2">
      <c r="B110" s="157"/>
      <c r="D110" s="151" t="s">
        <v>203</v>
      </c>
      <c r="E110" s="158" t="s">
        <v>20</v>
      </c>
      <c r="F110" s="159" t="s">
        <v>4022</v>
      </c>
      <c r="H110" s="160">
        <v>64</v>
      </c>
      <c r="I110" s="161"/>
      <c r="L110" s="157"/>
      <c r="M110" s="162"/>
      <c r="T110" s="163"/>
      <c r="AT110" s="158" t="s">
        <v>203</v>
      </c>
      <c r="AU110" s="158" t="s">
        <v>89</v>
      </c>
      <c r="AV110" s="13" t="s">
        <v>89</v>
      </c>
      <c r="AW110" s="13" t="s">
        <v>39</v>
      </c>
      <c r="AX110" s="13" t="s">
        <v>22</v>
      </c>
      <c r="AY110" s="158" t="s">
        <v>192</v>
      </c>
    </row>
    <row r="111" spans="2:65" s="1" customFormat="1" ht="37.799999999999997" customHeight="1" x14ac:dyDescent="0.2">
      <c r="B111" s="33"/>
      <c r="C111" s="133" t="s">
        <v>3068</v>
      </c>
      <c r="D111" s="133" t="s">
        <v>194</v>
      </c>
      <c r="E111" s="134" t="s">
        <v>4023</v>
      </c>
      <c r="F111" s="135" t="s">
        <v>4024</v>
      </c>
      <c r="G111" s="136" t="s">
        <v>234</v>
      </c>
      <c r="H111" s="137">
        <v>59.4</v>
      </c>
      <c r="I111" s="138"/>
      <c r="J111" s="139">
        <f>ROUND(I111*H111,2)</f>
        <v>0</v>
      </c>
      <c r="K111" s="135" t="s">
        <v>198</v>
      </c>
      <c r="L111" s="33"/>
      <c r="M111" s="140" t="s">
        <v>20</v>
      </c>
      <c r="N111" s="141" t="s">
        <v>51</v>
      </c>
      <c r="P111" s="142">
        <f>O111*H111</f>
        <v>0</v>
      </c>
      <c r="Q111" s="142">
        <v>0</v>
      </c>
      <c r="R111" s="142">
        <f>Q111*H111</f>
        <v>0</v>
      </c>
      <c r="S111" s="142">
        <v>0.32</v>
      </c>
      <c r="T111" s="143">
        <f>S111*H111</f>
        <v>19.007999999999999</v>
      </c>
      <c r="AR111" s="144" t="s">
        <v>199</v>
      </c>
      <c r="AT111" s="144" t="s">
        <v>194</v>
      </c>
      <c r="AU111" s="144" t="s">
        <v>89</v>
      </c>
      <c r="AY111" s="18" t="s">
        <v>192</v>
      </c>
      <c r="BE111" s="145">
        <f>IF(N111="základní",J111,0)</f>
        <v>0</v>
      </c>
      <c r="BF111" s="145">
        <f>IF(N111="snížená",J111,0)</f>
        <v>0</v>
      </c>
      <c r="BG111" s="145">
        <f>IF(N111="zákl. přenesená",J111,0)</f>
        <v>0</v>
      </c>
      <c r="BH111" s="145">
        <f>IF(N111="sníž. přenesená",J111,0)</f>
        <v>0</v>
      </c>
      <c r="BI111" s="145">
        <f>IF(N111="nulová",J111,0)</f>
        <v>0</v>
      </c>
      <c r="BJ111" s="18" t="s">
        <v>22</v>
      </c>
      <c r="BK111" s="145">
        <f>ROUND(I111*H111,2)</f>
        <v>0</v>
      </c>
      <c r="BL111" s="18" t="s">
        <v>199</v>
      </c>
      <c r="BM111" s="144" t="s">
        <v>4025</v>
      </c>
    </row>
    <row r="112" spans="2:65" s="1" customFormat="1" ht="10.199999999999999" x14ac:dyDescent="0.2">
      <c r="B112" s="33"/>
      <c r="D112" s="146" t="s">
        <v>201</v>
      </c>
      <c r="F112" s="147" t="s">
        <v>4026</v>
      </c>
      <c r="I112" s="148"/>
      <c r="L112" s="33"/>
      <c r="M112" s="149"/>
      <c r="T112" s="54"/>
      <c r="AT112" s="18" t="s">
        <v>201</v>
      </c>
      <c r="AU112" s="18" t="s">
        <v>89</v>
      </c>
    </row>
    <row r="113" spans="2:65" s="12" customFormat="1" ht="10.199999999999999" x14ac:dyDescent="0.2">
      <c r="B113" s="150"/>
      <c r="D113" s="151" t="s">
        <v>203</v>
      </c>
      <c r="E113" s="152" t="s">
        <v>20</v>
      </c>
      <c r="F113" s="153" t="s">
        <v>4027</v>
      </c>
      <c r="H113" s="152" t="s">
        <v>20</v>
      </c>
      <c r="I113" s="154"/>
      <c r="L113" s="150"/>
      <c r="M113" s="155"/>
      <c r="T113" s="156"/>
      <c r="AT113" s="152" t="s">
        <v>203</v>
      </c>
      <c r="AU113" s="152" t="s">
        <v>89</v>
      </c>
      <c r="AV113" s="12" t="s">
        <v>22</v>
      </c>
      <c r="AW113" s="12" t="s">
        <v>39</v>
      </c>
      <c r="AX113" s="12" t="s">
        <v>80</v>
      </c>
      <c r="AY113" s="152" t="s">
        <v>192</v>
      </c>
    </row>
    <row r="114" spans="2:65" s="13" customFormat="1" ht="10.199999999999999" x14ac:dyDescent="0.2">
      <c r="B114" s="157"/>
      <c r="D114" s="151" t="s">
        <v>203</v>
      </c>
      <c r="E114" s="158" t="s">
        <v>20</v>
      </c>
      <c r="F114" s="159" t="s">
        <v>4028</v>
      </c>
      <c r="H114" s="160">
        <v>59.4</v>
      </c>
      <c r="I114" s="161"/>
      <c r="L114" s="157"/>
      <c r="M114" s="162"/>
      <c r="T114" s="163"/>
      <c r="AT114" s="158" t="s">
        <v>203</v>
      </c>
      <c r="AU114" s="158" t="s">
        <v>89</v>
      </c>
      <c r="AV114" s="13" t="s">
        <v>89</v>
      </c>
      <c r="AW114" s="13" t="s">
        <v>39</v>
      </c>
      <c r="AX114" s="13" t="s">
        <v>22</v>
      </c>
      <c r="AY114" s="158" t="s">
        <v>192</v>
      </c>
    </row>
    <row r="115" spans="2:65" s="1" customFormat="1" ht="37.799999999999997" customHeight="1" x14ac:dyDescent="0.2">
      <c r="B115" s="33"/>
      <c r="C115" s="133" t="s">
        <v>225</v>
      </c>
      <c r="D115" s="133" t="s">
        <v>194</v>
      </c>
      <c r="E115" s="134" t="s">
        <v>4029</v>
      </c>
      <c r="F115" s="135" t="s">
        <v>4030</v>
      </c>
      <c r="G115" s="136" t="s">
        <v>234</v>
      </c>
      <c r="H115" s="137">
        <v>69.3</v>
      </c>
      <c r="I115" s="138"/>
      <c r="J115" s="139">
        <f>ROUND(I115*H115,2)</f>
        <v>0</v>
      </c>
      <c r="K115" s="135" t="s">
        <v>198</v>
      </c>
      <c r="L115" s="33"/>
      <c r="M115" s="140" t="s">
        <v>20</v>
      </c>
      <c r="N115" s="141" t="s">
        <v>51</v>
      </c>
      <c r="P115" s="142">
        <f>O115*H115</f>
        <v>0</v>
      </c>
      <c r="Q115" s="142">
        <v>0</v>
      </c>
      <c r="R115" s="142">
        <f>Q115*H115</f>
        <v>0</v>
      </c>
      <c r="S115" s="142">
        <v>0.5</v>
      </c>
      <c r="T115" s="143">
        <f>S115*H115</f>
        <v>34.65</v>
      </c>
      <c r="AR115" s="144" t="s">
        <v>199</v>
      </c>
      <c r="AT115" s="144" t="s">
        <v>194</v>
      </c>
      <c r="AU115" s="144" t="s">
        <v>89</v>
      </c>
      <c r="AY115" s="18" t="s">
        <v>192</v>
      </c>
      <c r="BE115" s="145">
        <f>IF(N115="základní",J115,0)</f>
        <v>0</v>
      </c>
      <c r="BF115" s="145">
        <f>IF(N115="snížená",J115,0)</f>
        <v>0</v>
      </c>
      <c r="BG115" s="145">
        <f>IF(N115="zákl. přenesená",J115,0)</f>
        <v>0</v>
      </c>
      <c r="BH115" s="145">
        <f>IF(N115="sníž. přenesená",J115,0)</f>
        <v>0</v>
      </c>
      <c r="BI115" s="145">
        <f>IF(N115="nulová",J115,0)</f>
        <v>0</v>
      </c>
      <c r="BJ115" s="18" t="s">
        <v>22</v>
      </c>
      <c r="BK115" s="145">
        <f>ROUND(I115*H115,2)</f>
        <v>0</v>
      </c>
      <c r="BL115" s="18" t="s">
        <v>199</v>
      </c>
      <c r="BM115" s="144" t="s">
        <v>4031</v>
      </c>
    </row>
    <row r="116" spans="2:65" s="1" customFormat="1" ht="10.199999999999999" x14ac:dyDescent="0.2">
      <c r="B116" s="33"/>
      <c r="D116" s="146" t="s">
        <v>201</v>
      </c>
      <c r="F116" s="147" t="s">
        <v>4032</v>
      </c>
      <c r="I116" s="148"/>
      <c r="L116" s="33"/>
      <c r="M116" s="149"/>
      <c r="T116" s="54"/>
      <c r="AT116" s="18" t="s">
        <v>201</v>
      </c>
      <c r="AU116" s="18" t="s">
        <v>89</v>
      </c>
    </row>
    <row r="117" spans="2:65" s="12" customFormat="1" ht="10.199999999999999" x14ac:dyDescent="0.2">
      <c r="B117" s="150"/>
      <c r="D117" s="151" t="s">
        <v>203</v>
      </c>
      <c r="E117" s="152" t="s">
        <v>20</v>
      </c>
      <c r="F117" s="153" t="s">
        <v>4027</v>
      </c>
      <c r="H117" s="152" t="s">
        <v>20</v>
      </c>
      <c r="I117" s="154"/>
      <c r="L117" s="150"/>
      <c r="M117" s="155"/>
      <c r="T117" s="156"/>
      <c r="AT117" s="152" t="s">
        <v>203</v>
      </c>
      <c r="AU117" s="152" t="s">
        <v>89</v>
      </c>
      <c r="AV117" s="12" t="s">
        <v>22</v>
      </c>
      <c r="AW117" s="12" t="s">
        <v>39</v>
      </c>
      <c r="AX117" s="12" t="s">
        <v>80</v>
      </c>
      <c r="AY117" s="152" t="s">
        <v>192</v>
      </c>
    </row>
    <row r="118" spans="2:65" s="13" customFormat="1" ht="10.199999999999999" x14ac:dyDescent="0.2">
      <c r="B118" s="157"/>
      <c r="D118" s="151" t="s">
        <v>203</v>
      </c>
      <c r="E118" s="158" t="s">
        <v>20</v>
      </c>
      <c r="F118" s="159" t="s">
        <v>4033</v>
      </c>
      <c r="H118" s="160">
        <v>69.3</v>
      </c>
      <c r="I118" s="161"/>
      <c r="L118" s="157"/>
      <c r="M118" s="162"/>
      <c r="T118" s="163"/>
      <c r="AT118" s="158" t="s">
        <v>203</v>
      </c>
      <c r="AU118" s="158" t="s">
        <v>89</v>
      </c>
      <c r="AV118" s="13" t="s">
        <v>89</v>
      </c>
      <c r="AW118" s="13" t="s">
        <v>39</v>
      </c>
      <c r="AX118" s="13" t="s">
        <v>22</v>
      </c>
      <c r="AY118" s="158" t="s">
        <v>192</v>
      </c>
    </row>
    <row r="119" spans="2:65" s="1" customFormat="1" ht="37.799999999999997" customHeight="1" x14ac:dyDescent="0.2">
      <c r="B119" s="33"/>
      <c r="C119" s="133" t="s">
        <v>199</v>
      </c>
      <c r="D119" s="133" t="s">
        <v>194</v>
      </c>
      <c r="E119" s="134" t="s">
        <v>4034</v>
      </c>
      <c r="F119" s="135" t="s">
        <v>4035</v>
      </c>
      <c r="G119" s="136" t="s">
        <v>234</v>
      </c>
      <c r="H119" s="137">
        <v>64</v>
      </c>
      <c r="I119" s="138"/>
      <c r="J119" s="139">
        <f>ROUND(I119*H119,2)</f>
        <v>0</v>
      </c>
      <c r="K119" s="135" t="s">
        <v>198</v>
      </c>
      <c r="L119" s="33"/>
      <c r="M119" s="140" t="s">
        <v>20</v>
      </c>
      <c r="N119" s="141" t="s">
        <v>51</v>
      </c>
      <c r="P119" s="142">
        <f>O119*H119</f>
        <v>0</v>
      </c>
      <c r="Q119" s="142">
        <v>0</v>
      </c>
      <c r="R119" s="142">
        <f>Q119*H119</f>
        <v>0</v>
      </c>
      <c r="S119" s="142">
        <v>0.28999999999999998</v>
      </c>
      <c r="T119" s="143">
        <f>S119*H119</f>
        <v>18.559999999999999</v>
      </c>
      <c r="AR119" s="144" t="s">
        <v>199</v>
      </c>
      <c r="AT119" s="144" t="s">
        <v>194</v>
      </c>
      <c r="AU119" s="144" t="s">
        <v>89</v>
      </c>
      <c r="AY119" s="18" t="s">
        <v>192</v>
      </c>
      <c r="BE119" s="145">
        <f>IF(N119="základní",J119,0)</f>
        <v>0</v>
      </c>
      <c r="BF119" s="145">
        <f>IF(N119="snížená",J119,0)</f>
        <v>0</v>
      </c>
      <c r="BG119" s="145">
        <f>IF(N119="zákl. přenesená",J119,0)</f>
        <v>0</v>
      </c>
      <c r="BH119" s="145">
        <f>IF(N119="sníž. přenesená",J119,0)</f>
        <v>0</v>
      </c>
      <c r="BI119" s="145">
        <f>IF(N119="nulová",J119,0)</f>
        <v>0</v>
      </c>
      <c r="BJ119" s="18" t="s">
        <v>22</v>
      </c>
      <c r="BK119" s="145">
        <f>ROUND(I119*H119,2)</f>
        <v>0</v>
      </c>
      <c r="BL119" s="18" t="s">
        <v>199</v>
      </c>
      <c r="BM119" s="144" t="s">
        <v>4036</v>
      </c>
    </row>
    <row r="120" spans="2:65" s="1" customFormat="1" ht="10.199999999999999" x14ac:dyDescent="0.2">
      <c r="B120" s="33"/>
      <c r="D120" s="146" t="s">
        <v>201</v>
      </c>
      <c r="F120" s="147" t="s">
        <v>4037</v>
      </c>
      <c r="I120" s="148"/>
      <c r="L120" s="33"/>
      <c r="M120" s="149"/>
      <c r="T120" s="54"/>
      <c r="AT120" s="18" t="s">
        <v>201</v>
      </c>
      <c r="AU120" s="18" t="s">
        <v>89</v>
      </c>
    </row>
    <row r="121" spans="2:65" s="12" customFormat="1" ht="10.199999999999999" x14ac:dyDescent="0.2">
      <c r="B121" s="150"/>
      <c r="D121" s="151" t="s">
        <v>203</v>
      </c>
      <c r="E121" s="152" t="s">
        <v>20</v>
      </c>
      <c r="F121" s="153" t="s">
        <v>4021</v>
      </c>
      <c r="H121" s="152" t="s">
        <v>20</v>
      </c>
      <c r="I121" s="154"/>
      <c r="L121" s="150"/>
      <c r="M121" s="155"/>
      <c r="T121" s="156"/>
      <c r="AT121" s="152" t="s">
        <v>203</v>
      </c>
      <c r="AU121" s="152" t="s">
        <v>89</v>
      </c>
      <c r="AV121" s="12" t="s">
        <v>22</v>
      </c>
      <c r="AW121" s="12" t="s">
        <v>39</v>
      </c>
      <c r="AX121" s="12" t="s">
        <v>80</v>
      </c>
      <c r="AY121" s="152" t="s">
        <v>192</v>
      </c>
    </row>
    <row r="122" spans="2:65" s="13" customFormat="1" ht="10.199999999999999" x14ac:dyDescent="0.2">
      <c r="B122" s="157"/>
      <c r="D122" s="151" t="s">
        <v>203</v>
      </c>
      <c r="E122" s="158" t="s">
        <v>20</v>
      </c>
      <c r="F122" s="159" t="s">
        <v>4022</v>
      </c>
      <c r="H122" s="160">
        <v>64</v>
      </c>
      <c r="I122" s="161"/>
      <c r="L122" s="157"/>
      <c r="M122" s="162"/>
      <c r="T122" s="163"/>
      <c r="AT122" s="158" t="s">
        <v>203</v>
      </c>
      <c r="AU122" s="158" t="s">
        <v>89</v>
      </c>
      <c r="AV122" s="13" t="s">
        <v>89</v>
      </c>
      <c r="AW122" s="13" t="s">
        <v>39</v>
      </c>
      <c r="AX122" s="13" t="s">
        <v>22</v>
      </c>
      <c r="AY122" s="158" t="s">
        <v>192</v>
      </c>
    </row>
    <row r="123" spans="2:65" s="1" customFormat="1" ht="37.799999999999997" customHeight="1" x14ac:dyDescent="0.2">
      <c r="B123" s="33"/>
      <c r="C123" s="133" t="s">
        <v>243</v>
      </c>
      <c r="D123" s="133" t="s">
        <v>194</v>
      </c>
      <c r="E123" s="134" t="s">
        <v>4038</v>
      </c>
      <c r="F123" s="135" t="s">
        <v>4039</v>
      </c>
      <c r="G123" s="136" t="s">
        <v>234</v>
      </c>
      <c r="H123" s="137">
        <v>64</v>
      </c>
      <c r="I123" s="138"/>
      <c r="J123" s="139">
        <f>ROUND(I123*H123,2)</f>
        <v>0</v>
      </c>
      <c r="K123" s="135" t="s">
        <v>198</v>
      </c>
      <c r="L123" s="33"/>
      <c r="M123" s="140" t="s">
        <v>20</v>
      </c>
      <c r="N123" s="141" t="s">
        <v>51</v>
      </c>
      <c r="P123" s="142">
        <f>O123*H123</f>
        <v>0</v>
      </c>
      <c r="Q123" s="142">
        <v>0</v>
      </c>
      <c r="R123" s="142">
        <f>Q123*H123</f>
        <v>0</v>
      </c>
      <c r="S123" s="142">
        <v>0.32500000000000001</v>
      </c>
      <c r="T123" s="143">
        <f>S123*H123</f>
        <v>20.8</v>
      </c>
      <c r="AR123" s="144" t="s">
        <v>199</v>
      </c>
      <c r="AT123" s="144" t="s">
        <v>194</v>
      </c>
      <c r="AU123" s="144" t="s">
        <v>89</v>
      </c>
      <c r="AY123" s="18" t="s">
        <v>192</v>
      </c>
      <c r="BE123" s="145">
        <f>IF(N123="základní",J123,0)</f>
        <v>0</v>
      </c>
      <c r="BF123" s="145">
        <f>IF(N123="snížená",J123,0)</f>
        <v>0</v>
      </c>
      <c r="BG123" s="145">
        <f>IF(N123="zákl. přenesená",J123,0)</f>
        <v>0</v>
      </c>
      <c r="BH123" s="145">
        <f>IF(N123="sníž. přenesená",J123,0)</f>
        <v>0</v>
      </c>
      <c r="BI123" s="145">
        <f>IF(N123="nulová",J123,0)</f>
        <v>0</v>
      </c>
      <c r="BJ123" s="18" t="s">
        <v>22</v>
      </c>
      <c r="BK123" s="145">
        <f>ROUND(I123*H123,2)</f>
        <v>0</v>
      </c>
      <c r="BL123" s="18" t="s">
        <v>199</v>
      </c>
      <c r="BM123" s="144" t="s">
        <v>4040</v>
      </c>
    </row>
    <row r="124" spans="2:65" s="1" customFormat="1" ht="10.199999999999999" x14ac:dyDescent="0.2">
      <c r="B124" s="33"/>
      <c r="D124" s="146" t="s">
        <v>201</v>
      </c>
      <c r="F124" s="147" t="s">
        <v>4041</v>
      </c>
      <c r="I124" s="148"/>
      <c r="L124" s="33"/>
      <c r="M124" s="149"/>
      <c r="T124" s="54"/>
      <c r="AT124" s="18" t="s">
        <v>201</v>
      </c>
      <c r="AU124" s="18" t="s">
        <v>89</v>
      </c>
    </row>
    <row r="125" spans="2:65" s="12" customFormat="1" ht="10.199999999999999" x14ac:dyDescent="0.2">
      <c r="B125" s="150"/>
      <c r="D125" s="151" t="s">
        <v>203</v>
      </c>
      <c r="E125" s="152" t="s">
        <v>20</v>
      </c>
      <c r="F125" s="153" t="s">
        <v>4042</v>
      </c>
      <c r="H125" s="152" t="s">
        <v>20</v>
      </c>
      <c r="I125" s="154"/>
      <c r="L125" s="150"/>
      <c r="M125" s="155"/>
      <c r="T125" s="156"/>
      <c r="AT125" s="152" t="s">
        <v>203</v>
      </c>
      <c r="AU125" s="152" t="s">
        <v>89</v>
      </c>
      <c r="AV125" s="12" t="s">
        <v>22</v>
      </c>
      <c r="AW125" s="12" t="s">
        <v>39</v>
      </c>
      <c r="AX125" s="12" t="s">
        <v>80</v>
      </c>
      <c r="AY125" s="152" t="s">
        <v>192</v>
      </c>
    </row>
    <row r="126" spans="2:65" s="12" customFormat="1" ht="10.199999999999999" x14ac:dyDescent="0.2">
      <c r="B126" s="150"/>
      <c r="D126" s="151" t="s">
        <v>203</v>
      </c>
      <c r="E126" s="152" t="s">
        <v>20</v>
      </c>
      <c r="F126" s="153" t="s">
        <v>4021</v>
      </c>
      <c r="H126" s="152" t="s">
        <v>20</v>
      </c>
      <c r="I126" s="154"/>
      <c r="L126" s="150"/>
      <c r="M126" s="155"/>
      <c r="T126" s="156"/>
      <c r="AT126" s="152" t="s">
        <v>203</v>
      </c>
      <c r="AU126" s="152" t="s">
        <v>89</v>
      </c>
      <c r="AV126" s="12" t="s">
        <v>22</v>
      </c>
      <c r="AW126" s="12" t="s">
        <v>39</v>
      </c>
      <c r="AX126" s="12" t="s">
        <v>80</v>
      </c>
      <c r="AY126" s="152" t="s">
        <v>192</v>
      </c>
    </row>
    <row r="127" spans="2:65" s="13" customFormat="1" ht="10.199999999999999" x14ac:dyDescent="0.2">
      <c r="B127" s="157"/>
      <c r="D127" s="151" t="s">
        <v>203</v>
      </c>
      <c r="E127" s="158" t="s">
        <v>20</v>
      </c>
      <c r="F127" s="159" t="s">
        <v>4022</v>
      </c>
      <c r="H127" s="160">
        <v>64</v>
      </c>
      <c r="I127" s="161"/>
      <c r="L127" s="157"/>
      <c r="M127" s="162"/>
      <c r="T127" s="163"/>
      <c r="AT127" s="158" t="s">
        <v>203</v>
      </c>
      <c r="AU127" s="158" t="s">
        <v>89</v>
      </c>
      <c r="AV127" s="13" t="s">
        <v>89</v>
      </c>
      <c r="AW127" s="13" t="s">
        <v>39</v>
      </c>
      <c r="AX127" s="13" t="s">
        <v>22</v>
      </c>
      <c r="AY127" s="158" t="s">
        <v>192</v>
      </c>
    </row>
    <row r="128" spans="2:65" s="1" customFormat="1" ht="24.15" customHeight="1" x14ac:dyDescent="0.2">
      <c r="B128" s="33"/>
      <c r="C128" s="133" t="s">
        <v>250</v>
      </c>
      <c r="D128" s="133" t="s">
        <v>194</v>
      </c>
      <c r="E128" s="134" t="s">
        <v>4043</v>
      </c>
      <c r="F128" s="135" t="s">
        <v>4044</v>
      </c>
      <c r="G128" s="136" t="s">
        <v>269</v>
      </c>
      <c r="H128" s="137">
        <v>33</v>
      </c>
      <c r="I128" s="138"/>
      <c r="J128" s="139">
        <f>ROUND(I128*H128,2)</f>
        <v>0</v>
      </c>
      <c r="K128" s="135" t="s">
        <v>198</v>
      </c>
      <c r="L128" s="33"/>
      <c r="M128" s="140" t="s">
        <v>20</v>
      </c>
      <c r="N128" s="141" t="s">
        <v>51</v>
      </c>
      <c r="P128" s="142">
        <f>O128*H128</f>
        <v>0</v>
      </c>
      <c r="Q128" s="142">
        <v>0.24</v>
      </c>
      <c r="R128" s="142">
        <f>Q128*H128</f>
        <v>7.92</v>
      </c>
      <c r="S128" s="142">
        <v>0.1</v>
      </c>
      <c r="T128" s="143">
        <f>S128*H128</f>
        <v>3.3000000000000003</v>
      </c>
      <c r="AR128" s="144" t="s">
        <v>199</v>
      </c>
      <c r="AT128" s="144" t="s">
        <v>194</v>
      </c>
      <c r="AU128" s="144" t="s">
        <v>89</v>
      </c>
      <c r="AY128" s="18" t="s">
        <v>192</v>
      </c>
      <c r="BE128" s="145">
        <f>IF(N128="základní",J128,0)</f>
        <v>0</v>
      </c>
      <c r="BF128" s="145">
        <f>IF(N128="snížená",J128,0)</f>
        <v>0</v>
      </c>
      <c r="BG128" s="145">
        <f>IF(N128="zákl. přenesená",J128,0)</f>
        <v>0</v>
      </c>
      <c r="BH128" s="145">
        <f>IF(N128="sníž. přenesená",J128,0)</f>
        <v>0</v>
      </c>
      <c r="BI128" s="145">
        <f>IF(N128="nulová",J128,0)</f>
        <v>0</v>
      </c>
      <c r="BJ128" s="18" t="s">
        <v>22</v>
      </c>
      <c r="BK128" s="145">
        <f>ROUND(I128*H128,2)</f>
        <v>0</v>
      </c>
      <c r="BL128" s="18" t="s">
        <v>199</v>
      </c>
      <c r="BM128" s="144" t="s">
        <v>4045</v>
      </c>
    </row>
    <row r="129" spans="2:65" s="1" customFormat="1" ht="10.199999999999999" x14ac:dyDescent="0.2">
      <c r="B129" s="33"/>
      <c r="D129" s="146" t="s">
        <v>201</v>
      </c>
      <c r="F129" s="147" t="s">
        <v>4046</v>
      </c>
      <c r="I129" s="148"/>
      <c r="L129" s="33"/>
      <c r="M129" s="149"/>
      <c r="T129" s="54"/>
      <c r="AT129" s="18" t="s">
        <v>201</v>
      </c>
      <c r="AU129" s="18" t="s">
        <v>89</v>
      </c>
    </row>
    <row r="130" spans="2:65" s="12" customFormat="1" ht="10.199999999999999" x14ac:dyDescent="0.2">
      <c r="B130" s="150"/>
      <c r="D130" s="151" t="s">
        <v>203</v>
      </c>
      <c r="E130" s="152" t="s">
        <v>20</v>
      </c>
      <c r="F130" s="153" t="s">
        <v>4047</v>
      </c>
      <c r="H130" s="152" t="s">
        <v>20</v>
      </c>
      <c r="I130" s="154"/>
      <c r="L130" s="150"/>
      <c r="M130" s="155"/>
      <c r="T130" s="156"/>
      <c r="AT130" s="152" t="s">
        <v>203</v>
      </c>
      <c r="AU130" s="152" t="s">
        <v>89</v>
      </c>
      <c r="AV130" s="12" t="s">
        <v>22</v>
      </c>
      <c r="AW130" s="12" t="s">
        <v>39</v>
      </c>
      <c r="AX130" s="12" t="s">
        <v>80</v>
      </c>
      <c r="AY130" s="152" t="s">
        <v>192</v>
      </c>
    </row>
    <row r="131" spans="2:65" s="13" customFormat="1" ht="10.199999999999999" x14ac:dyDescent="0.2">
      <c r="B131" s="157"/>
      <c r="D131" s="151" t="s">
        <v>203</v>
      </c>
      <c r="E131" s="158" t="s">
        <v>20</v>
      </c>
      <c r="F131" s="159" t="s">
        <v>4048</v>
      </c>
      <c r="H131" s="160">
        <v>33</v>
      </c>
      <c r="I131" s="161"/>
      <c r="L131" s="157"/>
      <c r="M131" s="162"/>
      <c r="T131" s="163"/>
      <c r="AT131" s="158" t="s">
        <v>203</v>
      </c>
      <c r="AU131" s="158" t="s">
        <v>89</v>
      </c>
      <c r="AV131" s="13" t="s">
        <v>89</v>
      </c>
      <c r="AW131" s="13" t="s">
        <v>39</v>
      </c>
      <c r="AX131" s="13" t="s">
        <v>22</v>
      </c>
      <c r="AY131" s="158" t="s">
        <v>192</v>
      </c>
    </row>
    <row r="132" spans="2:65" s="1" customFormat="1" ht="24.15" customHeight="1" x14ac:dyDescent="0.2">
      <c r="B132" s="33"/>
      <c r="C132" s="133" t="s">
        <v>266</v>
      </c>
      <c r="D132" s="133" t="s">
        <v>194</v>
      </c>
      <c r="E132" s="134" t="s">
        <v>4049</v>
      </c>
      <c r="F132" s="135" t="s">
        <v>4050</v>
      </c>
      <c r="G132" s="136" t="s">
        <v>197</v>
      </c>
      <c r="H132" s="137">
        <v>12.48</v>
      </c>
      <c r="I132" s="138"/>
      <c r="J132" s="139">
        <f>ROUND(I132*H132,2)</f>
        <v>0</v>
      </c>
      <c r="K132" s="135" t="s">
        <v>198</v>
      </c>
      <c r="L132" s="33"/>
      <c r="M132" s="140" t="s">
        <v>20</v>
      </c>
      <c r="N132" s="141" t="s">
        <v>51</v>
      </c>
      <c r="P132" s="142">
        <f>O132*H132</f>
        <v>0</v>
      </c>
      <c r="Q132" s="142">
        <v>0</v>
      </c>
      <c r="R132" s="142">
        <f>Q132*H132</f>
        <v>0</v>
      </c>
      <c r="S132" s="142">
        <v>0</v>
      </c>
      <c r="T132" s="143">
        <f>S132*H132</f>
        <v>0</v>
      </c>
      <c r="AR132" s="144" t="s">
        <v>199</v>
      </c>
      <c r="AT132" s="144" t="s">
        <v>194</v>
      </c>
      <c r="AU132" s="144" t="s">
        <v>89</v>
      </c>
      <c r="AY132" s="18" t="s">
        <v>192</v>
      </c>
      <c r="BE132" s="145">
        <f>IF(N132="základní",J132,0)</f>
        <v>0</v>
      </c>
      <c r="BF132" s="145">
        <f>IF(N132="snížená",J132,0)</f>
        <v>0</v>
      </c>
      <c r="BG132" s="145">
        <f>IF(N132="zákl. přenesená",J132,0)</f>
        <v>0</v>
      </c>
      <c r="BH132" s="145">
        <f>IF(N132="sníž. přenesená",J132,0)</f>
        <v>0</v>
      </c>
      <c r="BI132" s="145">
        <f>IF(N132="nulová",J132,0)</f>
        <v>0</v>
      </c>
      <c r="BJ132" s="18" t="s">
        <v>22</v>
      </c>
      <c r="BK132" s="145">
        <f>ROUND(I132*H132,2)</f>
        <v>0</v>
      </c>
      <c r="BL132" s="18" t="s">
        <v>199</v>
      </c>
      <c r="BM132" s="144" t="s">
        <v>4051</v>
      </c>
    </row>
    <row r="133" spans="2:65" s="1" customFormat="1" ht="10.199999999999999" x14ac:dyDescent="0.2">
      <c r="B133" s="33"/>
      <c r="D133" s="146" t="s">
        <v>201</v>
      </c>
      <c r="F133" s="147" t="s">
        <v>4052</v>
      </c>
      <c r="I133" s="148"/>
      <c r="L133" s="33"/>
      <c r="M133" s="149"/>
      <c r="T133" s="54"/>
      <c r="AT133" s="18" t="s">
        <v>201</v>
      </c>
      <c r="AU133" s="18" t="s">
        <v>89</v>
      </c>
    </row>
    <row r="134" spans="2:65" s="12" customFormat="1" ht="10.199999999999999" x14ac:dyDescent="0.2">
      <c r="B134" s="150"/>
      <c r="D134" s="151" t="s">
        <v>203</v>
      </c>
      <c r="E134" s="152" t="s">
        <v>20</v>
      </c>
      <c r="F134" s="153" t="s">
        <v>4053</v>
      </c>
      <c r="H134" s="152" t="s">
        <v>20</v>
      </c>
      <c r="I134" s="154"/>
      <c r="L134" s="150"/>
      <c r="M134" s="155"/>
      <c r="T134" s="156"/>
      <c r="AT134" s="152" t="s">
        <v>203</v>
      </c>
      <c r="AU134" s="152" t="s">
        <v>89</v>
      </c>
      <c r="AV134" s="12" t="s">
        <v>22</v>
      </c>
      <c r="AW134" s="12" t="s">
        <v>39</v>
      </c>
      <c r="AX134" s="12" t="s">
        <v>80</v>
      </c>
      <c r="AY134" s="152" t="s">
        <v>192</v>
      </c>
    </row>
    <row r="135" spans="2:65" s="13" customFormat="1" ht="10.199999999999999" x14ac:dyDescent="0.2">
      <c r="B135" s="157"/>
      <c r="D135" s="151" t="s">
        <v>203</v>
      </c>
      <c r="E135" s="158" t="s">
        <v>20</v>
      </c>
      <c r="F135" s="159" t="s">
        <v>4054</v>
      </c>
      <c r="H135" s="160">
        <v>12.48</v>
      </c>
      <c r="I135" s="161"/>
      <c r="L135" s="157"/>
      <c r="M135" s="162"/>
      <c r="T135" s="163"/>
      <c r="AT135" s="158" t="s">
        <v>203</v>
      </c>
      <c r="AU135" s="158" t="s">
        <v>89</v>
      </c>
      <c r="AV135" s="13" t="s">
        <v>89</v>
      </c>
      <c r="AW135" s="13" t="s">
        <v>39</v>
      </c>
      <c r="AX135" s="13" t="s">
        <v>80</v>
      </c>
      <c r="AY135" s="158" t="s">
        <v>192</v>
      </c>
    </row>
    <row r="136" spans="2:65" s="15" customFormat="1" ht="10.199999999999999" x14ac:dyDescent="0.2">
      <c r="B136" s="171"/>
      <c r="D136" s="151" t="s">
        <v>203</v>
      </c>
      <c r="E136" s="172" t="s">
        <v>4000</v>
      </c>
      <c r="F136" s="173" t="s">
        <v>335</v>
      </c>
      <c r="H136" s="174">
        <v>12.48</v>
      </c>
      <c r="I136" s="175"/>
      <c r="L136" s="171"/>
      <c r="M136" s="176"/>
      <c r="T136" s="177"/>
      <c r="AT136" s="172" t="s">
        <v>203</v>
      </c>
      <c r="AU136" s="172" t="s">
        <v>89</v>
      </c>
      <c r="AV136" s="15" t="s">
        <v>225</v>
      </c>
      <c r="AW136" s="15" t="s">
        <v>39</v>
      </c>
      <c r="AX136" s="15" t="s">
        <v>22</v>
      </c>
      <c r="AY136" s="172" t="s">
        <v>192</v>
      </c>
    </row>
    <row r="137" spans="2:65" s="1" customFormat="1" ht="24.15" customHeight="1" x14ac:dyDescent="0.2">
      <c r="B137" s="33"/>
      <c r="C137" s="133" t="s">
        <v>208</v>
      </c>
      <c r="D137" s="133" t="s">
        <v>194</v>
      </c>
      <c r="E137" s="134" t="s">
        <v>4055</v>
      </c>
      <c r="F137" s="135" t="s">
        <v>4056</v>
      </c>
      <c r="G137" s="136" t="s">
        <v>197</v>
      </c>
      <c r="H137" s="137">
        <v>14.85</v>
      </c>
      <c r="I137" s="138"/>
      <c r="J137" s="139">
        <f>ROUND(I137*H137,2)</f>
        <v>0</v>
      </c>
      <c r="K137" s="135" t="s">
        <v>198</v>
      </c>
      <c r="L137" s="33"/>
      <c r="M137" s="140" t="s">
        <v>20</v>
      </c>
      <c r="N137" s="141" t="s">
        <v>51</v>
      </c>
      <c r="P137" s="142">
        <f>O137*H137</f>
        <v>0</v>
      </c>
      <c r="Q137" s="142">
        <v>0</v>
      </c>
      <c r="R137" s="142">
        <f>Q137*H137</f>
        <v>0</v>
      </c>
      <c r="S137" s="142">
        <v>0</v>
      </c>
      <c r="T137" s="143">
        <f>S137*H137</f>
        <v>0</v>
      </c>
      <c r="AR137" s="144" t="s">
        <v>199</v>
      </c>
      <c r="AT137" s="144" t="s">
        <v>194</v>
      </c>
      <c r="AU137" s="144" t="s">
        <v>89</v>
      </c>
      <c r="AY137" s="18" t="s">
        <v>192</v>
      </c>
      <c r="BE137" s="145">
        <f>IF(N137="základní",J137,0)</f>
        <v>0</v>
      </c>
      <c r="BF137" s="145">
        <f>IF(N137="snížená",J137,0)</f>
        <v>0</v>
      </c>
      <c r="BG137" s="145">
        <f>IF(N137="zákl. přenesená",J137,0)</f>
        <v>0</v>
      </c>
      <c r="BH137" s="145">
        <f>IF(N137="sníž. přenesená",J137,0)</f>
        <v>0</v>
      </c>
      <c r="BI137" s="145">
        <f>IF(N137="nulová",J137,0)</f>
        <v>0</v>
      </c>
      <c r="BJ137" s="18" t="s">
        <v>22</v>
      </c>
      <c r="BK137" s="145">
        <f>ROUND(I137*H137,2)</f>
        <v>0</v>
      </c>
      <c r="BL137" s="18" t="s">
        <v>199</v>
      </c>
      <c r="BM137" s="144" t="s">
        <v>4057</v>
      </c>
    </row>
    <row r="138" spans="2:65" s="1" customFormat="1" ht="10.199999999999999" x14ac:dyDescent="0.2">
      <c r="B138" s="33"/>
      <c r="D138" s="146" t="s">
        <v>201</v>
      </c>
      <c r="F138" s="147" t="s">
        <v>4058</v>
      </c>
      <c r="I138" s="148"/>
      <c r="L138" s="33"/>
      <c r="M138" s="149"/>
      <c r="T138" s="54"/>
      <c r="AT138" s="18" t="s">
        <v>201</v>
      </c>
      <c r="AU138" s="18" t="s">
        <v>89</v>
      </c>
    </row>
    <row r="139" spans="2:65" s="12" customFormat="1" ht="10.199999999999999" x14ac:dyDescent="0.2">
      <c r="B139" s="150"/>
      <c r="D139" s="151" t="s">
        <v>203</v>
      </c>
      <c r="E139" s="152" t="s">
        <v>20</v>
      </c>
      <c r="F139" s="153" t="s">
        <v>4047</v>
      </c>
      <c r="H139" s="152" t="s">
        <v>20</v>
      </c>
      <c r="I139" s="154"/>
      <c r="L139" s="150"/>
      <c r="M139" s="155"/>
      <c r="T139" s="156"/>
      <c r="AT139" s="152" t="s">
        <v>203</v>
      </c>
      <c r="AU139" s="152" t="s">
        <v>89</v>
      </c>
      <c r="AV139" s="12" t="s">
        <v>22</v>
      </c>
      <c r="AW139" s="12" t="s">
        <v>39</v>
      </c>
      <c r="AX139" s="12" t="s">
        <v>80</v>
      </c>
      <c r="AY139" s="152" t="s">
        <v>192</v>
      </c>
    </row>
    <row r="140" spans="2:65" s="12" customFormat="1" ht="10.199999999999999" x14ac:dyDescent="0.2">
      <c r="B140" s="150"/>
      <c r="D140" s="151" t="s">
        <v>203</v>
      </c>
      <c r="E140" s="152" t="s">
        <v>20</v>
      </c>
      <c r="F140" s="153" t="s">
        <v>4059</v>
      </c>
      <c r="H140" s="152" t="s">
        <v>20</v>
      </c>
      <c r="I140" s="154"/>
      <c r="L140" s="150"/>
      <c r="M140" s="155"/>
      <c r="T140" s="156"/>
      <c r="AT140" s="152" t="s">
        <v>203</v>
      </c>
      <c r="AU140" s="152" t="s">
        <v>89</v>
      </c>
      <c r="AV140" s="12" t="s">
        <v>22</v>
      </c>
      <c r="AW140" s="12" t="s">
        <v>39</v>
      </c>
      <c r="AX140" s="12" t="s">
        <v>80</v>
      </c>
      <c r="AY140" s="152" t="s">
        <v>192</v>
      </c>
    </row>
    <row r="141" spans="2:65" s="13" customFormat="1" ht="10.199999999999999" x14ac:dyDescent="0.2">
      <c r="B141" s="157"/>
      <c r="D141" s="151" t="s">
        <v>203</v>
      </c>
      <c r="E141" s="158" t="s">
        <v>20</v>
      </c>
      <c r="F141" s="159" t="s">
        <v>4060</v>
      </c>
      <c r="H141" s="160">
        <v>11.25</v>
      </c>
      <c r="I141" s="161"/>
      <c r="L141" s="157"/>
      <c r="M141" s="162"/>
      <c r="T141" s="163"/>
      <c r="AT141" s="158" t="s">
        <v>203</v>
      </c>
      <c r="AU141" s="158" t="s">
        <v>89</v>
      </c>
      <c r="AV141" s="13" t="s">
        <v>89</v>
      </c>
      <c r="AW141" s="13" t="s">
        <v>39</v>
      </c>
      <c r="AX141" s="13" t="s">
        <v>80</v>
      </c>
      <c r="AY141" s="158" t="s">
        <v>192</v>
      </c>
    </row>
    <row r="142" spans="2:65" s="12" customFormat="1" ht="10.199999999999999" x14ac:dyDescent="0.2">
      <c r="B142" s="150"/>
      <c r="D142" s="151" t="s">
        <v>203</v>
      </c>
      <c r="E142" s="152" t="s">
        <v>20</v>
      </c>
      <c r="F142" s="153" t="s">
        <v>4061</v>
      </c>
      <c r="H142" s="152" t="s">
        <v>20</v>
      </c>
      <c r="I142" s="154"/>
      <c r="L142" s="150"/>
      <c r="M142" s="155"/>
      <c r="T142" s="156"/>
      <c r="AT142" s="152" t="s">
        <v>203</v>
      </c>
      <c r="AU142" s="152" t="s">
        <v>89</v>
      </c>
      <c r="AV142" s="12" t="s">
        <v>22</v>
      </c>
      <c r="AW142" s="12" t="s">
        <v>39</v>
      </c>
      <c r="AX142" s="12" t="s">
        <v>80</v>
      </c>
      <c r="AY142" s="152" t="s">
        <v>192</v>
      </c>
    </row>
    <row r="143" spans="2:65" s="13" customFormat="1" ht="10.199999999999999" x14ac:dyDescent="0.2">
      <c r="B143" s="157"/>
      <c r="D143" s="151" t="s">
        <v>203</v>
      </c>
      <c r="E143" s="158" t="s">
        <v>20</v>
      </c>
      <c r="F143" s="159" t="s">
        <v>4062</v>
      </c>
      <c r="H143" s="160">
        <v>3.6</v>
      </c>
      <c r="I143" s="161"/>
      <c r="L143" s="157"/>
      <c r="M143" s="162"/>
      <c r="T143" s="163"/>
      <c r="AT143" s="158" t="s">
        <v>203</v>
      </c>
      <c r="AU143" s="158" t="s">
        <v>89</v>
      </c>
      <c r="AV143" s="13" t="s">
        <v>89</v>
      </c>
      <c r="AW143" s="13" t="s">
        <v>39</v>
      </c>
      <c r="AX143" s="13" t="s">
        <v>80</v>
      </c>
      <c r="AY143" s="158" t="s">
        <v>192</v>
      </c>
    </row>
    <row r="144" spans="2:65" s="15" customFormat="1" ht="10.199999999999999" x14ac:dyDescent="0.2">
      <c r="B144" s="171"/>
      <c r="D144" s="151" t="s">
        <v>203</v>
      </c>
      <c r="E144" s="172" t="s">
        <v>3998</v>
      </c>
      <c r="F144" s="173" t="s">
        <v>335</v>
      </c>
      <c r="H144" s="174">
        <v>14.85</v>
      </c>
      <c r="I144" s="175"/>
      <c r="L144" s="171"/>
      <c r="M144" s="176"/>
      <c r="T144" s="177"/>
      <c r="AT144" s="172" t="s">
        <v>203</v>
      </c>
      <c r="AU144" s="172" t="s">
        <v>89</v>
      </c>
      <c r="AV144" s="15" t="s">
        <v>225</v>
      </c>
      <c r="AW144" s="15" t="s">
        <v>39</v>
      </c>
      <c r="AX144" s="15" t="s">
        <v>22</v>
      </c>
      <c r="AY144" s="172" t="s">
        <v>192</v>
      </c>
    </row>
    <row r="145" spans="2:65" s="1" customFormat="1" ht="24.15" customHeight="1" x14ac:dyDescent="0.2">
      <c r="B145" s="33"/>
      <c r="C145" s="133" t="s">
        <v>27</v>
      </c>
      <c r="D145" s="133" t="s">
        <v>194</v>
      </c>
      <c r="E145" s="134" t="s">
        <v>4063</v>
      </c>
      <c r="F145" s="135" t="s">
        <v>4064</v>
      </c>
      <c r="G145" s="136" t="s">
        <v>197</v>
      </c>
      <c r="H145" s="137">
        <v>5.8239999999999998</v>
      </c>
      <c r="I145" s="138"/>
      <c r="J145" s="139">
        <f>ROUND(I145*H145,2)</f>
        <v>0</v>
      </c>
      <c r="K145" s="135" t="s">
        <v>198</v>
      </c>
      <c r="L145" s="33"/>
      <c r="M145" s="140" t="s">
        <v>20</v>
      </c>
      <c r="N145" s="141" t="s">
        <v>51</v>
      </c>
      <c r="P145" s="142">
        <f>O145*H145</f>
        <v>0</v>
      </c>
      <c r="Q145" s="142">
        <v>0</v>
      </c>
      <c r="R145" s="142">
        <f>Q145*H145</f>
        <v>0</v>
      </c>
      <c r="S145" s="142">
        <v>0</v>
      </c>
      <c r="T145" s="143">
        <f>S145*H145</f>
        <v>0</v>
      </c>
      <c r="AR145" s="144" t="s">
        <v>199</v>
      </c>
      <c r="AT145" s="144" t="s">
        <v>194</v>
      </c>
      <c r="AU145" s="144" t="s">
        <v>89</v>
      </c>
      <c r="AY145" s="18" t="s">
        <v>192</v>
      </c>
      <c r="BE145" s="145">
        <f>IF(N145="základní",J145,0)</f>
        <v>0</v>
      </c>
      <c r="BF145" s="145">
        <f>IF(N145="snížená",J145,0)</f>
        <v>0</v>
      </c>
      <c r="BG145" s="145">
        <f>IF(N145="zákl. přenesená",J145,0)</f>
        <v>0</v>
      </c>
      <c r="BH145" s="145">
        <f>IF(N145="sníž. přenesená",J145,0)</f>
        <v>0</v>
      </c>
      <c r="BI145" s="145">
        <f>IF(N145="nulová",J145,0)</f>
        <v>0</v>
      </c>
      <c r="BJ145" s="18" t="s">
        <v>22</v>
      </c>
      <c r="BK145" s="145">
        <f>ROUND(I145*H145,2)</f>
        <v>0</v>
      </c>
      <c r="BL145" s="18" t="s">
        <v>199</v>
      </c>
      <c r="BM145" s="144" t="s">
        <v>4065</v>
      </c>
    </row>
    <row r="146" spans="2:65" s="1" customFormat="1" ht="10.199999999999999" x14ac:dyDescent="0.2">
      <c r="B146" s="33"/>
      <c r="D146" s="146" t="s">
        <v>201</v>
      </c>
      <c r="F146" s="147" t="s">
        <v>4066</v>
      </c>
      <c r="I146" s="148"/>
      <c r="L146" s="33"/>
      <c r="M146" s="149"/>
      <c r="T146" s="54"/>
      <c r="AT146" s="18" t="s">
        <v>201</v>
      </c>
      <c r="AU146" s="18" t="s">
        <v>89</v>
      </c>
    </row>
    <row r="147" spans="2:65" s="12" customFormat="1" ht="10.199999999999999" x14ac:dyDescent="0.2">
      <c r="B147" s="150"/>
      <c r="D147" s="151" t="s">
        <v>203</v>
      </c>
      <c r="E147" s="152" t="s">
        <v>20</v>
      </c>
      <c r="F147" s="153" t="s">
        <v>4067</v>
      </c>
      <c r="H147" s="152" t="s">
        <v>20</v>
      </c>
      <c r="I147" s="154"/>
      <c r="L147" s="150"/>
      <c r="M147" s="155"/>
      <c r="T147" s="156"/>
      <c r="AT147" s="152" t="s">
        <v>203</v>
      </c>
      <c r="AU147" s="152" t="s">
        <v>89</v>
      </c>
      <c r="AV147" s="12" t="s">
        <v>22</v>
      </c>
      <c r="AW147" s="12" t="s">
        <v>39</v>
      </c>
      <c r="AX147" s="12" t="s">
        <v>80</v>
      </c>
      <c r="AY147" s="152" t="s">
        <v>192</v>
      </c>
    </row>
    <row r="148" spans="2:65" s="13" customFormat="1" ht="10.199999999999999" x14ac:dyDescent="0.2">
      <c r="B148" s="157"/>
      <c r="D148" s="151" t="s">
        <v>203</v>
      </c>
      <c r="E148" s="158" t="s">
        <v>20</v>
      </c>
      <c r="F148" s="159" t="s">
        <v>4068</v>
      </c>
      <c r="H148" s="160">
        <v>29.12</v>
      </c>
      <c r="I148" s="161"/>
      <c r="L148" s="157"/>
      <c r="M148" s="162"/>
      <c r="T148" s="163"/>
      <c r="AT148" s="158" t="s">
        <v>203</v>
      </c>
      <c r="AU148" s="158" t="s">
        <v>89</v>
      </c>
      <c r="AV148" s="13" t="s">
        <v>89</v>
      </c>
      <c r="AW148" s="13" t="s">
        <v>39</v>
      </c>
      <c r="AX148" s="13" t="s">
        <v>80</v>
      </c>
      <c r="AY148" s="158" t="s">
        <v>192</v>
      </c>
    </row>
    <row r="149" spans="2:65" s="15" customFormat="1" ht="10.199999999999999" x14ac:dyDescent="0.2">
      <c r="B149" s="171"/>
      <c r="D149" s="151" t="s">
        <v>203</v>
      </c>
      <c r="E149" s="172" t="s">
        <v>4004</v>
      </c>
      <c r="F149" s="173" t="s">
        <v>335</v>
      </c>
      <c r="H149" s="174">
        <v>29.12</v>
      </c>
      <c r="I149" s="175"/>
      <c r="L149" s="171"/>
      <c r="M149" s="176"/>
      <c r="T149" s="177"/>
      <c r="AT149" s="172" t="s">
        <v>203</v>
      </c>
      <c r="AU149" s="172" t="s">
        <v>89</v>
      </c>
      <c r="AV149" s="15" t="s">
        <v>225</v>
      </c>
      <c r="AW149" s="15" t="s">
        <v>39</v>
      </c>
      <c r="AX149" s="15" t="s">
        <v>80</v>
      </c>
      <c r="AY149" s="172" t="s">
        <v>192</v>
      </c>
    </row>
    <row r="150" spans="2:65" s="12" customFormat="1" ht="10.199999999999999" x14ac:dyDescent="0.2">
      <c r="B150" s="150"/>
      <c r="D150" s="151" t="s">
        <v>203</v>
      </c>
      <c r="E150" s="152" t="s">
        <v>20</v>
      </c>
      <c r="F150" s="153" t="s">
        <v>4069</v>
      </c>
      <c r="H150" s="152" t="s">
        <v>20</v>
      </c>
      <c r="I150" s="154"/>
      <c r="L150" s="150"/>
      <c r="M150" s="155"/>
      <c r="T150" s="156"/>
      <c r="AT150" s="152" t="s">
        <v>203</v>
      </c>
      <c r="AU150" s="152" t="s">
        <v>89</v>
      </c>
      <c r="AV150" s="12" t="s">
        <v>22</v>
      </c>
      <c r="AW150" s="12" t="s">
        <v>39</v>
      </c>
      <c r="AX150" s="12" t="s">
        <v>80</v>
      </c>
      <c r="AY150" s="152" t="s">
        <v>192</v>
      </c>
    </row>
    <row r="151" spans="2:65" s="12" customFormat="1" ht="10.199999999999999" x14ac:dyDescent="0.2">
      <c r="B151" s="150"/>
      <c r="D151" s="151" t="s">
        <v>203</v>
      </c>
      <c r="E151" s="152" t="s">
        <v>20</v>
      </c>
      <c r="F151" s="153" t="s">
        <v>4070</v>
      </c>
      <c r="H151" s="152" t="s">
        <v>20</v>
      </c>
      <c r="I151" s="154"/>
      <c r="L151" s="150"/>
      <c r="M151" s="155"/>
      <c r="T151" s="156"/>
      <c r="AT151" s="152" t="s">
        <v>203</v>
      </c>
      <c r="AU151" s="152" t="s">
        <v>89</v>
      </c>
      <c r="AV151" s="12" t="s">
        <v>22</v>
      </c>
      <c r="AW151" s="12" t="s">
        <v>39</v>
      </c>
      <c r="AX151" s="12" t="s">
        <v>80</v>
      </c>
      <c r="AY151" s="152" t="s">
        <v>192</v>
      </c>
    </row>
    <row r="152" spans="2:65" s="13" customFormat="1" ht="10.199999999999999" x14ac:dyDescent="0.2">
      <c r="B152" s="157"/>
      <c r="D152" s="151" t="s">
        <v>203</v>
      </c>
      <c r="E152" s="158" t="s">
        <v>20</v>
      </c>
      <c r="F152" s="159" t="s">
        <v>4071</v>
      </c>
      <c r="H152" s="160">
        <v>-5.8239999999999998</v>
      </c>
      <c r="I152" s="161"/>
      <c r="L152" s="157"/>
      <c r="M152" s="162"/>
      <c r="T152" s="163"/>
      <c r="AT152" s="158" t="s">
        <v>203</v>
      </c>
      <c r="AU152" s="158" t="s">
        <v>89</v>
      </c>
      <c r="AV152" s="13" t="s">
        <v>89</v>
      </c>
      <c r="AW152" s="13" t="s">
        <v>39</v>
      </c>
      <c r="AX152" s="13" t="s">
        <v>80</v>
      </c>
      <c r="AY152" s="158" t="s">
        <v>192</v>
      </c>
    </row>
    <row r="153" spans="2:65" s="12" customFormat="1" ht="10.199999999999999" x14ac:dyDescent="0.2">
      <c r="B153" s="150"/>
      <c r="D153" s="151" t="s">
        <v>203</v>
      </c>
      <c r="E153" s="152" t="s">
        <v>20</v>
      </c>
      <c r="F153" s="153" t="s">
        <v>4072</v>
      </c>
      <c r="H153" s="152" t="s">
        <v>20</v>
      </c>
      <c r="I153" s="154"/>
      <c r="L153" s="150"/>
      <c r="M153" s="155"/>
      <c r="T153" s="156"/>
      <c r="AT153" s="152" t="s">
        <v>203</v>
      </c>
      <c r="AU153" s="152" t="s">
        <v>89</v>
      </c>
      <c r="AV153" s="12" t="s">
        <v>22</v>
      </c>
      <c r="AW153" s="12" t="s">
        <v>39</v>
      </c>
      <c r="AX153" s="12" t="s">
        <v>80</v>
      </c>
      <c r="AY153" s="152" t="s">
        <v>192</v>
      </c>
    </row>
    <row r="154" spans="2:65" s="13" customFormat="1" ht="10.199999999999999" x14ac:dyDescent="0.2">
      <c r="B154" s="157"/>
      <c r="D154" s="151" t="s">
        <v>203</v>
      </c>
      <c r="E154" s="158" t="s">
        <v>20</v>
      </c>
      <c r="F154" s="159" t="s">
        <v>4073</v>
      </c>
      <c r="H154" s="160">
        <v>-17.472000000000001</v>
      </c>
      <c r="I154" s="161"/>
      <c r="L154" s="157"/>
      <c r="M154" s="162"/>
      <c r="T154" s="163"/>
      <c r="AT154" s="158" t="s">
        <v>203</v>
      </c>
      <c r="AU154" s="158" t="s">
        <v>89</v>
      </c>
      <c r="AV154" s="13" t="s">
        <v>89</v>
      </c>
      <c r="AW154" s="13" t="s">
        <v>39</v>
      </c>
      <c r="AX154" s="13" t="s">
        <v>80</v>
      </c>
      <c r="AY154" s="158" t="s">
        <v>192</v>
      </c>
    </row>
    <row r="155" spans="2:65" s="14" customFormat="1" ht="10.199999999999999" x14ac:dyDescent="0.2">
      <c r="B155" s="164"/>
      <c r="D155" s="151" t="s">
        <v>203</v>
      </c>
      <c r="E155" s="165" t="s">
        <v>20</v>
      </c>
      <c r="F155" s="166" t="s">
        <v>207</v>
      </c>
      <c r="H155" s="167">
        <v>5.8239999999999998</v>
      </c>
      <c r="I155" s="168"/>
      <c r="L155" s="164"/>
      <c r="M155" s="169"/>
      <c r="T155" s="170"/>
      <c r="AT155" s="165" t="s">
        <v>203</v>
      </c>
      <c r="AU155" s="165" t="s">
        <v>89</v>
      </c>
      <c r="AV155" s="14" t="s">
        <v>199</v>
      </c>
      <c r="AW155" s="14" t="s">
        <v>39</v>
      </c>
      <c r="AX155" s="14" t="s">
        <v>22</v>
      </c>
      <c r="AY155" s="165" t="s">
        <v>192</v>
      </c>
    </row>
    <row r="156" spans="2:65" s="1" customFormat="1" ht="24.15" customHeight="1" x14ac:dyDescent="0.2">
      <c r="B156" s="33"/>
      <c r="C156" s="133" t="s">
        <v>121</v>
      </c>
      <c r="D156" s="133" t="s">
        <v>194</v>
      </c>
      <c r="E156" s="134" t="s">
        <v>4074</v>
      </c>
      <c r="F156" s="135" t="s">
        <v>4075</v>
      </c>
      <c r="G156" s="136" t="s">
        <v>197</v>
      </c>
      <c r="H156" s="137">
        <v>21.488</v>
      </c>
      <c r="I156" s="138"/>
      <c r="J156" s="139">
        <f>ROUND(I156*H156,2)</f>
        <v>0</v>
      </c>
      <c r="K156" s="135" t="s">
        <v>198</v>
      </c>
      <c r="L156" s="33"/>
      <c r="M156" s="140" t="s">
        <v>20</v>
      </c>
      <c r="N156" s="141" t="s">
        <v>51</v>
      </c>
      <c r="P156" s="142">
        <f>O156*H156</f>
        <v>0</v>
      </c>
      <c r="Q156" s="142">
        <v>0</v>
      </c>
      <c r="R156" s="142">
        <f>Q156*H156</f>
        <v>0</v>
      </c>
      <c r="S156" s="142">
        <v>0</v>
      </c>
      <c r="T156" s="143">
        <f>S156*H156</f>
        <v>0</v>
      </c>
      <c r="AR156" s="144" t="s">
        <v>199</v>
      </c>
      <c r="AT156" s="144" t="s">
        <v>194</v>
      </c>
      <c r="AU156" s="144" t="s">
        <v>89</v>
      </c>
      <c r="AY156" s="18" t="s">
        <v>192</v>
      </c>
      <c r="BE156" s="145">
        <f>IF(N156="základní",J156,0)</f>
        <v>0</v>
      </c>
      <c r="BF156" s="145">
        <f>IF(N156="snížená",J156,0)</f>
        <v>0</v>
      </c>
      <c r="BG156" s="145">
        <f>IF(N156="zákl. přenesená",J156,0)</f>
        <v>0</v>
      </c>
      <c r="BH156" s="145">
        <f>IF(N156="sníž. přenesená",J156,0)</f>
        <v>0</v>
      </c>
      <c r="BI156" s="145">
        <f>IF(N156="nulová",J156,0)</f>
        <v>0</v>
      </c>
      <c r="BJ156" s="18" t="s">
        <v>22</v>
      </c>
      <c r="BK156" s="145">
        <f>ROUND(I156*H156,2)</f>
        <v>0</v>
      </c>
      <c r="BL156" s="18" t="s">
        <v>199</v>
      </c>
      <c r="BM156" s="144" t="s">
        <v>4076</v>
      </c>
    </row>
    <row r="157" spans="2:65" s="1" customFormat="1" ht="10.199999999999999" x14ac:dyDescent="0.2">
      <c r="B157" s="33"/>
      <c r="D157" s="146" t="s">
        <v>201</v>
      </c>
      <c r="F157" s="147" t="s">
        <v>4077</v>
      </c>
      <c r="I157" s="148"/>
      <c r="L157" s="33"/>
      <c r="M157" s="149"/>
      <c r="T157" s="54"/>
      <c r="AT157" s="18" t="s">
        <v>201</v>
      </c>
      <c r="AU157" s="18" t="s">
        <v>89</v>
      </c>
    </row>
    <row r="158" spans="2:65" s="12" customFormat="1" ht="10.199999999999999" x14ac:dyDescent="0.2">
      <c r="B158" s="150"/>
      <c r="D158" s="151" t="s">
        <v>203</v>
      </c>
      <c r="E158" s="152" t="s">
        <v>20</v>
      </c>
      <c r="F158" s="153" t="s">
        <v>4078</v>
      </c>
      <c r="H158" s="152" t="s">
        <v>20</v>
      </c>
      <c r="I158" s="154"/>
      <c r="L158" s="150"/>
      <c r="M158" s="155"/>
      <c r="T158" s="156"/>
      <c r="AT158" s="152" t="s">
        <v>203</v>
      </c>
      <c r="AU158" s="152" t="s">
        <v>89</v>
      </c>
      <c r="AV158" s="12" t="s">
        <v>22</v>
      </c>
      <c r="AW158" s="12" t="s">
        <v>39</v>
      </c>
      <c r="AX158" s="12" t="s">
        <v>80</v>
      </c>
      <c r="AY158" s="152" t="s">
        <v>192</v>
      </c>
    </row>
    <row r="159" spans="2:65" s="12" customFormat="1" ht="10.199999999999999" x14ac:dyDescent="0.2">
      <c r="B159" s="150"/>
      <c r="D159" s="151" t="s">
        <v>203</v>
      </c>
      <c r="E159" s="152" t="s">
        <v>20</v>
      </c>
      <c r="F159" s="153" t="s">
        <v>4047</v>
      </c>
      <c r="H159" s="152" t="s">
        <v>20</v>
      </c>
      <c r="I159" s="154"/>
      <c r="L159" s="150"/>
      <c r="M159" s="155"/>
      <c r="T159" s="156"/>
      <c r="AT159" s="152" t="s">
        <v>203</v>
      </c>
      <c r="AU159" s="152" t="s">
        <v>89</v>
      </c>
      <c r="AV159" s="12" t="s">
        <v>22</v>
      </c>
      <c r="AW159" s="12" t="s">
        <v>39</v>
      </c>
      <c r="AX159" s="12" t="s">
        <v>80</v>
      </c>
      <c r="AY159" s="152" t="s">
        <v>192</v>
      </c>
    </row>
    <row r="160" spans="2:65" s="12" customFormat="1" ht="10.199999999999999" x14ac:dyDescent="0.2">
      <c r="B160" s="150"/>
      <c r="D160" s="151" t="s">
        <v>203</v>
      </c>
      <c r="E160" s="152" t="s">
        <v>20</v>
      </c>
      <c r="F160" s="153" t="s">
        <v>4059</v>
      </c>
      <c r="H160" s="152" t="s">
        <v>20</v>
      </c>
      <c r="I160" s="154"/>
      <c r="L160" s="150"/>
      <c r="M160" s="155"/>
      <c r="T160" s="156"/>
      <c r="AT160" s="152" t="s">
        <v>203</v>
      </c>
      <c r="AU160" s="152" t="s">
        <v>89</v>
      </c>
      <c r="AV160" s="12" t="s">
        <v>22</v>
      </c>
      <c r="AW160" s="12" t="s">
        <v>39</v>
      </c>
      <c r="AX160" s="12" t="s">
        <v>80</v>
      </c>
      <c r="AY160" s="152" t="s">
        <v>192</v>
      </c>
    </row>
    <row r="161" spans="2:65" s="13" customFormat="1" ht="10.199999999999999" x14ac:dyDescent="0.2">
      <c r="B161" s="157"/>
      <c r="D161" s="151" t="s">
        <v>203</v>
      </c>
      <c r="E161" s="158" t="s">
        <v>20</v>
      </c>
      <c r="F161" s="159" t="s">
        <v>4079</v>
      </c>
      <c r="H161" s="160">
        <v>96</v>
      </c>
      <c r="I161" s="161"/>
      <c r="L161" s="157"/>
      <c r="M161" s="162"/>
      <c r="T161" s="163"/>
      <c r="AT161" s="158" t="s">
        <v>203</v>
      </c>
      <c r="AU161" s="158" t="s">
        <v>89</v>
      </c>
      <c r="AV161" s="13" t="s">
        <v>89</v>
      </c>
      <c r="AW161" s="13" t="s">
        <v>39</v>
      </c>
      <c r="AX161" s="13" t="s">
        <v>80</v>
      </c>
      <c r="AY161" s="158" t="s">
        <v>192</v>
      </c>
    </row>
    <row r="162" spans="2:65" s="12" customFormat="1" ht="10.199999999999999" x14ac:dyDescent="0.2">
      <c r="B162" s="150"/>
      <c r="D162" s="151" t="s">
        <v>203</v>
      </c>
      <c r="E162" s="152" t="s">
        <v>20</v>
      </c>
      <c r="F162" s="153" t="s">
        <v>4061</v>
      </c>
      <c r="H162" s="152" t="s">
        <v>20</v>
      </c>
      <c r="I162" s="154"/>
      <c r="L162" s="150"/>
      <c r="M162" s="155"/>
      <c r="T162" s="156"/>
      <c r="AT162" s="152" t="s">
        <v>203</v>
      </c>
      <c r="AU162" s="152" t="s">
        <v>89</v>
      </c>
      <c r="AV162" s="12" t="s">
        <v>22</v>
      </c>
      <c r="AW162" s="12" t="s">
        <v>39</v>
      </c>
      <c r="AX162" s="12" t="s">
        <v>80</v>
      </c>
      <c r="AY162" s="152" t="s">
        <v>192</v>
      </c>
    </row>
    <row r="163" spans="2:65" s="13" customFormat="1" ht="10.199999999999999" x14ac:dyDescent="0.2">
      <c r="B163" s="157"/>
      <c r="D163" s="151" t="s">
        <v>203</v>
      </c>
      <c r="E163" s="158" t="s">
        <v>20</v>
      </c>
      <c r="F163" s="159" t="s">
        <v>4080</v>
      </c>
      <c r="H163" s="160">
        <v>11.44</v>
      </c>
      <c r="I163" s="161"/>
      <c r="L163" s="157"/>
      <c r="M163" s="162"/>
      <c r="T163" s="163"/>
      <c r="AT163" s="158" t="s">
        <v>203</v>
      </c>
      <c r="AU163" s="158" t="s">
        <v>89</v>
      </c>
      <c r="AV163" s="13" t="s">
        <v>89</v>
      </c>
      <c r="AW163" s="13" t="s">
        <v>39</v>
      </c>
      <c r="AX163" s="13" t="s">
        <v>80</v>
      </c>
      <c r="AY163" s="158" t="s">
        <v>192</v>
      </c>
    </row>
    <row r="164" spans="2:65" s="15" customFormat="1" ht="10.199999999999999" x14ac:dyDescent="0.2">
      <c r="B164" s="171"/>
      <c r="D164" s="151" t="s">
        <v>203</v>
      </c>
      <c r="E164" s="172" t="s">
        <v>4002</v>
      </c>
      <c r="F164" s="173" t="s">
        <v>335</v>
      </c>
      <c r="H164" s="174">
        <v>107.44</v>
      </c>
      <c r="I164" s="175"/>
      <c r="L164" s="171"/>
      <c r="M164" s="176"/>
      <c r="T164" s="177"/>
      <c r="AT164" s="172" t="s">
        <v>203</v>
      </c>
      <c r="AU164" s="172" t="s">
        <v>89</v>
      </c>
      <c r="AV164" s="15" t="s">
        <v>225</v>
      </c>
      <c r="AW164" s="15" t="s">
        <v>39</v>
      </c>
      <c r="AX164" s="15" t="s">
        <v>80</v>
      </c>
      <c r="AY164" s="172" t="s">
        <v>192</v>
      </c>
    </row>
    <row r="165" spans="2:65" s="12" customFormat="1" ht="10.199999999999999" x14ac:dyDescent="0.2">
      <c r="B165" s="150"/>
      <c r="D165" s="151" t="s">
        <v>203</v>
      </c>
      <c r="E165" s="152" t="s">
        <v>20</v>
      </c>
      <c r="F165" s="153" t="s">
        <v>4069</v>
      </c>
      <c r="H165" s="152" t="s">
        <v>20</v>
      </c>
      <c r="I165" s="154"/>
      <c r="L165" s="150"/>
      <c r="M165" s="155"/>
      <c r="T165" s="156"/>
      <c r="AT165" s="152" t="s">
        <v>203</v>
      </c>
      <c r="AU165" s="152" t="s">
        <v>89</v>
      </c>
      <c r="AV165" s="12" t="s">
        <v>22</v>
      </c>
      <c r="AW165" s="12" t="s">
        <v>39</v>
      </c>
      <c r="AX165" s="12" t="s">
        <v>80</v>
      </c>
      <c r="AY165" s="152" t="s">
        <v>192</v>
      </c>
    </row>
    <row r="166" spans="2:65" s="12" customFormat="1" ht="10.199999999999999" x14ac:dyDescent="0.2">
      <c r="B166" s="150"/>
      <c r="D166" s="151" t="s">
        <v>203</v>
      </c>
      <c r="E166" s="152" t="s">
        <v>20</v>
      </c>
      <c r="F166" s="153" t="s">
        <v>4070</v>
      </c>
      <c r="H166" s="152" t="s">
        <v>20</v>
      </c>
      <c r="I166" s="154"/>
      <c r="L166" s="150"/>
      <c r="M166" s="155"/>
      <c r="T166" s="156"/>
      <c r="AT166" s="152" t="s">
        <v>203</v>
      </c>
      <c r="AU166" s="152" t="s">
        <v>89</v>
      </c>
      <c r="AV166" s="12" t="s">
        <v>22</v>
      </c>
      <c r="AW166" s="12" t="s">
        <v>39</v>
      </c>
      <c r="AX166" s="12" t="s">
        <v>80</v>
      </c>
      <c r="AY166" s="152" t="s">
        <v>192</v>
      </c>
    </row>
    <row r="167" spans="2:65" s="13" customFormat="1" ht="10.199999999999999" x14ac:dyDescent="0.2">
      <c r="B167" s="157"/>
      <c r="D167" s="151" t="s">
        <v>203</v>
      </c>
      <c r="E167" s="158" t="s">
        <v>20</v>
      </c>
      <c r="F167" s="159" t="s">
        <v>4081</v>
      </c>
      <c r="H167" s="160">
        <v>-21.488</v>
      </c>
      <c r="I167" s="161"/>
      <c r="L167" s="157"/>
      <c r="M167" s="162"/>
      <c r="T167" s="163"/>
      <c r="AT167" s="158" t="s">
        <v>203</v>
      </c>
      <c r="AU167" s="158" t="s">
        <v>89</v>
      </c>
      <c r="AV167" s="13" t="s">
        <v>89</v>
      </c>
      <c r="AW167" s="13" t="s">
        <v>39</v>
      </c>
      <c r="AX167" s="13" t="s">
        <v>80</v>
      </c>
      <c r="AY167" s="158" t="s">
        <v>192</v>
      </c>
    </row>
    <row r="168" spans="2:65" s="12" customFormat="1" ht="10.199999999999999" x14ac:dyDescent="0.2">
      <c r="B168" s="150"/>
      <c r="D168" s="151" t="s">
        <v>203</v>
      </c>
      <c r="E168" s="152" t="s">
        <v>20</v>
      </c>
      <c r="F168" s="153" t="s">
        <v>4072</v>
      </c>
      <c r="H168" s="152" t="s">
        <v>20</v>
      </c>
      <c r="I168" s="154"/>
      <c r="L168" s="150"/>
      <c r="M168" s="155"/>
      <c r="T168" s="156"/>
      <c r="AT168" s="152" t="s">
        <v>203</v>
      </c>
      <c r="AU168" s="152" t="s">
        <v>89</v>
      </c>
      <c r="AV168" s="12" t="s">
        <v>22</v>
      </c>
      <c r="AW168" s="12" t="s">
        <v>39</v>
      </c>
      <c r="AX168" s="12" t="s">
        <v>80</v>
      </c>
      <c r="AY168" s="152" t="s">
        <v>192</v>
      </c>
    </row>
    <row r="169" spans="2:65" s="13" customFormat="1" ht="10.199999999999999" x14ac:dyDescent="0.2">
      <c r="B169" s="157"/>
      <c r="D169" s="151" t="s">
        <v>203</v>
      </c>
      <c r="E169" s="158" t="s">
        <v>20</v>
      </c>
      <c r="F169" s="159" t="s">
        <v>4082</v>
      </c>
      <c r="H169" s="160">
        <v>-64.463999999999999</v>
      </c>
      <c r="I169" s="161"/>
      <c r="L169" s="157"/>
      <c r="M169" s="162"/>
      <c r="T169" s="163"/>
      <c r="AT169" s="158" t="s">
        <v>203</v>
      </c>
      <c r="AU169" s="158" t="s">
        <v>89</v>
      </c>
      <c r="AV169" s="13" t="s">
        <v>89</v>
      </c>
      <c r="AW169" s="13" t="s">
        <v>39</v>
      </c>
      <c r="AX169" s="13" t="s">
        <v>80</v>
      </c>
      <c r="AY169" s="158" t="s">
        <v>192</v>
      </c>
    </row>
    <row r="170" spans="2:65" s="14" customFormat="1" ht="10.199999999999999" x14ac:dyDescent="0.2">
      <c r="B170" s="164"/>
      <c r="D170" s="151" t="s">
        <v>203</v>
      </c>
      <c r="E170" s="165" t="s">
        <v>20</v>
      </c>
      <c r="F170" s="166" t="s">
        <v>207</v>
      </c>
      <c r="H170" s="167">
        <v>21.488</v>
      </c>
      <c r="I170" s="168"/>
      <c r="L170" s="164"/>
      <c r="M170" s="169"/>
      <c r="T170" s="170"/>
      <c r="AT170" s="165" t="s">
        <v>203</v>
      </c>
      <c r="AU170" s="165" t="s">
        <v>89</v>
      </c>
      <c r="AV170" s="14" t="s">
        <v>199</v>
      </c>
      <c r="AW170" s="14" t="s">
        <v>39</v>
      </c>
      <c r="AX170" s="14" t="s">
        <v>22</v>
      </c>
      <c r="AY170" s="165" t="s">
        <v>192</v>
      </c>
    </row>
    <row r="171" spans="2:65" s="1" customFormat="1" ht="24.15" customHeight="1" x14ac:dyDescent="0.2">
      <c r="B171" s="33"/>
      <c r="C171" s="133" t="s">
        <v>8</v>
      </c>
      <c r="D171" s="133" t="s">
        <v>194</v>
      </c>
      <c r="E171" s="134" t="s">
        <v>4083</v>
      </c>
      <c r="F171" s="135" t="s">
        <v>4084</v>
      </c>
      <c r="G171" s="136" t="s">
        <v>197</v>
      </c>
      <c r="H171" s="137">
        <v>2</v>
      </c>
      <c r="I171" s="138"/>
      <c r="J171" s="139">
        <f>ROUND(I171*H171,2)</f>
        <v>0</v>
      </c>
      <c r="K171" s="135" t="s">
        <v>198</v>
      </c>
      <c r="L171" s="33"/>
      <c r="M171" s="140" t="s">
        <v>20</v>
      </c>
      <c r="N171" s="141" t="s">
        <v>51</v>
      </c>
      <c r="P171" s="142">
        <f>O171*H171</f>
        <v>0</v>
      </c>
      <c r="Q171" s="142">
        <v>0</v>
      </c>
      <c r="R171" s="142">
        <f>Q171*H171</f>
        <v>0</v>
      </c>
      <c r="S171" s="142">
        <v>0</v>
      </c>
      <c r="T171" s="143">
        <f>S171*H171</f>
        <v>0</v>
      </c>
      <c r="AR171" s="144" t="s">
        <v>199</v>
      </c>
      <c r="AT171" s="144" t="s">
        <v>194</v>
      </c>
      <c r="AU171" s="144" t="s">
        <v>89</v>
      </c>
      <c r="AY171" s="18" t="s">
        <v>192</v>
      </c>
      <c r="BE171" s="145">
        <f>IF(N171="základní",J171,0)</f>
        <v>0</v>
      </c>
      <c r="BF171" s="145">
        <f>IF(N171="snížená",J171,0)</f>
        <v>0</v>
      </c>
      <c r="BG171" s="145">
        <f>IF(N171="zákl. přenesená",J171,0)</f>
        <v>0</v>
      </c>
      <c r="BH171" s="145">
        <f>IF(N171="sníž. přenesená",J171,0)</f>
        <v>0</v>
      </c>
      <c r="BI171" s="145">
        <f>IF(N171="nulová",J171,0)</f>
        <v>0</v>
      </c>
      <c r="BJ171" s="18" t="s">
        <v>22</v>
      </c>
      <c r="BK171" s="145">
        <f>ROUND(I171*H171,2)</f>
        <v>0</v>
      </c>
      <c r="BL171" s="18" t="s">
        <v>199</v>
      </c>
      <c r="BM171" s="144" t="s">
        <v>4085</v>
      </c>
    </row>
    <row r="172" spans="2:65" s="1" customFormat="1" ht="10.199999999999999" x14ac:dyDescent="0.2">
      <c r="B172" s="33"/>
      <c r="D172" s="146" t="s">
        <v>201</v>
      </c>
      <c r="F172" s="147" t="s">
        <v>4086</v>
      </c>
      <c r="I172" s="148"/>
      <c r="L172" s="33"/>
      <c r="M172" s="149"/>
      <c r="T172" s="54"/>
      <c r="AT172" s="18" t="s">
        <v>201</v>
      </c>
      <c r="AU172" s="18" t="s">
        <v>89</v>
      </c>
    </row>
    <row r="173" spans="2:65" s="12" customFormat="1" ht="10.199999999999999" x14ac:dyDescent="0.2">
      <c r="B173" s="150"/>
      <c r="D173" s="151" t="s">
        <v>203</v>
      </c>
      <c r="E173" s="152" t="s">
        <v>20</v>
      </c>
      <c r="F173" s="153" t="s">
        <v>1391</v>
      </c>
      <c r="H173" s="152" t="s">
        <v>20</v>
      </c>
      <c r="I173" s="154"/>
      <c r="L173" s="150"/>
      <c r="M173" s="155"/>
      <c r="T173" s="156"/>
      <c r="AT173" s="152" t="s">
        <v>203</v>
      </c>
      <c r="AU173" s="152" t="s">
        <v>89</v>
      </c>
      <c r="AV173" s="12" t="s">
        <v>22</v>
      </c>
      <c r="AW173" s="12" t="s">
        <v>39</v>
      </c>
      <c r="AX173" s="12" t="s">
        <v>80</v>
      </c>
      <c r="AY173" s="152" t="s">
        <v>192</v>
      </c>
    </row>
    <row r="174" spans="2:65" s="13" customFormat="1" ht="10.199999999999999" x14ac:dyDescent="0.2">
      <c r="B174" s="157"/>
      <c r="D174" s="151" t="s">
        <v>203</v>
      </c>
      <c r="E174" s="158" t="s">
        <v>20</v>
      </c>
      <c r="F174" s="159" t="s">
        <v>1392</v>
      </c>
      <c r="H174" s="160">
        <v>2</v>
      </c>
      <c r="I174" s="161"/>
      <c r="L174" s="157"/>
      <c r="M174" s="162"/>
      <c r="T174" s="163"/>
      <c r="AT174" s="158" t="s">
        <v>203</v>
      </c>
      <c r="AU174" s="158" t="s">
        <v>89</v>
      </c>
      <c r="AV174" s="13" t="s">
        <v>89</v>
      </c>
      <c r="AW174" s="13" t="s">
        <v>39</v>
      </c>
      <c r="AX174" s="13" t="s">
        <v>22</v>
      </c>
      <c r="AY174" s="158" t="s">
        <v>192</v>
      </c>
    </row>
    <row r="175" spans="2:65" s="1" customFormat="1" ht="24.15" customHeight="1" x14ac:dyDescent="0.2">
      <c r="B175" s="33"/>
      <c r="C175" s="133" t="s">
        <v>311</v>
      </c>
      <c r="D175" s="133" t="s">
        <v>194</v>
      </c>
      <c r="E175" s="134" t="s">
        <v>4087</v>
      </c>
      <c r="F175" s="135" t="s">
        <v>4088</v>
      </c>
      <c r="G175" s="136" t="s">
        <v>197</v>
      </c>
      <c r="H175" s="137">
        <v>2</v>
      </c>
      <c r="I175" s="138"/>
      <c r="J175" s="139">
        <f>ROUND(I175*H175,2)</f>
        <v>0</v>
      </c>
      <c r="K175" s="135" t="s">
        <v>198</v>
      </c>
      <c r="L175" s="33"/>
      <c r="M175" s="140" t="s">
        <v>20</v>
      </c>
      <c r="N175" s="141" t="s">
        <v>51</v>
      </c>
      <c r="P175" s="142">
        <f>O175*H175</f>
        <v>0</v>
      </c>
      <c r="Q175" s="142">
        <v>0</v>
      </c>
      <c r="R175" s="142">
        <f>Q175*H175</f>
        <v>0</v>
      </c>
      <c r="S175" s="142">
        <v>0</v>
      </c>
      <c r="T175" s="143">
        <f>S175*H175</f>
        <v>0</v>
      </c>
      <c r="AR175" s="144" t="s">
        <v>199</v>
      </c>
      <c r="AT175" s="144" t="s">
        <v>194</v>
      </c>
      <c r="AU175" s="144" t="s">
        <v>89</v>
      </c>
      <c r="AY175" s="18" t="s">
        <v>192</v>
      </c>
      <c r="BE175" s="145">
        <f>IF(N175="základní",J175,0)</f>
        <v>0</v>
      </c>
      <c r="BF175" s="145">
        <f>IF(N175="snížená",J175,0)</f>
        <v>0</v>
      </c>
      <c r="BG175" s="145">
        <f>IF(N175="zákl. přenesená",J175,0)</f>
        <v>0</v>
      </c>
      <c r="BH175" s="145">
        <f>IF(N175="sníž. přenesená",J175,0)</f>
        <v>0</v>
      </c>
      <c r="BI175" s="145">
        <f>IF(N175="nulová",J175,0)</f>
        <v>0</v>
      </c>
      <c r="BJ175" s="18" t="s">
        <v>22</v>
      </c>
      <c r="BK175" s="145">
        <f>ROUND(I175*H175,2)</f>
        <v>0</v>
      </c>
      <c r="BL175" s="18" t="s">
        <v>199</v>
      </c>
      <c r="BM175" s="144" t="s">
        <v>4089</v>
      </c>
    </row>
    <row r="176" spans="2:65" s="1" customFormat="1" ht="10.199999999999999" x14ac:dyDescent="0.2">
      <c r="B176" s="33"/>
      <c r="D176" s="146" t="s">
        <v>201</v>
      </c>
      <c r="F176" s="147" t="s">
        <v>4090</v>
      </c>
      <c r="I176" s="148"/>
      <c r="L176" s="33"/>
      <c r="M176" s="149"/>
      <c r="T176" s="54"/>
      <c r="AT176" s="18" t="s">
        <v>201</v>
      </c>
      <c r="AU176" s="18" t="s">
        <v>89</v>
      </c>
    </row>
    <row r="177" spans="2:65" s="12" customFormat="1" ht="10.199999999999999" x14ac:dyDescent="0.2">
      <c r="B177" s="150"/>
      <c r="D177" s="151" t="s">
        <v>203</v>
      </c>
      <c r="E177" s="152" t="s">
        <v>20</v>
      </c>
      <c r="F177" s="153" t="s">
        <v>1391</v>
      </c>
      <c r="H177" s="152" t="s">
        <v>20</v>
      </c>
      <c r="I177" s="154"/>
      <c r="L177" s="150"/>
      <c r="M177" s="155"/>
      <c r="T177" s="156"/>
      <c r="AT177" s="152" t="s">
        <v>203</v>
      </c>
      <c r="AU177" s="152" t="s">
        <v>89</v>
      </c>
      <c r="AV177" s="12" t="s">
        <v>22</v>
      </c>
      <c r="AW177" s="12" t="s">
        <v>39</v>
      </c>
      <c r="AX177" s="12" t="s">
        <v>80</v>
      </c>
      <c r="AY177" s="152" t="s">
        <v>192</v>
      </c>
    </row>
    <row r="178" spans="2:65" s="13" customFormat="1" ht="10.199999999999999" x14ac:dyDescent="0.2">
      <c r="B178" s="157"/>
      <c r="D178" s="151" t="s">
        <v>203</v>
      </c>
      <c r="E178" s="158" t="s">
        <v>20</v>
      </c>
      <c r="F178" s="159" t="s">
        <v>1392</v>
      </c>
      <c r="H178" s="160">
        <v>2</v>
      </c>
      <c r="I178" s="161"/>
      <c r="L178" s="157"/>
      <c r="M178" s="162"/>
      <c r="T178" s="163"/>
      <c r="AT178" s="158" t="s">
        <v>203</v>
      </c>
      <c r="AU178" s="158" t="s">
        <v>89</v>
      </c>
      <c r="AV178" s="13" t="s">
        <v>89</v>
      </c>
      <c r="AW178" s="13" t="s">
        <v>39</v>
      </c>
      <c r="AX178" s="13" t="s">
        <v>22</v>
      </c>
      <c r="AY178" s="158" t="s">
        <v>192</v>
      </c>
    </row>
    <row r="179" spans="2:65" s="1" customFormat="1" ht="24.15" customHeight="1" x14ac:dyDescent="0.2">
      <c r="B179" s="33"/>
      <c r="C179" s="133" t="s">
        <v>317</v>
      </c>
      <c r="D179" s="133" t="s">
        <v>194</v>
      </c>
      <c r="E179" s="134" t="s">
        <v>4091</v>
      </c>
      <c r="F179" s="135" t="s">
        <v>4092</v>
      </c>
      <c r="G179" s="136" t="s">
        <v>197</v>
      </c>
      <c r="H179" s="137">
        <v>5.8239999999999998</v>
      </c>
      <c r="I179" s="138"/>
      <c r="J179" s="139">
        <f>ROUND(I179*H179,2)</f>
        <v>0</v>
      </c>
      <c r="K179" s="135" t="s">
        <v>198</v>
      </c>
      <c r="L179" s="33"/>
      <c r="M179" s="140" t="s">
        <v>20</v>
      </c>
      <c r="N179" s="141" t="s">
        <v>51</v>
      </c>
      <c r="P179" s="142">
        <f>O179*H179</f>
        <v>0</v>
      </c>
      <c r="Q179" s="142">
        <v>0</v>
      </c>
      <c r="R179" s="142">
        <f>Q179*H179</f>
        <v>0</v>
      </c>
      <c r="S179" s="142">
        <v>0</v>
      </c>
      <c r="T179" s="143">
        <f>S179*H179</f>
        <v>0</v>
      </c>
      <c r="AR179" s="144" t="s">
        <v>199</v>
      </c>
      <c r="AT179" s="144" t="s">
        <v>194</v>
      </c>
      <c r="AU179" s="144" t="s">
        <v>89</v>
      </c>
      <c r="AY179" s="18" t="s">
        <v>192</v>
      </c>
      <c r="BE179" s="145">
        <f>IF(N179="základní",J179,0)</f>
        <v>0</v>
      </c>
      <c r="BF179" s="145">
        <f>IF(N179="snížená",J179,0)</f>
        <v>0</v>
      </c>
      <c r="BG179" s="145">
        <f>IF(N179="zákl. přenesená",J179,0)</f>
        <v>0</v>
      </c>
      <c r="BH179" s="145">
        <f>IF(N179="sníž. přenesená",J179,0)</f>
        <v>0</v>
      </c>
      <c r="BI179" s="145">
        <f>IF(N179="nulová",J179,0)</f>
        <v>0</v>
      </c>
      <c r="BJ179" s="18" t="s">
        <v>22</v>
      </c>
      <c r="BK179" s="145">
        <f>ROUND(I179*H179,2)</f>
        <v>0</v>
      </c>
      <c r="BL179" s="18" t="s">
        <v>199</v>
      </c>
      <c r="BM179" s="144" t="s">
        <v>4093</v>
      </c>
    </row>
    <row r="180" spans="2:65" s="1" customFormat="1" ht="10.199999999999999" x14ac:dyDescent="0.2">
      <c r="B180" s="33"/>
      <c r="D180" s="146" t="s">
        <v>201</v>
      </c>
      <c r="F180" s="147" t="s">
        <v>4094</v>
      </c>
      <c r="I180" s="148"/>
      <c r="L180" s="33"/>
      <c r="M180" s="149"/>
      <c r="T180" s="54"/>
      <c r="AT180" s="18" t="s">
        <v>201</v>
      </c>
      <c r="AU180" s="18" t="s">
        <v>89</v>
      </c>
    </row>
    <row r="181" spans="2:65" s="12" customFormat="1" ht="10.199999999999999" x14ac:dyDescent="0.2">
      <c r="B181" s="150"/>
      <c r="D181" s="151" t="s">
        <v>203</v>
      </c>
      <c r="E181" s="152" t="s">
        <v>20</v>
      </c>
      <c r="F181" s="153" t="s">
        <v>4070</v>
      </c>
      <c r="H181" s="152" t="s">
        <v>20</v>
      </c>
      <c r="I181" s="154"/>
      <c r="L181" s="150"/>
      <c r="M181" s="155"/>
      <c r="T181" s="156"/>
      <c r="AT181" s="152" t="s">
        <v>203</v>
      </c>
      <c r="AU181" s="152" t="s">
        <v>89</v>
      </c>
      <c r="AV181" s="12" t="s">
        <v>22</v>
      </c>
      <c r="AW181" s="12" t="s">
        <v>39</v>
      </c>
      <c r="AX181" s="12" t="s">
        <v>80</v>
      </c>
      <c r="AY181" s="152" t="s">
        <v>192</v>
      </c>
    </row>
    <row r="182" spans="2:65" s="13" customFormat="1" ht="10.199999999999999" x14ac:dyDescent="0.2">
      <c r="B182" s="157"/>
      <c r="D182" s="151" t="s">
        <v>203</v>
      </c>
      <c r="E182" s="158" t="s">
        <v>20</v>
      </c>
      <c r="F182" s="159" t="s">
        <v>4095</v>
      </c>
      <c r="H182" s="160">
        <v>5.8239999999999998</v>
      </c>
      <c r="I182" s="161"/>
      <c r="L182" s="157"/>
      <c r="M182" s="162"/>
      <c r="T182" s="163"/>
      <c r="AT182" s="158" t="s">
        <v>203</v>
      </c>
      <c r="AU182" s="158" t="s">
        <v>89</v>
      </c>
      <c r="AV182" s="13" t="s">
        <v>89</v>
      </c>
      <c r="AW182" s="13" t="s">
        <v>39</v>
      </c>
      <c r="AX182" s="13" t="s">
        <v>22</v>
      </c>
      <c r="AY182" s="158" t="s">
        <v>192</v>
      </c>
    </row>
    <row r="183" spans="2:65" s="1" customFormat="1" ht="24.15" customHeight="1" x14ac:dyDescent="0.2">
      <c r="B183" s="33"/>
      <c r="C183" s="133" t="s">
        <v>324</v>
      </c>
      <c r="D183" s="133" t="s">
        <v>194</v>
      </c>
      <c r="E183" s="134" t="s">
        <v>4096</v>
      </c>
      <c r="F183" s="135" t="s">
        <v>4097</v>
      </c>
      <c r="G183" s="136" t="s">
        <v>197</v>
      </c>
      <c r="H183" s="137">
        <v>21.488</v>
      </c>
      <c r="I183" s="138"/>
      <c r="J183" s="139">
        <f>ROUND(I183*H183,2)</f>
        <v>0</v>
      </c>
      <c r="K183" s="135" t="s">
        <v>198</v>
      </c>
      <c r="L183" s="33"/>
      <c r="M183" s="140" t="s">
        <v>20</v>
      </c>
      <c r="N183" s="141" t="s">
        <v>51</v>
      </c>
      <c r="P183" s="142">
        <f>O183*H183</f>
        <v>0</v>
      </c>
      <c r="Q183" s="142">
        <v>0</v>
      </c>
      <c r="R183" s="142">
        <f>Q183*H183</f>
        <v>0</v>
      </c>
      <c r="S183" s="142">
        <v>0</v>
      </c>
      <c r="T183" s="143">
        <f>S183*H183</f>
        <v>0</v>
      </c>
      <c r="AR183" s="144" t="s">
        <v>199</v>
      </c>
      <c r="AT183" s="144" t="s">
        <v>194</v>
      </c>
      <c r="AU183" s="144" t="s">
        <v>89</v>
      </c>
      <c r="AY183" s="18" t="s">
        <v>192</v>
      </c>
      <c r="BE183" s="145">
        <f>IF(N183="základní",J183,0)</f>
        <v>0</v>
      </c>
      <c r="BF183" s="145">
        <f>IF(N183="snížená",J183,0)</f>
        <v>0</v>
      </c>
      <c r="BG183" s="145">
        <f>IF(N183="zákl. přenesená",J183,0)</f>
        <v>0</v>
      </c>
      <c r="BH183" s="145">
        <f>IF(N183="sníž. přenesená",J183,0)</f>
        <v>0</v>
      </c>
      <c r="BI183" s="145">
        <f>IF(N183="nulová",J183,0)</f>
        <v>0</v>
      </c>
      <c r="BJ183" s="18" t="s">
        <v>22</v>
      </c>
      <c r="BK183" s="145">
        <f>ROUND(I183*H183,2)</f>
        <v>0</v>
      </c>
      <c r="BL183" s="18" t="s">
        <v>199</v>
      </c>
      <c r="BM183" s="144" t="s">
        <v>4098</v>
      </c>
    </row>
    <row r="184" spans="2:65" s="1" customFormat="1" ht="10.199999999999999" x14ac:dyDescent="0.2">
      <c r="B184" s="33"/>
      <c r="D184" s="146" t="s">
        <v>201</v>
      </c>
      <c r="F184" s="147" t="s">
        <v>4099</v>
      </c>
      <c r="I184" s="148"/>
      <c r="L184" s="33"/>
      <c r="M184" s="149"/>
      <c r="T184" s="54"/>
      <c r="AT184" s="18" t="s">
        <v>201</v>
      </c>
      <c r="AU184" s="18" t="s">
        <v>89</v>
      </c>
    </row>
    <row r="185" spans="2:65" s="12" customFormat="1" ht="10.199999999999999" x14ac:dyDescent="0.2">
      <c r="B185" s="150"/>
      <c r="D185" s="151" t="s">
        <v>203</v>
      </c>
      <c r="E185" s="152" t="s">
        <v>20</v>
      </c>
      <c r="F185" s="153" t="s">
        <v>4070</v>
      </c>
      <c r="H185" s="152" t="s">
        <v>20</v>
      </c>
      <c r="I185" s="154"/>
      <c r="L185" s="150"/>
      <c r="M185" s="155"/>
      <c r="T185" s="156"/>
      <c r="AT185" s="152" t="s">
        <v>203</v>
      </c>
      <c r="AU185" s="152" t="s">
        <v>89</v>
      </c>
      <c r="AV185" s="12" t="s">
        <v>22</v>
      </c>
      <c r="AW185" s="12" t="s">
        <v>39</v>
      </c>
      <c r="AX185" s="12" t="s">
        <v>80</v>
      </c>
      <c r="AY185" s="152" t="s">
        <v>192</v>
      </c>
    </row>
    <row r="186" spans="2:65" s="13" customFormat="1" ht="10.199999999999999" x14ac:dyDescent="0.2">
      <c r="B186" s="157"/>
      <c r="D186" s="151" t="s">
        <v>203</v>
      </c>
      <c r="E186" s="158" t="s">
        <v>20</v>
      </c>
      <c r="F186" s="159" t="s">
        <v>4100</v>
      </c>
      <c r="H186" s="160">
        <v>21.488</v>
      </c>
      <c r="I186" s="161"/>
      <c r="L186" s="157"/>
      <c r="M186" s="162"/>
      <c r="T186" s="163"/>
      <c r="AT186" s="158" t="s">
        <v>203</v>
      </c>
      <c r="AU186" s="158" t="s">
        <v>89</v>
      </c>
      <c r="AV186" s="13" t="s">
        <v>89</v>
      </c>
      <c r="AW186" s="13" t="s">
        <v>39</v>
      </c>
      <c r="AX186" s="13" t="s">
        <v>22</v>
      </c>
      <c r="AY186" s="158" t="s">
        <v>192</v>
      </c>
    </row>
    <row r="187" spans="2:65" s="1" customFormat="1" ht="24.15" customHeight="1" x14ac:dyDescent="0.2">
      <c r="B187" s="33"/>
      <c r="C187" s="133" t="s">
        <v>350</v>
      </c>
      <c r="D187" s="133" t="s">
        <v>194</v>
      </c>
      <c r="E187" s="134" t="s">
        <v>4101</v>
      </c>
      <c r="F187" s="135" t="s">
        <v>4102</v>
      </c>
      <c r="G187" s="136" t="s">
        <v>197</v>
      </c>
      <c r="H187" s="137">
        <v>17.472000000000001</v>
      </c>
      <c r="I187" s="138"/>
      <c r="J187" s="139">
        <f>ROUND(I187*H187,2)</f>
        <v>0</v>
      </c>
      <c r="K187" s="135" t="s">
        <v>198</v>
      </c>
      <c r="L187" s="33"/>
      <c r="M187" s="140" t="s">
        <v>20</v>
      </c>
      <c r="N187" s="141" t="s">
        <v>51</v>
      </c>
      <c r="P187" s="142">
        <f>O187*H187</f>
        <v>0</v>
      </c>
      <c r="Q187" s="142">
        <v>0</v>
      </c>
      <c r="R187" s="142">
        <f>Q187*H187</f>
        <v>0</v>
      </c>
      <c r="S187" s="142">
        <v>0</v>
      </c>
      <c r="T187" s="143">
        <f>S187*H187</f>
        <v>0</v>
      </c>
      <c r="AR187" s="144" t="s">
        <v>199</v>
      </c>
      <c r="AT187" s="144" t="s">
        <v>194</v>
      </c>
      <c r="AU187" s="144" t="s">
        <v>89</v>
      </c>
      <c r="AY187" s="18" t="s">
        <v>192</v>
      </c>
      <c r="BE187" s="145">
        <f>IF(N187="základní",J187,0)</f>
        <v>0</v>
      </c>
      <c r="BF187" s="145">
        <f>IF(N187="snížená",J187,0)</f>
        <v>0</v>
      </c>
      <c r="BG187" s="145">
        <f>IF(N187="zákl. přenesená",J187,0)</f>
        <v>0</v>
      </c>
      <c r="BH187" s="145">
        <f>IF(N187="sníž. přenesená",J187,0)</f>
        <v>0</v>
      </c>
      <c r="BI187" s="145">
        <f>IF(N187="nulová",J187,0)</f>
        <v>0</v>
      </c>
      <c r="BJ187" s="18" t="s">
        <v>22</v>
      </c>
      <c r="BK187" s="145">
        <f>ROUND(I187*H187,2)</f>
        <v>0</v>
      </c>
      <c r="BL187" s="18" t="s">
        <v>199</v>
      </c>
      <c r="BM187" s="144" t="s">
        <v>4103</v>
      </c>
    </row>
    <row r="188" spans="2:65" s="1" customFormat="1" ht="10.199999999999999" x14ac:dyDescent="0.2">
      <c r="B188" s="33"/>
      <c r="D188" s="146" t="s">
        <v>201</v>
      </c>
      <c r="F188" s="147" t="s">
        <v>4104</v>
      </c>
      <c r="I188" s="148"/>
      <c r="L188" s="33"/>
      <c r="M188" s="149"/>
      <c r="T188" s="54"/>
      <c r="AT188" s="18" t="s">
        <v>201</v>
      </c>
      <c r="AU188" s="18" t="s">
        <v>89</v>
      </c>
    </row>
    <row r="189" spans="2:65" s="12" customFormat="1" ht="10.199999999999999" x14ac:dyDescent="0.2">
      <c r="B189" s="150"/>
      <c r="D189" s="151" t="s">
        <v>203</v>
      </c>
      <c r="E189" s="152" t="s">
        <v>20</v>
      </c>
      <c r="F189" s="153" t="s">
        <v>4072</v>
      </c>
      <c r="H189" s="152" t="s">
        <v>20</v>
      </c>
      <c r="I189" s="154"/>
      <c r="L189" s="150"/>
      <c r="M189" s="155"/>
      <c r="T189" s="156"/>
      <c r="AT189" s="152" t="s">
        <v>203</v>
      </c>
      <c r="AU189" s="152" t="s">
        <v>89</v>
      </c>
      <c r="AV189" s="12" t="s">
        <v>22</v>
      </c>
      <c r="AW189" s="12" t="s">
        <v>39</v>
      </c>
      <c r="AX189" s="12" t="s">
        <v>80</v>
      </c>
      <c r="AY189" s="152" t="s">
        <v>192</v>
      </c>
    </row>
    <row r="190" spans="2:65" s="13" customFormat="1" ht="10.199999999999999" x14ac:dyDescent="0.2">
      <c r="B190" s="157"/>
      <c r="D190" s="151" t="s">
        <v>203</v>
      </c>
      <c r="E190" s="158" t="s">
        <v>20</v>
      </c>
      <c r="F190" s="159" t="s">
        <v>4105</v>
      </c>
      <c r="H190" s="160">
        <v>17.472000000000001</v>
      </c>
      <c r="I190" s="161"/>
      <c r="L190" s="157"/>
      <c r="M190" s="162"/>
      <c r="T190" s="163"/>
      <c r="AT190" s="158" t="s">
        <v>203</v>
      </c>
      <c r="AU190" s="158" t="s">
        <v>89</v>
      </c>
      <c r="AV190" s="13" t="s">
        <v>89</v>
      </c>
      <c r="AW190" s="13" t="s">
        <v>39</v>
      </c>
      <c r="AX190" s="13" t="s">
        <v>22</v>
      </c>
      <c r="AY190" s="158" t="s">
        <v>192</v>
      </c>
    </row>
    <row r="191" spans="2:65" s="1" customFormat="1" ht="24.15" customHeight="1" x14ac:dyDescent="0.2">
      <c r="B191" s="33"/>
      <c r="C191" s="133" t="s">
        <v>364</v>
      </c>
      <c r="D191" s="133" t="s">
        <v>194</v>
      </c>
      <c r="E191" s="134" t="s">
        <v>4106</v>
      </c>
      <c r="F191" s="135" t="s">
        <v>4107</v>
      </c>
      <c r="G191" s="136" t="s">
        <v>197</v>
      </c>
      <c r="H191" s="137">
        <v>64.463999999999999</v>
      </c>
      <c r="I191" s="138"/>
      <c r="J191" s="139">
        <f>ROUND(I191*H191,2)</f>
        <v>0</v>
      </c>
      <c r="K191" s="135" t="s">
        <v>198</v>
      </c>
      <c r="L191" s="33"/>
      <c r="M191" s="140" t="s">
        <v>20</v>
      </c>
      <c r="N191" s="141" t="s">
        <v>51</v>
      </c>
      <c r="P191" s="142">
        <f>O191*H191</f>
        <v>0</v>
      </c>
      <c r="Q191" s="142">
        <v>0</v>
      </c>
      <c r="R191" s="142">
        <f>Q191*H191</f>
        <v>0</v>
      </c>
      <c r="S191" s="142">
        <v>0</v>
      </c>
      <c r="T191" s="143">
        <f>S191*H191</f>
        <v>0</v>
      </c>
      <c r="AR191" s="144" t="s">
        <v>199</v>
      </c>
      <c r="AT191" s="144" t="s">
        <v>194</v>
      </c>
      <c r="AU191" s="144" t="s">
        <v>89</v>
      </c>
      <c r="AY191" s="18" t="s">
        <v>192</v>
      </c>
      <c r="BE191" s="145">
        <f>IF(N191="základní",J191,0)</f>
        <v>0</v>
      </c>
      <c r="BF191" s="145">
        <f>IF(N191="snížená",J191,0)</f>
        <v>0</v>
      </c>
      <c r="BG191" s="145">
        <f>IF(N191="zákl. přenesená",J191,0)</f>
        <v>0</v>
      </c>
      <c r="BH191" s="145">
        <f>IF(N191="sníž. přenesená",J191,0)</f>
        <v>0</v>
      </c>
      <c r="BI191" s="145">
        <f>IF(N191="nulová",J191,0)</f>
        <v>0</v>
      </c>
      <c r="BJ191" s="18" t="s">
        <v>22</v>
      </c>
      <c r="BK191" s="145">
        <f>ROUND(I191*H191,2)</f>
        <v>0</v>
      </c>
      <c r="BL191" s="18" t="s">
        <v>199</v>
      </c>
      <c r="BM191" s="144" t="s">
        <v>4108</v>
      </c>
    </row>
    <row r="192" spans="2:65" s="1" customFormat="1" ht="10.199999999999999" x14ac:dyDescent="0.2">
      <c r="B192" s="33"/>
      <c r="D192" s="146" t="s">
        <v>201</v>
      </c>
      <c r="F192" s="147" t="s">
        <v>4109</v>
      </c>
      <c r="I192" s="148"/>
      <c r="L192" s="33"/>
      <c r="M192" s="149"/>
      <c r="T192" s="54"/>
      <c r="AT192" s="18" t="s">
        <v>201</v>
      </c>
      <c r="AU192" s="18" t="s">
        <v>89</v>
      </c>
    </row>
    <row r="193" spans="2:65" s="12" customFormat="1" ht="10.199999999999999" x14ac:dyDescent="0.2">
      <c r="B193" s="150"/>
      <c r="D193" s="151" t="s">
        <v>203</v>
      </c>
      <c r="E193" s="152" t="s">
        <v>20</v>
      </c>
      <c r="F193" s="153" t="s">
        <v>4072</v>
      </c>
      <c r="H193" s="152" t="s">
        <v>20</v>
      </c>
      <c r="I193" s="154"/>
      <c r="L193" s="150"/>
      <c r="M193" s="155"/>
      <c r="T193" s="156"/>
      <c r="AT193" s="152" t="s">
        <v>203</v>
      </c>
      <c r="AU193" s="152" t="s">
        <v>89</v>
      </c>
      <c r="AV193" s="12" t="s">
        <v>22</v>
      </c>
      <c r="AW193" s="12" t="s">
        <v>39</v>
      </c>
      <c r="AX193" s="12" t="s">
        <v>80</v>
      </c>
      <c r="AY193" s="152" t="s">
        <v>192</v>
      </c>
    </row>
    <row r="194" spans="2:65" s="13" customFormat="1" ht="10.199999999999999" x14ac:dyDescent="0.2">
      <c r="B194" s="157"/>
      <c r="D194" s="151" t="s">
        <v>203</v>
      </c>
      <c r="E194" s="158" t="s">
        <v>20</v>
      </c>
      <c r="F194" s="159" t="s">
        <v>4110</v>
      </c>
      <c r="H194" s="160">
        <v>64.463999999999999</v>
      </c>
      <c r="I194" s="161"/>
      <c r="L194" s="157"/>
      <c r="M194" s="162"/>
      <c r="T194" s="163"/>
      <c r="AT194" s="158" t="s">
        <v>203</v>
      </c>
      <c r="AU194" s="158" t="s">
        <v>89</v>
      </c>
      <c r="AV194" s="13" t="s">
        <v>89</v>
      </c>
      <c r="AW194" s="13" t="s">
        <v>39</v>
      </c>
      <c r="AX194" s="13" t="s">
        <v>22</v>
      </c>
      <c r="AY194" s="158" t="s">
        <v>192</v>
      </c>
    </row>
    <row r="195" spans="2:65" s="1" customFormat="1" ht="24.15" customHeight="1" x14ac:dyDescent="0.2">
      <c r="B195" s="33"/>
      <c r="C195" s="133" t="s">
        <v>370</v>
      </c>
      <c r="D195" s="133" t="s">
        <v>194</v>
      </c>
      <c r="E195" s="134" t="s">
        <v>1486</v>
      </c>
      <c r="F195" s="135" t="s">
        <v>1487</v>
      </c>
      <c r="G195" s="136" t="s">
        <v>197</v>
      </c>
      <c r="H195" s="137">
        <v>16.388999999999999</v>
      </c>
      <c r="I195" s="138"/>
      <c r="J195" s="139">
        <f>ROUND(I195*H195,2)</f>
        <v>0</v>
      </c>
      <c r="K195" s="135" t="s">
        <v>198</v>
      </c>
      <c r="L195" s="33"/>
      <c r="M195" s="140" t="s">
        <v>20</v>
      </c>
      <c r="N195" s="141" t="s">
        <v>51</v>
      </c>
      <c r="P195" s="142">
        <f>O195*H195</f>
        <v>0</v>
      </c>
      <c r="Q195" s="142">
        <v>0</v>
      </c>
      <c r="R195" s="142">
        <f>Q195*H195</f>
        <v>0</v>
      </c>
      <c r="S195" s="142">
        <v>0</v>
      </c>
      <c r="T195" s="143">
        <f>S195*H195</f>
        <v>0</v>
      </c>
      <c r="AR195" s="144" t="s">
        <v>199</v>
      </c>
      <c r="AT195" s="144" t="s">
        <v>194</v>
      </c>
      <c r="AU195" s="144" t="s">
        <v>89</v>
      </c>
      <c r="AY195" s="18" t="s">
        <v>192</v>
      </c>
      <c r="BE195" s="145">
        <f>IF(N195="základní",J195,0)</f>
        <v>0</v>
      </c>
      <c r="BF195" s="145">
        <f>IF(N195="snížená",J195,0)</f>
        <v>0</v>
      </c>
      <c r="BG195" s="145">
        <f>IF(N195="zákl. přenesená",J195,0)</f>
        <v>0</v>
      </c>
      <c r="BH195" s="145">
        <f>IF(N195="sníž. přenesená",J195,0)</f>
        <v>0</v>
      </c>
      <c r="BI195" s="145">
        <f>IF(N195="nulová",J195,0)</f>
        <v>0</v>
      </c>
      <c r="BJ195" s="18" t="s">
        <v>22</v>
      </c>
      <c r="BK195" s="145">
        <f>ROUND(I195*H195,2)</f>
        <v>0</v>
      </c>
      <c r="BL195" s="18" t="s">
        <v>199</v>
      </c>
      <c r="BM195" s="144" t="s">
        <v>4111</v>
      </c>
    </row>
    <row r="196" spans="2:65" s="1" customFormat="1" ht="10.199999999999999" x14ac:dyDescent="0.2">
      <c r="B196" s="33"/>
      <c r="D196" s="146" t="s">
        <v>201</v>
      </c>
      <c r="F196" s="147" t="s">
        <v>1489</v>
      </c>
      <c r="I196" s="148"/>
      <c r="L196" s="33"/>
      <c r="M196" s="149"/>
      <c r="T196" s="54"/>
      <c r="AT196" s="18" t="s">
        <v>201</v>
      </c>
      <c r="AU196" s="18" t="s">
        <v>89</v>
      </c>
    </row>
    <row r="197" spans="2:65" s="12" customFormat="1" ht="10.199999999999999" x14ac:dyDescent="0.2">
      <c r="B197" s="150"/>
      <c r="D197" s="151" t="s">
        <v>203</v>
      </c>
      <c r="E197" s="152" t="s">
        <v>20</v>
      </c>
      <c r="F197" s="153" t="s">
        <v>4112</v>
      </c>
      <c r="H197" s="152" t="s">
        <v>20</v>
      </c>
      <c r="I197" s="154"/>
      <c r="L197" s="150"/>
      <c r="M197" s="155"/>
      <c r="T197" s="156"/>
      <c r="AT197" s="152" t="s">
        <v>203</v>
      </c>
      <c r="AU197" s="152" t="s">
        <v>89</v>
      </c>
      <c r="AV197" s="12" t="s">
        <v>22</v>
      </c>
      <c r="AW197" s="12" t="s">
        <v>39</v>
      </c>
      <c r="AX197" s="12" t="s">
        <v>80</v>
      </c>
      <c r="AY197" s="152" t="s">
        <v>192</v>
      </c>
    </row>
    <row r="198" spans="2:65" s="13" customFormat="1" ht="10.199999999999999" x14ac:dyDescent="0.2">
      <c r="B198" s="157"/>
      <c r="D198" s="151" t="s">
        <v>203</v>
      </c>
      <c r="E198" s="158" t="s">
        <v>20</v>
      </c>
      <c r="F198" s="159" t="s">
        <v>4113</v>
      </c>
      <c r="H198" s="160">
        <v>1.248</v>
      </c>
      <c r="I198" s="161"/>
      <c r="L198" s="157"/>
      <c r="M198" s="162"/>
      <c r="T198" s="163"/>
      <c r="AT198" s="158" t="s">
        <v>203</v>
      </c>
      <c r="AU198" s="158" t="s">
        <v>89</v>
      </c>
      <c r="AV198" s="13" t="s">
        <v>89</v>
      </c>
      <c r="AW198" s="13" t="s">
        <v>39</v>
      </c>
      <c r="AX198" s="13" t="s">
        <v>80</v>
      </c>
      <c r="AY198" s="158" t="s">
        <v>192</v>
      </c>
    </row>
    <row r="199" spans="2:65" s="13" customFormat="1" ht="10.199999999999999" x14ac:dyDescent="0.2">
      <c r="B199" s="157"/>
      <c r="D199" s="151" t="s">
        <v>203</v>
      </c>
      <c r="E199" s="158" t="s">
        <v>20</v>
      </c>
      <c r="F199" s="159" t="s">
        <v>4114</v>
      </c>
      <c r="H199" s="160">
        <v>2.9119999999999999</v>
      </c>
      <c r="I199" s="161"/>
      <c r="L199" s="157"/>
      <c r="M199" s="162"/>
      <c r="T199" s="163"/>
      <c r="AT199" s="158" t="s">
        <v>203</v>
      </c>
      <c r="AU199" s="158" t="s">
        <v>89</v>
      </c>
      <c r="AV199" s="13" t="s">
        <v>89</v>
      </c>
      <c r="AW199" s="13" t="s">
        <v>39</v>
      </c>
      <c r="AX199" s="13" t="s">
        <v>80</v>
      </c>
      <c r="AY199" s="158" t="s">
        <v>192</v>
      </c>
    </row>
    <row r="200" spans="2:65" s="13" customFormat="1" ht="10.199999999999999" x14ac:dyDescent="0.2">
      <c r="B200" s="157"/>
      <c r="D200" s="151" t="s">
        <v>203</v>
      </c>
      <c r="E200" s="158" t="s">
        <v>20</v>
      </c>
      <c r="F200" s="159" t="s">
        <v>4115</v>
      </c>
      <c r="H200" s="160">
        <v>1.4850000000000001</v>
      </c>
      <c r="I200" s="161"/>
      <c r="L200" s="157"/>
      <c r="M200" s="162"/>
      <c r="T200" s="163"/>
      <c r="AT200" s="158" t="s">
        <v>203</v>
      </c>
      <c r="AU200" s="158" t="s">
        <v>89</v>
      </c>
      <c r="AV200" s="13" t="s">
        <v>89</v>
      </c>
      <c r="AW200" s="13" t="s">
        <v>39</v>
      </c>
      <c r="AX200" s="13" t="s">
        <v>80</v>
      </c>
      <c r="AY200" s="158" t="s">
        <v>192</v>
      </c>
    </row>
    <row r="201" spans="2:65" s="13" customFormat="1" ht="10.199999999999999" x14ac:dyDescent="0.2">
      <c r="B201" s="157"/>
      <c r="D201" s="151" t="s">
        <v>203</v>
      </c>
      <c r="E201" s="158" t="s">
        <v>20</v>
      </c>
      <c r="F201" s="159" t="s">
        <v>4116</v>
      </c>
      <c r="H201" s="160">
        <v>10.744</v>
      </c>
      <c r="I201" s="161"/>
      <c r="L201" s="157"/>
      <c r="M201" s="162"/>
      <c r="T201" s="163"/>
      <c r="AT201" s="158" t="s">
        <v>203</v>
      </c>
      <c r="AU201" s="158" t="s">
        <v>89</v>
      </c>
      <c r="AV201" s="13" t="s">
        <v>89</v>
      </c>
      <c r="AW201" s="13" t="s">
        <v>39</v>
      </c>
      <c r="AX201" s="13" t="s">
        <v>80</v>
      </c>
      <c r="AY201" s="158" t="s">
        <v>192</v>
      </c>
    </row>
    <row r="202" spans="2:65" s="14" customFormat="1" ht="10.199999999999999" x14ac:dyDescent="0.2">
      <c r="B202" s="164"/>
      <c r="D202" s="151" t="s">
        <v>203</v>
      </c>
      <c r="E202" s="165" t="s">
        <v>20</v>
      </c>
      <c r="F202" s="166" t="s">
        <v>207</v>
      </c>
      <c r="H202" s="167">
        <v>16.388999999999999</v>
      </c>
      <c r="I202" s="168"/>
      <c r="L202" s="164"/>
      <c r="M202" s="169"/>
      <c r="T202" s="170"/>
      <c r="AT202" s="165" t="s">
        <v>203</v>
      </c>
      <c r="AU202" s="165" t="s">
        <v>89</v>
      </c>
      <c r="AV202" s="14" t="s">
        <v>199</v>
      </c>
      <c r="AW202" s="14" t="s">
        <v>39</v>
      </c>
      <c r="AX202" s="14" t="s">
        <v>22</v>
      </c>
      <c r="AY202" s="165" t="s">
        <v>192</v>
      </c>
    </row>
    <row r="203" spans="2:65" s="1" customFormat="1" ht="24.15" customHeight="1" x14ac:dyDescent="0.2">
      <c r="B203" s="33"/>
      <c r="C203" s="133" t="s">
        <v>375</v>
      </c>
      <c r="D203" s="133" t="s">
        <v>194</v>
      </c>
      <c r="E203" s="134" t="s">
        <v>1495</v>
      </c>
      <c r="F203" s="135" t="s">
        <v>4117</v>
      </c>
      <c r="G203" s="136" t="s">
        <v>234</v>
      </c>
      <c r="H203" s="137">
        <v>217.56</v>
      </c>
      <c r="I203" s="138"/>
      <c r="J203" s="139">
        <f>ROUND(I203*H203,2)</f>
        <v>0</v>
      </c>
      <c r="K203" s="135" t="s">
        <v>198</v>
      </c>
      <c r="L203" s="33"/>
      <c r="M203" s="140" t="s">
        <v>20</v>
      </c>
      <c r="N203" s="141" t="s">
        <v>51</v>
      </c>
      <c r="P203" s="142">
        <f>O203*H203</f>
        <v>0</v>
      </c>
      <c r="Q203" s="142">
        <v>8.4999999999999995E-4</v>
      </c>
      <c r="R203" s="142">
        <f>Q203*H203</f>
        <v>0.18492599999999998</v>
      </c>
      <c r="S203" s="142">
        <v>0</v>
      </c>
      <c r="T203" s="143">
        <f>S203*H203</f>
        <v>0</v>
      </c>
      <c r="AR203" s="144" t="s">
        <v>199</v>
      </c>
      <c r="AT203" s="144" t="s">
        <v>194</v>
      </c>
      <c r="AU203" s="144" t="s">
        <v>89</v>
      </c>
      <c r="AY203" s="18" t="s">
        <v>192</v>
      </c>
      <c r="BE203" s="145">
        <f>IF(N203="základní",J203,0)</f>
        <v>0</v>
      </c>
      <c r="BF203" s="145">
        <f>IF(N203="snížená",J203,0)</f>
        <v>0</v>
      </c>
      <c r="BG203" s="145">
        <f>IF(N203="zákl. přenesená",J203,0)</f>
        <v>0</v>
      </c>
      <c r="BH203" s="145">
        <f>IF(N203="sníž. přenesená",J203,0)</f>
        <v>0</v>
      </c>
      <c r="BI203" s="145">
        <f>IF(N203="nulová",J203,0)</f>
        <v>0</v>
      </c>
      <c r="BJ203" s="18" t="s">
        <v>22</v>
      </c>
      <c r="BK203" s="145">
        <f>ROUND(I203*H203,2)</f>
        <v>0</v>
      </c>
      <c r="BL203" s="18" t="s">
        <v>199</v>
      </c>
      <c r="BM203" s="144" t="s">
        <v>4118</v>
      </c>
    </row>
    <row r="204" spans="2:65" s="1" customFormat="1" ht="10.199999999999999" x14ac:dyDescent="0.2">
      <c r="B204" s="33"/>
      <c r="D204" s="146" t="s">
        <v>201</v>
      </c>
      <c r="F204" s="147" t="s">
        <v>1498</v>
      </c>
      <c r="I204" s="148"/>
      <c r="L204" s="33"/>
      <c r="M204" s="149"/>
      <c r="T204" s="54"/>
      <c r="AT204" s="18" t="s">
        <v>201</v>
      </c>
      <c r="AU204" s="18" t="s">
        <v>89</v>
      </c>
    </row>
    <row r="205" spans="2:65" s="12" customFormat="1" ht="10.199999999999999" x14ac:dyDescent="0.2">
      <c r="B205" s="150"/>
      <c r="D205" s="151" t="s">
        <v>203</v>
      </c>
      <c r="E205" s="152" t="s">
        <v>20</v>
      </c>
      <c r="F205" s="153" t="s">
        <v>4047</v>
      </c>
      <c r="H205" s="152" t="s">
        <v>20</v>
      </c>
      <c r="I205" s="154"/>
      <c r="L205" s="150"/>
      <c r="M205" s="155"/>
      <c r="T205" s="156"/>
      <c r="AT205" s="152" t="s">
        <v>203</v>
      </c>
      <c r="AU205" s="152" t="s">
        <v>89</v>
      </c>
      <c r="AV205" s="12" t="s">
        <v>22</v>
      </c>
      <c r="AW205" s="12" t="s">
        <v>39</v>
      </c>
      <c r="AX205" s="12" t="s">
        <v>80</v>
      </c>
      <c r="AY205" s="152" t="s">
        <v>192</v>
      </c>
    </row>
    <row r="206" spans="2:65" s="12" customFormat="1" ht="10.199999999999999" x14ac:dyDescent="0.2">
      <c r="B206" s="150"/>
      <c r="D206" s="151" t="s">
        <v>203</v>
      </c>
      <c r="E206" s="152" t="s">
        <v>20</v>
      </c>
      <c r="F206" s="153" t="s">
        <v>4059</v>
      </c>
      <c r="H206" s="152" t="s">
        <v>20</v>
      </c>
      <c r="I206" s="154"/>
      <c r="L206" s="150"/>
      <c r="M206" s="155"/>
      <c r="T206" s="156"/>
      <c r="AT206" s="152" t="s">
        <v>203</v>
      </c>
      <c r="AU206" s="152" t="s">
        <v>89</v>
      </c>
      <c r="AV206" s="12" t="s">
        <v>22</v>
      </c>
      <c r="AW206" s="12" t="s">
        <v>39</v>
      </c>
      <c r="AX206" s="12" t="s">
        <v>80</v>
      </c>
      <c r="AY206" s="152" t="s">
        <v>192</v>
      </c>
    </row>
    <row r="207" spans="2:65" s="13" customFormat="1" ht="10.199999999999999" x14ac:dyDescent="0.2">
      <c r="B207" s="157"/>
      <c r="D207" s="151" t="s">
        <v>203</v>
      </c>
      <c r="E207" s="158" t="s">
        <v>20</v>
      </c>
      <c r="F207" s="159" t="s">
        <v>4119</v>
      </c>
      <c r="H207" s="160">
        <v>191.8</v>
      </c>
      <c r="I207" s="161"/>
      <c r="L207" s="157"/>
      <c r="M207" s="162"/>
      <c r="T207" s="163"/>
      <c r="AT207" s="158" t="s">
        <v>203</v>
      </c>
      <c r="AU207" s="158" t="s">
        <v>89</v>
      </c>
      <c r="AV207" s="13" t="s">
        <v>89</v>
      </c>
      <c r="AW207" s="13" t="s">
        <v>39</v>
      </c>
      <c r="AX207" s="13" t="s">
        <v>80</v>
      </c>
      <c r="AY207" s="158" t="s">
        <v>192</v>
      </c>
    </row>
    <row r="208" spans="2:65" s="12" customFormat="1" ht="10.199999999999999" x14ac:dyDescent="0.2">
      <c r="B208" s="150"/>
      <c r="D208" s="151" t="s">
        <v>203</v>
      </c>
      <c r="E208" s="152" t="s">
        <v>20</v>
      </c>
      <c r="F208" s="153" t="s">
        <v>4061</v>
      </c>
      <c r="H208" s="152" t="s">
        <v>20</v>
      </c>
      <c r="I208" s="154"/>
      <c r="L208" s="150"/>
      <c r="M208" s="155"/>
      <c r="T208" s="156"/>
      <c r="AT208" s="152" t="s">
        <v>203</v>
      </c>
      <c r="AU208" s="152" t="s">
        <v>89</v>
      </c>
      <c r="AV208" s="12" t="s">
        <v>22</v>
      </c>
      <c r="AW208" s="12" t="s">
        <v>39</v>
      </c>
      <c r="AX208" s="12" t="s">
        <v>80</v>
      </c>
      <c r="AY208" s="152" t="s">
        <v>192</v>
      </c>
    </row>
    <row r="209" spans="2:65" s="13" customFormat="1" ht="10.199999999999999" x14ac:dyDescent="0.2">
      <c r="B209" s="157"/>
      <c r="D209" s="151" t="s">
        <v>203</v>
      </c>
      <c r="E209" s="158" t="s">
        <v>20</v>
      </c>
      <c r="F209" s="159" t="s">
        <v>4120</v>
      </c>
      <c r="H209" s="160">
        <v>25.76</v>
      </c>
      <c r="I209" s="161"/>
      <c r="L209" s="157"/>
      <c r="M209" s="162"/>
      <c r="T209" s="163"/>
      <c r="AT209" s="158" t="s">
        <v>203</v>
      </c>
      <c r="AU209" s="158" t="s">
        <v>89</v>
      </c>
      <c r="AV209" s="13" t="s">
        <v>89</v>
      </c>
      <c r="AW209" s="13" t="s">
        <v>39</v>
      </c>
      <c r="AX209" s="13" t="s">
        <v>80</v>
      </c>
      <c r="AY209" s="158" t="s">
        <v>192</v>
      </c>
    </row>
    <row r="210" spans="2:65" s="14" customFormat="1" ht="10.199999999999999" x14ac:dyDescent="0.2">
      <c r="B210" s="164"/>
      <c r="D210" s="151" t="s">
        <v>203</v>
      </c>
      <c r="E210" s="165" t="s">
        <v>20</v>
      </c>
      <c r="F210" s="166" t="s">
        <v>207</v>
      </c>
      <c r="H210" s="167">
        <v>217.56</v>
      </c>
      <c r="I210" s="168"/>
      <c r="L210" s="164"/>
      <c r="M210" s="169"/>
      <c r="T210" s="170"/>
      <c r="AT210" s="165" t="s">
        <v>203</v>
      </c>
      <c r="AU210" s="165" t="s">
        <v>89</v>
      </c>
      <c r="AV210" s="14" t="s">
        <v>199</v>
      </c>
      <c r="AW210" s="14" t="s">
        <v>39</v>
      </c>
      <c r="AX210" s="14" t="s">
        <v>22</v>
      </c>
      <c r="AY210" s="165" t="s">
        <v>192</v>
      </c>
    </row>
    <row r="211" spans="2:65" s="1" customFormat="1" ht="24.15" customHeight="1" x14ac:dyDescent="0.2">
      <c r="B211" s="33"/>
      <c r="C211" s="133" t="s">
        <v>380</v>
      </c>
      <c r="D211" s="133" t="s">
        <v>194</v>
      </c>
      <c r="E211" s="134" t="s">
        <v>1505</v>
      </c>
      <c r="F211" s="135" t="s">
        <v>4121</v>
      </c>
      <c r="G211" s="136" t="s">
        <v>234</v>
      </c>
      <c r="H211" s="137">
        <v>217.56</v>
      </c>
      <c r="I211" s="138"/>
      <c r="J211" s="139">
        <f>ROUND(I211*H211,2)</f>
        <v>0</v>
      </c>
      <c r="K211" s="135" t="s">
        <v>198</v>
      </c>
      <c r="L211" s="33"/>
      <c r="M211" s="140" t="s">
        <v>20</v>
      </c>
      <c r="N211" s="141" t="s">
        <v>51</v>
      </c>
      <c r="P211" s="142">
        <f>O211*H211</f>
        <v>0</v>
      </c>
      <c r="Q211" s="142">
        <v>0</v>
      </c>
      <c r="R211" s="142">
        <f>Q211*H211</f>
        <v>0</v>
      </c>
      <c r="S211" s="142">
        <v>0</v>
      </c>
      <c r="T211" s="143">
        <f>S211*H211</f>
        <v>0</v>
      </c>
      <c r="AR211" s="144" t="s">
        <v>199</v>
      </c>
      <c r="AT211" s="144" t="s">
        <v>194</v>
      </c>
      <c r="AU211" s="144" t="s">
        <v>89</v>
      </c>
      <c r="AY211" s="18" t="s">
        <v>192</v>
      </c>
      <c r="BE211" s="145">
        <f>IF(N211="základní",J211,0)</f>
        <v>0</v>
      </c>
      <c r="BF211" s="145">
        <f>IF(N211="snížená",J211,0)</f>
        <v>0</v>
      </c>
      <c r="BG211" s="145">
        <f>IF(N211="zákl. přenesená",J211,0)</f>
        <v>0</v>
      </c>
      <c r="BH211" s="145">
        <f>IF(N211="sníž. přenesená",J211,0)</f>
        <v>0</v>
      </c>
      <c r="BI211" s="145">
        <f>IF(N211="nulová",J211,0)</f>
        <v>0</v>
      </c>
      <c r="BJ211" s="18" t="s">
        <v>22</v>
      </c>
      <c r="BK211" s="145">
        <f>ROUND(I211*H211,2)</f>
        <v>0</v>
      </c>
      <c r="BL211" s="18" t="s">
        <v>199</v>
      </c>
      <c r="BM211" s="144" t="s">
        <v>4122</v>
      </c>
    </row>
    <row r="212" spans="2:65" s="1" customFormat="1" ht="10.199999999999999" x14ac:dyDescent="0.2">
      <c r="B212" s="33"/>
      <c r="D212" s="146" t="s">
        <v>201</v>
      </c>
      <c r="F212" s="147" t="s">
        <v>1508</v>
      </c>
      <c r="I212" s="148"/>
      <c r="L212" s="33"/>
      <c r="M212" s="149"/>
      <c r="T212" s="54"/>
      <c r="AT212" s="18" t="s">
        <v>201</v>
      </c>
      <c r="AU212" s="18" t="s">
        <v>89</v>
      </c>
    </row>
    <row r="213" spans="2:65" s="1" customFormat="1" ht="37.799999999999997" customHeight="1" x14ac:dyDescent="0.2">
      <c r="B213" s="33"/>
      <c r="C213" s="133" t="s">
        <v>3026</v>
      </c>
      <c r="D213" s="133" t="s">
        <v>194</v>
      </c>
      <c r="E213" s="134" t="s">
        <v>1552</v>
      </c>
      <c r="F213" s="135" t="s">
        <v>1553</v>
      </c>
      <c r="G213" s="136" t="s">
        <v>197</v>
      </c>
      <c r="H213" s="137">
        <v>87.822000000000003</v>
      </c>
      <c r="I213" s="138"/>
      <c r="J213" s="139">
        <f>ROUND(I213*H213,2)</f>
        <v>0</v>
      </c>
      <c r="K213" s="135" t="s">
        <v>198</v>
      </c>
      <c r="L213" s="33"/>
      <c r="M213" s="140" t="s">
        <v>20</v>
      </c>
      <c r="N213" s="141" t="s">
        <v>51</v>
      </c>
      <c r="P213" s="142">
        <f>O213*H213</f>
        <v>0</v>
      </c>
      <c r="Q213" s="142">
        <v>0</v>
      </c>
      <c r="R213" s="142">
        <f>Q213*H213</f>
        <v>0</v>
      </c>
      <c r="S213" s="142">
        <v>0</v>
      </c>
      <c r="T213" s="143">
        <f>S213*H213</f>
        <v>0</v>
      </c>
      <c r="AR213" s="144" t="s">
        <v>199</v>
      </c>
      <c r="AT213" s="144" t="s">
        <v>194</v>
      </c>
      <c r="AU213" s="144" t="s">
        <v>89</v>
      </c>
      <c r="AY213" s="18" t="s">
        <v>192</v>
      </c>
      <c r="BE213" s="145">
        <f>IF(N213="základní",J213,0)</f>
        <v>0</v>
      </c>
      <c r="BF213" s="145">
        <f>IF(N213="snížená",J213,0)</f>
        <v>0</v>
      </c>
      <c r="BG213" s="145">
        <f>IF(N213="zákl. přenesená",J213,0)</f>
        <v>0</v>
      </c>
      <c r="BH213" s="145">
        <f>IF(N213="sníž. přenesená",J213,0)</f>
        <v>0</v>
      </c>
      <c r="BI213" s="145">
        <f>IF(N213="nulová",J213,0)</f>
        <v>0</v>
      </c>
      <c r="BJ213" s="18" t="s">
        <v>22</v>
      </c>
      <c r="BK213" s="145">
        <f>ROUND(I213*H213,2)</f>
        <v>0</v>
      </c>
      <c r="BL213" s="18" t="s">
        <v>199</v>
      </c>
      <c r="BM213" s="144" t="s">
        <v>4123</v>
      </c>
    </row>
    <row r="214" spans="2:65" s="1" customFormat="1" ht="10.199999999999999" x14ac:dyDescent="0.2">
      <c r="B214" s="33"/>
      <c r="D214" s="146" t="s">
        <v>201</v>
      </c>
      <c r="F214" s="147" t="s">
        <v>1555</v>
      </c>
      <c r="I214" s="148"/>
      <c r="L214" s="33"/>
      <c r="M214" s="149"/>
      <c r="T214" s="54"/>
      <c r="AT214" s="18" t="s">
        <v>201</v>
      </c>
      <c r="AU214" s="18" t="s">
        <v>89</v>
      </c>
    </row>
    <row r="215" spans="2:65" s="12" customFormat="1" ht="10.199999999999999" x14ac:dyDescent="0.2">
      <c r="B215" s="150"/>
      <c r="D215" s="151" t="s">
        <v>203</v>
      </c>
      <c r="E215" s="152" t="s">
        <v>20</v>
      </c>
      <c r="F215" s="153" t="s">
        <v>4124</v>
      </c>
      <c r="H215" s="152" t="s">
        <v>20</v>
      </c>
      <c r="I215" s="154"/>
      <c r="L215" s="150"/>
      <c r="M215" s="155"/>
      <c r="T215" s="156"/>
      <c r="AT215" s="152" t="s">
        <v>203</v>
      </c>
      <c r="AU215" s="152" t="s">
        <v>89</v>
      </c>
      <c r="AV215" s="12" t="s">
        <v>22</v>
      </c>
      <c r="AW215" s="12" t="s">
        <v>39</v>
      </c>
      <c r="AX215" s="12" t="s">
        <v>80</v>
      </c>
      <c r="AY215" s="152" t="s">
        <v>192</v>
      </c>
    </row>
    <row r="216" spans="2:65" s="13" customFormat="1" ht="10.199999999999999" x14ac:dyDescent="0.2">
      <c r="B216" s="157"/>
      <c r="D216" s="151" t="s">
        <v>203</v>
      </c>
      <c r="E216" s="158" t="s">
        <v>20</v>
      </c>
      <c r="F216" s="159" t="s">
        <v>4000</v>
      </c>
      <c r="H216" s="160">
        <v>12.48</v>
      </c>
      <c r="I216" s="161"/>
      <c r="L216" s="157"/>
      <c r="M216" s="162"/>
      <c r="T216" s="163"/>
      <c r="AT216" s="158" t="s">
        <v>203</v>
      </c>
      <c r="AU216" s="158" t="s">
        <v>89</v>
      </c>
      <c r="AV216" s="13" t="s">
        <v>89</v>
      </c>
      <c r="AW216" s="13" t="s">
        <v>39</v>
      </c>
      <c r="AX216" s="13" t="s">
        <v>80</v>
      </c>
      <c r="AY216" s="158" t="s">
        <v>192</v>
      </c>
    </row>
    <row r="217" spans="2:65" s="13" customFormat="1" ht="10.199999999999999" x14ac:dyDescent="0.2">
      <c r="B217" s="157"/>
      <c r="D217" s="151" t="s">
        <v>203</v>
      </c>
      <c r="E217" s="158" t="s">
        <v>20</v>
      </c>
      <c r="F217" s="159" t="s">
        <v>3998</v>
      </c>
      <c r="H217" s="160">
        <v>14.85</v>
      </c>
      <c r="I217" s="161"/>
      <c r="L217" s="157"/>
      <c r="M217" s="162"/>
      <c r="T217" s="163"/>
      <c r="AT217" s="158" t="s">
        <v>203</v>
      </c>
      <c r="AU217" s="158" t="s">
        <v>89</v>
      </c>
      <c r="AV217" s="13" t="s">
        <v>89</v>
      </c>
      <c r="AW217" s="13" t="s">
        <v>39</v>
      </c>
      <c r="AX217" s="13" t="s">
        <v>80</v>
      </c>
      <c r="AY217" s="158" t="s">
        <v>192</v>
      </c>
    </row>
    <row r="218" spans="2:65" s="12" customFormat="1" ht="10.199999999999999" x14ac:dyDescent="0.2">
      <c r="B218" s="150"/>
      <c r="D218" s="151" t="s">
        <v>203</v>
      </c>
      <c r="E218" s="152" t="s">
        <v>20</v>
      </c>
      <c r="F218" s="153" t="s">
        <v>4125</v>
      </c>
      <c r="H218" s="152" t="s">
        <v>20</v>
      </c>
      <c r="I218" s="154"/>
      <c r="L218" s="150"/>
      <c r="M218" s="155"/>
      <c r="T218" s="156"/>
      <c r="AT218" s="152" t="s">
        <v>203</v>
      </c>
      <c r="AU218" s="152" t="s">
        <v>89</v>
      </c>
      <c r="AV218" s="12" t="s">
        <v>22</v>
      </c>
      <c r="AW218" s="12" t="s">
        <v>39</v>
      </c>
      <c r="AX218" s="12" t="s">
        <v>80</v>
      </c>
      <c r="AY218" s="152" t="s">
        <v>192</v>
      </c>
    </row>
    <row r="219" spans="2:65" s="13" customFormat="1" ht="10.199999999999999" x14ac:dyDescent="0.2">
      <c r="B219" s="157"/>
      <c r="D219" s="151" t="s">
        <v>203</v>
      </c>
      <c r="E219" s="158" t="s">
        <v>20</v>
      </c>
      <c r="F219" s="159" t="s">
        <v>4000</v>
      </c>
      <c r="H219" s="160">
        <v>12.48</v>
      </c>
      <c r="I219" s="161"/>
      <c r="L219" s="157"/>
      <c r="M219" s="162"/>
      <c r="T219" s="163"/>
      <c r="AT219" s="158" t="s">
        <v>203</v>
      </c>
      <c r="AU219" s="158" t="s">
        <v>89</v>
      </c>
      <c r="AV219" s="13" t="s">
        <v>89</v>
      </c>
      <c r="AW219" s="13" t="s">
        <v>39</v>
      </c>
      <c r="AX219" s="13" t="s">
        <v>80</v>
      </c>
      <c r="AY219" s="158" t="s">
        <v>192</v>
      </c>
    </row>
    <row r="220" spans="2:65" s="13" customFormat="1" ht="10.199999999999999" x14ac:dyDescent="0.2">
      <c r="B220" s="157"/>
      <c r="D220" s="151" t="s">
        <v>203</v>
      </c>
      <c r="E220" s="158" t="s">
        <v>20</v>
      </c>
      <c r="F220" s="159" t="s">
        <v>3998</v>
      </c>
      <c r="H220" s="160">
        <v>14.85</v>
      </c>
      <c r="I220" s="161"/>
      <c r="L220" s="157"/>
      <c r="M220" s="162"/>
      <c r="T220" s="163"/>
      <c r="AT220" s="158" t="s">
        <v>203</v>
      </c>
      <c r="AU220" s="158" t="s">
        <v>89</v>
      </c>
      <c r="AV220" s="13" t="s">
        <v>89</v>
      </c>
      <c r="AW220" s="13" t="s">
        <v>39</v>
      </c>
      <c r="AX220" s="13" t="s">
        <v>80</v>
      </c>
      <c r="AY220" s="158" t="s">
        <v>192</v>
      </c>
    </row>
    <row r="221" spans="2:65" s="15" customFormat="1" ht="10.199999999999999" x14ac:dyDescent="0.2">
      <c r="B221" s="171"/>
      <c r="D221" s="151" t="s">
        <v>203</v>
      </c>
      <c r="E221" s="172" t="s">
        <v>20</v>
      </c>
      <c r="F221" s="173" t="s">
        <v>335</v>
      </c>
      <c r="H221" s="174">
        <v>54.66</v>
      </c>
      <c r="I221" s="175"/>
      <c r="L221" s="171"/>
      <c r="M221" s="176"/>
      <c r="T221" s="177"/>
      <c r="AT221" s="172" t="s">
        <v>203</v>
      </c>
      <c r="AU221" s="172" t="s">
        <v>89</v>
      </c>
      <c r="AV221" s="15" t="s">
        <v>225</v>
      </c>
      <c r="AW221" s="15" t="s">
        <v>39</v>
      </c>
      <c r="AX221" s="15" t="s">
        <v>80</v>
      </c>
      <c r="AY221" s="172" t="s">
        <v>192</v>
      </c>
    </row>
    <row r="222" spans="2:65" s="12" customFormat="1" ht="10.199999999999999" x14ac:dyDescent="0.2">
      <c r="B222" s="150"/>
      <c r="D222" s="151" t="s">
        <v>203</v>
      </c>
      <c r="E222" s="152" t="s">
        <v>20</v>
      </c>
      <c r="F222" s="153" t="s">
        <v>4126</v>
      </c>
      <c r="H222" s="152" t="s">
        <v>20</v>
      </c>
      <c r="I222" s="154"/>
      <c r="L222" s="150"/>
      <c r="M222" s="155"/>
      <c r="T222" s="156"/>
      <c r="AT222" s="152" t="s">
        <v>203</v>
      </c>
      <c r="AU222" s="152" t="s">
        <v>89</v>
      </c>
      <c r="AV222" s="12" t="s">
        <v>22</v>
      </c>
      <c r="AW222" s="12" t="s">
        <v>39</v>
      </c>
      <c r="AX222" s="12" t="s">
        <v>80</v>
      </c>
      <c r="AY222" s="152" t="s">
        <v>192</v>
      </c>
    </row>
    <row r="223" spans="2:65" s="13" customFormat="1" ht="10.199999999999999" x14ac:dyDescent="0.2">
      <c r="B223" s="157"/>
      <c r="D223" s="151" t="s">
        <v>203</v>
      </c>
      <c r="E223" s="158" t="s">
        <v>20</v>
      </c>
      <c r="F223" s="159" t="s">
        <v>4009</v>
      </c>
      <c r="H223" s="160">
        <v>115.116</v>
      </c>
      <c r="I223" s="161"/>
      <c r="L223" s="157"/>
      <c r="M223" s="162"/>
      <c r="T223" s="163"/>
      <c r="AT223" s="158" t="s">
        <v>203</v>
      </c>
      <c r="AU223" s="158" t="s">
        <v>89</v>
      </c>
      <c r="AV223" s="13" t="s">
        <v>89</v>
      </c>
      <c r="AW223" s="13" t="s">
        <v>39</v>
      </c>
      <c r="AX223" s="13" t="s">
        <v>80</v>
      </c>
      <c r="AY223" s="158" t="s">
        <v>192</v>
      </c>
    </row>
    <row r="224" spans="2:65" s="12" customFormat="1" ht="10.199999999999999" x14ac:dyDescent="0.2">
      <c r="B224" s="150"/>
      <c r="D224" s="151" t="s">
        <v>203</v>
      </c>
      <c r="E224" s="152" t="s">
        <v>20</v>
      </c>
      <c r="F224" s="153" t="s">
        <v>4127</v>
      </c>
      <c r="H224" s="152" t="s">
        <v>20</v>
      </c>
      <c r="I224" s="154"/>
      <c r="L224" s="150"/>
      <c r="M224" s="155"/>
      <c r="T224" s="156"/>
      <c r="AT224" s="152" t="s">
        <v>203</v>
      </c>
      <c r="AU224" s="152" t="s">
        <v>89</v>
      </c>
      <c r="AV224" s="12" t="s">
        <v>22</v>
      </c>
      <c r="AW224" s="12" t="s">
        <v>39</v>
      </c>
      <c r="AX224" s="12" t="s">
        <v>80</v>
      </c>
      <c r="AY224" s="152" t="s">
        <v>192</v>
      </c>
    </row>
    <row r="225" spans="2:65" s="13" customFormat="1" ht="10.199999999999999" x14ac:dyDescent="0.2">
      <c r="B225" s="157"/>
      <c r="D225" s="151" t="s">
        <v>203</v>
      </c>
      <c r="E225" s="158" t="s">
        <v>20</v>
      </c>
      <c r="F225" s="159" t="s">
        <v>4128</v>
      </c>
      <c r="H225" s="160">
        <v>-12.48</v>
      </c>
      <c r="I225" s="161"/>
      <c r="L225" s="157"/>
      <c r="M225" s="162"/>
      <c r="T225" s="163"/>
      <c r="AT225" s="158" t="s">
        <v>203</v>
      </c>
      <c r="AU225" s="158" t="s">
        <v>89</v>
      </c>
      <c r="AV225" s="13" t="s">
        <v>89</v>
      </c>
      <c r="AW225" s="13" t="s">
        <v>39</v>
      </c>
      <c r="AX225" s="13" t="s">
        <v>80</v>
      </c>
      <c r="AY225" s="158" t="s">
        <v>192</v>
      </c>
    </row>
    <row r="226" spans="2:65" s="13" customFormat="1" ht="10.199999999999999" x14ac:dyDescent="0.2">
      <c r="B226" s="157"/>
      <c r="D226" s="151" t="s">
        <v>203</v>
      </c>
      <c r="E226" s="158" t="s">
        <v>20</v>
      </c>
      <c r="F226" s="159" t="s">
        <v>4129</v>
      </c>
      <c r="H226" s="160">
        <v>-14.85</v>
      </c>
      <c r="I226" s="161"/>
      <c r="L226" s="157"/>
      <c r="M226" s="162"/>
      <c r="T226" s="163"/>
      <c r="AT226" s="158" t="s">
        <v>203</v>
      </c>
      <c r="AU226" s="158" t="s">
        <v>89</v>
      </c>
      <c r="AV226" s="13" t="s">
        <v>89</v>
      </c>
      <c r="AW226" s="13" t="s">
        <v>39</v>
      </c>
      <c r="AX226" s="13" t="s">
        <v>80</v>
      </c>
      <c r="AY226" s="158" t="s">
        <v>192</v>
      </c>
    </row>
    <row r="227" spans="2:65" s="12" customFormat="1" ht="10.199999999999999" x14ac:dyDescent="0.2">
      <c r="B227" s="150"/>
      <c r="D227" s="151" t="s">
        <v>203</v>
      </c>
      <c r="E227" s="152" t="s">
        <v>20</v>
      </c>
      <c r="F227" s="153" t="s">
        <v>4130</v>
      </c>
      <c r="H227" s="152" t="s">
        <v>20</v>
      </c>
      <c r="I227" s="154"/>
      <c r="L227" s="150"/>
      <c r="M227" s="155"/>
      <c r="T227" s="156"/>
      <c r="AT227" s="152" t="s">
        <v>203</v>
      </c>
      <c r="AU227" s="152" t="s">
        <v>89</v>
      </c>
      <c r="AV227" s="12" t="s">
        <v>22</v>
      </c>
      <c r="AW227" s="12" t="s">
        <v>39</v>
      </c>
      <c r="AX227" s="12" t="s">
        <v>80</v>
      </c>
      <c r="AY227" s="152" t="s">
        <v>192</v>
      </c>
    </row>
    <row r="228" spans="2:65" s="12" customFormat="1" ht="10.199999999999999" x14ac:dyDescent="0.2">
      <c r="B228" s="150"/>
      <c r="D228" s="151" t="s">
        <v>203</v>
      </c>
      <c r="E228" s="152" t="s">
        <v>20</v>
      </c>
      <c r="F228" s="153" t="s">
        <v>4131</v>
      </c>
      <c r="H228" s="152" t="s">
        <v>20</v>
      </c>
      <c r="I228" s="154"/>
      <c r="L228" s="150"/>
      <c r="M228" s="155"/>
      <c r="T228" s="156"/>
      <c r="AT228" s="152" t="s">
        <v>203</v>
      </c>
      <c r="AU228" s="152" t="s">
        <v>89</v>
      </c>
      <c r="AV228" s="12" t="s">
        <v>22</v>
      </c>
      <c r="AW228" s="12" t="s">
        <v>39</v>
      </c>
      <c r="AX228" s="12" t="s">
        <v>80</v>
      </c>
      <c r="AY228" s="152" t="s">
        <v>192</v>
      </c>
    </row>
    <row r="229" spans="2:65" s="13" customFormat="1" ht="10.199999999999999" x14ac:dyDescent="0.2">
      <c r="B229" s="157"/>
      <c r="D229" s="151" t="s">
        <v>203</v>
      </c>
      <c r="E229" s="158" t="s">
        <v>20</v>
      </c>
      <c r="F229" s="159" t="s">
        <v>4132</v>
      </c>
      <c r="H229" s="160">
        <v>-11.648</v>
      </c>
      <c r="I229" s="161"/>
      <c r="L229" s="157"/>
      <c r="M229" s="162"/>
      <c r="T229" s="163"/>
      <c r="AT229" s="158" t="s">
        <v>203</v>
      </c>
      <c r="AU229" s="158" t="s">
        <v>89</v>
      </c>
      <c r="AV229" s="13" t="s">
        <v>89</v>
      </c>
      <c r="AW229" s="13" t="s">
        <v>39</v>
      </c>
      <c r="AX229" s="13" t="s">
        <v>80</v>
      </c>
      <c r="AY229" s="158" t="s">
        <v>192</v>
      </c>
    </row>
    <row r="230" spans="2:65" s="13" customFormat="1" ht="10.199999999999999" x14ac:dyDescent="0.2">
      <c r="B230" s="157"/>
      <c r="D230" s="151" t="s">
        <v>203</v>
      </c>
      <c r="E230" s="158" t="s">
        <v>20</v>
      </c>
      <c r="F230" s="159" t="s">
        <v>4133</v>
      </c>
      <c r="H230" s="160">
        <v>-42.975999999999999</v>
      </c>
      <c r="I230" s="161"/>
      <c r="L230" s="157"/>
      <c r="M230" s="162"/>
      <c r="T230" s="163"/>
      <c r="AT230" s="158" t="s">
        <v>203</v>
      </c>
      <c r="AU230" s="158" t="s">
        <v>89</v>
      </c>
      <c r="AV230" s="13" t="s">
        <v>89</v>
      </c>
      <c r="AW230" s="13" t="s">
        <v>39</v>
      </c>
      <c r="AX230" s="13" t="s">
        <v>80</v>
      </c>
      <c r="AY230" s="158" t="s">
        <v>192</v>
      </c>
    </row>
    <row r="231" spans="2:65" s="15" customFormat="1" ht="10.199999999999999" x14ac:dyDescent="0.2">
      <c r="B231" s="171"/>
      <c r="D231" s="151" t="s">
        <v>203</v>
      </c>
      <c r="E231" s="172" t="s">
        <v>20</v>
      </c>
      <c r="F231" s="173" t="s">
        <v>335</v>
      </c>
      <c r="H231" s="174">
        <v>33.161999999999999</v>
      </c>
      <c r="I231" s="175"/>
      <c r="L231" s="171"/>
      <c r="M231" s="176"/>
      <c r="T231" s="177"/>
      <c r="AT231" s="172" t="s">
        <v>203</v>
      </c>
      <c r="AU231" s="172" t="s">
        <v>89</v>
      </c>
      <c r="AV231" s="15" t="s">
        <v>225</v>
      </c>
      <c r="AW231" s="15" t="s">
        <v>39</v>
      </c>
      <c r="AX231" s="15" t="s">
        <v>80</v>
      </c>
      <c r="AY231" s="172" t="s">
        <v>192</v>
      </c>
    </row>
    <row r="232" spans="2:65" s="14" customFormat="1" ht="10.199999999999999" x14ac:dyDescent="0.2">
      <c r="B232" s="164"/>
      <c r="D232" s="151" t="s">
        <v>203</v>
      </c>
      <c r="E232" s="165" t="s">
        <v>20</v>
      </c>
      <c r="F232" s="166" t="s">
        <v>207</v>
      </c>
      <c r="H232" s="167">
        <v>87.822000000000003</v>
      </c>
      <c r="I232" s="168"/>
      <c r="L232" s="164"/>
      <c r="M232" s="169"/>
      <c r="T232" s="170"/>
      <c r="AT232" s="165" t="s">
        <v>203</v>
      </c>
      <c r="AU232" s="165" t="s">
        <v>89</v>
      </c>
      <c r="AV232" s="14" t="s">
        <v>199</v>
      </c>
      <c r="AW232" s="14" t="s">
        <v>39</v>
      </c>
      <c r="AX232" s="14" t="s">
        <v>22</v>
      </c>
      <c r="AY232" s="165" t="s">
        <v>192</v>
      </c>
    </row>
    <row r="233" spans="2:65" s="1" customFormat="1" ht="37.799999999999997" customHeight="1" x14ac:dyDescent="0.2">
      <c r="B233" s="33"/>
      <c r="C233" s="133" t="s">
        <v>3029</v>
      </c>
      <c r="D233" s="133" t="s">
        <v>194</v>
      </c>
      <c r="E233" s="134" t="s">
        <v>1561</v>
      </c>
      <c r="F233" s="135" t="s">
        <v>1562</v>
      </c>
      <c r="G233" s="136" t="s">
        <v>197</v>
      </c>
      <c r="H233" s="137">
        <v>109.248</v>
      </c>
      <c r="I233" s="138"/>
      <c r="J233" s="139">
        <f>ROUND(I233*H233,2)</f>
        <v>0</v>
      </c>
      <c r="K233" s="135" t="s">
        <v>198</v>
      </c>
      <c r="L233" s="33"/>
      <c r="M233" s="140" t="s">
        <v>20</v>
      </c>
      <c r="N233" s="141" t="s">
        <v>51</v>
      </c>
      <c r="P233" s="142">
        <f>O233*H233</f>
        <v>0</v>
      </c>
      <c r="Q233" s="142">
        <v>0</v>
      </c>
      <c r="R233" s="142">
        <f>Q233*H233</f>
        <v>0</v>
      </c>
      <c r="S233" s="142">
        <v>0</v>
      </c>
      <c r="T233" s="143">
        <f>S233*H233</f>
        <v>0</v>
      </c>
      <c r="AR233" s="144" t="s">
        <v>199</v>
      </c>
      <c r="AT233" s="144" t="s">
        <v>194</v>
      </c>
      <c r="AU233" s="144" t="s">
        <v>89</v>
      </c>
      <c r="AY233" s="18" t="s">
        <v>192</v>
      </c>
      <c r="BE233" s="145">
        <f>IF(N233="základní",J233,0)</f>
        <v>0</v>
      </c>
      <c r="BF233" s="145">
        <f>IF(N233="snížená",J233,0)</f>
        <v>0</v>
      </c>
      <c r="BG233" s="145">
        <f>IF(N233="zákl. přenesená",J233,0)</f>
        <v>0</v>
      </c>
      <c r="BH233" s="145">
        <f>IF(N233="sníž. přenesená",J233,0)</f>
        <v>0</v>
      </c>
      <c r="BI233" s="145">
        <f>IF(N233="nulová",J233,0)</f>
        <v>0</v>
      </c>
      <c r="BJ233" s="18" t="s">
        <v>22</v>
      </c>
      <c r="BK233" s="145">
        <f>ROUND(I233*H233,2)</f>
        <v>0</v>
      </c>
      <c r="BL233" s="18" t="s">
        <v>199</v>
      </c>
      <c r="BM233" s="144" t="s">
        <v>4134</v>
      </c>
    </row>
    <row r="234" spans="2:65" s="1" customFormat="1" ht="10.199999999999999" x14ac:dyDescent="0.2">
      <c r="B234" s="33"/>
      <c r="D234" s="146" t="s">
        <v>201</v>
      </c>
      <c r="F234" s="147" t="s">
        <v>1564</v>
      </c>
      <c r="I234" s="148"/>
      <c r="L234" s="33"/>
      <c r="M234" s="149"/>
      <c r="T234" s="54"/>
      <c r="AT234" s="18" t="s">
        <v>201</v>
      </c>
      <c r="AU234" s="18" t="s">
        <v>89</v>
      </c>
    </row>
    <row r="235" spans="2:65" s="12" customFormat="1" ht="10.199999999999999" x14ac:dyDescent="0.2">
      <c r="B235" s="150"/>
      <c r="D235" s="151" t="s">
        <v>203</v>
      </c>
      <c r="E235" s="152" t="s">
        <v>20</v>
      </c>
      <c r="F235" s="153" t="s">
        <v>4124</v>
      </c>
      <c r="H235" s="152" t="s">
        <v>20</v>
      </c>
      <c r="I235" s="154"/>
      <c r="L235" s="150"/>
      <c r="M235" s="155"/>
      <c r="T235" s="156"/>
      <c r="AT235" s="152" t="s">
        <v>203</v>
      </c>
      <c r="AU235" s="152" t="s">
        <v>89</v>
      </c>
      <c r="AV235" s="12" t="s">
        <v>22</v>
      </c>
      <c r="AW235" s="12" t="s">
        <v>39</v>
      </c>
      <c r="AX235" s="12" t="s">
        <v>80</v>
      </c>
      <c r="AY235" s="152" t="s">
        <v>192</v>
      </c>
    </row>
    <row r="236" spans="2:65" s="12" customFormat="1" ht="10.199999999999999" x14ac:dyDescent="0.2">
      <c r="B236" s="150"/>
      <c r="D236" s="151" t="s">
        <v>203</v>
      </c>
      <c r="E236" s="152" t="s">
        <v>20</v>
      </c>
      <c r="F236" s="153" t="s">
        <v>4135</v>
      </c>
      <c r="H236" s="152" t="s">
        <v>20</v>
      </c>
      <c r="I236" s="154"/>
      <c r="L236" s="150"/>
      <c r="M236" s="155"/>
      <c r="T236" s="156"/>
      <c r="AT236" s="152" t="s">
        <v>203</v>
      </c>
      <c r="AU236" s="152" t="s">
        <v>89</v>
      </c>
      <c r="AV236" s="12" t="s">
        <v>22</v>
      </c>
      <c r="AW236" s="12" t="s">
        <v>39</v>
      </c>
      <c r="AX236" s="12" t="s">
        <v>80</v>
      </c>
      <c r="AY236" s="152" t="s">
        <v>192</v>
      </c>
    </row>
    <row r="237" spans="2:65" s="12" customFormat="1" ht="10.199999999999999" x14ac:dyDescent="0.2">
      <c r="B237" s="150"/>
      <c r="D237" s="151" t="s">
        <v>203</v>
      </c>
      <c r="E237" s="152" t="s">
        <v>20</v>
      </c>
      <c r="F237" s="153" t="s">
        <v>4136</v>
      </c>
      <c r="H237" s="152" t="s">
        <v>20</v>
      </c>
      <c r="I237" s="154"/>
      <c r="L237" s="150"/>
      <c r="M237" s="155"/>
      <c r="T237" s="156"/>
      <c r="AT237" s="152" t="s">
        <v>203</v>
      </c>
      <c r="AU237" s="152" t="s">
        <v>89</v>
      </c>
      <c r="AV237" s="12" t="s">
        <v>22</v>
      </c>
      <c r="AW237" s="12" t="s">
        <v>39</v>
      </c>
      <c r="AX237" s="12" t="s">
        <v>80</v>
      </c>
      <c r="AY237" s="152" t="s">
        <v>192</v>
      </c>
    </row>
    <row r="238" spans="2:65" s="13" customFormat="1" ht="10.199999999999999" x14ac:dyDescent="0.2">
      <c r="B238" s="157"/>
      <c r="D238" s="151" t="s">
        <v>203</v>
      </c>
      <c r="E238" s="158" t="s">
        <v>20</v>
      </c>
      <c r="F238" s="159" t="s">
        <v>4137</v>
      </c>
      <c r="H238" s="160">
        <v>11.648</v>
      </c>
      <c r="I238" s="161"/>
      <c r="L238" s="157"/>
      <c r="M238" s="162"/>
      <c r="T238" s="163"/>
      <c r="AT238" s="158" t="s">
        <v>203</v>
      </c>
      <c r="AU238" s="158" t="s">
        <v>89</v>
      </c>
      <c r="AV238" s="13" t="s">
        <v>89</v>
      </c>
      <c r="AW238" s="13" t="s">
        <v>39</v>
      </c>
      <c r="AX238" s="13" t="s">
        <v>80</v>
      </c>
      <c r="AY238" s="158" t="s">
        <v>192</v>
      </c>
    </row>
    <row r="239" spans="2:65" s="13" customFormat="1" ht="10.199999999999999" x14ac:dyDescent="0.2">
      <c r="B239" s="157"/>
      <c r="D239" s="151" t="s">
        <v>203</v>
      </c>
      <c r="E239" s="158" t="s">
        <v>20</v>
      </c>
      <c r="F239" s="159" t="s">
        <v>4138</v>
      </c>
      <c r="H239" s="160">
        <v>42.975999999999999</v>
      </c>
      <c r="I239" s="161"/>
      <c r="L239" s="157"/>
      <c r="M239" s="162"/>
      <c r="T239" s="163"/>
      <c r="AT239" s="158" t="s">
        <v>203</v>
      </c>
      <c r="AU239" s="158" t="s">
        <v>89</v>
      </c>
      <c r="AV239" s="13" t="s">
        <v>89</v>
      </c>
      <c r="AW239" s="13" t="s">
        <v>39</v>
      </c>
      <c r="AX239" s="13" t="s">
        <v>80</v>
      </c>
      <c r="AY239" s="158" t="s">
        <v>192</v>
      </c>
    </row>
    <row r="240" spans="2:65" s="12" customFormat="1" ht="10.199999999999999" x14ac:dyDescent="0.2">
      <c r="B240" s="150"/>
      <c r="D240" s="151" t="s">
        <v>203</v>
      </c>
      <c r="E240" s="152" t="s">
        <v>20</v>
      </c>
      <c r="F240" s="153" t="s">
        <v>4125</v>
      </c>
      <c r="H240" s="152" t="s">
        <v>20</v>
      </c>
      <c r="I240" s="154"/>
      <c r="L240" s="150"/>
      <c r="M240" s="155"/>
      <c r="T240" s="156"/>
      <c r="AT240" s="152" t="s">
        <v>203</v>
      </c>
      <c r="AU240" s="152" t="s">
        <v>89</v>
      </c>
      <c r="AV240" s="12" t="s">
        <v>22</v>
      </c>
      <c r="AW240" s="12" t="s">
        <v>39</v>
      </c>
      <c r="AX240" s="12" t="s">
        <v>80</v>
      </c>
      <c r="AY240" s="152" t="s">
        <v>192</v>
      </c>
    </row>
    <row r="241" spans="2:65" s="13" customFormat="1" ht="10.199999999999999" x14ac:dyDescent="0.2">
      <c r="B241" s="157"/>
      <c r="D241" s="151" t="s">
        <v>203</v>
      </c>
      <c r="E241" s="158" t="s">
        <v>20</v>
      </c>
      <c r="F241" s="159" t="s">
        <v>4137</v>
      </c>
      <c r="H241" s="160">
        <v>11.648</v>
      </c>
      <c r="I241" s="161"/>
      <c r="L241" s="157"/>
      <c r="M241" s="162"/>
      <c r="T241" s="163"/>
      <c r="AT241" s="158" t="s">
        <v>203</v>
      </c>
      <c r="AU241" s="158" t="s">
        <v>89</v>
      </c>
      <c r="AV241" s="13" t="s">
        <v>89</v>
      </c>
      <c r="AW241" s="13" t="s">
        <v>39</v>
      </c>
      <c r="AX241" s="13" t="s">
        <v>80</v>
      </c>
      <c r="AY241" s="158" t="s">
        <v>192</v>
      </c>
    </row>
    <row r="242" spans="2:65" s="13" customFormat="1" ht="10.199999999999999" x14ac:dyDescent="0.2">
      <c r="B242" s="157"/>
      <c r="D242" s="151" t="s">
        <v>203</v>
      </c>
      <c r="E242" s="158" t="s">
        <v>20</v>
      </c>
      <c r="F242" s="159" t="s">
        <v>4138</v>
      </c>
      <c r="H242" s="160">
        <v>42.975999999999999</v>
      </c>
      <c r="I242" s="161"/>
      <c r="L242" s="157"/>
      <c r="M242" s="162"/>
      <c r="T242" s="163"/>
      <c r="AT242" s="158" t="s">
        <v>203</v>
      </c>
      <c r="AU242" s="158" t="s">
        <v>89</v>
      </c>
      <c r="AV242" s="13" t="s">
        <v>89</v>
      </c>
      <c r="AW242" s="13" t="s">
        <v>39</v>
      </c>
      <c r="AX242" s="13" t="s">
        <v>80</v>
      </c>
      <c r="AY242" s="158" t="s">
        <v>192</v>
      </c>
    </row>
    <row r="243" spans="2:65" s="14" customFormat="1" ht="10.199999999999999" x14ac:dyDescent="0.2">
      <c r="B243" s="164"/>
      <c r="D243" s="151" t="s">
        <v>203</v>
      </c>
      <c r="E243" s="165" t="s">
        <v>20</v>
      </c>
      <c r="F243" s="166" t="s">
        <v>207</v>
      </c>
      <c r="H243" s="167">
        <v>109.248</v>
      </c>
      <c r="I243" s="168"/>
      <c r="L243" s="164"/>
      <c r="M243" s="169"/>
      <c r="T243" s="170"/>
      <c r="AT243" s="165" t="s">
        <v>203</v>
      </c>
      <c r="AU243" s="165" t="s">
        <v>89</v>
      </c>
      <c r="AV243" s="14" t="s">
        <v>199</v>
      </c>
      <c r="AW243" s="14" t="s">
        <v>39</v>
      </c>
      <c r="AX243" s="14" t="s">
        <v>22</v>
      </c>
      <c r="AY243" s="165" t="s">
        <v>192</v>
      </c>
    </row>
    <row r="244" spans="2:65" s="1" customFormat="1" ht="37.799999999999997" customHeight="1" x14ac:dyDescent="0.2">
      <c r="B244" s="33"/>
      <c r="C244" s="133" t="s">
        <v>4139</v>
      </c>
      <c r="D244" s="133" t="s">
        <v>194</v>
      </c>
      <c r="E244" s="134" t="s">
        <v>1569</v>
      </c>
      <c r="F244" s="135" t="s">
        <v>1570</v>
      </c>
      <c r="G244" s="136" t="s">
        <v>197</v>
      </c>
      <c r="H244" s="137">
        <v>81.936000000000007</v>
      </c>
      <c r="I244" s="138"/>
      <c r="J244" s="139">
        <f>ROUND(I244*H244,2)</f>
        <v>0</v>
      </c>
      <c r="K244" s="135" t="s">
        <v>198</v>
      </c>
      <c r="L244" s="33"/>
      <c r="M244" s="140" t="s">
        <v>20</v>
      </c>
      <c r="N244" s="141" t="s">
        <v>51</v>
      </c>
      <c r="P244" s="142">
        <f>O244*H244</f>
        <v>0</v>
      </c>
      <c r="Q244" s="142">
        <v>0</v>
      </c>
      <c r="R244" s="142">
        <f>Q244*H244</f>
        <v>0</v>
      </c>
      <c r="S244" s="142">
        <v>0</v>
      </c>
      <c r="T244" s="143">
        <f>S244*H244</f>
        <v>0</v>
      </c>
      <c r="AR244" s="144" t="s">
        <v>199</v>
      </c>
      <c r="AT244" s="144" t="s">
        <v>194</v>
      </c>
      <c r="AU244" s="144" t="s">
        <v>89</v>
      </c>
      <c r="AY244" s="18" t="s">
        <v>192</v>
      </c>
      <c r="BE244" s="145">
        <f>IF(N244="základní",J244,0)</f>
        <v>0</v>
      </c>
      <c r="BF244" s="145">
        <f>IF(N244="snížená",J244,0)</f>
        <v>0</v>
      </c>
      <c r="BG244" s="145">
        <f>IF(N244="zákl. přenesená",J244,0)</f>
        <v>0</v>
      </c>
      <c r="BH244" s="145">
        <f>IF(N244="sníž. přenesená",J244,0)</f>
        <v>0</v>
      </c>
      <c r="BI244" s="145">
        <f>IF(N244="nulová",J244,0)</f>
        <v>0</v>
      </c>
      <c r="BJ244" s="18" t="s">
        <v>22</v>
      </c>
      <c r="BK244" s="145">
        <f>ROUND(I244*H244,2)</f>
        <v>0</v>
      </c>
      <c r="BL244" s="18" t="s">
        <v>199</v>
      </c>
      <c r="BM244" s="144" t="s">
        <v>4140</v>
      </c>
    </row>
    <row r="245" spans="2:65" s="1" customFormat="1" ht="10.199999999999999" x14ac:dyDescent="0.2">
      <c r="B245" s="33"/>
      <c r="D245" s="146" t="s">
        <v>201</v>
      </c>
      <c r="F245" s="147" t="s">
        <v>1572</v>
      </c>
      <c r="I245" s="148"/>
      <c r="L245" s="33"/>
      <c r="M245" s="149"/>
      <c r="T245" s="54"/>
      <c r="AT245" s="18" t="s">
        <v>201</v>
      </c>
      <c r="AU245" s="18" t="s">
        <v>89</v>
      </c>
    </row>
    <row r="246" spans="2:65" s="12" customFormat="1" ht="10.199999999999999" x14ac:dyDescent="0.2">
      <c r="B246" s="150"/>
      <c r="D246" s="151" t="s">
        <v>203</v>
      </c>
      <c r="E246" s="152" t="s">
        <v>20</v>
      </c>
      <c r="F246" s="153" t="s">
        <v>4141</v>
      </c>
      <c r="H246" s="152" t="s">
        <v>20</v>
      </c>
      <c r="I246" s="154"/>
      <c r="L246" s="150"/>
      <c r="M246" s="155"/>
      <c r="T246" s="156"/>
      <c r="AT246" s="152" t="s">
        <v>203</v>
      </c>
      <c r="AU246" s="152" t="s">
        <v>89</v>
      </c>
      <c r="AV246" s="12" t="s">
        <v>22</v>
      </c>
      <c r="AW246" s="12" t="s">
        <v>39</v>
      </c>
      <c r="AX246" s="12" t="s">
        <v>80</v>
      </c>
      <c r="AY246" s="152" t="s">
        <v>192</v>
      </c>
    </row>
    <row r="247" spans="2:65" s="12" customFormat="1" ht="10.199999999999999" x14ac:dyDescent="0.2">
      <c r="B247" s="150"/>
      <c r="D247" s="151" t="s">
        <v>203</v>
      </c>
      <c r="E247" s="152" t="s">
        <v>20</v>
      </c>
      <c r="F247" s="153" t="s">
        <v>4142</v>
      </c>
      <c r="H247" s="152" t="s">
        <v>20</v>
      </c>
      <c r="I247" s="154"/>
      <c r="L247" s="150"/>
      <c r="M247" s="155"/>
      <c r="T247" s="156"/>
      <c r="AT247" s="152" t="s">
        <v>203</v>
      </c>
      <c r="AU247" s="152" t="s">
        <v>89</v>
      </c>
      <c r="AV247" s="12" t="s">
        <v>22</v>
      </c>
      <c r="AW247" s="12" t="s">
        <v>39</v>
      </c>
      <c r="AX247" s="12" t="s">
        <v>80</v>
      </c>
      <c r="AY247" s="152" t="s">
        <v>192</v>
      </c>
    </row>
    <row r="248" spans="2:65" s="13" customFormat="1" ht="10.199999999999999" x14ac:dyDescent="0.2">
      <c r="B248" s="157"/>
      <c r="D248" s="151" t="s">
        <v>203</v>
      </c>
      <c r="E248" s="158" t="s">
        <v>20</v>
      </c>
      <c r="F248" s="159" t="s">
        <v>4105</v>
      </c>
      <c r="H248" s="160">
        <v>17.472000000000001</v>
      </c>
      <c r="I248" s="161"/>
      <c r="L248" s="157"/>
      <c r="M248" s="162"/>
      <c r="T248" s="163"/>
      <c r="AT248" s="158" t="s">
        <v>203</v>
      </c>
      <c r="AU248" s="158" t="s">
        <v>89</v>
      </c>
      <c r="AV248" s="13" t="s">
        <v>89</v>
      </c>
      <c r="AW248" s="13" t="s">
        <v>39</v>
      </c>
      <c r="AX248" s="13" t="s">
        <v>80</v>
      </c>
      <c r="AY248" s="158" t="s">
        <v>192</v>
      </c>
    </row>
    <row r="249" spans="2:65" s="13" customFormat="1" ht="10.199999999999999" x14ac:dyDescent="0.2">
      <c r="B249" s="157"/>
      <c r="D249" s="151" t="s">
        <v>203</v>
      </c>
      <c r="E249" s="158" t="s">
        <v>20</v>
      </c>
      <c r="F249" s="159" t="s">
        <v>4110</v>
      </c>
      <c r="H249" s="160">
        <v>64.463999999999999</v>
      </c>
      <c r="I249" s="161"/>
      <c r="L249" s="157"/>
      <c r="M249" s="162"/>
      <c r="T249" s="163"/>
      <c r="AT249" s="158" t="s">
        <v>203</v>
      </c>
      <c r="AU249" s="158" t="s">
        <v>89</v>
      </c>
      <c r="AV249" s="13" t="s">
        <v>89</v>
      </c>
      <c r="AW249" s="13" t="s">
        <v>39</v>
      </c>
      <c r="AX249" s="13" t="s">
        <v>80</v>
      </c>
      <c r="AY249" s="158" t="s">
        <v>192</v>
      </c>
    </row>
    <row r="250" spans="2:65" s="14" customFormat="1" ht="10.199999999999999" x14ac:dyDescent="0.2">
      <c r="B250" s="164"/>
      <c r="D250" s="151" t="s">
        <v>203</v>
      </c>
      <c r="E250" s="165" t="s">
        <v>20</v>
      </c>
      <c r="F250" s="166" t="s">
        <v>207</v>
      </c>
      <c r="H250" s="167">
        <v>81.936000000000007</v>
      </c>
      <c r="I250" s="168"/>
      <c r="L250" s="164"/>
      <c r="M250" s="169"/>
      <c r="T250" s="170"/>
      <c r="AT250" s="165" t="s">
        <v>203</v>
      </c>
      <c r="AU250" s="165" t="s">
        <v>89</v>
      </c>
      <c r="AV250" s="14" t="s">
        <v>199</v>
      </c>
      <c r="AW250" s="14" t="s">
        <v>39</v>
      </c>
      <c r="AX250" s="14" t="s">
        <v>22</v>
      </c>
      <c r="AY250" s="165" t="s">
        <v>192</v>
      </c>
    </row>
    <row r="251" spans="2:65" s="1" customFormat="1" ht="24.15" customHeight="1" x14ac:dyDescent="0.2">
      <c r="B251" s="33"/>
      <c r="C251" s="133" t="s">
        <v>437</v>
      </c>
      <c r="D251" s="133" t="s">
        <v>194</v>
      </c>
      <c r="E251" s="134" t="s">
        <v>4143</v>
      </c>
      <c r="F251" s="135" t="s">
        <v>4144</v>
      </c>
      <c r="G251" s="136" t="s">
        <v>197</v>
      </c>
      <c r="H251" s="137">
        <v>59.027000000000001</v>
      </c>
      <c r="I251" s="138"/>
      <c r="J251" s="139">
        <f>ROUND(I251*H251,2)</f>
        <v>0</v>
      </c>
      <c r="K251" s="135" t="s">
        <v>198</v>
      </c>
      <c r="L251" s="33"/>
      <c r="M251" s="140" t="s">
        <v>20</v>
      </c>
      <c r="N251" s="141" t="s">
        <v>51</v>
      </c>
      <c r="P251" s="142">
        <f>O251*H251</f>
        <v>0</v>
      </c>
      <c r="Q251" s="142">
        <v>0</v>
      </c>
      <c r="R251" s="142">
        <f>Q251*H251</f>
        <v>0</v>
      </c>
      <c r="S251" s="142">
        <v>0</v>
      </c>
      <c r="T251" s="143">
        <f>S251*H251</f>
        <v>0</v>
      </c>
      <c r="AR251" s="144" t="s">
        <v>199</v>
      </c>
      <c r="AT251" s="144" t="s">
        <v>194</v>
      </c>
      <c r="AU251" s="144" t="s">
        <v>89</v>
      </c>
      <c r="AY251" s="18" t="s">
        <v>192</v>
      </c>
      <c r="BE251" s="145">
        <f>IF(N251="základní",J251,0)</f>
        <v>0</v>
      </c>
      <c r="BF251" s="145">
        <f>IF(N251="snížená",J251,0)</f>
        <v>0</v>
      </c>
      <c r="BG251" s="145">
        <f>IF(N251="zákl. přenesená",J251,0)</f>
        <v>0</v>
      </c>
      <c r="BH251" s="145">
        <f>IF(N251="sníž. přenesená",J251,0)</f>
        <v>0</v>
      </c>
      <c r="BI251" s="145">
        <f>IF(N251="nulová",J251,0)</f>
        <v>0</v>
      </c>
      <c r="BJ251" s="18" t="s">
        <v>22</v>
      </c>
      <c r="BK251" s="145">
        <f>ROUND(I251*H251,2)</f>
        <v>0</v>
      </c>
      <c r="BL251" s="18" t="s">
        <v>199</v>
      </c>
      <c r="BM251" s="144" t="s">
        <v>4145</v>
      </c>
    </row>
    <row r="252" spans="2:65" s="1" customFormat="1" ht="10.199999999999999" x14ac:dyDescent="0.2">
      <c r="B252" s="33"/>
      <c r="D252" s="146" t="s">
        <v>201</v>
      </c>
      <c r="F252" s="147" t="s">
        <v>4146</v>
      </c>
      <c r="I252" s="148"/>
      <c r="L252" s="33"/>
      <c r="M252" s="149"/>
      <c r="T252" s="54"/>
      <c r="AT252" s="18" t="s">
        <v>201</v>
      </c>
      <c r="AU252" s="18" t="s">
        <v>89</v>
      </c>
    </row>
    <row r="253" spans="2:65" s="12" customFormat="1" ht="10.199999999999999" x14ac:dyDescent="0.2">
      <c r="B253" s="150"/>
      <c r="D253" s="151" t="s">
        <v>203</v>
      </c>
      <c r="E253" s="152" t="s">
        <v>20</v>
      </c>
      <c r="F253" s="153" t="s">
        <v>4147</v>
      </c>
      <c r="H253" s="152" t="s">
        <v>20</v>
      </c>
      <c r="I253" s="154"/>
      <c r="L253" s="150"/>
      <c r="M253" s="155"/>
      <c r="T253" s="156"/>
      <c r="AT253" s="152" t="s">
        <v>203</v>
      </c>
      <c r="AU253" s="152" t="s">
        <v>89</v>
      </c>
      <c r="AV253" s="12" t="s">
        <v>22</v>
      </c>
      <c r="AW253" s="12" t="s">
        <v>39</v>
      </c>
      <c r="AX253" s="12" t="s">
        <v>80</v>
      </c>
      <c r="AY253" s="152" t="s">
        <v>192</v>
      </c>
    </row>
    <row r="254" spans="2:65" s="13" customFormat="1" ht="10.199999999999999" x14ac:dyDescent="0.2">
      <c r="B254" s="157"/>
      <c r="D254" s="151" t="s">
        <v>203</v>
      </c>
      <c r="E254" s="158" t="s">
        <v>20</v>
      </c>
      <c r="F254" s="159" t="s">
        <v>4000</v>
      </c>
      <c r="H254" s="160">
        <v>12.48</v>
      </c>
      <c r="I254" s="161"/>
      <c r="L254" s="157"/>
      <c r="M254" s="162"/>
      <c r="T254" s="163"/>
      <c r="AT254" s="158" t="s">
        <v>203</v>
      </c>
      <c r="AU254" s="158" t="s">
        <v>89</v>
      </c>
      <c r="AV254" s="13" t="s">
        <v>89</v>
      </c>
      <c r="AW254" s="13" t="s">
        <v>39</v>
      </c>
      <c r="AX254" s="13" t="s">
        <v>80</v>
      </c>
      <c r="AY254" s="158" t="s">
        <v>192</v>
      </c>
    </row>
    <row r="255" spans="2:65" s="13" customFormat="1" ht="10.199999999999999" x14ac:dyDescent="0.2">
      <c r="B255" s="157"/>
      <c r="D255" s="151" t="s">
        <v>203</v>
      </c>
      <c r="E255" s="158" t="s">
        <v>20</v>
      </c>
      <c r="F255" s="159" t="s">
        <v>3998</v>
      </c>
      <c r="H255" s="160">
        <v>14.85</v>
      </c>
      <c r="I255" s="161"/>
      <c r="L255" s="157"/>
      <c r="M255" s="162"/>
      <c r="T255" s="163"/>
      <c r="AT255" s="158" t="s">
        <v>203</v>
      </c>
      <c r="AU255" s="158" t="s">
        <v>89</v>
      </c>
      <c r="AV255" s="13" t="s">
        <v>89</v>
      </c>
      <c r="AW255" s="13" t="s">
        <v>39</v>
      </c>
      <c r="AX255" s="13" t="s">
        <v>80</v>
      </c>
      <c r="AY255" s="158" t="s">
        <v>192</v>
      </c>
    </row>
    <row r="256" spans="2:65" s="12" customFormat="1" ht="10.199999999999999" x14ac:dyDescent="0.2">
      <c r="B256" s="150"/>
      <c r="D256" s="151" t="s">
        <v>203</v>
      </c>
      <c r="E256" s="152" t="s">
        <v>20</v>
      </c>
      <c r="F256" s="153" t="s">
        <v>4148</v>
      </c>
      <c r="H256" s="152" t="s">
        <v>20</v>
      </c>
      <c r="I256" s="154"/>
      <c r="L256" s="150"/>
      <c r="M256" s="155"/>
      <c r="T256" s="156"/>
      <c r="AT256" s="152" t="s">
        <v>203</v>
      </c>
      <c r="AU256" s="152" t="s">
        <v>89</v>
      </c>
      <c r="AV256" s="12" t="s">
        <v>22</v>
      </c>
      <c r="AW256" s="12" t="s">
        <v>39</v>
      </c>
      <c r="AX256" s="12" t="s">
        <v>80</v>
      </c>
      <c r="AY256" s="152" t="s">
        <v>192</v>
      </c>
    </row>
    <row r="257" spans="2:65" s="13" customFormat="1" ht="10.199999999999999" x14ac:dyDescent="0.2">
      <c r="B257" s="157"/>
      <c r="D257" s="151" t="s">
        <v>203</v>
      </c>
      <c r="E257" s="158" t="s">
        <v>20</v>
      </c>
      <c r="F257" s="159" t="s">
        <v>4149</v>
      </c>
      <c r="H257" s="160">
        <v>31.696999999999999</v>
      </c>
      <c r="I257" s="161"/>
      <c r="L257" s="157"/>
      <c r="M257" s="162"/>
      <c r="T257" s="163"/>
      <c r="AT257" s="158" t="s">
        <v>203</v>
      </c>
      <c r="AU257" s="158" t="s">
        <v>89</v>
      </c>
      <c r="AV257" s="13" t="s">
        <v>89</v>
      </c>
      <c r="AW257" s="13" t="s">
        <v>39</v>
      </c>
      <c r="AX257" s="13" t="s">
        <v>80</v>
      </c>
      <c r="AY257" s="158" t="s">
        <v>192</v>
      </c>
    </row>
    <row r="258" spans="2:65" s="14" customFormat="1" ht="10.199999999999999" x14ac:dyDescent="0.2">
      <c r="B258" s="164"/>
      <c r="D258" s="151" t="s">
        <v>203</v>
      </c>
      <c r="E258" s="165" t="s">
        <v>20</v>
      </c>
      <c r="F258" s="166" t="s">
        <v>207</v>
      </c>
      <c r="H258" s="167">
        <v>59.027000000000001</v>
      </c>
      <c r="I258" s="168"/>
      <c r="L258" s="164"/>
      <c r="M258" s="169"/>
      <c r="T258" s="170"/>
      <c r="AT258" s="165" t="s">
        <v>203</v>
      </c>
      <c r="AU258" s="165" t="s">
        <v>89</v>
      </c>
      <c r="AV258" s="14" t="s">
        <v>199</v>
      </c>
      <c r="AW258" s="14" t="s">
        <v>39</v>
      </c>
      <c r="AX258" s="14" t="s">
        <v>22</v>
      </c>
      <c r="AY258" s="165" t="s">
        <v>192</v>
      </c>
    </row>
    <row r="259" spans="2:65" s="1" customFormat="1" ht="24.15" customHeight="1" x14ac:dyDescent="0.2">
      <c r="B259" s="33"/>
      <c r="C259" s="133" t="s">
        <v>444</v>
      </c>
      <c r="D259" s="133" t="s">
        <v>194</v>
      </c>
      <c r="E259" s="134" t="s">
        <v>4150</v>
      </c>
      <c r="F259" s="135" t="s">
        <v>4151</v>
      </c>
      <c r="G259" s="136" t="s">
        <v>197</v>
      </c>
      <c r="H259" s="137">
        <v>56.088999999999999</v>
      </c>
      <c r="I259" s="138"/>
      <c r="J259" s="139">
        <f>ROUND(I259*H259,2)</f>
        <v>0</v>
      </c>
      <c r="K259" s="135" t="s">
        <v>198</v>
      </c>
      <c r="L259" s="33"/>
      <c r="M259" s="140" t="s">
        <v>20</v>
      </c>
      <c r="N259" s="141" t="s">
        <v>51</v>
      </c>
      <c r="P259" s="142">
        <f>O259*H259</f>
        <v>0</v>
      </c>
      <c r="Q259" s="142">
        <v>0</v>
      </c>
      <c r="R259" s="142">
        <f>Q259*H259</f>
        <v>0</v>
      </c>
      <c r="S259" s="142">
        <v>0</v>
      </c>
      <c r="T259" s="143">
        <f>S259*H259</f>
        <v>0</v>
      </c>
      <c r="AR259" s="144" t="s">
        <v>199</v>
      </c>
      <c r="AT259" s="144" t="s">
        <v>194</v>
      </c>
      <c r="AU259" s="144" t="s">
        <v>89</v>
      </c>
      <c r="AY259" s="18" t="s">
        <v>192</v>
      </c>
      <c r="BE259" s="145">
        <f>IF(N259="základní",J259,0)</f>
        <v>0</v>
      </c>
      <c r="BF259" s="145">
        <f>IF(N259="snížená",J259,0)</f>
        <v>0</v>
      </c>
      <c r="BG259" s="145">
        <f>IF(N259="zákl. přenesená",J259,0)</f>
        <v>0</v>
      </c>
      <c r="BH259" s="145">
        <f>IF(N259="sníž. přenesená",J259,0)</f>
        <v>0</v>
      </c>
      <c r="BI259" s="145">
        <f>IF(N259="nulová",J259,0)</f>
        <v>0</v>
      </c>
      <c r="BJ259" s="18" t="s">
        <v>22</v>
      </c>
      <c r="BK259" s="145">
        <f>ROUND(I259*H259,2)</f>
        <v>0</v>
      </c>
      <c r="BL259" s="18" t="s">
        <v>199</v>
      </c>
      <c r="BM259" s="144" t="s">
        <v>4152</v>
      </c>
    </row>
    <row r="260" spans="2:65" s="1" customFormat="1" ht="10.199999999999999" x14ac:dyDescent="0.2">
      <c r="B260" s="33"/>
      <c r="D260" s="146" t="s">
        <v>201</v>
      </c>
      <c r="F260" s="147" t="s">
        <v>4153</v>
      </c>
      <c r="I260" s="148"/>
      <c r="L260" s="33"/>
      <c r="M260" s="149"/>
      <c r="T260" s="54"/>
      <c r="AT260" s="18" t="s">
        <v>201</v>
      </c>
      <c r="AU260" s="18" t="s">
        <v>89</v>
      </c>
    </row>
    <row r="261" spans="2:65" s="12" customFormat="1" ht="10.199999999999999" x14ac:dyDescent="0.2">
      <c r="B261" s="150"/>
      <c r="D261" s="151" t="s">
        <v>203</v>
      </c>
      <c r="E261" s="152" t="s">
        <v>20</v>
      </c>
      <c r="F261" s="153" t="s">
        <v>4147</v>
      </c>
      <c r="H261" s="152" t="s">
        <v>20</v>
      </c>
      <c r="I261" s="154"/>
      <c r="L261" s="150"/>
      <c r="M261" s="155"/>
      <c r="T261" s="156"/>
      <c r="AT261" s="152" t="s">
        <v>203</v>
      </c>
      <c r="AU261" s="152" t="s">
        <v>89</v>
      </c>
      <c r="AV261" s="12" t="s">
        <v>22</v>
      </c>
      <c r="AW261" s="12" t="s">
        <v>39</v>
      </c>
      <c r="AX261" s="12" t="s">
        <v>80</v>
      </c>
      <c r="AY261" s="152" t="s">
        <v>192</v>
      </c>
    </row>
    <row r="262" spans="2:65" s="13" customFormat="1" ht="10.199999999999999" x14ac:dyDescent="0.2">
      <c r="B262" s="157"/>
      <c r="D262" s="151" t="s">
        <v>203</v>
      </c>
      <c r="E262" s="158" t="s">
        <v>20</v>
      </c>
      <c r="F262" s="159" t="s">
        <v>4009</v>
      </c>
      <c r="H262" s="160">
        <v>115.116</v>
      </c>
      <c r="I262" s="161"/>
      <c r="L262" s="157"/>
      <c r="M262" s="162"/>
      <c r="T262" s="163"/>
      <c r="AT262" s="158" t="s">
        <v>203</v>
      </c>
      <c r="AU262" s="158" t="s">
        <v>89</v>
      </c>
      <c r="AV262" s="13" t="s">
        <v>89</v>
      </c>
      <c r="AW262" s="13" t="s">
        <v>39</v>
      </c>
      <c r="AX262" s="13" t="s">
        <v>80</v>
      </c>
      <c r="AY262" s="158" t="s">
        <v>192</v>
      </c>
    </row>
    <row r="263" spans="2:65" s="12" customFormat="1" ht="10.199999999999999" x14ac:dyDescent="0.2">
      <c r="B263" s="150"/>
      <c r="D263" s="151" t="s">
        <v>203</v>
      </c>
      <c r="E263" s="152" t="s">
        <v>20</v>
      </c>
      <c r="F263" s="153" t="s">
        <v>4154</v>
      </c>
      <c r="H263" s="152" t="s">
        <v>20</v>
      </c>
      <c r="I263" s="154"/>
      <c r="L263" s="150"/>
      <c r="M263" s="155"/>
      <c r="T263" s="156"/>
      <c r="AT263" s="152" t="s">
        <v>203</v>
      </c>
      <c r="AU263" s="152" t="s">
        <v>89</v>
      </c>
      <c r="AV263" s="12" t="s">
        <v>22</v>
      </c>
      <c r="AW263" s="12" t="s">
        <v>39</v>
      </c>
      <c r="AX263" s="12" t="s">
        <v>80</v>
      </c>
      <c r="AY263" s="152" t="s">
        <v>192</v>
      </c>
    </row>
    <row r="264" spans="2:65" s="13" customFormat="1" ht="10.199999999999999" x14ac:dyDescent="0.2">
      <c r="B264" s="157"/>
      <c r="D264" s="151" t="s">
        <v>203</v>
      </c>
      <c r="E264" s="158" t="s">
        <v>20</v>
      </c>
      <c r="F264" s="159" t="s">
        <v>4128</v>
      </c>
      <c r="H264" s="160">
        <v>-12.48</v>
      </c>
      <c r="I264" s="161"/>
      <c r="L264" s="157"/>
      <c r="M264" s="162"/>
      <c r="T264" s="163"/>
      <c r="AT264" s="158" t="s">
        <v>203</v>
      </c>
      <c r="AU264" s="158" t="s">
        <v>89</v>
      </c>
      <c r="AV264" s="13" t="s">
        <v>89</v>
      </c>
      <c r="AW264" s="13" t="s">
        <v>39</v>
      </c>
      <c r="AX264" s="13" t="s">
        <v>80</v>
      </c>
      <c r="AY264" s="158" t="s">
        <v>192</v>
      </c>
    </row>
    <row r="265" spans="2:65" s="13" customFormat="1" ht="10.199999999999999" x14ac:dyDescent="0.2">
      <c r="B265" s="157"/>
      <c r="D265" s="151" t="s">
        <v>203</v>
      </c>
      <c r="E265" s="158" t="s">
        <v>20</v>
      </c>
      <c r="F265" s="159" t="s">
        <v>4129</v>
      </c>
      <c r="H265" s="160">
        <v>-14.85</v>
      </c>
      <c r="I265" s="161"/>
      <c r="L265" s="157"/>
      <c r="M265" s="162"/>
      <c r="T265" s="163"/>
      <c r="AT265" s="158" t="s">
        <v>203</v>
      </c>
      <c r="AU265" s="158" t="s">
        <v>89</v>
      </c>
      <c r="AV265" s="13" t="s">
        <v>89</v>
      </c>
      <c r="AW265" s="13" t="s">
        <v>39</v>
      </c>
      <c r="AX265" s="13" t="s">
        <v>80</v>
      </c>
      <c r="AY265" s="158" t="s">
        <v>192</v>
      </c>
    </row>
    <row r="266" spans="2:65" s="13" customFormat="1" ht="10.199999999999999" x14ac:dyDescent="0.2">
      <c r="B266" s="157"/>
      <c r="D266" s="151" t="s">
        <v>203</v>
      </c>
      <c r="E266" s="158" t="s">
        <v>20</v>
      </c>
      <c r="F266" s="159" t="s">
        <v>4155</v>
      </c>
      <c r="H266" s="160">
        <v>-31.696999999999999</v>
      </c>
      <c r="I266" s="161"/>
      <c r="L266" s="157"/>
      <c r="M266" s="162"/>
      <c r="T266" s="163"/>
      <c r="AT266" s="158" t="s">
        <v>203</v>
      </c>
      <c r="AU266" s="158" t="s">
        <v>89</v>
      </c>
      <c r="AV266" s="13" t="s">
        <v>89</v>
      </c>
      <c r="AW266" s="13" t="s">
        <v>39</v>
      </c>
      <c r="AX266" s="13" t="s">
        <v>80</v>
      </c>
      <c r="AY266" s="158" t="s">
        <v>192</v>
      </c>
    </row>
    <row r="267" spans="2:65" s="14" customFormat="1" ht="10.199999999999999" x14ac:dyDescent="0.2">
      <c r="B267" s="164"/>
      <c r="D267" s="151" t="s">
        <v>203</v>
      </c>
      <c r="E267" s="165" t="s">
        <v>20</v>
      </c>
      <c r="F267" s="166" t="s">
        <v>207</v>
      </c>
      <c r="H267" s="167">
        <v>56.088999999999999</v>
      </c>
      <c r="I267" s="168"/>
      <c r="L267" s="164"/>
      <c r="M267" s="169"/>
      <c r="T267" s="170"/>
      <c r="AT267" s="165" t="s">
        <v>203</v>
      </c>
      <c r="AU267" s="165" t="s">
        <v>89</v>
      </c>
      <c r="AV267" s="14" t="s">
        <v>199</v>
      </c>
      <c r="AW267" s="14" t="s">
        <v>39</v>
      </c>
      <c r="AX267" s="14" t="s">
        <v>22</v>
      </c>
      <c r="AY267" s="165" t="s">
        <v>192</v>
      </c>
    </row>
    <row r="268" spans="2:65" s="1" customFormat="1" ht="24.15" customHeight="1" x14ac:dyDescent="0.2">
      <c r="B268" s="33"/>
      <c r="C268" s="133" t="s">
        <v>453</v>
      </c>
      <c r="D268" s="133" t="s">
        <v>194</v>
      </c>
      <c r="E268" s="134" t="s">
        <v>1575</v>
      </c>
      <c r="F268" s="135" t="s">
        <v>1576</v>
      </c>
      <c r="G268" s="136" t="s">
        <v>898</v>
      </c>
      <c r="H268" s="137">
        <v>144.84800000000001</v>
      </c>
      <c r="I268" s="138"/>
      <c r="J268" s="139">
        <f>ROUND(I268*H268,2)</f>
        <v>0</v>
      </c>
      <c r="K268" s="135" t="s">
        <v>198</v>
      </c>
      <c r="L268" s="33"/>
      <c r="M268" s="140" t="s">
        <v>20</v>
      </c>
      <c r="N268" s="141" t="s">
        <v>51</v>
      </c>
      <c r="P268" s="142">
        <f>O268*H268</f>
        <v>0</v>
      </c>
      <c r="Q268" s="142">
        <v>0</v>
      </c>
      <c r="R268" s="142">
        <f>Q268*H268</f>
        <v>0</v>
      </c>
      <c r="S268" s="142">
        <v>0</v>
      </c>
      <c r="T268" s="143">
        <f>S268*H268</f>
        <v>0</v>
      </c>
      <c r="AR268" s="144" t="s">
        <v>199</v>
      </c>
      <c r="AT268" s="144" t="s">
        <v>194</v>
      </c>
      <c r="AU268" s="144" t="s">
        <v>89</v>
      </c>
      <c r="AY268" s="18" t="s">
        <v>192</v>
      </c>
      <c r="BE268" s="145">
        <f>IF(N268="základní",J268,0)</f>
        <v>0</v>
      </c>
      <c r="BF268" s="145">
        <f>IF(N268="snížená",J268,0)</f>
        <v>0</v>
      </c>
      <c r="BG268" s="145">
        <f>IF(N268="zákl. přenesená",J268,0)</f>
        <v>0</v>
      </c>
      <c r="BH268" s="145">
        <f>IF(N268="sníž. přenesená",J268,0)</f>
        <v>0</v>
      </c>
      <c r="BI268" s="145">
        <f>IF(N268="nulová",J268,0)</f>
        <v>0</v>
      </c>
      <c r="BJ268" s="18" t="s">
        <v>22</v>
      </c>
      <c r="BK268" s="145">
        <f>ROUND(I268*H268,2)</f>
        <v>0</v>
      </c>
      <c r="BL268" s="18" t="s">
        <v>199</v>
      </c>
      <c r="BM268" s="144" t="s">
        <v>4156</v>
      </c>
    </row>
    <row r="269" spans="2:65" s="1" customFormat="1" ht="10.199999999999999" x14ac:dyDescent="0.2">
      <c r="B269" s="33"/>
      <c r="D269" s="146" t="s">
        <v>201</v>
      </c>
      <c r="F269" s="147" t="s">
        <v>1578</v>
      </c>
      <c r="I269" s="148"/>
      <c r="L269" s="33"/>
      <c r="M269" s="149"/>
      <c r="T269" s="54"/>
      <c r="AT269" s="18" t="s">
        <v>201</v>
      </c>
      <c r="AU269" s="18" t="s">
        <v>89</v>
      </c>
    </row>
    <row r="270" spans="2:65" s="12" customFormat="1" ht="10.199999999999999" x14ac:dyDescent="0.2">
      <c r="B270" s="150"/>
      <c r="D270" s="151" t="s">
        <v>203</v>
      </c>
      <c r="E270" s="152" t="s">
        <v>20</v>
      </c>
      <c r="F270" s="153" t="s">
        <v>4157</v>
      </c>
      <c r="H270" s="152" t="s">
        <v>20</v>
      </c>
      <c r="I270" s="154"/>
      <c r="L270" s="150"/>
      <c r="M270" s="155"/>
      <c r="T270" s="156"/>
      <c r="AT270" s="152" t="s">
        <v>203</v>
      </c>
      <c r="AU270" s="152" t="s">
        <v>89</v>
      </c>
      <c r="AV270" s="12" t="s">
        <v>22</v>
      </c>
      <c r="AW270" s="12" t="s">
        <v>39</v>
      </c>
      <c r="AX270" s="12" t="s">
        <v>80</v>
      </c>
      <c r="AY270" s="152" t="s">
        <v>192</v>
      </c>
    </row>
    <row r="271" spans="2:65" s="13" customFormat="1" ht="10.199999999999999" x14ac:dyDescent="0.2">
      <c r="B271" s="157"/>
      <c r="D271" s="151" t="s">
        <v>203</v>
      </c>
      <c r="E271" s="158" t="s">
        <v>20</v>
      </c>
      <c r="F271" s="159" t="s">
        <v>4158</v>
      </c>
      <c r="H271" s="160">
        <v>22.463999999999999</v>
      </c>
      <c r="I271" s="161"/>
      <c r="L271" s="157"/>
      <c r="M271" s="162"/>
      <c r="T271" s="163"/>
      <c r="AT271" s="158" t="s">
        <v>203</v>
      </c>
      <c r="AU271" s="158" t="s">
        <v>89</v>
      </c>
      <c r="AV271" s="13" t="s">
        <v>89</v>
      </c>
      <c r="AW271" s="13" t="s">
        <v>39</v>
      </c>
      <c r="AX271" s="13" t="s">
        <v>80</v>
      </c>
      <c r="AY271" s="158" t="s">
        <v>192</v>
      </c>
    </row>
    <row r="272" spans="2:65" s="13" customFormat="1" ht="10.199999999999999" x14ac:dyDescent="0.2">
      <c r="B272" s="157"/>
      <c r="D272" s="151" t="s">
        <v>203</v>
      </c>
      <c r="E272" s="158" t="s">
        <v>20</v>
      </c>
      <c r="F272" s="159" t="s">
        <v>4159</v>
      </c>
      <c r="H272" s="160">
        <v>26.73</v>
      </c>
      <c r="I272" s="161"/>
      <c r="L272" s="157"/>
      <c r="M272" s="162"/>
      <c r="T272" s="163"/>
      <c r="AT272" s="158" t="s">
        <v>203</v>
      </c>
      <c r="AU272" s="158" t="s">
        <v>89</v>
      </c>
      <c r="AV272" s="13" t="s">
        <v>89</v>
      </c>
      <c r="AW272" s="13" t="s">
        <v>39</v>
      </c>
      <c r="AX272" s="13" t="s">
        <v>80</v>
      </c>
      <c r="AY272" s="158" t="s">
        <v>192</v>
      </c>
    </row>
    <row r="273" spans="2:65" s="13" customFormat="1" ht="10.199999999999999" x14ac:dyDescent="0.2">
      <c r="B273" s="157"/>
      <c r="D273" s="151" t="s">
        <v>203</v>
      </c>
      <c r="E273" s="158" t="s">
        <v>20</v>
      </c>
      <c r="F273" s="159" t="s">
        <v>4160</v>
      </c>
      <c r="H273" s="160">
        <v>52.415999999999997</v>
      </c>
      <c r="I273" s="161"/>
      <c r="L273" s="157"/>
      <c r="M273" s="162"/>
      <c r="T273" s="163"/>
      <c r="AT273" s="158" t="s">
        <v>203</v>
      </c>
      <c r="AU273" s="158" t="s">
        <v>89</v>
      </c>
      <c r="AV273" s="13" t="s">
        <v>89</v>
      </c>
      <c r="AW273" s="13" t="s">
        <v>39</v>
      </c>
      <c r="AX273" s="13" t="s">
        <v>80</v>
      </c>
      <c r="AY273" s="158" t="s">
        <v>192</v>
      </c>
    </row>
    <row r="274" spans="2:65" s="13" customFormat="1" ht="10.199999999999999" x14ac:dyDescent="0.2">
      <c r="B274" s="157"/>
      <c r="D274" s="151" t="s">
        <v>203</v>
      </c>
      <c r="E274" s="158" t="s">
        <v>20</v>
      </c>
      <c r="F274" s="159" t="s">
        <v>4161</v>
      </c>
      <c r="H274" s="160">
        <v>193.392</v>
      </c>
      <c r="I274" s="161"/>
      <c r="L274" s="157"/>
      <c r="M274" s="162"/>
      <c r="T274" s="163"/>
      <c r="AT274" s="158" t="s">
        <v>203</v>
      </c>
      <c r="AU274" s="158" t="s">
        <v>89</v>
      </c>
      <c r="AV274" s="13" t="s">
        <v>89</v>
      </c>
      <c r="AW274" s="13" t="s">
        <v>39</v>
      </c>
      <c r="AX274" s="13" t="s">
        <v>80</v>
      </c>
      <c r="AY274" s="158" t="s">
        <v>192</v>
      </c>
    </row>
    <row r="275" spans="2:65" s="12" customFormat="1" ht="10.199999999999999" x14ac:dyDescent="0.2">
      <c r="B275" s="150"/>
      <c r="D275" s="151" t="s">
        <v>203</v>
      </c>
      <c r="E275" s="152" t="s">
        <v>20</v>
      </c>
      <c r="F275" s="153" t="s">
        <v>4162</v>
      </c>
      <c r="H275" s="152" t="s">
        <v>20</v>
      </c>
      <c r="I275" s="154"/>
      <c r="L275" s="150"/>
      <c r="M275" s="155"/>
      <c r="T275" s="156"/>
      <c r="AT275" s="152" t="s">
        <v>203</v>
      </c>
      <c r="AU275" s="152" t="s">
        <v>89</v>
      </c>
      <c r="AV275" s="12" t="s">
        <v>22</v>
      </c>
      <c r="AW275" s="12" t="s">
        <v>39</v>
      </c>
      <c r="AX275" s="12" t="s">
        <v>80</v>
      </c>
      <c r="AY275" s="152" t="s">
        <v>192</v>
      </c>
    </row>
    <row r="276" spans="2:65" s="13" customFormat="1" ht="10.199999999999999" x14ac:dyDescent="0.2">
      <c r="B276" s="157"/>
      <c r="D276" s="151" t="s">
        <v>203</v>
      </c>
      <c r="E276" s="158" t="s">
        <v>20</v>
      </c>
      <c r="F276" s="159" t="s">
        <v>4163</v>
      </c>
      <c r="H276" s="160">
        <v>-207.209</v>
      </c>
      <c r="I276" s="161"/>
      <c r="L276" s="157"/>
      <c r="M276" s="162"/>
      <c r="T276" s="163"/>
      <c r="AT276" s="158" t="s">
        <v>203</v>
      </c>
      <c r="AU276" s="158" t="s">
        <v>89</v>
      </c>
      <c r="AV276" s="13" t="s">
        <v>89</v>
      </c>
      <c r="AW276" s="13" t="s">
        <v>39</v>
      </c>
      <c r="AX276" s="13" t="s">
        <v>80</v>
      </c>
      <c r="AY276" s="158" t="s">
        <v>192</v>
      </c>
    </row>
    <row r="277" spans="2:65" s="12" customFormat="1" ht="10.199999999999999" x14ac:dyDescent="0.2">
      <c r="B277" s="150"/>
      <c r="D277" s="151" t="s">
        <v>203</v>
      </c>
      <c r="E277" s="152" t="s">
        <v>20</v>
      </c>
      <c r="F277" s="153" t="s">
        <v>4164</v>
      </c>
      <c r="H277" s="152" t="s">
        <v>20</v>
      </c>
      <c r="I277" s="154"/>
      <c r="L277" s="150"/>
      <c r="M277" s="155"/>
      <c r="T277" s="156"/>
      <c r="AT277" s="152" t="s">
        <v>203</v>
      </c>
      <c r="AU277" s="152" t="s">
        <v>89</v>
      </c>
      <c r="AV277" s="12" t="s">
        <v>22</v>
      </c>
      <c r="AW277" s="12" t="s">
        <v>39</v>
      </c>
      <c r="AX277" s="12" t="s">
        <v>80</v>
      </c>
      <c r="AY277" s="152" t="s">
        <v>192</v>
      </c>
    </row>
    <row r="278" spans="2:65" s="13" customFormat="1" ht="10.199999999999999" x14ac:dyDescent="0.2">
      <c r="B278" s="157"/>
      <c r="D278" s="151" t="s">
        <v>203</v>
      </c>
      <c r="E278" s="158" t="s">
        <v>20</v>
      </c>
      <c r="F278" s="159" t="s">
        <v>4165</v>
      </c>
      <c r="H278" s="160">
        <v>57.055</v>
      </c>
      <c r="I278" s="161"/>
      <c r="L278" s="157"/>
      <c r="M278" s="162"/>
      <c r="T278" s="163"/>
      <c r="AT278" s="158" t="s">
        <v>203</v>
      </c>
      <c r="AU278" s="158" t="s">
        <v>89</v>
      </c>
      <c r="AV278" s="13" t="s">
        <v>89</v>
      </c>
      <c r="AW278" s="13" t="s">
        <v>39</v>
      </c>
      <c r="AX278" s="13" t="s">
        <v>80</v>
      </c>
      <c r="AY278" s="158" t="s">
        <v>192</v>
      </c>
    </row>
    <row r="279" spans="2:65" s="14" customFormat="1" ht="10.199999999999999" x14ac:dyDescent="0.2">
      <c r="B279" s="164"/>
      <c r="D279" s="151" t="s">
        <v>203</v>
      </c>
      <c r="E279" s="165" t="s">
        <v>20</v>
      </c>
      <c r="F279" s="166" t="s">
        <v>207</v>
      </c>
      <c r="H279" s="167">
        <v>144.84800000000001</v>
      </c>
      <c r="I279" s="168"/>
      <c r="L279" s="164"/>
      <c r="M279" s="169"/>
      <c r="T279" s="170"/>
      <c r="AT279" s="165" t="s">
        <v>203</v>
      </c>
      <c r="AU279" s="165" t="s">
        <v>89</v>
      </c>
      <c r="AV279" s="14" t="s">
        <v>199</v>
      </c>
      <c r="AW279" s="14" t="s">
        <v>39</v>
      </c>
      <c r="AX279" s="14" t="s">
        <v>22</v>
      </c>
      <c r="AY279" s="165" t="s">
        <v>192</v>
      </c>
    </row>
    <row r="280" spans="2:65" s="1" customFormat="1" ht="24.15" customHeight="1" x14ac:dyDescent="0.2">
      <c r="B280" s="33"/>
      <c r="C280" s="133" t="s">
        <v>459</v>
      </c>
      <c r="D280" s="133" t="s">
        <v>194</v>
      </c>
      <c r="E280" s="134" t="s">
        <v>1582</v>
      </c>
      <c r="F280" s="135" t="s">
        <v>1583</v>
      </c>
      <c r="G280" s="136" t="s">
        <v>197</v>
      </c>
      <c r="H280" s="137">
        <v>163.89</v>
      </c>
      <c r="I280" s="138"/>
      <c r="J280" s="139">
        <f>ROUND(I280*H280,2)</f>
        <v>0</v>
      </c>
      <c r="K280" s="135" t="s">
        <v>198</v>
      </c>
      <c r="L280" s="33"/>
      <c r="M280" s="140" t="s">
        <v>20</v>
      </c>
      <c r="N280" s="141" t="s">
        <v>51</v>
      </c>
      <c r="P280" s="142">
        <f>O280*H280</f>
        <v>0</v>
      </c>
      <c r="Q280" s="142">
        <v>0</v>
      </c>
      <c r="R280" s="142">
        <f>Q280*H280</f>
        <v>0</v>
      </c>
      <c r="S280" s="142">
        <v>0</v>
      </c>
      <c r="T280" s="143">
        <f>S280*H280</f>
        <v>0</v>
      </c>
      <c r="AR280" s="144" t="s">
        <v>199</v>
      </c>
      <c r="AT280" s="144" t="s">
        <v>194</v>
      </c>
      <c r="AU280" s="144" t="s">
        <v>89</v>
      </c>
      <c r="AY280" s="18" t="s">
        <v>192</v>
      </c>
      <c r="BE280" s="145">
        <f>IF(N280="základní",J280,0)</f>
        <v>0</v>
      </c>
      <c r="BF280" s="145">
        <f>IF(N280="snížená",J280,0)</f>
        <v>0</v>
      </c>
      <c r="BG280" s="145">
        <f>IF(N280="zákl. přenesená",J280,0)</f>
        <v>0</v>
      </c>
      <c r="BH280" s="145">
        <f>IF(N280="sníž. přenesená",J280,0)</f>
        <v>0</v>
      </c>
      <c r="BI280" s="145">
        <f>IF(N280="nulová",J280,0)</f>
        <v>0</v>
      </c>
      <c r="BJ280" s="18" t="s">
        <v>22</v>
      </c>
      <c r="BK280" s="145">
        <f>ROUND(I280*H280,2)</f>
        <v>0</v>
      </c>
      <c r="BL280" s="18" t="s">
        <v>199</v>
      </c>
      <c r="BM280" s="144" t="s">
        <v>4166</v>
      </c>
    </row>
    <row r="281" spans="2:65" s="1" customFormat="1" ht="10.199999999999999" x14ac:dyDescent="0.2">
      <c r="B281" s="33"/>
      <c r="D281" s="146" t="s">
        <v>201</v>
      </c>
      <c r="F281" s="147" t="s">
        <v>1585</v>
      </c>
      <c r="I281" s="148"/>
      <c r="L281" s="33"/>
      <c r="M281" s="149"/>
      <c r="T281" s="54"/>
      <c r="AT281" s="18" t="s">
        <v>201</v>
      </c>
      <c r="AU281" s="18" t="s">
        <v>89</v>
      </c>
    </row>
    <row r="282" spans="2:65" s="13" customFormat="1" ht="10.199999999999999" x14ac:dyDescent="0.2">
      <c r="B282" s="157"/>
      <c r="D282" s="151" t="s">
        <v>203</v>
      </c>
      <c r="E282" s="158" t="s">
        <v>20</v>
      </c>
      <c r="F282" s="159" t="s">
        <v>4000</v>
      </c>
      <c r="H282" s="160">
        <v>12.48</v>
      </c>
      <c r="I282" s="161"/>
      <c r="L282" s="157"/>
      <c r="M282" s="162"/>
      <c r="T282" s="163"/>
      <c r="AT282" s="158" t="s">
        <v>203</v>
      </c>
      <c r="AU282" s="158" t="s">
        <v>89</v>
      </c>
      <c r="AV282" s="13" t="s">
        <v>89</v>
      </c>
      <c r="AW282" s="13" t="s">
        <v>39</v>
      </c>
      <c r="AX282" s="13" t="s">
        <v>80</v>
      </c>
      <c r="AY282" s="158" t="s">
        <v>192</v>
      </c>
    </row>
    <row r="283" spans="2:65" s="13" customFormat="1" ht="10.199999999999999" x14ac:dyDescent="0.2">
      <c r="B283" s="157"/>
      <c r="D283" s="151" t="s">
        <v>203</v>
      </c>
      <c r="E283" s="158" t="s">
        <v>20</v>
      </c>
      <c r="F283" s="159" t="s">
        <v>3998</v>
      </c>
      <c r="H283" s="160">
        <v>14.85</v>
      </c>
      <c r="I283" s="161"/>
      <c r="L283" s="157"/>
      <c r="M283" s="162"/>
      <c r="T283" s="163"/>
      <c r="AT283" s="158" t="s">
        <v>203</v>
      </c>
      <c r="AU283" s="158" t="s">
        <v>89</v>
      </c>
      <c r="AV283" s="13" t="s">
        <v>89</v>
      </c>
      <c r="AW283" s="13" t="s">
        <v>39</v>
      </c>
      <c r="AX283" s="13" t="s">
        <v>80</v>
      </c>
      <c r="AY283" s="158" t="s">
        <v>192</v>
      </c>
    </row>
    <row r="284" spans="2:65" s="13" customFormat="1" ht="10.199999999999999" x14ac:dyDescent="0.2">
      <c r="B284" s="157"/>
      <c r="D284" s="151" t="s">
        <v>203</v>
      </c>
      <c r="E284" s="158" t="s">
        <v>20</v>
      </c>
      <c r="F284" s="159" t="s">
        <v>4004</v>
      </c>
      <c r="H284" s="160">
        <v>29.12</v>
      </c>
      <c r="I284" s="161"/>
      <c r="L284" s="157"/>
      <c r="M284" s="162"/>
      <c r="T284" s="163"/>
      <c r="AT284" s="158" t="s">
        <v>203</v>
      </c>
      <c r="AU284" s="158" t="s">
        <v>89</v>
      </c>
      <c r="AV284" s="13" t="s">
        <v>89</v>
      </c>
      <c r="AW284" s="13" t="s">
        <v>39</v>
      </c>
      <c r="AX284" s="13" t="s">
        <v>80</v>
      </c>
      <c r="AY284" s="158" t="s">
        <v>192</v>
      </c>
    </row>
    <row r="285" spans="2:65" s="13" customFormat="1" ht="10.199999999999999" x14ac:dyDescent="0.2">
      <c r="B285" s="157"/>
      <c r="D285" s="151" t="s">
        <v>203</v>
      </c>
      <c r="E285" s="158" t="s">
        <v>20</v>
      </c>
      <c r="F285" s="159" t="s">
        <v>4002</v>
      </c>
      <c r="H285" s="160">
        <v>107.44</v>
      </c>
      <c r="I285" s="161"/>
      <c r="L285" s="157"/>
      <c r="M285" s="162"/>
      <c r="T285" s="163"/>
      <c r="AT285" s="158" t="s">
        <v>203</v>
      </c>
      <c r="AU285" s="158" t="s">
        <v>89</v>
      </c>
      <c r="AV285" s="13" t="s">
        <v>89</v>
      </c>
      <c r="AW285" s="13" t="s">
        <v>39</v>
      </c>
      <c r="AX285" s="13" t="s">
        <v>80</v>
      </c>
      <c r="AY285" s="158" t="s">
        <v>192</v>
      </c>
    </row>
    <row r="286" spans="2:65" s="14" customFormat="1" ht="10.199999999999999" x14ac:dyDescent="0.2">
      <c r="B286" s="164"/>
      <c r="D286" s="151" t="s">
        <v>203</v>
      </c>
      <c r="E286" s="165" t="s">
        <v>20</v>
      </c>
      <c r="F286" s="166" t="s">
        <v>207</v>
      </c>
      <c r="H286" s="167">
        <v>163.89</v>
      </c>
      <c r="I286" s="168"/>
      <c r="L286" s="164"/>
      <c r="M286" s="169"/>
      <c r="T286" s="170"/>
      <c r="AT286" s="165" t="s">
        <v>203</v>
      </c>
      <c r="AU286" s="165" t="s">
        <v>89</v>
      </c>
      <c r="AV286" s="14" t="s">
        <v>199</v>
      </c>
      <c r="AW286" s="14" t="s">
        <v>39</v>
      </c>
      <c r="AX286" s="14" t="s">
        <v>22</v>
      </c>
      <c r="AY286" s="165" t="s">
        <v>192</v>
      </c>
    </row>
    <row r="287" spans="2:65" s="1" customFormat="1" ht="24.15" customHeight="1" x14ac:dyDescent="0.2">
      <c r="B287" s="33"/>
      <c r="C287" s="133" t="s">
        <v>466</v>
      </c>
      <c r="D287" s="133" t="s">
        <v>194</v>
      </c>
      <c r="E287" s="134" t="s">
        <v>4167</v>
      </c>
      <c r="F287" s="135" t="s">
        <v>4168</v>
      </c>
      <c r="G287" s="136" t="s">
        <v>197</v>
      </c>
      <c r="H287" s="137">
        <v>115.116</v>
      </c>
      <c r="I287" s="138"/>
      <c r="J287" s="139">
        <f>ROUND(I287*H287,2)</f>
        <v>0</v>
      </c>
      <c r="K287" s="135" t="s">
        <v>198</v>
      </c>
      <c r="L287" s="33"/>
      <c r="M287" s="140" t="s">
        <v>20</v>
      </c>
      <c r="N287" s="141" t="s">
        <v>51</v>
      </c>
      <c r="P287" s="142">
        <f>O287*H287</f>
        <v>0</v>
      </c>
      <c r="Q287" s="142">
        <v>0</v>
      </c>
      <c r="R287" s="142">
        <f>Q287*H287</f>
        <v>0</v>
      </c>
      <c r="S287" s="142">
        <v>0</v>
      </c>
      <c r="T287" s="143">
        <f>S287*H287</f>
        <v>0</v>
      </c>
      <c r="AR287" s="144" t="s">
        <v>199</v>
      </c>
      <c r="AT287" s="144" t="s">
        <v>194</v>
      </c>
      <c r="AU287" s="144" t="s">
        <v>89</v>
      </c>
      <c r="AY287" s="18" t="s">
        <v>192</v>
      </c>
      <c r="BE287" s="145">
        <f>IF(N287="základní",J287,0)</f>
        <v>0</v>
      </c>
      <c r="BF287" s="145">
        <f>IF(N287="snížená",J287,0)</f>
        <v>0</v>
      </c>
      <c r="BG287" s="145">
        <f>IF(N287="zákl. přenesená",J287,0)</f>
        <v>0</v>
      </c>
      <c r="BH287" s="145">
        <f>IF(N287="sníž. přenesená",J287,0)</f>
        <v>0</v>
      </c>
      <c r="BI287" s="145">
        <f>IF(N287="nulová",J287,0)</f>
        <v>0</v>
      </c>
      <c r="BJ287" s="18" t="s">
        <v>22</v>
      </c>
      <c r="BK287" s="145">
        <f>ROUND(I287*H287,2)</f>
        <v>0</v>
      </c>
      <c r="BL287" s="18" t="s">
        <v>199</v>
      </c>
      <c r="BM287" s="144" t="s">
        <v>4169</v>
      </c>
    </row>
    <row r="288" spans="2:65" s="1" customFormat="1" ht="10.199999999999999" x14ac:dyDescent="0.2">
      <c r="B288" s="33"/>
      <c r="D288" s="146" t="s">
        <v>201</v>
      </c>
      <c r="F288" s="147" t="s">
        <v>4170</v>
      </c>
      <c r="I288" s="148"/>
      <c r="L288" s="33"/>
      <c r="M288" s="149"/>
      <c r="T288" s="54"/>
      <c r="AT288" s="18" t="s">
        <v>201</v>
      </c>
      <c r="AU288" s="18" t="s">
        <v>89</v>
      </c>
    </row>
    <row r="289" spans="2:65" s="12" customFormat="1" ht="10.199999999999999" x14ac:dyDescent="0.2">
      <c r="B289" s="150"/>
      <c r="D289" s="151" t="s">
        <v>203</v>
      </c>
      <c r="E289" s="152" t="s">
        <v>20</v>
      </c>
      <c r="F289" s="153" t="s">
        <v>4171</v>
      </c>
      <c r="H289" s="152" t="s">
        <v>20</v>
      </c>
      <c r="I289" s="154"/>
      <c r="L289" s="150"/>
      <c r="M289" s="155"/>
      <c r="T289" s="156"/>
      <c r="AT289" s="152" t="s">
        <v>203</v>
      </c>
      <c r="AU289" s="152" t="s">
        <v>89</v>
      </c>
      <c r="AV289" s="12" t="s">
        <v>22</v>
      </c>
      <c r="AW289" s="12" t="s">
        <v>39</v>
      </c>
      <c r="AX289" s="12" t="s">
        <v>80</v>
      </c>
      <c r="AY289" s="152" t="s">
        <v>192</v>
      </c>
    </row>
    <row r="290" spans="2:65" s="12" customFormat="1" ht="10.199999999999999" x14ac:dyDescent="0.2">
      <c r="B290" s="150"/>
      <c r="D290" s="151" t="s">
        <v>203</v>
      </c>
      <c r="E290" s="152" t="s">
        <v>20</v>
      </c>
      <c r="F290" s="153" t="s">
        <v>4172</v>
      </c>
      <c r="H290" s="152" t="s">
        <v>20</v>
      </c>
      <c r="I290" s="154"/>
      <c r="L290" s="150"/>
      <c r="M290" s="155"/>
      <c r="T290" s="156"/>
      <c r="AT290" s="152" t="s">
        <v>203</v>
      </c>
      <c r="AU290" s="152" t="s">
        <v>89</v>
      </c>
      <c r="AV290" s="12" t="s">
        <v>22</v>
      </c>
      <c r="AW290" s="12" t="s">
        <v>39</v>
      </c>
      <c r="AX290" s="12" t="s">
        <v>80</v>
      </c>
      <c r="AY290" s="152" t="s">
        <v>192</v>
      </c>
    </row>
    <row r="291" spans="2:65" s="13" customFormat="1" ht="10.199999999999999" x14ac:dyDescent="0.2">
      <c r="B291" s="157"/>
      <c r="D291" s="151" t="s">
        <v>203</v>
      </c>
      <c r="E291" s="158" t="s">
        <v>20</v>
      </c>
      <c r="F291" s="159" t="s">
        <v>4000</v>
      </c>
      <c r="H291" s="160">
        <v>12.48</v>
      </c>
      <c r="I291" s="161"/>
      <c r="L291" s="157"/>
      <c r="M291" s="162"/>
      <c r="T291" s="163"/>
      <c r="AT291" s="158" t="s">
        <v>203</v>
      </c>
      <c r="AU291" s="158" t="s">
        <v>89</v>
      </c>
      <c r="AV291" s="13" t="s">
        <v>89</v>
      </c>
      <c r="AW291" s="13" t="s">
        <v>39</v>
      </c>
      <c r="AX291" s="13" t="s">
        <v>80</v>
      </c>
      <c r="AY291" s="158" t="s">
        <v>192</v>
      </c>
    </row>
    <row r="292" spans="2:65" s="13" customFormat="1" ht="10.199999999999999" x14ac:dyDescent="0.2">
      <c r="B292" s="157"/>
      <c r="D292" s="151" t="s">
        <v>203</v>
      </c>
      <c r="E292" s="158" t="s">
        <v>20</v>
      </c>
      <c r="F292" s="159" t="s">
        <v>4004</v>
      </c>
      <c r="H292" s="160">
        <v>29.12</v>
      </c>
      <c r="I292" s="161"/>
      <c r="L292" s="157"/>
      <c r="M292" s="162"/>
      <c r="T292" s="163"/>
      <c r="AT292" s="158" t="s">
        <v>203</v>
      </c>
      <c r="AU292" s="158" t="s">
        <v>89</v>
      </c>
      <c r="AV292" s="13" t="s">
        <v>89</v>
      </c>
      <c r="AW292" s="13" t="s">
        <v>39</v>
      </c>
      <c r="AX292" s="13" t="s">
        <v>80</v>
      </c>
      <c r="AY292" s="158" t="s">
        <v>192</v>
      </c>
    </row>
    <row r="293" spans="2:65" s="13" customFormat="1" ht="10.199999999999999" x14ac:dyDescent="0.2">
      <c r="B293" s="157"/>
      <c r="D293" s="151" t="s">
        <v>203</v>
      </c>
      <c r="E293" s="158" t="s">
        <v>20</v>
      </c>
      <c r="F293" s="159" t="s">
        <v>3998</v>
      </c>
      <c r="H293" s="160">
        <v>14.85</v>
      </c>
      <c r="I293" s="161"/>
      <c r="L293" s="157"/>
      <c r="M293" s="162"/>
      <c r="T293" s="163"/>
      <c r="AT293" s="158" t="s">
        <v>203</v>
      </c>
      <c r="AU293" s="158" t="s">
        <v>89</v>
      </c>
      <c r="AV293" s="13" t="s">
        <v>89</v>
      </c>
      <c r="AW293" s="13" t="s">
        <v>39</v>
      </c>
      <c r="AX293" s="13" t="s">
        <v>80</v>
      </c>
      <c r="AY293" s="158" t="s">
        <v>192</v>
      </c>
    </row>
    <row r="294" spans="2:65" s="13" customFormat="1" ht="10.199999999999999" x14ac:dyDescent="0.2">
      <c r="B294" s="157"/>
      <c r="D294" s="151" t="s">
        <v>203</v>
      </c>
      <c r="E294" s="158" t="s">
        <v>20</v>
      </c>
      <c r="F294" s="159" t="s">
        <v>4002</v>
      </c>
      <c r="H294" s="160">
        <v>107.44</v>
      </c>
      <c r="I294" s="161"/>
      <c r="L294" s="157"/>
      <c r="M294" s="162"/>
      <c r="T294" s="163"/>
      <c r="AT294" s="158" t="s">
        <v>203</v>
      </c>
      <c r="AU294" s="158" t="s">
        <v>89</v>
      </c>
      <c r="AV294" s="13" t="s">
        <v>89</v>
      </c>
      <c r="AW294" s="13" t="s">
        <v>39</v>
      </c>
      <c r="AX294" s="13" t="s">
        <v>80</v>
      </c>
      <c r="AY294" s="158" t="s">
        <v>192</v>
      </c>
    </row>
    <row r="295" spans="2:65" s="12" customFormat="1" ht="10.199999999999999" x14ac:dyDescent="0.2">
      <c r="B295" s="150"/>
      <c r="D295" s="151" t="s">
        <v>203</v>
      </c>
      <c r="E295" s="152" t="s">
        <v>20</v>
      </c>
      <c r="F295" s="153" t="s">
        <v>4173</v>
      </c>
      <c r="H295" s="152" t="s">
        <v>20</v>
      </c>
      <c r="I295" s="154"/>
      <c r="L295" s="150"/>
      <c r="M295" s="155"/>
      <c r="T295" s="156"/>
      <c r="AT295" s="152" t="s">
        <v>203</v>
      </c>
      <c r="AU295" s="152" t="s">
        <v>89</v>
      </c>
      <c r="AV295" s="12" t="s">
        <v>22</v>
      </c>
      <c r="AW295" s="12" t="s">
        <v>39</v>
      </c>
      <c r="AX295" s="12" t="s">
        <v>80</v>
      </c>
      <c r="AY295" s="152" t="s">
        <v>192</v>
      </c>
    </row>
    <row r="296" spans="2:65" s="13" customFormat="1" ht="10.199999999999999" x14ac:dyDescent="0.2">
      <c r="B296" s="157"/>
      <c r="D296" s="151" t="s">
        <v>203</v>
      </c>
      <c r="E296" s="158" t="s">
        <v>20</v>
      </c>
      <c r="F296" s="159" t="s">
        <v>4174</v>
      </c>
      <c r="H296" s="160">
        <v>-10.694000000000001</v>
      </c>
      <c r="I296" s="161"/>
      <c r="L296" s="157"/>
      <c r="M296" s="162"/>
      <c r="T296" s="163"/>
      <c r="AT296" s="158" t="s">
        <v>203</v>
      </c>
      <c r="AU296" s="158" t="s">
        <v>89</v>
      </c>
      <c r="AV296" s="13" t="s">
        <v>89</v>
      </c>
      <c r="AW296" s="13" t="s">
        <v>39</v>
      </c>
      <c r="AX296" s="13" t="s">
        <v>80</v>
      </c>
      <c r="AY296" s="158" t="s">
        <v>192</v>
      </c>
    </row>
    <row r="297" spans="2:65" s="12" customFormat="1" ht="10.199999999999999" x14ac:dyDescent="0.2">
      <c r="B297" s="150"/>
      <c r="D297" s="151" t="s">
        <v>203</v>
      </c>
      <c r="E297" s="152" t="s">
        <v>20</v>
      </c>
      <c r="F297" s="153" t="s">
        <v>4175</v>
      </c>
      <c r="H297" s="152" t="s">
        <v>20</v>
      </c>
      <c r="I297" s="154"/>
      <c r="L297" s="150"/>
      <c r="M297" s="155"/>
      <c r="T297" s="156"/>
      <c r="AT297" s="152" t="s">
        <v>203</v>
      </c>
      <c r="AU297" s="152" t="s">
        <v>89</v>
      </c>
      <c r="AV297" s="12" t="s">
        <v>22</v>
      </c>
      <c r="AW297" s="12" t="s">
        <v>39</v>
      </c>
      <c r="AX297" s="12" t="s">
        <v>80</v>
      </c>
      <c r="AY297" s="152" t="s">
        <v>192</v>
      </c>
    </row>
    <row r="298" spans="2:65" s="13" customFormat="1" ht="10.199999999999999" x14ac:dyDescent="0.2">
      <c r="B298" s="157"/>
      <c r="D298" s="151" t="s">
        <v>203</v>
      </c>
      <c r="E298" s="158" t="s">
        <v>20</v>
      </c>
      <c r="F298" s="159" t="s">
        <v>4176</v>
      </c>
      <c r="H298" s="160">
        <v>-31.997</v>
      </c>
      <c r="I298" s="161"/>
      <c r="L298" s="157"/>
      <c r="M298" s="162"/>
      <c r="T298" s="163"/>
      <c r="AT298" s="158" t="s">
        <v>203</v>
      </c>
      <c r="AU298" s="158" t="s">
        <v>89</v>
      </c>
      <c r="AV298" s="13" t="s">
        <v>89</v>
      </c>
      <c r="AW298" s="13" t="s">
        <v>39</v>
      </c>
      <c r="AX298" s="13" t="s">
        <v>80</v>
      </c>
      <c r="AY298" s="158" t="s">
        <v>192</v>
      </c>
    </row>
    <row r="299" spans="2:65" s="12" customFormat="1" ht="10.199999999999999" x14ac:dyDescent="0.2">
      <c r="B299" s="150"/>
      <c r="D299" s="151" t="s">
        <v>203</v>
      </c>
      <c r="E299" s="152" t="s">
        <v>20</v>
      </c>
      <c r="F299" s="153" t="s">
        <v>4177</v>
      </c>
      <c r="H299" s="152" t="s">
        <v>20</v>
      </c>
      <c r="I299" s="154"/>
      <c r="L299" s="150"/>
      <c r="M299" s="155"/>
      <c r="T299" s="156"/>
      <c r="AT299" s="152" t="s">
        <v>203</v>
      </c>
      <c r="AU299" s="152" t="s">
        <v>89</v>
      </c>
      <c r="AV299" s="12" t="s">
        <v>22</v>
      </c>
      <c r="AW299" s="12" t="s">
        <v>39</v>
      </c>
      <c r="AX299" s="12" t="s">
        <v>80</v>
      </c>
      <c r="AY299" s="152" t="s">
        <v>192</v>
      </c>
    </row>
    <row r="300" spans="2:65" s="13" customFormat="1" ht="10.199999999999999" x14ac:dyDescent="0.2">
      <c r="B300" s="157"/>
      <c r="D300" s="151" t="s">
        <v>203</v>
      </c>
      <c r="E300" s="158" t="s">
        <v>20</v>
      </c>
      <c r="F300" s="159" t="s">
        <v>4178</v>
      </c>
      <c r="H300" s="160">
        <v>-6.0830000000000002</v>
      </c>
      <c r="I300" s="161"/>
      <c r="L300" s="157"/>
      <c r="M300" s="162"/>
      <c r="T300" s="163"/>
      <c r="AT300" s="158" t="s">
        <v>203</v>
      </c>
      <c r="AU300" s="158" t="s">
        <v>89</v>
      </c>
      <c r="AV300" s="13" t="s">
        <v>89</v>
      </c>
      <c r="AW300" s="13" t="s">
        <v>39</v>
      </c>
      <c r="AX300" s="13" t="s">
        <v>80</v>
      </c>
      <c r="AY300" s="158" t="s">
        <v>192</v>
      </c>
    </row>
    <row r="301" spans="2:65" s="15" customFormat="1" ht="10.199999999999999" x14ac:dyDescent="0.2">
      <c r="B301" s="171"/>
      <c r="D301" s="151" t="s">
        <v>203</v>
      </c>
      <c r="E301" s="172" t="s">
        <v>4009</v>
      </c>
      <c r="F301" s="173" t="s">
        <v>335</v>
      </c>
      <c r="H301" s="174">
        <v>115.116</v>
      </c>
      <c r="I301" s="175"/>
      <c r="L301" s="171"/>
      <c r="M301" s="176"/>
      <c r="T301" s="177"/>
      <c r="AT301" s="172" t="s">
        <v>203</v>
      </c>
      <c r="AU301" s="172" t="s">
        <v>89</v>
      </c>
      <c r="AV301" s="15" t="s">
        <v>225</v>
      </c>
      <c r="AW301" s="15" t="s">
        <v>39</v>
      </c>
      <c r="AX301" s="15" t="s">
        <v>22</v>
      </c>
      <c r="AY301" s="172" t="s">
        <v>192</v>
      </c>
    </row>
    <row r="302" spans="2:65" s="1" customFormat="1" ht="21.75" customHeight="1" x14ac:dyDescent="0.2">
      <c r="B302" s="33"/>
      <c r="C302" s="133" t="s">
        <v>484</v>
      </c>
      <c r="D302" s="133" t="s">
        <v>194</v>
      </c>
      <c r="E302" s="134" t="s">
        <v>4179</v>
      </c>
      <c r="F302" s="135" t="s">
        <v>4180</v>
      </c>
      <c r="G302" s="136" t="s">
        <v>234</v>
      </c>
      <c r="H302" s="137">
        <v>61.98</v>
      </c>
      <c r="I302" s="138"/>
      <c r="J302" s="139">
        <f>ROUND(I302*H302,2)</f>
        <v>0</v>
      </c>
      <c r="K302" s="135" t="s">
        <v>198</v>
      </c>
      <c r="L302" s="33"/>
      <c r="M302" s="140" t="s">
        <v>20</v>
      </c>
      <c r="N302" s="141" t="s">
        <v>51</v>
      </c>
      <c r="P302" s="142">
        <f>O302*H302</f>
        <v>0</v>
      </c>
      <c r="Q302" s="142">
        <v>0</v>
      </c>
      <c r="R302" s="142">
        <f>Q302*H302</f>
        <v>0</v>
      </c>
      <c r="S302" s="142">
        <v>0</v>
      </c>
      <c r="T302" s="143">
        <f>S302*H302</f>
        <v>0</v>
      </c>
      <c r="AR302" s="144" t="s">
        <v>199</v>
      </c>
      <c r="AT302" s="144" t="s">
        <v>194</v>
      </c>
      <c r="AU302" s="144" t="s">
        <v>89</v>
      </c>
      <c r="AY302" s="18" t="s">
        <v>192</v>
      </c>
      <c r="BE302" s="145">
        <f>IF(N302="základní",J302,0)</f>
        <v>0</v>
      </c>
      <c r="BF302" s="145">
        <f>IF(N302="snížená",J302,0)</f>
        <v>0</v>
      </c>
      <c r="BG302" s="145">
        <f>IF(N302="zákl. přenesená",J302,0)</f>
        <v>0</v>
      </c>
      <c r="BH302" s="145">
        <f>IF(N302="sníž. přenesená",J302,0)</f>
        <v>0</v>
      </c>
      <c r="BI302" s="145">
        <f>IF(N302="nulová",J302,0)</f>
        <v>0</v>
      </c>
      <c r="BJ302" s="18" t="s">
        <v>22</v>
      </c>
      <c r="BK302" s="145">
        <f>ROUND(I302*H302,2)</f>
        <v>0</v>
      </c>
      <c r="BL302" s="18" t="s">
        <v>199</v>
      </c>
      <c r="BM302" s="144" t="s">
        <v>4181</v>
      </c>
    </row>
    <row r="303" spans="2:65" s="1" customFormat="1" ht="10.199999999999999" x14ac:dyDescent="0.2">
      <c r="B303" s="33"/>
      <c r="D303" s="146" t="s">
        <v>201</v>
      </c>
      <c r="F303" s="147" t="s">
        <v>4182</v>
      </c>
      <c r="I303" s="148"/>
      <c r="L303" s="33"/>
      <c r="M303" s="149"/>
      <c r="T303" s="54"/>
      <c r="AT303" s="18" t="s">
        <v>201</v>
      </c>
      <c r="AU303" s="18" t="s">
        <v>89</v>
      </c>
    </row>
    <row r="304" spans="2:65" s="12" customFormat="1" ht="10.199999999999999" x14ac:dyDescent="0.2">
      <c r="B304" s="150"/>
      <c r="D304" s="151" t="s">
        <v>203</v>
      </c>
      <c r="E304" s="152" t="s">
        <v>20</v>
      </c>
      <c r="F304" s="153" t="s">
        <v>4183</v>
      </c>
      <c r="H304" s="152" t="s">
        <v>20</v>
      </c>
      <c r="I304" s="154"/>
      <c r="L304" s="150"/>
      <c r="M304" s="155"/>
      <c r="T304" s="156"/>
      <c r="AT304" s="152" t="s">
        <v>203</v>
      </c>
      <c r="AU304" s="152" t="s">
        <v>89</v>
      </c>
      <c r="AV304" s="12" t="s">
        <v>22</v>
      </c>
      <c r="AW304" s="12" t="s">
        <v>39</v>
      </c>
      <c r="AX304" s="12" t="s">
        <v>80</v>
      </c>
      <c r="AY304" s="152" t="s">
        <v>192</v>
      </c>
    </row>
    <row r="305" spans="2:65" s="12" customFormat="1" ht="10.199999999999999" x14ac:dyDescent="0.2">
      <c r="B305" s="150"/>
      <c r="D305" s="151" t="s">
        <v>203</v>
      </c>
      <c r="E305" s="152" t="s">
        <v>20</v>
      </c>
      <c r="F305" s="153" t="s">
        <v>4053</v>
      </c>
      <c r="H305" s="152" t="s">
        <v>20</v>
      </c>
      <c r="I305" s="154"/>
      <c r="L305" s="150"/>
      <c r="M305" s="155"/>
      <c r="T305" s="156"/>
      <c r="AT305" s="152" t="s">
        <v>203</v>
      </c>
      <c r="AU305" s="152" t="s">
        <v>89</v>
      </c>
      <c r="AV305" s="12" t="s">
        <v>22</v>
      </c>
      <c r="AW305" s="12" t="s">
        <v>39</v>
      </c>
      <c r="AX305" s="12" t="s">
        <v>80</v>
      </c>
      <c r="AY305" s="152" t="s">
        <v>192</v>
      </c>
    </row>
    <row r="306" spans="2:65" s="13" customFormat="1" ht="10.199999999999999" x14ac:dyDescent="0.2">
      <c r="B306" s="157"/>
      <c r="D306" s="151" t="s">
        <v>203</v>
      </c>
      <c r="E306" s="158" t="s">
        <v>20</v>
      </c>
      <c r="F306" s="159" t="s">
        <v>4054</v>
      </c>
      <c r="H306" s="160">
        <v>12.48</v>
      </c>
      <c r="I306" s="161"/>
      <c r="L306" s="157"/>
      <c r="M306" s="162"/>
      <c r="T306" s="163"/>
      <c r="AT306" s="158" t="s">
        <v>203</v>
      </c>
      <c r="AU306" s="158" t="s">
        <v>89</v>
      </c>
      <c r="AV306" s="13" t="s">
        <v>89</v>
      </c>
      <c r="AW306" s="13" t="s">
        <v>39</v>
      </c>
      <c r="AX306" s="13" t="s">
        <v>80</v>
      </c>
      <c r="AY306" s="158" t="s">
        <v>192</v>
      </c>
    </row>
    <row r="307" spans="2:65" s="12" customFormat="1" ht="10.199999999999999" x14ac:dyDescent="0.2">
      <c r="B307" s="150"/>
      <c r="D307" s="151" t="s">
        <v>203</v>
      </c>
      <c r="E307" s="152" t="s">
        <v>20</v>
      </c>
      <c r="F307" s="153" t="s">
        <v>4047</v>
      </c>
      <c r="H307" s="152" t="s">
        <v>20</v>
      </c>
      <c r="I307" s="154"/>
      <c r="L307" s="150"/>
      <c r="M307" s="155"/>
      <c r="T307" s="156"/>
      <c r="AT307" s="152" t="s">
        <v>203</v>
      </c>
      <c r="AU307" s="152" t="s">
        <v>89</v>
      </c>
      <c r="AV307" s="12" t="s">
        <v>22</v>
      </c>
      <c r="AW307" s="12" t="s">
        <v>39</v>
      </c>
      <c r="AX307" s="12" t="s">
        <v>80</v>
      </c>
      <c r="AY307" s="152" t="s">
        <v>192</v>
      </c>
    </row>
    <row r="308" spans="2:65" s="13" customFormat="1" ht="10.199999999999999" x14ac:dyDescent="0.2">
      <c r="B308" s="157"/>
      <c r="D308" s="151" t="s">
        <v>203</v>
      </c>
      <c r="E308" s="158" t="s">
        <v>20</v>
      </c>
      <c r="F308" s="159" t="s">
        <v>4184</v>
      </c>
      <c r="H308" s="160">
        <v>49.5</v>
      </c>
      <c r="I308" s="161"/>
      <c r="L308" s="157"/>
      <c r="M308" s="162"/>
      <c r="T308" s="163"/>
      <c r="AT308" s="158" t="s">
        <v>203</v>
      </c>
      <c r="AU308" s="158" t="s">
        <v>89</v>
      </c>
      <c r="AV308" s="13" t="s">
        <v>89</v>
      </c>
      <c r="AW308" s="13" t="s">
        <v>39</v>
      </c>
      <c r="AX308" s="13" t="s">
        <v>80</v>
      </c>
      <c r="AY308" s="158" t="s">
        <v>192</v>
      </c>
    </row>
    <row r="309" spans="2:65" s="14" customFormat="1" ht="10.199999999999999" x14ac:dyDescent="0.2">
      <c r="B309" s="164"/>
      <c r="D309" s="151" t="s">
        <v>203</v>
      </c>
      <c r="E309" s="165" t="s">
        <v>20</v>
      </c>
      <c r="F309" s="166" t="s">
        <v>207</v>
      </c>
      <c r="H309" s="167">
        <v>61.98</v>
      </c>
      <c r="I309" s="168"/>
      <c r="L309" s="164"/>
      <c r="M309" s="169"/>
      <c r="T309" s="170"/>
      <c r="AT309" s="165" t="s">
        <v>203</v>
      </c>
      <c r="AU309" s="165" t="s">
        <v>89</v>
      </c>
      <c r="AV309" s="14" t="s">
        <v>199</v>
      </c>
      <c r="AW309" s="14" t="s">
        <v>39</v>
      </c>
      <c r="AX309" s="14" t="s">
        <v>22</v>
      </c>
      <c r="AY309" s="165" t="s">
        <v>192</v>
      </c>
    </row>
    <row r="310" spans="2:65" s="11" customFormat="1" ht="22.8" customHeight="1" x14ac:dyDescent="0.25">
      <c r="B310" s="121"/>
      <c r="D310" s="122" t="s">
        <v>79</v>
      </c>
      <c r="E310" s="131" t="s">
        <v>89</v>
      </c>
      <c r="F310" s="131" t="s">
        <v>1633</v>
      </c>
      <c r="I310" s="124"/>
      <c r="J310" s="132">
        <f>BK310</f>
        <v>0</v>
      </c>
      <c r="L310" s="121"/>
      <c r="M310" s="126"/>
      <c r="P310" s="127">
        <f>SUM(P311:P343)</f>
        <v>0</v>
      </c>
      <c r="R310" s="127">
        <f>SUM(R311:R343)</f>
        <v>68.904356859999993</v>
      </c>
      <c r="T310" s="128">
        <f>SUM(T311:T343)</f>
        <v>0</v>
      </c>
      <c r="AR310" s="122" t="s">
        <v>22</v>
      </c>
      <c r="AT310" s="129" t="s">
        <v>79</v>
      </c>
      <c r="AU310" s="129" t="s">
        <v>22</v>
      </c>
      <c r="AY310" s="122" t="s">
        <v>192</v>
      </c>
      <c r="BK310" s="130">
        <f>SUM(BK311:BK343)</f>
        <v>0</v>
      </c>
    </row>
    <row r="311" spans="2:65" s="1" customFormat="1" ht="24.15" customHeight="1" x14ac:dyDescent="0.2">
      <c r="B311" s="33"/>
      <c r="C311" s="133" t="s">
        <v>490</v>
      </c>
      <c r="D311" s="133" t="s">
        <v>194</v>
      </c>
      <c r="E311" s="134" t="s">
        <v>4185</v>
      </c>
      <c r="F311" s="135" t="s">
        <v>4186</v>
      </c>
      <c r="G311" s="136" t="s">
        <v>234</v>
      </c>
      <c r="H311" s="137">
        <v>182.84</v>
      </c>
      <c r="I311" s="138"/>
      <c r="J311" s="139">
        <f>ROUND(I311*H311,2)</f>
        <v>0</v>
      </c>
      <c r="K311" s="135" t="s">
        <v>198</v>
      </c>
      <c r="L311" s="33"/>
      <c r="M311" s="140" t="s">
        <v>20</v>
      </c>
      <c r="N311" s="141" t="s">
        <v>51</v>
      </c>
      <c r="P311" s="142">
        <f>O311*H311</f>
        <v>0</v>
      </c>
      <c r="Q311" s="142">
        <v>2.7E-4</v>
      </c>
      <c r="R311" s="142">
        <f>Q311*H311</f>
        <v>4.9366800000000002E-2</v>
      </c>
      <c r="S311" s="142">
        <v>0</v>
      </c>
      <c r="T311" s="143">
        <f>S311*H311</f>
        <v>0</v>
      </c>
      <c r="AR311" s="144" t="s">
        <v>199</v>
      </c>
      <c r="AT311" s="144" t="s">
        <v>194</v>
      </c>
      <c r="AU311" s="144" t="s">
        <v>89</v>
      </c>
      <c r="AY311" s="18" t="s">
        <v>192</v>
      </c>
      <c r="BE311" s="145">
        <f>IF(N311="základní",J311,0)</f>
        <v>0</v>
      </c>
      <c r="BF311" s="145">
        <f>IF(N311="snížená",J311,0)</f>
        <v>0</v>
      </c>
      <c r="BG311" s="145">
        <f>IF(N311="zákl. přenesená",J311,0)</f>
        <v>0</v>
      </c>
      <c r="BH311" s="145">
        <f>IF(N311="sníž. přenesená",J311,0)</f>
        <v>0</v>
      </c>
      <c r="BI311" s="145">
        <f>IF(N311="nulová",J311,0)</f>
        <v>0</v>
      </c>
      <c r="BJ311" s="18" t="s">
        <v>22</v>
      </c>
      <c r="BK311" s="145">
        <f>ROUND(I311*H311,2)</f>
        <v>0</v>
      </c>
      <c r="BL311" s="18" t="s">
        <v>199</v>
      </c>
      <c r="BM311" s="144" t="s">
        <v>4187</v>
      </c>
    </row>
    <row r="312" spans="2:65" s="1" customFormat="1" ht="10.199999999999999" x14ac:dyDescent="0.2">
      <c r="B312" s="33"/>
      <c r="D312" s="146" t="s">
        <v>201</v>
      </c>
      <c r="F312" s="147" t="s">
        <v>4188</v>
      </c>
      <c r="I312" s="148"/>
      <c r="L312" s="33"/>
      <c r="M312" s="149"/>
      <c r="T312" s="54"/>
      <c r="AT312" s="18" t="s">
        <v>201</v>
      </c>
      <c r="AU312" s="18" t="s">
        <v>89</v>
      </c>
    </row>
    <row r="313" spans="2:65" s="12" customFormat="1" ht="10.199999999999999" x14ac:dyDescent="0.2">
      <c r="B313" s="150"/>
      <c r="D313" s="151" t="s">
        <v>203</v>
      </c>
      <c r="E313" s="152" t="s">
        <v>20</v>
      </c>
      <c r="F313" s="153" t="s">
        <v>4189</v>
      </c>
      <c r="H313" s="152" t="s">
        <v>20</v>
      </c>
      <c r="I313" s="154"/>
      <c r="L313" s="150"/>
      <c r="M313" s="155"/>
      <c r="T313" s="156"/>
      <c r="AT313" s="152" t="s">
        <v>203</v>
      </c>
      <c r="AU313" s="152" t="s">
        <v>89</v>
      </c>
      <c r="AV313" s="12" t="s">
        <v>22</v>
      </c>
      <c r="AW313" s="12" t="s">
        <v>39</v>
      </c>
      <c r="AX313" s="12" t="s">
        <v>80</v>
      </c>
      <c r="AY313" s="152" t="s">
        <v>192</v>
      </c>
    </row>
    <row r="314" spans="2:65" s="13" customFormat="1" ht="10.199999999999999" x14ac:dyDescent="0.2">
      <c r="B314" s="157"/>
      <c r="D314" s="151" t="s">
        <v>203</v>
      </c>
      <c r="E314" s="158" t="s">
        <v>20</v>
      </c>
      <c r="F314" s="159" t="s">
        <v>4190</v>
      </c>
      <c r="H314" s="160">
        <v>182.84</v>
      </c>
      <c r="I314" s="161"/>
      <c r="L314" s="157"/>
      <c r="M314" s="162"/>
      <c r="T314" s="163"/>
      <c r="AT314" s="158" t="s">
        <v>203</v>
      </c>
      <c r="AU314" s="158" t="s">
        <v>89</v>
      </c>
      <c r="AV314" s="13" t="s">
        <v>89</v>
      </c>
      <c r="AW314" s="13" t="s">
        <v>39</v>
      </c>
      <c r="AX314" s="13" t="s">
        <v>22</v>
      </c>
      <c r="AY314" s="158" t="s">
        <v>192</v>
      </c>
    </row>
    <row r="315" spans="2:65" s="1" customFormat="1" ht="16.5" customHeight="1" x14ac:dyDescent="0.2">
      <c r="B315" s="33"/>
      <c r="C315" s="185" t="s">
        <v>500</v>
      </c>
      <c r="D315" s="185" t="s">
        <v>1615</v>
      </c>
      <c r="E315" s="186" t="s">
        <v>1639</v>
      </c>
      <c r="F315" s="187" t="s">
        <v>1640</v>
      </c>
      <c r="G315" s="188" t="s">
        <v>234</v>
      </c>
      <c r="H315" s="189">
        <v>219.40799999999999</v>
      </c>
      <c r="I315" s="190"/>
      <c r="J315" s="191">
        <f>ROUND(I315*H315,2)</f>
        <v>0</v>
      </c>
      <c r="K315" s="187" t="s">
        <v>198</v>
      </c>
      <c r="L315" s="192"/>
      <c r="M315" s="193" t="s">
        <v>20</v>
      </c>
      <c r="N315" s="194" t="s">
        <v>51</v>
      </c>
      <c r="P315" s="142">
        <f>O315*H315</f>
        <v>0</v>
      </c>
      <c r="Q315" s="142">
        <v>2.9999999999999997E-4</v>
      </c>
      <c r="R315" s="142">
        <f>Q315*H315</f>
        <v>6.5822399999999989E-2</v>
      </c>
      <c r="S315" s="142">
        <v>0</v>
      </c>
      <c r="T315" s="143">
        <f>S315*H315</f>
        <v>0</v>
      </c>
      <c r="AR315" s="144" t="s">
        <v>266</v>
      </c>
      <c r="AT315" s="144" t="s">
        <v>1615</v>
      </c>
      <c r="AU315" s="144" t="s">
        <v>89</v>
      </c>
      <c r="AY315" s="18" t="s">
        <v>192</v>
      </c>
      <c r="BE315" s="145">
        <f>IF(N315="základní",J315,0)</f>
        <v>0</v>
      </c>
      <c r="BF315" s="145">
        <f>IF(N315="snížená",J315,0)</f>
        <v>0</v>
      </c>
      <c r="BG315" s="145">
        <f>IF(N315="zákl. přenesená",J315,0)</f>
        <v>0</v>
      </c>
      <c r="BH315" s="145">
        <f>IF(N315="sníž. přenesená",J315,0)</f>
        <v>0</v>
      </c>
      <c r="BI315" s="145">
        <f>IF(N315="nulová",J315,0)</f>
        <v>0</v>
      </c>
      <c r="BJ315" s="18" t="s">
        <v>22</v>
      </c>
      <c r="BK315" s="145">
        <f>ROUND(I315*H315,2)</f>
        <v>0</v>
      </c>
      <c r="BL315" s="18" t="s">
        <v>199</v>
      </c>
      <c r="BM315" s="144" t="s">
        <v>4191</v>
      </c>
    </row>
    <row r="316" spans="2:65" s="13" customFormat="1" ht="10.199999999999999" x14ac:dyDescent="0.2">
      <c r="B316" s="157"/>
      <c r="D316" s="151" t="s">
        <v>203</v>
      </c>
      <c r="F316" s="159" t="s">
        <v>4192</v>
      </c>
      <c r="H316" s="160">
        <v>219.40799999999999</v>
      </c>
      <c r="I316" s="161"/>
      <c r="L316" s="157"/>
      <c r="M316" s="162"/>
      <c r="T316" s="163"/>
      <c r="AT316" s="158" t="s">
        <v>203</v>
      </c>
      <c r="AU316" s="158" t="s">
        <v>89</v>
      </c>
      <c r="AV316" s="13" t="s">
        <v>89</v>
      </c>
      <c r="AW316" s="13" t="s">
        <v>4</v>
      </c>
      <c r="AX316" s="13" t="s">
        <v>22</v>
      </c>
      <c r="AY316" s="158" t="s">
        <v>192</v>
      </c>
    </row>
    <row r="317" spans="2:65" s="1" customFormat="1" ht="16.5" customHeight="1" x14ac:dyDescent="0.2">
      <c r="B317" s="33"/>
      <c r="C317" s="133" t="s">
        <v>506</v>
      </c>
      <c r="D317" s="133" t="s">
        <v>194</v>
      </c>
      <c r="E317" s="134" t="s">
        <v>1643</v>
      </c>
      <c r="F317" s="135" t="s">
        <v>1644</v>
      </c>
      <c r="G317" s="136" t="s">
        <v>197</v>
      </c>
      <c r="H317" s="137">
        <v>31.997</v>
      </c>
      <c r="I317" s="138"/>
      <c r="J317" s="139">
        <f>ROUND(I317*H317,2)</f>
        <v>0</v>
      </c>
      <c r="K317" s="135" t="s">
        <v>198</v>
      </c>
      <c r="L317" s="33"/>
      <c r="M317" s="140" t="s">
        <v>20</v>
      </c>
      <c r="N317" s="141" t="s">
        <v>51</v>
      </c>
      <c r="P317" s="142">
        <f>O317*H317</f>
        <v>0</v>
      </c>
      <c r="Q317" s="142">
        <v>1.63</v>
      </c>
      <c r="R317" s="142">
        <f>Q317*H317</f>
        <v>52.155109999999993</v>
      </c>
      <c r="S317" s="142">
        <v>0</v>
      </c>
      <c r="T317" s="143">
        <f>S317*H317</f>
        <v>0</v>
      </c>
      <c r="AR317" s="144" t="s">
        <v>199</v>
      </c>
      <c r="AT317" s="144" t="s">
        <v>194</v>
      </c>
      <c r="AU317" s="144" t="s">
        <v>89</v>
      </c>
      <c r="AY317" s="18" t="s">
        <v>192</v>
      </c>
      <c r="BE317" s="145">
        <f>IF(N317="základní",J317,0)</f>
        <v>0</v>
      </c>
      <c r="BF317" s="145">
        <f>IF(N317="snížená",J317,0)</f>
        <v>0</v>
      </c>
      <c r="BG317" s="145">
        <f>IF(N317="zákl. přenesená",J317,0)</f>
        <v>0</v>
      </c>
      <c r="BH317" s="145">
        <f>IF(N317="sníž. přenesená",J317,0)</f>
        <v>0</v>
      </c>
      <c r="BI317" s="145">
        <f>IF(N317="nulová",J317,0)</f>
        <v>0</v>
      </c>
      <c r="BJ317" s="18" t="s">
        <v>22</v>
      </c>
      <c r="BK317" s="145">
        <f>ROUND(I317*H317,2)</f>
        <v>0</v>
      </c>
      <c r="BL317" s="18" t="s">
        <v>199</v>
      </c>
      <c r="BM317" s="144" t="s">
        <v>4193</v>
      </c>
    </row>
    <row r="318" spans="2:65" s="1" customFormat="1" ht="10.199999999999999" x14ac:dyDescent="0.2">
      <c r="B318" s="33"/>
      <c r="D318" s="146" t="s">
        <v>201</v>
      </c>
      <c r="F318" s="147" t="s">
        <v>1646</v>
      </c>
      <c r="I318" s="148"/>
      <c r="L318" s="33"/>
      <c r="M318" s="149"/>
      <c r="T318" s="54"/>
      <c r="AT318" s="18" t="s">
        <v>201</v>
      </c>
      <c r="AU318" s="18" t="s">
        <v>89</v>
      </c>
    </row>
    <row r="319" spans="2:65" s="12" customFormat="1" ht="10.199999999999999" x14ac:dyDescent="0.2">
      <c r="B319" s="150"/>
      <c r="D319" s="151" t="s">
        <v>203</v>
      </c>
      <c r="E319" s="152" t="s">
        <v>20</v>
      </c>
      <c r="F319" s="153" t="s">
        <v>4194</v>
      </c>
      <c r="H319" s="152" t="s">
        <v>20</v>
      </c>
      <c r="I319" s="154"/>
      <c r="L319" s="150"/>
      <c r="M319" s="155"/>
      <c r="T319" s="156"/>
      <c r="AT319" s="152" t="s">
        <v>203</v>
      </c>
      <c r="AU319" s="152" t="s">
        <v>89</v>
      </c>
      <c r="AV319" s="12" t="s">
        <v>22</v>
      </c>
      <c r="AW319" s="12" t="s">
        <v>39</v>
      </c>
      <c r="AX319" s="12" t="s">
        <v>80</v>
      </c>
      <c r="AY319" s="152" t="s">
        <v>192</v>
      </c>
    </row>
    <row r="320" spans="2:65" s="13" customFormat="1" ht="10.199999999999999" x14ac:dyDescent="0.2">
      <c r="B320" s="157"/>
      <c r="D320" s="151" t="s">
        <v>203</v>
      </c>
      <c r="E320" s="158" t="s">
        <v>20</v>
      </c>
      <c r="F320" s="159" t="s">
        <v>4195</v>
      </c>
      <c r="H320" s="160">
        <v>31.997</v>
      </c>
      <c r="I320" s="161"/>
      <c r="L320" s="157"/>
      <c r="M320" s="162"/>
      <c r="T320" s="163"/>
      <c r="AT320" s="158" t="s">
        <v>203</v>
      </c>
      <c r="AU320" s="158" t="s">
        <v>89</v>
      </c>
      <c r="AV320" s="13" t="s">
        <v>89</v>
      </c>
      <c r="AW320" s="13" t="s">
        <v>39</v>
      </c>
      <c r="AX320" s="13" t="s">
        <v>22</v>
      </c>
      <c r="AY320" s="158" t="s">
        <v>192</v>
      </c>
    </row>
    <row r="321" spans="2:65" s="1" customFormat="1" ht="16.5" customHeight="1" x14ac:dyDescent="0.2">
      <c r="B321" s="33"/>
      <c r="C321" s="133" t="s">
        <v>513</v>
      </c>
      <c r="D321" s="133" t="s">
        <v>194</v>
      </c>
      <c r="E321" s="134" t="s">
        <v>1648</v>
      </c>
      <c r="F321" s="135" t="s">
        <v>1649</v>
      </c>
      <c r="G321" s="136" t="s">
        <v>269</v>
      </c>
      <c r="H321" s="137">
        <v>70.3</v>
      </c>
      <c r="I321" s="138"/>
      <c r="J321" s="139">
        <f>ROUND(I321*H321,2)</f>
        <v>0</v>
      </c>
      <c r="K321" s="135" t="s">
        <v>198</v>
      </c>
      <c r="L321" s="33"/>
      <c r="M321" s="140" t="s">
        <v>20</v>
      </c>
      <c r="N321" s="141" t="s">
        <v>51</v>
      </c>
      <c r="P321" s="142">
        <f>O321*H321</f>
        <v>0</v>
      </c>
      <c r="Q321" s="142">
        <v>7.2999999999999996E-4</v>
      </c>
      <c r="R321" s="142">
        <f>Q321*H321</f>
        <v>5.1318999999999997E-2</v>
      </c>
      <c r="S321" s="142">
        <v>0</v>
      </c>
      <c r="T321" s="143">
        <f>S321*H321</f>
        <v>0</v>
      </c>
      <c r="AR321" s="144" t="s">
        <v>199</v>
      </c>
      <c r="AT321" s="144" t="s">
        <v>194</v>
      </c>
      <c r="AU321" s="144" t="s">
        <v>89</v>
      </c>
      <c r="AY321" s="18" t="s">
        <v>192</v>
      </c>
      <c r="BE321" s="145">
        <f>IF(N321="základní",J321,0)</f>
        <v>0</v>
      </c>
      <c r="BF321" s="145">
        <f>IF(N321="snížená",J321,0)</f>
        <v>0</v>
      </c>
      <c r="BG321" s="145">
        <f>IF(N321="zákl. přenesená",J321,0)</f>
        <v>0</v>
      </c>
      <c r="BH321" s="145">
        <f>IF(N321="sníž. přenesená",J321,0)</f>
        <v>0</v>
      </c>
      <c r="BI321" s="145">
        <f>IF(N321="nulová",J321,0)</f>
        <v>0</v>
      </c>
      <c r="BJ321" s="18" t="s">
        <v>22</v>
      </c>
      <c r="BK321" s="145">
        <f>ROUND(I321*H321,2)</f>
        <v>0</v>
      </c>
      <c r="BL321" s="18" t="s">
        <v>199</v>
      </c>
      <c r="BM321" s="144" t="s">
        <v>4196</v>
      </c>
    </row>
    <row r="322" spans="2:65" s="1" customFormat="1" ht="10.199999999999999" x14ac:dyDescent="0.2">
      <c r="B322" s="33"/>
      <c r="D322" s="146" t="s">
        <v>201</v>
      </c>
      <c r="F322" s="147" t="s">
        <v>1651</v>
      </c>
      <c r="I322" s="148"/>
      <c r="L322" s="33"/>
      <c r="M322" s="149"/>
      <c r="T322" s="54"/>
      <c r="AT322" s="18" t="s">
        <v>201</v>
      </c>
      <c r="AU322" s="18" t="s">
        <v>89</v>
      </c>
    </row>
    <row r="323" spans="2:65" s="12" customFormat="1" ht="10.199999999999999" x14ac:dyDescent="0.2">
      <c r="B323" s="150"/>
      <c r="D323" s="151" t="s">
        <v>203</v>
      </c>
      <c r="E323" s="152" t="s">
        <v>20</v>
      </c>
      <c r="F323" s="153" t="s">
        <v>4197</v>
      </c>
      <c r="H323" s="152" t="s">
        <v>20</v>
      </c>
      <c r="I323" s="154"/>
      <c r="L323" s="150"/>
      <c r="M323" s="155"/>
      <c r="T323" s="156"/>
      <c r="AT323" s="152" t="s">
        <v>203</v>
      </c>
      <c r="AU323" s="152" t="s">
        <v>89</v>
      </c>
      <c r="AV323" s="12" t="s">
        <v>22</v>
      </c>
      <c r="AW323" s="12" t="s">
        <v>39</v>
      </c>
      <c r="AX323" s="12" t="s">
        <v>80</v>
      </c>
      <c r="AY323" s="152" t="s">
        <v>192</v>
      </c>
    </row>
    <row r="324" spans="2:65" s="12" customFormat="1" ht="10.199999999999999" x14ac:dyDescent="0.2">
      <c r="B324" s="150"/>
      <c r="D324" s="151" t="s">
        <v>203</v>
      </c>
      <c r="E324" s="152" t="s">
        <v>20</v>
      </c>
      <c r="F324" s="153" t="s">
        <v>4027</v>
      </c>
      <c r="H324" s="152" t="s">
        <v>20</v>
      </c>
      <c r="I324" s="154"/>
      <c r="L324" s="150"/>
      <c r="M324" s="155"/>
      <c r="T324" s="156"/>
      <c r="AT324" s="152" t="s">
        <v>203</v>
      </c>
      <c r="AU324" s="152" t="s">
        <v>89</v>
      </c>
      <c r="AV324" s="12" t="s">
        <v>22</v>
      </c>
      <c r="AW324" s="12" t="s">
        <v>39</v>
      </c>
      <c r="AX324" s="12" t="s">
        <v>80</v>
      </c>
      <c r="AY324" s="152" t="s">
        <v>192</v>
      </c>
    </row>
    <row r="325" spans="2:65" s="13" customFormat="1" ht="10.199999999999999" x14ac:dyDescent="0.2">
      <c r="B325" s="157"/>
      <c r="D325" s="151" t="s">
        <v>203</v>
      </c>
      <c r="E325" s="158" t="s">
        <v>20</v>
      </c>
      <c r="F325" s="159" t="s">
        <v>4048</v>
      </c>
      <c r="H325" s="160">
        <v>33</v>
      </c>
      <c r="I325" s="161"/>
      <c r="L325" s="157"/>
      <c r="M325" s="162"/>
      <c r="T325" s="163"/>
      <c r="AT325" s="158" t="s">
        <v>203</v>
      </c>
      <c r="AU325" s="158" t="s">
        <v>89</v>
      </c>
      <c r="AV325" s="13" t="s">
        <v>89</v>
      </c>
      <c r="AW325" s="13" t="s">
        <v>39</v>
      </c>
      <c r="AX325" s="13" t="s">
        <v>80</v>
      </c>
      <c r="AY325" s="158" t="s">
        <v>192</v>
      </c>
    </row>
    <row r="326" spans="2:65" s="12" customFormat="1" ht="10.199999999999999" x14ac:dyDescent="0.2">
      <c r="B326" s="150"/>
      <c r="D326" s="151" t="s">
        <v>203</v>
      </c>
      <c r="E326" s="152" t="s">
        <v>20</v>
      </c>
      <c r="F326" s="153" t="s">
        <v>4021</v>
      </c>
      <c r="H326" s="152" t="s">
        <v>20</v>
      </c>
      <c r="I326" s="154"/>
      <c r="L326" s="150"/>
      <c r="M326" s="155"/>
      <c r="T326" s="156"/>
      <c r="AT326" s="152" t="s">
        <v>203</v>
      </c>
      <c r="AU326" s="152" t="s">
        <v>89</v>
      </c>
      <c r="AV326" s="12" t="s">
        <v>22</v>
      </c>
      <c r="AW326" s="12" t="s">
        <v>39</v>
      </c>
      <c r="AX326" s="12" t="s">
        <v>80</v>
      </c>
      <c r="AY326" s="152" t="s">
        <v>192</v>
      </c>
    </row>
    <row r="327" spans="2:65" s="13" customFormat="1" ht="10.199999999999999" x14ac:dyDescent="0.2">
      <c r="B327" s="157"/>
      <c r="D327" s="151" t="s">
        <v>203</v>
      </c>
      <c r="E327" s="158" t="s">
        <v>20</v>
      </c>
      <c r="F327" s="159" t="s">
        <v>4198</v>
      </c>
      <c r="H327" s="160">
        <v>32.299999999999997</v>
      </c>
      <c r="I327" s="161"/>
      <c r="L327" s="157"/>
      <c r="M327" s="162"/>
      <c r="T327" s="163"/>
      <c r="AT327" s="158" t="s">
        <v>203</v>
      </c>
      <c r="AU327" s="158" t="s">
        <v>89</v>
      </c>
      <c r="AV327" s="13" t="s">
        <v>89</v>
      </c>
      <c r="AW327" s="13" t="s">
        <v>39</v>
      </c>
      <c r="AX327" s="13" t="s">
        <v>80</v>
      </c>
      <c r="AY327" s="158" t="s">
        <v>192</v>
      </c>
    </row>
    <row r="328" spans="2:65" s="15" customFormat="1" ht="10.199999999999999" x14ac:dyDescent="0.2">
      <c r="B328" s="171"/>
      <c r="D328" s="151" t="s">
        <v>203</v>
      </c>
      <c r="E328" s="172" t="s">
        <v>3979</v>
      </c>
      <c r="F328" s="173" t="s">
        <v>335</v>
      </c>
      <c r="H328" s="174">
        <v>65.3</v>
      </c>
      <c r="I328" s="175"/>
      <c r="L328" s="171"/>
      <c r="M328" s="176"/>
      <c r="T328" s="177"/>
      <c r="AT328" s="172" t="s">
        <v>203</v>
      </c>
      <c r="AU328" s="172" t="s">
        <v>89</v>
      </c>
      <c r="AV328" s="15" t="s">
        <v>225</v>
      </c>
      <c r="AW328" s="15" t="s">
        <v>39</v>
      </c>
      <c r="AX328" s="15" t="s">
        <v>80</v>
      </c>
      <c r="AY328" s="172" t="s">
        <v>192</v>
      </c>
    </row>
    <row r="329" spans="2:65" s="12" customFormat="1" ht="10.199999999999999" x14ac:dyDescent="0.2">
      <c r="B329" s="150"/>
      <c r="D329" s="151" t="s">
        <v>203</v>
      </c>
      <c r="E329" s="152" t="s">
        <v>20</v>
      </c>
      <c r="F329" s="153" t="s">
        <v>4199</v>
      </c>
      <c r="H329" s="152" t="s">
        <v>20</v>
      </c>
      <c r="I329" s="154"/>
      <c r="L329" s="150"/>
      <c r="M329" s="155"/>
      <c r="T329" s="156"/>
      <c r="AT329" s="152" t="s">
        <v>203</v>
      </c>
      <c r="AU329" s="152" t="s">
        <v>89</v>
      </c>
      <c r="AV329" s="12" t="s">
        <v>22</v>
      </c>
      <c r="AW329" s="12" t="s">
        <v>39</v>
      </c>
      <c r="AX329" s="12" t="s">
        <v>80</v>
      </c>
      <c r="AY329" s="152" t="s">
        <v>192</v>
      </c>
    </row>
    <row r="330" spans="2:65" s="13" customFormat="1" ht="10.199999999999999" x14ac:dyDescent="0.2">
      <c r="B330" s="157"/>
      <c r="D330" s="151" t="s">
        <v>203</v>
      </c>
      <c r="E330" s="158" t="s">
        <v>20</v>
      </c>
      <c r="F330" s="159" t="s">
        <v>640</v>
      </c>
      <c r="H330" s="160">
        <v>5</v>
      </c>
      <c r="I330" s="161"/>
      <c r="L330" s="157"/>
      <c r="M330" s="162"/>
      <c r="T330" s="163"/>
      <c r="AT330" s="158" t="s">
        <v>203</v>
      </c>
      <c r="AU330" s="158" t="s">
        <v>89</v>
      </c>
      <c r="AV330" s="13" t="s">
        <v>89</v>
      </c>
      <c r="AW330" s="13" t="s">
        <v>39</v>
      </c>
      <c r="AX330" s="13" t="s">
        <v>80</v>
      </c>
      <c r="AY330" s="158" t="s">
        <v>192</v>
      </c>
    </row>
    <row r="331" spans="2:65" s="14" customFormat="1" ht="10.199999999999999" x14ac:dyDescent="0.2">
      <c r="B331" s="164"/>
      <c r="D331" s="151" t="s">
        <v>203</v>
      </c>
      <c r="E331" s="165" t="s">
        <v>20</v>
      </c>
      <c r="F331" s="166" t="s">
        <v>207</v>
      </c>
      <c r="H331" s="167">
        <v>70.3</v>
      </c>
      <c r="I331" s="168"/>
      <c r="L331" s="164"/>
      <c r="M331" s="169"/>
      <c r="T331" s="170"/>
      <c r="AT331" s="165" t="s">
        <v>203</v>
      </c>
      <c r="AU331" s="165" t="s">
        <v>89</v>
      </c>
      <c r="AV331" s="14" t="s">
        <v>199</v>
      </c>
      <c r="AW331" s="14" t="s">
        <v>39</v>
      </c>
      <c r="AX331" s="14" t="s">
        <v>22</v>
      </c>
      <c r="AY331" s="165" t="s">
        <v>192</v>
      </c>
    </row>
    <row r="332" spans="2:65" s="1" customFormat="1" ht="16.5" customHeight="1" x14ac:dyDescent="0.2">
      <c r="B332" s="33"/>
      <c r="C332" s="133" t="s">
        <v>520</v>
      </c>
      <c r="D332" s="133" t="s">
        <v>194</v>
      </c>
      <c r="E332" s="134" t="s">
        <v>4200</v>
      </c>
      <c r="F332" s="135" t="s">
        <v>4201</v>
      </c>
      <c r="G332" s="136" t="s">
        <v>197</v>
      </c>
      <c r="H332" s="137">
        <v>6.0830000000000002</v>
      </c>
      <c r="I332" s="138"/>
      <c r="J332" s="139">
        <f>ROUND(I332*H332,2)</f>
        <v>0</v>
      </c>
      <c r="K332" s="135" t="s">
        <v>198</v>
      </c>
      <c r="L332" s="33"/>
      <c r="M332" s="140" t="s">
        <v>20</v>
      </c>
      <c r="N332" s="141" t="s">
        <v>51</v>
      </c>
      <c r="P332" s="142">
        <f>O332*H332</f>
        <v>0</v>
      </c>
      <c r="Q332" s="142">
        <v>2.3010199999999998</v>
      </c>
      <c r="R332" s="142">
        <f>Q332*H332</f>
        <v>13.99710466</v>
      </c>
      <c r="S332" s="142">
        <v>0</v>
      </c>
      <c r="T332" s="143">
        <f>S332*H332</f>
        <v>0</v>
      </c>
      <c r="AR332" s="144" t="s">
        <v>199</v>
      </c>
      <c r="AT332" s="144" t="s">
        <v>194</v>
      </c>
      <c r="AU332" s="144" t="s">
        <v>89</v>
      </c>
      <c r="AY332" s="18" t="s">
        <v>192</v>
      </c>
      <c r="BE332" s="145">
        <f>IF(N332="základní",J332,0)</f>
        <v>0</v>
      </c>
      <c r="BF332" s="145">
        <f>IF(N332="snížená",J332,0)</f>
        <v>0</v>
      </c>
      <c r="BG332" s="145">
        <f>IF(N332="zákl. přenesená",J332,0)</f>
        <v>0</v>
      </c>
      <c r="BH332" s="145">
        <f>IF(N332="sníž. přenesená",J332,0)</f>
        <v>0</v>
      </c>
      <c r="BI332" s="145">
        <f>IF(N332="nulová",J332,0)</f>
        <v>0</v>
      </c>
      <c r="BJ332" s="18" t="s">
        <v>22</v>
      </c>
      <c r="BK332" s="145">
        <f>ROUND(I332*H332,2)</f>
        <v>0</v>
      </c>
      <c r="BL332" s="18" t="s">
        <v>199</v>
      </c>
      <c r="BM332" s="144" t="s">
        <v>4202</v>
      </c>
    </row>
    <row r="333" spans="2:65" s="1" customFormat="1" ht="10.199999999999999" x14ac:dyDescent="0.2">
      <c r="B333" s="33"/>
      <c r="D333" s="146" t="s">
        <v>201</v>
      </c>
      <c r="F333" s="147" t="s">
        <v>4203</v>
      </c>
      <c r="I333" s="148"/>
      <c r="L333" s="33"/>
      <c r="M333" s="149"/>
      <c r="T333" s="54"/>
      <c r="AT333" s="18" t="s">
        <v>201</v>
      </c>
      <c r="AU333" s="18" t="s">
        <v>89</v>
      </c>
    </row>
    <row r="334" spans="2:65" s="12" customFormat="1" ht="10.199999999999999" x14ac:dyDescent="0.2">
      <c r="B334" s="150"/>
      <c r="D334" s="151" t="s">
        <v>203</v>
      </c>
      <c r="E334" s="152" t="s">
        <v>20</v>
      </c>
      <c r="F334" s="153" t="s">
        <v>4204</v>
      </c>
      <c r="H334" s="152" t="s">
        <v>20</v>
      </c>
      <c r="I334" s="154"/>
      <c r="L334" s="150"/>
      <c r="M334" s="155"/>
      <c r="T334" s="156"/>
      <c r="AT334" s="152" t="s">
        <v>203</v>
      </c>
      <c r="AU334" s="152" t="s">
        <v>89</v>
      </c>
      <c r="AV334" s="12" t="s">
        <v>22</v>
      </c>
      <c r="AW334" s="12" t="s">
        <v>39</v>
      </c>
      <c r="AX334" s="12" t="s">
        <v>80</v>
      </c>
      <c r="AY334" s="152" t="s">
        <v>192</v>
      </c>
    </row>
    <row r="335" spans="2:65" s="13" customFormat="1" ht="10.199999999999999" x14ac:dyDescent="0.2">
      <c r="B335" s="157"/>
      <c r="D335" s="151" t="s">
        <v>203</v>
      </c>
      <c r="E335" s="158" t="s">
        <v>20</v>
      </c>
      <c r="F335" s="159" t="s">
        <v>4205</v>
      </c>
      <c r="H335" s="160">
        <v>6.0830000000000002</v>
      </c>
      <c r="I335" s="161"/>
      <c r="L335" s="157"/>
      <c r="M335" s="162"/>
      <c r="T335" s="163"/>
      <c r="AT335" s="158" t="s">
        <v>203</v>
      </c>
      <c r="AU335" s="158" t="s">
        <v>89</v>
      </c>
      <c r="AV335" s="13" t="s">
        <v>89</v>
      </c>
      <c r="AW335" s="13" t="s">
        <v>39</v>
      </c>
      <c r="AX335" s="13" t="s">
        <v>22</v>
      </c>
      <c r="AY335" s="158" t="s">
        <v>192</v>
      </c>
    </row>
    <row r="336" spans="2:65" s="1" customFormat="1" ht="16.5" customHeight="1" x14ac:dyDescent="0.2">
      <c r="B336" s="33"/>
      <c r="C336" s="133" t="s">
        <v>527</v>
      </c>
      <c r="D336" s="133" t="s">
        <v>194</v>
      </c>
      <c r="E336" s="134" t="s">
        <v>4206</v>
      </c>
      <c r="F336" s="135" t="s">
        <v>4207</v>
      </c>
      <c r="G336" s="136" t="s">
        <v>197</v>
      </c>
      <c r="H336" s="137">
        <v>0.92500000000000004</v>
      </c>
      <c r="I336" s="138"/>
      <c r="J336" s="139">
        <f>ROUND(I336*H336,2)</f>
        <v>0</v>
      </c>
      <c r="K336" s="135" t="s">
        <v>20</v>
      </c>
      <c r="L336" s="33"/>
      <c r="M336" s="140" t="s">
        <v>20</v>
      </c>
      <c r="N336" s="141" t="s">
        <v>51</v>
      </c>
      <c r="P336" s="142">
        <f>O336*H336</f>
        <v>0</v>
      </c>
      <c r="Q336" s="142">
        <v>2.79528</v>
      </c>
      <c r="R336" s="142">
        <f>Q336*H336</f>
        <v>2.5856340000000002</v>
      </c>
      <c r="S336" s="142">
        <v>0</v>
      </c>
      <c r="T336" s="143">
        <f>S336*H336</f>
        <v>0</v>
      </c>
      <c r="AR336" s="144" t="s">
        <v>199</v>
      </c>
      <c r="AT336" s="144" t="s">
        <v>194</v>
      </c>
      <c r="AU336" s="144" t="s">
        <v>89</v>
      </c>
      <c r="AY336" s="18" t="s">
        <v>192</v>
      </c>
      <c r="BE336" s="145">
        <f>IF(N336="základní",J336,0)</f>
        <v>0</v>
      </c>
      <c r="BF336" s="145">
        <f>IF(N336="snížená",J336,0)</f>
        <v>0</v>
      </c>
      <c r="BG336" s="145">
        <f>IF(N336="zákl. přenesená",J336,0)</f>
        <v>0</v>
      </c>
      <c r="BH336" s="145">
        <f>IF(N336="sníž. přenesená",J336,0)</f>
        <v>0</v>
      </c>
      <c r="BI336" s="145">
        <f>IF(N336="nulová",J336,0)</f>
        <v>0</v>
      </c>
      <c r="BJ336" s="18" t="s">
        <v>22</v>
      </c>
      <c r="BK336" s="145">
        <f>ROUND(I336*H336,2)</f>
        <v>0</v>
      </c>
      <c r="BL336" s="18" t="s">
        <v>199</v>
      </c>
      <c r="BM336" s="144" t="s">
        <v>4208</v>
      </c>
    </row>
    <row r="337" spans="2:65" s="12" customFormat="1" ht="10.199999999999999" x14ac:dyDescent="0.2">
      <c r="B337" s="150"/>
      <c r="D337" s="151" t="s">
        <v>203</v>
      </c>
      <c r="E337" s="152" t="s">
        <v>20</v>
      </c>
      <c r="F337" s="153" t="s">
        <v>4209</v>
      </c>
      <c r="H337" s="152" t="s">
        <v>20</v>
      </c>
      <c r="I337" s="154"/>
      <c r="L337" s="150"/>
      <c r="M337" s="155"/>
      <c r="T337" s="156"/>
      <c r="AT337" s="152" t="s">
        <v>203</v>
      </c>
      <c r="AU337" s="152" t="s">
        <v>89</v>
      </c>
      <c r="AV337" s="12" t="s">
        <v>22</v>
      </c>
      <c r="AW337" s="12" t="s">
        <v>39</v>
      </c>
      <c r="AX337" s="12" t="s">
        <v>80</v>
      </c>
      <c r="AY337" s="152" t="s">
        <v>192</v>
      </c>
    </row>
    <row r="338" spans="2:65" s="12" customFormat="1" ht="10.199999999999999" x14ac:dyDescent="0.2">
      <c r="B338" s="150"/>
      <c r="D338" s="151" t="s">
        <v>203</v>
      </c>
      <c r="E338" s="152" t="s">
        <v>20</v>
      </c>
      <c r="F338" s="153" t="s">
        <v>4210</v>
      </c>
      <c r="H338" s="152" t="s">
        <v>20</v>
      </c>
      <c r="I338" s="154"/>
      <c r="L338" s="150"/>
      <c r="M338" s="155"/>
      <c r="T338" s="156"/>
      <c r="AT338" s="152" t="s">
        <v>203</v>
      </c>
      <c r="AU338" s="152" t="s">
        <v>89</v>
      </c>
      <c r="AV338" s="12" t="s">
        <v>22</v>
      </c>
      <c r="AW338" s="12" t="s">
        <v>39</v>
      </c>
      <c r="AX338" s="12" t="s">
        <v>80</v>
      </c>
      <c r="AY338" s="152" t="s">
        <v>192</v>
      </c>
    </row>
    <row r="339" spans="2:65" s="12" customFormat="1" ht="10.199999999999999" x14ac:dyDescent="0.2">
      <c r="B339" s="150"/>
      <c r="D339" s="151" t="s">
        <v>203</v>
      </c>
      <c r="E339" s="152" t="s">
        <v>20</v>
      </c>
      <c r="F339" s="153" t="s">
        <v>4211</v>
      </c>
      <c r="H339" s="152" t="s">
        <v>20</v>
      </c>
      <c r="I339" s="154"/>
      <c r="L339" s="150"/>
      <c r="M339" s="155"/>
      <c r="T339" s="156"/>
      <c r="AT339" s="152" t="s">
        <v>203</v>
      </c>
      <c r="AU339" s="152" t="s">
        <v>89</v>
      </c>
      <c r="AV339" s="12" t="s">
        <v>22</v>
      </c>
      <c r="AW339" s="12" t="s">
        <v>39</v>
      </c>
      <c r="AX339" s="12" t="s">
        <v>80</v>
      </c>
      <c r="AY339" s="152" t="s">
        <v>192</v>
      </c>
    </row>
    <row r="340" spans="2:65" s="13" customFormat="1" ht="10.199999999999999" x14ac:dyDescent="0.2">
      <c r="B340" s="157"/>
      <c r="D340" s="151" t="s">
        <v>203</v>
      </c>
      <c r="E340" s="158" t="s">
        <v>20</v>
      </c>
      <c r="F340" s="159" t="s">
        <v>4212</v>
      </c>
      <c r="H340" s="160">
        <v>0.75</v>
      </c>
      <c r="I340" s="161"/>
      <c r="L340" s="157"/>
      <c r="M340" s="162"/>
      <c r="T340" s="163"/>
      <c r="AT340" s="158" t="s">
        <v>203</v>
      </c>
      <c r="AU340" s="158" t="s">
        <v>89</v>
      </c>
      <c r="AV340" s="13" t="s">
        <v>89</v>
      </c>
      <c r="AW340" s="13" t="s">
        <v>39</v>
      </c>
      <c r="AX340" s="13" t="s">
        <v>80</v>
      </c>
      <c r="AY340" s="158" t="s">
        <v>192</v>
      </c>
    </row>
    <row r="341" spans="2:65" s="12" customFormat="1" ht="10.199999999999999" x14ac:dyDescent="0.2">
      <c r="B341" s="150"/>
      <c r="D341" s="151" t="s">
        <v>203</v>
      </c>
      <c r="E341" s="152" t="s">
        <v>20</v>
      </c>
      <c r="F341" s="153" t="s">
        <v>4213</v>
      </c>
      <c r="H341" s="152" t="s">
        <v>20</v>
      </c>
      <c r="I341" s="154"/>
      <c r="L341" s="150"/>
      <c r="M341" s="155"/>
      <c r="T341" s="156"/>
      <c r="AT341" s="152" t="s">
        <v>203</v>
      </c>
      <c r="AU341" s="152" t="s">
        <v>89</v>
      </c>
      <c r="AV341" s="12" t="s">
        <v>22</v>
      </c>
      <c r="AW341" s="12" t="s">
        <v>39</v>
      </c>
      <c r="AX341" s="12" t="s">
        <v>80</v>
      </c>
      <c r="AY341" s="152" t="s">
        <v>192</v>
      </c>
    </row>
    <row r="342" spans="2:65" s="13" customFormat="1" ht="10.199999999999999" x14ac:dyDescent="0.2">
      <c r="B342" s="157"/>
      <c r="D342" s="151" t="s">
        <v>203</v>
      </c>
      <c r="E342" s="158" t="s">
        <v>20</v>
      </c>
      <c r="F342" s="159" t="s">
        <v>4214</v>
      </c>
      <c r="H342" s="160">
        <v>0.17499999999999999</v>
      </c>
      <c r="I342" s="161"/>
      <c r="L342" s="157"/>
      <c r="M342" s="162"/>
      <c r="T342" s="163"/>
      <c r="AT342" s="158" t="s">
        <v>203</v>
      </c>
      <c r="AU342" s="158" t="s">
        <v>89</v>
      </c>
      <c r="AV342" s="13" t="s">
        <v>89</v>
      </c>
      <c r="AW342" s="13" t="s">
        <v>39</v>
      </c>
      <c r="AX342" s="13" t="s">
        <v>80</v>
      </c>
      <c r="AY342" s="158" t="s">
        <v>192</v>
      </c>
    </row>
    <row r="343" spans="2:65" s="14" customFormat="1" ht="10.199999999999999" x14ac:dyDescent="0.2">
      <c r="B343" s="164"/>
      <c r="D343" s="151" t="s">
        <v>203</v>
      </c>
      <c r="E343" s="165" t="s">
        <v>20</v>
      </c>
      <c r="F343" s="166" t="s">
        <v>207</v>
      </c>
      <c r="H343" s="167">
        <v>0.92500000000000004</v>
      </c>
      <c r="I343" s="168"/>
      <c r="L343" s="164"/>
      <c r="M343" s="169"/>
      <c r="T343" s="170"/>
      <c r="AT343" s="165" t="s">
        <v>203</v>
      </c>
      <c r="AU343" s="165" t="s">
        <v>89</v>
      </c>
      <c r="AV343" s="14" t="s">
        <v>199</v>
      </c>
      <c r="AW343" s="14" t="s">
        <v>39</v>
      </c>
      <c r="AX343" s="14" t="s">
        <v>22</v>
      </c>
      <c r="AY343" s="165" t="s">
        <v>192</v>
      </c>
    </row>
    <row r="344" spans="2:65" s="11" customFormat="1" ht="22.8" customHeight="1" x14ac:dyDescent="0.25">
      <c r="B344" s="121"/>
      <c r="D344" s="122" t="s">
        <v>79</v>
      </c>
      <c r="E344" s="131" t="s">
        <v>225</v>
      </c>
      <c r="F344" s="131" t="s">
        <v>4215</v>
      </c>
      <c r="I344" s="124"/>
      <c r="J344" s="132">
        <f>BK344</f>
        <v>0</v>
      </c>
      <c r="L344" s="121"/>
      <c r="M344" s="126"/>
      <c r="P344" s="127">
        <f>SUM(P345:P348)</f>
        <v>0</v>
      </c>
      <c r="R344" s="127">
        <f>SUM(R345:R348)</f>
        <v>1.3521546</v>
      </c>
      <c r="T344" s="128">
        <f>SUM(T345:T348)</f>
        <v>0</v>
      </c>
      <c r="AR344" s="122" t="s">
        <v>22</v>
      </c>
      <c r="AT344" s="129" t="s">
        <v>79</v>
      </c>
      <c r="AU344" s="129" t="s">
        <v>22</v>
      </c>
      <c r="AY344" s="122" t="s">
        <v>192</v>
      </c>
      <c r="BK344" s="130">
        <f>SUM(BK345:BK348)</f>
        <v>0</v>
      </c>
    </row>
    <row r="345" spans="2:65" s="1" customFormat="1" ht="37.799999999999997" customHeight="1" x14ac:dyDescent="0.2">
      <c r="B345" s="33"/>
      <c r="C345" s="133" t="s">
        <v>533</v>
      </c>
      <c r="D345" s="133" t="s">
        <v>194</v>
      </c>
      <c r="E345" s="134" t="s">
        <v>4216</v>
      </c>
      <c r="F345" s="135" t="s">
        <v>4217</v>
      </c>
      <c r="G345" s="136" t="s">
        <v>197</v>
      </c>
      <c r="H345" s="137">
        <v>0.72299999999999998</v>
      </c>
      <c r="I345" s="138"/>
      <c r="J345" s="139">
        <f>ROUND(I345*H345,2)</f>
        <v>0</v>
      </c>
      <c r="K345" s="135" t="s">
        <v>198</v>
      </c>
      <c r="L345" s="33"/>
      <c r="M345" s="140" t="s">
        <v>20</v>
      </c>
      <c r="N345" s="141" t="s">
        <v>51</v>
      </c>
      <c r="P345" s="142">
        <f>O345*H345</f>
        <v>0</v>
      </c>
      <c r="Q345" s="142">
        <v>1.8702000000000001</v>
      </c>
      <c r="R345" s="142">
        <f>Q345*H345</f>
        <v>1.3521546</v>
      </c>
      <c r="S345" s="142">
        <v>0</v>
      </c>
      <c r="T345" s="143">
        <f>S345*H345</f>
        <v>0</v>
      </c>
      <c r="AR345" s="144" t="s">
        <v>199</v>
      </c>
      <c r="AT345" s="144" t="s">
        <v>194</v>
      </c>
      <c r="AU345" s="144" t="s">
        <v>89</v>
      </c>
      <c r="AY345" s="18" t="s">
        <v>192</v>
      </c>
      <c r="BE345" s="145">
        <f>IF(N345="základní",J345,0)</f>
        <v>0</v>
      </c>
      <c r="BF345" s="145">
        <f>IF(N345="snížená",J345,0)</f>
        <v>0</v>
      </c>
      <c r="BG345" s="145">
        <f>IF(N345="zákl. přenesená",J345,0)</f>
        <v>0</v>
      </c>
      <c r="BH345" s="145">
        <f>IF(N345="sníž. přenesená",J345,0)</f>
        <v>0</v>
      </c>
      <c r="BI345" s="145">
        <f>IF(N345="nulová",J345,0)</f>
        <v>0</v>
      </c>
      <c r="BJ345" s="18" t="s">
        <v>22</v>
      </c>
      <c r="BK345" s="145">
        <f>ROUND(I345*H345,2)</f>
        <v>0</v>
      </c>
      <c r="BL345" s="18" t="s">
        <v>199</v>
      </c>
      <c r="BM345" s="144" t="s">
        <v>4218</v>
      </c>
    </row>
    <row r="346" spans="2:65" s="1" customFormat="1" ht="10.199999999999999" x14ac:dyDescent="0.2">
      <c r="B346" s="33"/>
      <c r="D346" s="146" t="s">
        <v>201</v>
      </c>
      <c r="F346" s="147" t="s">
        <v>4219</v>
      </c>
      <c r="I346" s="148"/>
      <c r="L346" s="33"/>
      <c r="M346" s="149"/>
      <c r="T346" s="54"/>
      <c r="AT346" s="18" t="s">
        <v>201</v>
      </c>
      <c r="AU346" s="18" t="s">
        <v>89</v>
      </c>
    </row>
    <row r="347" spans="2:65" s="12" customFormat="1" ht="10.199999999999999" x14ac:dyDescent="0.2">
      <c r="B347" s="150"/>
      <c r="D347" s="151" t="s">
        <v>203</v>
      </c>
      <c r="E347" s="152" t="s">
        <v>20</v>
      </c>
      <c r="F347" s="153" t="s">
        <v>4220</v>
      </c>
      <c r="H347" s="152" t="s">
        <v>20</v>
      </c>
      <c r="I347" s="154"/>
      <c r="L347" s="150"/>
      <c r="M347" s="155"/>
      <c r="T347" s="156"/>
      <c r="AT347" s="152" t="s">
        <v>203</v>
      </c>
      <c r="AU347" s="152" t="s">
        <v>89</v>
      </c>
      <c r="AV347" s="12" t="s">
        <v>22</v>
      </c>
      <c r="AW347" s="12" t="s">
        <v>39</v>
      </c>
      <c r="AX347" s="12" t="s">
        <v>80</v>
      </c>
      <c r="AY347" s="152" t="s">
        <v>192</v>
      </c>
    </row>
    <row r="348" spans="2:65" s="13" customFormat="1" ht="10.199999999999999" x14ac:dyDescent="0.2">
      <c r="B348" s="157"/>
      <c r="D348" s="151" t="s">
        <v>203</v>
      </c>
      <c r="E348" s="158" t="s">
        <v>20</v>
      </c>
      <c r="F348" s="159" t="s">
        <v>4221</v>
      </c>
      <c r="H348" s="160">
        <v>0.72299999999999998</v>
      </c>
      <c r="I348" s="161"/>
      <c r="L348" s="157"/>
      <c r="M348" s="162"/>
      <c r="T348" s="163"/>
      <c r="AT348" s="158" t="s">
        <v>203</v>
      </c>
      <c r="AU348" s="158" t="s">
        <v>89</v>
      </c>
      <c r="AV348" s="13" t="s">
        <v>89</v>
      </c>
      <c r="AW348" s="13" t="s">
        <v>39</v>
      </c>
      <c r="AX348" s="13" t="s">
        <v>22</v>
      </c>
      <c r="AY348" s="158" t="s">
        <v>192</v>
      </c>
    </row>
    <row r="349" spans="2:65" s="11" customFormat="1" ht="22.8" customHeight="1" x14ac:dyDescent="0.25">
      <c r="B349" s="121"/>
      <c r="D349" s="122" t="s">
        <v>79</v>
      </c>
      <c r="E349" s="131" t="s">
        <v>243</v>
      </c>
      <c r="F349" s="131" t="s">
        <v>4222</v>
      </c>
      <c r="I349" s="124"/>
      <c r="J349" s="132">
        <f>BK349</f>
        <v>0</v>
      </c>
      <c r="L349" s="121"/>
      <c r="M349" s="126"/>
      <c r="P349" s="127">
        <f>SUM(P350:P377)</f>
        <v>0</v>
      </c>
      <c r="R349" s="127">
        <f>SUM(R350:R377)</f>
        <v>28.709590000000002</v>
      </c>
      <c r="T349" s="128">
        <f>SUM(T350:T377)</f>
        <v>0</v>
      </c>
      <c r="AR349" s="122" t="s">
        <v>22</v>
      </c>
      <c r="AT349" s="129" t="s">
        <v>79</v>
      </c>
      <c r="AU349" s="129" t="s">
        <v>22</v>
      </c>
      <c r="AY349" s="122" t="s">
        <v>192</v>
      </c>
      <c r="BK349" s="130">
        <f>SUM(BK350:BK377)</f>
        <v>0</v>
      </c>
    </row>
    <row r="350" spans="2:65" s="1" customFormat="1" ht="24.15" customHeight="1" x14ac:dyDescent="0.2">
      <c r="B350" s="33"/>
      <c r="C350" s="133" t="s">
        <v>539</v>
      </c>
      <c r="D350" s="133" t="s">
        <v>194</v>
      </c>
      <c r="E350" s="134" t="s">
        <v>4223</v>
      </c>
      <c r="F350" s="135" t="s">
        <v>4224</v>
      </c>
      <c r="G350" s="136" t="s">
        <v>234</v>
      </c>
      <c r="H350" s="137">
        <v>69.3</v>
      </c>
      <c r="I350" s="138"/>
      <c r="J350" s="139">
        <f>ROUND(I350*H350,2)</f>
        <v>0</v>
      </c>
      <c r="K350" s="135" t="s">
        <v>198</v>
      </c>
      <c r="L350" s="33"/>
      <c r="M350" s="140" t="s">
        <v>20</v>
      </c>
      <c r="N350" s="141" t="s">
        <v>51</v>
      </c>
      <c r="P350" s="142">
        <f>O350*H350</f>
        <v>0</v>
      </c>
      <c r="Q350" s="142">
        <v>0</v>
      </c>
      <c r="R350" s="142">
        <f>Q350*H350</f>
        <v>0</v>
      </c>
      <c r="S350" s="142">
        <v>0</v>
      </c>
      <c r="T350" s="143">
        <f>S350*H350</f>
        <v>0</v>
      </c>
      <c r="AR350" s="144" t="s">
        <v>199</v>
      </c>
      <c r="AT350" s="144" t="s">
        <v>194</v>
      </c>
      <c r="AU350" s="144" t="s">
        <v>89</v>
      </c>
      <c r="AY350" s="18" t="s">
        <v>192</v>
      </c>
      <c r="BE350" s="145">
        <f>IF(N350="základní",J350,0)</f>
        <v>0</v>
      </c>
      <c r="BF350" s="145">
        <f>IF(N350="snížená",J350,0)</f>
        <v>0</v>
      </c>
      <c r="BG350" s="145">
        <f>IF(N350="zákl. přenesená",J350,0)</f>
        <v>0</v>
      </c>
      <c r="BH350" s="145">
        <f>IF(N350="sníž. přenesená",J350,0)</f>
        <v>0</v>
      </c>
      <c r="BI350" s="145">
        <f>IF(N350="nulová",J350,0)</f>
        <v>0</v>
      </c>
      <c r="BJ350" s="18" t="s">
        <v>22</v>
      </c>
      <c r="BK350" s="145">
        <f>ROUND(I350*H350,2)</f>
        <v>0</v>
      </c>
      <c r="BL350" s="18" t="s">
        <v>199</v>
      </c>
      <c r="BM350" s="144" t="s">
        <v>4225</v>
      </c>
    </row>
    <row r="351" spans="2:65" s="1" customFormat="1" ht="10.199999999999999" x14ac:dyDescent="0.2">
      <c r="B351" s="33"/>
      <c r="D351" s="146" t="s">
        <v>201</v>
      </c>
      <c r="F351" s="147" t="s">
        <v>4226</v>
      </c>
      <c r="I351" s="148"/>
      <c r="L351" s="33"/>
      <c r="M351" s="149"/>
      <c r="T351" s="54"/>
      <c r="AT351" s="18" t="s">
        <v>201</v>
      </c>
      <c r="AU351" s="18" t="s">
        <v>89</v>
      </c>
    </row>
    <row r="352" spans="2:65" s="12" customFormat="1" ht="10.199999999999999" x14ac:dyDescent="0.2">
      <c r="B352" s="150"/>
      <c r="D352" s="151" t="s">
        <v>203</v>
      </c>
      <c r="E352" s="152" t="s">
        <v>20</v>
      </c>
      <c r="F352" s="153" t="s">
        <v>4027</v>
      </c>
      <c r="H352" s="152" t="s">
        <v>20</v>
      </c>
      <c r="I352" s="154"/>
      <c r="L352" s="150"/>
      <c r="M352" s="155"/>
      <c r="T352" s="156"/>
      <c r="AT352" s="152" t="s">
        <v>203</v>
      </c>
      <c r="AU352" s="152" t="s">
        <v>89</v>
      </c>
      <c r="AV352" s="12" t="s">
        <v>22</v>
      </c>
      <c r="AW352" s="12" t="s">
        <v>39</v>
      </c>
      <c r="AX352" s="12" t="s">
        <v>80</v>
      </c>
      <c r="AY352" s="152" t="s">
        <v>192</v>
      </c>
    </row>
    <row r="353" spans="2:65" s="13" customFormat="1" ht="10.199999999999999" x14ac:dyDescent="0.2">
      <c r="B353" s="157"/>
      <c r="D353" s="151" t="s">
        <v>203</v>
      </c>
      <c r="E353" s="158" t="s">
        <v>20</v>
      </c>
      <c r="F353" s="159" t="s">
        <v>4033</v>
      </c>
      <c r="H353" s="160">
        <v>69.3</v>
      </c>
      <c r="I353" s="161"/>
      <c r="L353" s="157"/>
      <c r="M353" s="162"/>
      <c r="T353" s="163"/>
      <c r="AT353" s="158" t="s">
        <v>203</v>
      </c>
      <c r="AU353" s="158" t="s">
        <v>89</v>
      </c>
      <c r="AV353" s="13" t="s">
        <v>89</v>
      </c>
      <c r="AW353" s="13" t="s">
        <v>39</v>
      </c>
      <c r="AX353" s="13" t="s">
        <v>22</v>
      </c>
      <c r="AY353" s="158" t="s">
        <v>192</v>
      </c>
    </row>
    <row r="354" spans="2:65" s="1" customFormat="1" ht="21.75" customHeight="1" x14ac:dyDescent="0.2">
      <c r="B354" s="33"/>
      <c r="C354" s="133" t="s">
        <v>545</v>
      </c>
      <c r="D354" s="133" t="s">
        <v>194</v>
      </c>
      <c r="E354" s="134" t="s">
        <v>4227</v>
      </c>
      <c r="F354" s="135" t="s">
        <v>4228</v>
      </c>
      <c r="G354" s="136" t="s">
        <v>234</v>
      </c>
      <c r="H354" s="137">
        <v>64</v>
      </c>
      <c r="I354" s="138"/>
      <c r="J354" s="139">
        <f>ROUND(I354*H354,2)</f>
        <v>0</v>
      </c>
      <c r="K354" s="135" t="s">
        <v>198</v>
      </c>
      <c r="L354" s="33"/>
      <c r="M354" s="140" t="s">
        <v>20</v>
      </c>
      <c r="N354" s="141" t="s">
        <v>51</v>
      </c>
      <c r="P354" s="142">
        <f>O354*H354</f>
        <v>0</v>
      </c>
      <c r="Q354" s="142">
        <v>0</v>
      </c>
      <c r="R354" s="142">
        <f>Q354*H354</f>
        <v>0</v>
      </c>
      <c r="S354" s="142">
        <v>0</v>
      </c>
      <c r="T354" s="143">
        <f>S354*H354</f>
        <v>0</v>
      </c>
      <c r="AR354" s="144" t="s">
        <v>199</v>
      </c>
      <c r="AT354" s="144" t="s">
        <v>194</v>
      </c>
      <c r="AU354" s="144" t="s">
        <v>89</v>
      </c>
      <c r="AY354" s="18" t="s">
        <v>192</v>
      </c>
      <c r="BE354" s="145">
        <f>IF(N354="základní",J354,0)</f>
        <v>0</v>
      </c>
      <c r="BF354" s="145">
        <f>IF(N354="snížená",J354,0)</f>
        <v>0</v>
      </c>
      <c r="BG354" s="145">
        <f>IF(N354="zákl. přenesená",J354,0)</f>
        <v>0</v>
      </c>
      <c r="BH354" s="145">
        <f>IF(N354="sníž. přenesená",J354,0)</f>
        <v>0</v>
      </c>
      <c r="BI354" s="145">
        <f>IF(N354="nulová",J354,0)</f>
        <v>0</v>
      </c>
      <c r="BJ354" s="18" t="s">
        <v>22</v>
      </c>
      <c r="BK354" s="145">
        <f>ROUND(I354*H354,2)</f>
        <v>0</v>
      </c>
      <c r="BL354" s="18" t="s">
        <v>199</v>
      </c>
      <c r="BM354" s="144" t="s">
        <v>4229</v>
      </c>
    </row>
    <row r="355" spans="2:65" s="1" customFormat="1" ht="10.199999999999999" x14ac:dyDescent="0.2">
      <c r="B355" s="33"/>
      <c r="D355" s="146" t="s">
        <v>201</v>
      </c>
      <c r="F355" s="147" t="s">
        <v>4230</v>
      </c>
      <c r="I355" s="148"/>
      <c r="L355" s="33"/>
      <c r="M355" s="149"/>
      <c r="T355" s="54"/>
      <c r="AT355" s="18" t="s">
        <v>201</v>
      </c>
      <c r="AU355" s="18" t="s">
        <v>89</v>
      </c>
    </row>
    <row r="356" spans="2:65" s="12" customFormat="1" ht="10.199999999999999" x14ac:dyDescent="0.2">
      <c r="B356" s="150"/>
      <c r="D356" s="151" t="s">
        <v>203</v>
      </c>
      <c r="E356" s="152" t="s">
        <v>20</v>
      </c>
      <c r="F356" s="153" t="s">
        <v>4021</v>
      </c>
      <c r="H356" s="152" t="s">
        <v>20</v>
      </c>
      <c r="I356" s="154"/>
      <c r="L356" s="150"/>
      <c r="M356" s="155"/>
      <c r="T356" s="156"/>
      <c r="AT356" s="152" t="s">
        <v>203</v>
      </c>
      <c r="AU356" s="152" t="s">
        <v>89</v>
      </c>
      <c r="AV356" s="12" t="s">
        <v>22</v>
      </c>
      <c r="AW356" s="12" t="s">
        <v>39</v>
      </c>
      <c r="AX356" s="12" t="s">
        <v>80</v>
      </c>
      <c r="AY356" s="152" t="s">
        <v>192</v>
      </c>
    </row>
    <row r="357" spans="2:65" s="13" customFormat="1" ht="10.199999999999999" x14ac:dyDescent="0.2">
      <c r="B357" s="157"/>
      <c r="D357" s="151" t="s">
        <v>203</v>
      </c>
      <c r="E357" s="158" t="s">
        <v>20</v>
      </c>
      <c r="F357" s="159" t="s">
        <v>4022</v>
      </c>
      <c r="H357" s="160">
        <v>64</v>
      </c>
      <c r="I357" s="161"/>
      <c r="L357" s="157"/>
      <c r="M357" s="162"/>
      <c r="T357" s="163"/>
      <c r="AT357" s="158" t="s">
        <v>203</v>
      </c>
      <c r="AU357" s="158" t="s">
        <v>89</v>
      </c>
      <c r="AV357" s="13" t="s">
        <v>89</v>
      </c>
      <c r="AW357" s="13" t="s">
        <v>39</v>
      </c>
      <c r="AX357" s="13" t="s">
        <v>22</v>
      </c>
      <c r="AY357" s="158" t="s">
        <v>192</v>
      </c>
    </row>
    <row r="358" spans="2:65" s="1" customFormat="1" ht="24.15" customHeight="1" x14ac:dyDescent="0.2">
      <c r="B358" s="33"/>
      <c r="C358" s="133" t="s">
        <v>554</v>
      </c>
      <c r="D358" s="133" t="s">
        <v>194</v>
      </c>
      <c r="E358" s="134" t="s">
        <v>4231</v>
      </c>
      <c r="F358" s="135" t="s">
        <v>4232</v>
      </c>
      <c r="G358" s="136" t="s">
        <v>234</v>
      </c>
      <c r="H358" s="137">
        <v>64</v>
      </c>
      <c r="I358" s="138"/>
      <c r="J358" s="139">
        <f>ROUND(I358*H358,2)</f>
        <v>0</v>
      </c>
      <c r="K358" s="135" t="s">
        <v>198</v>
      </c>
      <c r="L358" s="33"/>
      <c r="M358" s="140" t="s">
        <v>20</v>
      </c>
      <c r="N358" s="141" t="s">
        <v>51</v>
      </c>
      <c r="P358" s="142">
        <f>O358*H358</f>
        <v>0</v>
      </c>
      <c r="Q358" s="142">
        <v>0</v>
      </c>
      <c r="R358" s="142">
        <f>Q358*H358</f>
        <v>0</v>
      </c>
      <c r="S358" s="142">
        <v>0</v>
      </c>
      <c r="T358" s="143">
        <f>S358*H358</f>
        <v>0</v>
      </c>
      <c r="AR358" s="144" t="s">
        <v>199</v>
      </c>
      <c r="AT358" s="144" t="s">
        <v>194</v>
      </c>
      <c r="AU358" s="144" t="s">
        <v>89</v>
      </c>
      <c r="AY358" s="18" t="s">
        <v>192</v>
      </c>
      <c r="BE358" s="145">
        <f>IF(N358="základní",J358,0)</f>
        <v>0</v>
      </c>
      <c r="BF358" s="145">
        <f>IF(N358="snížená",J358,0)</f>
        <v>0</v>
      </c>
      <c r="BG358" s="145">
        <f>IF(N358="zákl. přenesená",J358,0)</f>
        <v>0</v>
      </c>
      <c r="BH358" s="145">
        <f>IF(N358="sníž. přenesená",J358,0)</f>
        <v>0</v>
      </c>
      <c r="BI358" s="145">
        <f>IF(N358="nulová",J358,0)</f>
        <v>0</v>
      </c>
      <c r="BJ358" s="18" t="s">
        <v>22</v>
      </c>
      <c r="BK358" s="145">
        <f>ROUND(I358*H358,2)</f>
        <v>0</v>
      </c>
      <c r="BL358" s="18" t="s">
        <v>199</v>
      </c>
      <c r="BM358" s="144" t="s">
        <v>4233</v>
      </c>
    </row>
    <row r="359" spans="2:65" s="1" customFormat="1" ht="10.199999999999999" x14ac:dyDescent="0.2">
      <c r="B359" s="33"/>
      <c r="D359" s="146" t="s">
        <v>201</v>
      </c>
      <c r="F359" s="147" t="s">
        <v>4234</v>
      </c>
      <c r="I359" s="148"/>
      <c r="L359" s="33"/>
      <c r="M359" s="149"/>
      <c r="T359" s="54"/>
      <c r="AT359" s="18" t="s">
        <v>201</v>
      </c>
      <c r="AU359" s="18" t="s">
        <v>89</v>
      </c>
    </row>
    <row r="360" spans="2:65" s="12" customFormat="1" ht="10.199999999999999" x14ac:dyDescent="0.2">
      <c r="B360" s="150"/>
      <c r="D360" s="151" t="s">
        <v>203</v>
      </c>
      <c r="E360" s="152" t="s">
        <v>20</v>
      </c>
      <c r="F360" s="153" t="s">
        <v>4021</v>
      </c>
      <c r="H360" s="152" t="s">
        <v>20</v>
      </c>
      <c r="I360" s="154"/>
      <c r="L360" s="150"/>
      <c r="M360" s="155"/>
      <c r="T360" s="156"/>
      <c r="AT360" s="152" t="s">
        <v>203</v>
      </c>
      <c r="AU360" s="152" t="s">
        <v>89</v>
      </c>
      <c r="AV360" s="12" t="s">
        <v>22</v>
      </c>
      <c r="AW360" s="12" t="s">
        <v>39</v>
      </c>
      <c r="AX360" s="12" t="s">
        <v>80</v>
      </c>
      <c r="AY360" s="152" t="s">
        <v>192</v>
      </c>
    </row>
    <row r="361" spans="2:65" s="13" customFormat="1" ht="10.199999999999999" x14ac:dyDescent="0.2">
      <c r="B361" s="157"/>
      <c r="D361" s="151" t="s">
        <v>203</v>
      </c>
      <c r="E361" s="158" t="s">
        <v>20</v>
      </c>
      <c r="F361" s="159" t="s">
        <v>4022</v>
      </c>
      <c r="H361" s="160">
        <v>64</v>
      </c>
      <c r="I361" s="161"/>
      <c r="L361" s="157"/>
      <c r="M361" s="162"/>
      <c r="T361" s="163"/>
      <c r="AT361" s="158" t="s">
        <v>203</v>
      </c>
      <c r="AU361" s="158" t="s">
        <v>89</v>
      </c>
      <c r="AV361" s="13" t="s">
        <v>89</v>
      </c>
      <c r="AW361" s="13" t="s">
        <v>39</v>
      </c>
      <c r="AX361" s="13" t="s">
        <v>22</v>
      </c>
      <c r="AY361" s="158" t="s">
        <v>192</v>
      </c>
    </row>
    <row r="362" spans="2:65" s="1" customFormat="1" ht="33" customHeight="1" x14ac:dyDescent="0.2">
      <c r="B362" s="33"/>
      <c r="C362" s="133" t="s">
        <v>560</v>
      </c>
      <c r="D362" s="133" t="s">
        <v>194</v>
      </c>
      <c r="E362" s="134" t="s">
        <v>4235</v>
      </c>
      <c r="F362" s="135" t="s">
        <v>4236</v>
      </c>
      <c r="G362" s="136" t="s">
        <v>234</v>
      </c>
      <c r="H362" s="137">
        <v>64</v>
      </c>
      <c r="I362" s="138"/>
      <c r="J362" s="139">
        <f>ROUND(I362*H362,2)</f>
        <v>0</v>
      </c>
      <c r="K362" s="135" t="s">
        <v>198</v>
      </c>
      <c r="L362" s="33"/>
      <c r="M362" s="140" t="s">
        <v>20</v>
      </c>
      <c r="N362" s="141" t="s">
        <v>51</v>
      </c>
      <c r="P362" s="142">
        <f>O362*H362</f>
        <v>0</v>
      </c>
      <c r="Q362" s="142">
        <v>0.1837</v>
      </c>
      <c r="R362" s="142">
        <f>Q362*H362</f>
        <v>11.7568</v>
      </c>
      <c r="S362" s="142">
        <v>0</v>
      </c>
      <c r="T362" s="143">
        <f>S362*H362</f>
        <v>0</v>
      </c>
      <c r="AR362" s="144" t="s">
        <v>199</v>
      </c>
      <c r="AT362" s="144" t="s">
        <v>194</v>
      </c>
      <c r="AU362" s="144" t="s">
        <v>89</v>
      </c>
      <c r="AY362" s="18" t="s">
        <v>192</v>
      </c>
      <c r="BE362" s="145">
        <f>IF(N362="základní",J362,0)</f>
        <v>0</v>
      </c>
      <c r="BF362" s="145">
        <f>IF(N362="snížená",J362,0)</f>
        <v>0</v>
      </c>
      <c r="BG362" s="145">
        <f>IF(N362="zákl. přenesená",J362,0)</f>
        <v>0</v>
      </c>
      <c r="BH362" s="145">
        <f>IF(N362="sníž. přenesená",J362,0)</f>
        <v>0</v>
      </c>
      <c r="BI362" s="145">
        <f>IF(N362="nulová",J362,0)</f>
        <v>0</v>
      </c>
      <c r="BJ362" s="18" t="s">
        <v>22</v>
      </c>
      <c r="BK362" s="145">
        <f>ROUND(I362*H362,2)</f>
        <v>0</v>
      </c>
      <c r="BL362" s="18" t="s">
        <v>199</v>
      </c>
      <c r="BM362" s="144" t="s">
        <v>4237</v>
      </c>
    </row>
    <row r="363" spans="2:65" s="1" customFormat="1" ht="10.199999999999999" x14ac:dyDescent="0.2">
      <c r="B363" s="33"/>
      <c r="D363" s="146" t="s">
        <v>201</v>
      </c>
      <c r="F363" s="147" t="s">
        <v>4238</v>
      </c>
      <c r="I363" s="148"/>
      <c r="L363" s="33"/>
      <c r="M363" s="149"/>
      <c r="T363" s="54"/>
      <c r="AT363" s="18" t="s">
        <v>201</v>
      </c>
      <c r="AU363" s="18" t="s">
        <v>89</v>
      </c>
    </row>
    <row r="364" spans="2:65" s="12" customFormat="1" ht="10.199999999999999" x14ac:dyDescent="0.2">
      <c r="B364" s="150"/>
      <c r="D364" s="151" t="s">
        <v>203</v>
      </c>
      <c r="E364" s="152" t="s">
        <v>20</v>
      </c>
      <c r="F364" s="153" t="s">
        <v>4021</v>
      </c>
      <c r="H364" s="152" t="s">
        <v>20</v>
      </c>
      <c r="I364" s="154"/>
      <c r="L364" s="150"/>
      <c r="M364" s="155"/>
      <c r="T364" s="156"/>
      <c r="AT364" s="152" t="s">
        <v>203</v>
      </c>
      <c r="AU364" s="152" t="s">
        <v>89</v>
      </c>
      <c r="AV364" s="12" t="s">
        <v>22</v>
      </c>
      <c r="AW364" s="12" t="s">
        <v>39</v>
      </c>
      <c r="AX364" s="12" t="s">
        <v>80</v>
      </c>
      <c r="AY364" s="152" t="s">
        <v>192</v>
      </c>
    </row>
    <row r="365" spans="2:65" s="13" customFormat="1" ht="10.199999999999999" x14ac:dyDescent="0.2">
      <c r="B365" s="157"/>
      <c r="D365" s="151" t="s">
        <v>203</v>
      </c>
      <c r="E365" s="158" t="s">
        <v>20</v>
      </c>
      <c r="F365" s="159" t="s">
        <v>4022</v>
      </c>
      <c r="H365" s="160">
        <v>64</v>
      </c>
      <c r="I365" s="161"/>
      <c r="L365" s="157"/>
      <c r="M365" s="162"/>
      <c r="T365" s="163"/>
      <c r="AT365" s="158" t="s">
        <v>203</v>
      </c>
      <c r="AU365" s="158" t="s">
        <v>89</v>
      </c>
      <c r="AV365" s="13" t="s">
        <v>89</v>
      </c>
      <c r="AW365" s="13" t="s">
        <v>39</v>
      </c>
      <c r="AX365" s="13" t="s">
        <v>22</v>
      </c>
      <c r="AY365" s="158" t="s">
        <v>192</v>
      </c>
    </row>
    <row r="366" spans="2:65" s="1" customFormat="1" ht="16.5" customHeight="1" x14ac:dyDescent="0.2">
      <c r="B366" s="33"/>
      <c r="C366" s="185" t="s">
        <v>566</v>
      </c>
      <c r="D366" s="185" t="s">
        <v>1615</v>
      </c>
      <c r="E366" s="186" t="s">
        <v>4239</v>
      </c>
      <c r="F366" s="187" t="s">
        <v>4240</v>
      </c>
      <c r="G366" s="188" t="s">
        <v>234</v>
      </c>
      <c r="H366" s="189">
        <v>9.6959999999999997</v>
      </c>
      <c r="I366" s="190"/>
      <c r="J366" s="191">
        <f>ROUND(I366*H366,2)</f>
        <v>0</v>
      </c>
      <c r="K366" s="187" t="s">
        <v>198</v>
      </c>
      <c r="L366" s="192"/>
      <c r="M366" s="193" t="s">
        <v>20</v>
      </c>
      <c r="N366" s="194" t="s">
        <v>51</v>
      </c>
      <c r="P366" s="142">
        <f>O366*H366</f>
        <v>0</v>
      </c>
      <c r="Q366" s="142">
        <v>0.41699999999999998</v>
      </c>
      <c r="R366" s="142">
        <f>Q366*H366</f>
        <v>4.0432319999999997</v>
      </c>
      <c r="S366" s="142">
        <v>0</v>
      </c>
      <c r="T366" s="143">
        <f>S366*H366</f>
        <v>0</v>
      </c>
      <c r="AR366" s="144" t="s">
        <v>266</v>
      </c>
      <c r="AT366" s="144" t="s">
        <v>1615</v>
      </c>
      <c r="AU366" s="144" t="s">
        <v>89</v>
      </c>
      <c r="AY366" s="18" t="s">
        <v>192</v>
      </c>
      <c r="BE366" s="145">
        <f>IF(N366="základní",J366,0)</f>
        <v>0</v>
      </c>
      <c r="BF366" s="145">
        <f>IF(N366="snížená",J366,0)</f>
        <v>0</v>
      </c>
      <c r="BG366" s="145">
        <f>IF(N366="zákl. přenesená",J366,0)</f>
        <v>0</v>
      </c>
      <c r="BH366" s="145">
        <f>IF(N366="sníž. přenesená",J366,0)</f>
        <v>0</v>
      </c>
      <c r="BI366" s="145">
        <f>IF(N366="nulová",J366,0)</f>
        <v>0</v>
      </c>
      <c r="BJ366" s="18" t="s">
        <v>22</v>
      </c>
      <c r="BK366" s="145">
        <f>ROUND(I366*H366,2)</f>
        <v>0</v>
      </c>
      <c r="BL366" s="18" t="s">
        <v>199</v>
      </c>
      <c r="BM366" s="144" t="s">
        <v>4241</v>
      </c>
    </row>
    <row r="367" spans="2:65" s="12" customFormat="1" ht="10.199999999999999" x14ac:dyDescent="0.2">
      <c r="B367" s="150"/>
      <c r="D367" s="151" t="s">
        <v>203</v>
      </c>
      <c r="E367" s="152" t="s">
        <v>20</v>
      </c>
      <c r="F367" s="153" t="s">
        <v>4242</v>
      </c>
      <c r="H367" s="152" t="s">
        <v>20</v>
      </c>
      <c r="I367" s="154"/>
      <c r="L367" s="150"/>
      <c r="M367" s="155"/>
      <c r="T367" s="156"/>
      <c r="AT367" s="152" t="s">
        <v>203</v>
      </c>
      <c r="AU367" s="152" t="s">
        <v>89</v>
      </c>
      <c r="AV367" s="12" t="s">
        <v>22</v>
      </c>
      <c r="AW367" s="12" t="s">
        <v>39</v>
      </c>
      <c r="AX367" s="12" t="s">
        <v>80</v>
      </c>
      <c r="AY367" s="152" t="s">
        <v>192</v>
      </c>
    </row>
    <row r="368" spans="2:65" s="13" customFormat="1" ht="10.199999999999999" x14ac:dyDescent="0.2">
      <c r="B368" s="157"/>
      <c r="D368" s="151" t="s">
        <v>203</v>
      </c>
      <c r="E368" s="158" t="s">
        <v>20</v>
      </c>
      <c r="F368" s="159" t="s">
        <v>4243</v>
      </c>
      <c r="H368" s="160">
        <v>9.6</v>
      </c>
      <c r="I368" s="161"/>
      <c r="L368" s="157"/>
      <c r="M368" s="162"/>
      <c r="T368" s="163"/>
      <c r="AT368" s="158" t="s">
        <v>203</v>
      </c>
      <c r="AU368" s="158" t="s">
        <v>89</v>
      </c>
      <c r="AV368" s="13" t="s">
        <v>89</v>
      </c>
      <c r="AW368" s="13" t="s">
        <v>39</v>
      </c>
      <c r="AX368" s="13" t="s">
        <v>22</v>
      </c>
      <c r="AY368" s="158" t="s">
        <v>192</v>
      </c>
    </row>
    <row r="369" spans="2:65" s="13" customFormat="1" ht="10.199999999999999" x14ac:dyDescent="0.2">
      <c r="B369" s="157"/>
      <c r="D369" s="151" t="s">
        <v>203</v>
      </c>
      <c r="F369" s="159" t="s">
        <v>4244</v>
      </c>
      <c r="H369" s="160">
        <v>9.6959999999999997</v>
      </c>
      <c r="I369" s="161"/>
      <c r="L369" s="157"/>
      <c r="M369" s="162"/>
      <c r="T369" s="163"/>
      <c r="AT369" s="158" t="s">
        <v>203</v>
      </c>
      <c r="AU369" s="158" t="s">
        <v>89</v>
      </c>
      <c r="AV369" s="13" t="s">
        <v>89</v>
      </c>
      <c r="AW369" s="13" t="s">
        <v>4</v>
      </c>
      <c r="AX369" s="13" t="s">
        <v>22</v>
      </c>
      <c r="AY369" s="158" t="s">
        <v>192</v>
      </c>
    </row>
    <row r="370" spans="2:65" s="1" customFormat="1" ht="33" customHeight="1" x14ac:dyDescent="0.2">
      <c r="B370" s="33"/>
      <c r="C370" s="133" t="s">
        <v>573</v>
      </c>
      <c r="D370" s="133" t="s">
        <v>194</v>
      </c>
      <c r="E370" s="134" t="s">
        <v>4245</v>
      </c>
      <c r="F370" s="135" t="s">
        <v>4246</v>
      </c>
      <c r="G370" s="136" t="s">
        <v>234</v>
      </c>
      <c r="H370" s="137">
        <v>59.4</v>
      </c>
      <c r="I370" s="138"/>
      <c r="J370" s="139">
        <f>ROUND(I370*H370,2)</f>
        <v>0</v>
      </c>
      <c r="K370" s="135" t="s">
        <v>198</v>
      </c>
      <c r="L370" s="33"/>
      <c r="M370" s="140" t="s">
        <v>20</v>
      </c>
      <c r="N370" s="141" t="s">
        <v>51</v>
      </c>
      <c r="P370" s="142">
        <f>O370*H370</f>
        <v>0</v>
      </c>
      <c r="Q370" s="142">
        <v>0.1837</v>
      </c>
      <c r="R370" s="142">
        <f>Q370*H370</f>
        <v>10.91178</v>
      </c>
      <c r="S370" s="142">
        <v>0</v>
      </c>
      <c r="T370" s="143">
        <f>S370*H370</f>
        <v>0</v>
      </c>
      <c r="AR370" s="144" t="s">
        <v>199</v>
      </c>
      <c r="AT370" s="144" t="s">
        <v>194</v>
      </c>
      <c r="AU370" s="144" t="s">
        <v>89</v>
      </c>
      <c r="AY370" s="18" t="s">
        <v>192</v>
      </c>
      <c r="BE370" s="145">
        <f>IF(N370="základní",J370,0)</f>
        <v>0</v>
      </c>
      <c r="BF370" s="145">
        <f>IF(N370="snížená",J370,0)</f>
        <v>0</v>
      </c>
      <c r="BG370" s="145">
        <f>IF(N370="zákl. přenesená",J370,0)</f>
        <v>0</v>
      </c>
      <c r="BH370" s="145">
        <f>IF(N370="sníž. přenesená",J370,0)</f>
        <v>0</v>
      </c>
      <c r="BI370" s="145">
        <f>IF(N370="nulová",J370,0)</f>
        <v>0</v>
      </c>
      <c r="BJ370" s="18" t="s">
        <v>22</v>
      </c>
      <c r="BK370" s="145">
        <f>ROUND(I370*H370,2)</f>
        <v>0</v>
      </c>
      <c r="BL370" s="18" t="s">
        <v>199</v>
      </c>
      <c r="BM370" s="144" t="s">
        <v>4247</v>
      </c>
    </row>
    <row r="371" spans="2:65" s="1" customFormat="1" ht="10.199999999999999" x14ac:dyDescent="0.2">
      <c r="B371" s="33"/>
      <c r="D371" s="146" t="s">
        <v>201</v>
      </c>
      <c r="F371" s="147" t="s">
        <v>4248</v>
      </c>
      <c r="I371" s="148"/>
      <c r="L371" s="33"/>
      <c r="M371" s="149"/>
      <c r="T371" s="54"/>
      <c r="AT371" s="18" t="s">
        <v>201</v>
      </c>
      <c r="AU371" s="18" t="s">
        <v>89</v>
      </c>
    </row>
    <row r="372" spans="2:65" s="12" customFormat="1" ht="10.199999999999999" x14ac:dyDescent="0.2">
      <c r="B372" s="150"/>
      <c r="D372" s="151" t="s">
        <v>203</v>
      </c>
      <c r="E372" s="152" t="s">
        <v>20</v>
      </c>
      <c r="F372" s="153" t="s">
        <v>4249</v>
      </c>
      <c r="H372" s="152" t="s">
        <v>20</v>
      </c>
      <c r="I372" s="154"/>
      <c r="L372" s="150"/>
      <c r="M372" s="155"/>
      <c r="T372" s="156"/>
      <c r="AT372" s="152" t="s">
        <v>203</v>
      </c>
      <c r="AU372" s="152" t="s">
        <v>89</v>
      </c>
      <c r="AV372" s="12" t="s">
        <v>22</v>
      </c>
      <c r="AW372" s="12" t="s">
        <v>39</v>
      </c>
      <c r="AX372" s="12" t="s">
        <v>80</v>
      </c>
      <c r="AY372" s="152" t="s">
        <v>192</v>
      </c>
    </row>
    <row r="373" spans="2:65" s="13" customFormat="1" ht="10.199999999999999" x14ac:dyDescent="0.2">
      <c r="B373" s="157"/>
      <c r="D373" s="151" t="s">
        <v>203</v>
      </c>
      <c r="E373" s="158" t="s">
        <v>20</v>
      </c>
      <c r="F373" s="159" t="s">
        <v>4028</v>
      </c>
      <c r="H373" s="160">
        <v>59.4</v>
      </c>
      <c r="I373" s="161"/>
      <c r="L373" s="157"/>
      <c r="M373" s="162"/>
      <c r="T373" s="163"/>
      <c r="AT373" s="158" t="s">
        <v>203</v>
      </c>
      <c r="AU373" s="158" t="s">
        <v>89</v>
      </c>
      <c r="AV373" s="13" t="s">
        <v>89</v>
      </c>
      <c r="AW373" s="13" t="s">
        <v>39</v>
      </c>
      <c r="AX373" s="13" t="s">
        <v>22</v>
      </c>
      <c r="AY373" s="158" t="s">
        <v>192</v>
      </c>
    </row>
    <row r="374" spans="2:65" s="1" customFormat="1" ht="16.5" customHeight="1" x14ac:dyDescent="0.2">
      <c r="B374" s="33"/>
      <c r="C374" s="185" t="s">
        <v>580</v>
      </c>
      <c r="D374" s="185" t="s">
        <v>1615</v>
      </c>
      <c r="E374" s="186" t="s">
        <v>4250</v>
      </c>
      <c r="F374" s="187" t="s">
        <v>4251</v>
      </c>
      <c r="G374" s="188" t="s">
        <v>234</v>
      </c>
      <c r="H374" s="189">
        <v>8.9990000000000006</v>
      </c>
      <c r="I374" s="190"/>
      <c r="J374" s="191">
        <f>ROUND(I374*H374,2)</f>
        <v>0</v>
      </c>
      <c r="K374" s="187" t="s">
        <v>198</v>
      </c>
      <c r="L374" s="192"/>
      <c r="M374" s="193" t="s">
        <v>20</v>
      </c>
      <c r="N374" s="194" t="s">
        <v>51</v>
      </c>
      <c r="P374" s="142">
        <f>O374*H374</f>
        <v>0</v>
      </c>
      <c r="Q374" s="142">
        <v>0.222</v>
      </c>
      <c r="R374" s="142">
        <f>Q374*H374</f>
        <v>1.9977780000000001</v>
      </c>
      <c r="S374" s="142">
        <v>0</v>
      </c>
      <c r="T374" s="143">
        <f>S374*H374</f>
        <v>0</v>
      </c>
      <c r="AR374" s="144" t="s">
        <v>266</v>
      </c>
      <c r="AT374" s="144" t="s">
        <v>1615</v>
      </c>
      <c r="AU374" s="144" t="s">
        <v>89</v>
      </c>
      <c r="AY374" s="18" t="s">
        <v>192</v>
      </c>
      <c r="BE374" s="145">
        <f>IF(N374="základní",J374,0)</f>
        <v>0</v>
      </c>
      <c r="BF374" s="145">
        <f>IF(N374="snížená",J374,0)</f>
        <v>0</v>
      </c>
      <c r="BG374" s="145">
        <f>IF(N374="zákl. přenesená",J374,0)</f>
        <v>0</v>
      </c>
      <c r="BH374" s="145">
        <f>IF(N374="sníž. přenesená",J374,0)</f>
        <v>0</v>
      </c>
      <c r="BI374" s="145">
        <f>IF(N374="nulová",J374,0)</f>
        <v>0</v>
      </c>
      <c r="BJ374" s="18" t="s">
        <v>22</v>
      </c>
      <c r="BK374" s="145">
        <f>ROUND(I374*H374,2)</f>
        <v>0</v>
      </c>
      <c r="BL374" s="18" t="s">
        <v>199</v>
      </c>
      <c r="BM374" s="144" t="s">
        <v>4252</v>
      </c>
    </row>
    <row r="375" spans="2:65" s="12" customFormat="1" ht="10.199999999999999" x14ac:dyDescent="0.2">
      <c r="B375" s="150"/>
      <c r="D375" s="151" t="s">
        <v>203</v>
      </c>
      <c r="E375" s="152" t="s">
        <v>20</v>
      </c>
      <c r="F375" s="153" t="s">
        <v>4253</v>
      </c>
      <c r="H375" s="152" t="s">
        <v>20</v>
      </c>
      <c r="I375" s="154"/>
      <c r="L375" s="150"/>
      <c r="M375" s="155"/>
      <c r="T375" s="156"/>
      <c r="AT375" s="152" t="s">
        <v>203</v>
      </c>
      <c r="AU375" s="152" t="s">
        <v>89</v>
      </c>
      <c r="AV375" s="12" t="s">
        <v>22</v>
      </c>
      <c r="AW375" s="12" t="s">
        <v>39</v>
      </c>
      <c r="AX375" s="12" t="s">
        <v>80</v>
      </c>
      <c r="AY375" s="152" t="s">
        <v>192</v>
      </c>
    </row>
    <row r="376" spans="2:65" s="13" customFormat="1" ht="10.199999999999999" x14ac:dyDescent="0.2">
      <c r="B376" s="157"/>
      <c r="D376" s="151" t="s">
        <v>203</v>
      </c>
      <c r="E376" s="158" t="s">
        <v>20</v>
      </c>
      <c r="F376" s="159" t="s">
        <v>4254</v>
      </c>
      <c r="H376" s="160">
        <v>8.91</v>
      </c>
      <c r="I376" s="161"/>
      <c r="L376" s="157"/>
      <c r="M376" s="162"/>
      <c r="T376" s="163"/>
      <c r="AT376" s="158" t="s">
        <v>203</v>
      </c>
      <c r="AU376" s="158" t="s">
        <v>89</v>
      </c>
      <c r="AV376" s="13" t="s">
        <v>89</v>
      </c>
      <c r="AW376" s="13" t="s">
        <v>39</v>
      </c>
      <c r="AX376" s="13" t="s">
        <v>22</v>
      </c>
      <c r="AY376" s="158" t="s">
        <v>192</v>
      </c>
    </row>
    <row r="377" spans="2:65" s="13" customFormat="1" ht="10.199999999999999" x14ac:dyDescent="0.2">
      <c r="B377" s="157"/>
      <c r="D377" s="151" t="s">
        <v>203</v>
      </c>
      <c r="F377" s="159" t="s">
        <v>4255</v>
      </c>
      <c r="H377" s="160">
        <v>8.9990000000000006</v>
      </c>
      <c r="I377" s="161"/>
      <c r="L377" s="157"/>
      <c r="M377" s="162"/>
      <c r="T377" s="163"/>
      <c r="AT377" s="158" t="s">
        <v>203</v>
      </c>
      <c r="AU377" s="158" t="s">
        <v>89</v>
      </c>
      <c r="AV377" s="13" t="s">
        <v>89</v>
      </c>
      <c r="AW377" s="13" t="s">
        <v>4</v>
      </c>
      <c r="AX377" s="13" t="s">
        <v>22</v>
      </c>
      <c r="AY377" s="158" t="s">
        <v>192</v>
      </c>
    </row>
    <row r="378" spans="2:65" s="11" customFormat="1" ht="22.8" customHeight="1" x14ac:dyDescent="0.25">
      <c r="B378" s="121"/>
      <c r="D378" s="122" t="s">
        <v>79</v>
      </c>
      <c r="E378" s="131" t="s">
        <v>250</v>
      </c>
      <c r="F378" s="131" t="s">
        <v>2194</v>
      </c>
      <c r="I378" s="124"/>
      <c r="J378" s="132">
        <f>BK378</f>
        <v>0</v>
      </c>
      <c r="L378" s="121"/>
      <c r="M378" s="126"/>
      <c r="P378" s="127">
        <f>SUM(P379:P492)</f>
        <v>0</v>
      </c>
      <c r="R378" s="127">
        <f>SUM(R379:R492)</f>
        <v>11.04456948</v>
      </c>
      <c r="T378" s="128">
        <f>SUM(T379:T492)</f>
        <v>0.75719999999999998</v>
      </c>
      <c r="AR378" s="122" t="s">
        <v>22</v>
      </c>
      <c r="AT378" s="129" t="s">
        <v>79</v>
      </c>
      <c r="AU378" s="129" t="s">
        <v>22</v>
      </c>
      <c r="AY378" s="122" t="s">
        <v>192</v>
      </c>
      <c r="BK378" s="130">
        <f>SUM(BK379:BK492)</f>
        <v>0</v>
      </c>
    </row>
    <row r="379" spans="2:65" s="1" customFormat="1" ht="16.5" customHeight="1" x14ac:dyDescent="0.2">
      <c r="B379" s="33"/>
      <c r="C379" s="133" t="s">
        <v>586</v>
      </c>
      <c r="D379" s="133" t="s">
        <v>194</v>
      </c>
      <c r="E379" s="134" t="s">
        <v>2278</v>
      </c>
      <c r="F379" s="135" t="s">
        <v>2279</v>
      </c>
      <c r="G379" s="136" t="s">
        <v>234</v>
      </c>
      <c r="H379" s="137">
        <v>2.5</v>
      </c>
      <c r="I379" s="138"/>
      <c r="J379" s="139">
        <f>ROUND(I379*H379,2)</f>
        <v>0</v>
      </c>
      <c r="K379" s="135" t="s">
        <v>198</v>
      </c>
      <c r="L379" s="33"/>
      <c r="M379" s="140" t="s">
        <v>20</v>
      </c>
      <c r="N379" s="141" t="s">
        <v>51</v>
      </c>
      <c r="P379" s="142">
        <f>O379*H379</f>
        <v>0</v>
      </c>
      <c r="Q379" s="142">
        <v>5.6000000000000001E-2</v>
      </c>
      <c r="R379" s="142">
        <f>Q379*H379</f>
        <v>0.14000000000000001</v>
      </c>
      <c r="S379" s="142">
        <v>0</v>
      </c>
      <c r="T379" s="143">
        <f>S379*H379</f>
        <v>0</v>
      </c>
      <c r="AR379" s="144" t="s">
        <v>199</v>
      </c>
      <c r="AT379" s="144" t="s">
        <v>194</v>
      </c>
      <c r="AU379" s="144" t="s">
        <v>89</v>
      </c>
      <c r="AY379" s="18" t="s">
        <v>192</v>
      </c>
      <c r="BE379" s="145">
        <f>IF(N379="základní",J379,0)</f>
        <v>0</v>
      </c>
      <c r="BF379" s="145">
        <f>IF(N379="snížená",J379,0)</f>
        <v>0</v>
      </c>
      <c r="BG379" s="145">
        <f>IF(N379="zákl. přenesená",J379,0)</f>
        <v>0</v>
      </c>
      <c r="BH379" s="145">
        <f>IF(N379="sníž. přenesená",J379,0)</f>
        <v>0</v>
      </c>
      <c r="BI379" s="145">
        <f>IF(N379="nulová",J379,0)</f>
        <v>0</v>
      </c>
      <c r="BJ379" s="18" t="s">
        <v>22</v>
      </c>
      <c r="BK379" s="145">
        <f>ROUND(I379*H379,2)</f>
        <v>0</v>
      </c>
      <c r="BL379" s="18" t="s">
        <v>199</v>
      </c>
      <c r="BM379" s="144" t="s">
        <v>4256</v>
      </c>
    </row>
    <row r="380" spans="2:65" s="1" customFormat="1" ht="10.199999999999999" x14ac:dyDescent="0.2">
      <c r="B380" s="33"/>
      <c r="D380" s="146" t="s">
        <v>201</v>
      </c>
      <c r="F380" s="147" t="s">
        <v>2281</v>
      </c>
      <c r="I380" s="148"/>
      <c r="L380" s="33"/>
      <c r="M380" s="149"/>
      <c r="T380" s="54"/>
      <c r="AT380" s="18" t="s">
        <v>201</v>
      </c>
      <c r="AU380" s="18" t="s">
        <v>89</v>
      </c>
    </row>
    <row r="381" spans="2:65" s="12" customFormat="1" ht="10.199999999999999" x14ac:dyDescent="0.2">
      <c r="B381" s="150"/>
      <c r="D381" s="151" t="s">
        <v>203</v>
      </c>
      <c r="E381" s="152" t="s">
        <v>20</v>
      </c>
      <c r="F381" s="153" t="s">
        <v>4257</v>
      </c>
      <c r="H381" s="152" t="s">
        <v>20</v>
      </c>
      <c r="I381" s="154"/>
      <c r="L381" s="150"/>
      <c r="M381" s="155"/>
      <c r="T381" s="156"/>
      <c r="AT381" s="152" t="s">
        <v>203</v>
      </c>
      <c r="AU381" s="152" t="s">
        <v>89</v>
      </c>
      <c r="AV381" s="12" t="s">
        <v>22</v>
      </c>
      <c r="AW381" s="12" t="s">
        <v>39</v>
      </c>
      <c r="AX381" s="12" t="s">
        <v>80</v>
      </c>
      <c r="AY381" s="152" t="s">
        <v>192</v>
      </c>
    </row>
    <row r="382" spans="2:65" s="13" customFormat="1" ht="10.199999999999999" x14ac:dyDescent="0.2">
      <c r="B382" s="157"/>
      <c r="D382" s="151" t="s">
        <v>203</v>
      </c>
      <c r="E382" s="158" t="s">
        <v>20</v>
      </c>
      <c r="F382" s="159" t="s">
        <v>4258</v>
      </c>
      <c r="H382" s="160">
        <v>1.4</v>
      </c>
      <c r="I382" s="161"/>
      <c r="L382" s="157"/>
      <c r="M382" s="162"/>
      <c r="T382" s="163"/>
      <c r="AT382" s="158" t="s">
        <v>203</v>
      </c>
      <c r="AU382" s="158" t="s">
        <v>89</v>
      </c>
      <c r="AV382" s="13" t="s">
        <v>89</v>
      </c>
      <c r="AW382" s="13" t="s">
        <v>39</v>
      </c>
      <c r="AX382" s="13" t="s">
        <v>80</v>
      </c>
      <c r="AY382" s="158" t="s">
        <v>192</v>
      </c>
    </row>
    <row r="383" spans="2:65" s="12" customFormat="1" ht="10.199999999999999" x14ac:dyDescent="0.2">
      <c r="B383" s="150"/>
      <c r="D383" s="151" t="s">
        <v>203</v>
      </c>
      <c r="E383" s="152" t="s">
        <v>20</v>
      </c>
      <c r="F383" s="153" t="s">
        <v>4259</v>
      </c>
      <c r="H383" s="152" t="s">
        <v>20</v>
      </c>
      <c r="I383" s="154"/>
      <c r="L383" s="150"/>
      <c r="M383" s="155"/>
      <c r="T383" s="156"/>
      <c r="AT383" s="152" t="s">
        <v>203</v>
      </c>
      <c r="AU383" s="152" t="s">
        <v>89</v>
      </c>
      <c r="AV383" s="12" t="s">
        <v>22</v>
      </c>
      <c r="AW383" s="12" t="s">
        <v>39</v>
      </c>
      <c r="AX383" s="12" t="s">
        <v>80</v>
      </c>
      <c r="AY383" s="152" t="s">
        <v>192</v>
      </c>
    </row>
    <row r="384" spans="2:65" s="13" customFormat="1" ht="10.199999999999999" x14ac:dyDescent="0.2">
      <c r="B384" s="157"/>
      <c r="D384" s="151" t="s">
        <v>203</v>
      </c>
      <c r="E384" s="158" t="s">
        <v>20</v>
      </c>
      <c r="F384" s="159" t="s">
        <v>4260</v>
      </c>
      <c r="H384" s="160">
        <v>0.1</v>
      </c>
      <c r="I384" s="161"/>
      <c r="L384" s="157"/>
      <c r="M384" s="162"/>
      <c r="T384" s="163"/>
      <c r="AT384" s="158" t="s">
        <v>203</v>
      </c>
      <c r="AU384" s="158" t="s">
        <v>89</v>
      </c>
      <c r="AV384" s="13" t="s">
        <v>89</v>
      </c>
      <c r="AW384" s="13" t="s">
        <v>39</v>
      </c>
      <c r="AX384" s="13" t="s">
        <v>80</v>
      </c>
      <c r="AY384" s="158" t="s">
        <v>192</v>
      </c>
    </row>
    <row r="385" spans="2:65" s="12" customFormat="1" ht="10.199999999999999" x14ac:dyDescent="0.2">
      <c r="B385" s="150"/>
      <c r="D385" s="151" t="s">
        <v>203</v>
      </c>
      <c r="E385" s="152" t="s">
        <v>20</v>
      </c>
      <c r="F385" s="153" t="s">
        <v>4261</v>
      </c>
      <c r="H385" s="152" t="s">
        <v>20</v>
      </c>
      <c r="I385" s="154"/>
      <c r="L385" s="150"/>
      <c r="M385" s="155"/>
      <c r="T385" s="156"/>
      <c r="AT385" s="152" t="s">
        <v>203</v>
      </c>
      <c r="AU385" s="152" t="s">
        <v>89</v>
      </c>
      <c r="AV385" s="12" t="s">
        <v>22</v>
      </c>
      <c r="AW385" s="12" t="s">
        <v>39</v>
      </c>
      <c r="AX385" s="12" t="s">
        <v>80</v>
      </c>
      <c r="AY385" s="152" t="s">
        <v>192</v>
      </c>
    </row>
    <row r="386" spans="2:65" s="13" customFormat="1" ht="10.199999999999999" x14ac:dyDescent="0.2">
      <c r="B386" s="157"/>
      <c r="D386" s="151" t="s">
        <v>203</v>
      </c>
      <c r="E386" s="158" t="s">
        <v>20</v>
      </c>
      <c r="F386" s="159" t="s">
        <v>4262</v>
      </c>
      <c r="H386" s="160">
        <v>1</v>
      </c>
      <c r="I386" s="161"/>
      <c r="L386" s="157"/>
      <c r="M386" s="162"/>
      <c r="T386" s="163"/>
      <c r="AT386" s="158" t="s">
        <v>203</v>
      </c>
      <c r="AU386" s="158" t="s">
        <v>89</v>
      </c>
      <c r="AV386" s="13" t="s">
        <v>89</v>
      </c>
      <c r="AW386" s="13" t="s">
        <v>39</v>
      </c>
      <c r="AX386" s="13" t="s">
        <v>80</v>
      </c>
      <c r="AY386" s="158" t="s">
        <v>192</v>
      </c>
    </row>
    <row r="387" spans="2:65" s="14" customFormat="1" ht="10.199999999999999" x14ac:dyDescent="0.2">
      <c r="B387" s="164"/>
      <c r="D387" s="151" t="s">
        <v>203</v>
      </c>
      <c r="E387" s="165" t="s">
        <v>20</v>
      </c>
      <c r="F387" s="166" t="s">
        <v>207</v>
      </c>
      <c r="H387" s="167">
        <v>2.5</v>
      </c>
      <c r="I387" s="168"/>
      <c r="L387" s="164"/>
      <c r="M387" s="169"/>
      <c r="T387" s="170"/>
      <c r="AT387" s="165" t="s">
        <v>203</v>
      </c>
      <c r="AU387" s="165" t="s">
        <v>89</v>
      </c>
      <c r="AV387" s="14" t="s">
        <v>199</v>
      </c>
      <c r="AW387" s="14" t="s">
        <v>39</v>
      </c>
      <c r="AX387" s="14" t="s">
        <v>22</v>
      </c>
      <c r="AY387" s="165" t="s">
        <v>192</v>
      </c>
    </row>
    <row r="388" spans="2:65" s="1" customFormat="1" ht="21.75" customHeight="1" x14ac:dyDescent="0.2">
      <c r="B388" s="33"/>
      <c r="C388" s="133" t="s">
        <v>592</v>
      </c>
      <c r="D388" s="133" t="s">
        <v>194</v>
      </c>
      <c r="E388" s="134" t="s">
        <v>4263</v>
      </c>
      <c r="F388" s="135" t="s">
        <v>4264</v>
      </c>
      <c r="G388" s="136" t="s">
        <v>487</v>
      </c>
      <c r="H388" s="137">
        <v>2</v>
      </c>
      <c r="I388" s="138"/>
      <c r="J388" s="139">
        <f>ROUND(I388*H388,2)</f>
        <v>0</v>
      </c>
      <c r="K388" s="135" t="s">
        <v>20</v>
      </c>
      <c r="L388" s="33"/>
      <c r="M388" s="140" t="s">
        <v>20</v>
      </c>
      <c r="N388" s="141" t="s">
        <v>51</v>
      </c>
      <c r="P388" s="142">
        <f>O388*H388</f>
        <v>0</v>
      </c>
      <c r="Q388" s="142">
        <v>6.7999999999999996E-3</v>
      </c>
      <c r="R388" s="142">
        <f>Q388*H388</f>
        <v>1.3599999999999999E-2</v>
      </c>
      <c r="S388" s="142">
        <v>0</v>
      </c>
      <c r="T388" s="143">
        <f>S388*H388</f>
        <v>0</v>
      </c>
      <c r="AR388" s="144" t="s">
        <v>199</v>
      </c>
      <c r="AT388" s="144" t="s">
        <v>194</v>
      </c>
      <c r="AU388" s="144" t="s">
        <v>89</v>
      </c>
      <c r="AY388" s="18" t="s">
        <v>192</v>
      </c>
      <c r="BE388" s="145">
        <f>IF(N388="základní",J388,0)</f>
        <v>0</v>
      </c>
      <c r="BF388" s="145">
        <f>IF(N388="snížená",J388,0)</f>
        <v>0</v>
      </c>
      <c r="BG388" s="145">
        <f>IF(N388="zákl. přenesená",J388,0)</f>
        <v>0</v>
      </c>
      <c r="BH388" s="145">
        <f>IF(N388="sníž. přenesená",J388,0)</f>
        <v>0</v>
      </c>
      <c r="BI388" s="145">
        <f>IF(N388="nulová",J388,0)</f>
        <v>0</v>
      </c>
      <c r="BJ388" s="18" t="s">
        <v>22</v>
      </c>
      <c r="BK388" s="145">
        <f>ROUND(I388*H388,2)</f>
        <v>0</v>
      </c>
      <c r="BL388" s="18" t="s">
        <v>199</v>
      </c>
      <c r="BM388" s="144" t="s">
        <v>4265</v>
      </c>
    </row>
    <row r="389" spans="2:65" s="12" customFormat="1" ht="10.199999999999999" x14ac:dyDescent="0.2">
      <c r="B389" s="150"/>
      <c r="D389" s="151" t="s">
        <v>203</v>
      </c>
      <c r="E389" s="152" t="s">
        <v>20</v>
      </c>
      <c r="F389" s="153" t="s">
        <v>4266</v>
      </c>
      <c r="H389" s="152" t="s">
        <v>20</v>
      </c>
      <c r="I389" s="154"/>
      <c r="L389" s="150"/>
      <c r="M389" s="155"/>
      <c r="T389" s="156"/>
      <c r="AT389" s="152" t="s">
        <v>203</v>
      </c>
      <c r="AU389" s="152" t="s">
        <v>89</v>
      </c>
      <c r="AV389" s="12" t="s">
        <v>22</v>
      </c>
      <c r="AW389" s="12" t="s">
        <v>39</v>
      </c>
      <c r="AX389" s="12" t="s">
        <v>80</v>
      </c>
      <c r="AY389" s="152" t="s">
        <v>192</v>
      </c>
    </row>
    <row r="390" spans="2:65" s="12" customFormat="1" ht="10.199999999999999" x14ac:dyDescent="0.2">
      <c r="B390" s="150"/>
      <c r="D390" s="151" t="s">
        <v>203</v>
      </c>
      <c r="E390" s="152" t="s">
        <v>20</v>
      </c>
      <c r="F390" s="153" t="s">
        <v>4267</v>
      </c>
      <c r="H390" s="152" t="s">
        <v>20</v>
      </c>
      <c r="I390" s="154"/>
      <c r="L390" s="150"/>
      <c r="M390" s="155"/>
      <c r="T390" s="156"/>
      <c r="AT390" s="152" t="s">
        <v>203</v>
      </c>
      <c r="AU390" s="152" t="s">
        <v>89</v>
      </c>
      <c r="AV390" s="12" t="s">
        <v>22</v>
      </c>
      <c r="AW390" s="12" t="s">
        <v>39</v>
      </c>
      <c r="AX390" s="12" t="s">
        <v>80</v>
      </c>
      <c r="AY390" s="152" t="s">
        <v>192</v>
      </c>
    </row>
    <row r="391" spans="2:65" s="13" customFormat="1" ht="10.199999999999999" x14ac:dyDescent="0.2">
      <c r="B391" s="157"/>
      <c r="D391" s="151" t="s">
        <v>203</v>
      </c>
      <c r="E391" s="158" t="s">
        <v>20</v>
      </c>
      <c r="F391" s="159" t="s">
        <v>89</v>
      </c>
      <c r="H391" s="160">
        <v>2</v>
      </c>
      <c r="I391" s="161"/>
      <c r="L391" s="157"/>
      <c r="M391" s="162"/>
      <c r="T391" s="163"/>
      <c r="AT391" s="158" t="s">
        <v>203</v>
      </c>
      <c r="AU391" s="158" t="s">
        <v>89</v>
      </c>
      <c r="AV391" s="13" t="s">
        <v>89</v>
      </c>
      <c r="AW391" s="13" t="s">
        <v>39</v>
      </c>
      <c r="AX391" s="13" t="s">
        <v>22</v>
      </c>
      <c r="AY391" s="158" t="s">
        <v>192</v>
      </c>
    </row>
    <row r="392" spans="2:65" s="1" customFormat="1" ht="24.15" customHeight="1" x14ac:dyDescent="0.2">
      <c r="B392" s="33"/>
      <c r="C392" s="133" t="s">
        <v>598</v>
      </c>
      <c r="D392" s="133" t="s">
        <v>194</v>
      </c>
      <c r="E392" s="134" t="s">
        <v>4268</v>
      </c>
      <c r="F392" s="135" t="s">
        <v>4269</v>
      </c>
      <c r="G392" s="136" t="s">
        <v>234</v>
      </c>
      <c r="H392" s="137">
        <v>352.52600000000001</v>
      </c>
      <c r="I392" s="138"/>
      <c r="J392" s="139">
        <f>ROUND(I392*H392,2)</f>
        <v>0</v>
      </c>
      <c r="K392" s="135" t="s">
        <v>198</v>
      </c>
      <c r="L392" s="33"/>
      <c r="M392" s="140" t="s">
        <v>20</v>
      </c>
      <c r="N392" s="141" t="s">
        <v>51</v>
      </c>
      <c r="P392" s="142">
        <f>O392*H392</f>
        <v>0</v>
      </c>
      <c r="Q392" s="142">
        <v>1.7829999999999999E-2</v>
      </c>
      <c r="R392" s="142">
        <f>Q392*H392</f>
        <v>6.2855385799999999</v>
      </c>
      <c r="S392" s="142">
        <v>0</v>
      </c>
      <c r="T392" s="143">
        <f>S392*H392</f>
        <v>0</v>
      </c>
      <c r="AR392" s="144" t="s">
        <v>199</v>
      </c>
      <c r="AT392" s="144" t="s">
        <v>194</v>
      </c>
      <c r="AU392" s="144" t="s">
        <v>89</v>
      </c>
      <c r="AY392" s="18" t="s">
        <v>192</v>
      </c>
      <c r="BE392" s="145">
        <f>IF(N392="základní",J392,0)</f>
        <v>0</v>
      </c>
      <c r="BF392" s="145">
        <f>IF(N392="snížená",J392,0)</f>
        <v>0</v>
      </c>
      <c r="BG392" s="145">
        <f>IF(N392="zákl. přenesená",J392,0)</f>
        <v>0</v>
      </c>
      <c r="BH392" s="145">
        <f>IF(N392="sníž. přenesená",J392,0)</f>
        <v>0</v>
      </c>
      <c r="BI392" s="145">
        <f>IF(N392="nulová",J392,0)</f>
        <v>0</v>
      </c>
      <c r="BJ392" s="18" t="s">
        <v>22</v>
      </c>
      <c r="BK392" s="145">
        <f>ROUND(I392*H392,2)</f>
        <v>0</v>
      </c>
      <c r="BL392" s="18" t="s">
        <v>199</v>
      </c>
      <c r="BM392" s="144" t="s">
        <v>4270</v>
      </c>
    </row>
    <row r="393" spans="2:65" s="1" customFormat="1" ht="10.199999999999999" x14ac:dyDescent="0.2">
      <c r="B393" s="33"/>
      <c r="D393" s="146" t="s">
        <v>201</v>
      </c>
      <c r="F393" s="147" t="s">
        <v>4271</v>
      </c>
      <c r="I393" s="148"/>
      <c r="L393" s="33"/>
      <c r="M393" s="149"/>
      <c r="T393" s="54"/>
      <c r="AT393" s="18" t="s">
        <v>201</v>
      </c>
      <c r="AU393" s="18" t="s">
        <v>89</v>
      </c>
    </row>
    <row r="394" spans="2:65" s="12" customFormat="1" ht="10.199999999999999" x14ac:dyDescent="0.2">
      <c r="B394" s="150"/>
      <c r="D394" s="151" t="s">
        <v>203</v>
      </c>
      <c r="E394" s="152" t="s">
        <v>20</v>
      </c>
      <c r="F394" s="153" t="s">
        <v>4272</v>
      </c>
      <c r="H394" s="152" t="s">
        <v>20</v>
      </c>
      <c r="I394" s="154"/>
      <c r="L394" s="150"/>
      <c r="M394" s="155"/>
      <c r="T394" s="156"/>
      <c r="AT394" s="152" t="s">
        <v>203</v>
      </c>
      <c r="AU394" s="152" t="s">
        <v>89</v>
      </c>
      <c r="AV394" s="12" t="s">
        <v>22</v>
      </c>
      <c r="AW394" s="12" t="s">
        <v>39</v>
      </c>
      <c r="AX394" s="12" t="s">
        <v>80</v>
      </c>
      <c r="AY394" s="152" t="s">
        <v>192</v>
      </c>
    </row>
    <row r="395" spans="2:65" s="13" customFormat="1" ht="10.199999999999999" x14ac:dyDescent="0.2">
      <c r="B395" s="157"/>
      <c r="D395" s="151" t="s">
        <v>203</v>
      </c>
      <c r="E395" s="158" t="s">
        <v>20</v>
      </c>
      <c r="F395" s="159" t="s">
        <v>3996</v>
      </c>
      <c r="H395" s="160">
        <v>12.352</v>
      </c>
      <c r="I395" s="161"/>
      <c r="L395" s="157"/>
      <c r="M395" s="162"/>
      <c r="T395" s="163"/>
      <c r="AT395" s="158" t="s">
        <v>203</v>
      </c>
      <c r="AU395" s="158" t="s">
        <v>89</v>
      </c>
      <c r="AV395" s="13" t="s">
        <v>89</v>
      </c>
      <c r="AW395" s="13" t="s">
        <v>39</v>
      </c>
      <c r="AX395" s="13" t="s">
        <v>80</v>
      </c>
      <c r="AY395" s="158" t="s">
        <v>192</v>
      </c>
    </row>
    <row r="396" spans="2:65" s="12" customFormat="1" ht="10.199999999999999" x14ac:dyDescent="0.2">
      <c r="B396" s="150"/>
      <c r="D396" s="151" t="s">
        <v>203</v>
      </c>
      <c r="E396" s="152" t="s">
        <v>20</v>
      </c>
      <c r="F396" s="153" t="s">
        <v>4273</v>
      </c>
      <c r="H396" s="152" t="s">
        <v>20</v>
      </c>
      <c r="I396" s="154"/>
      <c r="L396" s="150"/>
      <c r="M396" s="155"/>
      <c r="T396" s="156"/>
      <c r="AT396" s="152" t="s">
        <v>203</v>
      </c>
      <c r="AU396" s="152" t="s">
        <v>89</v>
      </c>
      <c r="AV396" s="12" t="s">
        <v>22</v>
      </c>
      <c r="AW396" s="12" t="s">
        <v>39</v>
      </c>
      <c r="AX396" s="12" t="s">
        <v>80</v>
      </c>
      <c r="AY396" s="152" t="s">
        <v>192</v>
      </c>
    </row>
    <row r="397" spans="2:65" s="13" customFormat="1" ht="10.199999999999999" x14ac:dyDescent="0.2">
      <c r="B397" s="157"/>
      <c r="D397" s="151" t="s">
        <v>203</v>
      </c>
      <c r="E397" s="158" t="s">
        <v>20</v>
      </c>
      <c r="F397" s="159" t="s">
        <v>3994</v>
      </c>
      <c r="H397" s="160">
        <v>340.17399999999998</v>
      </c>
      <c r="I397" s="161"/>
      <c r="L397" s="157"/>
      <c r="M397" s="162"/>
      <c r="T397" s="163"/>
      <c r="AT397" s="158" t="s">
        <v>203</v>
      </c>
      <c r="AU397" s="158" t="s">
        <v>89</v>
      </c>
      <c r="AV397" s="13" t="s">
        <v>89</v>
      </c>
      <c r="AW397" s="13" t="s">
        <v>39</v>
      </c>
      <c r="AX397" s="13" t="s">
        <v>80</v>
      </c>
      <c r="AY397" s="158" t="s">
        <v>192</v>
      </c>
    </row>
    <row r="398" spans="2:65" s="14" customFormat="1" ht="10.199999999999999" x14ac:dyDescent="0.2">
      <c r="B398" s="164"/>
      <c r="D398" s="151" t="s">
        <v>203</v>
      </c>
      <c r="E398" s="165" t="s">
        <v>20</v>
      </c>
      <c r="F398" s="166" t="s">
        <v>207</v>
      </c>
      <c r="H398" s="167">
        <v>352.52600000000001</v>
      </c>
      <c r="I398" s="168"/>
      <c r="L398" s="164"/>
      <c r="M398" s="169"/>
      <c r="T398" s="170"/>
      <c r="AT398" s="165" t="s">
        <v>203</v>
      </c>
      <c r="AU398" s="165" t="s">
        <v>89</v>
      </c>
      <c r="AV398" s="14" t="s">
        <v>199</v>
      </c>
      <c r="AW398" s="14" t="s">
        <v>39</v>
      </c>
      <c r="AX398" s="14" t="s">
        <v>22</v>
      </c>
      <c r="AY398" s="165" t="s">
        <v>192</v>
      </c>
    </row>
    <row r="399" spans="2:65" s="1" customFormat="1" ht="24.15" customHeight="1" x14ac:dyDescent="0.2">
      <c r="B399" s="33"/>
      <c r="C399" s="133" t="s">
        <v>615</v>
      </c>
      <c r="D399" s="133" t="s">
        <v>194</v>
      </c>
      <c r="E399" s="134" t="s">
        <v>4274</v>
      </c>
      <c r="F399" s="135" t="s">
        <v>4275</v>
      </c>
      <c r="G399" s="136" t="s">
        <v>234</v>
      </c>
      <c r="H399" s="137">
        <v>17.68</v>
      </c>
      <c r="I399" s="138"/>
      <c r="J399" s="139">
        <f>ROUND(I399*H399,2)</f>
        <v>0</v>
      </c>
      <c r="K399" s="135" t="s">
        <v>198</v>
      </c>
      <c r="L399" s="33"/>
      <c r="M399" s="140" t="s">
        <v>20</v>
      </c>
      <c r="N399" s="141" t="s">
        <v>51</v>
      </c>
      <c r="P399" s="142">
        <f>O399*H399</f>
        <v>0</v>
      </c>
      <c r="Q399" s="142">
        <v>4.4600000000000004E-3</v>
      </c>
      <c r="R399" s="142">
        <f>Q399*H399</f>
        <v>7.8852800000000001E-2</v>
      </c>
      <c r="S399" s="142">
        <v>0</v>
      </c>
      <c r="T399" s="143">
        <f>S399*H399</f>
        <v>0</v>
      </c>
      <c r="AR399" s="144" t="s">
        <v>199</v>
      </c>
      <c r="AT399" s="144" t="s">
        <v>194</v>
      </c>
      <c r="AU399" s="144" t="s">
        <v>89</v>
      </c>
      <c r="AY399" s="18" t="s">
        <v>192</v>
      </c>
      <c r="BE399" s="145">
        <f>IF(N399="základní",J399,0)</f>
        <v>0</v>
      </c>
      <c r="BF399" s="145">
        <f>IF(N399="snížená",J399,0)</f>
        <v>0</v>
      </c>
      <c r="BG399" s="145">
        <f>IF(N399="zákl. přenesená",J399,0)</f>
        <v>0</v>
      </c>
      <c r="BH399" s="145">
        <f>IF(N399="sníž. přenesená",J399,0)</f>
        <v>0</v>
      </c>
      <c r="BI399" s="145">
        <f>IF(N399="nulová",J399,0)</f>
        <v>0</v>
      </c>
      <c r="BJ399" s="18" t="s">
        <v>22</v>
      </c>
      <c r="BK399" s="145">
        <f>ROUND(I399*H399,2)</f>
        <v>0</v>
      </c>
      <c r="BL399" s="18" t="s">
        <v>199</v>
      </c>
      <c r="BM399" s="144" t="s">
        <v>4276</v>
      </c>
    </row>
    <row r="400" spans="2:65" s="1" customFormat="1" ht="10.199999999999999" x14ac:dyDescent="0.2">
      <c r="B400" s="33"/>
      <c r="D400" s="146" t="s">
        <v>201</v>
      </c>
      <c r="F400" s="147" t="s">
        <v>4277</v>
      </c>
      <c r="I400" s="148"/>
      <c r="L400" s="33"/>
      <c r="M400" s="149"/>
      <c r="T400" s="54"/>
      <c r="AT400" s="18" t="s">
        <v>201</v>
      </c>
      <c r="AU400" s="18" t="s">
        <v>89</v>
      </c>
    </row>
    <row r="401" spans="2:65" s="12" customFormat="1" ht="10.199999999999999" x14ac:dyDescent="0.2">
      <c r="B401" s="150"/>
      <c r="D401" s="151" t="s">
        <v>203</v>
      </c>
      <c r="E401" s="152" t="s">
        <v>20</v>
      </c>
      <c r="F401" s="153" t="s">
        <v>4278</v>
      </c>
      <c r="H401" s="152" t="s">
        <v>20</v>
      </c>
      <c r="I401" s="154"/>
      <c r="L401" s="150"/>
      <c r="M401" s="155"/>
      <c r="T401" s="156"/>
      <c r="AT401" s="152" t="s">
        <v>203</v>
      </c>
      <c r="AU401" s="152" t="s">
        <v>89</v>
      </c>
      <c r="AV401" s="12" t="s">
        <v>22</v>
      </c>
      <c r="AW401" s="12" t="s">
        <v>39</v>
      </c>
      <c r="AX401" s="12" t="s">
        <v>80</v>
      </c>
      <c r="AY401" s="152" t="s">
        <v>192</v>
      </c>
    </row>
    <row r="402" spans="2:65" s="13" customFormat="1" ht="10.199999999999999" x14ac:dyDescent="0.2">
      <c r="B402" s="157"/>
      <c r="D402" s="151" t="s">
        <v>203</v>
      </c>
      <c r="E402" s="158" t="s">
        <v>20</v>
      </c>
      <c r="F402" s="159" t="s">
        <v>4279</v>
      </c>
      <c r="H402" s="160">
        <v>17.68</v>
      </c>
      <c r="I402" s="161"/>
      <c r="L402" s="157"/>
      <c r="M402" s="162"/>
      <c r="T402" s="163"/>
      <c r="AT402" s="158" t="s">
        <v>203</v>
      </c>
      <c r="AU402" s="158" t="s">
        <v>89</v>
      </c>
      <c r="AV402" s="13" t="s">
        <v>89</v>
      </c>
      <c r="AW402" s="13" t="s">
        <v>39</v>
      </c>
      <c r="AX402" s="13" t="s">
        <v>22</v>
      </c>
      <c r="AY402" s="158" t="s">
        <v>192</v>
      </c>
    </row>
    <row r="403" spans="2:65" s="1" customFormat="1" ht="16.5" customHeight="1" x14ac:dyDescent="0.2">
      <c r="B403" s="33"/>
      <c r="C403" s="133" t="s">
        <v>622</v>
      </c>
      <c r="D403" s="133" t="s">
        <v>194</v>
      </c>
      <c r="E403" s="134" t="s">
        <v>4280</v>
      </c>
      <c r="F403" s="135" t="s">
        <v>4281</v>
      </c>
      <c r="G403" s="136" t="s">
        <v>234</v>
      </c>
      <c r="H403" s="137">
        <v>352.52600000000001</v>
      </c>
      <c r="I403" s="138"/>
      <c r="J403" s="139">
        <f>ROUND(I403*H403,2)</f>
        <v>0</v>
      </c>
      <c r="K403" s="135" t="s">
        <v>20</v>
      </c>
      <c r="L403" s="33"/>
      <c r="M403" s="140" t="s">
        <v>20</v>
      </c>
      <c r="N403" s="141" t="s">
        <v>51</v>
      </c>
      <c r="P403" s="142">
        <f>O403*H403</f>
        <v>0</v>
      </c>
      <c r="Q403" s="142">
        <v>0</v>
      </c>
      <c r="R403" s="142">
        <f>Q403*H403</f>
        <v>0</v>
      </c>
      <c r="S403" s="142">
        <v>0</v>
      </c>
      <c r="T403" s="143">
        <f>S403*H403</f>
        <v>0</v>
      </c>
      <c r="AR403" s="144" t="s">
        <v>199</v>
      </c>
      <c r="AT403" s="144" t="s">
        <v>194</v>
      </c>
      <c r="AU403" s="144" t="s">
        <v>89</v>
      </c>
      <c r="AY403" s="18" t="s">
        <v>192</v>
      </c>
      <c r="BE403" s="145">
        <f>IF(N403="základní",J403,0)</f>
        <v>0</v>
      </c>
      <c r="BF403" s="145">
        <f>IF(N403="snížená",J403,0)</f>
        <v>0</v>
      </c>
      <c r="BG403" s="145">
        <f>IF(N403="zákl. přenesená",J403,0)</f>
        <v>0</v>
      </c>
      <c r="BH403" s="145">
        <f>IF(N403="sníž. přenesená",J403,0)</f>
        <v>0</v>
      </c>
      <c r="BI403" s="145">
        <f>IF(N403="nulová",J403,0)</f>
        <v>0</v>
      </c>
      <c r="BJ403" s="18" t="s">
        <v>22</v>
      </c>
      <c r="BK403" s="145">
        <f>ROUND(I403*H403,2)</f>
        <v>0</v>
      </c>
      <c r="BL403" s="18" t="s">
        <v>199</v>
      </c>
      <c r="BM403" s="144" t="s">
        <v>4282</v>
      </c>
    </row>
    <row r="404" spans="2:65" s="12" customFormat="1" ht="10.199999999999999" x14ac:dyDescent="0.2">
      <c r="B404" s="150"/>
      <c r="D404" s="151" t="s">
        <v>203</v>
      </c>
      <c r="E404" s="152" t="s">
        <v>20</v>
      </c>
      <c r="F404" s="153" t="s">
        <v>4272</v>
      </c>
      <c r="H404" s="152" t="s">
        <v>20</v>
      </c>
      <c r="I404" s="154"/>
      <c r="L404" s="150"/>
      <c r="M404" s="155"/>
      <c r="T404" s="156"/>
      <c r="AT404" s="152" t="s">
        <v>203</v>
      </c>
      <c r="AU404" s="152" t="s">
        <v>89</v>
      </c>
      <c r="AV404" s="12" t="s">
        <v>22</v>
      </c>
      <c r="AW404" s="12" t="s">
        <v>39</v>
      </c>
      <c r="AX404" s="12" t="s">
        <v>80</v>
      </c>
      <c r="AY404" s="152" t="s">
        <v>192</v>
      </c>
    </row>
    <row r="405" spans="2:65" s="13" customFormat="1" ht="10.199999999999999" x14ac:dyDescent="0.2">
      <c r="B405" s="157"/>
      <c r="D405" s="151" t="s">
        <v>203</v>
      </c>
      <c r="E405" s="158" t="s">
        <v>20</v>
      </c>
      <c r="F405" s="159" t="s">
        <v>3996</v>
      </c>
      <c r="H405" s="160">
        <v>12.352</v>
      </c>
      <c r="I405" s="161"/>
      <c r="L405" s="157"/>
      <c r="M405" s="162"/>
      <c r="T405" s="163"/>
      <c r="AT405" s="158" t="s">
        <v>203</v>
      </c>
      <c r="AU405" s="158" t="s">
        <v>89</v>
      </c>
      <c r="AV405" s="13" t="s">
        <v>89</v>
      </c>
      <c r="AW405" s="13" t="s">
        <v>39</v>
      </c>
      <c r="AX405" s="13" t="s">
        <v>80</v>
      </c>
      <c r="AY405" s="158" t="s">
        <v>192</v>
      </c>
    </row>
    <row r="406" spans="2:65" s="12" customFormat="1" ht="10.199999999999999" x14ac:dyDescent="0.2">
      <c r="B406" s="150"/>
      <c r="D406" s="151" t="s">
        <v>203</v>
      </c>
      <c r="E406" s="152" t="s">
        <v>20</v>
      </c>
      <c r="F406" s="153" t="s">
        <v>4273</v>
      </c>
      <c r="H406" s="152" t="s">
        <v>20</v>
      </c>
      <c r="I406" s="154"/>
      <c r="L406" s="150"/>
      <c r="M406" s="155"/>
      <c r="T406" s="156"/>
      <c r="AT406" s="152" t="s">
        <v>203</v>
      </c>
      <c r="AU406" s="152" t="s">
        <v>89</v>
      </c>
      <c r="AV406" s="12" t="s">
        <v>22</v>
      </c>
      <c r="AW406" s="12" t="s">
        <v>39</v>
      </c>
      <c r="AX406" s="12" t="s">
        <v>80</v>
      </c>
      <c r="AY406" s="152" t="s">
        <v>192</v>
      </c>
    </row>
    <row r="407" spans="2:65" s="13" customFormat="1" ht="10.199999999999999" x14ac:dyDescent="0.2">
      <c r="B407" s="157"/>
      <c r="D407" s="151" t="s">
        <v>203</v>
      </c>
      <c r="E407" s="158" t="s">
        <v>20</v>
      </c>
      <c r="F407" s="159" t="s">
        <v>3994</v>
      </c>
      <c r="H407" s="160">
        <v>340.17399999999998</v>
      </c>
      <c r="I407" s="161"/>
      <c r="L407" s="157"/>
      <c r="M407" s="162"/>
      <c r="T407" s="163"/>
      <c r="AT407" s="158" t="s">
        <v>203</v>
      </c>
      <c r="AU407" s="158" t="s">
        <v>89</v>
      </c>
      <c r="AV407" s="13" t="s">
        <v>89</v>
      </c>
      <c r="AW407" s="13" t="s">
        <v>39</v>
      </c>
      <c r="AX407" s="13" t="s">
        <v>80</v>
      </c>
      <c r="AY407" s="158" t="s">
        <v>192</v>
      </c>
    </row>
    <row r="408" spans="2:65" s="14" customFormat="1" ht="10.199999999999999" x14ac:dyDescent="0.2">
      <c r="B408" s="164"/>
      <c r="D408" s="151" t="s">
        <v>203</v>
      </c>
      <c r="E408" s="165" t="s">
        <v>20</v>
      </c>
      <c r="F408" s="166" t="s">
        <v>207</v>
      </c>
      <c r="H408" s="167">
        <v>352.52600000000001</v>
      </c>
      <c r="I408" s="168"/>
      <c r="L408" s="164"/>
      <c r="M408" s="169"/>
      <c r="T408" s="170"/>
      <c r="AT408" s="165" t="s">
        <v>203</v>
      </c>
      <c r="AU408" s="165" t="s">
        <v>89</v>
      </c>
      <c r="AV408" s="14" t="s">
        <v>199</v>
      </c>
      <c r="AW408" s="14" t="s">
        <v>39</v>
      </c>
      <c r="AX408" s="14" t="s">
        <v>22</v>
      </c>
      <c r="AY408" s="165" t="s">
        <v>192</v>
      </c>
    </row>
    <row r="409" spans="2:65" s="1" customFormat="1" ht="24.15" customHeight="1" x14ac:dyDescent="0.2">
      <c r="B409" s="33"/>
      <c r="C409" s="133" t="s">
        <v>632</v>
      </c>
      <c r="D409" s="133" t="s">
        <v>194</v>
      </c>
      <c r="E409" s="134" t="s">
        <v>4283</v>
      </c>
      <c r="F409" s="135" t="s">
        <v>4284</v>
      </c>
      <c r="G409" s="136" t="s">
        <v>234</v>
      </c>
      <c r="H409" s="137">
        <v>17.68</v>
      </c>
      <c r="I409" s="138"/>
      <c r="J409" s="139">
        <f>ROUND(I409*H409,2)</f>
        <v>0</v>
      </c>
      <c r="K409" s="135" t="s">
        <v>198</v>
      </c>
      <c r="L409" s="33"/>
      <c r="M409" s="140" t="s">
        <v>20</v>
      </c>
      <c r="N409" s="141" t="s">
        <v>51</v>
      </c>
      <c r="P409" s="142">
        <f>O409*H409</f>
        <v>0</v>
      </c>
      <c r="Q409" s="142">
        <v>7.3499999999999998E-3</v>
      </c>
      <c r="R409" s="142">
        <f>Q409*H409</f>
        <v>0.12994799999999998</v>
      </c>
      <c r="S409" s="142">
        <v>0</v>
      </c>
      <c r="T409" s="143">
        <f>S409*H409</f>
        <v>0</v>
      </c>
      <c r="AR409" s="144" t="s">
        <v>199</v>
      </c>
      <c r="AT409" s="144" t="s">
        <v>194</v>
      </c>
      <c r="AU409" s="144" t="s">
        <v>89</v>
      </c>
      <c r="AY409" s="18" t="s">
        <v>192</v>
      </c>
      <c r="BE409" s="145">
        <f>IF(N409="základní",J409,0)</f>
        <v>0</v>
      </c>
      <c r="BF409" s="145">
        <f>IF(N409="snížená",J409,0)</f>
        <v>0</v>
      </c>
      <c r="BG409" s="145">
        <f>IF(N409="zákl. přenesená",J409,0)</f>
        <v>0</v>
      </c>
      <c r="BH409" s="145">
        <f>IF(N409="sníž. přenesená",J409,0)</f>
        <v>0</v>
      </c>
      <c r="BI409" s="145">
        <f>IF(N409="nulová",J409,0)</f>
        <v>0</v>
      </c>
      <c r="BJ409" s="18" t="s">
        <v>22</v>
      </c>
      <c r="BK409" s="145">
        <f>ROUND(I409*H409,2)</f>
        <v>0</v>
      </c>
      <c r="BL409" s="18" t="s">
        <v>199</v>
      </c>
      <c r="BM409" s="144" t="s">
        <v>4285</v>
      </c>
    </row>
    <row r="410" spans="2:65" s="1" customFormat="1" ht="10.199999999999999" x14ac:dyDescent="0.2">
      <c r="B410" s="33"/>
      <c r="D410" s="146" t="s">
        <v>201</v>
      </c>
      <c r="F410" s="147" t="s">
        <v>4286</v>
      </c>
      <c r="I410" s="148"/>
      <c r="L410" s="33"/>
      <c r="M410" s="149"/>
      <c r="T410" s="54"/>
      <c r="AT410" s="18" t="s">
        <v>201</v>
      </c>
      <c r="AU410" s="18" t="s">
        <v>89</v>
      </c>
    </row>
    <row r="411" spans="2:65" s="12" customFormat="1" ht="10.199999999999999" x14ac:dyDescent="0.2">
      <c r="B411" s="150"/>
      <c r="D411" s="151" t="s">
        <v>203</v>
      </c>
      <c r="E411" s="152" t="s">
        <v>20</v>
      </c>
      <c r="F411" s="153" t="s">
        <v>4278</v>
      </c>
      <c r="H411" s="152" t="s">
        <v>20</v>
      </c>
      <c r="I411" s="154"/>
      <c r="L411" s="150"/>
      <c r="M411" s="155"/>
      <c r="T411" s="156"/>
      <c r="AT411" s="152" t="s">
        <v>203</v>
      </c>
      <c r="AU411" s="152" t="s">
        <v>89</v>
      </c>
      <c r="AV411" s="12" t="s">
        <v>22</v>
      </c>
      <c r="AW411" s="12" t="s">
        <v>39</v>
      </c>
      <c r="AX411" s="12" t="s">
        <v>80</v>
      </c>
      <c r="AY411" s="152" t="s">
        <v>192</v>
      </c>
    </row>
    <row r="412" spans="2:65" s="13" customFormat="1" ht="10.199999999999999" x14ac:dyDescent="0.2">
      <c r="B412" s="157"/>
      <c r="D412" s="151" t="s">
        <v>203</v>
      </c>
      <c r="E412" s="158" t="s">
        <v>20</v>
      </c>
      <c r="F412" s="159" t="s">
        <v>4279</v>
      </c>
      <c r="H412" s="160">
        <v>17.68</v>
      </c>
      <c r="I412" s="161"/>
      <c r="L412" s="157"/>
      <c r="M412" s="162"/>
      <c r="T412" s="163"/>
      <c r="AT412" s="158" t="s">
        <v>203</v>
      </c>
      <c r="AU412" s="158" t="s">
        <v>89</v>
      </c>
      <c r="AV412" s="13" t="s">
        <v>89</v>
      </c>
      <c r="AW412" s="13" t="s">
        <v>39</v>
      </c>
      <c r="AX412" s="13" t="s">
        <v>22</v>
      </c>
      <c r="AY412" s="158" t="s">
        <v>192</v>
      </c>
    </row>
    <row r="413" spans="2:65" s="1" customFormat="1" ht="16.5" customHeight="1" x14ac:dyDescent="0.2">
      <c r="B413" s="33"/>
      <c r="C413" s="133" t="s">
        <v>641</v>
      </c>
      <c r="D413" s="133" t="s">
        <v>194</v>
      </c>
      <c r="E413" s="134" t="s">
        <v>4287</v>
      </c>
      <c r="F413" s="135" t="s">
        <v>4288</v>
      </c>
      <c r="G413" s="136" t="s">
        <v>234</v>
      </c>
      <c r="H413" s="137">
        <v>1</v>
      </c>
      <c r="I413" s="138"/>
      <c r="J413" s="139">
        <f>ROUND(I413*H413,2)</f>
        <v>0</v>
      </c>
      <c r="K413" s="135" t="s">
        <v>20</v>
      </c>
      <c r="L413" s="33"/>
      <c r="M413" s="140" t="s">
        <v>20</v>
      </c>
      <c r="N413" s="141" t="s">
        <v>51</v>
      </c>
      <c r="P413" s="142">
        <f>O413*H413</f>
        <v>0</v>
      </c>
      <c r="Q413" s="142">
        <v>2.6360000000000001E-2</v>
      </c>
      <c r="R413" s="142">
        <f>Q413*H413</f>
        <v>2.6360000000000001E-2</v>
      </c>
      <c r="S413" s="142">
        <v>0</v>
      </c>
      <c r="T413" s="143">
        <f>S413*H413</f>
        <v>0</v>
      </c>
      <c r="AR413" s="144" t="s">
        <v>199</v>
      </c>
      <c r="AT413" s="144" t="s">
        <v>194</v>
      </c>
      <c r="AU413" s="144" t="s">
        <v>89</v>
      </c>
      <c r="AY413" s="18" t="s">
        <v>192</v>
      </c>
      <c r="BE413" s="145">
        <f>IF(N413="základní",J413,0)</f>
        <v>0</v>
      </c>
      <c r="BF413" s="145">
        <f>IF(N413="snížená",J413,0)</f>
        <v>0</v>
      </c>
      <c r="BG413" s="145">
        <f>IF(N413="zákl. přenesená",J413,0)</f>
        <v>0</v>
      </c>
      <c r="BH413" s="145">
        <f>IF(N413="sníž. přenesená",J413,0)</f>
        <v>0</v>
      </c>
      <c r="BI413" s="145">
        <f>IF(N413="nulová",J413,0)</f>
        <v>0</v>
      </c>
      <c r="BJ413" s="18" t="s">
        <v>22</v>
      </c>
      <c r="BK413" s="145">
        <f>ROUND(I413*H413,2)</f>
        <v>0</v>
      </c>
      <c r="BL413" s="18" t="s">
        <v>199</v>
      </c>
      <c r="BM413" s="144" t="s">
        <v>4289</v>
      </c>
    </row>
    <row r="414" spans="2:65" s="12" customFormat="1" ht="10.199999999999999" x14ac:dyDescent="0.2">
      <c r="B414" s="150"/>
      <c r="D414" s="151" t="s">
        <v>203</v>
      </c>
      <c r="E414" s="152" t="s">
        <v>20</v>
      </c>
      <c r="F414" s="153" t="s">
        <v>4290</v>
      </c>
      <c r="H414" s="152" t="s">
        <v>20</v>
      </c>
      <c r="I414" s="154"/>
      <c r="L414" s="150"/>
      <c r="M414" s="155"/>
      <c r="T414" s="156"/>
      <c r="AT414" s="152" t="s">
        <v>203</v>
      </c>
      <c r="AU414" s="152" t="s">
        <v>89</v>
      </c>
      <c r="AV414" s="12" t="s">
        <v>22</v>
      </c>
      <c r="AW414" s="12" t="s">
        <v>39</v>
      </c>
      <c r="AX414" s="12" t="s">
        <v>80</v>
      </c>
      <c r="AY414" s="152" t="s">
        <v>192</v>
      </c>
    </row>
    <row r="415" spans="2:65" s="13" customFormat="1" ht="10.199999999999999" x14ac:dyDescent="0.2">
      <c r="B415" s="157"/>
      <c r="D415" s="151" t="s">
        <v>203</v>
      </c>
      <c r="E415" s="158" t="s">
        <v>20</v>
      </c>
      <c r="F415" s="159" t="s">
        <v>22</v>
      </c>
      <c r="H415" s="160">
        <v>1</v>
      </c>
      <c r="I415" s="161"/>
      <c r="L415" s="157"/>
      <c r="M415" s="162"/>
      <c r="T415" s="163"/>
      <c r="AT415" s="158" t="s">
        <v>203</v>
      </c>
      <c r="AU415" s="158" t="s">
        <v>89</v>
      </c>
      <c r="AV415" s="13" t="s">
        <v>89</v>
      </c>
      <c r="AW415" s="13" t="s">
        <v>39</v>
      </c>
      <c r="AX415" s="13" t="s">
        <v>22</v>
      </c>
      <c r="AY415" s="158" t="s">
        <v>192</v>
      </c>
    </row>
    <row r="416" spans="2:65" s="1" customFormat="1" ht="24.15" customHeight="1" x14ac:dyDescent="0.2">
      <c r="B416" s="33"/>
      <c r="C416" s="133" t="s">
        <v>648</v>
      </c>
      <c r="D416" s="133" t="s">
        <v>194</v>
      </c>
      <c r="E416" s="134" t="s">
        <v>4291</v>
      </c>
      <c r="F416" s="135" t="s">
        <v>4292</v>
      </c>
      <c r="G416" s="136" t="s">
        <v>234</v>
      </c>
      <c r="H416" s="137">
        <v>17.68</v>
      </c>
      <c r="I416" s="138"/>
      <c r="J416" s="139">
        <f>ROUND(I416*H416,2)</f>
        <v>0</v>
      </c>
      <c r="K416" s="135" t="s">
        <v>198</v>
      </c>
      <c r="L416" s="33"/>
      <c r="M416" s="140" t="s">
        <v>20</v>
      </c>
      <c r="N416" s="141" t="s">
        <v>51</v>
      </c>
      <c r="P416" s="142">
        <f>O416*H416</f>
        <v>0</v>
      </c>
      <c r="Q416" s="142">
        <v>2.3230000000000001E-2</v>
      </c>
      <c r="R416" s="142">
        <f>Q416*H416</f>
        <v>0.41070640000000003</v>
      </c>
      <c r="S416" s="142">
        <v>0</v>
      </c>
      <c r="T416" s="143">
        <f>S416*H416</f>
        <v>0</v>
      </c>
      <c r="AR416" s="144" t="s">
        <v>199</v>
      </c>
      <c r="AT416" s="144" t="s">
        <v>194</v>
      </c>
      <c r="AU416" s="144" t="s">
        <v>89</v>
      </c>
      <c r="AY416" s="18" t="s">
        <v>192</v>
      </c>
      <c r="BE416" s="145">
        <f>IF(N416="základní",J416,0)</f>
        <v>0</v>
      </c>
      <c r="BF416" s="145">
        <f>IF(N416="snížená",J416,0)</f>
        <v>0</v>
      </c>
      <c r="BG416" s="145">
        <f>IF(N416="zákl. přenesená",J416,0)</f>
        <v>0</v>
      </c>
      <c r="BH416" s="145">
        <f>IF(N416="sníž. přenesená",J416,0)</f>
        <v>0</v>
      </c>
      <c r="BI416" s="145">
        <f>IF(N416="nulová",J416,0)</f>
        <v>0</v>
      </c>
      <c r="BJ416" s="18" t="s">
        <v>22</v>
      </c>
      <c r="BK416" s="145">
        <f>ROUND(I416*H416,2)</f>
        <v>0</v>
      </c>
      <c r="BL416" s="18" t="s">
        <v>199</v>
      </c>
      <c r="BM416" s="144" t="s">
        <v>4293</v>
      </c>
    </row>
    <row r="417" spans="2:65" s="1" customFormat="1" ht="10.199999999999999" x14ac:dyDescent="0.2">
      <c r="B417" s="33"/>
      <c r="D417" s="146" t="s">
        <v>201</v>
      </c>
      <c r="F417" s="147" t="s">
        <v>4294</v>
      </c>
      <c r="I417" s="148"/>
      <c r="L417" s="33"/>
      <c r="M417" s="149"/>
      <c r="T417" s="54"/>
      <c r="AT417" s="18" t="s">
        <v>201</v>
      </c>
      <c r="AU417" s="18" t="s">
        <v>89</v>
      </c>
    </row>
    <row r="418" spans="2:65" s="12" customFormat="1" ht="10.199999999999999" x14ac:dyDescent="0.2">
      <c r="B418" s="150"/>
      <c r="D418" s="151" t="s">
        <v>203</v>
      </c>
      <c r="E418" s="152" t="s">
        <v>20</v>
      </c>
      <c r="F418" s="153" t="s">
        <v>4278</v>
      </c>
      <c r="H418" s="152" t="s">
        <v>20</v>
      </c>
      <c r="I418" s="154"/>
      <c r="L418" s="150"/>
      <c r="M418" s="155"/>
      <c r="T418" s="156"/>
      <c r="AT418" s="152" t="s">
        <v>203</v>
      </c>
      <c r="AU418" s="152" t="s">
        <v>89</v>
      </c>
      <c r="AV418" s="12" t="s">
        <v>22</v>
      </c>
      <c r="AW418" s="12" t="s">
        <v>39</v>
      </c>
      <c r="AX418" s="12" t="s">
        <v>80</v>
      </c>
      <c r="AY418" s="152" t="s">
        <v>192</v>
      </c>
    </row>
    <row r="419" spans="2:65" s="13" customFormat="1" ht="10.199999999999999" x14ac:dyDescent="0.2">
      <c r="B419" s="157"/>
      <c r="D419" s="151" t="s">
        <v>203</v>
      </c>
      <c r="E419" s="158" t="s">
        <v>20</v>
      </c>
      <c r="F419" s="159" t="s">
        <v>4279</v>
      </c>
      <c r="H419" s="160">
        <v>17.68</v>
      </c>
      <c r="I419" s="161"/>
      <c r="L419" s="157"/>
      <c r="M419" s="162"/>
      <c r="T419" s="163"/>
      <c r="AT419" s="158" t="s">
        <v>203</v>
      </c>
      <c r="AU419" s="158" t="s">
        <v>89</v>
      </c>
      <c r="AV419" s="13" t="s">
        <v>89</v>
      </c>
      <c r="AW419" s="13" t="s">
        <v>39</v>
      </c>
      <c r="AX419" s="13" t="s">
        <v>22</v>
      </c>
      <c r="AY419" s="158" t="s">
        <v>192</v>
      </c>
    </row>
    <row r="420" spans="2:65" s="1" customFormat="1" ht="24.15" customHeight="1" x14ac:dyDescent="0.2">
      <c r="B420" s="33"/>
      <c r="C420" s="133" t="s">
        <v>655</v>
      </c>
      <c r="D420" s="133" t="s">
        <v>194</v>
      </c>
      <c r="E420" s="134" t="s">
        <v>4295</v>
      </c>
      <c r="F420" s="135" t="s">
        <v>4296</v>
      </c>
      <c r="G420" s="136" t="s">
        <v>234</v>
      </c>
      <c r="H420" s="137">
        <v>17.68</v>
      </c>
      <c r="I420" s="138"/>
      <c r="J420" s="139">
        <f>ROUND(I420*H420,2)</f>
        <v>0</v>
      </c>
      <c r="K420" s="135" t="s">
        <v>198</v>
      </c>
      <c r="L420" s="33"/>
      <c r="M420" s="140" t="s">
        <v>20</v>
      </c>
      <c r="N420" s="141" t="s">
        <v>51</v>
      </c>
      <c r="P420" s="142">
        <f>O420*H420</f>
        <v>0</v>
      </c>
      <c r="Q420" s="142">
        <v>6.7999999999999996E-3</v>
      </c>
      <c r="R420" s="142">
        <f>Q420*H420</f>
        <v>0.120224</v>
      </c>
      <c r="S420" s="142">
        <v>0</v>
      </c>
      <c r="T420" s="143">
        <f>S420*H420</f>
        <v>0</v>
      </c>
      <c r="AR420" s="144" t="s">
        <v>199</v>
      </c>
      <c r="AT420" s="144" t="s">
        <v>194</v>
      </c>
      <c r="AU420" s="144" t="s">
        <v>89</v>
      </c>
      <c r="AY420" s="18" t="s">
        <v>192</v>
      </c>
      <c r="BE420" s="145">
        <f>IF(N420="základní",J420,0)</f>
        <v>0</v>
      </c>
      <c r="BF420" s="145">
        <f>IF(N420="snížená",J420,0)</f>
        <v>0</v>
      </c>
      <c r="BG420" s="145">
        <f>IF(N420="zákl. přenesená",J420,0)</f>
        <v>0</v>
      </c>
      <c r="BH420" s="145">
        <f>IF(N420="sníž. přenesená",J420,0)</f>
        <v>0</v>
      </c>
      <c r="BI420" s="145">
        <f>IF(N420="nulová",J420,0)</f>
        <v>0</v>
      </c>
      <c r="BJ420" s="18" t="s">
        <v>22</v>
      </c>
      <c r="BK420" s="145">
        <f>ROUND(I420*H420,2)</f>
        <v>0</v>
      </c>
      <c r="BL420" s="18" t="s">
        <v>199</v>
      </c>
      <c r="BM420" s="144" t="s">
        <v>4297</v>
      </c>
    </row>
    <row r="421" spans="2:65" s="1" customFormat="1" ht="10.199999999999999" x14ac:dyDescent="0.2">
      <c r="B421" s="33"/>
      <c r="D421" s="146" t="s">
        <v>201</v>
      </c>
      <c r="F421" s="147" t="s">
        <v>4298</v>
      </c>
      <c r="I421" s="148"/>
      <c r="L421" s="33"/>
      <c r="M421" s="149"/>
      <c r="T421" s="54"/>
      <c r="AT421" s="18" t="s">
        <v>201</v>
      </c>
      <c r="AU421" s="18" t="s">
        <v>89</v>
      </c>
    </row>
    <row r="422" spans="2:65" s="1" customFormat="1" ht="16.5" customHeight="1" x14ac:dyDescent="0.2">
      <c r="B422" s="33"/>
      <c r="C422" s="133" t="s">
        <v>664</v>
      </c>
      <c r="D422" s="133" t="s">
        <v>194</v>
      </c>
      <c r="E422" s="134" t="s">
        <v>4299</v>
      </c>
      <c r="F422" s="135" t="s">
        <v>4300</v>
      </c>
      <c r="G422" s="136" t="s">
        <v>269</v>
      </c>
      <c r="H422" s="137">
        <v>5.5350000000000001</v>
      </c>
      <c r="I422" s="138"/>
      <c r="J422" s="139">
        <f>ROUND(I422*H422,2)</f>
        <v>0</v>
      </c>
      <c r="K422" s="135" t="s">
        <v>198</v>
      </c>
      <c r="L422" s="33"/>
      <c r="M422" s="140" t="s">
        <v>20</v>
      </c>
      <c r="N422" s="141" t="s">
        <v>51</v>
      </c>
      <c r="P422" s="142">
        <f>O422*H422</f>
        <v>0</v>
      </c>
      <c r="Q422" s="142">
        <v>1.0319999999999999E-2</v>
      </c>
      <c r="R422" s="142">
        <f>Q422*H422</f>
        <v>5.7121199999999997E-2</v>
      </c>
      <c r="S422" s="142">
        <v>0</v>
      </c>
      <c r="T422" s="143">
        <f>S422*H422</f>
        <v>0</v>
      </c>
      <c r="AR422" s="144" t="s">
        <v>199</v>
      </c>
      <c r="AT422" s="144" t="s">
        <v>194</v>
      </c>
      <c r="AU422" s="144" t="s">
        <v>89</v>
      </c>
      <c r="AY422" s="18" t="s">
        <v>192</v>
      </c>
      <c r="BE422" s="145">
        <f>IF(N422="základní",J422,0)</f>
        <v>0</v>
      </c>
      <c r="BF422" s="145">
        <f>IF(N422="snížená",J422,0)</f>
        <v>0</v>
      </c>
      <c r="BG422" s="145">
        <f>IF(N422="zákl. přenesená",J422,0)</f>
        <v>0</v>
      </c>
      <c r="BH422" s="145">
        <f>IF(N422="sníž. přenesená",J422,0)</f>
        <v>0</v>
      </c>
      <c r="BI422" s="145">
        <f>IF(N422="nulová",J422,0)</f>
        <v>0</v>
      </c>
      <c r="BJ422" s="18" t="s">
        <v>22</v>
      </c>
      <c r="BK422" s="145">
        <f>ROUND(I422*H422,2)</f>
        <v>0</v>
      </c>
      <c r="BL422" s="18" t="s">
        <v>199</v>
      </c>
      <c r="BM422" s="144" t="s">
        <v>4301</v>
      </c>
    </row>
    <row r="423" spans="2:65" s="1" customFormat="1" ht="10.199999999999999" x14ac:dyDescent="0.2">
      <c r="B423" s="33"/>
      <c r="D423" s="146" t="s">
        <v>201</v>
      </c>
      <c r="F423" s="147" t="s">
        <v>4302</v>
      </c>
      <c r="I423" s="148"/>
      <c r="L423" s="33"/>
      <c r="M423" s="149"/>
      <c r="T423" s="54"/>
      <c r="AT423" s="18" t="s">
        <v>201</v>
      </c>
      <c r="AU423" s="18" t="s">
        <v>89</v>
      </c>
    </row>
    <row r="424" spans="2:65" s="12" customFormat="1" ht="10.199999999999999" x14ac:dyDescent="0.2">
      <c r="B424" s="150"/>
      <c r="D424" s="151" t="s">
        <v>203</v>
      </c>
      <c r="E424" s="152" t="s">
        <v>20</v>
      </c>
      <c r="F424" s="153" t="s">
        <v>4303</v>
      </c>
      <c r="H424" s="152" t="s">
        <v>20</v>
      </c>
      <c r="I424" s="154"/>
      <c r="L424" s="150"/>
      <c r="M424" s="155"/>
      <c r="T424" s="156"/>
      <c r="AT424" s="152" t="s">
        <v>203</v>
      </c>
      <c r="AU424" s="152" t="s">
        <v>89</v>
      </c>
      <c r="AV424" s="12" t="s">
        <v>22</v>
      </c>
      <c r="AW424" s="12" t="s">
        <v>39</v>
      </c>
      <c r="AX424" s="12" t="s">
        <v>80</v>
      </c>
      <c r="AY424" s="152" t="s">
        <v>192</v>
      </c>
    </row>
    <row r="425" spans="2:65" s="13" customFormat="1" ht="10.199999999999999" x14ac:dyDescent="0.2">
      <c r="B425" s="157"/>
      <c r="D425" s="151" t="s">
        <v>203</v>
      </c>
      <c r="E425" s="158" t="s">
        <v>20</v>
      </c>
      <c r="F425" s="159" t="s">
        <v>4304</v>
      </c>
      <c r="H425" s="160">
        <v>5.5350000000000001</v>
      </c>
      <c r="I425" s="161"/>
      <c r="L425" s="157"/>
      <c r="M425" s="162"/>
      <c r="T425" s="163"/>
      <c r="AT425" s="158" t="s">
        <v>203</v>
      </c>
      <c r="AU425" s="158" t="s">
        <v>89</v>
      </c>
      <c r="AV425" s="13" t="s">
        <v>89</v>
      </c>
      <c r="AW425" s="13" t="s">
        <v>39</v>
      </c>
      <c r="AX425" s="13" t="s">
        <v>22</v>
      </c>
      <c r="AY425" s="158" t="s">
        <v>192</v>
      </c>
    </row>
    <row r="426" spans="2:65" s="1" customFormat="1" ht="16.5" customHeight="1" x14ac:dyDescent="0.2">
      <c r="B426" s="33"/>
      <c r="C426" s="133" t="s">
        <v>671</v>
      </c>
      <c r="D426" s="133" t="s">
        <v>194</v>
      </c>
      <c r="E426" s="134" t="s">
        <v>4305</v>
      </c>
      <c r="F426" s="135" t="s">
        <v>4306</v>
      </c>
      <c r="G426" s="136" t="s">
        <v>269</v>
      </c>
      <c r="H426" s="137">
        <v>146.49</v>
      </c>
      <c r="I426" s="138"/>
      <c r="J426" s="139">
        <f>ROUND(I426*H426,2)</f>
        <v>0</v>
      </c>
      <c r="K426" s="135" t="s">
        <v>198</v>
      </c>
      <c r="L426" s="33"/>
      <c r="M426" s="140" t="s">
        <v>20</v>
      </c>
      <c r="N426" s="141" t="s">
        <v>51</v>
      </c>
      <c r="P426" s="142">
        <f>O426*H426</f>
        <v>0</v>
      </c>
      <c r="Q426" s="142">
        <v>2.0650000000000002E-2</v>
      </c>
      <c r="R426" s="142">
        <f>Q426*H426</f>
        <v>3.0250185000000003</v>
      </c>
      <c r="S426" s="142">
        <v>0</v>
      </c>
      <c r="T426" s="143">
        <f>S426*H426</f>
        <v>0</v>
      </c>
      <c r="AR426" s="144" t="s">
        <v>199</v>
      </c>
      <c r="AT426" s="144" t="s">
        <v>194</v>
      </c>
      <c r="AU426" s="144" t="s">
        <v>89</v>
      </c>
      <c r="AY426" s="18" t="s">
        <v>192</v>
      </c>
      <c r="BE426" s="145">
        <f>IF(N426="základní",J426,0)</f>
        <v>0</v>
      </c>
      <c r="BF426" s="145">
        <f>IF(N426="snížená",J426,0)</f>
        <v>0</v>
      </c>
      <c r="BG426" s="145">
        <f>IF(N426="zákl. přenesená",J426,0)</f>
        <v>0</v>
      </c>
      <c r="BH426" s="145">
        <f>IF(N426="sníž. přenesená",J426,0)</f>
        <v>0</v>
      </c>
      <c r="BI426" s="145">
        <f>IF(N426="nulová",J426,0)</f>
        <v>0</v>
      </c>
      <c r="BJ426" s="18" t="s">
        <v>22</v>
      </c>
      <c r="BK426" s="145">
        <f>ROUND(I426*H426,2)</f>
        <v>0</v>
      </c>
      <c r="BL426" s="18" t="s">
        <v>199</v>
      </c>
      <c r="BM426" s="144" t="s">
        <v>4307</v>
      </c>
    </row>
    <row r="427" spans="2:65" s="1" customFormat="1" ht="10.199999999999999" x14ac:dyDescent="0.2">
      <c r="B427" s="33"/>
      <c r="D427" s="146" t="s">
        <v>201</v>
      </c>
      <c r="F427" s="147" t="s">
        <v>4308</v>
      </c>
      <c r="I427" s="148"/>
      <c r="L427" s="33"/>
      <c r="M427" s="149"/>
      <c r="T427" s="54"/>
      <c r="AT427" s="18" t="s">
        <v>201</v>
      </c>
      <c r="AU427" s="18" t="s">
        <v>89</v>
      </c>
    </row>
    <row r="428" spans="2:65" s="12" customFormat="1" ht="10.199999999999999" x14ac:dyDescent="0.2">
      <c r="B428" s="150"/>
      <c r="D428" s="151" t="s">
        <v>203</v>
      </c>
      <c r="E428" s="152" t="s">
        <v>20</v>
      </c>
      <c r="F428" s="153" t="s">
        <v>4309</v>
      </c>
      <c r="H428" s="152" t="s">
        <v>20</v>
      </c>
      <c r="I428" s="154"/>
      <c r="L428" s="150"/>
      <c r="M428" s="155"/>
      <c r="T428" s="156"/>
      <c r="AT428" s="152" t="s">
        <v>203</v>
      </c>
      <c r="AU428" s="152" t="s">
        <v>89</v>
      </c>
      <c r="AV428" s="12" t="s">
        <v>22</v>
      </c>
      <c r="AW428" s="12" t="s">
        <v>39</v>
      </c>
      <c r="AX428" s="12" t="s">
        <v>80</v>
      </c>
      <c r="AY428" s="152" t="s">
        <v>192</v>
      </c>
    </row>
    <row r="429" spans="2:65" s="12" customFormat="1" ht="10.199999999999999" x14ac:dyDescent="0.2">
      <c r="B429" s="150"/>
      <c r="D429" s="151" t="s">
        <v>203</v>
      </c>
      <c r="E429" s="152" t="s">
        <v>20</v>
      </c>
      <c r="F429" s="153" t="s">
        <v>4310</v>
      </c>
      <c r="H429" s="152" t="s">
        <v>20</v>
      </c>
      <c r="I429" s="154"/>
      <c r="L429" s="150"/>
      <c r="M429" s="155"/>
      <c r="T429" s="156"/>
      <c r="AT429" s="152" t="s">
        <v>203</v>
      </c>
      <c r="AU429" s="152" t="s">
        <v>89</v>
      </c>
      <c r="AV429" s="12" t="s">
        <v>22</v>
      </c>
      <c r="AW429" s="12" t="s">
        <v>39</v>
      </c>
      <c r="AX429" s="12" t="s">
        <v>80</v>
      </c>
      <c r="AY429" s="152" t="s">
        <v>192</v>
      </c>
    </row>
    <row r="430" spans="2:65" s="13" customFormat="1" ht="10.199999999999999" x14ac:dyDescent="0.2">
      <c r="B430" s="157"/>
      <c r="D430" s="151" t="s">
        <v>203</v>
      </c>
      <c r="E430" s="158" t="s">
        <v>20</v>
      </c>
      <c r="F430" s="159" t="s">
        <v>4311</v>
      </c>
      <c r="H430" s="160">
        <v>18.5</v>
      </c>
      <c r="I430" s="161"/>
      <c r="L430" s="157"/>
      <c r="M430" s="162"/>
      <c r="T430" s="163"/>
      <c r="AT430" s="158" t="s">
        <v>203</v>
      </c>
      <c r="AU430" s="158" t="s">
        <v>89</v>
      </c>
      <c r="AV430" s="13" t="s">
        <v>89</v>
      </c>
      <c r="AW430" s="13" t="s">
        <v>39</v>
      </c>
      <c r="AX430" s="13" t="s">
        <v>80</v>
      </c>
      <c r="AY430" s="158" t="s">
        <v>192</v>
      </c>
    </row>
    <row r="431" spans="2:65" s="12" customFormat="1" ht="10.199999999999999" x14ac:dyDescent="0.2">
      <c r="B431" s="150"/>
      <c r="D431" s="151" t="s">
        <v>203</v>
      </c>
      <c r="E431" s="152" t="s">
        <v>20</v>
      </c>
      <c r="F431" s="153" t="s">
        <v>4312</v>
      </c>
      <c r="H431" s="152" t="s">
        <v>20</v>
      </c>
      <c r="I431" s="154"/>
      <c r="L431" s="150"/>
      <c r="M431" s="155"/>
      <c r="T431" s="156"/>
      <c r="AT431" s="152" t="s">
        <v>203</v>
      </c>
      <c r="AU431" s="152" t="s">
        <v>89</v>
      </c>
      <c r="AV431" s="12" t="s">
        <v>22</v>
      </c>
      <c r="AW431" s="12" t="s">
        <v>39</v>
      </c>
      <c r="AX431" s="12" t="s">
        <v>80</v>
      </c>
      <c r="AY431" s="152" t="s">
        <v>192</v>
      </c>
    </row>
    <row r="432" spans="2:65" s="13" customFormat="1" ht="10.199999999999999" x14ac:dyDescent="0.2">
      <c r="B432" s="157"/>
      <c r="D432" s="151" t="s">
        <v>203</v>
      </c>
      <c r="E432" s="158" t="s">
        <v>20</v>
      </c>
      <c r="F432" s="159" t="s">
        <v>4313</v>
      </c>
      <c r="H432" s="160">
        <v>2.85</v>
      </c>
      <c r="I432" s="161"/>
      <c r="L432" s="157"/>
      <c r="M432" s="162"/>
      <c r="T432" s="163"/>
      <c r="AT432" s="158" t="s">
        <v>203</v>
      </c>
      <c r="AU432" s="158" t="s">
        <v>89</v>
      </c>
      <c r="AV432" s="13" t="s">
        <v>89</v>
      </c>
      <c r="AW432" s="13" t="s">
        <v>39</v>
      </c>
      <c r="AX432" s="13" t="s">
        <v>80</v>
      </c>
      <c r="AY432" s="158" t="s">
        <v>192</v>
      </c>
    </row>
    <row r="433" spans="2:65" s="12" customFormat="1" ht="10.199999999999999" x14ac:dyDescent="0.2">
      <c r="B433" s="150"/>
      <c r="D433" s="151" t="s">
        <v>203</v>
      </c>
      <c r="E433" s="152" t="s">
        <v>20</v>
      </c>
      <c r="F433" s="153" t="s">
        <v>4314</v>
      </c>
      <c r="H433" s="152" t="s">
        <v>20</v>
      </c>
      <c r="I433" s="154"/>
      <c r="L433" s="150"/>
      <c r="M433" s="155"/>
      <c r="T433" s="156"/>
      <c r="AT433" s="152" t="s">
        <v>203</v>
      </c>
      <c r="AU433" s="152" t="s">
        <v>89</v>
      </c>
      <c r="AV433" s="12" t="s">
        <v>22</v>
      </c>
      <c r="AW433" s="12" t="s">
        <v>39</v>
      </c>
      <c r="AX433" s="12" t="s">
        <v>80</v>
      </c>
      <c r="AY433" s="152" t="s">
        <v>192</v>
      </c>
    </row>
    <row r="434" spans="2:65" s="13" customFormat="1" ht="10.199999999999999" x14ac:dyDescent="0.2">
      <c r="B434" s="157"/>
      <c r="D434" s="151" t="s">
        <v>203</v>
      </c>
      <c r="E434" s="158" t="s">
        <v>20</v>
      </c>
      <c r="F434" s="159" t="s">
        <v>4315</v>
      </c>
      <c r="H434" s="160">
        <v>5.4950000000000001</v>
      </c>
      <c r="I434" s="161"/>
      <c r="L434" s="157"/>
      <c r="M434" s="162"/>
      <c r="T434" s="163"/>
      <c r="AT434" s="158" t="s">
        <v>203</v>
      </c>
      <c r="AU434" s="158" t="s">
        <v>89</v>
      </c>
      <c r="AV434" s="13" t="s">
        <v>89</v>
      </c>
      <c r="AW434" s="13" t="s">
        <v>39</v>
      </c>
      <c r="AX434" s="13" t="s">
        <v>80</v>
      </c>
      <c r="AY434" s="158" t="s">
        <v>192</v>
      </c>
    </row>
    <row r="435" spans="2:65" s="12" customFormat="1" ht="10.199999999999999" x14ac:dyDescent="0.2">
      <c r="B435" s="150"/>
      <c r="D435" s="151" t="s">
        <v>203</v>
      </c>
      <c r="E435" s="152" t="s">
        <v>20</v>
      </c>
      <c r="F435" s="153" t="s">
        <v>4316</v>
      </c>
      <c r="H435" s="152" t="s">
        <v>20</v>
      </c>
      <c r="I435" s="154"/>
      <c r="L435" s="150"/>
      <c r="M435" s="155"/>
      <c r="T435" s="156"/>
      <c r="AT435" s="152" t="s">
        <v>203</v>
      </c>
      <c r="AU435" s="152" t="s">
        <v>89</v>
      </c>
      <c r="AV435" s="12" t="s">
        <v>22</v>
      </c>
      <c r="AW435" s="12" t="s">
        <v>39</v>
      </c>
      <c r="AX435" s="12" t="s">
        <v>80</v>
      </c>
      <c r="AY435" s="152" t="s">
        <v>192</v>
      </c>
    </row>
    <row r="436" spans="2:65" s="13" customFormat="1" ht="10.199999999999999" x14ac:dyDescent="0.2">
      <c r="B436" s="157"/>
      <c r="D436" s="151" t="s">
        <v>203</v>
      </c>
      <c r="E436" s="158" t="s">
        <v>20</v>
      </c>
      <c r="F436" s="159" t="s">
        <v>4317</v>
      </c>
      <c r="H436" s="160">
        <v>4.3</v>
      </c>
      <c r="I436" s="161"/>
      <c r="L436" s="157"/>
      <c r="M436" s="162"/>
      <c r="T436" s="163"/>
      <c r="AT436" s="158" t="s">
        <v>203</v>
      </c>
      <c r="AU436" s="158" t="s">
        <v>89</v>
      </c>
      <c r="AV436" s="13" t="s">
        <v>89</v>
      </c>
      <c r="AW436" s="13" t="s">
        <v>39</v>
      </c>
      <c r="AX436" s="13" t="s">
        <v>80</v>
      </c>
      <c r="AY436" s="158" t="s">
        <v>192</v>
      </c>
    </row>
    <row r="437" spans="2:65" s="12" customFormat="1" ht="10.199999999999999" x14ac:dyDescent="0.2">
      <c r="B437" s="150"/>
      <c r="D437" s="151" t="s">
        <v>203</v>
      </c>
      <c r="E437" s="152" t="s">
        <v>20</v>
      </c>
      <c r="F437" s="153" t="s">
        <v>4318</v>
      </c>
      <c r="H437" s="152" t="s">
        <v>20</v>
      </c>
      <c r="I437" s="154"/>
      <c r="L437" s="150"/>
      <c r="M437" s="155"/>
      <c r="T437" s="156"/>
      <c r="AT437" s="152" t="s">
        <v>203</v>
      </c>
      <c r="AU437" s="152" t="s">
        <v>89</v>
      </c>
      <c r="AV437" s="12" t="s">
        <v>22</v>
      </c>
      <c r="AW437" s="12" t="s">
        <v>39</v>
      </c>
      <c r="AX437" s="12" t="s">
        <v>80</v>
      </c>
      <c r="AY437" s="152" t="s">
        <v>192</v>
      </c>
    </row>
    <row r="438" spans="2:65" s="13" customFormat="1" ht="10.199999999999999" x14ac:dyDescent="0.2">
      <c r="B438" s="157"/>
      <c r="D438" s="151" t="s">
        <v>203</v>
      </c>
      <c r="E438" s="158" t="s">
        <v>20</v>
      </c>
      <c r="F438" s="159" t="s">
        <v>4319</v>
      </c>
      <c r="H438" s="160">
        <v>35.659999999999997</v>
      </c>
      <c r="I438" s="161"/>
      <c r="L438" s="157"/>
      <c r="M438" s="162"/>
      <c r="T438" s="163"/>
      <c r="AT438" s="158" t="s">
        <v>203</v>
      </c>
      <c r="AU438" s="158" t="s">
        <v>89</v>
      </c>
      <c r="AV438" s="13" t="s">
        <v>89</v>
      </c>
      <c r="AW438" s="13" t="s">
        <v>39</v>
      </c>
      <c r="AX438" s="13" t="s">
        <v>80</v>
      </c>
      <c r="AY438" s="158" t="s">
        <v>192</v>
      </c>
    </row>
    <row r="439" spans="2:65" s="12" customFormat="1" ht="10.199999999999999" x14ac:dyDescent="0.2">
      <c r="B439" s="150"/>
      <c r="D439" s="151" t="s">
        <v>203</v>
      </c>
      <c r="E439" s="152" t="s">
        <v>20</v>
      </c>
      <c r="F439" s="153" t="s">
        <v>4320</v>
      </c>
      <c r="H439" s="152" t="s">
        <v>20</v>
      </c>
      <c r="I439" s="154"/>
      <c r="L439" s="150"/>
      <c r="M439" s="155"/>
      <c r="T439" s="156"/>
      <c r="AT439" s="152" t="s">
        <v>203</v>
      </c>
      <c r="AU439" s="152" t="s">
        <v>89</v>
      </c>
      <c r="AV439" s="12" t="s">
        <v>22</v>
      </c>
      <c r="AW439" s="12" t="s">
        <v>39</v>
      </c>
      <c r="AX439" s="12" t="s">
        <v>80</v>
      </c>
      <c r="AY439" s="152" t="s">
        <v>192</v>
      </c>
    </row>
    <row r="440" spans="2:65" s="13" customFormat="1" ht="10.199999999999999" x14ac:dyDescent="0.2">
      <c r="B440" s="157"/>
      <c r="D440" s="151" t="s">
        <v>203</v>
      </c>
      <c r="E440" s="158" t="s">
        <v>20</v>
      </c>
      <c r="F440" s="159" t="s">
        <v>4321</v>
      </c>
      <c r="H440" s="160">
        <v>4.8849999999999998</v>
      </c>
      <c r="I440" s="161"/>
      <c r="L440" s="157"/>
      <c r="M440" s="162"/>
      <c r="T440" s="163"/>
      <c r="AT440" s="158" t="s">
        <v>203</v>
      </c>
      <c r="AU440" s="158" t="s">
        <v>89</v>
      </c>
      <c r="AV440" s="13" t="s">
        <v>89</v>
      </c>
      <c r="AW440" s="13" t="s">
        <v>39</v>
      </c>
      <c r="AX440" s="13" t="s">
        <v>80</v>
      </c>
      <c r="AY440" s="158" t="s">
        <v>192</v>
      </c>
    </row>
    <row r="441" spans="2:65" s="12" customFormat="1" ht="10.199999999999999" x14ac:dyDescent="0.2">
      <c r="B441" s="150"/>
      <c r="D441" s="151" t="s">
        <v>203</v>
      </c>
      <c r="E441" s="152" t="s">
        <v>20</v>
      </c>
      <c r="F441" s="153" t="s">
        <v>4322</v>
      </c>
      <c r="H441" s="152" t="s">
        <v>20</v>
      </c>
      <c r="I441" s="154"/>
      <c r="L441" s="150"/>
      <c r="M441" s="155"/>
      <c r="T441" s="156"/>
      <c r="AT441" s="152" t="s">
        <v>203</v>
      </c>
      <c r="AU441" s="152" t="s">
        <v>89</v>
      </c>
      <c r="AV441" s="12" t="s">
        <v>22</v>
      </c>
      <c r="AW441" s="12" t="s">
        <v>39</v>
      </c>
      <c r="AX441" s="12" t="s">
        <v>80</v>
      </c>
      <c r="AY441" s="152" t="s">
        <v>192</v>
      </c>
    </row>
    <row r="442" spans="2:65" s="13" customFormat="1" ht="10.199999999999999" x14ac:dyDescent="0.2">
      <c r="B442" s="157"/>
      <c r="D442" s="151" t="s">
        <v>203</v>
      </c>
      <c r="E442" s="158" t="s">
        <v>20</v>
      </c>
      <c r="F442" s="159" t="s">
        <v>3457</v>
      </c>
      <c r="H442" s="160">
        <v>6.8</v>
      </c>
      <c r="I442" s="161"/>
      <c r="L442" s="157"/>
      <c r="M442" s="162"/>
      <c r="T442" s="163"/>
      <c r="AT442" s="158" t="s">
        <v>203</v>
      </c>
      <c r="AU442" s="158" t="s">
        <v>89</v>
      </c>
      <c r="AV442" s="13" t="s">
        <v>89</v>
      </c>
      <c r="AW442" s="13" t="s">
        <v>39</v>
      </c>
      <c r="AX442" s="13" t="s">
        <v>80</v>
      </c>
      <c r="AY442" s="158" t="s">
        <v>192</v>
      </c>
    </row>
    <row r="443" spans="2:65" s="12" customFormat="1" ht="10.199999999999999" x14ac:dyDescent="0.2">
      <c r="B443" s="150"/>
      <c r="D443" s="151" t="s">
        <v>203</v>
      </c>
      <c r="E443" s="152" t="s">
        <v>20</v>
      </c>
      <c r="F443" s="153" t="s">
        <v>4323</v>
      </c>
      <c r="H443" s="152" t="s">
        <v>20</v>
      </c>
      <c r="I443" s="154"/>
      <c r="L443" s="150"/>
      <c r="M443" s="155"/>
      <c r="T443" s="156"/>
      <c r="AT443" s="152" t="s">
        <v>203</v>
      </c>
      <c r="AU443" s="152" t="s">
        <v>89</v>
      </c>
      <c r="AV443" s="12" t="s">
        <v>22</v>
      </c>
      <c r="AW443" s="12" t="s">
        <v>39</v>
      </c>
      <c r="AX443" s="12" t="s">
        <v>80</v>
      </c>
      <c r="AY443" s="152" t="s">
        <v>192</v>
      </c>
    </row>
    <row r="444" spans="2:65" s="13" customFormat="1" ht="10.199999999999999" x14ac:dyDescent="0.2">
      <c r="B444" s="157"/>
      <c r="D444" s="151" t="s">
        <v>203</v>
      </c>
      <c r="E444" s="158" t="s">
        <v>20</v>
      </c>
      <c r="F444" s="159" t="s">
        <v>4324</v>
      </c>
      <c r="H444" s="160">
        <v>68</v>
      </c>
      <c r="I444" s="161"/>
      <c r="L444" s="157"/>
      <c r="M444" s="162"/>
      <c r="T444" s="163"/>
      <c r="AT444" s="158" t="s">
        <v>203</v>
      </c>
      <c r="AU444" s="158" t="s">
        <v>89</v>
      </c>
      <c r="AV444" s="13" t="s">
        <v>89</v>
      </c>
      <c r="AW444" s="13" t="s">
        <v>39</v>
      </c>
      <c r="AX444" s="13" t="s">
        <v>80</v>
      </c>
      <c r="AY444" s="158" t="s">
        <v>192</v>
      </c>
    </row>
    <row r="445" spans="2:65" s="14" customFormat="1" ht="10.199999999999999" x14ac:dyDescent="0.2">
      <c r="B445" s="164"/>
      <c r="D445" s="151" t="s">
        <v>203</v>
      </c>
      <c r="E445" s="165" t="s">
        <v>20</v>
      </c>
      <c r="F445" s="166" t="s">
        <v>207</v>
      </c>
      <c r="H445" s="167">
        <v>146.49</v>
      </c>
      <c r="I445" s="168"/>
      <c r="L445" s="164"/>
      <c r="M445" s="169"/>
      <c r="T445" s="170"/>
      <c r="AT445" s="165" t="s">
        <v>203</v>
      </c>
      <c r="AU445" s="165" t="s">
        <v>89</v>
      </c>
      <c r="AV445" s="14" t="s">
        <v>199</v>
      </c>
      <c r="AW445" s="14" t="s">
        <v>39</v>
      </c>
      <c r="AX445" s="14" t="s">
        <v>22</v>
      </c>
      <c r="AY445" s="165" t="s">
        <v>192</v>
      </c>
    </row>
    <row r="446" spans="2:65" s="1" customFormat="1" ht="24.15" customHeight="1" x14ac:dyDescent="0.2">
      <c r="B446" s="33"/>
      <c r="C446" s="133" t="s">
        <v>678</v>
      </c>
      <c r="D446" s="133" t="s">
        <v>194</v>
      </c>
      <c r="E446" s="134" t="s">
        <v>4325</v>
      </c>
      <c r="F446" s="135" t="s">
        <v>4326</v>
      </c>
      <c r="G446" s="136" t="s">
        <v>234</v>
      </c>
      <c r="H446" s="137">
        <v>48.914999999999999</v>
      </c>
      <c r="I446" s="138"/>
      <c r="J446" s="139">
        <f>ROUND(I446*H446,2)</f>
        <v>0</v>
      </c>
      <c r="K446" s="135" t="s">
        <v>198</v>
      </c>
      <c r="L446" s="33"/>
      <c r="M446" s="140" t="s">
        <v>20</v>
      </c>
      <c r="N446" s="141" t="s">
        <v>51</v>
      </c>
      <c r="P446" s="142">
        <f>O446*H446</f>
        <v>0</v>
      </c>
      <c r="Q446" s="142">
        <v>0</v>
      </c>
      <c r="R446" s="142">
        <f>Q446*H446</f>
        <v>0</v>
      </c>
      <c r="S446" s="142">
        <v>0</v>
      </c>
      <c r="T446" s="143">
        <f>S446*H446</f>
        <v>0</v>
      </c>
      <c r="AR446" s="144" t="s">
        <v>199</v>
      </c>
      <c r="AT446" s="144" t="s">
        <v>194</v>
      </c>
      <c r="AU446" s="144" t="s">
        <v>89</v>
      </c>
      <c r="AY446" s="18" t="s">
        <v>192</v>
      </c>
      <c r="BE446" s="145">
        <f>IF(N446="základní",J446,0)</f>
        <v>0</v>
      </c>
      <c r="BF446" s="145">
        <f>IF(N446="snížená",J446,0)</f>
        <v>0</v>
      </c>
      <c r="BG446" s="145">
        <f>IF(N446="zákl. přenesená",J446,0)</f>
        <v>0</v>
      </c>
      <c r="BH446" s="145">
        <f>IF(N446="sníž. přenesená",J446,0)</f>
        <v>0</v>
      </c>
      <c r="BI446" s="145">
        <f>IF(N446="nulová",J446,0)</f>
        <v>0</v>
      </c>
      <c r="BJ446" s="18" t="s">
        <v>22</v>
      </c>
      <c r="BK446" s="145">
        <f>ROUND(I446*H446,2)</f>
        <v>0</v>
      </c>
      <c r="BL446" s="18" t="s">
        <v>199</v>
      </c>
      <c r="BM446" s="144" t="s">
        <v>4327</v>
      </c>
    </row>
    <row r="447" spans="2:65" s="1" customFormat="1" ht="10.199999999999999" x14ac:dyDescent="0.2">
      <c r="B447" s="33"/>
      <c r="D447" s="146" t="s">
        <v>201</v>
      </c>
      <c r="F447" s="147" t="s">
        <v>4328</v>
      </c>
      <c r="I447" s="148"/>
      <c r="L447" s="33"/>
      <c r="M447" s="149"/>
      <c r="T447" s="54"/>
      <c r="AT447" s="18" t="s">
        <v>201</v>
      </c>
      <c r="AU447" s="18" t="s">
        <v>89</v>
      </c>
    </row>
    <row r="448" spans="2:65" s="12" customFormat="1" ht="10.199999999999999" x14ac:dyDescent="0.2">
      <c r="B448" s="150"/>
      <c r="D448" s="151" t="s">
        <v>203</v>
      </c>
      <c r="E448" s="152" t="s">
        <v>20</v>
      </c>
      <c r="F448" s="153" t="s">
        <v>4329</v>
      </c>
      <c r="H448" s="152" t="s">
        <v>20</v>
      </c>
      <c r="I448" s="154"/>
      <c r="L448" s="150"/>
      <c r="M448" s="155"/>
      <c r="T448" s="156"/>
      <c r="AT448" s="152" t="s">
        <v>203</v>
      </c>
      <c r="AU448" s="152" t="s">
        <v>89</v>
      </c>
      <c r="AV448" s="12" t="s">
        <v>22</v>
      </c>
      <c r="AW448" s="12" t="s">
        <v>39</v>
      </c>
      <c r="AX448" s="12" t="s">
        <v>80</v>
      </c>
      <c r="AY448" s="152" t="s">
        <v>192</v>
      </c>
    </row>
    <row r="449" spans="2:65" s="12" customFormat="1" ht="10.199999999999999" x14ac:dyDescent="0.2">
      <c r="B449" s="150"/>
      <c r="D449" s="151" t="s">
        <v>203</v>
      </c>
      <c r="E449" s="152" t="s">
        <v>20</v>
      </c>
      <c r="F449" s="153" t="s">
        <v>4330</v>
      </c>
      <c r="H449" s="152" t="s">
        <v>20</v>
      </c>
      <c r="I449" s="154"/>
      <c r="L449" s="150"/>
      <c r="M449" s="155"/>
      <c r="T449" s="156"/>
      <c r="AT449" s="152" t="s">
        <v>203</v>
      </c>
      <c r="AU449" s="152" t="s">
        <v>89</v>
      </c>
      <c r="AV449" s="12" t="s">
        <v>22</v>
      </c>
      <c r="AW449" s="12" t="s">
        <v>39</v>
      </c>
      <c r="AX449" s="12" t="s">
        <v>80</v>
      </c>
      <c r="AY449" s="152" t="s">
        <v>192</v>
      </c>
    </row>
    <row r="450" spans="2:65" s="12" customFormat="1" ht="10.199999999999999" x14ac:dyDescent="0.2">
      <c r="B450" s="150"/>
      <c r="D450" s="151" t="s">
        <v>203</v>
      </c>
      <c r="E450" s="152" t="s">
        <v>20</v>
      </c>
      <c r="F450" s="153" t="s">
        <v>4331</v>
      </c>
      <c r="H450" s="152" t="s">
        <v>20</v>
      </c>
      <c r="I450" s="154"/>
      <c r="L450" s="150"/>
      <c r="M450" s="155"/>
      <c r="T450" s="156"/>
      <c r="AT450" s="152" t="s">
        <v>203</v>
      </c>
      <c r="AU450" s="152" t="s">
        <v>89</v>
      </c>
      <c r="AV450" s="12" t="s">
        <v>22</v>
      </c>
      <c r="AW450" s="12" t="s">
        <v>39</v>
      </c>
      <c r="AX450" s="12" t="s">
        <v>80</v>
      </c>
      <c r="AY450" s="152" t="s">
        <v>192</v>
      </c>
    </row>
    <row r="451" spans="2:65" s="13" customFormat="1" ht="10.199999999999999" x14ac:dyDescent="0.2">
      <c r="B451" s="157"/>
      <c r="D451" s="151" t="s">
        <v>203</v>
      </c>
      <c r="E451" s="158" t="s">
        <v>20</v>
      </c>
      <c r="F451" s="159" t="s">
        <v>4332</v>
      </c>
      <c r="H451" s="160">
        <v>12.24</v>
      </c>
      <c r="I451" s="161"/>
      <c r="L451" s="157"/>
      <c r="M451" s="162"/>
      <c r="T451" s="163"/>
      <c r="AT451" s="158" t="s">
        <v>203</v>
      </c>
      <c r="AU451" s="158" t="s">
        <v>89</v>
      </c>
      <c r="AV451" s="13" t="s">
        <v>89</v>
      </c>
      <c r="AW451" s="13" t="s">
        <v>39</v>
      </c>
      <c r="AX451" s="13" t="s">
        <v>80</v>
      </c>
      <c r="AY451" s="158" t="s">
        <v>192</v>
      </c>
    </row>
    <row r="452" spans="2:65" s="13" customFormat="1" ht="10.199999999999999" x14ac:dyDescent="0.2">
      <c r="B452" s="157"/>
      <c r="D452" s="151" t="s">
        <v>203</v>
      </c>
      <c r="E452" s="158" t="s">
        <v>20</v>
      </c>
      <c r="F452" s="159" t="s">
        <v>4333</v>
      </c>
      <c r="H452" s="160">
        <v>11.44</v>
      </c>
      <c r="I452" s="161"/>
      <c r="L452" s="157"/>
      <c r="M452" s="162"/>
      <c r="T452" s="163"/>
      <c r="AT452" s="158" t="s">
        <v>203</v>
      </c>
      <c r="AU452" s="158" t="s">
        <v>89</v>
      </c>
      <c r="AV452" s="13" t="s">
        <v>89</v>
      </c>
      <c r="AW452" s="13" t="s">
        <v>39</v>
      </c>
      <c r="AX452" s="13" t="s">
        <v>80</v>
      </c>
      <c r="AY452" s="158" t="s">
        <v>192</v>
      </c>
    </row>
    <row r="453" spans="2:65" s="13" customFormat="1" ht="10.199999999999999" x14ac:dyDescent="0.2">
      <c r="B453" s="157"/>
      <c r="D453" s="151" t="s">
        <v>203</v>
      </c>
      <c r="E453" s="158" t="s">
        <v>20</v>
      </c>
      <c r="F453" s="159" t="s">
        <v>4334</v>
      </c>
      <c r="H453" s="160">
        <v>5.4950000000000001</v>
      </c>
      <c r="I453" s="161"/>
      <c r="L453" s="157"/>
      <c r="M453" s="162"/>
      <c r="T453" s="163"/>
      <c r="AT453" s="158" t="s">
        <v>203</v>
      </c>
      <c r="AU453" s="158" t="s">
        <v>89</v>
      </c>
      <c r="AV453" s="13" t="s">
        <v>89</v>
      </c>
      <c r="AW453" s="13" t="s">
        <v>39</v>
      </c>
      <c r="AX453" s="13" t="s">
        <v>80</v>
      </c>
      <c r="AY453" s="158" t="s">
        <v>192</v>
      </c>
    </row>
    <row r="454" spans="2:65" s="13" customFormat="1" ht="10.199999999999999" x14ac:dyDescent="0.2">
      <c r="B454" s="157"/>
      <c r="D454" s="151" t="s">
        <v>203</v>
      </c>
      <c r="E454" s="158" t="s">
        <v>20</v>
      </c>
      <c r="F454" s="159" t="s">
        <v>4335</v>
      </c>
      <c r="H454" s="160">
        <v>4.34</v>
      </c>
      <c r="I454" s="161"/>
      <c r="L454" s="157"/>
      <c r="M454" s="162"/>
      <c r="T454" s="163"/>
      <c r="AT454" s="158" t="s">
        <v>203</v>
      </c>
      <c r="AU454" s="158" t="s">
        <v>89</v>
      </c>
      <c r="AV454" s="13" t="s">
        <v>89</v>
      </c>
      <c r="AW454" s="13" t="s">
        <v>39</v>
      </c>
      <c r="AX454" s="13" t="s">
        <v>80</v>
      </c>
      <c r="AY454" s="158" t="s">
        <v>192</v>
      </c>
    </row>
    <row r="455" spans="2:65" s="12" customFormat="1" ht="10.199999999999999" x14ac:dyDescent="0.2">
      <c r="B455" s="150"/>
      <c r="D455" s="151" t="s">
        <v>203</v>
      </c>
      <c r="E455" s="152" t="s">
        <v>20</v>
      </c>
      <c r="F455" s="153" t="s">
        <v>4336</v>
      </c>
      <c r="H455" s="152" t="s">
        <v>20</v>
      </c>
      <c r="I455" s="154"/>
      <c r="L455" s="150"/>
      <c r="M455" s="155"/>
      <c r="T455" s="156"/>
      <c r="AT455" s="152" t="s">
        <v>203</v>
      </c>
      <c r="AU455" s="152" t="s">
        <v>89</v>
      </c>
      <c r="AV455" s="12" t="s">
        <v>22</v>
      </c>
      <c r="AW455" s="12" t="s">
        <v>39</v>
      </c>
      <c r="AX455" s="12" t="s">
        <v>80</v>
      </c>
      <c r="AY455" s="152" t="s">
        <v>192</v>
      </c>
    </row>
    <row r="456" spans="2:65" s="12" customFormat="1" ht="10.199999999999999" x14ac:dyDescent="0.2">
      <c r="B456" s="150"/>
      <c r="D456" s="151" t="s">
        <v>203</v>
      </c>
      <c r="E456" s="152" t="s">
        <v>20</v>
      </c>
      <c r="F456" s="153" t="s">
        <v>4337</v>
      </c>
      <c r="H456" s="152" t="s">
        <v>20</v>
      </c>
      <c r="I456" s="154"/>
      <c r="L456" s="150"/>
      <c r="M456" s="155"/>
      <c r="T456" s="156"/>
      <c r="AT456" s="152" t="s">
        <v>203</v>
      </c>
      <c r="AU456" s="152" t="s">
        <v>89</v>
      </c>
      <c r="AV456" s="12" t="s">
        <v>22</v>
      </c>
      <c r="AW456" s="12" t="s">
        <v>39</v>
      </c>
      <c r="AX456" s="12" t="s">
        <v>80</v>
      </c>
      <c r="AY456" s="152" t="s">
        <v>192</v>
      </c>
    </row>
    <row r="457" spans="2:65" s="13" customFormat="1" ht="10.199999999999999" x14ac:dyDescent="0.2">
      <c r="B457" s="157"/>
      <c r="D457" s="151" t="s">
        <v>203</v>
      </c>
      <c r="E457" s="158" t="s">
        <v>20</v>
      </c>
      <c r="F457" s="159" t="s">
        <v>4338</v>
      </c>
      <c r="H457" s="160">
        <v>5.4</v>
      </c>
      <c r="I457" s="161"/>
      <c r="L457" s="157"/>
      <c r="M457" s="162"/>
      <c r="T457" s="163"/>
      <c r="AT457" s="158" t="s">
        <v>203</v>
      </c>
      <c r="AU457" s="158" t="s">
        <v>89</v>
      </c>
      <c r="AV457" s="13" t="s">
        <v>89</v>
      </c>
      <c r="AW457" s="13" t="s">
        <v>39</v>
      </c>
      <c r="AX457" s="13" t="s">
        <v>80</v>
      </c>
      <c r="AY457" s="158" t="s">
        <v>192</v>
      </c>
    </row>
    <row r="458" spans="2:65" s="12" customFormat="1" ht="10.199999999999999" x14ac:dyDescent="0.2">
      <c r="B458" s="150"/>
      <c r="D458" s="151" t="s">
        <v>203</v>
      </c>
      <c r="E458" s="152" t="s">
        <v>20</v>
      </c>
      <c r="F458" s="153" t="s">
        <v>4339</v>
      </c>
      <c r="H458" s="152" t="s">
        <v>20</v>
      </c>
      <c r="I458" s="154"/>
      <c r="L458" s="150"/>
      <c r="M458" s="155"/>
      <c r="T458" s="156"/>
      <c r="AT458" s="152" t="s">
        <v>203</v>
      </c>
      <c r="AU458" s="152" t="s">
        <v>89</v>
      </c>
      <c r="AV458" s="12" t="s">
        <v>22</v>
      </c>
      <c r="AW458" s="12" t="s">
        <v>39</v>
      </c>
      <c r="AX458" s="12" t="s">
        <v>80</v>
      </c>
      <c r="AY458" s="152" t="s">
        <v>192</v>
      </c>
    </row>
    <row r="459" spans="2:65" s="13" customFormat="1" ht="10.199999999999999" x14ac:dyDescent="0.2">
      <c r="B459" s="157"/>
      <c r="D459" s="151" t="s">
        <v>203</v>
      </c>
      <c r="E459" s="158" t="s">
        <v>20</v>
      </c>
      <c r="F459" s="159" t="s">
        <v>689</v>
      </c>
      <c r="H459" s="160">
        <v>10</v>
      </c>
      <c r="I459" s="161"/>
      <c r="L459" s="157"/>
      <c r="M459" s="162"/>
      <c r="T459" s="163"/>
      <c r="AT459" s="158" t="s">
        <v>203</v>
      </c>
      <c r="AU459" s="158" t="s">
        <v>89</v>
      </c>
      <c r="AV459" s="13" t="s">
        <v>89</v>
      </c>
      <c r="AW459" s="13" t="s">
        <v>39</v>
      </c>
      <c r="AX459" s="13" t="s">
        <v>80</v>
      </c>
      <c r="AY459" s="158" t="s">
        <v>192</v>
      </c>
    </row>
    <row r="460" spans="2:65" s="14" customFormat="1" ht="10.199999999999999" x14ac:dyDescent="0.2">
      <c r="B460" s="164"/>
      <c r="D460" s="151" t="s">
        <v>203</v>
      </c>
      <c r="E460" s="165" t="s">
        <v>20</v>
      </c>
      <c r="F460" s="166" t="s">
        <v>207</v>
      </c>
      <c r="H460" s="167">
        <v>48.914999999999999</v>
      </c>
      <c r="I460" s="168"/>
      <c r="L460" s="164"/>
      <c r="M460" s="169"/>
      <c r="T460" s="170"/>
      <c r="AT460" s="165" t="s">
        <v>203</v>
      </c>
      <c r="AU460" s="165" t="s">
        <v>89</v>
      </c>
      <c r="AV460" s="14" t="s">
        <v>199</v>
      </c>
      <c r="AW460" s="14" t="s">
        <v>39</v>
      </c>
      <c r="AX460" s="14" t="s">
        <v>22</v>
      </c>
      <c r="AY460" s="165" t="s">
        <v>192</v>
      </c>
    </row>
    <row r="461" spans="2:65" s="1" customFormat="1" ht="16.5" customHeight="1" x14ac:dyDescent="0.2">
      <c r="B461" s="33"/>
      <c r="C461" s="133" t="s">
        <v>683</v>
      </c>
      <c r="D461" s="133" t="s">
        <v>194</v>
      </c>
      <c r="E461" s="134" t="s">
        <v>4340</v>
      </c>
      <c r="F461" s="135" t="s">
        <v>4341</v>
      </c>
      <c r="G461" s="136" t="s">
        <v>234</v>
      </c>
      <c r="H461" s="137">
        <v>352.52600000000001</v>
      </c>
      <c r="I461" s="138"/>
      <c r="J461" s="139">
        <f>ROUND(I461*H461,2)</f>
        <v>0</v>
      </c>
      <c r="K461" s="135" t="s">
        <v>198</v>
      </c>
      <c r="L461" s="33"/>
      <c r="M461" s="140" t="s">
        <v>20</v>
      </c>
      <c r="N461" s="141" t="s">
        <v>51</v>
      </c>
      <c r="P461" s="142">
        <f>O461*H461</f>
        <v>0</v>
      </c>
      <c r="Q461" s="142">
        <v>0</v>
      </c>
      <c r="R461" s="142">
        <f>Q461*H461</f>
        <v>0</v>
      </c>
      <c r="S461" s="142">
        <v>0</v>
      </c>
      <c r="T461" s="143">
        <f>S461*H461</f>
        <v>0</v>
      </c>
      <c r="AR461" s="144" t="s">
        <v>199</v>
      </c>
      <c r="AT461" s="144" t="s">
        <v>194</v>
      </c>
      <c r="AU461" s="144" t="s">
        <v>89</v>
      </c>
      <c r="AY461" s="18" t="s">
        <v>192</v>
      </c>
      <c r="BE461" s="145">
        <f>IF(N461="základní",J461,0)</f>
        <v>0</v>
      </c>
      <c r="BF461" s="145">
        <f>IF(N461="snížená",J461,0)</f>
        <v>0</v>
      </c>
      <c r="BG461" s="145">
        <f>IF(N461="zákl. přenesená",J461,0)</f>
        <v>0</v>
      </c>
      <c r="BH461" s="145">
        <f>IF(N461="sníž. přenesená",J461,0)</f>
        <v>0</v>
      </c>
      <c r="BI461" s="145">
        <f>IF(N461="nulová",J461,0)</f>
        <v>0</v>
      </c>
      <c r="BJ461" s="18" t="s">
        <v>22</v>
      </c>
      <c r="BK461" s="145">
        <f>ROUND(I461*H461,2)</f>
        <v>0</v>
      </c>
      <c r="BL461" s="18" t="s">
        <v>199</v>
      </c>
      <c r="BM461" s="144" t="s">
        <v>4342</v>
      </c>
    </row>
    <row r="462" spans="2:65" s="1" customFormat="1" ht="10.199999999999999" x14ac:dyDescent="0.2">
      <c r="B462" s="33"/>
      <c r="D462" s="146" t="s">
        <v>201</v>
      </c>
      <c r="F462" s="147" t="s">
        <v>4343</v>
      </c>
      <c r="I462" s="148"/>
      <c r="L462" s="33"/>
      <c r="M462" s="149"/>
      <c r="T462" s="54"/>
      <c r="AT462" s="18" t="s">
        <v>201</v>
      </c>
      <c r="AU462" s="18" t="s">
        <v>89</v>
      </c>
    </row>
    <row r="463" spans="2:65" s="12" customFormat="1" ht="10.199999999999999" x14ac:dyDescent="0.2">
      <c r="B463" s="150"/>
      <c r="D463" s="151" t="s">
        <v>203</v>
      </c>
      <c r="E463" s="152" t="s">
        <v>20</v>
      </c>
      <c r="F463" s="153" t="s">
        <v>4344</v>
      </c>
      <c r="H463" s="152" t="s">
        <v>20</v>
      </c>
      <c r="I463" s="154"/>
      <c r="L463" s="150"/>
      <c r="M463" s="155"/>
      <c r="T463" s="156"/>
      <c r="AT463" s="152" t="s">
        <v>203</v>
      </c>
      <c r="AU463" s="152" t="s">
        <v>89</v>
      </c>
      <c r="AV463" s="12" t="s">
        <v>22</v>
      </c>
      <c r="AW463" s="12" t="s">
        <v>39</v>
      </c>
      <c r="AX463" s="12" t="s">
        <v>80</v>
      </c>
      <c r="AY463" s="152" t="s">
        <v>192</v>
      </c>
    </row>
    <row r="464" spans="2:65" s="13" customFormat="1" ht="10.199999999999999" x14ac:dyDescent="0.2">
      <c r="B464" s="157"/>
      <c r="D464" s="151" t="s">
        <v>203</v>
      </c>
      <c r="E464" s="158" t="s">
        <v>20</v>
      </c>
      <c r="F464" s="159" t="s">
        <v>3996</v>
      </c>
      <c r="H464" s="160">
        <v>12.352</v>
      </c>
      <c r="I464" s="161"/>
      <c r="L464" s="157"/>
      <c r="M464" s="162"/>
      <c r="T464" s="163"/>
      <c r="AT464" s="158" t="s">
        <v>203</v>
      </c>
      <c r="AU464" s="158" t="s">
        <v>89</v>
      </c>
      <c r="AV464" s="13" t="s">
        <v>89</v>
      </c>
      <c r="AW464" s="13" t="s">
        <v>39</v>
      </c>
      <c r="AX464" s="13" t="s">
        <v>80</v>
      </c>
      <c r="AY464" s="158" t="s">
        <v>192</v>
      </c>
    </row>
    <row r="465" spans="2:65" s="13" customFormat="1" ht="10.199999999999999" x14ac:dyDescent="0.2">
      <c r="B465" s="157"/>
      <c r="D465" s="151" t="s">
        <v>203</v>
      </c>
      <c r="E465" s="158" t="s">
        <v>20</v>
      </c>
      <c r="F465" s="159" t="s">
        <v>3994</v>
      </c>
      <c r="H465" s="160">
        <v>340.17399999999998</v>
      </c>
      <c r="I465" s="161"/>
      <c r="L465" s="157"/>
      <c r="M465" s="162"/>
      <c r="T465" s="163"/>
      <c r="AT465" s="158" t="s">
        <v>203</v>
      </c>
      <c r="AU465" s="158" t="s">
        <v>89</v>
      </c>
      <c r="AV465" s="13" t="s">
        <v>89</v>
      </c>
      <c r="AW465" s="13" t="s">
        <v>39</v>
      </c>
      <c r="AX465" s="13" t="s">
        <v>80</v>
      </c>
      <c r="AY465" s="158" t="s">
        <v>192</v>
      </c>
    </row>
    <row r="466" spans="2:65" s="14" customFormat="1" ht="10.199999999999999" x14ac:dyDescent="0.2">
      <c r="B466" s="164"/>
      <c r="D466" s="151" t="s">
        <v>203</v>
      </c>
      <c r="E466" s="165" t="s">
        <v>20</v>
      </c>
      <c r="F466" s="166" t="s">
        <v>207</v>
      </c>
      <c r="H466" s="167">
        <v>352.52600000000001</v>
      </c>
      <c r="I466" s="168"/>
      <c r="L466" s="164"/>
      <c r="M466" s="169"/>
      <c r="T466" s="170"/>
      <c r="AT466" s="165" t="s">
        <v>203</v>
      </c>
      <c r="AU466" s="165" t="s">
        <v>89</v>
      </c>
      <c r="AV466" s="14" t="s">
        <v>199</v>
      </c>
      <c r="AW466" s="14" t="s">
        <v>39</v>
      </c>
      <c r="AX466" s="14" t="s">
        <v>22</v>
      </c>
      <c r="AY466" s="165" t="s">
        <v>192</v>
      </c>
    </row>
    <row r="467" spans="2:65" s="1" customFormat="1" ht="16.5" customHeight="1" x14ac:dyDescent="0.2">
      <c r="B467" s="33"/>
      <c r="C467" s="133" t="s">
        <v>690</v>
      </c>
      <c r="D467" s="133" t="s">
        <v>194</v>
      </c>
      <c r="E467" s="134" t="s">
        <v>4345</v>
      </c>
      <c r="F467" s="135" t="s">
        <v>4346</v>
      </c>
      <c r="G467" s="136" t="s">
        <v>234</v>
      </c>
      <c r="H467" s="137">
        <v>31.55</v>
      </c>
      <c r="I467" s="138"/>
      <c r="J467" s="139">
        <f>ROUND(I467*H467,2)</f>
        <v>0</v>
      </c>
      <c r="K467" s="135" t="s">
        <v>198</v>
      </c>
      <c r="L467" s="33"/>
      <c r="M467" s="140" t="s">
        <v>20</v>
      </c>
      <c r="N467" s="141" t="s">
        <v>51</v>
      </c>
      <c r="P467" s="142">
        <f>O467*H467</f>
        <v>0</v>
      </c>
      <c r="Q467" s="142">
        <v>2.4E-2</v>
      </c>
      <c r="R467" s="142">
        <f>Q467*H467</f>
        <v>0.75719999999999998</v>
      </c>
      <c r="S467" s="142">
        <v>2.4E-2</v>
      </c>
      <c r="T467" s="143">
        <f>S467*H467</f>
        <v>0.75719999999999998</v>
      </c>
      <c r="AR467" s="144" t="s">
        <v>199</v>
      </c>
      <c r="AT467" s="144" t="s">
        <v>194</v>
      </c>
      <c r="AU467" s="144" t="s">
        <v>89</v>
      </c>
      <c r="AY467" s="18" t="s">
        <v>192</v>
      </c>
      <c r="BE467" s="145">
        <f>IF(N467="základní",J467,0)</f>
        <v>0</v>
      </c>
      <c r="BF467" s="145">
        <f>IF(N467="snížená",J467,0)</f>
        <v>0</v>
      </c>
      <c r="BG467" s="145">
        <f>IF(N467="zákl. přenesená",J467,0)</f>
        <v>0</v>
      </c>
      <c r="BH467" s="145">
        <f>IF(N467="sníž. přenesená",J467,0)</f>
        <v>0</v>
      </c>
      <c r="BI467" s="145">
        <f>IF(N467="nulová",J467,0)</f>
        <v>0</v>
      </c>
      <c r="BJ467" s="18" t="s">
        <v>22</v>
      </c>
      <c r="BK467" s="145">
        <f>ROUND(I467*H467,2)</f>
        <v>0</v>
      </c>
      <c r="BL467" s="18" t="s">
        <v>199</v>
      </c>
      <c r="BM467" s="144" t="s">
        <v>4347</v>
      </c>
    </row>
    <row r="468" spans="2:65" s="1" customFormat="1" ht="10.199999999999999" x14ac:dyDescent="0.2">
      <c r="B468" s="33"/>
      <c r="D468" s="146" t="s">
        <v>201</v>
      </c>
      <c r="F468" s="147" t="s">
        <v>4348</v>
      </c>
      <c r="I468" s="148"/>
      <c r="L468" s="33"/>
      <c r="M468" s="149"/>
      <c r="T468" s="54"/>
      <c r="AT468" s="18" t="s">
        <v>201</v>
      </c>
      <c r="AU468" s="18" t="s">
        <v>89</v>
      </c>
    </row>
    <row r="469" spans="2:65" s="12" customFormat="1" ht="10.199999999999999" x14ac:dyDescent="0.2">
      <c r="B469" s="150"/>
      <c r="D469" s="151" t="s">
        <v>203</v>
      </c>
      <c r="E469" s="152" t="s">
        <v>20</v>
      </c>
      <c r="F469" s="153" t="s">
        <v>4210</v>
      </c>
      <c r="H469" s="152" t="s">
        <v>20</v>
      </c>
      <c r="I469" s="154"/>
      <c r="L469" s="150"/>
      <c r="M469" s="155"/>
      <c r="T469" s="156"/>
      <c r="AT469" s="152" t="s">
        <v>203</v>
      </c>
      <c r="AU469" s="152" t="s">
        <v>89</v>
      </c>
      <c r="AV469" s="12" t="s">
        <v>22</v>
      </c>
      <c r="AW469" s="12" t="s">
        <v>39</v>
      </c>
      <c r="AX469" s="12" t="s">
        <v>80</v>
      </c>
      <c r="AY469" s="152" t="s">
        <v>192</v>
      </c>
    </row>
    <row r="470" spans="2:65" s="12" customFormat="1" ht="10.199999999999999" x14ac:dyDescent="0.2">
      <c r="B470" s="150"/>
      <c r="D470" s="151" t="s">
        <v>203</v>
      </c>
      <c r="E470" s="152" t="s">
        <v>20</v>
      </c>
      <c r="F470" s="153" t="s">
        <v>4211</v>
      </c>
      <c r="H470" s="152" t="s">
        <v>20</v>
      </c>
      <c r="I470" s="154"/>
      <c r="L470" s="150"/>
      <c r="M470" s="155"/>
      <c r="T470" s="156"/>
      <c r="AT470" s="152" t="s">
        <v>203</v>
      </c>
      <c r="AU470" s="152" t="s">
        <v>89</v>
      </c>
      <c r="AV470" s="12" t="s">
        <v>22</v>
      </c>
      <c r="AW470" s="12" t="s">
        <v>39</v>
      </c>
      <c r="AX470" s="12" t="s">
        <v>80</v>
      </c>
      <c r="AY470" s="152" t="s">
        <v>192</v>
      </c>
    </row>
    <row r="471" spans="2:65" s="13" customFormat="1" ht="10.199999999999999" x14ac:dyDescent="0.2">
      <c r="B471" s="157"/>
      <c r="D471" s="151" t="s">
        <v>203</v>
      </c>
      <c r="E471" s="158" t="s">
        <v>20</v>
      </c>
      <c r="F471" s="159" t="s">
        <v>4349</v>
      </c>
      <c r="H471" s="160">
        <v>7.5</v>
      </c>
      <c r="I471" s="161"/>
      <c r="L471" s="157"/>
      <c r="M471" s="162"/>
      <c r="T471" s="163"/>
      <c r="AT471" s="158" t="s">
        <v>203</v>
      </c>
      <c r="AU471" s="158" t="s">
        <v>89</v>
      </c>
      <c r="AV471" s="13" t="s">
        <v>89</v>
      </c>
      <c r="AW471" s="13" t="s">
        <v>39</v>
      </c>
      <c r="AX471" s="13" t="s">
        <v>80</v>
      </c>
      <c r="AY471" s="158" t="s">
        <v>192</v>
      </c>
    </row>
    <row r="472" spans="2:65" s="12" customFormat="1" ht="10.199999999999999" x14ac:dyDescent="0.2">
      <c r="B472" s="150"/>
      <c r="D472" s="151" t="s">
        <v>203</v>
      </c>
      <c r="E472" s="152" t="s">
        <v>20</v>
      </c>
      <c r="F472" s="153" t="s">
        <v>4213</v>
      </c>
      <c r="H472" s="152" t="s">
        <v>20</v>
      </c>
      <c r="I472" s="154"/>
      <c r="L472" s="150"/>
      <c r="M472" s="155"/>
      <c r="T472" s="156"/>
      <c r="AT472" s="152" t="s">
        <v>203</v>
      </c>
      <c r="AU472" s="152" t="s">
        <v>89</v>
      </c>
      <c r="AV472" s="12" t="s">
        <v>22</v>
      </c>
      <c r="AW472" s="12" t="s">
        <v>39</v>
      </c>
      <c r="AX472" s="12" t="s">
        <v>80</v>
      </c>
      <c r="AY472" s="152" t="s">
        <v>192</v>
      </c>
    </row>
    <row r="473" spans="2:65" s="13" customFormat="1" ht="10.199999999999999" x14ac:dyDescent="0.2">
      <c r="B473" s="157"/>
      <c r="D473" s="151" t="s">
        <v>203</v>
      </c>
      <c r="E473" s="158" t="s">
        <v>20</v>
      </c>
      <c r="F473" s="159" t="s">
        <v>4350</v>
      </c>
      <c r="H473" s="160">
        <v>1.75</v>
      </c>
      <c r="I473" s="161"/>
      <c r="L473" s="157"/>
      <c r="M473" s="162"/>
      <c r="T473" s="163"/>
      <c r="AT473" s="158" t="s">
        <v>203</v>
      </c>
      <c r="AU473" s="158" t="s">
        <v>89</v>
      </c>
      <c r="AV473" s="13" t="s">
        <v>89</v>
      </c>
      <c r="AW473" s="13" t="s">
        <v>39</v>
      </c>
      <c r="AX473" s="13" t="s">
        <v>80</v>
      </c>
      <c r="AY473" s="158" t="s">
        <v>192</v>
      </c>
    </row>
    <row r="474" spans="2:65" s="12" customFormat="1" ht="10.199999999999999" x14ac:dyDescent="0.2">
      <c r="B474" s="150"/>
      <c r="D474" s="151" t="s">
        <v>203</v>
      </c>
      <c r="E474" s="152" t="s">
        <v>20</v>
      </c>
      <c r="F474" s="153" t="s">
        <v>4351</v>
      </c>
      <c r="H474" s="152" t="s">
        <v>20</v>
      </c>
      <c r="I474" s="154"/>
      <c r="L474" s="150"/>
      <c r="M474" s="155"/>
      <c r="T474" s="156"/>
      <c r="AT474" s="152" t="s">
        <v>203</v>
      </c>
      <c r="AU474" s="152" t="s">
        <v>89</v>
      </c>
      <c r="AV474" s="12" t="s">
        <v>22</v>
      </c>
      <c r="AW474" s="12" t="s">
        <v>39</v>
      </c>
      <c r="AX474" s="12" t="s">
        <v>80</v>
      </c>
      <c r="AY474" s="152" t="s">
        <v>192</v>
      </c>
    </row>
    <row r="475" spans="2:65" s="12" customFormat="1" ht="10.199999999999999" x14ac:dyDescent="0.2">
      <c r="B475" s="150"/>
      <c r="D475" s="151" t="s">
        <v>203</v>
      </c>
      <c r="E475" s="152" t="s">
        <v>20</v>
      </c>
      <c r="F475" s="153" t="s">
        <v>4352</v>
      </c>
      <c r="H475" s="152" t="s">
        <v>20</v>
      </c>
      <c r="I475" s="154"/>
      <c r="L475" s="150"/>
      <c r="M475" s="155"/>
      <c r="T475" s="156"/>
      <c r="AT475" s="152" t="s">
        <v>203</v>
      </c>
      <c r="AU475" s="152" t="s">
        <v>89</v>
      </c>
      <c r="AV475" s="12" t="s">
        <v>22</v>
      </c>
      <c r="AW475" s="12" t="s">
        <v>39</v>
      </c>
      <c r="AX475" s="12" t="s">
        <v>80</v>
      </c>
      <c r="AY475" s="152" t="s">
        <v>192</v>
      </c>
    </row>
    <row r="476" spans="2:65" s="13" customFormat="1" ht="10.199999999999999" x14ac:dyDescent="0.2">
      <c r="B476" s="157"/>
      <c r="D476" s="151" t="s">
        <v>203</v>
      </c>
      <c r="E476" s="158" t="s">
        <v>20</v>
      </c>
      <c r="F476" s="159" t="s">
        <v>4353</v>
      </c>
      <c r="H476" s="160">
        <v>7</v>
      </c>
      <c r="I476" s="161"/>
      <c r="L476" s="157"/>
      <c r="M476" s="162"/>
      <c r="T476" s="163"/>
      <c r="AT476" s="158" t="s">
        <v>203</v>
      </c>
      <c r="AU476" s="158" t="s">
        <v>89</v>
      </c>
      <c r="AV476" s="13" t="s">
        <v>89</v>
      </c>
      <c r="AW476" s="13" t="s">
        <v>39</v>
      </c>
      <c r="AX476" s="13" t="s">
        <v>80</v>
      </c>
      <c r="AY476" s="158" t="s">
        <v>192</v>
      </c>
    </row>
    <row r="477" spans="2:65" s="12" customFormat="1" ht="10.199999999999999" x14ac:dyDescent="0.2">
      <c r="B477" s="150"/>
      <c r="D477" s="151" t="s">
        <v>203</v>
      </c>
      <c r="E477" s="152" t="s">
        <v>20</v>
      </c>
      <c r="F477" s="153" t="s">
        <v>4354</v>
      </c>
      <c r="H477" s="152" t="s">
        <v>20</v>
      </c>
      <c r="I477" s="154"/>
      <c r="L477" s="150"/>
      <c r="M477" s="155"/>
      <c r="T477" s="156"/>
      <c r="AT477" s="152" t="s">
        <v>203</v>
      </c>
      <c r="AU477" s="152" t="s">
        <v>89</v>
      </c>
      <c r="AV477" s="12" t="s">
        <v>22</v>
      </c>
      <c r="AW477" s="12" t="s">
        <v>39</v>
      </c>
      <c r="AX477" s="12" t="s">
        <v>80</v>
      </c>
      <c r="AY477" s="152" t="s">
        <v>192</v>
      </c>
    </row>
    <row r="478" spans="2:65" s="13" customFormat="1" ht="10.199999999999999" x14ac:dyDescent="0.2">
      <c r="B478" s="157"/>
      <c r="D478" s="151" t="s">
        <v>203</v>
      </c>
      <c r="E478" s="158" t="s">
        <v>20</v>
      </c>
      <c r="F478" s="159" t="s">
        <v>4355</v>
      </c>
      <c r="H478" s="160">
        <v>11.16</v>
      </c>
      <c r="I478" s="161"/>
      <c r="L478" s="157"/>
      <c r="M478" s="162"/>
      <c r="T478" s="163"/>
      <c r="AT478" s="158" t="s">
        <v>203</v>
      </c>
      <c r="AU478" s="158" t="s">
        <v>89</v>
      </c>
      <c r="AV478" s="13" t="s">
        <v>89</v>
      </c>
      <c r="AW478" s="13" t="s">
        <v>39</v>
      </c>
      <c r="AX478" s="13" t="s">
        <v>80</v>
      </c>
      <c r="AY478" s="158" t="s">
        <v>192</v>
      </c>
    </row>
    <row r="479" spans="2:65" s="12" customFormat="1" ht="10.199999999999999" x14ac:dyDescent="0.2">
      <c r="B479" s="150"/>
      <c r="D479" s="151" t="s">
        <v>203</v>
      </c>
      <c r="E479" s="152" t="s">
        <v>20</v>
      </c>
      <c r="F479" s="153" t="s">
        <v>4356</v>
      </c>
      <c r="H479" s="152" t="s">
        <v>20</v>
      </c>
      <c r="I479" s="154"/>
      <c r="L479" s="150"/>
      <c r="M479" s="155"/>
      <c r="T479" s="156"/>
      <c r="AT479" s="152" t="s">
        <v>203</v>
      </c>
      <c r="AU479" s="152" t="s">
        <v>89</v>
      </c>
      <c r="AV479" s="12" t="s">
        <v>22</v>
      </c>
      <c r="AW479" s="12" t="s">
        <v>39</v>
      </c>
      <c r="AX479" s="12" t="s">
        <v>80</v>
      </c>
      <c r="AY479" s="152" t="s">
        <v>192</v>
      </c>
    </row>
    <row r="480" spans="2:65" s="13" customFormat="1" ht="10.199999999999999" x14ac:dyDescent="0.2">
      <c r="B480" s="157"/>
      <c r="D480" s="151" t="s">
        <v>203</v>
      </c>
      <c r="E480" s="158" t="s">
        <v>20</v>
      </c>
      <c r="F480" s="159" t="s">
        <v>4357</v>
      </c>
      <c r="H480" s="160">
        <v>4.1399999999999997</v>
      </c>
      <c r="I480" s="161"/>
      <c r="L480" s="157"/>
      <c r="M480" s="162"/>
      <c r="T480" s="163"/>
      <c r="AT480" s="158" t="s">
        <v>203</v>
      </c>
      <c r="AU480" s="158" t="s">
        <v>89</v>
      </c>
      <c r="AV480" s="13" t="s">
        <v>89</v>
      </c>
      <c r="AW480" s="13" t="s">
        <v>39</v>
      </c>
      <c r="AX480" s="13" t="s">
        <v>80</v>
      </c>
      <c r="AY480" s="158" t="s">
        <v>192</v>
      </c>
    </row>
    <row r="481" spans="2:65" s="14" customFormat="1" ht="10.199999999999999" x14ac:dyDescent="0.2">
      <c r="B481" s="164"/>
      <c r="D481" s="151" t="s">
        <v>203</v>
      </c>
      <c r="E481" s="165" t="s">
        <v>20</v>
      </c>
      <c r="F481" s="166" t="s">
        <v>207</v>
      </c>
      <c r="H481" s="167">
        <v>31.55</v>
      </c>
      <c r="I481" s="168"/>
      <c r="L481" s="164"/>
      <c r="M481" s="169"/>
      <c r="T481" s="170"/>
      <c r="AT481" s="165" t="s">
        <v>203</v>
      </c>
      <c r="AU481" s="165" t="s">
        <v>89</v>
      </c>
      <c r="AV481" s="14" t="s">
        <v>199</v>
      </c>
      <c r="AW481" s="14" t="s">
        <v>39</v>
      </c>
      <c r="AX481" s="14" t="s">
        <v>22</v>
      </c>
      <c r="AY481" s="165" t="s">
        <v>192</v>
      </c>
    </row>
    <row r="482" spans="2:65" s="1" customFormat="1" ht="24.15" customHeight="1" x14ac:dyDescent="0.2">
      <c r="B482" s="33"/>
      <c r="C482" s="133" t="s">
        <v>697</v>
      </c>
      <c r="D482" s="133" t="s">
        <v>194</v>
      </c>
      <c r="E482" s="134" t="s">
        <v>4358</v>
      </c>
      <c r="F482" s="135" t="s">
        <v>4359</v>
      </c>
      <c r="G482" s="136" t="s">
        <v>269</v>
      </c>
      <c r="H482" s="137">
        <v>553.20000000000005</v>
      </c>
      <c r="I482" s="138"/>
      <c r="J482" s="139">
        <f>ROUND(I482*H482,2)</f>
        <v>0</v>
      </c>
      <c r="K482" s="135" t="s">
        <v>198</v>
      </c>
      <c r="L482" s="33"/>
      <c r="M482" s="140" t="s">
        <v>20</v>
      </c>
      <c r="N482" s="141" t="s">
        <v>51</v>
      </c>
      <c r="P482" s="142">
        <f>O482*H482</f>
        <v>0</v>
      </c>
      <c r="Q482" s="142">
        <v>0</v>
      </c>
      <c r="R482" s="142">
        <f>Q482*H482</f>
        <v>0</v>
      </c>
      <c r="S482" s="142">
        <v>0</v>
      </c>
      <c r="T482" s="143">
        <f>S482*H482</f>
        <v>0</v>
      </c>
      <c r="AR482" s="144" t="s">
        <v>199</v>
      </c>
      <c r="AT482" s="144" t="s">
        <v>194</v>
      </c>
      <c r="AU482" s="144" t="s">
        <v>89</v>
      </c>
      <c r="AY482" s="18" t="s">
        <v>192</v>
      </c>
      <c r="BE482" s="145">
        <f>IF(N482="základní",J482,0)</f>
        <v>0</v>
      </c>
      <c r="BF482" s="145">
        <f>IF(N482="snížená",J482,0)</f>
        <v>0</v>
      </c>
      <c r="BG482" s="145">
        <f>IF(N482="zákl. přenesená",J482,0)</f>
        <v>0</v>
      </c>
      <c r="BH482" s="145">
        <f>IF(N482="sníž. přenesená",J482,0)</f>
        <v>0</v>
      </c>
      <c r="BI482" s="145">
        <f>IF(N482="nulová",J482,0)</f>
        <v>0</v>
      </c>
      <c r="BJ482" s="18" t="s">
        <v>22</v>
      </c>
      <c r="BK482" s="145">
        <f>ROUND(I482*H482,2)</f>
        <v>0</v>
      </c>
      <c r="BL482" s="18" t="s">
        <v>199</v>
      </c>
      <c r="BM482" s="144" t="s">
        <v>4360</v>
      </c>
    </row>
    <row r="483" spans="2:65" s="1" customFormat="1" ht="10.199999999999999" x14ac:dyDescent="0.2">
      <c r="B483" s="33"/>
      <c r="D483" s="146" t="s">
        <v>201</v>
      </c>
      <c r="F483" s="147" t="s">
        <v>4361</v>
      </c>
      <c r="I483" s="148"/>
      <c r="L483" s="33"/>
      <c r="M483" s="149"/>
      <c r="T483" s="54"/>
      <c r="AT483" s="18" t="s">
        <v>201</v>
      </c>
      <c r="AU483" s="18" t="s">
        <v>89</v>
      </c>
    </row>
    <row r="484" spans="2:65" s="12" customFormat="1" ht="10.199999999999999" x14ac:dyDescent="0.2">
      <c r="B484" s="150"/>
      <c r="D484" s="151" t="s">
        <v>203</v>
      </c>
      <c r="E484" s="152" t="s">
        <v>20</v>
      </c>
      <c r="F484" s="153" t="s">
        <v>4362</v>
      </c>
      <c r="H484" s="152" t="s">
        <v>20</v>
      </c>
      <c r="I484" s="154"/>
      <c r="L484" s="150"/>
      <c r="M484" s="155"/>
      <c r="T484" s="156"/>
      <c r="AT484" s="152" t="s">
        <v>203</v>
      </c>
      <c r="AU484" s="152" t="s">
        <v>89</v>
      </c>
      <c r="AV484" s="12" t="s">
        <v>22</v>
      </c>
      <c r="AW484" s="12" t="s">
        <v>39</v>
      </c>
      <c r="AX484" s="12" t="s">
        <v>80</v>
      </c>
      <c r="AY484" s="152" t="s">
        <v>192</v>
      </c>
    </row>
    <row r="485" spans="2:65" s="13" customFormat="1" ht="10.199999999999999" x14ac:dyDescent="0.2">
      <c r="B485" s="157"/>
      <c r="D485" s="151" t="s">
        <v>203</v>
      </c>
      <c r="E485" s="158" t="s">
        <v>20</v>
      </c>
      <c r="F485" s="159" t="s">
        <v>4363</v>
      </c>
      <c r="H485" s="160">
        <v>49.2</v>
      </c>
      <c r="I485" s="161"/>
      <c r="L485" s="157"/>
      <c r="M485" s="162"/>
      <c r="T485" s="163"/>
      <c r="AT485" s="158" t="s">
        <v>203</v>
      </c>
      <c r="AU485" s="158" t="s">
        <v>89</v>
      </c>
      <c r="AV485" s="13" t="s">
        <v>89</v>
      </c>
      <c r="AW485" s="13" t="s">
        <v>39</v>
      </c>
      <c r="AX485" s="13" t="s">
        <v>80</v>
      </c>
      <c r="AY485" s="158" t="s">
        <v>192</v>
      </c>
    </row>
    <row r="486" spans="2:65" s="13" customFormat="1" ht="10.199999999999999" x14ac:dyDescent="0.2">
      <c r="B486" s="157"/>
      <c r="D486" s="151" t="s">
        <v>203</v>
      </c>
      <c r="E486" s="158" t="s">
        <v>20</v>
      </c>
      <c r="F486" s="159" t="s">
        <v>4364</v>
      </c>
      <c r="H486" s="160">
        <v>16</v>
      </c>
      <c r="I486" s="161"/>
      <c r="L486" s="157"/>
      <c r="M486" s="162"/>
      <c r="T486" s="163"/>
      <c r="AT486" s="158" t="s">
        <v>203</v>
      </c>
      <c r="AU486" s="158" t="s">
        <v>89</v>
      </c>
      <c r="AV486" s="13" t="s">
        <v>89</v>
      </c>
      <c r="AW486" s="13" t="s">
        <v>39</v>
      </c>
      <c r="AX486" s="13" t="s">
        <v>80</v>
      </c>
      <c r="AY486" s="158" t="s">
        <v>192</v>
      </c>
    </row>
    <row r="487" spans="2:65" s="13" customFormat="1" ht="10.199999999999999" x14ac:dyDescent="0.2">
      <c r="B487" s="157"/>
      <c r="D487" s="151" t="s">
        <v>203</v>
      </c>
      <c r="E487" s="158" t="s">
        <v>20</v>
      </c>
      <c r="F487" s="159" t="s">
        <v>4365</v>
      </c>
      <c r="H487" s="160">
        <v>56.2</v>
      </c>
      <c r="I487" s="161"/>
      <c r="L487" s="157"/>
      <c r="M487" s="162"/>
      <c r="T487" s="163"/>
      <c r="AT487" s="158" t="s">
        <v>203</v>
      </c>
      <c r="AU487" s="158" t="s">
        <v>89</v>
      </c>
      <c r="AV487" s="13" t="s">
        <v>89</v>
      </c>
      <c r="AW487" s="13" t="s">
        <v>39</v>
      </c>
      <c r="AX487" s="13" t="s">
        <v>80</v>
      </c>
      <c r="AY487" s="158" t="s">
        <v>192</v>
      </c>
    </row>
    <row r="488" spans="2:65" s="13" customFormat="1" ht="10.199999999999999" x14ac:dyDescent="0.2">
      <c r="B488" s="157"/>
      <c r="D488" s="151" t="s">
        <v>203</v>
      </c>
      <c r="E488" s="158" t="s">
        <v>20</v>
      </c>
      <c r="F488" s="159" t="s">
        <v>4366</v>
      </c>
      <c r="H488" s="160">
        <v>46.8</v>
      </c>
      <c r="I488" s="161"/>
      <c r="L488" s="157"/>
      <c r="M488" s="162"/>
      <c r="T488" s="163"/>
      <c r="AT488" s="158" t="s">
        <v>203</v>
      </c>
      <c r="AU488" s="158" t="s">
        <v>89</v>
      </c>
      <c r="AV488" s="13" t="s">
        <v>89</v>
      </c>
      <c r="AW488" s="13" t="s">
        <v>39</v>
      </c>
      <c r="AX488" s="13" t="s">
        <v>80</v>
      </c>
      <c r="AY488" s="158" t="s">
        <v>192</v>
      </c>
    </row>
    <row r="489" spans="2:65" s="13" customFormat="1" ht="10.199999999999999" x14ac:dyDescent="0.2">
      <c r="B489" s="157"/>
      <c r="D489" s="151" t="s">
        <v>203</v>
      </c>
      <c r="E489" s="158" t="s">
        <v>20</v>
      </c>
      <c r="F489" s="159" t="s">
        <v>4367</v>
      </c>
      <c r="H489" s="160">
        <v>16.2</v>
      </c>
      <c r="I489" s="161"/>
      <c r="L489" s="157"/>
      <c r="M489" s="162"/>
      <c r="T489" s="163"/>
      <c r="AT489" s="158" t="s">
        <v>203</v>
      </c>
      <c r="AU489" s="158" t="s">
        <v>89</v>
      </c>
      <c r="AV489" s="13" t="s">
        <v>89</v>
      </c>
      <c r="AW489" s="13" t="s">
        <v>39</v>
      </c>
      <c r="AX489" s="13" t="s">
        <v>80</v>
      </c>
      <c r="AY489" s="158" t="s">
        <v>192</v>
      </c>
    </row>
    <row r="490" spans="2:65" s="13" customFormat="1" ht="10.199999999999999" x14ac:dyDescent="0.2">
      <c r="B490" s="157"/>
      <c r="D490" s="151" t="s">
        <v>203</v>
      </c>
      <c r="E490" s="158" t="s">
        <v>20</v>
      </c>
      <c r="F490" s="159" t="s">
        <v>4368</v>
      </c>
      <c r="H490" s="160">
        <v>35.6</v>
      </c>
      <c r="I490" s="161"/>
      <c r="L490" s="157"/>
      <c r="M490" s="162"/>
      <c r="T490" s="163"/>
      <c r="AT490" s="158" t="s">
        <v>203</v>
      </c>
      <c r="AU490" s="158" t="s">
        <v>89</v>
      </c>
      <c r="AV490" s="13" t="s">
        <v>89</v>
      </c>
      <c r="AW490" s="13" t="s">
        <v>39</v>
      </c>
      <c r="AX490" s="13" t="s">
        <v>80</v>
      </c>
      <c r="AY490" s="158" t="s">
        <v>192</v>
      </c>
    </row>
    <row r="491" spans="2:65" s="13" customFormat="1" ht="10.199999999999999" x14ac:dyDescent="0.2">
      <c r="B491" s="157"/>
      <c r="D491" s="151" t="s">
        <v>203</v>
      </c>
      <c r="E491" s="158" t="s">
        <v>20</v>
      </c>
      <c r="F491" s="159" t="s">
        <v>4369</v>
      </c>
      <c r="H491" s="160">
        <v>333.2</v>
      </c>
      <c r="I491" s="161"/>
      <c r="L491" s="157"/>
      <c r="M491" s="162"/>
      <c r="T491" s="163"/>
      <c r="AT491" s="158" t="s">
        <v>203</v>
      </c>
      <c r="AU491" s="158" t="s">
        <v>89</v>
      </c>
      <c r="AV491" s="13" t="s">
        <v>89</v>
      </c>
      <c r="AW491" s="13" t="s">
        <v>39</v>
      </c>
      <c r="AX491" s="13" t="s">
        <v>80</v>
      </c>
      <c r="AY491" s="158" t="s">
        <v>192</v>
      </c>
    </row>
    <row r="492" spans="2:65" s="14" customFormat="1" ht="10.199999999999999" x14ac:dyDescent="0.2">
      <c r="B492" s="164"/>
      <c r="D492" s="151" t="s">
        <v>203</v>
      </c>
      <c r="E492" s="165" t="s">
        <v>20</v>
      </c>
      <c r="F492" s="166" t="s">
        <v>207</v>
      </c>
      <c r="H492" s="167">
        <v>553.20000000000005</v>
      </c>
      <c r="I492" s="168"/>
      <c r="L492" s="164"/>
      <c r="M492" s="169"/>
      <c r="T492" s="170"/>
      <c r="AT492" s="165" t="s">
        <v>203</v>
      </c>
      <c r="AU492" s="165" t="s">
        <v>89</v>
      </c>
      <c r="AV492" s="14" t="s">
        <v>199</v>
      </c>
      <c r="AW492" s="14" t="s">
        <v>39</v>
      </c>
      <c r="AX492" s="14" t="s">
        <v>22</v>
      </c>
      <c r="AY492" s="165" t="s">
        <v>192</v>
      </c>
    </row>
    <row r="493" spans="2:65" s="11" customFormat="1" ht="22.8" customHeight="1" x14ac:dyDescent="0.25">
      <c r="B493" s="121"/>
      <c r="D493" s="122" t="s">
        <v>79</v>
      </c>
      <c r="E493" s="131" t="s">
        <v>266</v>
      </c>
      <c r="F493" s="131" t="s">
        <v>4370</v>
      </c>
      <c r="I493" s="124"/>
      <c r="J493" s="132">
        <f>BK493</f>
        <v>0</v>
      </c>
      <c r="L493" s="121"/>
      <c r="M493" s="126"/>
      <c r="P493" s="127">
        <f>SUM(P494:P530)</f>
        <v>0</v>
      </c>
      <c r="R493" s="127">
        <f>SUM(R494:R530)</f>
        <v>1.83016</v>
      </c>
      <c r="T493" s="128">
        <f>SUM(T494:T530)</f>
        <v>0.90060000000000007</v>
      </c>
      <c r="AR493" s="122" t="s">
        <v>22</v>
      </c>
      <c r="AT493" s="129" t="s">
        <v>79</v>
      </c>
      <c r="AU493" s="129" t="s">
        <v>22</v>
      </c>
      <c r="AY493" s="122" t="s">
        <v>192</v>
      </c>
      <c r="BK493" s="130">
        <f>SUM(BK494:BK530)</f>
        <v>0</v>
      </c>
    </row>
    <row r="494" spans="2:65" s="1" customFormat="1" ht="24.15" customHeight="1" x14ac:dyDescent="0.2">
      <c r="B494" s="33"/>
      <c r="C494" s="133" t="s">
        <v>703</v>
      </c>
      <c r="D494" s="133" t="s">
        <v>194</v>
      </c>
      <c r="E494" s="134" t="s">
        <v>4371</v>
      </c>
      <c r="F494" s="135" t="s">
        <v>4372</v>
      </c>
      <c r="G494" s="136" t="s">
        <v>269</v>
      </c>
      <c r="H494" s="137">
        <v>12</v>
      </c>
      <c r="I494" s="138"/>
      <c r="J494" s="139">
        <f>ROUND(I494*H494,2)</f>
        <v>0</v>
      </c>
      <c r="K494" s="135" t="s">
        <v>198</v>
      </c>
      <c r="L494" s="33"/>
      <c r="M494" s="140" t="s">
        <v>20</v>
      </c>
      <c r="N494" s="141" t="s">
        <v>51</v>
      </c>
      <c r="P494" s="142">
        <f>O494*H494</f>
        <v>0</v>
      </c>
      <c r="Q494" s="142">
        <v>5.0000000000000002E-5</v>
      </c>
      <c r="R494" s="142">
        <f>Q494*H494</f>
        <v>6.0000000000000006E-4</v>
      </c>
      <c r="S494" s="142">
        <v>7.5050000000000006E-2</v>
      </c>
      <c r="T494" s="143">
        <f>S494*H494</f>
        <v>0.90060000000000007</v>
      </c>
      <c r="AR494" s="144" t="s">
        <v>199</v>
      </c>
      <c r="AT494" s="144" t="s">
        <v>194</v>
      </c>
      <c r="AU494" s="144" t="s">
        <v>89</v>
      </c>
      <c r="AY494" s="18" t="s">
        <v>192</v>
      </c>
      <c r="BE494" s="145">
        <f>IF(N494="základní",J494,0)</f>
        <v>0</v>
      </c>
      <c r="BF494" s="145">
        <f>IF(N494="snížená",J494,0)</f>
        <v>0</v>
      </c>
      <c r="BG494" s="145">
        <f>IF(N494="zákl. přenesená",J494,0)</f>
        <v>0</v>
      </c>
      <c r="BH494" s="145">
        <f>IF(N494="sníž. přenesená",J494,0)</f>
        <v>0</v>
      </c>
      <c r="BI494" s="145">
        <f>IF(N494="nulová",J494,0)</f>
        <v>0</v>
      </c>
      <c r="BJ494" s="18" t="s">
        <v>22</v>
      </c>
      <c r="BK494" s="145">
        <f>ROUND(I494*H494,2)</f>
        <v>0</v>
      </c>
      <c r="BL494" s="18" t="s">
        <v>199</v>
      </c>
      <c r="BM494" s="144" t="s">
        <v>4373</v>
      </c>
    </row>
    <row r="495" spans="2:65" s="1" customFormat="1" ht="10.199999999999999" x14ac:dyDescent="0.2">
      <c r="B495" s="33"/>
      <c r="D495" s="146" t="s">
        <v>201</v>
      </c>
      <c r="F495" s="147" t="s">
        <v>4374</v>
      </c>
      <c r="I495" s="148"/>
      <c r="L495" s="33"/>
      <c r="M495" s="149"/>
      <c r="T495" s="54"/>
      <c r="AT495" s="18" t="s">
        <v>201</v>
      </c>
      <c r="AU495" s="18" t="s">
        <v>89</v>
      </c>
    </row>
    <row r="496" spans="2:65" s="12" customFormat="1" ht="10.199999999999999" x14ac:dyDescent="0.2">
      <c r="B496" s="150"/>
      <c r="D496" s="151" t="s">
        <v>203</v>
      </c>
      <c r="E496" s="152" t="s">
        <v>20</v>
      </c>
      <c r="F496" s="153" t="s">
        <v>4375</v>
      </c>
      <c r="H496" s="152" t="s">
        <v>20</v>
      </c>
      <c r="I496" s="154"/>
      <c r="L496" s="150"/>
      <c r="M496" s="155"/>
      <c r="T496" s="156"/>
      <c r="AT496" s="152" t="s">
        <v>203</v>
      </c>
      <c r="AU496" s="152" t="s">
        <v>89</v>
      </c>
      <c r="AV496" s="12" t="s">
        <v>22</v>
      </c>
      <c r="AW496" s="12" t="s">
        <v>39</v>
      </c>
      <c r="AX496" s="12" t="s">
        <v>80</v>
      </c>
      <c r="AY496" s="152" t="s">
        <v>192</v>
      </c>
    </row>
    <row r="497" spans="2:65" s="12" customFormat="1" ht="10.199999999999999" x14ac:dyDescent="0.2">
      <c r="B497" s="150"/>
      <c r="D497" s="151" t="s">
        <v>203</v>
      </c>
      <c r="E497" s="152" t="s">
        <v>20</v>
      </c>
      <c r="F497" s="153" t="s">
        <v>4376</v>
      </c>
      <c r="H497" s="152" t="s">
        <v>20</v>
      </c>
      <c r="I497" s="154"/>
      <c r="L497" s="150"/>
      <c r="M497" s="155"/>
      <c r="T497" s="156"/>
      <c r="AT497" s="152" t="s">
        <v>203</v>
      </c>
      <c r="AU497" s="152" t="s">
        <v>89</v>
      </c>
      <c r="AV497" s="12" t="s">
        <v>22</v>
      </c>
      <c r="AW497" s="12" t="s">
        <v>39</v>
      </c>
      <c r="AX497" s="12" t="s">
        <v>80</v>
      </c>
      <c r="AY497" s="152" t="s">
        <v>192</v>
      </c>
    </row>
    <row r="498" spans="2:65" s="13" customFormat="1" ht="10.199999999999999" x14ac:dyDescent="0.2">
      <c r="B498" s="157"/>
      <c r="D498" s="151" t="s">
        <v>203</v>
      </c>
      <c r="E498" s="158" t="s">
        <v>20</v>
      </c>
      <c r="F498" s="159" t="s">
        <v>4377</v>
      </c>
      <c r="H498" s="160">
        <v>6</v>
      </c>
      <c r="I498" s="161"/>
      <c r="L498" s="157"/>
      <c r="M498" s="162"/>
      <c r="T498" s="163"/>
      <c r="AT498" s="158" t="s">
        <v>203</v>
      </c>
      <c r="AU498" s="158" t="s">
        <v>89</v>
      </c>
      <c r="AV498" s="13" t="s">
        <v>89</v>
      </c>
      <c r="AW498" s="13" t="s">
        <v>39</v>
      </c>
      <c r="AX498" s="13" t="s">
        <v>80</v>
      </c>
      <c r="AY498" s="158" t="s">
        <v>192</v>
      </c>
    </row>
    <row r="499" spans="2:65" s="12" customFormat="1" ht="10.199999999999999" x14ac:dyDescent="0.2">
      <c r="B499" s="150"/>
      <c r="D499" s="151" t="s">
        <v>203</v>
      </c>
      <c r="E499" s="152" t="s">
        <v>20</v>
      </c>
      <c r="F499" s="153" t="s">
        <v>4378</v>
      </c>
      <c r="H499" s="152" t="s">
        <v>20</v>
      </c>
      <c r="I499" s="154"/>
      <c r="L499" s="150"/>
      <c r="M499" s="155"/>
      <c r="T499" s="156"/>
      <c r="AT499" s="152" t="s">
        <v>203</v>
      </c>
      <c r="AU499" s="152" t="s">
        <v>89</v>
      </c>
      <c r="AV499" s="12" t="s">
        <v>22</v>
      </c>
      <c r="AW499" s="12" t="s">
        <v>39</v>
      </c>
      <c r="AX499" s="12" t="s">
        <v>80</v>
      </c>
      <c r="AY499" s="152" t="s">
        <v>192</v>
      </c>
    </row>
    <row r="500" spans="2:65" s="13" customFormat="1" ht="10.199999999999999" x14ac:dyDescent="0.2">
      <c r="B500" s="157"/>
      <c r="D500" s="151" t="s">
        <v>203</v>
      </c>
      <c r="E500" s="158" t="s">
        <v>20</v>
      </c>
      <c r="F500" s="159" t="s">
        <v>4377</v>
      </c>
      <c r="H500" s="160">
        <v>6</v>
      </c>
      <c r="I500" s="161"/>
      <c r="L500" s="157"/>
      <c r="M500" s="162"/>
      <c r="T500" s="163"/>
      <c r="AT500" s="158" t="s">
        <v>203</v>
      </c>
      <c r="AU500" s="158" t="s">
        <v>89</v>
      </c>
      <c r="AV500" s="13" t="s">
        <v>89</v>
      </c>
      <c r="AW500" s="13" t="s">
        <v>39</v>
      </c>
      <c r="AX500" s="13" t="s">
        <v>80</v>
      </c>
      <c r="AY500" s="158" t="s">
        <v>192</v>
      </c>
    </row>
    <row r="501" spans="2:65" s="14" customFormat="1" ht="10.199999999999999" x14ac:dyDescent="0.2">
      <c r="B501" s="164"/>
      <c r="D501" s="151" t="s">
        <v>203</v>
      </c>
      <c r="E501" s="165" t="s">
        <v>20</v>
      </c>
      <c r="F501" s="166" t="s">
        <v>207</v>
      </c>
      <c r="H501" s="167">
        <v>12</v>
      </c>
      <c r="I501" s="168"/>
      <c r="L501" s="164"/>
      <c r="M501" s="169"/>
      <c r="T501" s="170"/>
      <c r="AT501" s="165" t="s">
        <v>203</v>
      </c>
      <c r="AU501" s="165" t="s">
        <v>89</v>
      </c>
      <c r="AV501" s="14" t="s">
        <v>199</v>
      </c>
      <c r="AW501" s="14" t="s">
        <v>39</v>
      </c>
      <c r="AX501" s="14" t="s">
        <v>22</v>
      </c>
      <c r="AY501" s="165" t="s">
        <v>192</v>
      </c>
    </row>
    <row r="502" spans="2:65" s="1" customFormat="1" ht="16.5" customHeight="1" x14ac:dyDescent="0.2">
      <c r="B502" s="33"/>
      <c r="C502" s="185" t="s">
        <v>708</v>
      </c>
      <c r="D502" s="185" t="s">
        <v>1615</v>
      </c>
      <c r="E502" s="186" t="s">
        <v>4379</v>
      </c>
      <c r="F502" s="187" t="s">
        <v>4380</v>
      </c>
      <c r="G502" s="188" t="s">
        <v>269</v>
      </c>
      <c r="H502" s="189">
        <v>12.18</v>
      </c>
      <c r="I502" s="190"/>
      <c r="J502" s="191">
        <f>ROUND(I502*H502,2)</f>
        <v>0</v>
      </c>
      <c r="K502" s="187" t="s">
        <v>198</v>
      </c>
      <c r="L502" s="192"/>
      <c r="M502" s="193" t="s">
        <v>20</v>
      </c>
      <c r="N502" s="194" t="s">
        <v>51</v>
      </c>
      <c r="P502" s="142">
        <f>O502*H502</f>
        <v>0</v>
      </c>
      <c r="Q502" s="142">
        <v>7.4999999999999997E-2</v>
      </c>
      <c r="R502" s="142">
        <f>Q502*H502</f>
        <v>0.91349999999999998</v>
      </c>
      <c r="S502" s="142">
        <v>0</v>
      </c>
      <c r="T502" s="143">
        <f>S502*H502</f>
        <v>0</v>
      </c>
      <c r="AR502" s="144" t="s">
        <v>266</v>
      </c>
      <c r="AT502" s="144" t="s">
        <v>1615</v>
      </c>
      <c r="AU502" s="144" t="s">
        <v>89</v>
      </c>
      <c r="AY502" s="18" t="s">
        <v>192</v>
      </c>
      <c r="BE502" s="145">
        <f>IF(N502="základní",J502,0)</f>
        <v>0</v>
      </c>
      <c r="BF502" s="145">
        <f>IF(N502="snížená",J502,0)</f>
        <v>0</v>
      </c>
      <c r="BG502" s="145">
        <f>IF(N502="zákl. přenesená",J502,0)</f>
        <v>0</v>
      </c>
      <c r="BH502" s="145">
        <f>IF(N502="sníž. přenesená",J502,0)</f>
        <v>0</v>
      </c>
      <c r="BI502" s="145">
        <f>IF(N502="nulová",J502,0)</f>
        <v>0</v>
      </c>
      <c r="BJ502" s="18" t="s">
        <v>22</v>
      </c>
      <c r="BK502" s="145">
        <f>ROUND(I502*H502,2)</f>
        <v>0</v>
      </c>
      <c r="BL502" s="18" t="s">
        <v>199</v>
      </c>
      <c r="BM502" s="144" t="s">
        <v>4381</v>
      </c>
    </row>
    <row r="503" spans="2:65" s="13" customFormat="1" ht="10.199999999999999" x14ac:dyDescent="0.2">
      <c r="B503" s="157"/>
      <c r="D503" s="151" t="s">
        <v>203</v>
      </c>
      <c r="F503" s="159" t="s">
        <v>4382</v>
      </c>
      <c r="H503" s="160">
        <v>12.18</v>
      </c>
      <c r="I503" s="161"/>
      <c r="L503" s="157"/>
      <c r="M503" s="162"/>
      <c r="T503" s="163"/>
      <c r="AT503" s="158" t="s">
        <v>203</v>
      </c>
      <c r="AU503" s="158" t="s">
        <v>89</v>
      </c>
      <c r="AV503" s="13" t="s">
        <v>89</v>
      </c>
      <c r="AW503" s="13" t="s">
        <v>4</v>
      </c>
      <c r="AX503" s="13" t="s">
        <v>22</v>
      </c>
      <c r="AY503" s="158" t="s">
        <v>192</v>
      </c>
    </row>
    <row r="504" spans="2:65" s="1" customFormat="1" ht="16.5" customHeight="1" x14ac:dyDescent="0.2">
      <c r="B504" s="33"/>
      <c r="C504" s="133" t="s">
        <v>713</v>
      </c>
      <c r="D504" s="133" t="s">
        <v>194</v>
      </c>
      <c r="E504" s="134" t="s">
        <v>4383</v>
      </c>
      <c r="F504" s="135" t="s">
        <v>4384</v>
      </c>
      <c r="G504" s="136" t="s">
        <v>269</v>
      </c>
      <c r="H504" s="137">
        <v>12</v>
      </c>
      <c r="I504" s="138"/>
      <c r="J504" s="139">
        <f>ROUND(I504*H504,2)</f>
        <v>0</v>
      </c>
      <c r="K504" s="135" t="s">
        <v>198</v>
      </c>
      <c r="L504" s="33"/>
      <c r="M504" s="140" t="s">
        <v>20</v>
      </c>
      <c r="N504" s="141" t="s">
        <v>51</v>
      </c>
      <c r="P504" s="142">
        <f>O504*H504</f>
        <v>0</v>
      </c>
      <c r="Q504" s="142">
        <v>0</v>
      </c>
      <c r="R504" s="142">
        <f>Q504*H504</f>
        <v>0</v>
      </c>
      <c r="S504" s="142">
        <v>0</v>
      </c>
      <c r="T504" s="143">
        <f>S504*H504</f>
        <v>0</v>
      </c>
      <c r="AR504" s="144" t="s">
        <v>199</v>
      </c>
      <c r="AT504" s="144" t="s">
        <v>194</v>
      </c>
      <c r="AU504" s="144" t="s">
        <v>89</v>
      </c>
      <c r="AY504" s="18" t="s">
        <v>192</v>
      </c>
      <c r="BE504" s="145">
        <f>IF(N504="základní",J504,0)</f>
        <v>0</v>
      </c>
      <c r="BF504" s="145">
        <f>IF(N504="snížená",J504,0)</f>
        <v>0</v>
      </c>
      <c r="BG504" s="145">
        <f>IF(N504="zákl. přenesená",J504,0)</f>
        <v>0</v>
      </c>
      <c r="BH504" s="145">
        <f>IF(N504="sníž. přenesená",J504,0)</f>
        <v>0</v>
      </c>
      <c r="BI504" s="145">
        <f>IF(N504="nulová",J504,0)</f>
        <v>0</v>
      </c>
      <c r="BJ504" s="18" t="s">
        <v>22</v>
      </c>
      <c r="BK504" s="145">
        <f>ROUND(I504*H504,2)</f>
        <v>0</v>
      </c>
      <c r="BL504" s="18" t="s">
        <v>199</v>
      </c>
      <c r="BM504" s="144" t="s">
        <v>4385</v>
      </c>
    </row>
    <row r="505" spans="2:65" s="1" customFormat="1" ht="10.199999999999999" x14ac:dyDescent="0.2">
      <c r="B505" s="33"/>
      <c r="D505" s="146" t="s">
        <v>201</v>
      </c>
      <c r="F505" s="147" t="s">
        <v>4386</v>
      </c>
      <c r="I505" s="148"/>
      <c r="L505" s="33"/>
      <c r="M505" s="149"/>
      <c r="T505" s="54"/>
      <c r="AT505" s="18" t="s">
        <v>201</v>
      </c>
      <c r="AU505" s="18" t="s">
        <v>89</v>
      </c>
    </row>
    <row r="506" spans="2:65" s="1" customFormat="1" ht="24.15" customHeight="1" x14ac:dyDescent="0.2">
      <c r="B506" s="33"/>
      <c r="C506" s="133" t="s">
        <v>718</v>
      </c>
      <c r="D506" s="133" t="s">
        <v>194</v>
      </c>
      <c r="E506" s="134" t="s">
        <v>1672</v>
      </c>
      <c r="F506" s="135" t="s">
        <v>1673</v>
      </c>
      <c r="G506" s="136" t="s">
        <v>487</v>
      </c>
      <c r="H506" s="137">
        <v>4</v>
      </c>
      <c r="I506" s="138"/>
      <c r="J506" s="139">
        <f>ROUND(I506*H506,2)</f>
        <v>0</v>
      </c>
      <c r="K506" s="135" t="s">
        <v>198</v>
      </c>
      <c r="L506" s="33"/>
      <c r="M506" s="140" t="s">
        <v>20</v>
      </c>
      <c r="N506" s="141" t="s">
        <v>51</v>
      </c>
      <c r="P506" s="142">
        <f>O506*H506</f>
        <v>0</v>
      </c>
      <c r="Q506" s="142">
        <v>1.0000000000000001E-5</v>
      </c>
      <c r="R506" s="142">
        <f>Q506*H506</f>
        <v>4.0000000000000003E-5</v>
      </c>
      <c r="S506" s="142">
        <v>0</v>
      </c>
      <c r="T506" s="143">
        <f>S506*H506</f>
        <v>0</v>
      </c>
      <c r="AR506" s="144" t="s">
        <v>199</v>
      </c>
      <c r="AT506" s="144" t="s">
        <v>194</v>
      </c>
      <c r="AU506" s="144" t="s">
        <v>89</v>
      </c>
      <c r="AY506" s="18" t="s">
        <v>192</v>
      </c>
      <c r="BE506" s="145">
        <f>IF(N506="základní",J506,0)</f>
        <v>0</v>
      </c>
      <c r="BF506" s="145">
        <f>IF(N506="snížená",J506,0)</f>
        <v>0</v>
      </c>
      <c r="BG506" s="145">
        <f>IF(N506="zákl. přenesená",J506,0)</f>
        <v>0</v>
      </c>
      <c r="BH506" s="145">
        <f>IF(N506="sníž. přenesená",J506,0)</f>
        <v>0</v>
      </c>
      <c r="BI506" s="145">
        <f>IF(N506="nulová",J506,0)</f>
        <v>0</v>
      </c>
      <c r="BJ506" s="18" t="s">
        <v>22</v>
      </c>
      <c r="BK506" s="145">
        <f>ROUND(I506*H506,2)</f>
        <v>0</v>
      </c>
      <c r="BL506" s="18" t="s">
        <v>199</v>
      </c>
      <c r="BM506" s="144" t="s">
        <v>4387</v>
      </c>
    </row>
    <row r="507" spans="2:65" s="1" customFormat="1" ht="10.199999999999999" x14ac:dyDescent="0.2">
      <c r="B507" s="33"/>
      <c r="D507" s="146" t="s">
        <v>201</v>
      </c>
      <c r="F507" s="147" t="s">
        <v>1675</v>
      </c>
      <c r="I507" s="148"/>
      <c r="L507" s="33"/>
      <c r="M507" s="149"/>
      <c r="T507" s="54"/>
      <c r="AT507" s="18" t="s">
        <v>201</v>
      </c>
      <c r="AU507" s="18" t="s">
        <v>89</v>
      </c>
    </row>
    <row r="508" spans="2:65" s="12" customFormat="1" ht="10.199999999999999" x14ac:dyDescent="0.2">
      <c r="B508" s="150"/>
      <c r="D508" s="151" t="s">
        <v>203</v>
      </c>
      <c r="E508" s="152" t="s">
        <v>20</v>
      </c>
      <c r="F508" s="153" t="s">
        <v>4388</v>
      </c>
      <c r="H508" s="152" t="s">
        <v>20</v>
      </c>
      <c r="I508" s="154"/>
      <c r="L508" s="150"/>
      <c r="M508" s="155"/>
      <c r="T508" s="156"/>
      <c r="AT508" s="152" t="s">
        <v>203</v>
      </c>
      <c r="AU508" s="152" t="s">
        <v>89</v>
      </c>
      <c r="AV508" s="12" t="s">
        <v>22</v>
      </c>
      <c r="AW508" s="12" t="s">
        <v>39</v>
      </c>
      <c r="AX508" s="12" t="s">
        <v>80</v>
      </c>
      <c r="AY508" s="152" t="s">
        <v>192</v>
      </c>
    </row>
    <row r="509" spans="2:65" s="13" customFormat="1" ht="10.199999999999999" x14ac:dyDescent="0.2">
      <c r="B509" s="157"/>
      <c r="D509" s="151" t="s">
        <v>203</v>
      </c>
      <c r="E509" s="158" t="s">
        <v>20</v>
      </c>
      <c r="F509" s="159" t="s">
        <v>89</v>
      </c>
      <c r="H509" s="160">
        <v>2</v>
      </c>
      <c r="I509" s="161"/>
      <c r="L509" s="157"/>
      <c r="M509" s="162"/>
      <c r="T509" s="163"/>
      <c r="AT509" s="158" t="s">
        <v>203</v>
      </c>
      <c r="AU509" s="158" t="s">
        <v>89</v>
      </c>
      <c r="AV509" s="13" t="s">
        <v>89</v>
      </c>
      <c r="AW509" s="13" t="s">
        <v>39</v>
      </c>
      <c r="AX509" s="13" t="s">
        <v>80</v>
      </c>
      <c r="AY509" s="158" t="s">
        <v>192</v>
      </c>
    </row>
    <row r="510" spans="2:65" s="12" customFormat="1" ht="10.199999999999999" x14ac:dyDescent="0.2">
      <c r="B510" s="150"/>
      <c r="D510" s="151" t="s">
        <v>203</v>
      </c>
      <c r="E510" s="152" t="s">
        <v>20</v>
      </c>
      <c r="F510" s="153" t="s">
        <v>4378</v>
      </c>
      <c r="H510" s="152" t="s">
        <v>20</v>
      </c>
      <c r="I510" s="154"/>
      <c r="L510" s="150"/>
      <c r="M510" s="155"/>
      <c r="T510" s="156"/>
      <c r="AT510" s="152" t="s">
        <v>203</v>
      </c>
      <c r="AU510" s="152" t="s">
        <v>89</v>
      </c>
      <c r="AV510" s="12" t="s">
        <v>22</v>
      </c>
      <c r="AW510" s="12" t="s">
        <v>39</v>
      </c>
      <c r="AX510" s="12" t="s">
        <v>80</v>
      </c>
      <c r="AY510" s="152" t="s">
        <v>192</v>
      </c>
    </row>
    <row r="511" spans="2:65" s="13" customFormat="1" ht="10.199999999999999" x14ac:dyDescent="0.2">
      <c r="B511" s="157"/>
      <c r="D511" s="151" t="s">
        <v>203</v>
      </c>
      <c r="E511" s="158" t="s">
        <v>20</v>
      </c>
      <c r="F511" s="159" t="s">
        <v>89</v>
      </c>
      <c r="H511" s="160">
        <v>2</v>
      </c>
      <c r="I511" s="161"/>
      <c r="L511" s="157"/>
      <c r="M511" s="162"/>
      <c r="T511" s="163"/>
      <c r="AT511" s="158" t="s">
        <v>203</v>
      </c>
      <c r="AU511" s="158" t="s">
        <v>89</v>
      </c>
      <c r="AV511" s="13" t="s">
        <v>89</v>
      </c>
      <c r="AW511" s="13" t="s">
        <v>39</v>
      </c>
      <c r="AX511" s="13" t="s">
        <v>80</v>
      </c>
      <c r="AY511" s="158" t="s">
        <v>192</v>
      </c>
    </row>
    <row r="512" spans="2:65" s="14" customFormat="1" ht="10.199999999999999" x14ac:dyDescent="0.2">
      <c r="B512" s="164"/>
      <c r="D512" s="151" t="s">
        <v>203</v>
      </c>
      <c r="E512" s="165" t="s">
        <v>20</v>
      </c>
      <c r="F512" s="166" t="s">
        <v>207</v>
      </c>
      <c r="H512" s="167">
        <v>4</v>
      </c>
      <c r="I512" s="168"/>
      <c r="L512" s="164"/>
      <c r="M512" s="169"/>
      <c r="T512" s="170"/>
      <c r="AT512" s="165" t="s">
        <v>203</v>
      </c>
      <c r="AU512" s="165" t="s">
        <v>89</v>
      </c>
      <c r="AV512" s="14" t="s">
        <v>199</v>
      </c>
      <c r="AW512" s="14" t="s">
        <v>39</v>
      </c>
      <c r="AX512" s="14" t="s">
        <v>22</v>
      </c>
      <c r="AY512" s="165" t="s">
        <v>192</v>
      </c>
    </row>
    <row r="513" spans="2:65" s="1" customFormat="1" ht="24.15" customHeight="1" x14ac:dyDescent="0.2">
      <c r="B513" s="33"/>
      <c r="C513" s="133" t="s">
        <v>725</v>
      </c>
      <c r="D513" s="133" t="s">
        <v>194</v>
      </c>
      <c r="E513" s="134" t="s">
        <v>1676</v>
      </c>
      <c r="F513" s="135" t="s">
        <v>1677</v>
      </c>
      <c r="G513" s="136" t="s">
        <v>487</v>
      </c>
      <c r="H513" s="137">
        <v>10</v>
      </c>
      <c r="I513" s="138"/>
      <c r="J513" s="139">
        <f>ROUND(I513*H513,2)</f>
        <v>0</v>
      </c>
      <c r="K513" s="135" t="s">
        <v>198</v>
      </c>
      <c r="L513" s="33"/>
      <c r="M513" s="140" t="s">
        <v>20</v>
      </c>
      <c r="N513" s="141" t="s">
        <v>51</v>
      </c>
      <c r="P513" s="142">
        <f>O513*H513</f>
        <v>0</v>
      </c>
      <c r="Q513" s="142">
        <v>1.0000000000000001E-5</v>
      </c>
      <c r="R513" s="142">
        <f>Q513*H513</f>
        <v>1E-4</v>
      </c>
      <c r="S513" s="142">
        <v>0</v>
      </c>
      <c r="T513" s="143">
        <f>S513*H513</f>
        <v>0</v>
      </c>
      <c r="AR513" s="144" t="s">
        <v>199</v>
      </c>
      <c r="AT513" s="144" t="s">
        <v>194</v>
      </c>
      <c r="AU513" s="144" t="s">
        <v>89</v>
      </c>
      <c r="AY513" s="18" t="s">
        <v>192</v>
      </c>
      <c r="BE513" s="145">
        <f>IF(N513="základní",J513,0)</f>
        <v>0</v>
      </c>
      <c r="BF513" s="145">
        <f>IF(N513="snížená",J513,0)</f>
        <v>0</v>
      </c>
      <c r="BG513" s="145">
        <f>IF(N513="zákl. přenesená",J513,0)</f>
        <v>0</v>
      </c>
      <c r="BH513" s="145">
        <f>IF(N513="sníž. přenesená",J513,0)</f>
        <v>0</v>
      </c>
      <c r="BI513" s="145">
        <f>IF(N513="nulová",J513,0)</f>
        <v>0</v>
      </c>
      <c r="BJ513" s="18" t="s">
        <v>22</v>
      </c>
      <c r="BK513" s="145">
        <f>ROUND(I513*H513,2)</f>
        <v>0</v>
      </c>
      <c r="BL513" s="18" t="s">
        <v>199</v>
      </c>
      <c r="BM513" s="144" t="s">
        <v>4389</v>
      </c>
    </row>
    <row r="514" spans="2:65" s="1" customFormat="1" ht="10.199999999999999" x14ac:dyDescent="0.2">
      <c r="B514" s="33"/>
      <c r="D514" s="146" t="s">
        <v>201</v>
      </c>
      <c r="F514" s="147" t="s">
        <v>1679</v>
      </c>
      <c r="I514" s="148"/>
      <c r="L514" s="33"/>
      <c r="M514" s="149"/>
      <c r="T514" s="54"/>
      <c r="AT514" s="18" t="s">
        <v>201</v>
      </c>
      <c r="AU514" s="18" t="s">
        <v>89</v>
      </c>
    </row>
    <row r="515" spans="2:65" s="12" customFormat="1" ht="10.199999999999999" x14ac:dyDescent="0.2">
      <c r="B515" s="150"/>
      <c r="D515" s="151" t="s">
        <v>203</v>
      </c>
      <c r="E515" s="152" t="s">
        <v>20</v>
      </c>
      <c r="F515" s="153" t="s">
        <v>4388</v>
      </c>
      <c r="H515" s="152" t="s">
        <v>20</v>
      </c>
      <c r="I515" s="154"/>
      <c r="L515" s="150"/>
      <c r="M515" s="155"/>
      <c r="T515" s="156"/>
      <c r="AT515" s="152" t="s">
        <v>203</v>
      </c>
      <c r="AU515" s="152" t="s">
        <v>89</v>
      </c>
      <c r="AV515" s="12" t="s">
        <v>22</v>
      </c>
      <c r="AW515" s="12" t="s">
        <v>39</v>
      </c>
      <c r="AX515" s="12" t="s">
        <v>80</v>
      </c>
      <c r="AY515" s="152" t="s">
        <v>192</v>
      </c>
    </row>
    <row r="516" spans="2:65" s="13" customFormat="1" ht="10.199999999999999" x14ac:dyDescent="0.2">
      <c r="B516" s="157"/>
      <c r="D516" s="151" t="s">
        <v>203</v>
      </c>
      <c r="E516" s="158" t="s">
        <v>20</v>
      </c>
      <c r="F516" s="159" t="s">
        <v>4390</v>
      </c>
      <c r="H516" s="160">
        <v>8</v>
      </c>
      <c r="I516" s="161"/>
      <c r="L516" s="157"/>
      <c r="M516" s="162"/>
      <c r="T516" s="163"/>
      <c r="AT516" s="158" t="s">
        <v>203</v>
      </c>
      <c r="AU516" s="158" t="s">
        <v>89</v>
      </c>
      <c r="AV516" s="13" t="s">
        <v>89</v>
      </c>
      <c r="AW516" s="13" t="s">
        <v>39</v>
      </c>
      <c r="AX516" s="13" t="s">
        <v>80</v>
      </c>
      <c r="AY516" s="158" t="s">
        <v>192</v>
      </c>
    </row>
    <row r="517" spans="2:65" s="12" customFormat="1" ht="10.199999999999999" x14ac:dyDescent="0.2">
      <c r="B517" s="150"/>
      <c r="D517" s="151" t="s">
        <v>203</v>
      </c>
      <c r="E517" s="152" t="s">
        <v>20</v>
      </c>
      <c r="F517" s="153" t="s">
        <v>4378</v>
      </c>
      <c r="H517" s="152" t="s">
        <v>20</v>
      </c>
      <c r="I517" s="154"/>
      <c r="L517" s="150"/>
      <c r="M517" s="155"/>
      <c r="T517" s="156"/>
      <c r="AT517" s="152" t="s">
        <v>203</v>
      </c>
      <c r="AU517" s="152" t="s">
        <v>89</v>
      </c>
      <c r="AV517" s="12" t="s">
        <v>22</v>
      </c>
      <c r="AW517" s="12" t="s">
        <v>39</v>
      </c>
      <c r="AX517" s="12" t="s">
        <v>80</v>
      </c>
      <c r="AY517" s="152" t="s">
        <v>192</v>
      </c>
    </row>
    <row r="518" spans="2:65" s="13" customFormat="1" ht="10.199999999999999" x14ac:dyDescent="0.2">
      <c r="B518" s="157"/>
      <c r="D518" s="151" t="s">
        <v>203</v>
      </c>
      <c r="E518" s="158" t="s">
        <v>20</v>
      </c>
      <c r="F518" s="159" t="s">
        <v>89</v>
      </c>
      <c r="H518" s="160">
        <v>2</v>
      </c>
      <c r="I518" s="161"/>
      <c r="L518" s="157"/>
      <c r="M518" s="162"/>
      <c r="T518" s="163"/>
      <c r="AT518" s="158" t="s">
        <v>203</v>
      </c>
      <c r="AU518" s="158" t="s">
        <v>89</v>
      </c>
      <c r="AV518" s="13" t="s">
        <v>89</v>
      </c>
      <c r="AW518" s="13" t="s">
        <v>39</v>
      </c>
      <c r="AX518" s="13" t="s">
        <v>80</v>
      </c>
      <c r="AY518" s="158" t="s">
        <v>192</v>
      </c>
    </row>
    <row r="519" spans="2:65" s="14" customFormat="1" ht="10.199999999999999" x14ac:dyDescent="0.2">
      <c r="B519" s="164"/>
      <c r="D519" s="151" t="s">
        <v>203</v>
      </c>
      <c r="E519" s="165" t="s">
        <v>20</v>
      </c>
      <c r="F519" s="166" t="s">
        <v>207</v>
      </c>
      <c r="H519" s="167">
        <v>10</v>
      </c>
      <c r="I519" s="168"/>
      <c r="L519" s="164"/>
      <c r="M519" s="169"/>
      <c r="T519" s="170"/>
      <c r="AT519" s="165" t="s">
        <v>203</v>
      </c>
      <c r="AU519" s="165" t="s">
        <v>89</v>
      </c>
      <c r="AV519" s="14" t="s">
        <v>199</v>
      </c>
      <c r="AW519" s="14" t="s">
        <v>39</v>
      </c>
      <c r="AX519" s="14" t="s">
        <v>22</v>
      </c>
      <c r="AY519" s="165" t="s">
        <v>192</v>
      </c>
    </row>
    <row r="520" spans="2:65" s="1" customFormat="1" ht="24.15" customHeight="1" x14ac:dyDescent="0.2">
      <c r="B520" s="33"/>
      <c r="C520" s="133" t="s">
        <v>731</v>
      </c>
      <c r="D520" s="133" t="s">
        <v>194</v>
      </c>
      <c r="E520" s="134" t="s">
        <v>1681</v>
      </c>
      <c r="F520" s="135" t="s">
        <v>1682</v>
      </c>
      <c r="G520" s="136" t="s">
        <v>487</v>
      </c>
      <c r="H520" s="137">
        <v>8</v>
      </c>
      <c r="I520" s="138"/>
      <c r="J520" s="139">
        <f>ROUND(I520*H520,2)</f>
        <v>0</v>
      </c>
      <c r="K520" s="135" t="s">
        <v>198</v>
      </c>
      <c r="L520" s="33"/>
      <c r="M520" s="140" t="s">
        <v>20</v>
      </c>
      <c r="N520" s="141" t="s">
        <v>51</v>
      </c>
      <c r="P520" s="142">
        <f>O520*H520</f>
        <v>0</v>
      </c>
      <c r="Q520" s="142">
        <v>6.9999999999999994E-5</v>
      </c>
      <c r="R520" s="142">
        <f>Q520*H520</f>
        <v>5.5999999999999995E-4</v>
      </c>
      <c r="S520" s="142">
        <v>0</v>
      </c>
      <c r="T520" s="143">
        <f>S520*H520</f>
        <v>0</v>
      </c>
      <c r="AR520" s="144" t="s">
        <v>199</v>
      </c>
      <c r="AT520" s="144" t="s">
        <v>194</v>
      </c>
      <c r="AU520" s="144" t="s">
        <v>89</v>
      </c>
      <c r="AY520" s="18" t="s">
        <v>192</v>
      </c>
      <c r="BE520" s="145">
        <f>IF(N520="základní",J520,0)</f>
        <v>0</v>
      </c>
      <c r="BF520" s="145">
        <f>IF(N520="snížená",J520,0)</f>
        <v>0</v>
      </c>
      <c r="BG520" s="145">
        <f>IF(N520="zákl. přenesená",J520,0)</f>
        <v>0</v>
      </c>
      <c r="BH520" s="145">
        <f>IF(N520="sníž. přenesená",J520,0)</f>
        <v>0</v>
      </c>
      <c r="BI520" s="145">
        <f>IF(N520="nulová",J520,0)</f>
        <v>0</v>
      </c>
      <c r="BJ520" s="18" t="s">
        <v>22</v>
      </c>
      <c r="BK520" s="145">
        <f>ROUND(I520*H520,2)</f>
        <v>0</v>
      </c>
      <c r="BL520" s="18" t="s">
        <v>199</v>
      </c>
      <c r="BM520" s="144" t="s">
        <v>4391</v>
      </c>
    </row>
    <row r="521" spans="2:65" s="1" customFormat="1" ht="10.199999999999999" x14ac:dyDescent="0.2">
      <c r="B521" s="33"/>
      <c r="D521" s="146" t="s">
        <v>201</v>
      </c>
      <c r="F521" s="147" t="s">
        <v>1684</v>
      </c>
      <c r="I521" s="148"/>
      <c r="L521" s="33"/>
      <c r="M521" s="149"/>
      <c r="T521" s="54"/>
      <c r="AT521" s="18" t="s">
        <v>201</v>
      </c>
      <c r="AU521" s="18" t="s">
        <v>89</v>
      </c>
    </row>
    <row r="522" spans="2:65" s="13" customFormat="1" ht="10.199999999999999" x14ac:dyDescent="0.2">
      <c r="B522" s="157"/>
      <c r="D522" s="151" t="s">
        <v>203</v>
      </c>
      <c r="E522" s="158" t="s">
        <v>20</v>
      </c>
      <c r="F522" s="159" t="s">
        <v>1685</v>
      </c>
      <c r="H522" s="160">
        <v>8</v>
      </c>
      <c r="I522" s="161"/>
      <c r="L522" s="157"/>
      <c r="M522" s="162"/>
      <c r="T522" s="163"/>
      <c r="AT522" s="158" t="s">
        <v>203</v>
      </c>
      <c r="AU522" s="158" t="s">
        <v>89</v>
      </c>
      <c r="AV522" s="13" t="s">
        <v>89</v>
      </c>
      <c r="AW522" s="13" t="s">
        <v>39</v>
      </c>
      <c r="AX522" s="13" t="s">
        <v>22</v>
      </c>
      <c r="AY522" s="158" t="s">
        <v>192</v>
      </c>
    </row>
    <row r="523" spans="2:65" s="1" customFormat="1" ht="24.15" customHeight="1" x14ac:dyDescent="0.2">
      <c r="B523" s="33"/>
      <c r="C523" s="133" t="s">
        <v>737</v>
      </c>
      <c r="D523" s="133" t="s">
        <v>194</v>
      </c>
      <c r="E523" s="134" t="s">
        <v>1686</v>
      </c>
      <c r="F523" s="135" t="s">
        <v>1687</v>
      </c>
      <c r="G523" s="136" t="s">
        <v>487</v>
      </c>
      <c r="H523" s="137">
        <v>2</v>
      </c>
      <c r="I523" s="138"/>
      <c r="J523" s="139">
        <f>ROUND(I523*H523,2)</f>
        <v>0</v>
      </c>
      <c r="K523" s="135" t="s">
        <v>198</v>
      </c>
      <c r="L523" s="33"/>
      <c r="M523" s="140" t="s">
        <v>20</v>
      </c>
      <c r="N523" s="141" t="s">
        <v>51</v>
      </c>
      <c r="P523" s="142">
        <f>O523*H523</f>
        <v>0</v>
      </c>
      <c r="Q523" s="142">
        <v>0.24034</v>
      </c>
      <c r="R523" s="142">
        <f>Q523*H523</f>
        <v>0.48068</v>
      </c>
      <c r="S523" s="142">
        <v>0</v>
      </c>
      <c r="T523" s="143">
        <f>S523*H523</f>
        <v>0</v>
      </c>
      <c r="AR523" s="144" t="s">
        <v>199</v>
      </c>
      <c r="AT523" s="144" t="s">
        <v>194</v>
      </c>
      <c r="AU523" s="144" t="s">
        <v>89</v>
      </c>
      <c r="AY523" s="18" t="s">
        <v>192</v>
      </c>
      <c r="BE523" s="145">
        <f>IF(N523="základní",J523,0)</f>
        <v>0</v>
      </c>
      <c r="BF523" s="145">
        <f>IF(N523="snížená",J523,0)</f>
        <v>0</v>
      </c>
      <c r="BG523" s="145">
        <f>IF(N523="zákl. přenesená",J523,0)</f>
        <v>0</v>
      </c>
      <c r="BH523" s="145">
        <f>IF(N523="sníž. přenesená",J523,0)</f>
        <v>0</v>
      </c>
      <c r="BI523" s="145">
        <f>IF(N523="nulová",J523,0)</f>
        <v>0</v>
      </c>
      <c r="BJ523" s="18" t="s">
        <v>22</v>
      </c>
      <c r="BK523" s="145">
        <f>ROUND(I523*H523,2)</f>
        <v>0</v>
      </c>
      <c r="BL523" s="18" t="s">
        <v>199</v>
      </c>
      <c r="BM523" s="144" t="s">
        <v>4392</v>
      </c>
    </row>
    <row r="524" spans="2:65" s="1" customFormat="1" ht="10.199999999999999" x14ac:dyDescent="0.2">
      <c r="B524" s="33"/>
      <c r="D524" s="146" t="s">
        <v>201</v>
      </c>
      <c r="F524" s="147" t="s">
        <v>1689</v>
      </c>
      <c r="I524" s="148"/>
      <c r="L524" s="33"/>
      <c r="M524" s="149"/>
      <c r="T524" s="54"/>
      <c r="AT524" s="18" t="s">
        <v>201</v>
      </c>
      <c r="AU524" s="18" t="s">
        <v>89</v>
      </c>
    </row>
    <row r="525" spans="2:65" s="12" customFormat="1" ht="10.199999999999999" x14ac:dyDescent="0.2">
      <c r="B525" s="150"/>
      <c r="D525" s="151" t="s">
        <v>203</v>
      </c>
      <c r="E525" s="152" t="s">
        <v>20</v>
      </c>
      <c r="F525" s="153" t="s">
        <v>4393</v>
      </c>
      <c r="H525" s="152" t="s">
        <v>20</v>
      </c>
      <c r="I525" s="154"/>
      <c r="L525" s="150"/>
      <c r="M525" s="155"/>
      <c r="T525" s="156"/>
      <c r="AT525" s="152" t="s">
        <v>203</v>
      </c>
      <c r="AU525" s="152" t="s">
        <v>89</v>
      </c>
      <c r="AV525" s="12" t="s">
        <v>22</v>
      </c>
      <c r="AW525" s="12" t="s">
        <v>39</v>
      </c>
      <c r="AX525" s="12" t="s">
        <v>80</v>
      </c>
      <c r="AY525" s="152" t="s">
        <v>192</v>
      </c>
    </row>
    <row r="526" spans="2:65" s="13" customFormat="1" ht="10.199999999999999" x14ac:dyDescent="0.2">
      <c r="B526" s="157"/>
      <c r="D526" s="151" t="s">
        <v>203</v>
      </c>
      <c r="E526" s="158" t="s">
        <v>20</v>
      </c>
      <c r="F526" s="159" t="s">
        <v>89</v>
      </c>
      <c r="H526" s="160">
        <v>2</v>
      </c>
      <c r="I526" s="161"/>
      <c r="L526" s="157"/>
      <c r="M526" s="162"/>
      <c r="T526" s="163"/>
      <c r="AT526" s="158" t="s">
        <v>203</v>
      </c>
      <c r="AU526" s="158" t="s">
        <v>89</v>
      </c>
      <c r="AV526" s="13" t="s">
        <v>89</v>
      </c>
      <c r="AW526" s="13" t="s">
        <v>39</v>
      </c>
      <c r="AX526" s="13" t="s">
        <v>22</v>
      </c>
      <c r="AY526" s="158" t="s">
        <v>192</v>
      </c>
    </row>
    <row r="527" spans="2:65" s="1" customFormat="1" ht="24.15" customHeight="1" x14ac:dyDescent="0.2">
      <c r="B527" s="33"/>
      <c r="C527" s="133" t="s">
        <v>745</v>
      </c>
      <c r="D527" s="133" t="s">
        <v>194</v>
      </c>
      <c r="E527" s="134" t="s">
        <v>4394</v>
      </c>
      <c r="F527" s="135" t="s">
        <v>4395</v>
      </c>
      <c r="G527" s="136" t="s">
        <v>487</v>
      </c>
      <c r="H527" s="137">
        <v>2</v>
      </c>
      <c r="I527" s="138"/>
      <c r="J527" s="139">
        <f>ROUND(I527*H527,2)</f>
        <v>0</v>
      </c>
      <c r="K527" s="135" t="s">
        <v>198</v>
      </c>
      <c r="L527" s="33"/>
      <c r="M527" s="140" t="s">
        <v>20</v>
      </c>
      <c r="N527" s="141" t="s">
        <v>51</v>
      </c>
      <c r="P527" s="142">
        <f>O527*H527</f>
        <v>0</v>
      </c>
      <c r="Q527" s="142">
        <v>0.21734000000000001</v>
      </c>
      <c r="R527" s="142">
        <f>Q527*H527</f>
        <v>0.43468000000000001</v>
      </c>
      <c r="S527" s="142">
        <v>0</v>
      </c>
      <c r="T527" s="143">
        <f>S527*H527</f>
        <v>0</v>
      </c>
      <c r="AR527" s="144" t="s">
        <v>199</v>
      </c>
      <c r="AT527" s="144" t="s">
        <v>194</v>
      </c>
      <c r="AU527" s="144" t="s">
        <v>89</v>
      </c>
      <c r="AY527" s="18" t="s">
        <v>192</v>
      </c>
      <c r="BE527" s="145">
        <f>IF(N527="základní",J527,0)</f>
        <v>0</v>
      </c>
      <c r="BF527" s="145">
        <f>IF(N527="snížená",J527,0)</f>
        <v>0</v>
      </c>
      <c r="BG527" s="145">
        <f>IF(N527="zákl. přenesená",J527,0)</f>
        <v>0</v>
      </c>
      <c r="BH527" s="145">
        <f>IF(N527="sníž. přenesená",J527,0)</f>
        <v>0</v>
      </c>
      <c r="BI527" s="145">
        <f>IF(N527="nulová",J527,0)</f>
        <v>0</v>
      </c>
      <c r="BJ527" s="18" t="s">
        <v>22</v>
      </c>
      <c r="BK527" s="145">
        <f>ROUND(I527*H527,2)</f>
        <v>0</v>
      </c>
      <c r="BL527" s="18" t="s">
        <v>199</v>
      </c>
      <c r="BM527" s="144" t="s">
        <v>4396</v>
      </c>
    </row>
    <row r="528" spans="2:65" s="1" customFormat="1" ht="10.199999999999999" x14ac:dyDescent="0.2">
      <c r="B528" s="33"/>
      <c r="D528" s="146" t="s">
        <v>201</v>
      </c>
      <c r="F528" s="147" t="s">
        <v>4397</v>
      </c>
      <c r="I528" s="148"/>
      <c r="L528" s="33"/>
      <c r="M528" s="149"/>
      <c r="T528" s="54"/>
      <c r="AT528" s="18" t="s">
        <v>201</v>
      </c>
      <c r="AU528" s="18" t="s">
        <v>89</v>
      </c>
    </row>
    <row r="529" spans="2:65" s="12" customFormat="1" ht="10.199999999999999" x14ac:dyDescent="0.2">
      <c r="B529" s="150"/>
      <c r="D529" s="151" t="s">
        <v>203</v>
      </c>
      <c r="E529" s="152" t="s">
        <v>20</v>
      </c>
      <c r="F529" s="153" t="s">
        <v>4378</v>
      </c>
      <c r="H529" s="152" t="s">
        <v>20</v>
      </c>
      <c r="I529" s="154"/>
      <c r="L529" s="150"/>
      <c r="M529" s="155"/>
      <c r="T529" s="156"/>
      <c r="AT529" s="152" t="s">
        <v>203</v>
      </c>
      <c r="AU529" s="152" t="s">
        <v>89</v>
      </c>
      <c r="AV529" s="12" t="s">
        <v>22</v>
      </c>
      <c r="AW529" s="12" t="s">
        <v>39</v>
      </c>
      <c r="AX529" s="12" t="s">
        <v>80</v>
      </c>
      <c r="AY529" s="152" t="s">
        <v>192</v>
      </c>
    </row>
    <row r="530" spans="2:65" s="13" customFormat="1" ht="10.199999999999999" x14ac:dyDescent="0.2">
      <c r="B530" s="157"/>
      <c r="D530" s="151" t="s">
        <v>203</v>
      </c>
      <c r="E530" s="158" t="s">
        <v>20</v>
      </c>
      <c r="F530" s="159" t="s">
        <v>89</v>
      </c>
      <c r="H530" s="160">
        <v>2</v>
      </c>
      <c r="I530" s="161"/>
      <c r="L530" s="157"/>
      <c r="M530" s="162"/>
      <c r="T530" s="163"/>
      <c r="AT530" s="158" t="s">
        <v>203</v>
      </c>
      <c r="AU530" s="158" t="s">
        <v>89</v>
      </c>
      <c r="AV530" s="13" t="s">
        <v>89</v>
      </c>
      <c r="AW530" s="13" t="s">
        <v>39</v>
      </c>
      <c r="AX530" s="13" t="s">
        <v>22</v>
      </c>
      <c r="AY530" s="158" t="s">
        <v>192</v>
      </c>
    </row>
    <row r="531" spans="2:65" s="11" customFormat="1" ht="22.8" customHeight="1" x14ac:dyDescent="0.25">
      <c r="B531" s="121"/>
      <c r="D531" s="122" t="s">
        <v>79</v>
      </c>
      <c r="E531" s="131" t="s">
        <v>208</v>
      </c>
      <c r="F531" s="131" t="s">
        <v>209</v>
      </c>
      <c r="I531" s="124"/>
      <c r="J531" s="132">
        <f>BK531</f>
        <v>0</v>
      </c>
      <c r="L531" s="121"/>
      <c r="M531" s="126"/>
      <c r="P531" s="127">
        <f>SUM(P532:P703)</f>
        <v>0</v>
      </c>
      <c r="R531" s="127">
        <f>SUM(R532:R703)</f>
        <v>6.6448540000000005</v>
      </c>
      <c r="T531" s="128">
        <f>SUM(T532:T703)</f>
        <v>24.973798999999996</v>
      </c>
      <c r="AR531" s="122" t="s">
        <v>22</v>
      </c>
      <c r="AT531" s="129" t="s">
        <v>79</v>
      </c>
      <c r="AU531" s="129" t="s">
        <v>22</v>
      </c>
      <c r="AY531" s="122" t="s">
        <v>192</v>
      </c>
      <c r="BK531" s="130">
        <f>SUM(BK532:BK703)</f>
        <v>0</v>
      </c>
    </row>
    <row r="532" spans="2:65" s="1" customFormat="1" ht="16.5" customHeight="1" x14ac:dyDescent="0.2">
      <c r="B532" s="33"/>
      <c r="C532" s="133" t="s">
        <v>754</v>
      </c>
      <c r="D532" s="133" t="s">
        <v>194</v>
      </c>
      <c r="E532" s="134" t="s">
        <v>4398</v>
      </c>
      <c r="F532" s="135" t="s">
        <v>4399</v>
      </c>
      <c r="G532" s="136" t="s">
        <v>487</v>
      </c>
      <c r="H532" s="137">
        <v>2</v>
      </c>
      <c r="I532" s="138"/>
      <c r="J532" s="139">
        <f>ROUND(I532*H532,2)</f>
        <v>0</v>
      </c>
      <c r="K532" s="135" t="s">
        <v>198</v>
      </c>
      <c r="L532" s="33"/>
      <c r="M532" s="140" t="s">
        <v>20</v>
      </c>
      <c r="N532" s="141" t="s">
        <v>51</v>
      </c>
      <c r="P532" s="142">
        <f>O532*H532</f>
        <v>0</v>
      </c>
      <c r="Q532" s="142">
        <v>6.9999999999999999E-4</v>
      </c>
      <c r="R532" s="142">
        <f>Q532*H532</f>
        <v>1.4E-3</v>
      </c>
      <c r="S532" s="142">
        <v>0</v>
      </c>
      <c r="T532" s="143">
        <f>S532*H532</f>
        <v>0</v>
      </c>
      <c r="AR532" s="144" t="s">
        <v>199</v>
      </c>
      <c r="AT532" s="144" t="s">
        <v>194</v>
      </c>
      <c r="AU532" s="144" t="s">
        <v>89</v>
      </c>
      <c r="AY532" s="18" t="s">
        <v>192</v>
      </c>
      <c r="BE532" s="145">
        <f>IF(N532="základní",J532,0)</f>
        <v>0</v>
      </c>
      <c r="BF532" s="145">
        <f>IF(N532="snížená",J532,0)</f>
        <v>0</v>
      </c>
      <c r="BG532" s="145">
        <f>IF(N532="zákl. přenesená",J532,0)</f>
        <v>0</v>
      </c>
      <c r="BH532" s="145">
        <f>IF(N532="sníž. přenesená",J532,0)</f>
        <v>0</v>
      </c>
      <c r="BI532" s="145">
        <f>IF(N532="nulová",J532,0)</f>
        <v>0</v>
      </c>
      <c r="BJ532" s="18" t="s">
        <v>22</v>
      </c>
      <c r="BK532" s="145">
        <f>ROUND(I532*H532,2)</f>
        <v>0</v>
      </c>
      <c r="BL532" s="18" t="s">
        <v>199</v>
      </c>
      <c r="BM532" s="144" t="s">
        <v>4400</v>
      </c>
    </row>
    <row r="533" spans="2:65" s="1" customFormat="1" ht="10.199999999999999" x14ac:dyDescent="0.2">
      <c r="B533" s="33"/>
      <c r="D533" s="146" t="s">
        <v>201</v>
      </c>
      <c r="F533" s="147" t="s">
        <v>4401</v>
      </c>
      <c r="I533" s="148"/>
      <c r="L533" s="33"/>
      <c r="M533" s="149"/>
      <c r="T533" s="54"/>
      <c r="AT533" s="18" t="s">
        <v>201</v>
      </c>
      <c r="AU533" s="18" t="s">
        <v>89</v>
      </c>
    </row>
    <row r="534" spans="2:65" s="12" customFormat="1" ht="10.199999999999999" x14ac:dyDescent="0.2">
      <c r="B534" s="150"/>
      <c r="D534" s="151" t="s">
        <v>203</v>
      </c>
      <c r="E534" s="152" t="s">
        <v>20</v>
      </c>
      <c r="F534" s="153" t="s">
        <v>4402</v>
      </c>
      <c r="H534" s="152" t="s">
        <v>20</v>
      </c>
      <c r="I534" s="154"/>
      <c r="L534" s="150"/>
      <c r="M534" s="155"/>
      <c r="T534" s="156"/>
      <c r="AT534" s="152" t="s">
        <v>203</v>
      </c>
      <c r="AU534" s="152" t="s">
        <v>89</v>
      </c>
      <c r="AV534" s="12" t="s">
        <v>22</v>
      </c>
      <c r="AW534" s="12" t="s">
        <v>39</v>
      </c>
      <c r="AX534" s="12" t="s">
        <v>80</v>
      </c>
      <c r="AY534" s="152" t="s">
        <v>192</v>
      </c>
    </row>
    <row r="535" spans="2:65" s="13" customFormat="1" ht="10.199999999999999" x14ac:dyDescent="0.2">
      <c r="B535" s="157"/>
      <c r="D535" s="151" t="s">
        <v>203</v>
      </c>
      <c r="E535" s="158" t="s">
        <v>20</v>
      </c>
      <c r="F535" s="159" t="s">
        <v>89</v>
      </c>
      <c r="H535" s="160">
        <v>2</v>
      </c>
      <c r="I535" s="161"/>
      <c r="L535" s="157"/>
      <c r="M535" s="162"/>
      <c r="T535" s="163"/>
      <c r="AT535" s="158" t="s">
        <v>203</v>
      </c>
      <c r="AU535" s="158" t="s">
        <v>89</v>
      </c>
      <c r="AV535" s="13" t="s">
        <v>89</v>
      </c>
      <c r="AW535" s="13" t="s">
        <v>39</v>
      </c>
      <c r="AX535" s="13" t="s">
        <v>22</v>
      </c>
      <c r="AY535" s="158" t="s">
        <v>192</v>
      </c>
    </row>
    <row r="536" spans="2:65" s="1" customFormat="1" ht="16.5" customHeight="1" x14ac:dyDescent="0.2">
      <c r="B536" s="33"/>
      <c r="C536" s="133" t="s">
        <v>764</v>
      </c>
      <c r="D536" s="133" t="s">
        <v>194</v>
      </c>
      <c r="E536" s="134" t="s">
        <v>4403</v>
      </c>
      <c r="F536" s="135" t="s">
        <v>4404</v>
      </c>
      <c r="G536" s="136" t="s">
        <v>487</v>
      </c>
      <c r="H536" s="137">
        <v>2</v>
      </c>
      <c r="I536" s="138"/>
      <c r="J536" s="139">
        <f>ROUND(I536*H536,2)</f>
        <v>0</v>
      </c>
      <c r="K536" s="135" t="s">
        <v>198</v>
      </c>
      <c r="L536" s="33"/>
      <c r="M536" s="140" t="s">
        <v>20</v>
      </c>
      <c r="N536" s="141" t="s">
        <v>51</v>
      </c>
      <c r="P536" s="142">
        <f>O536*H536</f>
        <v>0</v>
      </c>
      <c r="Q536" s="142">
        <v>0.10940999999999999</v>
      </c>
      <c r="R536" s="142">
        <f>Q536*H536</f>
        <v>0.21881999999999999</v>
      </c>
      <c r="S536" s="142">
        <v>0</v>
      </c>
      <c r="T536" s="143">
        <f>S536*H536</f>
        <v>0</v>
      </c>
      <c r="AR536" s="144" t="s">
        <v>199</v>
      </c>
      <c r="AT536" s="144" t="s">
        <v>194</v>
      </c>
      <c r="AU536" s="144" t="s">
        <v>89</v>
      </c>
      <c r="AY536" s="18" t="s">
        <v>192</v>
      </c>
      <c r="BE536" s="145">
        <f>IF(N536="základní",J536,0)</f>
        <v>0</v>
      </c>
      <c r="BF536" s="145">
        <f>IF(N536="snížená",J536,0)</f>
        <v>0</v>
      </c>
      <c r="BG536" s="145">
        <f>IF(N536="zákl. přenesená",J536,0)</f>
        <v>0</v>
      </c>
      <c r="BH536" s="145">
        <f>IF(N536="sníž. přenesená",J536,0)</f>
        <v>0</v>
      </c>
      <c r="BI536" s="145">
        <f>IF(N536="nulová",J536,0)</f>
        <v>0</v>
      </c>
      <c r="BJ536" s="18" t="s">
        <v>22</v>
      </c>
      <c r="BK536" s="145">
        <f>ROUND(I536*H536,2)</f>
        <v>0</v>
      </c>
      <c r="BL536" s="18" t="s">
        <v>199</v>
      </c>
      <c r="BM536" s="144" t="s">
        <v>4405</v>
      </c>
    </row>
    <row r="537" spans="2:65" s="1" customFormat="1" ht="10.199999999999999" x14ac:dyDescent="0.2">
      <c r="B537" s="33"/>
      <c r="D537" s="146" t="s">
        <v>201</v>
      </c>
      <c r="F537" s="147" t="s">
        <v>4406</v>
      </c>
      <c r="I537" s="148"/>
      <c r="L537" s="33"/>
      <c r="M537" s="149"/>
      <c r="T537" s="54"/>
      <c r="AT537" s="18" t="s">
        <v>201</v>
      </c>
      <c r="AU537" s="18" t="s">
        <v>89</v>
      </c>
    </row>
    <row r="538" spans="2:65" s="12" customFormat="1" ht="10.199999999999999" x14ac:dyDescent="0.2">
      <c r="B538" s="150"/>
      <c r="D538" s="151" t="s">
        <v>203</v>
      </c>
      <c r="E538" s="152" t="s">
        <v>20</v>
      </c>
      <c r="F538" s="153" t="s">
        <v>4407</v>
      </c>
      <c r="H538" s="152" t="s">
        <v>20</v>
      </c>
      <c r="I538" s="154"/>
      <c r="L538" s="150"/>
      <c r="M538" s="155"/>
      <c r="T538" s="156"/>
      <c r="AT538" s="152" t="s">
        <v>203</v>
      </c>
      <c r="AU538" s="152" t="s">
        <v>89</v>
      </c>
      <c r="AV538" s="12" t="s">
        <v>22</v>
      </c>
      <c r="AW538" s="12" t="s">
        <v>39</v>
      </c>
      <c r="AX538" s="12" t="s">
        <v>80</v>
      </c>
      <c r="AY538" s="152" t="s">
        <v>192</v>
      </c>
    </row>
    <row r="539" spans="2:65" s="13" customFormat="1" ht="10.199999999999999" x14ac:dyDescent="0.2">
      <c r="B539" s="157"/>
      <c r="D539" s="151" t="s">
        <v>203</v>
      </c>
      <c r="E539" s="158" t="s">
        <v>20</v>
      </c>
      <c r="F539" s="159" t="s">
        <v>89</v>
      </c>
      <c r="H539" s="160">
        <v>2</v>
      </c>
      <c r="I539" s="161"/>
      <c r="L539" s="157"/>
      <c r="M539" s="162"/>
      <c r="T539" s="163"/>
      <c r="AT539" s="158" t="s">
        <v>203</v>
      </c>
      <c r="AU539" s="158" t="s">
        <v>89</v>
      </c>
      <c r="AV539" s="13" t="s">
        <v>89</v>
      </c>
      <c r="AW539" s="13" t="s">
        <v>39</v>
      </c>
      <c r="AX539" s="13" t="s">
        <v>22</v>
      </c>
      <c r="AY539" s="158" t="s">
        <v>192</v>
      </c>
    </row>
    <row r="540" spans="2:65" s="1" customFormat="1" ht="24.15" customHeight="1" x14ac:dyDescent="0.2">
      <c r="B540" s="33"/>
      <c r="C540" s="133" t="s">
        <v>772</v>
      </c>
      <c r="D540" s="133" t="s">
        <v>194</v>
      </c>
      <c r="E540" s="134" t="s">
        <v>4408</v>
      </c>
      <c r="F540" s="135" t="s">
        <v>4409</v>
      </c>
      <c r="G540" s="136" t="s">
        <v>269</v>
      </c>
      <c r="H540" s="137">
        <v>33</v>
      </c>
      <c r="I540" s="138"/>
      <c r="J540" s="139">
        <f>ROUND(I540*H540,2)</f>
        <v>0</v>
      </c>
      <c r="K540" s="135" t="s">
        <v>198</v>
      </c>
      <c r="L540" s="33"/>
      <c r="M540" s="140" t="s">
        <v>20</v>
      </c>
      <c r="N540" s="141" t="s">
        <v>51</v>
      </c>
      <c r="P540" s="142">
        <f>O540*H540</f>
        <v>0</v>
      </c>
      <c r="Q540" s="142">
        <v>0.16849</v>
      </c>
      <c r="R540" s="142">
        <f>Q540*H540</f>
        <v>5.5601700000000003</v>
      </c>
      <c r="S540" s="142">
        <v>0</v>
      </c>
      <c r="T540" s="143">
        <f>S540*H540</f>
        <v>0</v>
      </c>
      <c r="AR540" s="144" t="s">
        <v>199</v>
      </c>
      <c r="AT540" s="144" t="s">
        <v>194</v>
      </c>
      <c r="AU540" s="144" t="s">
        <v>89</v>
      </c>
      <c r="AY540" s="18" t="s">
        <v>192</v>
      </c>
      <c r="BE540" s="145">
        <f>IF(N540="základní",J540,0)</f>
        <v>0</v>
      </c>
      <c r="BF540" s="145">
        <f>IF(N540="snížená",J540,0)</f>
        <v>0</v>
      </c>
      <c r="BG540" s="145">
        <f>IF(N540="zákl. přenesená",J540,0)</f>
        <v>0</v>
      </c>
      <c r="BH540" s="145">
        <f>IF(N540="sníž. přenesená",J540,0)</f>
        <v>0</v>
      </c>
      <c r="BI540" s="145">
        <f>IF(N540="nulová",J540,0)</f>
        <v>0</v>
      </c>
      <c r="BJ540" s="18" t="s">
        <v>22</v>
      </c>
      <c r="BK540" s="145">
        <f>ROUND(I540*H540,2)</f>
        <v>0</v>
      </c>
      <c r="BL540" s="18" t="s">
        <v>199</v>
      </c>
      <c r="BM540" s="144" t="s">
        <v>4410</v>
      </c>
    </row>
    <row r="541" spans="2:65" s="1" customFormat="1" ht="10.199999999999999" x14ac:dyDescent="0.2">
      <c r="B541" s="33"/>
      <c r="D541" s="146" t="s">
        <v>201</v>
      </c>
      <c r="F541" s="147" t="s">
        <v>4411</v>
      </c>
      <c r="I541" s="148"/>
      <c r="L541" s="33"/>
      <c r="M541" s="149"/>
      <c r="T541" s="54"/>
      <c r="AT541" s="18" t="s">
        <v>201</v>
      </c>
      <c r="AU541" s="18" t="s">
        <v>89</v>
      </c>
    </row>
    <row r="542" spans="2:65" s="12" customFormat="1" ht="10.199999999999999" x14ac:dyDescent="0.2">
      <c r="B542" s="150"/>
      <c r="D542" s="151" t="s">
        <v>203</v>
      </c>
      <c r="E542" s="152" t="s">
        <v>20</v>
      </c>
      <c r="F542" s="153" t="s">
        <v>4412</v>
      </c>
      <c r="H542" s="152" t="s">
        <v>20</v>
      </c>
      <c r="I542" s="154"/>
      <c r="L542" s="150"/>
      <c r="M542" s="155"/>
      <c r="T542" s="156"/>
      <c r="AT542" s="152" t="s">
        <v>203</v>
      </c>
      <c r="AU542" s="152" t="s">
        <v>89</v>
      </c>
      <c r="AV542" s="12" t="s">
        <v>22</v>
      </c>
      <c r="AW542" s="12" t="s">
        <v>39</v>
      </c>
      <c r="AX542" s="12" t="s">
        <v>80</v>
      </c>
      <c r="AY542" s="152" t="s">
        <v>192</v>
      </c>
    </row>
    <row r="543" spans="2:65" s="13" customFormat="1" ht="10.199999999999999" x14ac:dyDescent="0.2">
      <c r="B543" s="157"/>
      <c r="D543" s="151" t="s">
        <v>203</v>
      </c>
      <c r="E543" s="158" t="s">
        <v>20</v>
      </c>
      <c r="F543" s="159" t="s">
        <v>4048</v>
      </c>
      <c r="H543" s="160">
        <v>33</v>
      </c>
      <c r="I543" s="161"/>
      <c r="L543" s="157"/>
      <c r="M543" s="162"/>
      <c r="T543" s="163"/>
      <c r="AT543" s="158" t="s">
        <v>203</v>
      </c>
      <c r="AU543" s="158" t="s">
        <v>89</v>
      </c>
      <c r="AV543" s="13" t="s">
        <v>89</v>
      </c>
      <c r="AW543" s="13" t="s">
        <v>39</v>
      </c>
      <c r="AX543" s="13" t="s">
        <v>22</v>
      </c>
      <c r="AY543" s="158" t="s">
        <v>192</v>
      </c>
    </row>
    <row r="544" spans="2:65" s="1" customFormat="1" ht="16.5" customHeight="1" x14ac:dyDescent="0.2">
      <c r="B544" s="33"/>
      <c r="C544" s="185" t="s">
        <v>780</v>
      </c>
      <c r="D544" s="185" t="s">
        <v>1615</v>
      </c>
      <c r="E544" s="186" t="s">
        <v>4413</v>
      </c>
      <c r="F544" s="187" t="s">
        <v>4414</v>
      </c>
      <c r="G544" s="188" t="s">
        <v>269</v>
      </c>
      <c r="H544" s="189">
        <v>5.0490000000000004</v>
      </c>
      <c r="I544" s="190"/>
      <c r="J544" s="191">
        <f>ROUND(I544*H544,2)</f>
        <v>0</v>
      </c>
      <c r="K544" s="187" t="s">
        <v>20</v>
      </c>
      <c r="L544" s="192"/>
      <c r="M544" s="193" t="s">
        <v>20</v>
      </c>
      <c r="N544" s="194" t="s">
        <v>51</v>
      </c>
      <c r="P544" s="142">
        <f>O544*H544</f>
        <v>0</v>
      </c>
      <c r="Q544" s="142">
        <v>0.15</v>
      </c>
      <c r="R544" s="142">
        <f>Q544*H544</f>
        <v>0.75735000000000008</v>
      </c>
      <c r="S544" s="142">
        <v>0</v>
      </c>
      <c r="T544" s="143">
        <f>S544*H544</f>
        <v>0</v>
      </c>
      <c r="AR544" s="144" t="s">
        <v>266</v>
      </c>
      <c r="AT544" s="144" t="s">
        <v>1615</v>
      </c>
      <c r="AU544" s="144" t="s">
        <v>89</v>
      </c>
      <c r="AY544" s="18" t="s">
        <v>192</v>
      </c>
      <c r="BE544" s="145">
        <f>IF(N544="základní",J544,0)</f>
        <v>0</v>
      </c>
      <c r="BF544" s="145">
        <f>IF(N544="snížená",J544,0)</f>
        <v>0</v>
      </c>
      <c r="BG544" s="145">
        <f>IF(N544="zákl. přenesená",J544,0)</f>
        <v>0</v>
      </c>
      <c r="BH544" s="145">
        <f>IF(N544="sníž. přenesená",J544,0)</f>
        <v>0</v>
      </c>
      <c r="BI544" s="145">
        <f>IF(N544="nulová",J544,0)</f>
        <v>0</v>
      </c>
      <c r="BJ544" s="18" t="s">
        <v>22</v>
      </c>
      <c r="BK544" s="145">
        <f>ROUND(I544*H544,2)</f>
        <v>0</v>
      </c>
      <c r="BL544" s="18" t="s">
        <v>199</v>
      </c>
      <c r="BM544" s="144" t="s">
        <v>4415</v>
      </c>
    </row>
    <row r="545" spans="2:65" s="12" customFormat="1" ht="10.199999999999999" x14ac:dyDescent="0.2">
      <c r="B545" s="150"/>
      <c r="D545" s="151" t="s">
        <v>203</v>
      </c>
      <c r="E545" s="152" t="s">
        <v>20</v>
      </c>
      <c r="F545" s="153" t="s">
        <v>4416</v>
      </c>
      <c r="H545" s="152" t="s">
        <v>20</v>
      </c>
      <c r="I545" s="154"/>
      <c r="L545" s="150"/>
      <c r="M545" s="155"/>
      <c r="T545" s="156"/>
      <c r="AT545" s="152" t="s">
        <v>203</v>
      </c>
      <c r="AU545" s="152" t="s">
        <v>89</v>
      </c>
      <c r="AV545" s="12" t="s">
        <v>22</v>
      </c>
      <c r="AW545" s="12" t="s">
        <v>39</v>
      </c>
      <c r="AX545" s="12" t="s">
        <v>80</v>
      </c>
      <c r="AY545" s="152" t="s">
        <v>192</v>
      </c>
    </row>
    <row r="546" spans="2:65" s="13" customFormat="1" ht="10.199999999999999" x14ac:dyDescent="0.2">
      <c r="B546" s="157"/>
      <c r="D546" s="151" t="s">
        <v>203</v>
      </c>
      <c r="E546" s="158" t="s">
        <v>20</v>
      </c>
      <c r="F546" s="159" t="s">
        <v>4417</v>
      </c>
      <c r="H546" s="160">
        <v>4.95</v>
      </c>
      <c r="I546" s="161"/>
      <c r="L546" s="157"/>
      <c r="M546" s="162"/>
      <c r="T546" s="163"/>
      <c r="AT546" s="158" t="s">
        <v>203</v>
      </c>
      <c r="AU546" s="158" t="s">
        <v>89</v>
      </c>
      <c r="AV546" s="13" t="s">
        <v>89</v>
      </c>
      <c r="AW546" s="13" t="s">
        <v>39</v>
      </c>
      <c r="AX546" s="13" t="s">
        <v>22</v>
      </c>
      <c r="AY546" s="158" t="s">
        <v>192</v>
      </c>
    </row>
    <row r="547" spans="2:65" s="13" customFormat="1" ht="10.199999999999999" x14ac:dyDescent="0.2">
      <c r="B547" s="157"/>
      <c r="D547" s="151" t="s">
        <v>203</v>
      </c>
      <c r="F547" s="159" t="s">
        <v>4418</v>
      </c>
      <c r="H547" s="160">
        <v>5.0490000000000004</v>
      </c>
      <c r="I547" s="161"/>
      <c r="L547" s="157"/>
      <c r="M547" s="162"/>
      <c r="T547" s="163"/>
      <c r="AT547" s="158" t="s">
        <v>203</v>
      </c>
      <c r="AU547" s="158" t="s">
        <v>89</v>
      </c>
      <c r="AV547" s="13" t="s">
        <v>89</v>
      </c>
      <c r="AW547" s="13" t="s">
        <v>4</v>
      </c>
      <c r="AX547" s="13" t="s">
        <v>22</v>
      </c>
      <c r="AY547" s="158" t="s">
        <v>192</v>
      </c>
    </row>
    <row r="548" spans="2:65" s="1" customFormat="1" ht="24.15" customHeight="1" x14ac:dyDescent="0.2">
      <c r="B548" s="33"/>
      <c r="C548" s="133" t="s">
        <v>790</v>
      </c>
      <c r="D548" s="133" t="s">
        <v>194</v>
      </c>
      <c r="E548" s="134" t="s">
        <v>4419</v>
      </c>
      <c r="F548" s="135" t="s">
        <v>4420</v>
      </c>
      <c r="G548" s="136" t="s">
        <v>234</v>
      </c>
      <c r="H548" s="137">
        <v>400.48</v>
      </c>
      <c r="I548" s="138"/>
      <c r="J548" s="139">
        <f>ROUND(I548*H548,2)</f>
        <v>0</v>
      </c>
      <c r="K548" s="135" t="s">
        <v>198</v>
      </c>
      <c r="L548" s="33"/>
      <c r="M548" s="140" t="s">
        <v>20</v>
      </c>
      <c r="N548" s="141" t="s">
        <v>51</v>
      </c>
      <c r="P548" s="142">
        <f>O548*H548</f>
        <v>0</v>
      </c>
      <c r="Q548" s="142">
        <v>0</v>
      </c>
      <c r="R548" s="142">
        <f>Q548*H548</f>
        <v>0</v>
      </c>
      <c r="S548" s="142">
        <v>0</v>
      </c>
      <c r="T548" s="143">
        <f>S548*H548</f>
        <v>0</v>
      </c>
      <c r="AR548" s="144" t="s">
        <v>199</v>
      </c>
      <c r="AT548" s="144" t="s">
        <v>194</v>
      </c>
      <c r="AU548" s="144" t="s">
        <v>89</v>
      </c>
      <c r="AY548" s="18" t="s">
        <v>192</v>
      </c>
      <c r="BE548" s="145">
        <f>IF(N548="základní",J548,0)</f>
        <v>0</v>
      </c>
      <c r="BF548" s="145">
        <f>IF(N548="snížená",J548,0)</f>
        <v>0</v>
      </c>
      <c r="BG548" s="145">
        <f>IF(N548="zákl. přenesená",J548,0)</f>
        <v>0</v>
      </c>
      <c r="BH548" s="145">
        <f>IF(N548="sníž. přenesená",J548,0)</f>
        <v>0</v>
      </c>
      <c r="BI548" s="145">
        <f>IF(N548="nulová",J548,0)</f>
        <v>0</v>
      </c>
      <c r="BJ548" s="18" t="s">
        <v>22</v>
      </c>
      <c r="BK548" s="145">
        <f>ROUND(I548*H548,2)</f>
        <v>0</v>
      </c>
      <c r="BL548" s="18" t="s">
        <v>199</v>
      </c>
      <c r="BM548" s="144" t="s">
        <v>4421</v>
      </c>
    </row>
    <row r="549" spans="2:65" s="1" customFormat="1" ht="10.199999999999999" x14ac:dyDescent="0.2">
      <c r="B549" s="33"/>
      <c r="D549" s="146" t="s">
        <v>201</v>
      </c>
      <c r="F549" s="147" t="s">
        <v>4422</v>
      </c>
      <c r="I549" s="148"/>
      <c r="L549" s="33"/>
      <c r="M549" s="149"/>
      <c r="T549" s="54"/>
      <c r="AT549" s="18" t="s">
        <v>201</v>
      </c>
      <c r="AU549" s="18" t="s">
        <v>89</v>
      </c>
    </row>
    <row r="550" spans="2:65" s="12" customFormat="1" ht="10.199999999999999" x14ac:dyDescent="0.2">
      <c r="B550" s="150"/>
      <c r="D550" s="151" t="s">
        <v>203</v>
      </c>
      <c r="E550" s="152" t="s">
        <v>20</v>
      </c>
      <c r="F550" s="153" t="s">
        <v>4388</v>
      </c>
      <c r="H550" s="152" t="s">
        <v>20</v>
      </c>
      <c r="I550" s="154"/>
      <c r="L550" s="150"/>
      <c r="M550" s="155"/>
      <c r="T550" s="156"/>
      <c r="AT550" s="152" t="s">
        <v>203</v>
      </c>
      <c r="AU550" s="152" t="s">
        <v>89</v>
      </c>
      <c r="AV550" s="12" t="s">
        <v>22</v>
      </c>
      <c r="AW550" s="12" t="s">
        <v>39</v>
      </c>
      <c r="AX550" s="12" t="s">
        <v>80</v>
      </c>
      <c r="AY550" s="152" t="s">
        <v>192</v>
      </c>
    </row>
    <row r="551" spans="2:65" s="13" customFormat="1" ht="10.199999999999999" x14ac:dyDescent="0.2">
      <c r="B551" s="157"/>
      <c r="D551" s="151" t="s">
        <v>203</v>
      </c>
      <c r="E551" s="158" t="s">
        <v>20</v>
      </c>
      <c r="F551" s="159" t="s">
        <v>4423</v>
      </c>
      <c r="H551" s="160">
        <v>390.4</v>
      </c>
      <c r="I551" s="161"/>
      <c r="L551" s="157"/>
      <c r="M551" s="162"/>
      <c r="T551" s="163"/>
      <c r="AT551" s="158" t="s">
        <v>203</v>
      </c>
      <c r="AU551" s="158" t="s">
        <v>89</v>
      </c>
      <c r="AV551" s="13" t="s">
        <v>89</v>
      </c>
      <c r="AW551" s="13" t="s">
        <v>39</v>
      </c>
      <c r="AX551" s="13" t="s">
        <v>80</v>
      </c>
      <c r="AY551" s="158" t="s">
        <v>192</v>
      </c>
    </row>
    <row r="552" spans="2:65" s="12" customFormat="1" ht="10.199999999999999" x14ac:dyDescent="0.2">
      <c r="B552" s="150"/>
      <c r="D552" s="151" t="s">
        <v>203</v>
      </c>
      <c r="E552" s="152" t="s">
        <v>20</v>
      </c>
      <c r="F552" s="153" t="s">
        <v>4424</v>
      </c>
      <c r="H552" s="152" t="s">
        <v>20</v>
      </c>
      <c r="I552" s="154"/>
      <c r="L552" s="150"/>
      <c r="M552" s="155"/>
      <c r="T552" s="156"/>
      <c r="AT552" s="152" t="s">
        <v>203</v>
      </c>
      <c r="AU552" s="152" t="s">
        <v>89</v>
      </c>
      <c r="AV552" s="12" t="s">
        <v>22</v>
      </c>
      <c r="AW552" s="12" t="s">
        <v>39</v>
      </c>
      <c r="AX552" s="12" t="s">
        <v>80</v>
      </c>
      <c r="AY552" s="152" t="s">
        <v>192</v>
      </c>
    </row>
    <row r="553" spans="2:65" s="13" customFormat="1" ht="10.199999999999999" x14ac:dyDescent="0.2">
      <c r="B553" s="157"/>
      <c r="D553" s="151" t="s">
        <v>203</v>
      </c>
      <c r="E553" s="158" t="s">
        <v>20</v>
      </c>
      <c r="F553" s="159" t="s">
        <v>4425</v>
      </c>
      <c r="H553" s="160">
        <v>10.08</v>
      </c>
      <c r="I553" s="161"/>
      <c r="L553" s="157"/>
      <c r="M553" s="162"/>
      <c r="T553" s="163"/>
      <c r="AT553" s="158" t="s">
        <v>203</v>
      </c>
      <c r="AU553" s="158" t="s">
        <v>89</v>
      </c>
      <c r="AV553" s="13" t="s">
        <v>89</v>
      </c>
      <c r="AW553" s="13" t="s">
        <v>39</v>
      </c>
      <c r="AX553" s="13" t="s">
        <v>80</v>
      </c>
      <c r="AY553" s="158" t="s">
        <v>192</v>
      </c>
    </row>
    <row r="554" spans="2:65" s="14" customFormat="1" ht="10.199999999999999" x14ac:dyDescent="0.2">
      <c r="B554" s="164"/>
      <c r="D554" s="151" t="s">
        <v>203</v>
      </c>
      <c r="E554" s="165" t="s">
        <v>3987</v>
      </c>
      <c r="F554" s="166" t="s">
        <v>207</v>
      </c>
      <c r="H554" s="167">
        <v>400.48</v>
      </c>
      <c r="I554" s="168"/>
      <c r="L554" s="164"/>
      <c r="M554" s="169"/>
      <c r="T554" s="170"/>
      <c r="AT554" s="165" t="s">
        <v>203</v>
      </c>
      <c r="AU554" s="165" t="s">
        <v>89</v>
      </c>
      <c r="AV554" s="14" t="s">
        <v>199</v>
      </c>
      <c r="AW554" s="14" t="s">
        <v>39</v>
      </c>
      <c r="AX554" s="14" t="s">
        <v>22</v>
      </c>
      <c r="AY554" s="165" t="s">
        <v>192</v>
      </c>
    </row>
    <row r="555" spans="2:65" s="1" customFormat="1" ht="24.15" customHeight="1" x14ac:dyDescent="0.2">
      <c r="B555" s="33"/>
      <c r="C555" s="133" t="s">
        <v>797</v>
      </c>
      <c r="D555" s="133" t="s">
        <v>194</v>
      </c>
      <c r="E555" s="134" t="s">
        <v>4426</v>
      </c>
      <c r="F555" s="135" t="s">
        <v>4427</v>
      </c>
      <c r="G555" s="136" t="s">
        <v>234</v>
      </c>
      <c r="H555" s="137">
        <v>22426.880000000001</v>
      </c>
      <c r="I555" s="138"/>
      <c r="J555" s="139">
        <f>ROUND(I555*H555,2)</f>
        <v>0</v>
      </c>
      <c r="K555" s="135" t="s">
        <v>198</v>
      </c>
      <c r="L555" s="33"/>
      <c r="M555" s="140" t="s">
        <v>20</v>
      </c>
      <c r="N555" s="141" t="s">
        <v>51</v>
      </c>
      <c r="P555" s="142">
        <f>O555*H555</f>
        <v>0</v>
      </c>
      <c r="Q555" s="142">
        <v>0</v>
      </c>
      <c r="R555" s="142">
        <f>Q555*H555</f>
        <v>0</v>
      </c>
      <c r="S555" s="142">
        <v>0</v>
      </c>
      <c r="T555" s="143">
        <f>S555*H555</f>
        <v>0</v>
      </c>
      <c r="AR555" s="144" t="s">
        <v>199</v>
      </c>
      <c r="AT555" s="144" t="s">
        <v>194</v>
      </c>
      <c r="AU555" s="144" t="s">
        <v>89</v>
      </c>
      <c r="AY555" s="18" t="s">
        <v>192</v>
      </c>
      <c r="BE555" s="145">
        <f>IF(N555="základní",J555,0)</f>
        <v>0</v>
      </c>
      <c r="BF555" s="145">
        <f>IF(N555="snížená",J555,0)</f>
        <v>0</v>
      </c>
      <c r="BG555" s="145">
        <f>IF(N555="zákl. přenesená",J555,0)</f>
        <v>0</v>
      </c>
      <c r="BH555" s="145">
        <f>IF(N555="sníž. přenesená",J555,0)</f>
        <v>0</v>
      </c>
      <c r="BI555" s="145">
        <f>IF(N555="nulová",J555,0)</f>
        <v>0</v>
      </c>
      <c r="BJ555" s="18" t="s">
        <v>22</v>
      </c>
      <c r="BK555" s="145">
        <f>ROUND(I555*H555,2)</f>
        <v>0</v>
      </c>
      <c r="BL555" s="18" t="s">
        <v>199</v>
      </c>
      <c r="BM555" s="144" t="s">
        <v>4428</v>
      </c>
    </row>
    <row r="556" spans="2:65" s="1" customFormat="1" ht="10.199999999999999" x14ac:dyDescent="0.2">
      <c r="B556" s="33"/>
      <c r="D556" s="146" t="s">
        <v>201</v>
      </c>
      <c r="F556" s="147" t="s">
        <v>4429</v>
      </c>
      <c r="I556" s="148"/>
      <c r="L556" s="33"/>
      <c r="M556" s="149"/>
      <c r="T556" s="54"/>
      <c r="AT556" s="18" t="s">
        <v>201</v>
      </c>
      <c r="AU556" s="18" t="s">
        <v>89</v>
      </c>
    </row>
    <row r="557" spans="2:65" s="13" customFormat="1" ht="10.199999999999999" x14ac:dyDescent="0.2">
      <c r="B557" s="157"/>
      <c r="D557" s="151" t="s">
        <v>203</v>
      </c>
      <c r="E557" s="158" t="s">
        <v>20</v>
      </c>
      <c r="F557" s="159" t="s">
        <v>4430</v>
      </c>
      <c r="H557" s="160">
        <v>22426.880000000001</v>
      </c>
      <c r="I557" s="161"/>
      <c r="L557" s="157"/>
      <c r="M557" s="162"/>
      <c r="T557" s="163"/>
      <c r="AT557" s="158" t="s">
        <v>203</v>
      </c>
      <c r="AU557" s="158" t="s">
        <v>89</v>
      </c>
      <c r="AV557" s="13" t="s">
        <v>89</v>
      </c>
      <c r="AW557" s="13" t="s">
        <v>39</v>
      </c>
      <c r="AX557" s="13" t="s">
        <v>22</v>
      </c>
      <c r="AY557" s="158" t="s">
        <v>192</v>
      </c>
    </row>
    <row r="558" spans="2:65" s="1" customFormat="1" ht="24.15" customHeight="1" x14ac:dyDescent="0.2">
      <c r="B558" s="33"/>
      <c r="C558" s="133" t="s">
        <v>802</v>
      </c>
      <c r="D558" s="133" t="s">
        <v>194</v>
      </c>
      <c r="E558" s="134" t="s">
        <v>4431</v>
      </c>
      <c r="F558" s="135" t="s">
        <v>4432</v>
      </c>
      <c r="G558" s="136" t="s">
        <v>234</v>
      </c>
      <c r="H558" s="137">
        <v>400.48</v>
      </c>
      <c r="I558" s="138"/>
      <c r="J558" s="139">
        <f>ROUND(I558*H558,2)</f>
        <v>0</v>
      </c>
      <c r="K558" s="135" t="s">
        <v>198</v>
      </c>
      <c r="L558" s="33"/>
      <c r="M558" s="140" t="s">
        <v>20</v>
      </c>
      <c r="N558" s="141" t="s">
        <v>51</v>
      </c>
      <c r="P558" s="142">
        <f>O558*H558</f>
        <v>0</v>
      </c>
      <c r="Q558" s="142">
        <v>0</v>
      </c>
      <c r="R558" s="142">
        <f>Q558*H558</f>
        <v>0</v>
      </c>
      <c r="S558" s="142">
        <v>0</v>
      </c>
      <c r="T558" s="143">
        <f>S558*H558</f>
        <v>0</v>
      </c>
      <c r="AR558" s="144" t="s">
        <v>199</v>
      </c>
      <c r="AT558" s="144" t="s">
        <v>194</v>
      </c>
      <c r="AU558" s="144" t="s">
        <v>89</v>
      </c>
      <c r="AY558" s="18" t="s">
        <v>192</v>
      </c>
      <c r="BE558" s="145">
        <f>IF(N558="základní",J558,0)</f>
        <v>0</v>
      </c>
      <c r="BF558" s="145">
        <f>IF(N558="snížená",J558,0)</f>
        <v>0</v>
      </c>
      <c r="BG558" s="145">
        <f>IF(N558="zákl. přenesená",J558,0)</f>
        <v>0</v>
      </c>
      <c r="BH558" s="145">
        <f>IF(N558="sníž. přenesená",J558,0)</f>
        <v>0</v>
      </c>
      <c r="BI558" s="145">
        <f>IF(N558="nulová",J558,0)</f>
        <v>0</v>
      </c>
      <c r="BJ558" s="18" t="s">
        <v>22</v>
      </c>
      <c r="BK558" s="145">
        <f>ROUND(I558*H558,2)</f>
        <v>0</v>
      </c>
      <c r="BL558" s="18" t="s">
        <v>199</v>
      </c>
      <c r="BM558" s="144" t="s">
        <v>4433</v>
      </c>
    </row>
    <row r="559" spans="2:65" s="1" customFormat="1" ht="10.199999999999999" x14ac:dyDescent="0.2">
      <c r="B559" s="33"/>
      <c r="D559" s="146" t="s">
        <v>201</v>
      </c>
      <c r="F559" s="147" t="s">
        <v>4434</v>
      </c>
      <c r="I559" s="148"/>
      <c r="L559" s="33"/>
      <c r="M559" s="149"/>
      <c r="T559" s="54"/>
      <c r="AT559" s="18" t="s">
        <v>201</v>
      </c>
      <c r="AU559" s="18" t="s">
        <v>89</v>
      </c>
    </row>
    <row r="560" spans="2:65" s="1" customFormat="1" ht="16.5" customHeight="1" x14ac:dyDescent="0.2">
      <c r="B560" s="33"/>
      <c r="C560" s="133" t="s">
        <v>808</v>
      </c>
      <c r="D560" s="133" t="s">
        <v>194</v>
      </c>
      <c r="E560" s="134" t="s">
        <v>4435</v>
      </c>
      <c r="F560" s="135" t="s">
        <v>4436</v>
      </c>
      <c r="G560" s="136" t="s">
        <v>234</v>
      </c>
      <c r="H560" s="137">
        <v>400.48</v>
      </c>
      <c r="I560" s="138"/>
      <c r="J560" s="139">
        <f>ROUND(I560*H560,2)</f>
        <v>0</v>
      </c>
      <c r="K560" s="135" t="s">
        <v>198</v>
      </c>
      <c r="L560" s="33"/>
      <c r="M560" s="140" t="s">
        <v>20</v>
      </c>
      <c r="N560" s="141" t="s">
        <v>51</v>
      </c>
      <c r="P560" s="142">
        <f>O560*H560</f>
        <v>0</v>
      </c>
      <c r="Q560" s="142">
        <v>0</v>
      </c>
      <c r="R560" s="142">
        <f>Q560*H560</f>
        <v>0</v>
      </c>
      <c r="S560" s="142">
        <v>0</v>
      </c>
      <c r="T560" s="143">
        <f>S560*H560</f>
        <v>0</v>
      </c>
      <c r="AR560" s="144" t="s">
        <v>199</v>
      </c>
      <c r="AT560" s="144" t="s">
        <v>194</v>
      </c>
      <c r="AU560" s="144" t="s">
        <v>89</v>
      </c>
      <c r="AY560" s="18" t="s">
        <v>192</v>
      </c>
      <c r="BE560" s="145">
        <f>IF(N560="základní",J560,0)</f>
        <v>0</v>
      </c>
      <c r="BF560" s="145">
        <f>IF(N560="snížená",J560,0)</f>
        <v>0</v>
      </c>
      <c r="BG560" s="145">
        <f>IF(N560="zákl. přenesená",J560,0)</f>
        <v>0</v>
      </c>
      <c r="BH560" s="145">
        <f>IF(N560="sníž. přenesená",J560,0)</f>
        <v>0</v>
      </c>
      <c r="BI560" s="145">
        <f>IF(N560="nulová",J560,0)</f>
        <v>0</v>
      </c>
      <c r="BJ560" s="18" t="s">
        <v>22</v>
      </c>
      <c r="BK560" s="145">
        <f>ROUND(I560*H560,2)</f>
        <v>0</v>
      </c>
      <c r="BL560" s="18" t="s">
        <v>199</v>
      </c>
      <c r="BM560" s="144" t="s">
        <v>4437</v>
      </c>
    </row>
    <row r="561" spans="2:65" s="1" customFormat="1" ht="10.199999999999999" x14ac:dyDescent="0.2">
      <c r="B561" s="33"/>
      <c r="D561" s="146" t="s">
        <v>201</v>
      </c>
      <c r="F561" s="147" t="s">
        <v>4438</v>
      </c>
      <c r="I561" s="148"/>
      <c r="L561" s="33"/>
      <c r="M561" s="149"/>
      <c r="T561" s="54"/>
      <c r="AT561" s="18" t="s">
        <v>201</v>
      </c>
      <c r="AU561" s="18" t="s">
        <v>89</v>
      </c>
    </row>
    <row r="562" spans="2:65" s="13" customFormat="1" ht="10.199999999999999" x14ac:dyDescent="0.2">
      <c r="B562" s="157"/>
      <c r="D562" s="151" t="s">
        <v>203</v>
      </c>
      <c r="E562" s="158" t="s">
        <v>20</v>
      </c>
      <c r="F562" s="159" t="s">
        <v>3987</v>
      </c>
      <c r="H562" s="160">
        <v>400.48</v>
      </c>
      <c r="I562" s="161"/>
      <c r="L562" s="157"/>
      <c r="M562" s="162"/>
      <c r="T562" s="163"/>
      <c r="AT562" s="158" t="s">
        <v>203</v>
      </c>
      <c r="AU562" s="158" t="s">
        <v>89</v>
      </c>
      <c r="AV562" s="13" t="s">
        <v>89</v>
      </c>
      <c r="AW562" s="13" t="s">
        <v>39</v>
      </c>
      <c r="AX562" s="13" t="s">
        <v>22</v>
      </c>
      <c r="AY562" s="158" t="s">
        <v>192</v>
      </c>
    </row>
    <row r="563" spans="2:65" s="1" customFormat="1" ht="21.75" customHeight="1" x14ac:dyDescent="0.2">
      <c r="B563" s="33"/>
      <c r="C563" s="133" t="s">
        <v>841</v>
      </c>
      <c r="D563" s="133" t="s">
        <v>194</v>
      </c>
      <c r="E563" s="134" t="s">
        <v>4439</v>
      </c>
      <c r="F563" s="135" t="s">
        <v>4440</v>
      </c>
      <c r="G563" s="136" t="s">
        <v>234</v>
      </c>
      <c r="H563" s="137">
        <v>22426.880000000001</v>
      </c>
      <c r="I563" s="138"/>
      <c r="J563" s="139">
        <f>ROUND(I563*H563,2)</f>
        <v>0</v>
      </c>
      <c r="K563" s="135" t="s">
        <v>198</v>
      </c>
      <c r="L563" s="33"/>
      <c r="M563" s="140" t="s">
        <v>20</v>
      </c>
      <c r="N563" s="141" t="s">
        <v>51</v>
      </c>
      <c r="P563" s="142">
        <f>O563*H563</f>
        <v>0</v>
      </c>
      <c r="Q563" s="142">
        <v>0</v>
      </c>
      <c r="R563" s="142">
        <f>Q563*H563</f>
        <v>0</v>
      </c>
      <c r="S563" s="142">
        <v>0</v>
      </c>
      <c r="T563" s="143">
        <f>S563*H563</f>
        <v>0</v>
      </c>
      <c r="AR563" s="144" t="s">
        <v>199</v>
      </c>
      <c r="AT563" s="144" t="s">
        <v>194</v>
      </c>
      <c r="AU563" s="144" t="s">
        <v>89</v>
      </c>
      <c r="AY563" s="18" t="s">
        <v>192</v>
      </c>
      <c r="BE563" s="145">
        <f>IF(N563="základní",J563,0)</f>
        <v>0</v>
      </c>
      <c r="BF563" s="145">
        <f>IF(N563="snížená",J563,0)</f>
        <v>0</v>
      </c>
      <c r="BG563" s="145">
        <f>IF(N563="zákl. přenesená",J563,0)</f>
        <v>0</v>
      </c>
      <c r="BH563" s="145">
        <f>IF(N563="sníž. přenesená",J563,0)</f>
        <v>0</v>
      </c>
      <c r="BI563" s="145">
        <f>IF(N563="nulová",J563,0)</f>
        <v>0</v>
      </c>
      <c r="BJ563" s="18" t="s">
        <v>22</v>
      </c>
      <c r="BK563" s="145">
        <f>ROUND(I563*H563,2)</f>
        <v>0</v>
      </c>
      <c r="BL563" s="18" t="s">
        <v>199</v>
      </c>
      <c r="BM563" s="144" t="s">
        <v>4441</v>
      </c>
    </row>
    <row r="564" spans="2:65" s="1" customFormat="1" ht="10.199999999999999" x14ac:dyDescent="0.2">
      <c r="B564" s="33"/>
      <c r="D564" s="146" t="s">
        <v>201</v>
      </c>
      <c r="F564" s="147" t="s">
        <v>4442</v>
      </c>
      <c r="I564" s="148"/>
      <c r="L564" s="33"/>
      <c r="M564" s="149"/>
      <c r="T564" s="54"/>
      <c r="AT564" s="18" t="s">
        <v>201</v>
      </c>
      <c r="AU564" s="18" t="s">
        <v>89</v>
      </c>
    </row>
    <row r="565" spans="2:65" s="13" customFormat="1" ht="10.199999999999999" x14ac:dyDescent="0.2">
      <c r="B565" s="157"/>
      <c r="D565" s="151" t="s">
        <v>203</v>
      </c>
      <c r="E565" s="158" t="s">
        <v>20</v>
      </c>
      <c r="F565" s="159" t="s">
        <v>4430</v>
      </c>
      <c r="H565" s="160">
        <v>22426.880000000001</v>
      </c>
      <c r="I565" s="161"/>
      <c r="L565" s="157"/>
      <c r="M565" s="162"/>
      <c r="T565" s="163"/>
      <c r="AT565" s="158" t="s">
        <v>203</v>
      </c>
      <c r="AU565" s="158" t="s">
        <v>89</v>
      </c>
      <c r="AV565" s="13" t="s">
        <v>89</v>
      </c>
      <c r="AW565" s="13" t="s">
        <v>39</v>
      </c>
      <c r="AX565" s="13" t="s">
        <v>22</v>
      </c>
      <c r="AY565" s="158" t="s">
        <v>192</v>
      </c>
    </row>
    <row r="566" spans="2:65" s="1" customFormat="1" ht="16.5" customHeight="1" x14ac:dyDescent="0.2">
      <c r="B566" s="33"/>
      <c r="C566" s="133" t="s">
        <v>848</v>
      </c>
      <c r="D566" s="133" t="s">
        <v>194</v>
      </c>
      <c r="E566" s="134" t="s">
        <v>4443</v>
      </c>
      <c r="F566" s="135" t="s">
        <v>4444</v>
      </c>
      <c r="G566" s="136" t="s">
        <v>234</v>
      </c>
      <c r="H566" s="137">
        <v>400.48</v>
      </c>
      <c r="I566" s="138"/>
      <c r="J566" s="139">
        <f>ROUND(I566*H566,2)</f>
        <v>0</v>
      </c>
      <c r="K566" s="135" t="s">
        <v>198</v>
      </c>
      <c r="L566" s="33"/>
      <c r="M566" s="140" t="s">
        <v>20</v>
      </c>
      <c r="N566" s="141" t="s">
        <v>51</v>
      </c>
      <c r="P566" s="142">
        <f>O566*H566</f>
        <v>0</v>
      </c>
      <c r="Q566" s="142">
        <v>0</v>
      </c>
      <c r="R566" s="142">
        <f>Q566*H566</f>
        <v>0</v>
      </c>
      <c r="S566" s="142">
        <v>0</v>
      </c>
      <c r="T566" s="143">
        <f>S566*H566</f>
        <v>0</v>
      </c>
      <c r="AR566" s="144" t="s">
        <v>199</v>
      </c>
      <c r="AT566" s="144" t="s">
        <v>194</v>
      </c>
      <c r="AU566" s="144" t="s">
        <v>89</v>
      </c>
      <c r="AY566" s="18" t="s">
        <v>192</v>
      </c>
      <c r="BE566" s="145">
        <f>IF(N566="základní",J566,0)</f>
        <v>0</v>
      </c>
      <c r="BF566" s="145">
        <f>IF(N566="snížená",J566,0)</f>
        <v>0</v>
      </c>
      <c r="BG566" s="145">
        <f>IF(N566="zákl. přenesená",J566,0)</f>
        <v>0</v>
      </c>
      <c r="BH566" s="145">
        <f>IF(N566="sníž. přenesená",J566,0)</f>
        <v>0</v>
      </c>
      <c r="BI566" s="145">
        <f>IF(N566="nulová",J566,0)</f>
        <v>0</v>
      </c>
      <c r="BJ566" s="18" t="s">
        <v>22</v>
      </c>
      <c r="BK566" s="145">
        <f>ROUND(I566*H566,2)</f>
        <v>0</v>
      </c>
      <c r="BL566" s="18" t="s">
        <v>199</v>
      </c>
      <c r="BM566" s="144" t="s">
        <v>4445</v>
      </c>
    </row>
    <row r="567" spans="2:65" s="1" customFormat="1" ht="10.199999999999999" x14ac:dyDescent="0.2">
      <c r="B567" s="33"/>
      <c r="D567" s="146" t="s">
        <v>201</v>
      </c>
      <c r="F567" s="147" t="s">
        <v>4446</v>
      </c>
      <c r="I567" s="148"/>
      <c r="L567" s="33"/>
      <c r="M567" s="149"/>
      <c r="T567" s="54"/>
      <c r="AT567" s="18" t="s">
        <v>201</v>
      </c>
      <c r="AU567" s="18" t="s">
        <v>89</v>
      </c>
    </row>
    <row r="568" spans="2:65" s="13" customFormat="1" ht="10.199999999999999" x14ac:dyDescent="0.2">
      <c r="B568" s="157"/>
      <c r="D568" s="151" t="s">
        <v>203</v>
      </c>
      <c r="E568" s="158" t="s">
        <v>20</v>
      </c>
      <c r="F568" s="159" t="s">
        <v>3987</v>
      </c>
      <c r="H568" s="160">
        <v>400.48</v>
      </c>
      <c r="I568" s="161"/>
      <c r="L568" s="157"/>
      <c r="M568" s="162"/>
      <c r="T568" s="163"/>
      <c r="AT568" s="158" t="s">
        <v>203</v>
      </c>
      <c r="AU568" s="158" t="s">
        <v>89</v>
      </c>
      <c r="AV568" s="13" t="s">
        <v>89</v>
      </c>
      <c r="AW568" s="13" t="s">
        <v>39</v>
      </c>
      <c r="AX568" s="13" t="s">
        <v>22</v>
      </c>
      <c r="AY568" s="158" t="s">
        <v>192</v>
      </c>
    </row>
    <row r="569" spans="2:65" s="1" customFormat="1" ht="21.75" customHeight="1" x14ac:dyDescent="0.2">
      <c r="B569" s="33"/>
      <c r="C569" s="133" t="s">
        <v>861</v>
      </c>
      <c r="D569" s="133" t="s">
        <v>194</v>
      </c>
      <c r="E569" s="134" t="s">
        <v>4447</v>
      </c>
      <c r="F569" s="135" t="s">
        <v>4448</v>
      </c>
      <c r="G569" s="136" t="s">
        <v>269</v>
      </c>
      <c r="H569" s="137">
        <v>6</v>
      </c>
      <c r="I569" s="138"/>
      <c r="J569" s="139">
        <f>ROUND(I569*H569,2)</f>
        <v>0</v>
      </c>
      <c r="K569" s="135" t="s">
        <v>198</v>
      </c>
      <c r="L569" s="33"/>
      <c r="M569" s="140" t="s">
        <v>20</v>
      </c>
      <c r="N569" s="141" t="s">
        <v>51</v>
      </c>
      <c r="P569" s="142">
        <f>O569*H569</f>
        <v>0</v>
      </c>
      <c r="Q569" s="142">
        <v>0</v>
      </c>
      <c r="R569" s="142">
        <f>Q569*H569</f>
        <v>0</v>
      </c>
      <c r="S569" s="142">
        <v>0</v>
      </c>
      <c r="T569" s="143">
        <f>S569*H569</f>
        <v>0</v>
      </c>
      <c r="AR569" s="144" t="s">
        <v>199</v>
      </c>
      <c r="AT569" s="144" t="s">
        <v>194</v>
      </c>
      <c r="AU569" s="144" t="s">
        <v>89</v>
      </c>
      <c r="AY569" s="18" t="s">
        <v>192</v>
      </c>
      <c r="BE569" s="145">
        <f>IF(N569="základní",J569,0)</f>
        <v>0</v>
      </c>
      <c r="BF569" s="145">
        <f>IF(N569="snížená",J569,0)</f>
        <v>0</v>
      </c>
      <c r="BG569" s="145">
        <f>IF(N569="zákl. přenesená",J569,0)</f>
        <v>0</v>
      </c>
      <c r="BH569" s="145">
        <f>IF(N569="sníž. přenesená",J569,0)</f>
        <v>0</v>
      </c>
      <c r="BI569" s="145">
        <f>IF(N569="nulová",J569,0)</f>
        <v>0</v>
      </c>
      <c r="BJ569" s="18" t="s">
        <v>22</v>
      </c>
      <c r="BK569" s="145">
        <f>ROUND(I569*H569,2)</f>
        <v>0</v>
      </c>
      <c r="BL569" s="18" t="s">
        <v>199</v>
      </c>
      <c r="BM569" s="144" t="s">
        <v>4449</v>
      </c>
    </row>
    <row r="570" spans="2:65" s="1" customFormat="1" ht="10.199999999999999" x14ac:dyDescent="0.2">
      <c r="B570" s="33"/>
      <c r="D570" s="146" t="s">
        <v>201</v>
      </c>
      <c r="F570" s="147" t="s">
        <v>4450</v>
      </c>
      <c r="I570" s="148"/>
      <c r="L570" s="33"/>
      <c r="M570" s="149"/>
      <c r="T570" s="54"/>
      <c r="AT570" s="18" t="s">
        <v>201</v>
      </c>
      <c r="AU570" s="18" t="s">
        <v>89</v>
      </c>
    </row>
    <row r="571" spans="2:65" s="12" customFormat="1" ht="10.199999999999999" x14ac:dyDescent="0.2">
      <c r="B571" s="150"/>
      <c r="D571" s="151" t="s">
        <v>203</v>
      </c>
      <c r="E571" s="152" t="s">
        <v>20</v>
      </c>
      <c r="F571" s="153" t="s">
        <v>4388</v>
      </c>
      <c r="H571" s="152" t="s">
        <v>20</v>
      </c>
      <c r="I571" s="154"/>
      <c r="L571" s="150"/>
      <c r="M571" s="155"/>
      <c r="T571" s="156"/>
      <c r="AT571" s="152" t="s">
        <v>203</v>
      </c>
      <c r="AU571" s="152" t="s">
        <v>89</v>
      </c>
      <c r="AV571" s="12" t="s">
        <v>22</v>
      </c>
      <c r="AW571" s="12" t="s">
        <v>39</v>
      </c>
      <c r="AX571" s="12" t="s">
        <v>80</v>
      </c>
      <c r="AY571" s="152" t="s">
        <v>192</v>
      </c>
    </row>
    <row r="572" spans="2:65" s="13" customFormat="1" ht="10.199999999999999" x14ac:dyDescent="0.2">
      <c r="B572" s="157"/>
      <c r="D572" s="151" t="s">
        <v>203</v>
      </c>
      <c r="E572" s="158" t="s">
        <v>20</v>
      </c>
      <c r="F572" s="159" t="s">
        <v>4451</v>
      </c>
      <c r="H572" s="160">
        <v>6</v>
      </c>
      <c r="I572" s="161"/>
      <c r="L572" s="157"/>
      <c r="M572" s="162"/>
      <c r="T572" s="163"/>
      <c r="AT572" s="158" t="s">
        <v>203</v>
      </c>
      <c r="AU572" s="158" t="s">
        <v>89</v>
      </c>
      <c r="AV572" s="13" t="s">
        <v>89</v>
      </c>
      <c r="AW572" s="13" t="s">
        <v>39</v>
      </c>
      <c r="AX572" s="13" t="s">
        <v>22</v>
      </c>
      <c r="AY572" s="158" t="s">
        <v>192</v>
      </c>
    </row>
    <row r="573" spans="2:65" s="1" customFormat="1" ht="24.15" customHeight="1" x14ac:dyDescent="0.2">
      <c r="B573" s="33"/>
      <c r="C573" s="133" t="s">
        <v>866</v>
      </c>
      <c r="D573" s="133" t="s">
        <v>194</v>
      </c>
      <c r="E573" s="134" t="s">
        <v>4452</v>
      </c>
      <c r="F573" s="135" t="s">
        <v>4453</v>
      </c>
      <c r="G573" s="136" t="s">
        <v>269</v>
      </c>
      <c r="H573" s="137">
        <v>336</v>
      </c>
      <c r="I573" s="138"/>
      <c r="J573" s="139">
        <f>ROUND(I573*H573,2)</f>
        <v>0</v>
      </c>
      <c r="K573" s="135" t="s">
        <v>198</v>
      </c>
      <c r="L573" s="33"/>
      <c r="M573" s="140" t="s">
        <v>20</v>
      </c>
      <c r="N573" s="141" t="s">
        <v>51</v>
      </c>
      <c r="P573" s="142">
        <f>O573*H573</f>
        <v>0</v>
      </c>
      <c r="Q573" s="142">
        <v>0</v>
      </c>
      <c r="R573" s="142">
        <f>Q573*H573</f>
        <v>0</v>
      </c>
      <c r="S573" s="142">
        <v>0</v>
      </c>
      <c r="T573" s="143">
        <f>S573*H573</f>
        <v>0</v>
      </c>
      <c r="AR573" s="144" t="s">
        <v>199</v>
      </c>
      <c r="AT573" s="144" t="s">
        <v>194</v>
      </c>
      <c r="AU573" s="144" t="s">
        <v>89</v>
      </c>
      <c r="AY573" s="18" t="s">
        <v>192</v>
      </c>
      <c r="BE573" s="145">
        <f>IF(N573="základní",J573,0)</f>
        <v>0</v>
      </c>
      <c r="BF573" s="145">
        <f>IF(N573="snížená",J573,0)</f>
        <v>0</v>
      </c>
      <c r="BG573" s="145">
        <f>IF(N573="zákl. přenesená",J573,0)</f>
        <v>0</v>
      </c>
      <c r="BH573" s="145">
        <f>IF(N573="sníž. přenesená",J573,0)</f>
        <v>0</v>
      </c>
      <c r="BI573" s="145">
        <f>IF(N573="nulová",J573,0)</f>
        <v>0</v>
      </c>
      <c r="BJ573" s="18" t="s">
        <v>22</v>
      </c>
      <c r="BK573" s="145">
        <f>ROUND(I573*H573,2)</f>
        <v>0</v>
      </c>
      <c r="BL573" s="18" t="s">
        <v>199</v>
      </c>
      <c r="BM573" s="144" t="s">
        <v>4454</v>
      </c>
    </row>
    <row r="574" spans="2:65" s="1" customFormat="1" ht="10.199999999999999" x14ac:dyDescent="0.2">
      <c r="B574" s="33"/>
      <c r="D574" s="146" t="s">
        <v>201</v>
      </c>
      <c r="F574" s="147" t="s">
        <v>4455</v>
      </c>
      <c r="I574" s="148"/>
      <c r="L574" s="33"/>
      <c r="M574" s="149"/>
      <c r="T574" s="54"/>
      <c r="AT574" s="18" t="s">
        <v>201</v>
      </c>
      <c r="AU574" s="18" t="s">
        <v>89</v>
      </c>
    </row>
    <row r="575" spans="2:65" s="13" customFormat="1" ht="10.199999999999999" x14ac:dyDescent="0.2">
      <c r="B575" s="157"/>
      <c r="D575" s="151" t="s">
        <v>203</v>
      </c>
      <c r="E575" s="158" t="s">
        <v>20</v>
      </c>
      <c r="F575" s="159" t="s">
        <v>4456</v>
      </c>
      <c r="H575" s="160">
        <v>336</v>
      </c>
      <c r="I575" s="161"/>
      <c r="L575" s="157"/>
      <c r="M575" s="162"/>
      <c r="T575" s="163"/>
      <c r="AT575" s="158" t="s">
        <v>203</v>
      </c>
      <c r="AU575" s="158" t="s">
        <v>89</v>
      </c>
      <c r="AV575" s="13" t="s">
        <v>89</v>
      </c>
      <c r="AW575" s="13" t="s">
        <v>39</v>
      </c>
      <c r="AX575" s="13" t="s">
        <v>22</v>
      </c>
      <c r="AY575" s="158" t="s">
        <v>192</v>
      </c>
    </row>
    <row r="576" spans="2:65" s="1" customFormat="1" ht="21.75" customHeight="1" x14ac:dyDescent="0.2">
      <c r="B576" s="33"/>
      <c r="C576" s="133" t="s">
        <v>871</v>
      </c>
      <c r="D576" s="133" t="s">
        <v>194</v>
      </c>
      <c r="E576" s="134" t="s">
        <v>4457</v>
      </c>
      <c r="F576" s="135" t="s">
        <v>4458</v>
      </c>
      <c r="G576" s="136" t="s">
        <v>269</v>
      </c>
      <c r="H576" s="137">
        <v>6</v>
      </c>
      <c r="I576" s="138"/>
      <c r="J576" s="139">
        <f>ROUND(I576*H576,2)</f>
        <v>0</v>
      </c>
      <c r="K576" s="135" t="s">
        <v>198</v>
      </c>
      <c r="L576" s="33"/>
      <c r="M576" s="140" t="s">
        <v>20</v>
      </c>
      <c r="N576" s="141" t="s">
        <v>51</v>
      </c>
      <c r="P576" s="142">
        <f>O576*H576</f>
        <v>0</v>
      </c>
      <c r="Q576" s="142">
        <v>0</v>
      </c>
      <c r="R576" s="142">
        <f>Q576*H576</f>
        <v>0</v>
      </c>
      <c r="S576" s="142">
        <v>0</v>
      </c>
      <c r="T576" s="143">
        <f>S576*H576</f>
        <v>0</v>
      </c>
      <c r="AR576" s="144" t="s">
        <v>199</v>
      </c>
      <c r="AT576" s="144" t="s">
        <v>194</v>
      </c>
      <c r="AU576" s="144" t="s">
        <v>89</v>
      </c>
      <c r="AY576" s="18" t="s">
        <v>192</v>
      </c>
      <c r="BE576" s="145">
        <f>IF(N576="základní",J576,0)</f>
        <v>0</v>
      </c>
      <c r="BF576" s="145">
        <f>IF(N576="snížená",J576,0)</f>
        <v>0</v>
      </c>
      <c r="BG576" s="145">
        <f>IF(N576="zákl. přenesená",J576,0)</f>
        <v>0</v>
      </c>
      <c r="BH576" s="145">
        <f>IF(N576="sníž. přenesená",J576,0)</f>
        <v>0</v>
      </c>
      <c r="BI576" s="145">
        <f>IF(N576="nulová",J576,0)</f>
        <v>0</v>
      </c>
      <c r="BJ576" s="18" t="s">
        <v>22</v>
      </c>
      <c r="BK576" s="145">
        <f>ROUND(I576*H576,2)</f>
        <v>0</v>
      </c>
      <c r="BL576" s="18" t="s">
        <v>199</v>
      </c>
      <c r="BM576" s="144" t="s">
        <v>4459</v>
      </c>
    </row>
    <row r="577" spans="2:65" s="1" customFormat="1" ht="10.199999999999999" x14ac:dyDescent="0.2">
      <c r="B577" s="33"/>
      <c r="D577" s="146" t="s">
        <v>201</v>
      </c>
      <c r="F577" s="147" t="s">
        <v>4460</v>
      </c>
      <c r="I577" s="148"/>
      <c r="L577" s="33"/>
      <c r="M577" s="149"/>
      <c r="T577" s="54"/>
      <c r="AT577" s="18" t="s">
        <v>201</v>
      </c>
      <c r="AU577" s="18" t="s">
        <v>89</v>
      </c>
    </row>
    <row r="578" spans="2:65" s="1" customFormat="1" ht="24.15" customHeight="1" x14ac:dyDescent="0.2">
      <c r="B578" s="33"/>
      <c r="C578" s="133" t="s">
        <v>875</v>
      </c>
      <c r="D578" s="133" t="s">
        <v>194</v>
      </c>
      <c r="E578" s="134" t="s">
        <v>2729</v>
      </c>
      <c r="F578" s="135" t="s">
        <v>2730</v>
      </c>
      <c r="G578" s="136" t="s">
        <v>234</v>
      </c>
      <c r="H578" s="137">
        <v>12.8</v>
      </c>
      <c r="I578" s="138"/>
      <c r="J578" s="139">
        <f>ROUND(I578*H578,2)</f>
        <v>0</v>
      </c>
      <c r="K578" s="135" t="s">
        <v>198</v>
      </c>
      <c r="L578" s="33"/>
      <c r="M578" s="140" t="s">
        <v>20</v>
      </c>
      <c r="N578" s="141" t="s">
        <v>51</v>
      </c>
      <c r="P578" s="142">
        <f>O578*H578</f>
        <v>0</v>
      </c>
      <c r="Q578" s="142">
        <v>1.2999999999999999E-4</v>
      </c>
      <c r="R578" s="142">
        <f>Q578*H578</f>
        <v>1.6639999999999999E-3</v>
      </c>
      <c r="S578" s="142">
        <v>0</v>
      </c>
      <c r="T578" s="143">
        <f>S578*H578</f>
        <v>0</v>
      </c>
      <c r="AR578" s="144" t="s">
        <v>199</v>
      </c>
      <c r="AT578" s="144" t="s">
        <v>194</v>
      </c>
      <c r="AU578" s="144" t="s">
        <v>89</v>
      </c>
      <c r="AY578" s="18" t="s">
        <v>192</v>
      </c>
      <c r="BE578" s="145">
        <f>IF(N578="základní",J578,0)</f>
        <v>0</v>
      </c>
      <c r="BF578" s="145">
        <f>IF(N578="snížená",J578,0)</f>
        <v>0</v>
      </c>
      <c r="BG578" s="145">
        <f>IF(N578="zákl. přenesená",J578,0)</f>
        <v>0</v>
      </c>
      <c r="BH578" s="145">
        <f>IF(N578="sníž. přenesená",J578,0)</f>
        <v>0</v>
      </c>
      <c r="BI578" s="145">
        <f>IF(N578="nulová",J578,0)</f>
        <v>0</v>
      </c>
      <c r="BJ578" s="18" t="s">
        <v>22</v>
      </c>
      <c r="BK578" s="145">
        <f>ROUND(I578*H578,2)</f>
        <v>0</v>
      </c>
      <c r="BL578" s="18" t="s">
        <v>199</v>
      </c>
      <c r="BM578" s="144" t="s">
        <v>4461</v>
      </c>
    </row>
    <row r="579" spans="2:65" s="1" customFormat="1" ht="10.199999999999999" x14ac:dyDescent="0.2">
      <c r="B579" s="33"/>
      <c r="D579" s="146" t="s">
        <v>201</v>
      </c>
      <c r="F579" s="147" t="s">
        <v>2732</v>
      </c>
      <c r="I579" s="148"/>
      <c r="L579" s="33"/>
      <c r="M579" s="149"/>
      <c r="T579" s="54"/>
      <c r="AT579" s="18" t="s">
        <v>201</v>
      </c>
      <c r="AU579" s="18" t="s">
        <v>89</v>
      </c>
    </row>
    <row r="580" spans="2:65" s="12" customFormat="1" ht="10.199999999999999" x14ac:dyDescent="0.2">
      <c r="B580" s="150"/>
      <c r="D580" s="151" t="s">
        <v>203</v>
      </c>
      <c r="E580" s="152" t="s">
        <v>20</v>
      </c>
      <c r="F580" s="153" t="s">
        <v>4462</v>
      </c>
      <c r="H580" s="152" t="s">
        <v>20</v>
      </c>
      <c r="I580" s="154"/>
      <c r="L580" s="150"/>
      <c r="M580" s="155"/>
      <c r="T580" s="156"/>
      <c r="AT580" s="152" t="s">
        <v>203</v>
      </c>
      <c r="AU580" s="152" t="s">
        <v>89</v>
      </c>
      <c r="AV580" s="12" t="s">
        <v>22</v>
      </c>
      <c r="AW580" s="12" t="s">
        <v>39</v>
      </c>
      <c r="AX580" s="12" t="s">
        <v>80</v>
      </c>
      <c r="AY580" s="152" t="s">
        <v>192</v>
      </c>
    </row>
    <row r="581" spans="2:65" s="13" customFormat="1" ht="10.199999999999999" x14ac:dyDescent="0.2">
      <c r="B581" s="157"/>
      <c r="D581" s="151" t="s">
        <v>203</v>
      </c>
      <c r="E581" s="158" t="s">
        <v>20</v>
      </c>
      <c r="F581" s="159" t="s">
        <v>4463</v>
      </c>
      <c r="H581" s="160">
        <v>12.8</v>
      </c>
      <c r="I581" s="161"/>
      <c r="L581" s="157"/>
      <c r="M581" s="162"/>
      <c r="T581" s="163"/>
      <c r="AT581" s="158" t="s">
        <v>203</v>
      </c>
      <c r="AU581" s="158" t="s">
        <v>89</v>
      </c>
      <c r="AV581" s="13" t="s">
        <v>89</v>
      </c>
      <c r="AW581" s="13" t="s">
        <v>39</v>
      </c>
      <c r="AX581" s="13" t="s">
        <v>22</v>
      </c>
      <c r="AY581" s="158" t="s">
        <v>192</v>
      </c>
    </row>
    <row r="582" spans="2:65" s="1" customFormat="1" ht="24.15" customHeight="1" x14ac:dyDescent="0.2">
      <c r="B582" s="33"/>
      <c r="C582" s="133" t="s">
        <v>879</v>
      </c>
      <c r="D582" s="133" t="s">
        <v>194</v>
      </c>
      <c r="E582" s="134" t="s">
        <v>2740</v>
      </c>
      <c r="F582" s="135" t="s">
        <v>2741</v>
      </c>
      <c r="G582" s="136" t="s">
        <v>234</v>
      </c>
      <c r="H582" s="137">
        <v>5</v>
      </c>
      <c r="I582" s="138"/>
      <c r="J582" s="139">
        <f>ROUND(I582*H582,2)</f>
        <v>0</v>
      </c>
      <c r="K582" s="135" t="s">
        <v>198</v>
      </c>
      <c r="L582" s="33"/>
      <c r="M582" s="140" t="s">
        <v>20</v>
      </c>
      <c r="N582" s="141" t="s">
        <v>51</v>
      </c>
      <c r="P582" s="142">
        <f>O582*H582</f>
        <v>0</v>
      </c>
      <c r="Q582" s="142">
        <v>2.1000000000000001E-4</v>
      </c>
      <c r="R582" s="142">
        <f>Q582*H582</f>
        <v>1.0500000000000002E-3</v>
      </c>
      <c r="S582" s="142">
        <v>0</v>
      </c>
      <c r="T582" s="143">
        <f>S582*H582</f>
        <v>0</v>
      </c>
      <c r="AR582" s="144" t="s">
        <v>199</v>
      </c>
      <c r="AT582" s="144" t="s">
        <v>194</v>
      </c>
      <c r="AU582" s="144" t="s">
        <v>89</v>
      </c>
      <c r="AY582" s="18" t="s">
        <v>192</v>
      </c>
      <c r="BE582" s="145">
        <f>IF(N582="základní",J582,0)</f>
        <v>0</v>
      </c>
      <c r="BF582" s="145">
        <f>IF(N582="snížená",J582,0)</f>
        <v>0</v>
      </c>
      <c r="BG582" s="145">
        <f>IF(N582="zákl. přenesená",J582,0)</f>
        <v>0</v>
      </c>
      <c r="BH582" s="145">
        <f>IF(N582="sníž. přenesená",J582,0)</f>
        <v>0</v>
      </c>
      <c r="BI582" s="145">
        <f>IF(N582="nulová",J582,0)</f>
        <v>0</v>
      </c>
      <c r="BJ582" s="18" t="s">
        <v>22</v>
      </c>
      <c r="BK582" s="145">
        <f>ROUND(I582*H582,2)</f>
        <v>0</v>
      </c>
      <c r="BL582" s="18" t="s">
        <v>199</v>
      </c>
      <c r="BM582" s="144" t="s">
        <v>4464</v>
      </c>
    </row>
    <row r="583" spans="2:65" s="1" customFormat="1" ht="10.199999999999999" x14ac:dyDescent="0.2">
      <c r="B583" s="33"/>
      <c r="D583" s="146" t="s">
        <v>201</v>
      </c>
      <c r="F583" s="147" t="s">
        <v>2743</v>
      </c>
      <c r="I583" s="148"/>
      <c r="L583" s="33"/>
      <c r="M583" s="149"/>
      <c r="T583" s="54"/>
      <c r="AT583" s="18" t="s">
        <v>201</v>
      </c>
      <c r="AU583" s="18" t="s">
        <v>89</v>
      </c>
    </row>
    <row r="584" spans="2:65" s="12" customFormat="1" ht="10.199999999999999" x14ac:dyDescent="0.2">
      <c r="B584" s="150"/>
      <c r="D584" s="151" t="s">
        <v>203</v>
      </c>
      <c r="E584" s="152" t="s">
        <v>20</v>
      </c>
      <c r="F584" s="153" t="s">
        <v>4465</v>
      </c>
      <c r="H584" s="152" t="s">
        <v>20</v>
      </c>
      <c r="I584" s="154"/>
      <c r="L584" s="150"/>
      <c r="M584" s="155"/>
      <c r="T584" s="156"/>
      <c r="AT584" s="152" t="s">
        <v>203</v>
      </c>
      <c r="AU584" s="152" t="s">
        <v>89</v>
      </c>
      <c r="AV584" s="12" t="s">
        <v>22</v>
      </c>
      <c r="AW584" s="12" t="s">
        <v>39</v>
      </c>
      <c r="AX584" s="12" t="s">
        <v>80</v>
      </c>
      <c r="AY584" s="152" t="s">
        <v>192</v>
      </c>
    </row>
    <row r="585" spans="2:65" s="13" customFormat="1" ht="10.199999999999999" x14ac:dyDescent="0.2">
      <c r="B585" s="157"/>
      <c r="D585" s="151" t="s">
        <v>203</v>
      </c>
      <c r="E585" s="158" t="s">
        <v>20</v>
      </c>
      <c r="F585" s="159" t="s">
        <v>4466</v>
      </c>
      <c r="H585" s="160">
        <v>5</v>
      </c>
      <c r="I585" s="161"/>
      <c r="L585" s="157"/>
      <c r="M585" s="162"/>
      <c r="T585" s="163"/>
      <c r="AT585" s="158" t="s">
        <v>203</v>
      </c>
      <c r="AU585" s="158" t="s">
        <v>89</v>
      </c>
      <c r="AV585" s="13" t="s">
        <v>89</v>
      </c>
      <c r="AW585" s="13" t="s">
        <v>39</v>
      </c>
      <c r="AX585" s="13" t="s">
        <v>22</v>
      </c>
      <c r="AY585" s="158" t="s">
        <v>192</v>
      </c>
    </row>
    <row r="586" spans="2:65" s="1" customFormat="1" ht="24.15" customHeight="1" x14ac:dyDescent="0.2">
      <c r="B586" s="33"/>
      <c r="C586" s="133" t="s">
        <v>885</v>
      </c>
      <c r="D586" s="133" t="s">
        <v>194</v>
      </c>
      <c r="E586" s="134" t="s">
        <v>4467</v>
      </c>
      <c r="F586" s="135" t="s">
        <v>4468</v>
      </c>
      <c r="G586" s="136" t="s">
        <v>197</v>
      </c>
      <c r="H586" s="137">
        <v>0.72299999999999998</v>
      </c>
      <c r="I586" s="138"/>
      <c r="J586" s="139">
        <f>ROUND(I586*H586,2)</f>
        <v>0</v>
      </c>
      <c r="K586" s="135" t="s">
        <v>198</v>
      </c>
      <c r="L586" s="33"/>
      <c r="M586" s="140" t="s">
        <v>20</v>
      </c>
      <c r="N586" s="141" t="s">
        <v>51</v>
      </c>
      <c r="P586" s="142">
        <f>O586*H586</f>
        <v>0</v>
      </c>
      <c r="Q586" s="142">
        <v>0</v>
      </c>
      <c r="R586" s="142">
        <f>Q586*H586</f>
        <v>0</v>
      </c>
      <c r="S586" s="142">
        <v>1.671</v>
      </c>
      <c r="T586" s="143">
        <f>S586*H586</f>
        <v>1.2081329999999999</v>
      </c>
      <c r="AR586" s="144" t="s">
        <v>199</v>
      </c>
      <c r="AT586" s="144" t="s">
        <v>194</v>
      </c>
      <c r="AU586" s="144" t="s">
        <v>89</v>
      </c>
      <c r="AY586" s="18" t="s">
        <v>192</v>
      </c>
      <c r="BE586" s="145">
        <f>IF(N586="základní",J586,0)</f>
        <v>0</v>
      </c>
      <c r="BF586" s="145">
        <f>IF(N586="snížená",J586,0)</f>
        <v>0</v>
      </c>
      <c r="BG586" s="145">
        <f>IF(N586="zákl. přenesená",J586,0)</f>
        <v>0</v>
      </c>
      <c r="BH586" s="145">
        <f>IF(N586="sníž. přenesená",J586,0)</f>
        <v>0</v>
      </c>
      <c r="BI586" s="145">
        <f>IF(N586="nulová",J586,0)</f>
        <v>0</v>
      </c>
      <c r="BJ586" s="18" t="s">
        <v>22</v>
      </c>
      <c r="BK586" s="145">
        <f>ROUND(I586*H586,2)</f>
        <v>0</v>
      </c>
      <c r="BL586" s="18" t="s">
        <v>199</v>
      </c>
      <c r="BM586" s="144" t="s">
        <v>4469</v>
      </c>
    </row>
    <row r="587" spans="2:65" s="1" customFormat="1" ht="10.199999999999999" x14ac:dyDescent="0.2">
      <c r="B587" s="33"/>
      <c r="D587" s="146" t="s">
        <v>201</v>
      </c>
      <c r="F587" s="147" t="s">
        <v>4470</v>
      </c>
      <c r="I587" s="148"/>
      <c r="L587" s="33"/>
      <c r="M587" s="149"/>
      <c r="T587" s="54"/>
      <c r="AT587" s="18" t="s">
        <v>201</v>
      </c>
      <c r="AU587" s="18" t="s">
        <v>89</v>
      </c>
    </row>
    <row r="588" spans="2:65" s="12" customFormat="1" ht="10.199999999999999" x14ac:dyDescent="0.2">
      <c r="B588" s="150"/>
      <c r="D588" s="151" t="s">
        <v>203</v>
      </c>
      <c r="E588" s="152" t="s">
        <v>20</v>
      </c>
      <c r="F588" s="153" t="s">
        <v>4471</v>
      </c>
      <c r="H588" s="152" t="s">
        <v>20</v>
      </c>
      <c r="I588" s="154"/>
      <c r="L588" s="150"/>
      <c r="M588" s="155"/>
      <c r="T588" s="156"/>
      <c r="AT588" s="152" t="s">
        <v>203</v>
      </c>
      <c r="AU588" s="152" t="s">
        <v>89</v>
      </c>
      <c r="AV588" s="12" t="s">
        <v>22</v>
      </c>
      <c r="AW588" s="12" t="s">
        <v>39</v>
      </c>
      <c r="AX588" s="12" t="s">
        <v>80</v>
      </c>
      <c r="AY588" s="152" t="s">
        <v>192</v>
      </c>
    </row>
    <row r="589" spans="2:65" s="13" customFormat="1" ht="10.199999999999999" x14ac:dyDescent="0.2">
      <c r="B589" s="157"/>
      <c r="D589" s="151" t="s">
        <v>203</v>
      </c>
      <c r="E589" s="158" t="s">
        <v>20</v>
      </c>
      <c r="F589" s="159" t="s">
        <v>4221</v>
      </c>
      <c r="H589" s="160">
        <v>0.72299999999999998</v>
      </c>
      <c r="I589" s="161"/>
      <c r="L589" s="157"/>
      <c r="M589" s="162"/>
      <c r="T589" s="163"/>
      <c r="AT589" s="158" t="s">
        <v>203</v>
      </c>
      <c r="AU589" s="158" t="s">
        <v>89</v>
      </c>
      <c r="AV589" s="13" t="s">
        <v>89</v>
      </c>
      <c r="AW589" s="13" t="s">
        <v>39</v>
      </c>
      <c r="AX589" s="13" t="s">
        <v>22</v>
      </c>
      <c r="AY589" s="158" t="s">
        <v>192</v>
      </c>
    </row>
    <row r="590" spans="2:65" s="1" customFormat="1" ht="24.15" customHeight="1" x14ac:dyDescent="0.2">
      <c r="B590" s="33"/>
      <c r="C590" s="133" t="s">
        <v>889</v>
      </c>
      <c r="D590" s="133" t="s">
        <v>194</v>
      </c>
      <c r="E590" s="134" t="s">
        <v>4472</v>
      </c>
      <c r="F590" s="135" t="s">
        <v>4473</v>
      </c>
      <c r="G590" s="136" t="s">
        <v>487</v>
      </c>
      <c r="H590" s="137">
        <v>2</v>
      </c>
      <c r="I590" s="138"/>
      <c r="J590" s="139">
        <f>ROUND(I590*H590,2)</f>
        <v>0</v>
      </c>
      <c r="K590" s="135" t="s">
        <v>198</v>
      </c>
      <c r="L590" s="33"/>
      <c r="M590" s="140" t="s">
        <v>20</v>
      </c>
      <c r="N590" s="141" t="s">
        <v>51</v>
      </c>
      <c r="P590" s="142">
        <f>O590*H590</f>
        <v>0</v>
      </c>
      <c r="Q590" s="142">
        <v>0</v>
      </c>
      <c r="R590" s="142">
        <f>Q590*H590</f>
        <v>0</v>
      </c>
      <c r="S590" s="142">
        <v>4.0000000000000001E-3</v>
      </c>
      <c r="T590" s="143">
        <f>S590*H590</f>
        <v>8.0000000000000002E-3</v>
      </c>
      <c r="AR590" s="144" t="s">
        <v>199</v>
      </c>
      <c r="AT590" s="144" t="s">
        <v>194</v>
      </c>
      <c r="AU590" s="144" t="s">
        <v>89</v>
      </c>
      <c r="AY590" s="18" t="s">
        <v>192</v>
      </c>
      <c r="BE590" s="145">
        <f>IF(N590="základní",J590,0)</f>
        <v>0</v>
      </c>
      <c r="BF590" s="145">
        <f>IF(N590="snížená",J590,0)</f>
        <v>0</v>
      </c>
      <c r="BG590" s="145">
        <f>IF(N590="zákl. přenesená",J590,0)</f>
        <v>0</v>
      </c>
      <c r="BH590" s="145">
        <f>IF(N590="sníž. přenesená",J590,0)</f>
        <v>0</v>
      </c>
      <c r="BI590" s="145">
        <f>IF(N590="nulová",J590,0)</f>
        <v>0</v>
      </c>
      <c r="BJ590" s="18" t="s">
        <v>22</v>
      </c>
      <c r="BK590" s="145">
        <f>ROUND(I590*H590,2)</f>
        <v>0</v>
      </c>
      <c r="BL590" s="18" t="s">
        <v>199</v>
      </c>
      <c r="BM590" s="144" t="s">
        <v>4474</v>
      </c>
    </row>
    <row r="591" spans="2:65" s="1" customFormat="1" ht="10.199999999999999" x14ac:dyDescent="0.2">
      <c r="B591" s="33"/>
      <c r="D591" s="146" t="s">
        <v>201</v>
      </c>
      <c r="F591" s="147" t="s">
        <v>4475</v>
      </c>
      <c r="I591" s="148"/>
      <c r="L591" s="33"/>
      <c r="M591" s="149"/>
      <c r="T591" s="54"/>
      <c r="AT591" s="18" t="s">
        <v>201</v>
      </c>
      <c r="AU591" s="18" t="s">
        <v>89</v>
      </c>
    </row>
    <row r="592" spans="2:65" s="12" customFormat="1" ht="10.199999999999999" x14ac:dyDescent="0.2">
      <c r="B592" s="150"/>
      <c r="D592" s="151" t="s">
        <v>203</v>
      </c>
      <c r="E592" s="152" t="s">
        <v>20</v>
      </c>
      <c r="F592" s="153" t="s">
        <v>4476</v>
      </c>
      <c r="H592" s="152" t="s">
        <v>20</v>
      </c>
      <c r="I592" s="154"/>
      <c r="L592" s="150"/>
      <c r="M592" s="155"/>
      <c r="T592" s="156"/>
      <c r="AT592" s="152" t="s">
        <v>203</v>
      </c>
      <c r="AU592" s="152" t="s">
        <v>89</v>
      </c>
      <c r="AV592" s="12" t="s">
        <v>22</v>
      </c>
      <c r="AW592" s="12" t="s">
        <v>39</v>
      </c>
      <c r="AX592" s="12" t="s">
        <v>80</v>
      </c>
      <c r="AY592" s="152" t="s">
        <v>192</v>
      </c>
    </row>
    <row r="593" spans="2:65" s="13" customFormat="1" ht="10.199999999999999" x14ac:dyDescent="0.2">
      <c r="B593" s="157"/>
      <c r="D593" s="151" t="s">
        <v>203</v>
      </c>
      <c r="E593" s="158" t="s">
        <v>20</v>
      </c>
      <c r="F593" s="159" t="s">
        <v>89</v>
      </c>
      <c r="H593" s="160">
        <v>2</v>
      </c>
      <c r="I593" s="161"/>
      <c r="L593" s="157"/>
      <c r="M593" s="162"/>
      <c r="T593" s="163"/>
      <c r="AT593" s="158" t="s">
        <v>203</v>
      </c>
      <c r="AU593" s="158" t="s">
        <v>89</v>
      </c>
      <c r="AV593" s="13" t="s">
        <v>89</v>
      </c>
      <c r="AW593" s="13" t="s">
        <v>39</v>
      </c>
      <c r="AX593" s="13" t="s">
        <v>22</v>
      </c>
      <c r="AY593" s="158" t="s">
        <v>192</v>
      </c>
    </row>
    <row r="594" spans="2:65" s="1" customFormat="1" ht="24.15" customHeight="1" x14ac:dyDescent="0.2">
      <c r="B594" s="33"/>
      <c r="C594" s="133" t="s">
        <v>1895</v>
      </c>
      <c r="D594" s="133" t="s">
        <v>194</v>
      </c>
      <c r="E594" s="134" t="s">
        <v>454</v>
      </c>
      <c r="F594" s="135" t="s">
        <v>455</v>
      </c>
      <c r="G594" s="136" t="s">
        <v>234</v>
      </c>
      <c r="H594" s="137">
        <v>5.7190000000000003</v>
      </c>
      <c r="I594" s="138"/>
      <c r="J594" s="139">
        <f>ROUND(I594*H594,2)</f>
        <v>0</v>
      </c>
      <c r="K594" s="135" t="s">
        <v>198</v>
      </c>
      <c r="L594" s="33"/>
      <c r="M594" s="140" t="s">
        <v>20</v>
      </c>
      <c r="N594" s="141" t="s">
        <v>51</v>
      </c>
      <c r="P594" s="142">
        <f>O594*H594</f>
        <v>0</v>
      </c>
      <c r="Q594" s="142">
        <v>0</v>
      </c>
      <c r="R594" s="142">
        <f>Q594*H594</f>
        <v>0</v>
      </c>
      <c r="S594" s="142">
        <v>4.1000000000000002E-2</v>
      </c>
      <c r="T594" s="143">
        <f>S594*H594</f>
        <v>0.23447900000000002</v>
      </c>
      <c r="AR594" s="144" t="s">
        <v>199</v>
      </c>
      <c r="AT594" s="144" t="s">
        <v>194</v>
      </c>
      <c r="AU594" s="144" t="s">
        <v>89</v>
      </c>
      <c r="AY594" s="18" t="s">
        <v>192</v>
      </c>
      <c r="BE594" s="145">
        <f>IF(N594="základní",J594,0)</f>
        <v>0</v>
      </c>
      <c r="BF594" s="145">
        <f>IF(N594="snížená",J594,0)</f>
        <v>0</v>
      </c>
      <c r="BG594" s="145">
        <f>IF(N594="zákl. přenesená",J594,0)</f>
        <v>0</v>
      </c>
      <c r="BH594" s="145">
        <f>IF(N594="sníž. přenesená",J594,0)</f>
        <v>0</v>
      </c>
      <c r="BI594" s="145">
        <f>IF(N594="nulová",J594,0)</f>
        <v>0</v>
      </c>
      <c r="BJ594" s="18" t="s">
        <v>22</v>
      </c>
      <c r="BK594" s="145">
        <f>ROUND(I594*H594,2)</f>
        <v>0</v>
      </c>
      <c r="BL594" s="18" t="s">
        <v>199</v>
      </c>
      <c r="BM594" s="144" t="s">
        <v>4477</v>
      </c>
    </row>
    <row r="595" spans="2:65" s="1" customFormat="1" ht="10.199999999999999" x14ac:dyDescent="0.2">
      <c r="B595" s="33"/>
      <c r="D595" s="146" t="s">
        <v>201</v>
      </c>
      <c r="F595" s="147" t="s">
        <v>457</v>
      </c>
      <c r="I595" s="148"/>
      <c r="L595" s="33"/>
      <c r="M595" s="149"/>
      <c r="T595" s="54"/>
      <c r="AT595" s="18" t="s">
        <v>201</v>
      </c>
      <c r="AU595" s="18" t="s">
        <v>89</v>
      </c>
    </row>
    <row r="596" spans="2:65" s="12" customFormat="1" ht="10.199999999999999" x14ac:dyDescent="0.2">
      <c r="B596" s="150"/>
      <c r="D596" s="151" t="s">
        <v>203</v>
      </c>
      <c r="E596" s="152" t="s">
        <v>20</v>
      </c>
      <c r="F596" s="153" t="s">
        <v>4478</v>
      </c>
      <c r="H596" s="152" t="s">
        <v>20</v>
      </c>
      <c r="I596" s="154"/>
      <c r="L596" s="150"/>
      <c r="M596" s="155"/>
      <c r="T596" s="156"/>
      <c r="AT596" s="152" t="s">
        <v>203</v>
      </c>
      <c r="AU596" s="152" t="s">
        <v>89</v>
      </c>
      <c r="AV596" s="12" t="s">
        <v>22</v>
      </c>
      <c r="AW596" s="12" t="s">
        <v>39</v>
      </c>
      <c r="AX596" s="12" t="s">
        <v>80</v>
      </c>
      <c r="AY596" s="152" t="s">
        <v>192</v>
      </c>
    </row>
    <row r="597" spans="2:65" s="13" customFormat="1" ht="10.199999999999999" x14ac:dyDescent="0.2">
      <c r="B597" s="157"/>
      <c r="D597" s="151" t="s">
        <v>203</v>
      </c>
      <c r="E597" s="158" t="s">
        <v>20</v>
      </c>
      <c r="F597" s="159" t="s">
        <v>4479</v>
      </c>
      <c r="H597" s="160">
        <v>5.7190000000000003</v>
      </c>
      <c r="I597" s="161"/>
      <c r="L597" s="157"/>
      <c r="M597" s="162"/>
      <c r="T597" s="163"/>
      <c r="AT597" s="158" t="s">
        <v>203</v>
      </c>
      <c r="AU597" s="158" t="s">
        <v>89</v>
      </c>
      <c r="AV597" s="13" t="s">
        <v>89</v>
      </c>
      <c r="AW597" s="13" t="s">
        <v>39</v>
      </c>
      <c r="AX597" s="13" t="s">
        <v>22</v>
      </c>
      <c r="AY597" s="158" t="s">
        <v>192</v>
      </c>
    </row>
    <row r="598" spans="2:65" s="1" customFormat="1" ht="24.15" customHeight="1" x14ac:dyDescent="0.2">
      <c r="B598" s="33"/>
      <c r="C598" s="133" t="s">
        <v>1914</v>
      </c>
      <c r="D598" s="133" t="s">
        <v>194</v>
      </c>
      <c r="E598" s="134" t="s">
        <v>4480</v>
      </c>
      <c r="F598" s="135" t="s">
        <v>4481</v>
      </c>
      <c r="G598" s="136" t="s">
        <v>234</v>
      </c>
      <c r="H598" s="137">
        <v>8.4</v>
      </c>
      <c r="I598" s="138"/>
      <c r="J598" s="139">
        <f>ROUND(I598*H598,2)</f>
        <v>0</v>
      </c>
      <c r="K598" s="135" t="s">
        <v>198</v>
      </c>
      <c r="L598" s="33"/>
      <c r="M598" s="140" t="s">
        <v>20</v>
      </c>
      <c r="N598" s="141" t="s">
        <v>51</v>
      </c>
      <c r="P598" s="142">
        <f>O598*H598</f>
        <v>0</v>
      </c>
      <c r="Q598" s="142">
        <v>0</v>
      </c>
      <c r="R598" s="142">
        <f>Q598*H598</f>
        <v>0</v>
      </c>
      <c r="S598" s="142">
        <v>3.1E-2</v>
      </c>
      <c r="T598" s="143">
        <f>S598*H598</f>
        <v>0.26040000000000002</v>
      </c>
      <c r="AR598" s="144" t="s">
        <v>199</v>
      </c>
      <c r="AT598" s="144" t="s">
        <v>194</v>
      </c>
      <c r="AU598" s="144" t="s">
        <v>89</v>
      </c>
      <c r="AY598" s="18" t="s">
        <v>192</v>
      </c>
      <c r="BE598" s="145">
        <f>IF(N598="základní",J598,0)</f>
        <v>0</v>
      </c>
      <c r="BF598" s="145">
        <f>IF(N598="snížená",J598,0)</f>
        <v>0</v>
      </c>
      <c r="BG598" s="145">
        <f>IF(N598="zákl. přenesená",J598,0)</f>
        <v>0</v>
      </c>
      <c r="BH598" s="145">
        <f>IF(N598="sníž. přenesená",J598,0)</f>
        <v>0</v>
      </c>
      <c r="BI598" s="145">
        <f>IF(N598="nulová",J598,0)</f>
        <v>0</v>
      </c>
      <c r="BJ598" s="18" t="s">
        <v>22</v>
      </c>
      <c r="BK598" s="145">
        <f>ROUND(I598*H598,2)</f>
        <v>0</v>
      </c>
      <c r="BL598" s="18" t="s">
        <v>199</v>
      </c>
      <c r="BM598" s="144" t="s">
        <v>4482</v>
      </c>
    </row>
    <row r="599" spans="2:65" s="1" customFormat="1" ht="10.199999999999999" x14ac:dyDescent="0.2">
      <c r="B599" s="33"/>
      <c r="D599" s="146" t="s">
        <v>201</v>
      </c>
      <c r="F599" s="147" t="s">
        <v>4483</v>
      </c>
      <c r="I599" s="148"/>
      <c r="L599" s="33"/>
      <c r="M599" s="149"/>
      <c r="T599" s="54"/>
      <c r="AT599" s="18" t="s">
        <v>201</v>
      </c>
      <c r="AU599" s="18" t="s">
        <v>89</v>
      </c>
    </row>
    <row r="600" spans="2:65" s="12" customFormat="1" ht="10.199999999999999" x14ac:dyDescent="0.2">
      <c r="B600" s="150"/>
      <c r="D600" s="151" t="s">
        <v>203</v>
      </c>
      <c r="E600" s="152" t="s">
        <v>20</v>
      </c>
      <c r="F600" s="153" t="s">
        <v>4484</v>
      </c>
      <c r="H600" s="152" t="s">
        <v>20</v>
      </c>
      <c r="I600" s="154"/>
      <c r="L600" s="150"/>
      <c r="M600" s="155"/>
      <c r="T600" s="156"/>
      <c r="AT600" s="152" t="s">
        <v>203</v>
      </c>
      <c r="AU600" s="152" t="s">
        <v>89</v>
      </c>
      <c r="AV600" s="12" t="s">
        <v>22</v>
      </c>
      <c r="AW600" s="12" t="s">
        <v>39</v>
      </c>
      <c r="AX600" s="12" t="s">
        <v>80</v>
      </c>
      <c r="AY600" s="152" t="s">
        <v>192</v>
      </c>
    </row>
    <row r="601" spans="2:65" s="13" customFormat="1" ht="10.199999999999999" x14ac:dyDescent="0.2">
      <c r="B601" s="157"/>
      <c r="D601" s="151" t="s">
        <v>203</v>
      </c>
      <c r="E601" s="158" t="s">
        <v>20</v>
      </c>
      <c r="F601" s="159" t="s">
        <v>4485</v>
      </c>
      <c r="H601" s="160">
        <v>8.4</v>
      </c>
      <c r="I601" s="161"/>
      <c r="L601" s="157"/>
      <c r="M601" s="162"/>
      <c r="T601" s="163"/>
      <c r="AT601" s="158" t="s">
        <v>203</v>
      </c>
      <c r="AU601" s="158" t="s">
        <v>89</v>
      </c>
      <c r="AV601" s="13" t="s">
        <v>89</v>
      </c>
      <c r="AW601" s="13" t="s">
        <v>39</v>
      </c>
      <c r="AX601" s="13" t="s">
        <v>22</v>
      </c>
      <c r="AY601" s="158" t="s">
        <v>192</v>
      </c>
    </row>
    <row r="602" spans="2:65" s="1" customFormat="1" ht="24.15" customHeight="1" x14ac:dyDescent="0.2">
      <c r="B602" s="33"/>
      <c r="C602" s="133" t="s">
        <v>913</v>
      </c>
      <c r="D602" s="133" t="s">
        <v>194</v>
      </c>
      <c r="E602" s="134" t="s">
        <v>4486</v>
      </c>
      <c r="F602" s="135" t="s">
        <v>4487</v>
      </c>
      <c r="G602" s="136" t="s">
        <v>234</v>
      </c>
      <c r="H602" s="137">
        <v>7.97</v>
      </c>
      <c r="I602" s="138"/>
      <c r="J602" s="139">
        <f>ROUND(I602*H602,2)</f>
        <v>0</v>
      </c>
      <c r="K602" s="135" t="s">
        <v>198</v>
      </c>
      <c r="L602" s="33"/>
      <c r="M602" s="140" t="s">
        <v>20</v>
      </c>
      <c r="N602" s="141" t="s">
        <v>51</v>
      </c>
      <c r="P602" s="142">
        <f>O602*H602</f>
        <v>0</v>
      </c>
      <c r="Q602" s="142">
        <v>0</v>
      </c>
      <c r="R602" s="142">
        <f>Q602*H602</f>
        <v>0</v>
      </c>
      <c r="S602" s="142">
        <v>6.3E-2</v>
      </c>
      <c r="T602" s="143">
        <f>S602*H602</f>
        <v>0.50210999999999995</v>
      </c>
      <c r="AR602" s="144" t="s">
        <v>199</v>
      </c>
      <c r="AT602" s="144" t="s">
        <v>194</v>
      </c>
      <c r="AU602" s="144" t="s">
        <v>89</v>
      </c>
      <c r="AY602" s="18" t="s">
        <v>192</v>
      </c>
      <c r="BE602" s="145">
        <f>IF(N602="základní",J602,0)</f>
        <v>0</v>
      </c>
      <c r="BF602" s="145">
        <f>IF(N602="snížená",J602,0)</f>
        <v>0</v>
      </c>
      <c r="BG602" s="145">
        <f>IF(N602="zákl. přenesená",J602,0)</f>
        <v>0</v>
      </c>
      <c r="BH602" s="145">
        <f>IF(N602="sníž. přenesená",J602,0)</f>
        <v>0</v>
      </c>
      <c r="BI602" s="145">
        <f>IF(N602="nulová",J602,0)</f>
        <v>0</v>
      </c>
      <c r="BJ602" s="18" t="s">
        <v>22</v>
      </c>
      <c r="BK602" s="145">
        <f>ROUND(I602*H602,2)</f>
        <v>0</v>
      </c>
      <c r="BL602" s="18" t="s">
        <v>199</v>
      </c>
      <c r="BM602" s="144" t="s">
        <v>4488</v>
      </c>
    </row>
    <row r="603" spans="2:65" s="1" customFormat="1" ht="10.199999999999999" x14ac:dyDescent="0.2">
      <c r="B603" s="33"/>
      <c r="D603" s="146" t="s">
        <v>201</v>
      </c>
      <c r="F603" s="147" t="s">
        <v>4489</v>
      </c>
      <c r="I603" s="148"/>
      <c r="L603" s="33"/>
      <c r="M603" s="149"/>
      <c r="T603" s="54"/>
      <c r="AT603" s="18" t="s">
        <v>201</v>
      </c>
      <c r="AU603" s="18" t="s">
        <v>89</v>
      </c>
    </row>
    <row r="604" spans="2:65" s="12" customFormat="1" ht="10.199999999999999" x14ac:dyDescent="0.2">
      <c r="B604" s="150"/>
      <c r="D604" s="151" t="s">
        <v>203</v>
      </c>
      <c r="E604" s="152" t="s">
        <v>20</v>
      </c>
      <c r="F604" s="153" t="s">
        <v>4490</v>
      </c>
      <c r="H604" s="152" t="s">
        <v>20</v>
      </c>
      <c r="I604" s="154"/>
      <c r="L604" s="150"/>
      <c r="M604" s="155"/>
      <c r="T604" s="156"/>
      <c r="AT604" s="152" t="s">
        <v>203</v>
      </c>
      <c r="AU604" s="152" t="s">
        <v>89</v>
      </c>
      <c r="AV604" s="12" t="s">
        <v>22</v>
      </c>
      <c r="AW604" s="12" t="s">
        <v>39</v>
      </c>
      <c r="AX604" s="12" t="s">
        <v>80</v>
      </c>
      <c r="AY604" s="152" t="s">
        <v>192</v>
      </c>
    </row>
    <row r="605" spans="2:65" s="13" customFormat="1" ht="10.199999999999999" x14ac:dyDescent="0.2">
      <c r="B605" s="157"/>
      <c r="D605" s="151" t="s">
        <v>203</v>
      </c>
      <c r="E605" s="158" t="s">
        <v>20</v>
      </c>
      <c r="F605" s="159" t="s">
        <v>4491</v>
      </c>
      <c r="H605" s="160">
        <v>4.37</v>
      </c>
      <c r="I605" s="161"/>
      <c r="L605" s="157"/>
      <c r="M605" s="162"/>
      <c r="T605" s="163"/>
      <c r="AT605" s="158" t="s">
        <v>203</v>
      </c>
      <c r="AU605" s="158" t="s">
        <v>89</v>
      </c>
      <c r="AV605" s="13" t="s">
        <v>89</v>
      </c>
      <c r="AW605" s="13" t="s">
        <v>39</v>
      </c>
      <c r="AX605" s="13" t="s">
        <v>80</v>
      </c>
      <c r="AY605" s="158" t="s">
        <v>192</v>
      </c>
    </row>
    <row r="606" spans="2:65" s="13" customFormat="1" ht="10.199999999999999" x14ac:dyDescent="0.2">
      <c r="B606" s="157"/>
      <c r="D606" s="151" t="s">
        <v>203</v>
      </c>
      <c r="E606" s="158" t="s">
        <v>20</v>
      </c>
      <c r="F606" s="159" t="s">
        <v>4492</v>
      </c>
      <c r="H606" s="160">
        <v>3.6</v>
      </c>
      <c r="I606" s="161"/>
      <c r="L606" s="157"/>
      <c r="M606" s="162"/>
      <c r="T606" s="163"/>
      <c r="AT606" s="158" t="s">
        <v>203</v>
      </c>
      <c r="AU606" s="158" t="s">
        <v>89</v>
      </c>
      <c r="AV606" s="13" t="s">
        <v>89</v>
      </c>
      <c r="AW606" s="13" t="s">
        <v>39</v>
      </c>
      <c r="AX606" s="13" t="s">
        <v>80</v>
      </c>
      <c r="AY606" s="158" t="s">
        <v>192</v>
      </c>
    </row>
    <row r="607" spans="2:65" s="14" customFormat="1" ht="10.199999999999999" x14ac:dyDescent="0.2">
      <c r="B607" s="164"/>
      <c r="D607" s="151" t="s">
        <v>203</v>
      </c>
      <c r="E607" s="165" t="s">
        <v>20</v>
      </c>
      <c r="F607" s="166" t="s">
        <v>207</v>
      </c>
      <c r="H607" s="167">
        <v>7.97</v>
      </c>
      <c r="I607" s="168"/>
      <c r="L607" s="164"/>
      <c r="M607" s="169"/>
      <c r="T607" s="170"/>
      <c r="AT607" s="165" t="s">
        <v>203</v>
      </c>
      <c r="AU607" s="165" t="s">
        <v>89</v>
      </c>
      <c r="AV607" s="14" t="s">
        <v>199</v>
      </c>
      <c r="AW607" s="14" t="s">
        <v>39</v>
      </c>
      <c r="AX607" s="14" t="s">
        <v>22</v>
      </c>
      <c r="AY607" s="165" t="s">
        <v>192</v>
      </c>
    </row>
    <row r="608" spans="2:65" s="1" customFormat="1" ht="21.75" customHeight="1" x14ac:dyDescent="0.2">
      <c r="B608" s="33"/>
      <c r="C608" s="133" t="s">
        <v>918</v>
      </c>
      <c r="D608" s="133" t="s">
        <v>194</v>
      </c>
      <c r="E608" s="134" t="s">
        <v>4493</v>
      </c>
      <c r="F608" s="135" t="s">
        <v>4494</v>
      </c>
      <c r="G608" s="136" t="s">
        <v>234</v>
      </c>
      <c r="H608" s="137">
        <v>5.6630000000000003</v>
      </c>
      <c r="I608" s="138"/>
      <c r="J608" s="139">
        <f>ROUND(I608*H608,2)</f>
        <v>0</v>
      </c>
      <c r="K608" s="135" t="s">
        <v>198</v>
      </c>
      <c r="L608" s="33"/>
      <c r="M608" s="140" t="s">
        <v>20</v>
      </c>
      <c r="N608" s="141" t="s">
        <v>51</v>
      </c>
      <c r="P608" s="142">
        <f>O608*H608</f>
        <v>0</v>
      </c>
      <c r="Q608" s="142">
        <v>0</v>
      </c>
      <c r="R608" s="142">
        <f>Q608*H608</f>
        <v>0</v>
      </c>
      <c r="S608" s="142">
        <v>5.8999999999999997E-2</v>
      </c>
      <c r="T608" s="143">
        <f>S608*H608</f>
        <v>0.334117</v>
      </c>
      <c r="AR608" s="144" t="s">
        <v>199</v>
      </c>
      <c r="AT608" s="144" t="s">
        <v>194</v>
      </c>
      <c r="AU608" s="144" t="s">
        <v>89</v>
      </c>
      <c r="AY608" s="18" t="s">
        <v>192</v>
      </c>
      <c r="BE608" s="145">
        <f>IF(N608="základní",J608,0)</f>
        <v>0</v>
      </c>
      <c r="BF608" s="145">
        <f>IF(N608="snížená",J608,0)</f>
        <v>0</v>
      </c>
      <c r="BG608" s="145">
        <f>IF(N608="zákl. přenesená",J608,0)</f>
        <v>0</v>
      </c>
      <c r="BH608" s="145">
        <f>IF(N608="sníž. přenesená",J608,0)</f>
        <v>0</v>
      </c>
      <c r="BI608" s="145">
        <f>IF(N608="nulová",J608,0)</f>
        <v>0</v>
      </c>
      <c r="BJ608" s="18" t="s">
        <v>22</v>
      </c>
      <c r="BK608" s="145">
        <f>ROUND(I608*H608,2)</f>
        <v>0</v>
      </c>
      <c r="BL608" s="18" t="s">
        <v>199</v>
      </c>
      <c r="BM608" s="144" t="s">
        <v>4495</v>
      </c>
    </row>
    <row r="609" spans="2:65" s="1" customFormat="1" ht="10.199999999999999" x14ac:dyDescent="0.2">
      <c r="B609" s="33"/>
      <c r="D609" s="146" t="s">
        <v>201</v>
      </c>
      <c r="F609" s="147" t="s">
        <v>4496</v>
      </c>
      <c r="I609" s="148"/>
      <c r="L609" s="33"/>
      <c r="M609" s="149"/>
      <c r="T609" s="54"/>
      <c r="AT609" s="18" t="s">
        <v>201</v>
      </c>
      <c r="AU609" s="18" t="s">
        <v>89</v>
      </c>
    </row>
    <row r="610" spans="2:65" s="12" customFormat="1" ht="10.199999999999999" x14ac:dyDescent="0.2">
      <c r="B610" s="150"/>
      <c r="D610" s="151" t="s">
        <v>203</v>
      </c>
      <c r="E610" s="152" t="s">
        <v>20</v>
      </c>
      <c r="F610" s="153" t="s">
        <v>4497</v>
      </c>
      <c r="H610" s="152" t="s">
        <v>20</v>
      </c>
      <c r="I610" s="154"/>
      <c r="L610" s="150"/>
      <c r="M610" s="155"/>
      <c r="T610" s="156"/>
      <c r="AT610" s="152" t="s">
        <v>203</v>
      </c>
      <c r="AU610" s="152" t="s">
        <v>89</v>
      </c>
      <c r="AV610" s="12" t="s">
        <v>22</v>
      </c>
      <c r="AW610" s="12" t="s">
        <v>39</v>
      </c>
      <c r="AX610" s="12" t="s">
        <v>80</v>
      </c>
      <c r="AY610" s="152" t="s">
        <v>192</v>
      </c>
    </row>
    <row r="611" spans="2:65" s="13" customFormat="1" ht="10.199999999999999" x14ac:dyDescent="0.2">
      <c r="B611" s="157"/>
      <c r="D611" s="151" t="s">
        <v>203</v>
      </c>
      <c r="E611" s="158" t="s">
        <v>20</v>
      </c>
      <c r="F611" s="159" t="s">
        <v>4498</v>
      </c>
      <c r="H611" s="160">
        <v>5.6630000000000003</v>
      </c>
      <c r="I611" s="161"/>
      <c r="L611" s="157"/>
      <c r="M611" s="162"/>
      <c r="T611" s="163"/>
      <c r="AT611" s="158" t="s">
        <v>203</v>
      </c>
      <c r="AU611" s="158" t="s">
        <v>89</v>
      </c>
      <c r="AV611" s="13" t="s">
        <v>89</v>
      </c>
      <c r="AW611" s="13" t="s">
        <v>39</v>
      </c>
      <c r="AX611" s="13" t="s">
        <v>22</v>
      </c>
      <c r="AY611" s="158" t="s">
        <v>192</v>
      </c>
    </row>
    <row r="612" spans="2:65" s="1" customFormat="1" ht="16.5" customHeight="1" x14ac:dyDescent="0.2">
      <c r="B612" s="33"/>
      <c r="C612" s="133" t="s">
        <v>924</v>
      </c>
      <c r="D612" s="133" t="s">
        <v>194</v>
      </c>
      <c r="E612" s="134" t="s">
        <v>1161</v>
      </c>
      <c r="F612" s="135" t="s">
        <v>1162</v>
      </c>
      <c r="G612" s="136" t="s">
        <v>487</v>
      </c>
      <c r="H612" s="137">
        <v>4</v>
      </c>
      <c r="I612" s="138"/>
      <c r="J612" s="139">
        <f>ROUND(I612*H612,2)</f>
        <v>0</v>
      </c>
      <c r="K612" s="135" t="s">
        <v>198</v>
      </c>
      <c r="L612" s="33"/>
      <c r="M612" s="140" t="s">
        <v>20</v>
      </c>
      <c r="N612" s="141" t="s">
        <v>51</v>
      </c>
      <c r="P612" s="142">
        <f>O612*H612</f>
        <v>0</v>
      </c>
      <c r="Q612" s="142">
        <v>0</v>
      </c>
      <c r="R612" s="142">
        <f>Q612*H612</f>
        <v>0</v>
      </c>
      <c r="S612" s="142">
        <v>2.8000000000000001E-2</v>
      </c>
      <c r="T612" s="143">
        <f>S612*H612</f>
        <v>0.112</v>
      </c>
      <c r="AR612" s="144" t="s">
        <v>350</v>
      </c>
      <c r="AT612" s="144" t="s">
        <v>194</v>
      </c>
      <c r="AU612" s="144" t="s">
        <v>89</v>
      </c>
      <c r="AY612" s="18" t="s">
        <v>192</v>
      </c>
      <c r="BE612" s="145">
        <f>IF(N612="základní",J612,0)</f>
        <v>0</v>
      </c>
      <c r="BF612" s="145">
        <f>IF(N612="snížená",J612,0)</f>
        <v>0</v>
      </c>
      <c r="BG612" s="145">
        <f>IF(N612="zákl. přenesená",J612,0)</f>
        <v>0</v>
      </c>
      <c r="BH612" s="145">
        <f>IF(N612="sníž. přenesená",J612,0)</f>
        <v>0</v>
      </c>
      <c r="BI612" s="145">
        <f>IF(N612="nulová",J612,0)</f>
        <v>0</v>
      </c>
      <c r="BJ612" s="18" t="s">
        <v>22</v>
      </c>
      <c r="BK612" s="145">
        <f>ROUND(I612*H612,2)</f>
        <v>0</v>
      </c>
      <c r="BL612" s="18" t="s">
        <v>350</v>
      </c>
      <c r="BM612" s="144" t="s">
        <v>4499</v>
      </c>
    </row>
    <row r="613" spans="2:65" s="1" customFormat="1" ht="10.199999999999999" x14ac:dyDescent="0.2">
      <c r="B613" s="33"/>
      <c r="D613" s="146" t="s">
        <v>201</v>
      </c>
      <c r="F613" s="147" t="s">
        <v>1164</v>
      </c>
      <c r="I613" s="148"/>
      <c r="L613" s="33"/>
      <c r="M613" s="149"/>
      <c r="T613" s="54"/>
      <c r="AT613" s="18" t="s">
        <v>201</v>
      </c>
      <c r="AU613" s="18" t="s">
        <v>89</v>
      </c>
    </row>
    <row r="614" spans="2:65" s="12" customFormat="1" ht="10.199999999999999" x14ac:dyDescent="0.2">
      <c r="B614" s="150"/>
      <c r="D614" s="151" t="s">
        <v>203</v>
      </c>
      <c r="E614" s="152" t="s">
        <v>20</v>
      </c>
      <c r="F614" s="153" t="s">
        <v>4500</v>
      </c>
      <c r="H614" s="152" t="s">
        <v>20</v>
      </c>
      <c r="I614" s="154"/>
      <c r="L614" s="150"/>
      <c r="M614" s="155"/>
      <c r="T614" s="156"/>
      <c r="AT614" s="152" t="s">
        <v>203</v>
      </c>
      <c r="AU614" s="152" t="s">
        <v>89</v>
      </c>
      <c r="AV614" s="12" t="s">
        <v>22</v>
      </c>
      <c r="AW614" s="12" t="s">
        <v>39</v>
      </c>
      <c r="AX614" s="12" t="s">
        <v>80</v>
      </c>
      <c r="AY614" s="152" t="s">
        <v>192</v>
      </c>
    </row>
    <row r="615" spans="2:65" s="13" customFormat="1" ht="10.199999999999999" x14ac:dyDescent="0.2">
      <c r="B615" s="157"/>
      <c r="D615" s="151" t="s">
        <v>203</v>
      </c>
      <c r="E615" s="158" t="s">
        <v>20</v>
      </c>
      <c r="F615" s="159" t="s">
        <v>1166</v>
      </c>
      <c r="H615" s="160">
        <v>4</v>
      </c>
      <c r="I615" s="161"/>
      <c r="L615" s="157"/>
      <c r="M615" s="162"/>
      <c r="T615" s="163"/>
      <c r="AT615" s="158" t="s">
        <v>203</v>
      </c>
      <c r="AU615" s="158" t="s">
        <v>89</v>
      </c>
      <c r="AV615" s="13" t="s">
        <v>89</v>
      </c>
      <c r="AW615" s="13" t="s">
        <v>39</v>
      </c>
      <c r="AX615" s="13" t="s">
        <v>22</v>
      </c>
      <c r="AY615" s="158" t="s">
        <v>192</v>
      </c>
    </row>
    <row r="616" spans="2:65" s="1" customFormat="1" ht="16.5" customHeight="1" x14ac:dyDescent="0.2">
      <c r="B616" s="33"/>
      <c r="C616" s="133" t="s">
        <v>936</v>
      </c>
      <c r="D616" s="133" t="s">
        <v>194</v>
      </c>
      <c r="E616" s="134" t="s">
        <v>1152</v>
      </c>
      <c r="F616" s="135" t="s">
        <v>4501</v>
      </c>
      <c r="G616" s="136" t="s">
        <v>487</v>
      </c>
      <c r="H616" s="137">
        <v>2</v>
      </c>
      <c r="I616" s="138"/>
      <c r="J616" s="139">
        <f>ROUND(I616*H616,2)</f>
        <v>0</v>
      </c>
      <c r="K616" s="135" t="s">
        <v>198</v>
      </c>
      <c r="L616" s="33"/>
      <c r="M616" s="140" t="s">
        <v>20</v>
      </c>
      <c r="N616" s="141" t="s">
        <v>51</v>
      </c>
      <c r="P616" s="142">
        <f>O616*H616</f>
        <v>0</v>
      </c>
      <c r="Q616" s="142">
        <v>0</v>
      </c>
      <c r="R616" s="142">
        <f>Q616*H616</f>
        <v>0</v>
      </c>
      <c r="S616" s="142">
        <v>2.4E-2</v>
      </c>
      <c r="T616" s="143">
        <f>S616*H616</f>
        <v>4.8000000000000001E-2</v>
      </c>
      <c r="AR616" s="144" t="s">
        <v>350</v>
      </c>
      <c r="AT616" s="144" t="s">
        <v>194</v>
      </c>
      <c r="AU616" s="144" t="s">
        <v>89</v>
      </c>
      <c r="AY616" s="18" t="s">
        <v>192</v>
      </c>
      <c r="BE616" s="145">
        <f>IF(N616="základní",J616,0)</f>
        <v>0</v>
      </c>
      <c r="BF616" s="145">
        <f>IF(N616="snížená",J616,0)</f>
        <v>0</v>
      </c>
      <c r="BG616" s="145">
        <f>IF(N616="zákl. přenesená",J616,0)</f>
        <v>0</v>
      </c>
      <c r="BH616" s="145">
        <f>IF(N616="sníž. přenesená",J616,0)</f>
        <v>0</v>
      </c>
      <c r="BI616" s="145">
        <f>IF(N616="nulová",J616,0)</f>
        <v>0</v>
      </c>
      <c r="BJ616" s="18" t="s">
        <v>22</v>
      </c>
      <c r="BK616" s="145">
        <f>ROUND(I616*H616,2)</f>
        <v>0</v>
      </c>
      <c r="BL616" s="18" t="s">
        <v>350</v>
      </c>
      <c r="BM616" s="144" t="s">
        <v>4502</v>
      </c>
    </row>
    <row r="617" spans="2:65" s="1" customFormat="1" ht="10.199999999999999" x14ac:dyDescent="0.2">
      <c r="B617" s="33"/>
      <c r="D617" s="146" t="s">
        <v>201</v>
      </c>
      <c r="F617" s="147" t="s">
        <v>1155</v>
      </c>
      <c r="I617" s="148"/>
      <c r="L617" s="33"/>
      <c r="M617" s="149"/>
      <c r="T617" s="54"/>
      <c r="AT617" s="18" t="s">
        <v>201</v>
      </c>
      <c r="AU617" s="18" t="s">
        <v>89</v>
      </c>
    </row>
    <row r="618" spans="2:65" s="12" customFormat="1" ht="10.199999999999999" x14ac:dyDescent="0.2">
      <c r="B618" s="150"/>
      <c r="D618" s="151" t="s">
        <v>203</v>
      </c>
      <c r="E618" s="152" t="s">
        <v>20</v>
      </c>
      <c r="F618" s="153" t="s">
        <v>4503</v>
      </c>
      <c r="H618" s="152" t="s">
        <v>20</v>
      </c>
      <c r="I618" s="154"/>
      <c r="L618" s="150"/>
      <c r="M618" s="155"/>
      <c r="T618" s="156"/>
      <c r="AT618" s="152" t="s">
        <v>203</v>
      </c>
      <c r="AU618" s="152" t="s">
        <v>89</v>
      </c>
      <c r="AV618" s="12" t="s">
        <v>22</v>
      </c>
      <c r="AW618" s="12" t="s">
        <v>39</v>
      </c>
      <c r="AX618" s="12" t="s">
        <v>80</v>
      </c>
      <c r="AY618" s="152" t="s">
        <v>192</v>
      </c>
    </row>
    <row r="619" spans="2:65" s="13" customFormat="1" ht="10.199999999999999" x14ac:dyDescent="0.2">
      <c r="B619" s="157"/>
      <c r="D619" s="151" t="s">
        <v>203</v>
      </c>
      <c r="E619" s="158" t="s">
        <v>20</v>
      </c>
      <c r="F619" s="159" t="s">
        <v>89</v>
      </c>
      <c r="H619" s="160">
        <v>2</v>
      </c>
      <c r="I619" s="161"/>
      <c r="L619" s="157"/>
      <c r="M619" s="162"/>
      <c r="T619" s="163"/>
      <c r="AT619" s="158" t="s">
        <v>203</v>
      </c>
      <c r="AU619" s="158" t="s">
        <v>89</v>
      </c>
      <c r="AV619" s="13" t="s">
        <v>89</v>
      </c>
      <c r="AW619" s="13" t="s">
        <v>39</v>
      </c>
      <c r="AX619" s="13" t="s">
        <v>22</v>
      </c>
      <c r="AY619" s="158" t="s">
        <v>192</v>
      </c>
    </row>
    <row r="620" spans="2:65" s="1" customFormat="1" ht="24.15" customHeight="1" x14ac:dyDescent="0.2">
      <c r="B620" s="33"/>
      <c r="C620" s="133" t="s">
        <v>956</v>
      </c>
      <c r="D620" s="133" t="s">
        <v>194</v>
      </c>
      <c r="E620" s="134" t="s">
        <v>4504</v>
      </c>
      <c r="F620" s="135" t="s">
        <v>4505</v>
      </c>
      <c r="G620" s="136" t="s">
        <v>487</v>
      </c>
      <c r="H620" s="137">
        <v>8</v>
      </c>
      <c r="I620" s="138"/>
      <c r="J620" s="139">
        <f>ROUND(I620*H620,2)</f>
        <v>0</v>
      </c>
      <c r="K620" s="135" t="s">
        <v>198</v>
      </c>
      <c r="L620" s="33"/>
      <c r="M620" s="140" t="s">
        <v>20</v>
      </c>
      <c r="N620" s="141" t="s">
        <v>51</v>
      </c>
      <c r="P620" s="142">
        <f>O620*H620</f>
        <v>0</v>
      </c>
      <c r="Q620" s="142">
        <v>0</v>
      </c>
      <c r="R620" s="142">
        <f>Q620*H620</f>
        <v>0</v>
      </c>
      <c r="S620" s="142">
        <v>0.34899999999999998</v>
      </c>
      <c r="T620" s="143">
        <f>S620*H620</f>
        <v>2.7919999999999998</v>
      </c>
      <c r="AR620" s="144" t="s">
        <v>199</v>
      </c>
      <c r="AT620" s="144" t="s">
        <v>194</v>
      </c>
      <c r="AU620" s="144" t="s">
        <v>89</v>
      </c>
      <c r="AY620" s="18" t="s">
        <v>192</v>
      </c>
      <c r="BE620" s="145">
        <f>IF(N620="základní",J620,0)</f>
        <v>0</v>
      </c>
      <c r="BF620" s="145">
        <f>IF(N620="snížená",J620,0)</f>
        <v>0</v>
      </c>
      <c r="BG620" s="145">
        <f>IF(N620="zákl. přenesená",J620,0)</f>
        <v>0</v>
      </c>
      <c r="BH620" s="145">
        <f>IF(N620="sníž. přenesená",J620,0)</f>
        <v>0</v>
      </c>
      <c r="BI620" s="145">
        <f>IF(N620="nulová",J620,0)</f>
        <v>0</v>
      </c>
      <c r="BJ620" s="18" t="s">
        <v>22</v>
      </c>
      <c r="BK620" s="145">
        <f>ROUND(I620*H620,2)</f>
        <v>0</v>
      </c>
      <c r="BL620" s="18" t="s">
        <v>199</v>
      </c>
      <c r="BM620" s="144" t="s">
        <v>4506</v>
      </c>
    </row>
    <row r="621" spans="2:65" s="1" customFormat="1" ht="10.199999999999999" x14ac:dyDescent="0.2">
      <c r="B621" s="33"/>
      <c r="D621" s="146" t="s">
        <v>201</v>
      </c>
      <c r="F621" s="147" t="s">
        <v>4507</v>
      </c>
      <c r="I621" s="148"/>
      <c r="L621" s="33"/>
      <c r="M621" s="149"/>
      <c r="T621" s="54"/>
      <c r="AT621" s="18" t="s">
        <v>201</v>
      </c>
      <c r="AU621" s="18" t="s">
        <v>89</v>
      </c>
    </row>
    <row r="622" spans="2:65" s="12" customFormat="1" ht="10.199999999999999" x14ac:dyDescent="0.2">
      <c r="B622" s="150"/>
      <c r="D622" s="151" t="s">
        <v>203</v>
      </c>
      <c r="E622" s="152" t="s">
        <v>20</v>
      </c>
      <c r="F622" s="153" t="s">
        <v>4508</v>
      </c>
      <c r="H622" s="152" t="s">
        <v>20</v>
      </c>
      <c r="I622" s="154"/>
      <c r="L622" s="150"/>
      <c r="M622" s="155"/>
      <c r="T622" s="156"/>
      <c r="AT622" s="152" t="s">
        <v>203</v>
      </c>
      <c r="AU622" s="152" t="s">
        <v>89</v>
      </c>
      <c r="AV622" s="12" t="s">
        <v>22</v>
      </c>
      <c r="AW622" s="12" t="s">
        <v>39</v>
      </c>
      <c r="AX622" s="12" t="s">
        <v>80</v>
      </c>
      <c r="AY622" s="152" t="s">
        <v>192</v>
      </c>
    </row>
    <row r="623" spans="2:65" s="12" customFormat="1" ht="10.199999999999999" x14ac:dyDescent="0.2">
      <c r="B623" s="150"/>
      <c r="D623" s="151" t="s">
        <v>203</v>
      </c>
      <c r="E623" s="152" t="s">
        <v>20</v>
      </c>
      <c r="F623" s="153" t="s">
        <v>4509</v>
      </c>
      <c r="H623" s="152" t="s">
        <v>20</v>
      </c>
      <c r="I623" s="154"/>
      <c r="L623" s="150"/>
      <c r="M623" s="155"/>
      <c r="T623" s="156"/>
      <c r="AT623" s="152" t="s">
        <v>203</v>
      </c>
      <c r="AU623" s="152" t="s">
        <v>89</v>
      </c>
      <c r="AV623" s="12" t="s">
        <v>22</v>
      </c>
      <c r="AW623" s="12" t="s">
        <v>39</v>
      </c>
      <c r="AX623" s="12" t="s">
        <v>80</v>
      </c>
      <c r="AY623" s="152" t="s">
        <v>192</v>
      </c>
    </row>
    <row r="624" spans="2:65" s="12" customFormat="1" ht="10.199999999999999" x14ac:dyDescent="0.2">
      <c r="B624" s="150"/>
      <c r="D624" s="151" t="s">
        <v>203</v>
      </c>
      <c r="E624" s="152" t="s">
        <v>20</v>
      </c>
      <c r="F624" s="153" t="s">
        <v>4210</v>
      </c>
      <c r="H624" s="152" t="s">
        <v>20</v>
      </c>
      <c r="I624" s="154"/>
      <c r="L624" s="150"/>
      <c r="M624" s="155"/>
      <c r="T624" s="156"/>
      <c r="AT624" s="152" t="s">
        <v>203</v>
      </c>
      <c r="AU624" s="152" t="s">
        <v>89</v>
      </c>
      <c r="AV624" s="12" t="s">
        <v>22</v>
      </c>
      <c r="AW624" s="12" t="s">
        <v>39</v>
      </c>
      <c r="AX624" s="12" t="s">
        <v>80</v>
      </c>
      <c r="AY624" s="152" t="s">
        <v>192</v>
      </c>
    </row>
    <row r="625" spans="2:65" s="12" customFormat="1" ht="10.199999999999999" x14ac:dyDescent="0.2">
      <c r="B625" s="150"/>
      <c r="D625" s="151" t="s">
        <v>203</v>
      </c>
      <c r="E625" s="152" t="s">
        <v>20</v>
      </c>
      <c r="F625" s="153" t="s">
        <v>4211</v>
      </c>
      <c r="H625" s="152" t="s">
        <v>20</v>
      </c>
      <c r="I625" s="154"/>
      <c r="L625" s="150"/>
      <c r="M625" s="155"/>
      <c r="T625" s="156"/>
      <c r="AT625" s="152" t="s">
        <v>203</v>
      </c>
      <c r="AU625" s="152" t="s">
        <v>89</v>
      </c>
      <c r="AV625" s="12" t="s">
        <v>22</v>
      </c>
      <c r="AW625" s="12" t="s">
        <v>39</v>
      </c>
      <c r="AX625" s="12" t="s">
        <v>80</v>
      </c>
      <c r="AY625" s="152" t="s">
        <v>192</v>
      </c>
    </row>
    <row r="626" spans="2:65" s="13" customFormat="1" ht="10.199999999999999" x14ac:dyDescent="0.2">
      <c r="B626" s="157"/>
      <c r="D626" s="151" t="s">
        <v>203</v>
      </c>
      <c r="E626" s="158" t="s">
        <v>20</v>
      </c>
      <c r="F626" s="159" t="s">
        <v>4510</v>
      </c>
      <c r="H626" s="160">
        <v>6</v>
      </c>
      <c r="I626" s="161"/>
      <c r="L626" s="157"/>
      <c r="M626" s="162"/>
      <c r="T626" s="163"/>
      <c r="AT626" s="158" t="s">
        <v>203</v>
      </c>
      <c r="AU626" s="158" t="s">
        <v>89</v>
      </c>
      <c r="AV626" s="13" t="s">
        <v>89</v>
      </c>
      <c r="AW626" s="13" t="s">
        <v>39</v>
      </c>
      <c r="AX626" s="13" t="s">
        <v>80</v>
      </c>
      <c r="AY626" s="158" t="s">
        <v>192</v>
      </c>
    </row>
    <row r="627" spans="2:65" s="12" customFormat="1" ht="10.199999999999999" x14ac:dyDescent="0.2">
      <c r="B627" s="150"/>
      <c r="D627" s="151" t="s">
        <v>203</v>
      </c>
      <c r="E627" s="152" t="s">
        <v>20</v>
      </c>
      <c r="F627" s="153" t="s">
        <v>4213</v>
      </c>
      <c r="H627" s="152" t="s">
        <v>20</v>
      </c>
      <c r="I627" s="154"/>
      <c r="L627" s="150"/>
      <c r="M627" s="155"/>
      <c r="T627" s="156"/>
      <c r="AT627" s="152" t="s">
        <v>203</v>
      </c>
      <c r="AU627" s="152" t="s">
        <v>89</v>
      </c>
      <c r="AV627" s="12" t="s">
        <v>22</v>
      </c>
      <c r="AW627" s="12" t="s">
        <v>39</v>
      </c>
      <c r="AX627" s="12" t="s">
        <v>80</v>
      </c>
      <c r="AY627" s="152" t="s">
        <v>192</v>
      </c>
    </row>
    <row r="628" spans="2:65" s="13" customFormat="1" ht="10.199999999999999" x14ac:dyDescent="0.2">
      <c r="B628" s="157"/>
      <c r="D628" s="151" t="s">
        <v>203</v>
      </c>
      <c r="E628" s="158" t="s">
        <v>20</v>
      </c>
      <c r="F628" s="159" t="s">
        <v>4511</v>
      </c>
      <c r="H628" s="160">
        <v>1.4</v>
      </c>
      <c r="I628" s="161"/>
      <c r="L628" s="157"/>
      <c r="M628" s="162"/>
      <c r="T628" s="163"/>
      <c r="AT628" s="158" t="s">
        <v>203</v>
      </c>
      <c r="AU628" s="158" t="s">
        <v>89</v>
      </c>
      <c r="AV628" s="13" t="s">
        <v>89</v>
      </c>
      <c r="AW628" s="13" t="s">
        <v>39</v>
      </c>
      <c r="AX628" s="13" t="s">
        <v>80</v>
      </c>
      <c r="AY628" s="158" t="s">
        <v>192</v>
      </c>
    </row>
    <row r="629" spans="2:65" s="13" customFormat="1" ht="10.199999999999999" x14ac:dyDescent="0.2">
      <c r="B629" s="157"/>
      <c r="D629" s="151" t="s">
        <v>203</v>
      </c>
      <c r="E629" s="158" t="s">
        <v>20</v>
      </c>
      <c r="F629" s="159" t="s">
        <v>4512</v>
      </c>
      <c r="H629" s="160">
        <v>0.6</v>
      </c>
      <c r="I629" s="161"/>
      <c r="L629" s="157"/>
      <c r="M629" s="162"/>
      <c r="T629" s="163"/>
      <c r="AT629" s="158" t="s">
        <v>203</v>
      </c>
      <c r="AU629" s="158" t="s">
        <v>89</v>
      </c>
      <c r="AV629" s="13" t="s">
        <v>89</v>
      </c>
      <c r="AW629" s="13" t="s">
        <v>39</v>
      </c>
      <c r="AX629" s="13" t="s">
        <v>80</v>
      </c>
      <c r="AY629" s="158" t="s">
        <v>192</v>
      </c>
    </row>
    <row r="630" spans="2:65" s="14" customFormat="1" ht="10.199999999999999" x14ac:dyDescent="0.2">
      <c r="B630" s="164"/>
      <c r="D630" s="151" t="s">
        <v>203</v>
      </c>
      <c r="E630" s="165" t="s">
        <v>20</v>
      </c>
      <c r="F630" s="166" t="s">
        <v>207</v>
      </c>
      <c r="H630" s="167">
        <v>8</v>
      </c>
      <c r="I630" s="168"/>
      <c r="L630" s="164"/>
      <c r="M630" s="169"/>
      <c r="T630" s="170"/>
      <c r="AT630" s="165" t="s">
        <v>203</v>
      </c>
      <c r="AU630" s="165" t="s">
        <v>89</v>
      </c>
      <c r="AV630" s="14" t="s">
        <v>199</v>
      </c>
      <c r="AW630" s="14" t="s">
        <v>39</v>
      </c>
      <c r="AX630" s="14" t="s">
        <v>22</v>
      </c>
      <c r="AY630" s="165" t="s">
        <v>192</v>
      </c>
    </row>
    <row r="631" spans="2:65" s="1" customFormat="1" ht="24.15" customHeight="1" x14ac:dyDescent="0.2">
      <c r="B631" s="33"/>
      <c r="C631" s="133" t="s">
        <v>981</v>
      </c>
      <c r="D631" s="133" t="s">
        <v>194</v>
      </c>
      <c r="E631" s="134" t="s">
        <v>4513</v>
      </c>
      <c r="F631" s="135" t="s">
        <v>4514</v>
      </c>
      <c r="G631" s="136" t="s">
        <v>197</v>
      </c>
      <c r="H631" s="137">
        <v>2.8130000000000002</v>
      </c>
      <c r="I631" s="138"/>
      <c r="J631" s="139">
        <f>ROUND(I631*H631,2)</f>
        <v>0</v>
      </c>
      <c r="K631" s="135" t="s">
        <v>198</v>
      </c>
      <c r="L631" s="33"/>
      <c r="M631" s="140" t="s">
        <v>20</v>
      </c>
      <c r="N631" s="141" t="s">
        <v>51</v>
      </c>
      <c r="P631" s="142">
        <f>O631*H631</f>
        <v>0</v>
      </c>
      <c r="Q631" s="142">
        <v>0</v>
      </c>
      <c r="R631" s="142">
        <f>Q631*H631</f>
        <v>0</v>
      </c>
      <c r="S631" s="142">
        <v>2.5</v>
      </c>
      <c r="T631" s="143">
        <f>S631*H631</f>
        <v>7.0325000000000006</v>
      </c>
      <c r="AR631" s="144" t="s">
        <v>199</v>
      </c>
      <c r="AT631" s="144" t="s">
        <v>194</v>
      </c>
      <c r="AU631" s="144" t="s">
        <v>89</v>
      </c>
      <c r="AY631" s="18" t="s">
        <v>192</v>
      </c>
      <c r="BE631" s="145">
        <f>IF(N631="základní",J631,0)</f>
        <v>0</v>
      </c>
      <c r="BF631" s="145">
        <f>IF(N631="snížená",J631,0)</f>
        <v>0</v>
      </c>
      <c r="BG631" s="145">
        <f>IF(N631="zákl. přenesená",J631,0)</f>
        <v>0</v>
      </c>
      <c r="BH631" s="145">
        <f>IF(N631="sníž. přenesená",J631,0)</f>
        <v>0</v>
      </c>
      <c r="BI631" s="145">
        <f>IF(N631="nulová",J631,0)</f>
        <v>0</v>
      </c>
      <c r="BJ631" s="18" t="s">
        <v>22</v>
      </c>
      <c r="BK631" s="145">
        <f>ROUND(I631*H631,2)</f>
        <v>0</v>
      </c>
      <c r="BL631" s="18" t="s">
        <v>199</v>
      </c>
      <c r="BM631" s="144" t="s">
        <v>4515</v>
      </c>
    </row>
    <row r="632" spans="2:65" s="1" customFormat="1" ht="10.199999999999999" x14ac:dyDescent="0.2">
      <c r="B632" s="33"/>
      <c r="D632" s="146" t="s">
        <v>201</v>
      </c>
      <c r="F632" s="147" t="s">
        <v>4516</v>
      </c>
      <c r="I632" s="148"/>
      <c r="L632" s="33"/>
      <c r="M632" s="149"/>
      <c r="T632" s="54"/>
      <c r="AT632" s="18" t="s">
        <v>201</v>
      </c>
      <c r="AU632" s="18" t="s">
        <v>89</v>
      </c>
    </row>
    <row r="633" spans="2:65" s="12" customFormat="1" ht="10.199999999999999" x14ac:dyDescent="0.2">
      <c r="B633" s="150"/>
      <c r="D633" s="151" t="s">
        <v>203</v>
      </c>
      <c r="E633" s="152" t="s">
        <v>20</v>
      </c>
      <c r="F633" s="153" t="s">
        <v>4517</v>
      </c>
      <c r="H633" s="152" t="s">
        <v>20</v>
      </c>
      <c r="I633" s="154"/>
      <c r="L633" s="150"/>
      <c r="M633" s="155"/>
      <c r="T633" s="156"/>
      <c r="AT633" s="152" t="s">
        <v>203</v>
      </c>
      <c r="AU633" s="152" t="s">
        <v>89</v>
      </c>
      <c r="AV633" s="12" t="s">
        <v>22</v>
      </c>
      <c r="AW633" s="12" t="s">
        <v>39</v>
      </c>
      <c r="AX633" s="12" t="s">
        <v>80</v>
      </c>
      <c r="AY633" s="152" t="s">
        <v>192</v>
      </c>
    </row>
    <row r="634" spans="2:65" s="12" customFormat="1" ht="10.199999999999999" x14ac:dyDescent="0.2">
      <c r="B634" s="150"/>
      <c r="D634" s="151" t="s">
        <v>203</v>
      </c>
      <c r="E634" s="152" t="s">
        <v>20</v>
      </c>
      <c r="F634" s="153" t="s">
        <v>4518</v>
      </c>
      <c r="H634" s="152" t="s">
        <v>20</v>
      </c>
      <c r="I634" s="154"/>
      <c r="L634" s="150"/>
      <c r="M634" s="155"/>
      <c r="T634" s="156"/>
      <c r="AT634" s="152" t="s">
        <v>203</v>
      </c>
      <c r="AU634" s="152" t="s">
        <v>89</v>
      </c>
      <c r="AV634" s="12" t="s">
        <v>22</v>
      </c>
      <c r="AW634" s="12" t="s">
        <v>39</v>
      </c>
      <c r="AX634" s="12" t="s">
        <v>80</v>
      </c>
      <c r="AY634" s="152" t="s">
        <v>192</v>
      </c>
    </row>
    <row r="635" spans="2:65" s="13" customFormat="1" ht="10.199999999999999" x14ac:dyDescent="0.2">
      <c r="B635" s="157"/>
      <c r="D635" s="151" t="s">
        <v>203</v>
      </c>
      <c r="E635" s="158" t="s">
        <v>20</v>
      </c>
      <c r="F635" s="159" t="s">
        <v>4519</v>
      </c>
      <c r="H635" s="160">
        <v>2.8130000000000002</v>
      </c>
      <c r="I635" s="161"/>
      <c r="L635" s="157"/>
      <c r="M635" s="162"/>
      <c r="T635" s="163"/>
      <c r="AT635" s="158" t="s">
        <v>203</v>
      </c>
      <c r="AU635" s="158" t="s">
        <v>89</v>
      </c>
      <c r="AV635" s="13" t="s">
        <v>89</v>
      </c>
      <c r="AW635" s="13" t="s">
        <v>39</v>
      </c>
      <c r="AX635" s="13" t="s">
        <v>22</v>
      </c>
      <c r="AY635" s="158" t="s">
        <v>192</v>
      </c>
    </row>
    <row r="636" spans="2:65" s="1" customFormat="1" ht="24.15" customHeight="1" x14ac:dyDescent="0.2">
      <c r="B636" s="33"/>
      <c r="C636" s="133" t="s">
        <v>988</v>
      </c>
      <c r="D636" s="133" t="s">
        <v>194</v>
      </c>
      <c r="E636" s="134" t="s">
        <v>4520</v>
      </c>
      <c r="F636" s="135" t="s">
        <v>4521</v>
      </c>
      <c r="G636" s="136" t="s">
        <v>197</v>
      </c>
      <c r="H636" s="137">
        <v>0.44400000000000001</v>
      </c>
      <c r="I636" s="138"/>
      <c r="J636" s="139">
        <f>ROUND(I636*H636,2)</f>
        <v>0</v>
      </c>
      <c r="K636" s="135" t="s">
        <v>198</v>
      </c>
      <c r="L636" s="33"/>
      <c r="M636" s="140" t="s">
        <v>20</v>
      </c>
      <c r="N636" s="141" t="s">
        <v>51</v>
      </c>
      <c r="P636" s="142">
        <f>O636*H636</f>
        <v>0</v>
      </c>
      <c r="Q636" s="142">
        <v>0</v>
      </c>
      <c r="R636" s="142">
        <f>Q636*H636</f>
        <v>0</v>
      </c>
      <c r="S636" s="142">
        <v>1.8</v>
      </c>
      <c r="T636" s="143">
        <f>S636*H636</f>
        <v>0.79920000000000002</v>
      </c>
      <c r="AR636" s="144" t="s">
        <v>199</v>
      </c>
      <c r="AT636" s="144" t="s">
        <v>194</v>
      </c>
      <c r="AU636" s="144" t="s">
        <v>89</v>
      </c>
      <c r="AY636" s="18" t="s">
        <v>192</v>
      </c>
      <c r="BE636" s="145">
        <f>IF(N636="základní",J636,0)</f>
        <v>0</v>
      </c>
      <c r="BF636" s="145">
        <f>IF(N636="snížená",J636,0)</f>
        <v>0</v>
      </c>
      <c r="BG636" s="145">
        <f>IF(N636="zákl. přenesená",J636,0)</f>
        <v>0</v>
      </c>
      <c r="BH636" s="145">
        <f>IF(N636="sníž. přenesená",J636,0)</f>
        <v>0</v>
      </c>
      <c r="BI636" s="145">
        <f>IF(N636="nulová",J636,0)</f>
        <v>0</v>
      </c>
      <c r="BJ636" s="18" t="s">
        <v>22</v>
      </c>
      <c r="BK636" s="145">
        <f>ROUND(I636*H636,2)</f>
        <v>0</v>
      </c>
      <c r="BL636" s="18" t="s">
        <v>199</v>
      </c>
      <c r="BM636" s="144" t="s">
        <v>4522</v>
      </c>
    </row>
    <row r="637" spans="2:65" s="1" customFormat="1" ht="10.199999999999999" x14ac:dyDescent="0.2">
      <c r="B637" s="33"/>
      <c r="D637" s="146" t="s">
        <v>201</v>
      </c>
      <c r="F637" s="147" t="s">
        <v>4523</v>
      </c>
      <c r="I637" s="148"/>
      <c r="L637" s="33"/>
      <c r="M637" s="149"/>
      <c r="T637" s="54"/>
      <c r="AT637" s="18" t="s">
        <v>201</v>
      </c>
      <c r="AU637" s="18" t="s">
        <v>89</v>
      </c>
    </row>
    <row r="638" spans="2:65" s="12" customFormat="1" ht="10.199999999999999" x14ac:dyDescent="0.2">
      <c r="B638" s="150"/>
      <c r="D638" s="151" t="s">
        <v>203</v>
      </c>
      <c r="E638" s="152" t="s">
        <v>20</v>
      </c>
      <c r="F638" s="153" t="s">
        <v>4524</v>
      </c>
      <c r="H638" s="152" t="s">
        <v>20</v>
      </c>
      <c r="I638" s="154"/>
      <c r="L638" s="150"/>
      <c r="M638" s="155"/>
      <c r="T638" s="156"/>
      <c r="AT638" s="152" t="s">
        <v>203</v>
      </c>
      <c r="AU638" s="152" t="s">
        <v>89</v>
      </c>
      <c r="AV638" s="12" t="s">
        <v>22</v>
      </c>
      <c r="AW638" s="12" t="s">
        <v>39</v>
      </c>
      <c r="AX638" s="12" t="s">
        <v>80</v>
      </c>
      <c r="AY638" s="152" t="s">
        <v>192</v>
      </c>
    </row>
    <row r="639" spans="2:65" s="13" customFormat="1" ht="10.199999999999999" x14ac:dyDescent="0.2">
      <c r="B639" s="157"/>
      <c r="D639" s="151" t="s">
        <v>203</v>
      </c>
      <c r="E639" s="158" t="s">
        <v>20</v>
      </c>
      <c r="F639" s="159" t="s">
        <v>4525</v>
      </c>
      <c r="H639" s="160">
        <v>0.44400000000000001</v>
      </c>
      <c r="I639" s="161"/>
      <c r="L639" s="157"/>
      <c r="M639" s="162"/>
      <c r="T639" s="163"/>
      <c r="AT639" s="158" t="s">
        <v>203</v>
      </c>
      <c r="AU639" s="158" t="s">
        <v>89</v>
      </c>
      <c r="AV639" s="13" t="s">
        <v>89</v>
      </c>
      <c r="AW639" s="13" t="s">
        <v>39</v>
      </c>
      <c r="AX639" s="13" t="s">
        <v>22</v>
      </c>
      <c r="AY639" s="158" t="s">
        <v>192</v>
      </c>
    </row>
    <row r="640" spans="2:65" s="1" customFormat="1" ht="24.15" customHeight="1" x14ac:dyDescent="0.2">
      <c r="B640" s="33"/>
      <c r="C640" s="133" t="s">
        <v>1003</v>
      </c>
      <c r="D640" s="133" t="s">
        <v>194</v>
      </c>
      <c r="E640" s="134" t="s">
        <v>546</v>
      </c>
      <c r="F640" s="135" t="s">
        <v>547</v>
      </c>
      <c r="G640" s="136" t="s">
        <v>197</v>
      </c>
      <c r="H640" s="137">
        <v>0.23799999999999999</v>
      </c>
      <c r="I640" s="138"/>
      <c r="J640" s="139">
        <f>ROUND(I640*H640,2)</f>
        <v>0</v>
      </c>
      <c r="K640" s="135" t="s">
        <v>198</v>
      </c>
      <c r="L640" s="33"/>
      <c r="M640" s="140" t="s">
        <v>20</v>
      </c>
      <c r="N640" s="141" t="s">
        <v>51</v>
      </c>
      <c r="P640" s="142">
        <f>O640*H640</f>
        <v>0</v>
      </c>
      <c r="Q640" s="142">
        <v>0</v>
      </c>
      <c r="R640" s="142">
        <f>Q640*H640</f>
        <v>0</v>
      </c>
      <c r="S640" s="142">
        <v>1.8</v>
      </c>
      <c r="T640" s="143">
        <f>S640*H640</f>
        <v>0.4284</v>
      </c>
      <c r="AR640" s="144" t="s">
        <v>199</v>
      </c>
      <c r="AT640" s="144" t="s">
        <v>194</v>
      </c>
      <c r="AU640" s="144" t="s">
        <v>89</v>
      </c>
      <c r="AY640" s="18" t="s">
        <v>192</v>
      </c>
      <c r="BE640" s="145">
        <f>IF(N640="základní",J640,0)</f>
        <v>0</v>
      </c>
      <c r="BF640" s="145">
        <f>IF(N640="snížená",J640,0)</f>
        <v>0</v>
      </c>
      <c r="BG640" s="145">
        <f>IF(N640="zákl. přenesená",J640,0)</f>
        <v>0</v>
      </c>
      <c r="BH640" s="145">
        <f>IF(N640="sníž. přenesená",J640,0)</f>
        <v>0</v>
      </c>
      <c r="BI640" s="145">
        <f>IF(N640="nulová",J640,0)</f>
        <v>0</v>
      </c>
      <c r="BJ640" s="18" t="s">
        <v>22</v>
      </c>
      <c r="BK640" s="145">
        <f>ROUND(I640*H640,2)</f>
        <v>0</v>
      </c>
      <c r="BL640" s="18" t="s">
        <v>199</v>
      </c>
      <c r="BM640" s="144" t="s">
        <v>4526</v>
      </c>
    </row>
    <row r="641" spans="2:65" s="1" customFormat="1" ht="10.199999999999999" x14ac:dyDescent="0.2">
      <c r="B641" s="33"/>
      <c r="D641" s="146" t="s">
        <v>201</v>
      </c>
      <c r="F641" s="147" t="s">
        <v>549</v>
      </c>
      <c r="I641" s="148"/>
      <c r="L641" s="33"/>
      <c r="M641" s="149"/>
      <c r="T641" s="54"/>
      <c r="AT641" s="18" t="s">
        <v>201</v>
      </c>
      <c r="AU641" s="18" t="s">
        <v>89</v>
      </c>
    </row>
    <row r="642" spans="2:65" s="12" customFormat="1" ht="10.199999999999999" x14ac:dyDescent="0.2">
      <c r="B642" s="150"/>
      <c r="D642" s="151" t="s">
        <v>203</v>
      </c>
      <c r="E642" s="152" t="s">
        <v>20</v>
      </c>
      <c r="F642" s="153" t="s">
        <v>4527</v>
      </c>
      <c r="H642" s="152" t="s">
        <v>20</v>
      </c>
      <c r="I642" s="154"/>
      <c r="L642" s="150"/>
      <c r="M642" s="155"/>
      <c r="T642" s="156"/>
      <c r="AT642" s="152" t="s">
        <v>203</v>
      </c>
      <c r="AU642" s="152" t="s">
        <v>89</v>
      </c>
      <c r="AV642" s="12" t="s">
        <v>22</v>
      </c>
      <c r="AW642" s="12" t="s">
        <v>39</v>
      </c>
      <c r="AX642" s="12" t="s">
        <v>80</v>
      </c>
      <c r="AY642" s="152" t="s">
        <v>192</v>
      </c>
    </row>
    <row r="643" spans="2:65" s="13" customFormat="1" ht="10.199999999999999" x14ac:dyDescent="0.2">
      <c r="B643" s="157"/>
      <c r="D643" s="151" t="s">
        <v>203</v>
      </c>
      <c r="E643" s="158" t="s">
        <v>20</v>
      </c>
      <c r="F643" s="159" t="s">
        <v>4528</v>
      </c>
      <c r="H643" s="160">
        <v>0.23799999999999999</v>
      </c>
      <c r="I643" s="161"/>
      <c r="L643" s="157"/>
      <c r="M643" s="162"/>
      <c r="T643" s="163"/>
      <c r="AT643" s="158" t="s">
        <v>203</v>
      </c>
      <c r="AU643" s="158" t="s">
        <v>89</v>
      </c>
      <c r="AV643" s="13" t="s">
        <v>89</v>
      </c>
      <c r="AW643" s="13" t="s">
        <v>39</v>
      </c>
      <c r="AX643" s="13" t="s">
        <v>22</v>
      </c>
      <c r="AY643" s="158" t="s">
        <v>192</v>
      </c>
    </row>
    <row r="644" spans="2:65" s="1" customFormat="1" ht="24.15" customHeight="1" x14ac:dyDescent="0.2">
      <c r="B644" s="33"/>
      <c r="C644" s="133" t="s">
        <v>1015</v>
      </c>
      <c r="D644" s="133" t="s">
        <v>194</v>
      </c>
      <c r="E644" s="134" t="s">
        <v>561</v>
      </c>
      <c r="F644" s="135" t="s">
        <v>562</v>
      </c>
      <c r="G644" s="136" t="s">
        <v>197</v>
      </c>
      <c r="H644" s="137">
        <v>1.919</v>
      </c>
      <c r="I644" s="138"/>
      <c r="J644" s="139">
        <f>ROUND(I644*H644,2)</f>
        <v>0</v>
      </c>
      <c r="K644" s="135" t="s">
        <v>198</v>
      </c>
      <c r="L644" s="33"/>
      <c r="M644" s="140" t="s">
        <v>20</v>
      </c>
      <c r="N644" s="141" t="s">
        <v>51</v>
      </c>
      <c r="P644" s="142">
        <f>O644*H644</f>
        <v>0</v>
      </c>
      <c r="Q644" s="142">
        <v>0</v>
      </c>
      <c r="R644" s="142">
        <f>Q644*H644</f>
        <v>0</v>
      </c>
      <c r="S644" s="142">
        <v>1.8</v>
      </c>
      <c r="T644" s="143">
        <f>S644*H644</f>
        <v>3.4542000000000002</v>
      </c>
      <c r="AR644" s="144" t="s">
        <v>199</v>
      </c>
      <c r="AT644" s="144" t="s">
        <v>194</v>
      </c>
      <c r="AU644" s="144" t="s">
        <v>89</v>
      </c>
      <c r="AY644" s="18" t="s">
        <v>192</v>
      </c>
      <c r="BE644" s="145">
        <f>IF(N644="základní",J644,0)</f>
        <v>0</v>
      </c>
      <c r="BF644" s="145">
        <f>IF(N644="snížená",J644,0)</f>
        <v>0</v>
      </c>
      <c r="BG644" s="145">
        <f>IF(N644="zákl. přenesená",J644,0)</f>
        <v>0</v>
      </c>
      <c r="BH644" s="145">
        <f>IF(N644="sníž. přenesená",J644,0)</f>
        <v>0</v>
      </c>
      <c r="BI644" s="145">
        <f>IF(N644="nulová",J644,0)</f>
        <v>0</v>
      </c>
      <c r="BJ644" s="18" t="s">
        <v>22</v>
      </c>
      <c r="BK644" s="145">
        <f>ROUND(I644*H644,2)</f>
        <v>0</v>
      </c>
      <c r="BL644" s="18" t="s">
        <v>199</v>
      </c>
      <c r="BM644" s="144" t="s">
        <v>4529</v>
      </c>
    </row>
    <row r="645" spans="2:65" s="1" customFormat="1" ht="10.199999999999999" x14ac:dyDescent="0.2">
      <c r="B645" s="33"/>
      <c r="D645" s="146" t="s">
        <v>201</v>
      </c>
      <c r="F645" s="147" t="s">
        <v>564</v>
      </c>
      <c r="I645" s="148"/>
      <c r="L645" s="33"/>
      <c r="M645" s="149"/>
      <c r="T645" s="54"/>
      <c r="AT645" s="18" t="s">
        <v>201</v>
      </c>
      <c r="AU645" s="18" t="s">
        <v>89</v>
      </c>
    </row>
    <row r="646" spans="2:65" s="12" customFormat="1" ht="10.199999999999999" x14ac:dyDescent="0.2">
      <c r="B646" s="150"/>
      <c r="D646" s="151" t="s">
        <v>203</v>
      </c>
      <c r="E646" s="152" t="s">
        <v>20</v>
      </c>
      <c r="F646" s="153" t="s">
        <v>4530</v>
      </c>
      <c r="H646" s="152" t="s">
        <v>20</v>
      </c>
      <c r="I646" s="154"/>
      <c r="L646" s="150"/>
      <c r="M646" s="155"/>
      <c r="T646" s="156"/>
      <c r="AT646" s="152" t="s">
        <v>203</v>
      </c>
      <c r="AU646" s="152" t="s">
        <v>89</v>
      </c>
      <c r="AV646" s="12" t="s">
        <v>22</v>
      </c>
      <c r="AW646" s="12" t="s">
        <v>39</v>
      </c>
      <c r="AX646" s="12" t="s">
        <v>80</v>
      </c>
      <c r="AY646" s="152" t="s">
        <v>192</v>
      </c>
    </row>
    <row r="647" spans="2:65" s="13" customFormat="1" ht="10.199999999999999" x14ac:dyDescent="0.2">
      <c r="B647" s="157"/>
      <c r="D647" s="151" t="s">
        <v>203</v>
      </c>
      <c r="E647" s="158" t="s">
        <v>20</v>
      </c>
      <c r="F647" s="159" t="s">
        <v>4531</v>
      </c>
      <c r="H647" s="160">
        <v>1.919</v>
      </c>
      <c r="I647" s="161"/>
      <c r="L647" s="157"/>
      <c r="M647" s="162"/>
      <c r="T647" s="163"/>
      <c r="AT647" s="158" t="s">
        <v>203</v>
      </c>
      <c r="AU647" s="158" t="s">
        <v>89</v>
      </c>
      <c r="AV647" s="13" t="s">
        <v>89</v>
      </c>
      <c r="AW647" s="13" t="s">
        <v>39</v>
      </c>
      <c r="AX647" s="13" t="s">
        <v>22</v>
      </c>
      <c r="AY647" s="158" t="s">
        <v>192</v>
      </c>
    </row>
    <row r="648" spans="2:65" s="1" customFormat="1" ht="16.5" customHeight="1" x14ac:dyDescent="0.2">
      <c r="B648" s="33"/>
      <c r="C648" s="133" t="s">
        <v>1043</v>
      </c>
      <c r="D648" s="133" t="s">
        <v>194</v>
      </c>
      <c r="E648" s="134" t="s">
        <v>4532</v>
      </c>
      <c r="F648" s="135" t="s">
        <v>4533</v>
      </c>
      <c r="G648" s="136" t="s">
        <v>197</v>
      </c>
      <c r="H648" s="137">
        <v>0.45</v>
      </c>
      <c r="I648" s="138"/>
      <c r="J648" s="139">
        <f>ROUND(I648*H648,2)</f>
        <v>0</v>
      </c>
      <c r="K648" s="135" t="s">
        <v>198</v>
      </c>
      <c r="L648" s="33"/>
      <c r="M648" s="140" t="s">
        <v>20</v>
      </c>
      <c r="N648" s="141" t="s">
        <v>51</v>
      </c>
      <c r="P648" s="142">
        <f>O648*H648</f>
        <v>0</v>
      </c>
      <c r="Q648" s="142">
        <v>0</v>
      </c>
      <c r="R648" s="142">
        <f>Q648*H648</f>
        <v>0</v>
      </c>
      <c r="S648" s="142">
        <v>2.5</v>
      </c>
      <c r="T648" s="143">
        <f>S648*H648</f>
        <v>1.125</v>
      </c>
      <c r="AR648" s="144" t="s">
        <v>199</v>
      </c>
      <c r="AT648" s="144" t="s">
        <v>194</v>
      </c>
      <c r="AU648" s="144" t="s">
        <v>89</v>
      </c>
      <c r="AY648" s="18" t="s">
        <v>192</v>
      </c>
      <c r="BE648" s="145">
        <f>IF(N648="základní",J648,0)</f>
        <v>0</v>
      </c>
      <c r="BF648" s="145">
        <f>IF(N648="snížená",J648,0)</f>
        <v>0</v>
      </c>
      <c r="BG648" s="145">
        <f>IF(N648="zákl. přenesená",J648,0)</f>
        <v>0</v>
      </c>
      <c r="BH648" s="145">
        <f>IF(N648="sníž. přenesená",J648,0)</f>
        <v>0</v>
      </c>
      <c r="BI648" s="145">
        <f>IF(N648="nulová",J648,0)</f>
        <v>0</v>
      </c>
      <c r="BJ648" s="18" t="s">
        <v>22</v>
      </c>
      <c r="BK648" s="145">
        <f>ROUND(I648*H648,2)</f>
        <v>0</v>
      </c>
      <c r="BL648" s="18" t="s">
        <v>199</v>
      </c>
      <c r="BM648" s="144" t="s">
        <v>4534</v>
      </c>
    </row>
    <row r="649" spans="2:65" s="1" customFormat="1" ht="10.199999999999999" x14ac:dyDescent="0.2">
      <c r="B649" s="33"/>
      <c r="D649" s="146" t="s">
        <v>201</v>
      </c>
      <c r="F649" s="147" t="s">
        <v>4535</v>
      </c>
      <c r="I649" s="148"/>
      <c r="L649" s="33"/>
      <c r="M649" s="149"/>
      <c r="T649" s="54"/>
      <c r="AT649" s="18" t="s">
        <v>201</v>
      </c>
      <c r="AU649" s="18" t="s">
        <v>89</v>
      </c>
    </row>
    <row r="650" spans="2:65" s="12" customFormat="1" ht="10.199999999999999" x14ac:dyDescent="0.2">
      <c r="B650" s="150"/>
      <c r="D650" s="151" t="s">
        <v>203</v>
      </c>
      <c r="E650" s="152" t="s">
        <v>20</v>
      </c>
      <c r="F650" s="153" t="s">
        <v>4536</v>
      </c>
      <c r="H650" s="152" t="s">
        <v>20</v>
      </c>
      <c r="I650" s="154"/>
      <c r="L650" s="150"/>
      <c r="M650" s="155"/>
      <c r="T650" s="156"/>
      <c r="AT650" s="152" t="s">
        <v>203</v>
      </c>
      <c r="AU650" s="152" t="s">
        <v>89</v>
      </c>
      <c r="AV650" s="12" t="s">
        <v>22</v>
      </c>
      <c r="AW650" s="12" t="s">
        <v>39</v>
      </c>
      <c r="AX650" s="12" t="s">
        <v>80</v>
      </c>
      <c r="AY650" s="152" t="s">
        <v>192</v>
      </c>
    </row>
    <row r="651" spans="2:65" s="12" customFormat="1" ht="10.199999999999999" x14ac:dyDescent="0.2">
      <c r="B651" s="150"/>
      <c r="D651" s="151" t="s">
        <v>203</v>
      </c>
      <c r="E651" s="152" t="s">
        <v>20</v>
      </c>
      <c r="F651" s="153" t="s">
        <v>4537</v>
      </c>
      <c r="H651" s="152" t="s">
        <v>20</v>
      </c>
      <c r="I651" s="154"/>
      <c r="L651" s="150"/>
      <c r="M651" s="155"/>
      <c r="T651" s="156"/>
      <c r="AT651" s="152" t="s">
        <v>203</v>
      </c>
      <c r="AU651" s="152" t="s">
        <v>89</v>
      </c>
      <c r="AV651" s="12" t="s">
        <v>22</v>
      </c>
      <c r="AW651" s="12" t="s">
        <v>39</v>
      </c>
      <c r="AX651" s="12" t="s">
        <v>80</v>
      </c>
      <c r="AY651" s="152" t="s">
        <v>192</v>
      </c>
    </row>
    <row r="652" spans="2:65" s="13" customFormat="1" ht="10.199999999999999" x14ac:dyDescent="0.2">
      <c r="B652" s="157"/>
      <c r="D652" s="151" t="s">
        <v>203</v>
      </c>
      <c r="E652" s="158" t="s">
        <v>20</v>
      </c>
      <c r="F652" s="159" t="s">
        <v>4538</v>
      </c>
      <c r="H652" s="160">
        <v>0.45</v>
      </c>
      <c r="I652" s="161"/>
      <c r="L652" s="157"/>
      <c r="M652" s="162"/>
      <c r="T652" s="163"/>
      <c r="AT652" s="158" t="s">
        <v>203</v>
      </c>
      <c r="AU652" s="158" t="s">
        <v>89</v>
      </c>
      <c r="AV652" s="13" t="s">
        <v>89</v>
      </c>
      <c r="AW652" s="13" t="s">
        <v>39</v>
      </c>
      <c r="AX652" s="13" t="s">
        <v>22</v>
      </c>
      <c r="AY652" s="158" t="s">
        <v>192</v>
      </c>
    </row>
    <row r="653" spans="2:65" s="1" customFormat="1" ht="16.5" customHeight="1" x14ac:dyDescent="0.2">
      <c r="B653" s="33"/>
      <c r="C653" s="133" t="s">
        <v>1052</v>
      </c>
      <c r="D653" s="133" t="s">
        <v>194</v>
      </c>
      <c r="E653" s="134" t="s">
        <v>4539</v>
      </c>
      <c r="F653" s="135" t="s">
        <v>4540</v>
      </c>
      <c r="G653" s="136" t="s">
        <v>269</v>
      </c>
      <c r="H653" s="137">
        <v>19</v>
      </c>
      <c r="I653" s="138"/>
      <c r="J653" s="139">
        <f>ROUND(I653*H653,2)</f>
        <v>0</v>
      </c>
      <c r="K653" s="135" t="s">
        <v>198</v>
      </c>
      <c r="L653" s="33"/>
      <c r="M653" s="140" t="s">
        <v>20</v>
      </c>
      <c r="N653" s="141" t="s">
        <v>51</v>
      </c>
      <c r="P653" s="142">
        <f>O653*H653</f>
        <v>0</v>
      </c>
      <c r="Q653" s="142">
        <v>0</v>
      </c>
      <c r="R653" s="142">
        <f>Q653*H653</f>
        <v>0</v>
      </c>
      <c r="S653" s="142">
        <v>1.6E-2</v>
      </c>
      <c r="T653" s="143">
        <f>S653*H653</f>
        <v>0.30399999999999999</v>
      </c>
      <c r="AR653" s="144" t="s">
        <v>199</v>
      </c>
      <c r="AT653" s="144" t="s">
        <v>194</v>
      </c>
      <c r="AU653" s="144" t="s">
        <v>89</v>
      </c>
      <c r="AY653" s="18" t="s">
        <v>192</v>
      </c>
      <c r="BE653" s="145">
        <f>IF(N653="základní",J653,0)</f>
        <v>0</v>
      </c>
      <c r="BF653" s="145">
        <f>IF(N653="snížená",J653,0)</f>
        <v>0</v>
      </c>
      <c r="BG653" s="145">
        <f>IF(N653="zákl. přenesená",J653,0)</f>
        <v>0</v>
      </c>
      <c r="BH653" s="145">
        <f>IF(N653="sníž. přenesená",J653,0)</f>
        <v>0</v>
      </c>
      <c r="BI653" s="145">
        <f>IF(N653="nulová",J653,0)</f>
        <v>0</v>
      </c>
      <c r="BJ653" s="18" t="s">
        <v>22</v>
      </c>
      <c r="BK653" s="145">
        <f>ROUND(I653*H653,2)</f>
        <v>0</v>
      </c>
      <c r="BL653" s="18" t="s">
        <v>199</v>
      </c>
      <c r="BM653" s="144" t="s">
        <v>4541</v>
      </c>
    </row>
    <row r="654" spans="2:65" s="1" customFormat="1" ht="10.199999999999999" x14ac:dyDescent="0.2">
      <c r="B654" s="33"/>
      <c r="D654" s="146" t="s">
        <v>201</v>
      </c>
      <c r="F654" s="147" t="s">
        <v>4542</v>
      </c>
      <c r="I654" s="148"/>
      <c r="L654" s="33"/>
      <c r="M654" s="149"/>
      <c r="T654" s="54"/>
      <c r="AT654" s="18" t="s">
        <v>201</v>
      </c>
      <c r="AU654" s="18" t="s">
        <v>89</v>
      </c>
    </row>
    <row r="655" spans="2:65" s="12" customFormat="1" ht="10.199999999999999" x14ac:dyDescent="0.2">
      <c r="B655" s="150"/>
      <c r="D655" s="151" t="s">
        <v>203</v>
      </c>
      <c r="E655" s="152" t="s">
        <v>20</v>
      </c>
      <c r="F655" s="153" t="s">
        <v>4257</v>
      </c>
      <c r="H655" s="152" t="s">
        <v>20</v>
      </c>
      <c r="I655" s="154"/>
      <c r="L655" s="150"/>
      <c r="M655" s="155"/>
      <c r="T655" s="156"/>
      <c r="AT655" s="152" t="s">
        <v>203</v>
      </c>
      <c r="AU655" s="152" t="s">
        <v>89</v>
      </c>
      <c r="AV655" s="12" t="s">
        <v>22</v>
      </c>
      <c r="AW655" s="12" t="s">
        <v>39</v>
      </c>
      <c r="AX655" s="12" t="s">
        <v>80</v>
      </c>
      <c r="AY655" s="152" t="s">
        <v>192</v>
      </c>
    </row>
    <row r="656" spans="2:65" s="13" customFormat="1" ht="10.199999999999999" x14ac:dyDescent="0.2">
      <c r="B656" s="157"/>
      <c r="D656" s="151" t="s">
        <v>203</v>
      </c>
      <c r="E656" s="158" t="s">
        <v>20</v>
      </c>
      <c r="F656" s="159" t="s">
        <v>4543</v>
      </c>
      <c r="H656" s="160">
        <v>14</v>
      </c>
      <c r="I656" s="161"/>
      <c r="L656" s="157"/>
      <c r="M656" s="162"/>
      <c r="T656" s="163"/>
      <c r="AT656" s="158" t="s">
        <v>203</v>
      </c>
      <c r="AU656" s="158" t="s">
        <v>89</v>
      </c>
      <c r="AV656" s="13" t="s">
        <v>89</v>
      </c>
      <c r="AW656" s="13" t="s">
        <v>39</v>
      </c>
      <c r="AX656" s="13" t="s">
        <v>80</v>
      </c>
      <c r="AY656" s="158" t="s">
        <v>192</v>
      </c>
    </row>
    <row r="657" spans="2:65" s="12" customFormat="1" ht="10.199999999999999" x14ac:dyDescent="0.2">
      <c r="B657" s="150"/>
      <c r="D657" s="151" t="s">
        <v>203</v>
      </c>
      <c r="E657" s="152" t="s">
        <v>20</v>
      </c>
      <c r="F657" s="153" t="s">
        <v>4261</v>
      </c>
      <c r="H657" s="152" t="s">
        <v>20</v>
      </c>
      <c r="I657" s="154"/>
      <c r="L657" s="150"/>
      <c r="M657" s="155"/>
      <c r="T657" s="156"/>
      <c r="AT657" s="152" t="s">
        <v>203</v>
      </c>
      <c r="AU657" s="152" t="s">
        <v>89</v>
      </c>
      <c r="AV657" s="12" t="s">
        <v>22</v>
      </c>
      <c r="AW657" s="12" t="s">
        <v>39</v>
      </c>
      <c r="AX657" s="12" t="s">
        <v>80</v>
      </c>
      <c r="AY657" s="152" t="s">
        <v>192</v>
      </c>
    </row>
    <row r="658" spans="2:65" s="13" customFormat="1" ht="10.199999999999999" x14ac:dyDescent="0.2">
      <c r="B658" s="157"/>
      <c r="D658" s="151" t="s">
        <v>203</v>
      </c>
      <c r="E658" s="158" t="s">
        <v>20</v>
      </c>
      <c r="F658" s="159" t="s">
        <v>640</v>
      </c>
      <c r="H658" s="160">
        <v>5</v>
      </c>
      <c r="I658" s="161"/>
      <c r="L658" s="157"/>
      <c r="M658" s="162"/>
      <c r="T658" s="163"/>
      <c r="AT658" s="158" t="s">
        <v>203</v>
      </c>
      <c r="AU658" s="158" t="s">
        <v>89</v>
      </c>
      <c r="AV658" s="13" t="s">
        <v>89</v>
      </c>
      <c r="AW658" s="13" t="s">
        <v>39</v>
      </c>
      <c r="AX658" s="13" t="s">
        <v>80</v>
      </c>
      <c r="AY658" s="158" t="s">
        <v>192</v>
      </c>
    </row>
    <row r="659" spans="2:65" s="14" customFormat="1" ht="10.199999999999999" x14ac:dyDescent="0.2">
      <c r="B659" s="164"/>
      <c r="D659" s="151" t="s">
        <v>203</v>
      </c>
      <c r="E659" s="165" t="s">
        <v>20</v>
      </c>
      <c r="F659" s="166" t="s">
        <v>207</v>
      </c>
      <c r="H659" s="167">
        <v>19</v>
      </c>
      <c r="I659" s="168"/>
      <c r="L659" s="164"/>
      <c r="M659" s="169"/>
      <c r="T659" s="170"/>
      <c r="AT659" s="165" t="s">
        <v>203</v>
      </c>
      <c r="AU659" s="165" t="s">
        <v>89</v>
      </c>
      <c r="AV659" s="14" t="s">
        <v>199</v>
      </c>
      <c r="AW659" s="14" t="s">
        <v>39</v>
      </c>
      <c r="AX659" s="14" t="s">
        <v>22</v>
      </c>
      <c r="AY659" s="165" t="s">
        <v>192</v>
      </c>
    </row>
    <row r="660" spans="2:65" s="1" customFormat="1" ht="16.5" customHeight="1" x14ac:dyDescent="0.2">
      <c r="B660" s="33"/>
      <c r="C660" s="133" t="s">
        <v>1070</v>
      </c>
      <c r="D660" s="133" t="s">
        <v>194</v>
      </c>
      <c r="E660" s="134" t="s">
        <v>4544</v>
      </c>
      <c r="F660" s="135" t="s">
        <v>4545</v>
      </c>
      <c r="G660" s="136" t="s">
        <v>269</v>
      </c>
      <c r="H660" s="137">
        <v>4</v>
      </c>
      <c r="I660" s="138"/>
      <c r="J660" s="139">
        <f>ROUND(I660*H660,2)</f>
        <v>0</v>
      </c>
      <c r="K660" s="135" t="s">
        <v>198</v>
      </c>
      <c r="L660" s="33"/>
      <c r="M660" s="140" t="s">
        <v>20</v>
      </c>
      <c r="N660" s="141" t="s">
        <v>51</v>
      </c>
      <c r="P660" s="142">
        <f>O660*H660</f>
        <v>0</v>
      </c>
      <c r="Q660" s="142">
        <v>0</v>
      </c>
      <c r="R660" s="142">
        <f>Q660*H660</f>
        <v>0</v>
      </c>
      <c r="S660" s="142">
        <v>2.3E-2</v>
      </c>
      <c r="T660" s="143">
        <f>S660*H660</f>
        <v>9.1999999999999998E-2</v>
      </c>
      <c r="AR660" s="144" t="s">
        <v>199</v>
      </c>
      <c r="AT660" s="144" t="s">
        <v>194</v>
      </c>
      <c r="AU660" s="144" t="s">
        <v>89</v>
      </c>
      <c r="AY660" s="18" t="s">
        <v>192</v>
      </c>
      <c r="BE660" s="145">
        <f>IF(N660="základní",J660,0)</f>
        <v>0</v>
      </c>
      <c r="BF660" s="145">
        <f>IF(N660="snížená",J660,0)</f>
        <v>0</v>
      </c>
      <c r="BG660" s="145">
        <f>IF(N660="zákl. přenesená",J660,0)</f>
        <v>0</v>
      </c>
      <c r="BH660" s="145">
        <f>IF(N660="sníž. přenesená",J660,0)</f>
        <v>0</v>
      </c>
      <c r="BI660" s="145">
        <f>IF(N660="nulová",J660,0)</f>
        <v>0</v>
      </c>
      <c r="BJ660" s="18" t="s">
        <v>22</v>
      </c>
      <c r="BK660" s="145">
        <f>ROUND(I660*H660,2)</f>
        <v>0</v>
      </c>
      <c r="BL660" s="18" t="s">
        <v>199</v>
      </c>
      <c r="BM660" s="144" t="s">
        <v>4546</v>
      </c>
    </row>
    <row r="661" spans="2:65" s="1" customFormat="1" ht="10.199999999999999" x14ac:dyDescent="0.2">
      <c r="B661" s="33"/>
      <c r="D661" s="146" t="s">
        <v>201</v>
      </c>
      <c r="F661" s="147" t="s">
        <v>4547</v>
      </c>
      <c r="I661" s="148"/>
      <c r="L661" s="33"/>
      <c r="M661" s="149"/>
      <c r="T661" s="54"/>
      <c r="AT661" s="18" t="s">
        <v>201</v>
      </c>
      <c r="AU661" s="18" t="s">
        <v>89</v>
      </c>
    </row>
    <row r="662" spans="2:65" s="12" customFormat="1" ht="10.199999999999999" x14ac:dyDescent="0.2">
      <c r="B662" s="150"/>
      <c r="D662" s="151" t="s">
        <v>203</v>
      </c>
      <c r="E662" s="152" t="s">
        <v>20</v>
      </c>
      <c r="F662" s="153" t="s">
        <v>4259</v>
      </c>
      <c r="H662" s="152" t="s">
        <v>20</v>
      </c>
      <c r="I662" s="154"/>
      <c r="L662" s="150"/>
      <c r="M662" s="155"/>
      <c r="T662" s="156"/>
      <c r="AT662" s="152" t="s">
        <v>203</v>
      </c>
      <c r="AU662" s="152" t="s">
        <v>89</v>
      </c>
      <c r="AV662" s="12" t="s">
        <v>22</v>
      </c>
      <c r="AW662" s="12" t="s">
        <v>39</v>
      </c>
      <c r="AX662" s="12" t="s">
        <v>80</v>
      </c>
      <c r="AY662" s="152" t="s">
        <v>192</v>
      </c>
    </row>
    <row r="663" spans="2:65" s="13" customFormat="1" ht="10.199999999999999" x14ac:dyDescent="0.2">
      <c r="B663" s="157"/>
      <c r="D663" s="151" t="s">
        <v>203</v>
      </c>
      <c r="E663" s="158" t="s">
        <v>20</v>
      </c>
      <c r="F663" s="159" t="s">
        <v>1442</v>
      </c>
      <c r="H663" s="160">
        <v>1</v>
      </c>
      <c r="I663" s="161"/>
      <c r="L663" s="157"/>
      <c r="M663" s="162"/>
      <c r="T663" s="163"/>
      <c r="AT663" s="158" t="s">
        <v>203</v>
      </c>
      <c r="AU663" s="158" t="s">
        <v>89</v>
      </c>
      <c r="AV663" s="13" t="s">
        <v>89</v>
      </c>
      <c r="AW663" s="13" t="s">
        <v>39</v>
      </c>
      <c r="AX663" s="13" t="s">
        <v>80</v>
      </c>
      <c r="AY663" s="158" t="s">
        <v>192</v>
      </c>
    </row>
    <row r="664" spans="2:65" s="12" customFormat="1" ht="10.199999999999999" x14ac:dyDescent="0.2">
      <c r="B664" s="150"/>
      <c r="D664" s="151" t="s">
        <v>203</v>
      </c>
      <c r="E664" s="152" t="s">
        <v>20</v>
      </c>
      <c r="F664" s="153" t="s">
        <v>4261</v>
      </c>
      <c r="H664" s="152" t="s">
        <v>20</v>
      </c>
      <c r="I664" s="154"/>
      <c r="L664" s="150"/>
      <c r="M664" s="155"/>
      <c r="T664" s="156"/>
      <c r="AT664" s="152" t="s">
        <v>203</v>
      </c>
      <c r="AU664" s="152" t="s">
        <v>89</v>
      </c>
      <c r="AV664" s="12" t="s">
        <v>22</v>
      </c>
      <c r="AW664" s="12" t="s">
        <v>39</v>
      </c>
      <c r="AX664" s="12" t="s">
        <v>80</v>
      </c>
      <c r="AY664" s="152" t="s">
        <v>192</v>
      </c>
    </row>
    <row r="665" spans="2:65" s="13" customFormat="1" ht="10.199999999999999" x14ac:dyDescent="0.2">
      <c r="B665" s="157"/>
      <c r="D665" s="151" t="s">
        <v>203</v>
      </c>
      <c r="E665" s="158" t="s">
        <v>20</v>
      </c>
      <c r="F665" s="159" t="s">
        <v>2786</v>
      </c>
      <c r="H665" s="160">
        <v>3</v>
      </c>
      <c r="I665" s="161"/>
      <c r="L665" s="157"/>
      <c r="M665" s="162"/>
      <c r="T665" s="163"/>
      <c r="AT665" s="158" t="s">
        <v>203</v>
      </c>
      <c r="AU665" s="158" t="s">
        <v>89</v>
      </c>
      <c r="AV665" s="13" t="s">
        <v>89</v>
      </c>
      <c r="AW665" s="13" t="s">
        <v>39</v>
      </c>
      <c r="AX665" s="13" t="s">
        <v>80</v>
      </c>
      <c r="AY665" s="158" t="s">
        <v>192</v>
      </c>
    </row>
    <row r="666" spans="2:65" s="14" customFormat="1" ht="10.199999999999999" x14ac:dyDescent="0.2">
      <c r="B666" s="164"/>
      <c r="D666" s="151" t="s">
        <v>203</v>
      </c>
      <c r="E666" s="165" t="s">
        <v>20</v>
      </c>
      <c r="F666" s="166" t="s">
        <v>207</v>
      </c>
      <c r="H666" s="167">
        <v>4</v>
      </c>
      <c r="I666" s="168"/>
      <c r="L666" s="164"/>
      <c r="M666" s="169"/>
      <c r="T666" s="170"/>
      <c r="AT666" s="165" t="s">
        <v>203</v>
      </c>
      <c r="AU666" s="165" t="s">
        <v>89</v>
      </c>
      <c r="AV666" s="14" t="s">
        <v>199</v>
      </c>
      <c r="AW666" s="14" t="s">
        <v>39</v>
      </c>
      <c r="AX666" s="14" t="s">
        <v>22</v>
      </c>
      <c r="AY666" s="165" t="s">
        <v>192</v>
      </c>
    </row>
    <row r="667" spans="2:65" s="1" customFormat="1" ht="24.15" customHeight="1" x14ac:dyDescent="0.2">
      <c r="B667" s="33"/>
      <c r="C667" s="133" t="s">
        <v>28</v>
      </c>
      <c r="D667" s="133" t="s">
        <v>194</v>
      </c>
      <c r="E667" s="134" t="s">
        <v>4548</v>
      </c>
      <c r="F667" s="135" t="s">
        <v>4549</v>
      </c>
      <c r="G667" s="136" t="s">
        <v>234</v>
      </c>
      <c r="H667" s="137">
        <v>352.52600000000001</v>
      </c>
      <c r="I667" s="138"/>
      <c r="J667" s="139">
        <f>ROUND(I667*H667,2)</f>
        <v>0</v>
      </c>
      <c r="K667" s="135" t="s">
        <v>198</v>
      </c>
      <c r="L667" s="33"/>
      <c r="M667" s="140" t="s">
        <v>20</v>
      </c>
      <c r="N667" s="141" t="s">
        <v>51</v>
      </c>
      <c r="P667" s="142">
        <f>O667*H667</f>
        <v>0</v>
      </c>
      <c r="Q667" s="142">
        <v>0</v>
      </c>
      <c r="R667" s="142">
        <f>Q667*H667</f>
        <v>0</v>
      </c>
      <c r="S667" s="142">
        <v>0.01</v>
      </c>
      <c r="T667" s="143">
        <f>S667*H667</f>
        <v>3.5252600000000003</v>
      </c>
      <c r="AR667" s="144" t="s">
        <v>199</v>
      </c>
      <c r="AT667" s="144" t="s">
        <v>194</v>
      </c>
      <c r="AU667" s="144" t="s">
        <v>89</v>
      </c>
      <c r="AY667" s="18" t="s">
        <v>192</v>
      </c>
      <c r="BE667" s="145">
        <f>IF(N667="základní",J667,0)</f>
        <v>0</v>
      </c>
      <c r="BF667" s="145">
        <f>IF(N667="snížená",J667,0)</f>
        <v>0</v>
      </c>
      <c r="BG667" s="145">
        <f>IF(N667="zákl. přenesená",J667,0)</f>
        <v>0</v>
      </c>
      <c r="BH667" s="145">
        <f>IF(N667="sníž. přenesená",J667,0)</f>
        <v>0</v>
      </c>
      <c r="BI667" s="145">
        <f>IF(N667="nulová",J667,0)</f>
        <v>0</v>
      </c>
      <c r="BJ667" s="18" t="s">
        <v>22</v>
      </c>
      <c r="BK667" s="145">
        <f>ROUND(I667*H667,2)</f>
        <v>0</v>
      </c>
      <c r="BL667" s="18" t="s">
        <v>199</v>
      </c>
      <c r="BM667" s="144" t="s">
        <v>4550</v>
      </c>
    </row>
    <row r="668" spans="2:65" s="1" customFormat="1" ht="10.199999999999999" x14ac:dyDescent="0.2">
      <c r="B668" s="33"/>
      <c r="D668" s="146" t="s">
        <v>201</v>
      </c>
      <c r="F668" s="147" t="s">
        <v>4551</v>
      </c>
      <c r="I668" s="148"/>
      <c r="L668" s="33"/>
      <c r="M668" s="149"/>
      <c r="T668" s="54"/>
      <c r="AT668" s="18" t="s">
        <v>201</v>
      </c>
      <c r="AU668" s="18" t="s">
        <v>89</v>
      </c>
    </row>
    <row r="669" spans="2:65" s="12" customFormat="1" ht="10.199999999999999" x14ac:dyDescent="0.2">
      <c r="B669" s="150"/>
      <c r="D669" s="151" t="s">
        <v>203</v>
      </c>
      <c r="E669" s="152" t="s">
        <v>20</v>
      </c>
      <c r="F669" s="153" t="s">
        <v>4329</v>
      </c>
      <c r="H669" s="152" t="s">
        <v>20</v>
      </c>
      <c r="I669" s="154"/>
      <c r="L669" s="150"/>
      <c r="M669" s="155"/>
      <c r="T669" s="156"/>
      <c r="AT669" s="152" t="s">
        <v>203</v>
      </c>
      <c r="AU669" s="152" t="s">
        <v>89</v>
      </c>
      <c r="AV669" s="12" t="s">
        <v>22</v>
      </c>
      <c r="AW669" s="12" t="s">
        <v>39</v>
      </c>
      <c r="AX669" s="12" t="s">
        <v>80</v>
      </c>
      <c r="AY669" s="152" t="s">
        <v>192</v>
      </c>
    </row>
    <row r="670" spans="2:65" s="12" customFormat="1" ht="10.199999999999999" x14ac:dyDescent="0.2">
      <c r="B670" s="150"/>
      <c r="D670" s="151" t="s">
        <v>203</v>
      </c>
      <c r="E670" s="152" t="s">
        <v>20</v>
      </c>
      <c r="F670" s="153" t="s">
        <v>4330</v>
      </c>
      <c r="H670" s="152" t="s">
        <v>20</v>
      </c>
      <c r="I670" s="154"/>
      <c r="L670" s="150"/>
      <c r="M670" s="155"/>
      <c r="T670" s="156"/>
      <c r="AT670" s="152" t="s">
        <v>203</v>
      </c>
      <c r="AU670" s="152" t="s">
        <v>89</v>
      </c>
      <c r="AV670" s="12" t="s">
        <v>22</v>
      </c>
      <c r="AW670" s="12" t="s">
        <v>39</v>
      </c>
      <c r="AX670" s="12" t="s">
        <v>80</v>
      </c>
      <c r="AY670" s="152" t="s">
        <v>192</v>
      </c>
    </row>
    <row r="671" spans="2:65" s="12" customFormat="1" ht="10.199999999999999" x14ac:dyDescent="0.2">
      <c r="B671" s="150"/>
      <c r="D671" s="151" t="s">
        <v>203</v>
      </c>
      <c r="E671" s="152" t="s">
        <v>20</v>
      </c>
      <c r="F671" s="153" t="s">
        <v>4552</v>
      </c>
      <c r="H671" s="152" t="s">
        <v>20</v>
      </c>
      <c r="I671" s="154"/>
      <c r="L671" s="150"/>
      <c r="M671" s="155"/>
      <c r="T671" s="156"/>
      <c r="AT671" s="152" t="s">
        <v>203</v>
      </c>
      <c r="AU671" s="152" t="s">
        <v>89</v>
      </c>
      <c r="AV671" s="12" t="s">
        <v>22</v>
      </c>
      <c r="AW671" s="12" t="s">
        <v>39</v>
      </c>
      <c r="AX671" s="12" t="s">
        <v>80</v>
      </c>
      <c r="AY671" s="152" t="s">
        <v>192</v>
      </c>
    </row>
    <row r="672" spans="2:65" s="13" customFormat="1" ht="10.199999999999999" x14ac:dyDescent="0.2">
      <c r="B672" s="157"/>
      <c r="D672" s="151" t="s">
        <v>203</v>
      </c>
      <c r="E672" s="158" t="s">
        <v>20</v>
      </c>
      <c r="F672" s="159" t="s">
        <v>4553</v>
      </c>
      <c r="H672" s="160">
        <v>394</v>
      </c>
      <c r="I672" s="161"/>
      <c r="L672" s="157"/>
      <c r="M672" s="162"/>
      <c r="T672" s="163"/>
      <c r="AT672" s="158" t="s">
        <v>203</v>
      </c>
      <c r="AU672" s="158" t="s">
        <v>89</v>
      </c>
      <c r="AV672" s="13" t="s">
        <v>89</v>
      </c>
      <c r="AW672" s="13" t="s">
        <v>39</v>
      </c>
      <c r="AX672" s="13" t="s">
        <v>80</v>
      </c>
      <c r="AY672" s="158" t="s">
        <v>192</v>
      </c>
    </row>
    <row r="673" spans="2:51" s="12" customFormat="1" ht="10.199999999999999" x14ac:dyDescent="0.2">
      <c r="B673" s="150"/>
      <c r="D673" s="151" t="s">
        <v>203</v>
      </c>
      <c r="E673" s="152" t="s">
        <v>20</v>
      </c>
      <c r="F673" s="153" t="s">
        <v>4554</v>
      </c>
      <c r="H673" s="152" t="s">
        <v>20</v>
      </c>
      <c r="I673" s="154"/>
      <c r="L673" s="150"/>
      <c r="M673" s="155"/>
      <c r="T673" s="156"/>
      <c r="AT673" s="152" t="s">
        <v>203</v>
      </c>
      <c r="AU673" s="152" t="s">
        <v>89</v>
      </c>
      <c r="AV673" s="12" t="s">
        <v>22</v>
      </c>
      <c r="AW673" s="12" t="s">
        <v>39</v>
      </c>
      <c r="AX673" s="12" t="s">
        <v>80</v>
      </c>
      <c r="AY673" s="152" t="s">
        <v>192</v>
      </c>
    </row>
    <row r="674" spans="2:51" s="13" customFormat="1" ht="10.199999999999999" x14ac:dyDescent="0.2">
      <c r="B674" s="157"/>
      <c r="D674" s="151" t="s">
        <v>203</v>
      </c>
      <c r="E674" s="158" t="s">
        <v>20</v>
      </c>
      <c r="F674" s="159" t="s">
        <v>4555</v>
      </c>
      <c r="H674" s="160">
        <v>-80.75</v>
      </c>
      <c r="I674" s="161"/>
      <c r="L674" s="157"/>
      <c r="M674" s="162"/>
      <c r="T674" s="163"/>
      <c r="AT674" s="158" t="s">
        <v>203</v>
      </c>
      <c r="AU674" s="158" t="s">
        <v>89</v>
      </c>
      <c r="AV674" s="13" t="s">
        <v>89</v>
      </c>
      <c r="AW674" s="13" t="s">
        <v>39</v>
      </c>
      <c r="AX674" s="13" t="s">
        <v>80</v>
      </c>
      <c r="AY674" s="158" t="s">
        <v>192</v>
      </c>
    </row>
    <row r="675" spans="2:51" s="12" customFormat="1" ht="10.199999999999999" x14ac:dyDescent="0.2">
      <c r="B675" s="150"/>
      <c r="D675" s="151" t="s">
        <v>203</v>
      </c>
      <c r="E675" s="152" t="s">
        <v>20</v>
      </c>
      <c r="F675" s="153" t="s">
        <v>4556</v>
      </c>
      <c r="H675" s="152" t="s">
        <v>20</v>
      </c>
      <c r="I675" s="154"/>
      <c r="L675" s="150"/>
      <c r="M675" s="155"/>
      <c r="T675" s="156"/>
      <c r="AT675" s="152" t="s">
        <v>203</v>
      </c>
      <c r="AU675" s="152" t="s">
        <v>89</v>
      </c>
      <c r="AV675" s="12" t="s">
        <v>22</v>
      </c>
      <c r="AW675" s="12" t="s">
        <v>39</v>
      </c>
      <c r="AX675" s="12" t="s">
        <v>80</v>
      </c>
      <c r="AY675" s="152" t="s">
        <v>192</v>
      </c>
    </row>
    <row r="676" spans="2:51" s="13" customFormat="1" ht="10.199999999999999" x14ac:dyDescent="0.2">
      <c r="B676" s="157"/>
      <c r="D676" s="151" t="s">
        <v>203</v>
      </c>
      <c r="E676" s="158" t="s">
        <v>20</v>
      </c>
      <c r="F676" s="159" t="s">
        <v>4557</v>
      </c>
      <c r="H676" s="160">
        <v>-5.4950000000000001</v>
      </c>
      <c r="I676" s="161"/>
      <c r="L676" s="157"/>
      <c r="M676" s="162"/>
      <c r="T676" s="163"/>
      <c r="AT676" s="158" t="s">
        <v>203</v>
      </c>
      <c r="AU676" s="158" t="s">
        <v>89</v>
      </c>
      <c r="AV676" s="13" t="s">
        <v>89</v>
      </c>
      <c r="AW676" s="13" t="s">
        <v>39</v>
      </c>
      <c r="AX676" s="13" t="s">
        <v>80</v>
      </c>
      <c r="AY676" s="158" t="s">
        <v>192</v>
      </c>
    </row>
    <row r="677" spans="2:51" s="13" customFormat="1" ht="10.199999999999999" x14ac:dyDescent="0.2">
      <c r="B677" s="157"/>
      <c r="D677" s="151" t="s">
        <v>203</v>
      </c>
      <c r="E677" s="158" t="s">
        <v>20</v>
      </c>
      <c r="F677" s="159" t="s">
        <v>4558</v>
      </c>
      <c r="H677" s="160">
        <v>-4.34</v>
      </c>
      <c r="I677" s="161"/>
      <c r="L677" s="157"/>
      <c r="M677" s="162"/>
      <c r="T677" s="163"/>
      <c r="AT677" s="158" t="s">
        <v>203</v>
      </c>
      <c r="AU677" s="158" t="s">
        <v>89</v>
      </c>
      <c r="AV677" s="13" t="s">
        <v>89</v>
      </c>
      <c r="AW677" s="13" t="s">
        <v>39</v>
      </c>
      <c r="AX677" s="13" t="s">
        <v>80</v>
      </c>
      <c r="AY677" s="158" t="s">
        <v>192</v>
      </c>
    </row>
    <row r="678" spans="2:51" s="12" customFormat="1" ht="10.199999999999999" x14ac:dyDescent="0.2">
      <c r="B678" s="150"/>
      <c r="D678" s="151" t="s">
        <v>203</v>
      </c>
      <c r="E678" s="152" t="s">
        <v>20</v>
      </c>
      <c r="F678" s="153" t="s">
        <v>4354</v>
      </c>
      <c r="H678" s="152" t="s">
        <v>20</v>
      </c>
      <c r="I678" s="154"/>
      <c r="L678" s="150"/>
      <c r="M678" s="155"/>
      <c r="T678" s="156"/>
      <c r="AT678" s="152" t="s">
        <v>203</v>
      </c>
      <c r="AU678" s="152" t="s">
        <v>89</v>
      </c>
      <c r="AV678" s="12" t="s">
        <v>22</v>
      </c>
      <c r="AW678" s="12" t="s">
        <v>39</v>
      </c>
      <c r="AX678" s="12" t="s">
        <v>80</v>
      </c>
      <c r="AY678" s="152" t="s">
        <v>192</v>
      </c>
    </row>
    <row r="679" spans="2:51" s="13" customFormat="1" ht="10.199999999999999" x14ac:dyDescent="0.2">
      <c r="B679" s="157"/>
      <c r="D679" s="151" t="s">
        <v>203</v>
      </c>
      <c r="E679" s="158" t="s">
        <v>20</v>
      </c>
      <c r="F679" s="159" t="s">
        <v>4559</v>
      </c>
      <c r="H679" s="160">
        <v>8.7919999999999998</v>
      </c>
      <c r="I679" s="161"/>
      <c r="L679" s="157"/>
      <c r="M679" s="162"/>
      <c r="T679" s="163"/>
      <c r="AT679" s="158" t="s">
        <v>203</v>
      </c>
      <c r="AU679" s="158" t="s">
        <v>89</v>
      </c>
      <c r="AV679" s="13" t="s">
        <v>89</v>
      </c>
      <c r="AW679" s="13" t="s">
        <v>39</v>
      </c>
      <c r="AX679" s="13" t="s">
        <v>80</v>
      </c>
      <c r="AY679" s="158" t="s">
        <v>192</v>
      </c>
    </row>
    <row r="680" spans="2:51" s="13" customFormat="1" ht="10.199999999999999" x14ac:dyDescent="0.2">
      <c r="B680" s="157"/>
      <c r="D680" s="151" t="s">
        <v>203</v>
      </c>
      <c r="E680" s="158" t="s">
        <v>20</v>
      </c>
      <c r="F680" s="159" t="s">
        <v>4560</v>
      </c>
      <c r="H680" s="160">
        <v>7.2</v>
      </c>
      <c r="I680" s="161"/>
      <c r="L680" s="157"/>
      <c r="M680" s="162"/>
      <c r="T680" s="163"/>
      <c r="AT680" s="158" t="s">
        <v>203</v>
      </c>
      <c r="AU680" s="158" t="s">
        <v>89</v>
      </c>
      <c r="AV680" s="13" t="s">
        <v>89</v>
      </c>
      <c r="AW680" s="13" t="s">
        <v>39</v>
      </c>
      <c r="AX680" s="13" t="s">
        <v>80</v>
      </c>
      <c r="AY680" s="158" t="s">
        <v>192</v>
      </c>
    </row>
    <row r="681" spans="2:51" s="12" customFormat="1" ht="10.199999999999999" x14ac:dyDescent="0.2">
      <c r="B681" s="150"/>
      <c r="D681" s="151" t="s">
        <v>203</v>
      </c>
      <c r="E681" s="152" t="s">
        <v>20</v>
      </c>
      <c r="F681" s="153" t="s">
        <v>4561</v>
      </c>
      <c r="H681" s="152" t="s">
        <v>20</v>
      </c>
      <c r="I681" s="154"/>
      <c r="L681" s="150"/>
      <c r="M681" s="155"/>
      <c r="T681" s="156"/>
      <c r="AT681" s="152" t="s">
        <v>203</v>
      </c>
      <c r="AU681" s="152" t="s">
        <v>89</v>
      </c>
      <c r="AV681" s="12" t="s">
        <v>22</v>
      </c>
      <c r="AW681" s="12" t="s">
        <v>39</v>
      </c>
      <c r="AX681" s="12" t="s">
        <v>80</v>
      </c>
      <c r="AY681" s="152" t="s">
        <v>192</v>
      </c>
    </row>
    <row r="682" spans="2:51" s="13" customFormat="1" ht="10.199999999999999" x14ac:dyDescent="0.2">
      <c r="B682" s="157"/>
      <c r="D682" s="151" t="s">
        <v>203</v>
      </c>
      <c r="E682" s="158" t="s">
        <v>20</v>
      </c>
      <c r="F682" s="159" t="s">
        <v>4562</v>
      </c>
      <c r="H682" s="160">
        <v>16.3</v>
      </c>
      <c r="I682" s="161"/>
      <c r="L682" s="157"/>
      <c r="M682" s="162"/>
      <c r="T682" s="163"/>
      <c r="AT682" s="158" t="s">
        <v>203</v>
      </c>
      <c r="AU682" s="158" t="s">
        <v>89</v>
      </c>
      <c r="AV682" s="13" t="s">
        <v>89</v>
      </c>
      <c r="AW682" s="13" t="s">
        <v>39</v>
      </c>
      <c r="AX682" s="13" t="s">
        <v>80</v>
      </c>
      <c r="AY682" s="158" t="s">
        <v>192</v>
      </c>
    </row>
    <row r="683" spans="2:51" s="12" customFormat="1" ht="10.199999999999999" x14ac:dyDescent="0.2">
      <c r="B683" s="150"/>
      <c r="D683" s="151" t="s">
        <v>203</v>
      </c>
      <c r="E683" s="152" t="s">
        <v>20</v>
      </c>
      <c r="F683" s="153" t="s">
        <v>4336</v>
      </c>
      <c r="H683" s="152" t="s">
        <v>20</v>
      </c>
      <c r="I683" s="154"/>
      <c r="L683" s="150"/>
      <c r="M683" s="155"/>
      <c r="T683" s="156"/>
      <c r="AT683" s="152" t="s">
        <v>203</v>
      </c>
      <c r="AU683" s="152" t="s">
        <v>89</v>
      </c>
      <c r="AV683" s="12" t="s">
        <v>22</v>
      </c>
      <c r="AW683" s="12" t="s">
        <v>39</v>
      </c>
      <c r="AX683" s="12" t="s">
        <v>80</v>
      </c>
      <c r="AY683" s="152" t="s">
        <v>192</v>
      </c>
    </row>
    <row r="684" spans="2:51" s="12" customFormat="1" ht="10.199999999999999" x14ac:dyDescent="0.2">
      <c r="B684" s="150"/>
      <c r="D684" s="151" t="s">
        <v>203</v>
      </c>
      <c r="E684" s="152" t="s">
        <v>20</v>
      </c>
      <c r="F684" s="153" t="s">
        <v>4563</v>
      </c>
      <c r="H684" s="152" t="s">
        <v>20</v>
      </c>
      <c r="I684" s="154"/>
      <c r="L684" s="150"/>
      <c r="M684" s="155"/>
      <c r="T684" s="156"/>
      <c r="AT684" s="152" t="s">
        <v>203</v>
      </c>
      <c r="AU684" s="152" t="s">
        <v>89</v>
      </c>
      <c r="AV684" s="12" t="s">
        <v>22</v>
      </c>
      <c r="AW684" s="12" t="s">
        <v>39</v>
      </c>
      <c r="AX684" s="12" t="s">
        <v>80</v>
      </c>
      <c r="AY684" s="152" t="s">
        <v>192</v>
      </c>
    </row>
    <row r="685" spans="2:51" s="13" customFormat="1" ht="10.199999999999999" x14ac:dyDescent="0.2">
      <c r="B685" s="157"/>
      <c r="D685" s="151" t="s">
        <v>203</v>
      </c>
      <c r="E685" s="158" t="s">
        <v>20</v>
      </c>
      <c r="F685" s="159" t="s">
        <v>4564</v>
      </c>
      <c r="H685" s="160">
        <v>9.8670000000000009</v>
      </c>
      <c r="I685" s="161"/>
      <c r="L685" s="157"/>
      <c r="M685" s="162"/>
      <c r="T685" s="163"/>
      <c r="AT685" s="158" t="s">
        <v>203</v>
      </c>
      <c r="AU685" s="158" t="s">
        <v>89</v>
      </c>
      <c r="AV685" s="13" t="s">
        <v>89</v>
      </c>
      <c r="AW685" s="13" t="s">
        <v>39</v>
      </c>
      <c r="AX685" s="13" t="s">
        <v>80</v>
      </c>
      <c r="AY685" s="158" t="s">
        <v>192</v>
      </c>
    </row>
    <row r="686" spans="2:51" s="13" customFormat="1" ht="10.199999999999999" x14ac:dyDescent="0.2">
      <c r="B686" s="157"/>
      <c r="D686" s="151" t="s">
        <v>203</v>
      </c>
      <c r="E686" s="158" t="s">
        <v>20</v>
      </c>
      <c r="F686" s="159" t="s">
        <v>4565</v>
      </c>
      <c r="H686" s="160">
        <v>-5.4</v>
      </c>
      <c r="I686" s="161"/>
      <c r="L686" s="157"/>
      <c r="M686" s="162"/>
      <c r="T686" s="163"/>
      <c r="AT686" s="158" t="s">
        <v>203</v>
      </c>
      <c r="AU686" s="158" t="s">
        <v>89</v>
      </c>
      <c r="AV686" s="13" t="s">
        <v>89</v>
      </c>
      <c r="AW686" s="13" t="s">
        <v>39</v>
      </c>
      <c r="AX686" s="13" t="s">
        <v>80</v>
      </c>
      <c r="AY686" s="158" t="s">
        <v>192</v>
      </c>
    </row>
    <row r="687" spans="2:51" s="15" customFormat="1" ht="10.199999999999999" x14ac:dyDescent="0.2">
      <c r="B687" s="171"/>
      <c r="D687" s="151" t="s">
        <v>203</v>
      </c>
      <c r="E687" s="172" t="s">
        <v>3994</v>
      </c>
      <c r="F687" s="173" t="s">
        <v>335</v>
      </c>
      <c r="H687" s="174">
        <v>340.17399999999998</v>
      </c>
      <c r="I687" s="175"/>
      <c r="L687" s="171"/>
      <c r="M687" s="176"/>
      <c r="T687" s="177"/>
      <c r="AT687" s="172" t="s">
        <v>203</v>
      </c>
      <c r="AU687" s="172" t="s">
        <v>89</v>
      </c>
      <c r="AV687" s="15" t="s">
        <v>225</v>
      </c>
      <c r="AW687" s="15" t="s">
        <v>39</v>
      </c>
      <c r="AX687" s="15" t="s">
        <v>80</v>
      </c>
      <c r="AY687" s="172" t="s">
        <v>192</v>
      </c>
    </row>
    <row r="688" spans="2:51" s="12" customFormat="1" ht="10.199999999999999" x14ac:dyDescent="0.2">
      <c r="B688" s="150"/>
      <c r="D688" s="151" t="s">
        <v>203</v>
      </c>
      <c r="E688" s="152" t="s">
        <v>20</v>
      </c>
      <c r="F688" s="153" t="s">
        <v>4566</v>
      </c>
      <c r="H688" s="152" t="s">
        <v>20</v>
      </c>
      <c r="I688" s="154"/>
      <c r="L688" s="150"/>
      <c r="M688" s="155"/>
      <c r="T688" s="156"/>
      <c r="AT688" s="152" t="s">
        <v>203</v>
      </c>
      <c r="AU688" s="152" t="s">
        <v>89</v>
      </c>
      <c r="AV688" s="12" t="s">
        <v>22</v>
      </c>
      <c r="AW688" s="12" t="s">
        <v>39</v>
      </c>
      <c r="AX688" s="12" t="s">
        <v>80</v>
      </c>
      <c r="AY688" s="152" t="s">
        <v>192</v>
      </c>
    </row>
    <row r="689" spans="2:65" s="13" customFormat="1" ht="10.199999999999999" x14ac:dyDescent="0.2">
      <c r="B689" s="157"/>
      <c r="D689" s="151" t="s">
        <v>203</v>
      </c>
      <c r="E689" s="158" t="s">
        <v>20</v>
      </c>
      <c r="F689" s="159" t="s">
        <v>4567</v>
      </c>
      <c r="H689" s="160">
        <v>12.352</v>
      </c>
      <c r="I689" s="161"/>
      <c r="L689" s="157"/>
      <c r="M689" s="162"/>
      <c r="T689" s="163"/>
      <c r="AT689" s="158" t="s">
        <v>203</v>
      </c>
      <c r="AU689" s="158" t="s">
        <v>89</v>
      </c>
      <c r="AV689" s="13" t="s">
        <v>89</v>
      </c>
      <c r="AW689" s="13" t="s">
        <v>39</v>
      </c>
      <c r="AX689" s="13" t="s">
        <v>80</v>
      </c>
      <c r="AY689" s="158" t="s">
        <v>192</v>
      </c>
    </row>
    <row r="690" spans="2:65" s="15" customFormat="1" ht="10.199999999999999" x14ac:dyDescent="0.2">
      <c r="B690" s="171"/>
      <c r="D690" s="151" t="s">
        <v>203</v>
      </c>
      <c r="E690" s="172" t="s">
        <v>3996</v>
      </c>
      <c r="F690" s="173" t="s">
        <v>335</v>
      </c>
      <c r="H690" s="174">
        <v>12.352</v>
      </c>
      <c r="I690" s="175"/>
      <c r="L690" s="171"/>
      <c r="M690" s="176"/>
      <c r="T690" s="177"/>
      <c r="AT690" s="172" t="s">
        <v>203</v>
      </c>
      <c r="AU690" s="172" t="s">
        <v>89</v>
      </c>
      <c r="AV690" s="15" t="s">
        <v>225</v>
      </c>
      <c r="AW690" s="15" t="s">
        <v>39</v>
      </c>
      <c r="AX690" s="15" t="s">
        <v>80</v>
      </c>
      <c r="AY690" s="172" t="s">
        <v>192</v>
      </c>
    </row>
    <row r="691" spans="2:65" s="14" customFormat="1" ht="10.199999999999999" x14ac:dyDescent="0.2">
      <c r="B691" s="164"/>
      <c r="D691" s="151" t="s">
        <v>203</v>
      </c>
      <c r="E691" s="165" t="s">
        <v>20</v>
      </c>
      <c r="F691" s="166" t="s">
        <v>207</v>
      </c>
      <c r="H691" s="167">
        <v>352.52600000000001</v>
      </c>
      <c r="I691" s="168"/>
      <c r="L691" s="164"/>
      <c r="M691" s="169"/>
      <c r="T691" s="170"/>
      <c r="AT691" s="165" t="s">
        <v>203</v>
      </c>
      <c r="AU691" s="165" t="s">
        <v>89</v>
      </c>
      <c r="AV691" s="14" t="s">
        <v>199</v>
      </c>
      <c r="AW691" s="14" t="s">
        <v>39</v>
      </c>
      <c r="AX691" s="14" t="s">
        <v>22</v>
      </c>
      <c r="AY691" s="165" t="s">
        <v>192</v>
      </c>
    </row>
    <row r="692" spans="2:65" s="1" customFormat="1" ht="24.15" customHeight="1" x14ac:dyDescent="0.2">
      <c r="B692" s="33"/>
      <c r="C692" s="133" t="s">
        <v>1083</v>
      </c>
      <c r="D692" s="133" t="s">
        <v>194</v>
      </c>
      <c r="E692" s="134" t="s">
        <v>4568</v>
      </c>
      <c r="F692" s="135" t="s">
        <v>4569</v>
      </c>
      <c r="G692" s="136" t="s">
        <v>234</v>
      </c>
      <c r="H692" s="137">
        <v>46</v>
      </c>
      <c r="I692" s="138"/>
      <c r="J692" s="139">
        <f>ROUND(I692*H692,2)</f>
        <v>0</v>
      </c>
      <c r="K692" s="135" t="s">
        <v>198</v>
      </c>
      <c r="L692" s="33"/>
      <c r="M692" s="140" t="s">
        <v>20</v>
      </c>
      <c r="N692" s="141" t="s">
        <v>51</v>
      </c>
      <c r="P692" s="142">
        <f>O692*H692</f>
        <v>0</v>
      </c>
      <c r="Q692" s="142">
        <v>0</v>
      </c>
      <c r="R692" s="142">
        <f>Q692*H692</f>
        <v>0</v>
      </c>
      <c r="S692" s="142">
        <v>5.8999999999999997E-2</v>
      </c>
      <c r="T692" s="143">
        <f>S692*H692</f>
        <v>2.714</v>
      </c>
      <c r="AR692" s="144" t="s">
        <v>199</v>
      </c>
      <c r="AT692" s="144" t="s">
        <v>194</v>
      </c>
      <c r="AU692" s="144" t="s">
        <v>89</v>
      </c>
      <c r="AY692" s="18" t="s">
        <v>192</v>
      </c>
      <c r="BE692" s="145">
        <f>IF(N692="základní",J692,0)</f>
        <v>0</v>
      </c>
      <c r="BF692" s="145">
        <f>IF(N692="snížená",J692,0)</f>
        <v>0</v>
      </c>
      <c r="BG692" s="145">
        <f>IF(N692="zákl. přenesená",J692,0)</f>
        <v>0</v>
      </c>
      <c r="BH692" s="145">
        <f>IF(N692="sníž. přenesená",J692,0)</f>
        <v>0</v>
      </c>
      <c r="BI692" s="145">
        <f>IF(N692="nulová",J692,0)</f>
        <v>0</v>
      </c>
      <c r="BJ692" s="18" t="s">
        <v>22</v>
      </c>
      <c r="BK692" s="145">
        <f>ROUND(I692*H692,2)</f>
        <v>0</v>
      </c>
      <c r="BL692" s="18" t="s">
        <v>199</v>
      </c>
      <c r="BM692" s="144" t="s">
        <v>4570</v>
      </c>
    </row>
    <row r="693" spans="2:65" s="1" customFormat="1" ht="10.199999999999999" x14ac:dyDescent="0.2">
      <c r="B693" s="33"/>
      <c r="D693" s="146" t="s">
        <v>201</v>
      </c>
      <c r="F693" s="147" t="s">
        <v>4571</v>
      </c>
      <c r="I693" s="148"/>
      <c r="L693" s="33"/>
      <c r="M693" s="149"/>
      <c r="T693" s="54"/>
      <c r="AT693" s="18" t="s">
        <v>201</v>
      </c>
      <c r="AU693" s="18" t="s">
        <v>89</v>
      </c>
    </row>
    <row r="694" spans="2:65" s="12" customFormat="1" ht="10.199999999999999" x14ac:dyDescent="0.2">
      <c r="B694" s="150"/>
      <c r="D694" s="151" t="s">
        <v>203</v>
      </c>
      <c r="E694" s="152" t="s">
        <v>20</v>
      </c>
      <c r="F694" s="153" t="s">
        <v>4572</v>
      </c>
      <c r="H694" s="152" t="s">
        <v>20</v>
      </c>
      <c r="I694" s="154"/>
      <c r="L694" s="150"/>
      <c r="M694" s="155"/>
      <c r="T694" s="156"/>
      <c r="AT694" s="152" t="s">
        <v>203</v>
      </c>
      <c r="AU694" s="152" t="s">
        <v>89</v>
      </c>
      <c r="AV694" s="12" t="s">
        <v>22</v>
      </c>
      <c r="AW694" s="12" t="s">
        <v>39</v>
      </c>
      <c r="AX694" s="12" t="s">
        <v>80</v>
      </c>
      <c r="AY694" s="152" t="s">
        <v>192</v>
      </c>
    </row>
    <row r="695" spans="2:65" s="13" customFormat="1" ht="10.199999999999999" x14ac:dyDescent="0.2">
      <c r="B695" s="157"/>
      <c r="D695" s="151" t="s">
        <v>203</v>
      </c>
      <c r="E695" s="158" t="s">
        <v>20</v>
      </c>
      <c r="F695" s="159" t="s">
        <v>4573</v>
      </c>
      <c r="H695" s="160">
        <v>46</v>
      </c>
      <c r="I695" s="161"/>
      <c r="L695" s="157"/>
      <c r="M695" s="162"/>
      <c r="T695" s="163"/>
      <c r="AT695" s="158" t="s">
        <v>203</v>
      </c>
      <c r="AU695" s="158" t="s">
        <v>89</v>
      </c>
      <c r="AV695" s="13" t="s">
        <v>89</v>
      </c>
      <c r="AW695" s="13" t="s">
        <v>39</v>
      </c>
      <c r="AX695" s="13" t="s">
        <v>80</v>
      </c>
      <c r="AY695" s="158" t="s">
        <v>192</v>
      </c>
    </row>
    <row r="696" spans="2:65" s="12" customFormat="1" ht="10.199999999999999" x14ac:dyDescent="0.2">
      <c r="B696" s="150"/>
      <c r="D696" s="151" t="s">
        <v>203</v>
      </c>
      <c r="E696" s="152" t="s">
        <v>20</v>
      </c>
      <c r="F696" s="153" t="s">
        <v>4574</v>
      </c>
      <c r="H696" s="152" t="s">
        <v>20</v>
      </c>
      <c r="I696" s="154"/>
      <c r="L696" s="150"/>
      <c r="M696" s="155"/>
      <c r="T696" s="156"/>
      <c r="AT696" s="152" t="s">
        <v>203</v>
      </c>
      <c r="AU696" s="152" t="s">
        <v>89</v>
      </c>
      <c r="AV696" s="12" t="s">
        <v>22</v>
      </c>
      <c r="AW696" s="12" t="s">
        <v>39</v>
      </c>
      <c r="AX696" s="12" t="s">
        <v>80</v>
      </c>
      <c r="AY696" s="152" t="s">
        <v>192</v>
      </c>
    </row>
    <row r="697" spans="2:65" s="14" customFormat="1" ht="10.199999999999999" x14ac:dyDescent="0.2">
      <c r="B697" s="164"/>
      <c r="D697" s="151" t="s">
        <v>203</v>
      </c>
      <c r="E697" s="165" t="s">
        <v>20</v>
      </c>
      <c r="F697" s="166" t="s">
        <v>207</v>
      </c>
      <c r="H697" s="167">
        <v>46</v>
      </c>
      <c r="I697" s="168"/>
      <c r="L697" s="164"/>
      <c r="M697" s="169"/>
      <c r="T697" s="170"/>
      <c r="AT697" s="165" t="s">
        <v>203</v>
      </c>
      <c r="AU697" s="165" t="s">
        <v>89</v>
      </c>
      <c r="AV697" s="14" t="s">
        <v>199</v>
      </c>
      <c r="AW697" s="14" t="s">
        <v>39</v>
      </c>
      <c r="AX697" s="14" t="s">
        <v>22</v>
      </c>
      <c r="AY697" s="165" t="s">
        <v>192</v>
      </c>
    </row>
    <row r="698" spans="2:65" s="1" customFormat="1" ht="16.5" customHeight="1" x14ac:dyDescent="0.2">
      <c r="B698" s="33"/>
      <c r="C698" s="133" t="s">
        <v>1096</v>
      </c>
      <c r="D698" s="133" t="s">
        <v>194</v>
      </c>
      <c r="E698" s="134" t="s">
        <v>4575</v>
      </c>
      <c r="F698" s="135" t="s">
        <v>4576</v>
      </c>
      <c r="G698" s="136" t="s">
        <v>269</v>
      </c>
      <c r="H698" s="137">
        <v>30</v>
      </c>
      <c r="I698" s="138"/>
      <c r="J698" s="139">
        <f>ROUND(I698*H698,2)</f>
        <v>0</v>
      </c>
      <c r="K698" s="135" t="s">
        <v>198</v>
      </c>
      <c r="L698" s="33"/>
      <c r="M698" s="140" t="s">
        <v>20</v>
      </c>
      <c r="N698" s="141" t="s">
        <v>51</v>
      </c>
      <c r="P698" s="142">
        <f>O698*H698</f>
        <v>0</v>
      </c>
      <c r="Q698" s="142">
        <v>0</v>
      </c>
      <c r="R698" s="142">
        <f>Q698*H698</f>
        <v>0</v>
      </c>
      <c r="S698" s="142">
        <v>0</v>
      </c>
      <c r="T698" s="143">
        <f>S698*H698</f>
        <v>0</v>
      </c>
      <c r="AR698" s="144" t="s">
        <v>199</v>
      </c>
      <c r="AT698" s="144" t="s">
        <v>194</v>
      </c>
      <c r="AU698" s="144" t="s">
        <v>89</v>
      </c>
      <c r="AY698" s="18" t="s">
        <v>192</v>
      </c>
      <c r="BE698" s="145">
        <f>IF(N698="základní",J698,0)</f>
        <v>0</v>
      </c>
      <c r="BF698" s="145">
        <f>IF(N698="snížená",J698,0)</f>
        <v>0</v>
      </c>
      <c r="BG698" s="145">
        <f>IF(N698="zákl. přenesená",J698,0)</f>
        <v>0</v>
      </c>
      <c r="BH698" s="145">
        <f>IF(N698="sníž. přenesená",J698,0)</f>
        <v>0</v>
      </c>
      <c r="BI698" s="145">
        <f>IF(N698="nulová",J698,0)</f>
        <v>0</v>
      </c>
      <c r="BJ698" s="18" t="s">
        <v>22</v>
      </c>
      <c r="BK698" s="145">
        <f>ROUND(I698*H698,2)</f>
        <v>0</v>
      </c>
      <c r="BL698" s="18" t="s">
        <v>199</v>
      </c>
      <c r="BM698" s="144" t="s">
        <v>4577</v>
      </c>
    </row>
    <row r="699" spans="2:65" s="1" customFormat="1" ht="10.199999999999999" x14ac:dyDescent="0.2">
      <c r="B699" s="33"/>
      <c r="D699" s="146" t="s">
        <v>201</v>
      </c>
      <c r="F699" s="147" t="s">
        <v>4578</v>
      </c>
      <c r="I699" s="148"/>
      <c r="L699" s="33"/>
      <c r="M699" s="149"/>
      <c r="T699" s="54"/>
      <c r="AT699" s="18" t="s">
        <v>201</v>
      </c>
      <c r="AU699" s="18" t="s">
        <v>89</v>
      </c>
    </row>
    <row r="700" spans="2:65" s="1" customFormat="1" ht="24.15" customHeight="1" x14ac:dyDescent="0.2">
      <c r="B700" s="33"/>
      <c r="C700" s="133" t="s">
        <v>1105</v>
      </c>
      <c r="D700" s="133" t="s">
        <v>194</v>
      </c>
      <c r="E700" s="134" t="s">
        <v>4579</v>
      </c>
      <c r="F700" s="135" t="s">
        <v>4580</v>
      </c>
      <c r="G700" s="136" t="s">
        <v>269</v>
      </c>
      <c r="H700" s="137">
        <v>20</v>
      </c>
      <c r="I700" s="138"/>
      <c r="J700" s="139">
        <f>ROUND(I700*H700,2)</f>
        <v>0</v>
      </c>
      <c r="K700" s="135" t="s">
        <v>20</v>
      </c>
      <c r="L700" s="33"/>
      <c r="M700" s="140" t="s">
        <v>20</v>
      </c>
      <c r="N700" s="141" t="s">
        <v>51</v>
      </c>
      <c r="P700" s="142">
        <f>O700*H700</f>
        <v>0</v>
      </c>
      <c r="Q700" s="142">
        <v>2.32E-3</v>
      </c>
      <c r="R700" s="142">
        <f>Q700*H700</f>
        <v>4.6399999999999997E-2</v>
      </c>
      <c r="S700" s="142">
        <v>0</v>
      </c>
      <c r="T700" s="143">
        <f>S700*H700</f>
        <v>0</v>
      </c>
      <c r="AR700" s="144" t="s">
        <v>199</v>
      </c>
      <c r="AT700" s="144" t="s">
        <v>194</v>
      </c>
      <c r="AU700" s="144" t="s">
        <v>89</v>
      </c>
      <c r="AY700" s="18" t="s">
        <v>192</v>
      </c>
      <c r="BE700" s="145">
        <f>IF(N700="základní",J700,0)</f>
        <v>0</v>
      </c>
      <c r="BF700" s="145">
        <f>IF(N700="snížená",J700,0)</f>
        <v>0</v>
      </c>
      <c r="BG700" s="145">
        <f>IF(N700="zákl. přenesená",J700,0)</f>
        <v>0</v>
      </c>
      <c r="BH700" s="145">
        <f>IF(N700="sníž. přenesená",J700,0)</f>
        <v>0</v>
      </c>
      <c r="BI700" s="145">
        <f>IF(N700="nulová",J700,0)</f>
        <v>0</v>
      </c>
      <c r="BJ700" s="18" t="s">
        <v>22</v>
      </c>
      <c r="BK700" s="145">
        <f>ROUND(I700*H700,2)</f>
        <v>0</v>
      </c>
      <c r="BL700" s="18" t="s">
        <v>199</v>
      </c>
      <c r="BM700" s="144" t="s">
        <v>4581</v>
      </c>
    </row>
    <row r="701" spans="2:65" s="13" customFormat="1" ht="10.199999999999999" x14ac:dyDescent="0.2">
      <c r="B701" s="157"/>
      <c r="D701" s="151" t="s">
        <v>203</v>
      </c>
      <c r="E701" s="158" t="s">
        <v>20</v>
      </c>
      <c r="F701" s="159" t="s">
        <v>2988</v>
      </c>
      <c r="H701" s="160">
        <v>20</v>
      </c>
      <c r="I701" s="161"/>
      <c r="L701" s="157"/>
      <c r="M701" s="162"/>
      <c r="T701" s="163"/>
      <c r="AT701" s="158" t="s">
        <v>203</v>
      </c>
      <c r="AU701" s="158" t="s">
        <v>89</v>
      </c>
      <c r="AV701" s="13" t="s">
        <v>89</v>
      </c>
      <c r="AW701" s="13" t="s">
        <v>39</v>
      </c>
      <c r="AX701" s="13" t="s">
        <v>22</v>
      </c>
      <c r="AY701" s="158" t="s">
        <v>192</v>
      </c>
    </row>
    <row r="702" spans="2:65" s="1" customFormat="1" ht="16.5" customHeight="1" x14ac:dyDescent="0.2">
      <c r="B702" s="33"/>
      <c r="C702" s="133" t="s">
        <v>1114</v>
      </c>
      <c r="D702" s="133" t="s">
        <v>194</v>
      </c>
      <c r="E702" s="134" t="s">
        <v>4582</v>
      </c>
      <c r="F702" s="135" t="s">
        <v>4583</v>
      </c>
      <c r="G702" s="136" t="s">
        <v>1225</v>
      </c>
      <c r="H702" s="137">
        <v>25</v>
      </c>
      <c r="I702" s="138"/>
      <c r="J702" s="139">
        <f>ROUND(I702*H702,2)</f>
        <v>0</v>
      </c>
      <c r="K702" s="135" t="s">
        <v>20</v>
      </c>
      <c r="L702" s="33"/>
      <c r="M702" s="140" t="s">
        <v>20</v>
      </c>
      <c r="N702" s="141" t="s">
        <v>51</v>
      </c>
      <c r="P702" s="142">
        <f>O702*H702</f>
        <v>0</v>
      </c>
      <c r="Q702" s="142">
        <v>2.32E-3</v>
      </c>
      <c r="R702" s="142">
        <f>Q702*H702</f>
        <v>5.8000000000000003E-2</v>
      </c>
      <c r="S702" s="142">
        <v>0</v>
      </c>
      <c r="T702" s="143">
        <f>S702*H702</f>
        <v>0</v>
      </c>
      <c r="AR702" s="144" t="s">
        <v>199</v>
      </c>
      <c r="AT702" s="144" t="s">
        <v>194</v>
      </c>
      <c r="AU702" s="144" t="s">
        <v>89</v>
      </c>
      <c r="AY702" s="18" t="s">
        <v>192</v>
      </c>
      <c r="BE702" s="145">
        <f>IF(N702="základní",J702,0)</f>
        <v>0</v>
      </c>
      <c r="BF702" s="145">
        <f>IF(N702="snížená",J702,0)</f>
        <v>0</v>
      </c>
      <c r="BG702" s="145">
        <f>IF(N702="zákl. přenesená",J702,0)</f>
        <v>0</v>
      </c>
      <c r="BH702" s="145">
        <f>IF(N702="sníž. přenesená",J702,0)</f>
        <v>0</v>
      </c>
      <c r="BI702" s="145">
        <f>IF(N702="nulová",J702,0)</f>
        <v>0</v>
      </c>
      <c r="BJ702" s="18" t="s">
        <v>22</v>
      </c>
      <c r="BK702" s="145">
        <f>ROUND(I702*H702,2)</f>
        <v>0</v>
      </c>
      <c r="BL702" s="18" t="s">
        <v>199</v>
      </c>
      <c r="BM702" s="144" t="s">
        <v>4584</v>
      </c>
    </row>
    <row r="703" spans="2:65" s="1" customFormat="1" ht="38.4" x14ac:dyDescent="0.2">
      <c r="B703" s="33"/>
      <c r="D703" s="151" t="s">
        <v>929</v>
      </c>
      <c r="F703" s="178" t="s">
        <v>4585</v>
      </c>
      <c r="I703" s="148"/>
      <c r="L703" s="33"/>
      <c r="M703" s="149"/>
      <c r="T703" s="54"/>
      <c r="AT703" s="18" t="s">
        <v>929</v>
      </c>
      <c r="AU703" s="18" t="s">
        <v>89</v>
      </c>
    </row>
    <row r="704" spans="2:65" s="11" customFormat="1" ht="22.8" customHeight="1" x14ac:dyDescent="0.25">
      <c r="B704" s="121"/>
      <c r="D704" s="122" t="s">
        <v>79</v>
      </c>
      <c r="E704" s="131" t="s">
        <v>893</v>
      </c>
      <c r="F704" s="131" t="s">
        <v>894</v>
      </c>
      <c r="I704" s="124"/>
      <c r="J704" s="132">
        <f>BK704</f>
        <v>0</v>
      </c>
      <c r="L704" s="121"/>
      <c r="M704" s="126"/>
      <c r="P704" s="127">
        <f>SUM(P705:P779)</f>
        <v>0</v>
      </c>
      <c r="R704" s="127">
        <f>SUM(R705:R779)</f>
        <v>0</v>
      </c>
      <c r="T704" s="128">
        <f>SUM(T705:T779)</f>
        <v>0</v>
      </c>
      <c r="AR704" s="122" t="s">
        <v>22</v>
      </c>
      <c r="AT704" s="129" t="s">
        <v>79</v>
      </c>
      <c r="AU704" s="129" t="s">
        <v>22</v>
      </c>
      <c r="AY704" s="122" t="s">
        <v>192</v>
      </c>
      <c r="BK704" s="130">
        <f>SUM(BK705:BK779)</f>
        <v>0</v>
      </c>
    </row>
    <row r="705" spans="2:65" s="1" customFormat="1" ht="24.15" customHeight="1" x14ac:dyDescent="0.2">
      <c r="B705" s="33"/>
      <c r="C705" s="133" t="s">
        <v>1123</v>
      </c>
      <c r="D705" s="133" t="s">
        <v>194</v>
      </c>
      <c r="E705" s="134" t="s">
        <v>4586</v>
      </c>
      <c r="F705" s="135" t="s">
        <v>4587</v>
      </c>
      <c r="G705" s="136" t="s">
        <v>898</v>
      </c>
      <c r="H705" s="137">
        <v>9.5579999999999998</v>
      </c>
      <c r="I705" s="138"/>
      <c r="J705" s="139">
        <f>ROUND(I705*H705,2)</f>
        <v>0</v>
      </c>
      <c r="K705" s="135" t="s">
        <v>198</v>
      </c>
      <c r="L705" s="33"/>
      <c r="M705" s="140" t="s">
        <v>20</v>
      </c>
      <c r="N705" s="141" t="s">
        <v>51</v>
      </c>
      <c r="P705" s="142">
        <f>O705*H705</f>
        <v>0</v>
      </c>
      <c r="Q705" s="142">
        <v>0</v>
      </c>
      <c r="R705" s="142">
        <f>Q705*H705</f>
        <v>0</v>
      </c>
      <c r="S705" s="142">
        <v>0</v>
      </c>
      <c r="T705" s="143">
        <f>S705*H705</f>
        <v>0</v>
      </c>
      <c r="AR705" s="144" t="s">
        <v>199</v>
      </c>
      <c r="AT705" s="144" t="s">
        <v>194</v>
      </c>
      <c r="AU705" s="144" t="s">
        <v>89</v>
      </c>
      <c r="AY705" s="18" t="s">
        <v>192</v>
      </c>
      <c r="BE705" s="145">
        <f>IF(N705="základní",J705,0)</f>
        <v>0</v>
      </c>
      <c r="BF705" s="145">
        <f>IF(N705="snížená",J705,0)</f>
        <v>0</v>
      </c>
      <c r="BG705" s="145">
        <f>IF(N705="zákl. přenesená",J705,0)</f>
        <v>0</v>
      </c>
      <c r="BH705" s="145">
        <f>IF(N705="sníž. přenesená",J705,0)</f>
        <v>0</v>
      </c>
      <c r="BI705" s="145">
        <f>IF(N705="nulová",J705,0)</f>
        <v>0</v>
      </c>
      <c r="BJ705" s="18" t="s">
        <v>22</v>
      </c>
      <c r="BK705" s="145">
        <f>ROUND(I705*H705,2)</f>
        <v>0</v>
      </c>
      <c r="BL705" s="18" t="s">
        <v>199</v>
      </c>
      <c r="BM705" s="144" t="s">
        <v>4588</v>
      </c>
    </row>
    <row r="706" spans="2:65" s="1" customFormat="1" ht="10.199999999999999" x14ac:dyDescent="0.2">
      <c r="B706" s="33"/>
      <c r="D706" s="146" t="s">
        <v>201</v>
      </c>
      <c r="F706" s="147" t="s">
        <v>4589</v>
      </c>
      <c r="I706" s="148"/>
      <c r="L706" s="33"/>
      <c r="M706" s="149"/>
      <c r="T706" s="54"/>
      <c r="AT706" s="18" t="s">
        <v>201</v>
      </c>
      <c r="AU706" s="18" t="s">
        <v>89</v>
      </c>
    </row>
    <row r="707" spans="2:65" s="12" customFormat="1" ht="10.199999999999999" x14ac:dyDescent="0.2">
      <c r="B707" s="150"/>
      <c r="D707" s="151" t="s">
        <v>203</v>
      </c>
      <c r="E707" s="152" t="s">
        <v>20</v>
      </c>
      <c r="F707" s="153" t="s">
        <v>4590</v>
      </c>
      <c r="H707" s="152" t="s">
        <v>20</v>
      </c>
      <c r="I707" s="154"/>
      <c r="L707" s="150"/>
      <c r="M707" s="155"/>
      <c r="T707" s="156"/>
      <c r="AT707" s="152" t="s">
        <v>203</v>
      </c>
      <c r="AU707" s="152" t="s">
        <v>89</v>
      </c>
      <c r="AV707" s="12" t="s">
        <v>22</v>
      </c>
      <c r="AW707" s="12" t="s">
        <v>39</v>
      </c>
      <c r="AX707" s="12" t="s">
        <v>80</v>
      </c>
      <c r="AY707" s="152" t="s">
        <v>192</v>
      </c>
    </row>
    <row r="708" spans="2:65" s="13" customFormat="1" ht="10.199999999999999" x14ac:dyDescent="0.2">
      <c r="B708" s="157"/>
      <c r="D708" s="151" t="s">
        <v>203</v>
      </c>
      <c r="E708" s="158" t="s">
        <v>20</v>
      </c>
      <c r="F708" s="159" t="s">
        <v>4591</v>
      </c>
      <c r="H708" s="160">
        <v>9.5579999999999998</v>
      </c>
      <c r="I708" s="161"/>
      <c r="L708" s="157"/>
      <c r="M708" s="162"/>
      <c r="T708" s="163"/>
      <c r="AT708" s="158" t="s">
        <v>203</v>
      </c>
      <c r="AU708" s="158" t="s">
        <v>89</v>
      </c>
      <c r="AV708" s="13" t="s">
        <v>89</v>
      </c>
      <c r="AW708" s="13" t="s">
        <v>39</v>
      </c>
      <c r="AX708" s="13" t="s">
        <v>22</v>
      </c>
      <c r="AY708" s="158" t="s">
        <v>192</v>
      </c>
    </row>
    <row r="709" spans="2:65" s="1" customFormat="1" ht="24.15" customHeight="1" x14ac:dyDescent="0.2">
      <c r="B709" s="33"/>
      <c r="C709" s="133" t="s">
        <v>1129</v>
      </c>
      <c r="D709" s="133" t="s">
        <v>194</v>
      </c>
      <c r="E709" s="134" t="s">
        <v>957</v>
      </c>
      <c r="F709" s="135" t="s">
        <v>958</v>
      </c>
      <c r="G709" s="136" t="s">
        <v>898</v>
      </c>
      <c r="H709" s="137">
        <v>4.681</v>
      </c>
      <c r="I709" s="138"/>
      <c r="J709" s="139">
        <f>ROUND(I709*H709,2)</f>
        <v>0</v>
      </c>
      <c r="K709" s="135" t="s">
        <v>198</v>
      </c>
      <c r="L709" s="33"/>
      <c r="M709" s="140" t="s">
        <v>20</v>
      </c>
      <c r="N709" s="141" t="s">
        <v>51</v>
      </c>
      <c r="P709" s="142">
        <f>O709*H709</f>
        <v>0</v>
      </c>
      <c r="Q709" s="142">
        <v>0</v>
      </c>
      <c r="R709" s="142">
        <f>Q709*H709</f>
        <v>0</v>
      </c>
      <c r="S709" s="142">
        <v>0</v>
      </c>
      <c r="T709" s="143">
        <f>S709*H709</f>
        <v>0</v>
      </c>
      <c r="AR709" s="144" t="s">
        <v>199</v>
      </c>
      <c r="AT709" s="144" t="s">
        <v>194</v>
      </c>
      <c r="AU709" s="144" t="s">
        <v>89</v>
      </c>
      <c r="AY709" s="18" t="s">
        <v>192</v>
      </c>
      <c r="BE709" s="145">
        <f>IF(N709="základní",J709,0)</f>
        <v>0</v>
      </c>
      <c r="BF709" s="145">
        <f>IF(N709="snížená",J709,0)</f>
        <v>0</v>
      </c>
      <c r="BG709" s="145">
        <f>IF(N709="zákl. přenesená",J709,0)</f>
        <v>0</v>
      </c>
      <c r="BH709" s="145">
        <f>IF(N709="sníž. přenesená",J709,0)</f>
        <v>0</v>
      </c>
      <c r="BI709" s="145">
        <f>IF(N709="nulová",J709,0)</f>
        <v>0</v>
      </c>
      <c r="BJ709" s="18" t="s">
        <v>22</v>
      </c>
      <c r="BK709" s="145">
        <f>ROUND(I709*H709,2)</f>
        <v>0</v>
      </c>
      <c r="BL709" s="18" t="s">
        <v>199</v>
      </c>
      <c r="BM709" s="144" t="s">
        <v>4592</v>
      </c>
    </row>
    <row r="710" spans="2:65" s="1" customFormat="1" ht="10.199999999999999" x14ac:dyDescent="0.2">
      <c r="B710" s="33"/>
      <c r="D710" s="146" t="s">
        <v>201</v>
      </c>
      <c r="F710" s="147" t="s">
        <v>960</v>
      </c>
      <c r="I710" s="148"/>
      <c r="L710" s="33"/>
      <c r="M710" s="149"/>
      <c r="T710" s="54"/>
      <c r="AT710" s="18" t="s">
        <v>201</v>
      </c>
      <c r="AU710" s="18" t="s">
        <v>89</v>
      </c>
    </row>
    <row r="711" spans="2:65" s="13" customFormat="1" ht="10.199999999999999" x14ac:dyDescent="0.2">
      <c r="B711" s="157"/>
      <c r="D711" s="151" t="s">
        <v>203</v>
      </c>
      <c r="E711" s="158" t="s">
        <v>20</v>
      </c>
      <c r="F711" s="159" t="s">
        <v>4593</v>
      </c>
      <c r="H711" s="160">
        <v>0.79900000000000004</v>
      </c>
      <c r="I711" s="161"/>
      <c r="L711" s="157"/>
      <c r="M711" s="162"/>
      <c r="T711" s="163"/>
      <c r="AT711" s="158" t="s">
        <v>203</v>
      </c>
      <c r="AU711" s="158" t="s">
        <v>89</v>
      </c>
      <c r="AV711" s="13" t="s">
        <v>89</v>
      </c>
      <c r="AW711" s="13" t="s">
        <v>39</v>
      </c>
      <c r="AX711" s="13" t="s">
        <v>80</v>
      </c>
      <c r="AY711" s="158" t="s">
        <v>192</v>
      </c>
    </row>
    <row r="712" spans="2:65" s="13" customFormat="1" ht="10.199999999999999" x14ac:dyDescent="0.2">
      <c r="B712" s="157"/>
      <c r="D712" s="151" t="s">
        <v>203</v>
      </c>
      <c r="E712" s="158" t="s">
        <v>20</v>
      </c>
      <c r="F712" s="159" t="s">
        <v>4594</v>
      </c>
      <c r="H712" s="160">
        <v>0.42799999999999999</v>
      </c>
      <c r="I712" s="161"/>
      <c r="L712" s="157"/>
      <c r="M712" s="162"/>
      <c r="T712" s="163"/>
      <c r="AT712" s="158" t="s">
        <v>203</v>
      </c>
      <c r="AU712" s="158" t="s">
        <v>89</v>
      </c>
      <c r="AV712" s="13" t="s">
        <v>89</v>
      </c>
      <c r="AW712" s="13" t="s">
        <v>39</v>
      </c>
      <c r="AX712" s="13" t="s">
        <v>80</v>
      </c>
      <c r="AY712" s="158" t="s">
        <v>192</v>
      </c>
    </row>
    <row r="713" spans="2:65" s="13" customFormat="1" ht="10.199999999999999" x14ac:dyDescent="0.2">
      <c r="B713" s="157"/>
      <c r="D713" s="151" t="s">
        <v>203</v>
      </c>
      <c r="E713" s="158" t="s">
        <v>20</v>
      </c>
      <c r="F713" s="159" t="s">
        <v>4595</v>
      </c>
      <c r="H713" s="160">
        <v>3.4540000000000002</v>
      </c>
      <c r="I713" s="161"/>
      <c r="L713" s="157"/>
      <c r="M713" s="162"/>
      <c r="T713" s="163"/>
      <c r="AT713" s="158" t="s">
        <v>203</v>
      </c>
      <c r="AU713" s="158" t="s">
        <v>89</v>
      </c>
      <c r="AV713" s="13" t="s">
        <v>89</v>
      </c>
      <c r="AW713" s="13" t="s">
        <v>39</v>
      </c>
      <c r="AX713" s="13" t="s">
        <v>80</v>
      </c>
      <c r="AY713" s="158" t="s">
        <v>192</v>
      </c>
    </row>
    <row r="714" spans="2:65" s="14" customFormat="1" ht="10.199999999999999" x14ac:dyDescent="0.2">
      <c r="B714" s="164"/>
      <c r="D714" s="151" t="s">
        <v>203</v>
      </c>
      <c r="E714" s="165" t="s">
        <v>142</v>
      </c>
      <c r="F714" s="166" t="s">
        <v>207</v>
      </c>
      <c r="H714" s="167">
        <v>4.681</v>
      </c>
      <c r="I714" s="168"/>
      <c r="L714" s="164"/>
      <c r="M714" s="169"/>
      <c r="T714" s="170"/>
      <c r="AT714" s="165" t="s">
        <v>203</v>
      </c>
      <c r="AU714" s="165" t="s">
        <v>89</v>
      </c>
      <c r="AV714" s="14" t="s">
        <v>199</v>
      </c>
      <c r="AW714" s="14" t="s">
        <v>39</v>
      </c>
      <c r="AX714" s="14" t="s">
        <v>22</v>
      </c>
      <c r="AY714" s="165" t="s">
        <v>192</v>
      </c>
    </row>
    <row r="715" spans="2:65" s="1" customFormat="1" ht="24.15" customHeight="1" x14ac:dyDescent="0.2">
      <c r="B715" s="33"/>
      <c r="C715" s="133" t="s">
        <v>1137</v>
      </c>
      <c r="D715" s="133" t="s">
        <v>194</v>
      </c>
      <c r="E715" s="134" t="s">
        <v>989</v>
      </c>
      <c r="F715" s="135" t="s">
        <v>990</v>
      </c>
      <c r="G715" s="136" t="s">
        <v>898</v>
      </c>
      <c r="H715" s="137">
        <v>15.782</v>
      </c>
      <c r="I715" s="138"/>
      <c r="J715" s="139">
        <f>ROUND(I715*H715,2)</f>
        <v>0</v>
      </c>
      <c r="K715" s="135" t="s">
        <v>198</v>
      </c>
      <c r="L715" s="33"/>
      <c r="M715" s="140" t="s">
        <v>20</v>
      </c>
      <c r="N715" s="141" t="s">
        <v>51</v>
      </c>
      <c r="P715" s="142">
        <f>O715*H715</f>
        <v>0</v>
      </c>
      <c r="Q715" s="142">
        <v>0</v>
      </c>
      <c r="R715" s="142">
        <f>Q715*H715</f>
        <v>0</v>
      </c>
      <c r="S715" s="142">
        <v>0</v>
      </c>
      <c r="T715" s="143">
        <f>S715*H715</f>
        <v>0</v>
      </c>
      <c r="AR715" s="144" t="s">
        <v>199</v>
      </c>
      <c r="AT715" s="144" t="s">
        <v>194</v>
      </c>
      <c r="AU715" s="144" t="s">
        <v>89</v>
      </c>
      <c r="AY715" s="18" t="s">
        <v>192</v>
      </c>
      <c r="BE715" s="145">
        <f>IF(N715="základní",J715,0)</f>
        <v>0</v>
      </c>
      <c r="BF715" s="145">
        <f>IF(N715="snížená",J715,0)</f>
        <v>0</v>
      </c>
      <c r="BG715" s="145">
        <f>IF(N715="zákl. přenesená",J715,0)</f>
        <v>0</v>
      </c>
      <c r="BH715" s="145">
        <f>IF(N715="sníž. přenesená",J715,0)</f>
        <v>0</v>
      </c>
      <c r="BI715" s="145">
        <f>IF(N715="nulová",J715,0)</f>
        <v>0</v>
      </c>
      <c r="BJ715" s="18" t="s">
        <v>22</v>
      </c>
      <c r="BK715" s="145">
        <f>ROUND(I715*H715,2)</f>
        <v>0</v>
      </c>
      <c r="BL715" s="18" t="s">
        <v>199</v>
      </c>
      <c r="BM715" s="144" t="s">
        <v>4596</v>
      </c>
    </row>
    <row r="716" spans="2:65" s="1" customFormat="1" ht="10.199999999999999" x14ac:dyDescent="0.2">
      <c r="B716" s="33"/>
      <c r="D716" s="146" t="s">
        <v>201</v>
      </c>
      <c r="F716" s="147" t="s">
        <v>992</v>
      </c>
      <c r="I716" s="148"/>
      <c r="L716" s="33"/>
      <c r="M716" s="149"/>
      <c r="T716" s="54"/>
      <c r="AT716" s="18" t="s">
        <v>201</v>
      </c>
      <c r="AU716" s="18" t="s">
        <v>89</v>
      </c>
    </row>
    <row r="717" spans="2:65" s="12" customFormat="1" ht="10.199999999999999" x14ac:dyDescent="0.2">
      <c r="B717" s="150"/>
      <c r="D717" s="151" t="s">
        <v>203</v>
      </c>
      <c r="E717" s="152" t="s">
        <v>20</v>
      </c>
      <c r="F717" s="153" t="s">
        <v>993</v>
      </c>
      <c r="H717" s="152" t="s">
        <v>20</v>
      </c>
      <c r="I717" s="154"/>
      <c r="L717" s="150"/>
      <c r="M717" s="155"/>
      <c r="T717" s="156"/>
      <c r="AT717" s="152" t="s">
        <v>203</v>
      </c>
      <c r="AU717" s="152" t="s">
        <v>89</v>
      </c>
      <c r="AV717" s="12" t="s">
        <v>22</v>
      </c>
      <c r="AW717" s="12" t="s">
        <v>39</v>
      </c>
      <c r="AX717" s="12" t="s">
        <v>80</v>
      </c>
      <c r="AY717" s="152" t="s">
        <v>192</v>
      </c>
    </row>
    <row r="718" spans="2:65" s="13" customFormat="1" ht="10.199999999999999" x14ac:dyDescent="0.2">
      <c r="B718" s="157"/>
      <c r="D718" s="151" t="s">
        <v>203</v>
      </c>
      <c r="E718" s="158" t="s">
        <v>20</v>
      </c>
      <c r="F718" s="159" t="s">
        <v>4597</v>
      </c>
      <c r="H718" s="160">
        <v>143.41300000000001</v>
      </c>
      <c r="I718" s="161"/>
      <c r="L718" s="157"/>
      <c r="M718" s="162"/>
      <c r="T718" s="163"/>
      <c r="AT718" s="158" t="s">
        <v>203</v>
      </c>
      <c r="AU718" s="158" t="s">
        <v>89</v>
      </c>
      <c r="AV718" s="13" t="s">
        <v>89</v>
      </c>
      <c r="AW718" s="13" t="s">
        <v>39</v>
      </c>
      <c r="AX718" s="13" t="s">
        <v>80</v>
      </c>
      <c r="AY718" s="158" t="s">
        <v>192</v>
      </c>
    </row>
    <row r="719" spans="2:65" s="12" customFormat="1" ht="10.199999999999999" x14ac:dyDescent="0.2">
      <c r="B719" s="150"/>
      <c r="D719" s="151" t="s">
        <v>203</v>
      </c>
      <c r="E719" s="152" t="s">
        <v>20</v>
      </c>
      <c r="F719" s="153" t="s">
        <v>995</v>
      </c>
      <c r="H719" s="152" t="s">
        <v>20</v>
      </c>
      <c r="I719" s="154"/>
      <c r="L719" s="150"/>
      <c r="M719" s="155"/>
      <c r="T719" s="156"/>
      <c r="AT719" s="152" t="s">
        <v>203</v>
      </c>
      <c r="AU719" s="152" t="s">
        <v>89</v>
      </c>
      <c r="AV719" s="12" t="s">
        <v>22</v>
      </c>
      <c r="AW719" s="12" t="s">
        <v>39</v>
      </c>
      <c r="AX719" s="12" t="s">
        <v>80</v>
      </c>
      <c r="AY719" s="152" t="s">
        <v>192</v>
      </c>
    </row>
    <row r="720" spans="2:65" s="13" customFormat="1" ht="10.199999999999999" x14ac:dyDescent="0.2">
      <c r="B720" s="157"/>
      <c r="D720" s="151" t="s">
        <v>203</v>
      </c>
      <c r="E720" s="158" t="s">
        <v>20</v>
      </c>
      <c r="F720" s="159" t="s">
        <v>998</v>
      </c>
      <c r="H720" s="160">
        <v>-4.681</v>
      </c>
      <c r="I720" s="161"/>
      <c r="L720" s="157"/>
      <c r="M720" s="162"/>
      <c r="T720" s="163"/>
      <c r="AT720" s="158" t="s">
        <v>203</v>
      </c>
      <c r="AU720" s="158" t="s">
        <v>89</v>
      </c>
      <c r="AV720" s="13" t="s">
        <v>89</v>
      </c>
      <c r="AW720" s="13" t="s">
        <v>39</v>
      </c>
      <c r="AX720" s="13" t="s">
        <v>80</v>
      </c>
      <c r="AY720" s="158" t="s">
        <v>192</v>
      </c>
    </row>
    <row r="721" spans="2:65" s="13" customFormat="1" ht="10.199999999999999" x14ac:dyDescent="0.2">
      <c r="B721" s="157"/>
      <c r="D721" s="151" t="s">
        <v>203</v>
      </c>
      <c r="E721" s="158" t="s">
        <v>20</v>
      </c>
      <c r="F721" s="159" t="s">
        <v>4598</v>
      </c>
      <c r="H721" s="160">
        <v>-0.85599999999999998</v>
      </c>
      <c r="I721" s="161"/>
      <c r="L721" s="157"/>
      <c r="M721" s="162"/>
      <c r="T721" s="163"/>
      <c r="AT721" s="158" t="s">
        <v>203</v>
      </c>
      <c r="AU721" s="158" t="s">
        <v>89</v>
      </c>
      <c r="AV721" s="13" t="s">
        <v>89</v>
      </c>
      <c r="AW721" s="13" t="s">
        <v>39</v>
      </c>
      <c r="AX721" s="13" t="s">
        <v>80</v>
      </c>
      <c r="AY721" s="158" t="s">
        <v>192</v>
      </c>
    </row>
    <row r="722" spans="2:65" s="13" customFormat="1" ht="10.199999999999999" x14ac:dyDescent="0.2">
      <c r="B722" s="157"/>
      <c r="D722" s="151" t="s">
        <v>203</v>
      </c>
      <c r="E722" s="158" t="s">
        <v>20</v>
      </c>
      <c r="F722" s="159" t="s">
        <v>996</v>
      </c>
      <c r="H722" s="160">
        <v>-30.225000000000001</v>
      </c>
      <c r="I722" s="161"/>
      <c r="L722" s="157"/>
      <c r="M722" s="162"/>
      <c r="T722" s="163"/>
      <c r="AT722" s="158" t="s">
        <v>203</v>
      </c>
      <c r="AU722" s="158" t="s">
        <v>89</v>
      </c>
      <c r="AV722" s="13" t="s">
        <v>89</v>
      </c>
      <c r="AW722" s="13" t="s">
        <v>39</v>
      </c>
      <c r="AX722" s="13" t="s">
        <v>80</v>
      </c>
      <c r="AY722" s="158" t="s">
        <v>192</v>
      </c>
    </row>
    <row r="723" spans="2:65" s="13" customFormat="1" ht="10.199999999999999" x14ac:dyDescent="0.2">
      <c r="B723" s="157"/>
      <c r="D723" s="151" t="s">
        <v>203</v>
      </c>
      <c r="E723" s="158" t="s">
        <v>20</v>
      </c>
      <c r="F723" s="159" t="s">
        <v>1000</v>
      </c>
      <c r="H723" s="160">
        <v>-1.8640000000000001</v>
      </c>
      <c r="I723" s="161"/>
      <c r="L723" s="157"/>
      <c r="M723" s="162"/>
      <c r="T723" s="163"/>
      <c r="AT723" s="158" t="s">
        <v>203</v>
      </c>
      <c r="AU723" s="158" t="s">
        <v>89</v>
      </c>
      <c r="AV723" s="13" t="s">
        <v>89</v>
      </c>
      <c r="AW723" s="13" t="s">
        <v>39</v>
      </c>
      <c r="AX723" s="13" t="s">
        <v>80</v>
      </c>
      <c r="AY723" s="158" t="s">
        <v>192</v>
      </c>
    </row>
    <row r="724" spans="2:65" s="13" customFormat="1" ht="10.199999999999999" x14ac:dyDescent="0.2">
      <c r="B724" s="157"/>
      <c r="D724" s="151" t="s">
        <v>203</v>
      </c>
      <c r="E724" s="158" t="s">
        <v>20</v>
      </c>
      <c r="F724" s="159" t="s">
        <v>4599</v>
      </c>
      <c r="H724" s="160">
        <v>-88.206000000000003</v>
      </c>
      <c r="I724" s="161"/>
      <c r="L724" s="157"/>
      <c r="M724" s="162"/>
      <c r="T724" s="163"/>
      <c r="AT724" s="158" t="s">
        <v>203</v>
      </c>
      <c r="AU724" s="158" t="s">
        <v>89</v>
      </c>
      <c r="AV724" s="13" t="s">
        <v>89</v>
      </c>
      <c r="AW724" s="13" t="s">
        <v>39</v>
      </c>
      <c r="AX724" s="13" t="s">
        <v>80</v>
      </c>
      <c r="AY724" s="158" t="s">
        <v>192</v>
      </c>
    </row>
    <row r="725" spans="2:65" s="13" customFormat="1" ht="10.199999999999999" x14ac:dyDescent="0.2">
      <c r="B725" s="157"/>
      <c r="D725" s="151" t="s">
        <v>203</v>
      </c>
      <c r="E725" s="158" t="s">
        <v>20</v>
      </c>
      <c r="F725" s="159" t="s">
        <v>1002</v>
      </c>
      <c r="H725" s="160">
        <v>-1.7989999999999999</v>
      </c>
      <c r="I725" s="161"/>
      <c r="L725" s="157"/>
      <c r="M725" s="162"/>
      <c r="T725" s="163"/>
      <c r="AT725" s="158" t="s">
        <v>203</v>
      </c>
      <c r="AU725" s="158" t="s">
        <v>89</v>
      </c>
      <c r="AV725" s="13" t="s">
        <v>89</v>
      </c>
      <c r="AW725" s="13" t="s">
        <v>39</v>
      </c>
      <c r="AX725" s="13" t="s">
        <v>80</v>
      </c>
      <c r="AY725" s="158" t="s">
        <v>192</v>
      </c>
    </row>
    <row r="726" spans="2:65" s="14" customFormat="1" ht="10.199999999999999" x14ac:dyDescent="0.2">
      <c r="B726" s="164"/>
      <c r="D726" s="151" t="s">
        <v>203</v>
      </c>
      <c r="E726" s="165" t="s">
        <v>20</v>
      </c>
      <c r="F726" s="166" t="s">
        <v>207</v>
      </c>
      <c r="H726" s="167">
        <v>15.782</v>
      </c>
      <c r="I726" s="168"/>
      <c r="L726" s="164"/>
      <c r="M726" s="169"/>
      <c r="T726" s="170"/>
      <c r="AT726" s="165" t="s">
        <v>203</v>
      </c>
      <c r="AU726" s="165" t="s">
        <v>89</v>
      </c>
      <c r="AV726" s="14" t="s">
        <v>199</v>
      </c>
      <c r="AW726" s="14" t="s">
        <v>39</v>
      </c>
      <c r="AX726" s="14" t="s">
        <v>22</v>
      </c>
      <c r="AY726" s="165" t="s">
        <v>192</v>
      </c>
    </row>
    <row r="727" spans="2:65" s="1" customFormat="1" ht="24.15" customHeight="1" x14ac:dyDescent="0.2">
      <c r="B727" s="33"/>
      <c r="C727" s="133" t="s">
        <v>1144</v>
      </c>
      <c r="D727" s="133" t="s">
        <v>194</v>
      </c>
      <c r="E727" s="134" t="s">
        <v>1016</v>
      </c>
      <c r="F727" s="135" t="s">
        <v>1017</v>
      </c>
      <c r="G727" s="136" t="s">
        <v>898</v>
      </c>
      <c r="H727" s="137">
        <v>0.85599999999999998</v>
      </c>
      <c r="I727" s="138"/>
      <c r="J727" s="139">
        <f>ROUND(I727*H727,2)</f>
        <v>0</v>
      </c>
      <c r="K727" s="135" t="s">
        <v>198</v>
      </c>
      <c r="L727" s="33"/>
      <c r="M727" s="140" t="s">
        <v>20</v>
      </c>
      <c r="N727" s="141" t="s">
        <v>51</v>
      </c>
      <c r="P727" s="142">
        <f>O727*H727</f>
        <v>0</v>
      </c>
      <c r="Q727" s="142">
        <v>0</v>
      </c>
      <c r="R727" s="142">
        <f>Q727*H727</f>
        <v>0</v>
      </c>
      <c r="S727" s="142">
        <v>0</v>
      </c>
      <c r="T727" s="143">
        <f>S727*H727</f>
        <v>0</v>
      </c>
      <c r="AR727" s="144" t="s">
        <v>199</v>
      </c>
      <c r="AT727" s="144" t="s">
        <v>194</v>
      </c>
      <c r="AU727" s="144" t="s">
        <v>89</v>
      </c>
      <c r="AY727" s="18" t="s">
        <v>192</v>
      </c>
      <c r="BE727" s="145">
        <f>IF(N727="základní",J727,0)</f>
        <v>0</v>
      </c>
      <c r="BF727" s="145">
        <f>IF(N727="snížená",J727,0)</f>
        <v>0</v>
      </c>
      <c r="BG727" s="145">
        <f>IF(N727="zákl. přenesená",J727,0)</f>
        <v>0</v>
      </c>
      <c r="BH727" s="145">
        <f>IF(N727="sníž. přenesená",J727,0)</f>
        <v>0</v>
      </c>
      <c r="BI727" s="145">
        <f>IF(N727="nulová",J727,0)</f>
        <v>0</v>
      </c>
      <c r="BJ727" s="18" t="s">
        <v>22</v>
      </c>
      <c r="BK727" s="145">
        <f>ROUND(I727*H727,2)</f>
        <v>0</v>
      </c>
      <c r="BL727" s="18" t="s">
        <v>199</v>
      </c>
      <c r="BM727" s="144" t="s">
        <v>4600</v>
      </c>
    </row>
    <row r="728" spans="2:65" s="1" customFormat="1" ht="10.199999999999999" x14ac:dyDescent="0.2">
      <c r="B728" s="33"/>
      <c r="D728" s="146" t="s">
        <v>201</v>
      </c>
      <c r="F728" s="147" t="s">
        <v>1019</v>
      </c>
      <c r="I728" s="148"/>
      <c r="L728" s="33"/>
      <c r="M728" s="149"/>
      <c r="T728" s="54"/>
      <c r="AT728" s="18" t="s">
        <v>201</v>
      </c>
      <c r="AU728" s="18" t="s">
        <v>89</v>
      </c>
    </row>
    <row r="729" spans="2:65" s="13" customFormat="1" ht="10.199999999999999" x14ac:dyDescent="0.2">
      <c r="B729" s="157"/>
      <c r="D729" s="151" t="s">
        <v>203</v>
      </c>
      <c r="E729" s="158" t="s">
        <v>20</v>
      </c>
      <c r="F729" s="159" t="s">
        <v>4601</v>
      </c>
      <c r="H729" s="160">
        <v>0.23400000000000001</v>
      </c>
      <c r="I729" s="161"/>
      <c r="L729" s="157"/>
      <c r="M729" s="162"/>
      <c r="T729" s="163"/>
      <c r="AT729" s="158" t="s">
        <v>203</v>
      </c>
      <c r="AU729" s="158" t="s">
        <v>89</v>
      </c>
      <c r="AV729" s="13" t="s">
        <v>89</v>
      </c>
      <c r="AW729" s="13" t="s">
        <v>39</v>
      </c>
      <c r="AX729" s="13" t="s">
        <v>80</v>
      </c>
      <c r="AY729" s="158" t="s">
        <v>192</v>
      </c>
    </row>
    <row r="730" spans="2:65" s="13" customFormat="1" ht="10.199999999999999" x14ac:dyDescent="0.2">
      <c r="B730" s="157"/>
      <c r="D730" s="151" t="s">
        <v>203</v>
      </c>
      <c r="E730" s="158" t="s">
        <v>20</v>
      </c>
      <c r="F730" s="159" t="s">
        <v>4602</v>
      </c>
      <c r="H730" s="160">
        <v>0.26</v>
      </c>
      <c r="I730" s="161"/>
      <c r="L730" s="157"/>
      <c r="M730" s="162"/>
      <c r="T730" s="163"/>
      <c r="AT730" s="158" t="s">
        <v>203</v>
      </c>
      <c r="AU730" s="158" t="s">
        <v>89</v>
      </c>
      <c r="AV730" s="13" t="s">
        <v>89</v>
      </c>
      <c r="AW730" s="13" t="s">
        <v>39</v>
      </c>
      <c r="AX730" s="13" t="s">
        <v>80</v>
      </c>
      <c r="AY730" s="158" t="s">
        <v>192</v>
      </c>
    </row>
    <row r="731" spans="2:65" s="13" customFormat="1" ht="10.199999999999999" x14ac:dyDescent="0.2">
      <c r="B731" s="157"/>
      <c r="D731" s="151" t="s">
        <v>203</v>
      </c>
      <c r="E731" s="158" t="s">
        <v>20</v>
      </c>
      <c r="F731" s="159" t="s">
        <v>4603</v>
      </c>
      <c r="H731" s="160">
        <v>0.36199999999999999</v>
      </c>
      <c r="I731" s="161"/>
      <c r="L731" s="157"/>
      <c r="M731" s="162"/>
      <c r="T731" s="163"/>
      <c r="AT731" s="158" t="s">
        <v>203</v>
      </c>
      <c r="AU731" s="158" t="s">
        <v>89</v>
      </c>
      <c r="AV731" s="13" t="s">
        <v>89</v>
      </c>
      <c r="AW731" s="13" t="s">
        <v>39</v>
      </c>
      <c r="AX731" s="13" t="s">
        <v>80</v>
      </c>
      <c r="AY731" s="158" t="s">
        <v>192</v>
      </c>
    </row>
    <row r="732" spans="2:65" s="14" customFormat="1" ht="10.199999999999999" x14ac:dyDescent="0.2">
      <c r="B732" s="164"/>
      <c r="D732" s="151" t="s">
        <v>203</v>
      </c>
      <c r="E732" s="165" t="s">
        <v>3981</v>
      </c>
      <c r="F732" s="166" t="s">
        <v>207</v>
      </c>
      <c r="H732" s="167">
        <v>0.85599999999999998</v>
      </c>
      <c r="I732" s="168"/>
      <c r="L732" s="164"/>
      <c r="M732" s="169"/>
      <c r="T732" s="170"/>
      <c r="AT732" s="165" t="s">
        <v>203</v>
      </c>
      <c r="AU732" s="165" t="s">
        <v>89</v>
      </c>
      <c r="AV732" s="14" t="s">
        <v>199</v>
      </c>
      <c r="AW732" s="14" t="s">
        <v>39</v>
      </c>
      <c r="AX732" s="14" t="s">
        <v>22</v>
      </c>
      <c r="AY732" s="165" t="s">
        <v>192</v>
      </c>
    </row>
    <row r="733" spans="2:65" s="1" customFormat="1" ht="24.15" customHeight="1" x14ac:dyDescent="0.2">
      <c r="B733" s="33"/>
      <c r="C733" s="133" t="s">
        <v>1151</v>
      </c>
      <c r="D733" s="133" t="s">
        <v>194</v>
      </c>
      <c r="E733" s="134" t="s">
        <v>4604</v>
      </c>
      <c r="F733" s="135" t="s">
        <v>4605</v>
      </c>
      <c r="G733" s="136" t="s">
        <v>898</v>
      </c>
      <c r="H733" s="137">
        <v>151.702</v>
      </c>
      <c r="I733" s="138"/>
      <c r="J733" s="139">
        <f>ROUND(I733*H733,2)</f>
        <v>0</v>
      </c>
      <c r="K733" s="135" t="s">
        <v>198</v>
      </c>
      <c r="L733" s="33"/>
      <c r="M733" s="140" t="s">
        <v>20</v>
      </c>
      <c r="N733" s="141" t="s">
        <v>51</v>
      </c>
      <c r="P733" s="142">
        <f>O733*H733</f>
        <v>0</v>
      </c>
      <c r="Q733" s="142">
        <v>0</v>
      </c>
      <c r="R733" s="142">
        <f>Q733*H733</f>
        <v>0</v>
      </c>
      <c r="S733" s="142">
        <v>0</v>
      </c>
      <c r="T733" s="143">
        <f>S733*H733</f>
        <v>0</v>
      </c>
      <c r="AR733" s="144" t="s">
        <v>199</v>
      </c>
      <c r="AT733" s="144" t="s">
        <v>194</v>
      </c>
      <c r="AU733" s="144" t="s">
        <v>89</v>
      </c>
      <c r="AY733" s="18" t="s">
        <v>192</v>
      </c>
      <c r="BE733" s="145">
        <f>IF(N733="základní",J733,0)</f>
        <v>0</v>
      </c>
      <c r="BF733" s="145">
        <f>IF(N733="snížená",J733,0)</f>
        <v>0</v>
      </c>
      <c r="BG733" s="145">
        <f>IF(N733="zákl. přenesená",J733,0)</f>
        <v>0</v>
      </c>
      <c r="BH733" s="145">
        <f>IF(N733="sníž. přenesená",J733,0)</f>
        <v>0</v>
      </c>
      <c r="BI733" s="145">
        <f>IF(N733="nulová",J733,0)</f>
        <v>0</v>
      </c>
      <c r="BJ733" s="18" t="s">
        <v>22</v>
      </c>
      <c r="BK733" s="145">
        <f>ROUND(I733*H733,2)</f>
        <v>0</v>
      </c>
      <c r="BL733" s="18" t="s">
        <v>199</v>
      </c>
      <c r="BM733" s="144" t="s">
        <v>4606</v>
      </c>
    </row>
    <row r="734" spans="2:65" s="1" customFormat="1" ht="10.199999999999999" x14ac:dyDescent="0.2">
      <c r="B734" s="33"/>
      <c r="D734" s="146" t="s">
        <v>201</v>
      </c>
      <c r="F734" s="147" t="s">
        <v>4607</v>
      </c>
      <c r="I734" s="148"/>
      <c r="L734" s="33"/>
      <c r="M734" s="149"/>
      <c r="T734" s="54"/>
      <c r="AT734" s="18" t="s">
        <v>201</v>
      </c>
      <c r="AU734" s="18" t="s">
        <v>89</v>
      </c>
    </row>
    <row r="735" spans="2:65" s="1" customFormat="1" ht="24.15" customHeight="1" x14ac:dyDescent="0.2">
      <c r="B735" s="33"/>
      <c r="C735" s="133" t="s">
        <v>1160</v>
      </c>
      <c r="D735" s="133" t="s">
        <v>194</v>
      </c>
      <c r="E735" s="134" t="s">
        <v>4608</v>
      </c>
      <c r="F735" s="135" t="s">
        <v>4609</v>
      </c>
      <c r="G735" s="136" t="s">
        <v>898</v>
      </c>
      <c r="H735" s="137">
        <v>151.702</v>
      </c>
      <c r="I735" s="138"/>
      <c r="J735" s="139">
        <f>ROUND(I735*H735,2)</f>
        <v>0</v>
      </c>
      <c r="K735" s="135" t="s">
        <v>198</v>
      </c>
      <c r="L735" s="33"/>
      <c r="M735" s="140" t="s">
        <v>20</v>
      </c>
      <c r="N735" s="141" t="s">
        <v>51</v>
      </c>
      <c r="P735" s="142">
        <f>O735*H735</f>
        <v>0</v>
      </c>
      <c r="Q735" s="142">
        <v>0</v>
      </c>
      <c r="R735" s="142">
        <f>Q735*H735</f>
        <v>0</v>
      </c>
      <c r="S735" s="142">
        <v>0</v>
      </c>
      <c r="T735" s="143">
        <f>S735*H735</f>
        <v>0</v>
      </c>
      <c r="AR735" s="144" t="s">
        <v>199</v>
      </c>
      <c r="AT735" s="144" t="s">
        <v>194</v>
      </c>
      <c r="AU735" s="144" t="s">
        <v>89</v>
      </c>
      <c r="AY735" s="18" t="s">
        <v>192</v>
      </c>
      <c r="BE735" s="145">
        <f>IF(N735="základní",J735,0)</f>
        <v>0</v>
      </c>
      <c r="BF735" s="145">
        <f>IF(N735="snížená",J735,0)</f>
        <v>0</v>
      </c>
      <c r="BG735" s="145">
        <f>IF(N735="zákl. přenesená",J735,0)</f>
        <v>0</v>
      </c>
      <c r="BH735" s="145">
        <f>IF(N735="sníž. přenesená",J735,0)</f>
        <v>0</v>
      </c>
      <c r="BI735" s="145">
        <f>IF(N735="nulová",J735,0)</f>
        <v>0</v>
      </c>
      <c r="BJ735" s="18" t="s">
        <v>22</v>
      </c>
      <c r="BK735" s="145">
        <f>ROUND(I735*H735,2)</f>
        <v>0</v>
      </c>
      <c r="BL735" s="18" t="s">
        <v>199</v>
      </c>
      <c r="BM735" s="144" t="s">
        <v>4610</v>
      </c>
    </row>
    <row r="736" spans="2:65" s="1" customFormat="1" ht="10.199999999999999" x14ac:dyDescent="0.2">
      <c r="B736" s="33"/>
      <c r="D736" s="146" t="s">
        <v>201</v>
      </c>
      <c r="F736" s="147" t="s">
        <v>4611</v>
      </c>
      <c r="I736" s="148"/>
      <c r="L736" s="33"/>
      <c r="M736" s="149"/>
      <c r="T736" s="54"/>
      <c r="AT736" s="18" t="s">
        <v>201</v>
      </c>
      <c r="AU736" s="18" t="s">
        <v>89</v>
      </c>
    </row>
    <row r="737" spans="2:65" s="1" customFormat="1" ht="24.15" customHeight="1" x14ac:dyDescent="0.2">
      <c r="B737" s="33"/>
      <c r="C737" s="133" t="s">
        <v>1169</v>
      </c>
      <c r="D737" s="133" t="s">
        <v>194</v>
      </c>
      <c r="E737" s="134" t="s">
        <v>4612</v>
      </c>
      <c r="F737" s="135" t="s">
        <v>4613</v>
      </c>
      <c r="G737" s="136" t="s">
        <v>898</v>
      </c>
      <c r="H737" s="137">
        <v>758.51</v>
      </c>
      <c r="I737" s="138"/>
      <c r="J737" s="139">
        <f>ROUND(I737*H737,2)</f>
        <v>0</v>
      </c>
      <c r="K737" s="135" t="s">
        <v>198</v>
      </c>
      <c r="L737" s="33"/>
      <c r="M737" s="140" t="s">
        <v>20</v>
      </c>
      <c r="N737" s="141" t="s">
        <v>51</v>
      </c>
      <c r="P737" s="142">
        <f>O737*H737</f>
        <v>0</v>
      </c>
      <c r="Q737" s="142">
        <v>0</v>
      </c>
      <c r="R737" s="142">
        <f>Q737*H737</f>
        <v>0</v>
      </c>
      <c r="S737" s="142">
        <v>0</v>
      </c>
      <c r="T737" s="143">
        <f>S737*H737</f>
        <v>0</v>
      </c>
      <c r="AR737" s="144" t="s">
        <v>199</v>
      </c>
      <c r="AT737" s="144" t="s">
        <v>194</v>
      </c>
      <c r="AU737" s="144" t="s">
        <v>89</v>
      </c>
      <c r="AY737" s="18" t="s">
        <v>192</v>
      </c>
      <c r="BE737" s="145">
        <f>IF(N737="základní",J737,0)</f>
        <v>0</v>
      </c>
      <c r="BF737" s="145">
        <f>IF(N737="snížená",J737,0)</f>
        <v>0</v>
      </c>
      <c r="BG737" s="145">
        <f>IF(N737="zákl. přenesená",J737,0)</f>
        <v>0</v>
      </c>
      <c r="BH737" s="145">
        <f>IF(N737="sníž. přenesená",J737,0)</f>
        <v>0</v>
      </c>
      <c r="BI737" s="145">
        <f>IF(N737="nulová",J737,0)</f>
        <v>0</v>
      </c>
      <c r="BJ737" s="18" t="s">
        <v>22</v>
      </c>
      <c r="BK737" s="145">
        <f>ROUND(I737*H737,2)</f>
        <v>0</v>
      </c>
      <c r="BL737" s="18" t="s">
        <v>199</v>
      </c>
      <c r="BM737" s="144" t="s">
        <v>4614</v>
      </c>
    </row>
    <row r="738" spans="2:65" s="1" customFormat="1" ht="10.199999999999999" x14ac:dyDescent="0.2">
      <c r="B738" s="33"/>
      <c r="D738" s="146" t="s">
        <v>201</v>
      </c>
      <c r="F738" s="147" t="s">
        <v>4615</v>
      </c>
      <c r="I738" s="148"/>
      <c r="L738" s="33"/>
      <c r="M738" s="149"/>
      <c r="T738" s="54"/>
      <c r="AT738" s="18" t="s">
        <v>201</v>
      </c>
      <c r="AU738" s="18" t="s">
        <v>89</v>
      </c>
    </row>
    <row r="739" spans="2:65" s="13" customFormat="1" ht="10.199999999999999" x14ac:dyDescent="0.2">
      <c r="B739" s="157"/>
      <c r="D739" s="151" t="s">
        <v>203</v>
      </c>
      <c r="F739" s="159" t="s">
        <v>4616</v>
      </c>
      <c r="H739" s="160">
        <v>758.51</v>
      </c>
      <c r="I739" s="161"/>
      <c r="L739" s="157"/>
      <c r="M739" s="162"/>
      <c r="T739" s="163"/>
      <c r="AT739" s="158" t="s">
        <v>203</v>
      </c>
      <c r="AU739" s="158" t="s">
        <v>89</v>
      </c>
      <c r="AV739" s="13" t="s">
        <v>89</v>
      </c>
      <c r="AW739" s="13" t="s">
        <v>4</v>
      </c>
      <c r="AX739" s="13" t="s">
        <v>22</v>
      </c>
      <c r="AY739" s="158" t="s">
        <v>192</v>
      </c>
    </row>
    <row r="740" spans="2:65" s="1" customFormat="1" ht="24.15" customHeight="1" x14ac:dyDescent="0.2">
      <c r="B740" s="33"/>
      <c r="C740" s="133" t="s">
        <v>1176</v>
      </c>
      <c r="D740" s="133" t="s">
        <v>194</v>
      </c>
      <c r="E740" s="134" t="s">
        <v>4617</v>
      </c>
      <c r="F740" s="135" t="s">
        <v>926</v>
      </c>
      <c r="G740" s="136" t="s">
        <v>898</v>
      </c>
      <c r="H740" s="137">
        <v>9.0679999999999996</v>
      </c>
      <c r="I740" s="138"/>
      <c r="J740" s="139">
        <f>ROUND(I740*H740,2)</f>
        <v>0</v>
      </c>
      <c r="K740" s="135" t="s">
        <v>198</v>
      </c>
      <c r="L740" s="33"/>
      <c r="M740" s="140" t="s">
        <v>20</v>
      </c>
      <c r="N740" s="141" t="s">
        <v>51</v>
      </c>
      <c r="P740" s="142">
        <f>O740*H740</f>
        <v>0</v>
      </c>
      <c r="Q740" s="142">
        <v>0</v>
      </c>
      <c r="R740" s="142">
        <f>Q740*H740</f>
        <v>0</v>
      </c>
      <c r="S740" s="142">
        <v>0</v>
      </c>
      <c r="T740" s="143">
        <f>S740*H740</f>
        <v>0</v>
      </c>
      <c r="AR740" s="144" t="s">
        <v>199</v>
      </c>
      <c r="AT740" s="144" t="s">
        <v>194</v>
      </c>
      <c r="AU740" s="144" t="s">
        <v>89</v>
      </c>
      <c r="AY740" s="18" t="s">
        <v>192</v>
      </c>
      <c r="BE740" s="145">
        <f>IF(N740="základní",J740,0)</f>
        <v>0</v>
      </c>
      <c r="BF740" s="145">
        <f>IF(N740="snížená",J740,0)</f>
        <v>0</v>
      </c>
      <c r="BG740" s="145">
        <f>IF(N740="zákl. přenesená",J740,0)</f>
        <v>0</v>
      </c>
      <c r="BH740" s="145">
        <f>IF(N740="sníž. přenesená",J740,0)</f>
        <v>0</v>
      </c>
      <c r="BI740" s="145">
        <f>IF(N740="nulová",J740,0)</f>
        <v>0</v>
      </c>
      <c r="BJ740" s="18" t="s">
        <v>22</v>
      </c>
      <c r="BK740" s="145">
        <f>ROUND(I740*H740,2)</f>
        <v>0</v>
      </c>
      <c r="BL740" s="18" t="s">
        <v>199</v>
      </c>
      <c r="BM740" s="144" t="s">
        <v>4618</v>
      </c>
    </row>
    <row r="741" spans="2:65" s="1" customFormat="1" ht="10.199999999999999" x14ac:dyDescent="0.2">
      <c r="B741" s="33"/>
      <c r="D741" s="146" t="s">
        <v>201</v>
      </c>
      <c r="F741" s="147" t="s">
        <v>4619</v>
      </c>
      <c r="I741" s="148"/>
      <c r="L741" s="33"/>
      <c r="M741" s="149"/>
      <c r="T741" s="54"/>
      <c r="AT741" s="18" t="s">
        <v>201</v>
      </c>
      <c r="AU741" s="18" t="s">
        <v>89</v>
      </c>
    </row>
    <row r="742" spans="2:65" s="13" customFormat="1" ht="10.199999999999999" x14ac:dyDescent="0.2">
      <c r="B742" s="157"/>
      <c r="D742" s="151" t="s">
        <v>203</v>
      </c>
      <c r="E742" s="158" t="s">
        <v>20</v>
      </c>
      <c r="F742" s="159" t="s">
        <v>4620</v>
      </c>
      <c r="H742" s="160">
        <v>30.225000000000001</v>
      </c>
      <c r="I742" s="161"/>
      <c r="L742" s="157"/>
      <c r="M742" s="162"/>
      <c r="T742" s="163"/>
      <c r="AT742" s="158" t="s">
        <v>203</v>
      </c>
      <c r="AU742" s="158" t="s">
        <v>89</v>
      </c>
      <c r="AV742" s="13" t="s">
        <v>89</v>
      </c>
      <c r="AW742" s="13" t="s">
        <v>39</v>
      </c>
      <c r="AX742" s="13" t="s">
        <v>80</v>
      </c>
      <c r="AY742" s="158" t="s">
        <v>192</v>
      </c>
    </row>
    <row r="743" spans="2:65" s="14" customFormat="1" ht="10.199999999999999" x14ac:dyDescent="0.2">
      <c r="B743" s="164"/>
      <c r="D743" s="151" t="s">
        <v>203</v>
      </c>
      <c r="E743" s="165" t="s">
        <v>139</v>
      </c>
      <c r="F743" s="166" t="s">
        <v>207</v>
      </c>
      <c r="H743" s="167">
        <v>30.225000000000001</v>
      </c>
      <c r="I743" s="168"/>
      <c r="L743" s="164"/>
      <c r="M743" s="169"/>
      <c r="T743" s="170"/>
      <c r="AT743" s="165" t="s">
        <v>203</v>
      </c>
      <c r="AU743" s="165" t="s">
        <v>89</v>
      </c>
      <c r="AV743" s="14" t="s">
        <v>199</v>
      </c>
      <c r="AW743" s="14" t="s">
        <v>39</v>
      </c>
      <c r="AX743" s="14" t="s">
        <v>22</v>
      </c>
      <c r="AY743" s="165" t="s">
        <v>192</v>
      </c>
    </row>
    <row r="744" spans="2:65" s="12" customFormat="1" ht="10.199999999999999" x14ac:dyDescent="0.2">
      <c r="B744" s="150"/>
      <c r="D744" s="151" t="s">
        <v>203</v>
      </c>
      <c r="E744" s="152" t="s">
        <v>20</v>
      </c>
      <c r="F744" s="153" t="s">
        <v>934</v>
      </c>
      <c r="H744" s="152" t="s">
        <v>20</v>
      </c>
      <c r="I744" s="154"/>
      <c r="L744" s="150"/>
      <c r="M744" s="155"/>
      <c r="T744" s="156"/>
      <c r="AT744" s="152" t="s">
        <v>203</v>
      </c>
      <c r="AU744" s="152" t="s">
        <v>89</v>
      </c>
      <c r="AV744" s="12" t="s">
        <v>22</v>
      </c>
      <c r="AW744" s="12" t="s">
        <v>39</v>
      </c>
      <c r="AX744" s="12" t="s">
        <v>80</v>
      </c>
      <c r="AY744" s="152" t="s">
        <v>192</v>
      </c>
    </row>
    <row r="745" spans="2:65" s="13" customFormat="1" ht="10.199999999999999" x14ac:dyDescent="0.2">
      <c r="B745" s="157"/>
      <c r="D745" s="151" t="s">
        <v>203</v>
      </c>
      <c r="F745" s="159" t="s">
        <v>4621</v>
      </c>
      <c r="H745" s="160">
        <v>9.0679999999999996</v>
      </c>
      <c r="I745" s="161"/>
      <c r="L745" s="157"/>
      <c r="M745" s="162"/>
      <c r="T745" s="163"/>
      <c r="AT745" s="158" t="s">
        <v>203</v>
      </c>
      <c r="AU745" s="158" t="s">
        <v>89</v>
      </c>
      <c r="AV745" s="13" t="s">
        <v>89</v>
      </c>
      <c r="AW745" s="13" t="s">
        <v>4</v>
      </c>
      <c r="AX745" s="13" t="s">
        <v>22</v>
      </c>
      <c r="AY745" s="158" t="s">
        <v>192</v>
      </c>
    </row>
    <row r="746" spans="2:65" s="1" customFormat="1" ht="24.15" customHeight="1" x14ac:dyDescent="0.2">
      <c r="B746" s="33"/>
      <c r="C746" s="133" t="s">
        <v>1186</v>
      </c>
      <c r="D746" s="133" t="s">
        <v>194</v>
      </c>
      <c r="E746" s="134" t="s">
        <v>4622</v>
      </c>
      <c r="F746" s="135" t="s">
        <v>1005</v>
      </c>
      <c r="G746" s="136" t="s">
        <v>898</v>
      </c>
      <c r="H746" s="137">
        <v>1.8640000000000001</v>
      </c>
      <c r="I746" s="138"/>
      <c r="J746" s="139">
        <f>ROUND(I746*H746,2)</f>
        <v>0</v>
      </c>
      <c r="K746" s="135" t="s">
        <v>198</v>
      </c>
      <c r="L746" s="33"/>
      <c r="M746" s="140" t="s">
        <v>20</v>
      </c>
      <c r="N746" s="141" t="s">
        <v>51</v>
      </c>
      <c r="P746" s="142">
        <f>O746*H746</f>
        <v>0</v>
      </c>
      <c r="Q746" s="142">
        <v>0</v>
      </c>
      <c r="R746" s="142">
        <f>Q746*H746</f>
        <v>0</v>
      </c>
      <c r="S746" s="142">
        <v>0</v>
      </c>
      <c r="T746" s="143">
        <f>S746*H746</f>
        <v>0</v>
      </c>
      <c r="AR746" s="144" t="s">
        <v>199</v>
      </c>
      <c r="AT746" s="144" t="s">
        <v>194</v>
      </c>
      <c r="AU746" s="144" t="s">
        <v>89</v>
      </c>
      <c r="AY746" s="18" t="s">
        <v>192</v>
      </c>
      <c r="BE746" s="145">
        <f>IF(N746="základní",J746,0)</f>
        <v>0</v>
      </c>
      <c r="BF746" s="145">
        <f>IF(N746="snížená",J746,0)</f>
        <v>0</v>
      </c>
      <c r="BG746" s="145">
        <f>IF(N746="zákl. přenesená",J746,0)</f>
        <v>0</v>
      </c>
      <c r="BH746" s="145">
        <f>IF(N746="sníž. přenesená",J746,0)</f>
        <v>0</v>
      </c>
      <c r="BI746" s="145">
        <f>IF(N746="nulová",J746,0)</f>
        <v>0</v>
      </c>
      <c r="BJ746" s="18" t="s">
        <v>22</v>
      </c>
      <c r="BK746" s="145">
        <f>ROUND(I746*H746,2)</f>
        <v>0</v>
      </c>
      <c r="BL746" s="18" t="s">
        <v>199</v>
      </c>
      <c r="BM746" s="144" t="s">
        <v>4623</v>
      </c>
    </row>
    <row r="747" spans="2:65" s="1" customFormat="1" ht="10.199999999999999" x14ac:dyDescent="0.2">
      <c r="B747" s="33"/>
      <c r="D747" s="146" t="s">
        <v>201</v>
      </c>
      <c r="F747" s="147" t="s">
        <v>4624</v>
      </c>
      <c r="I747" s="148"/>
      <c r="L747" s="33"/>
      <c r="M747" s="149"/>
      <c r="T747" s="54"/>
      <c r="AT747" s="18" t="s">
        <v>201</v>
      </c>
      <c r="AU747" s="18" t="s">
        <v>89</v>
      </c>
    </row>
    <row r="748" spans="2:65" s="13" customFormat="1" ht="10.199999999999999" x14ac:dyDescent="0.2">
      <c r="B748" s="157"/>
      <c r="D748" s="151" t="s">
        <v>203</v>
      </c>
      <c r="E748" s="158" t="s">
        <v>20</v>
      </c>
      <c r="F748" s="159" t="s">
        <v>4625</v>
      </c>
      <c r="H748" s="160">
        <v>1.8640000000000001</v>
      </c>
      <c r="I748" s="161"/>
      <c r="L748" s="157"/>
      <c r="M748" s="162"/>
      <c r="T748" s="163"/>
      <c r="AT748" s="158" t="s">
        <v>203</v>
      </c>
      <c r="AU748" s="158" t="s">
        <v>89</v>
      </c>
      <c r="AV748" s="13" t="s">
        <v>89</v>
      </c>
      <c r="AW748" s="13" t="s">
        <v>39</v>
      </c>
      <c r="AX748" s="13" t="s">
        <v>80</v>
      </c>
      <c r="AY748" s="158" t="s">
        <v>192</v>
      </c>
    </row>
    <row r="749" spans="2:65" s="14" customFormat="1" ht="10.199999999999999" x14ac:dyDescent="0.2">
      <c r="B749" s="164"/>
      <c r="D749" s="151" t="s">
        <v>203</v>
      </c>
      <c r="E749" s="165" t="s">
        <v>137</v>
      </c>
      <c r="F749" s="166" t="s">
        <v>207</v>
      </c>
      <c r="H749" s="167">
        <v>1.8640000000000001</v>
      </c>
      <c r="I749" s="168"/>
      <c r="L749" s="164"/>
      <c r="M749" s="169"/>
      <c r="T749" s="170"/>
      <c r="AT749" s="165" t="s">
        <v>203</v>
      </c>
      <c r="AU749" s="165" t="s">
        <v>89</v>
      </c>
      <c r="AV749" s="14" t="s">
        <v>199</v>
      </c>
      <c r="AW749" s="14" t="s">
        <v>39</v>
      </c>
      <c r="AX749" s="14" t="s">
        <v>22</v>
      </c>
      <c r="AY749" s="165" t="s">
        <v>192</v>
      </c>
    </row>
    <row r="750" spans="2:65" s="1" customFormat="1" ht="24.15" customHeight="1" x14ac:dyDescent="0.2">
      <c r="B750" s="33"/>
      <c r="C750" s="133" t="s">
        <v>1195</v>
      </c>
      <c r="D750" s="133" t="s">
        <v>194</v>
      </c>
      <c r="E750" s="134" t="s">
        <v>4626</v>
      </c>
      <c r="F750" s="135" t="s">
        <v>4627</v>
      </c>
      <c r="G750" s="136" t="s">
        <v>898</v>
      </c>
      <c r="H750" s="137">
        <v>26.462</v>
      </c>
      <c r="I750" s="138"/>
      <c r="J750" s="139">
        <f>ROUND(I750*H750,2)</f>
        <v>0</v>
      </c>
      <c r="K750" s="135" t="s">
        <v>198</v>
      </c>
      <c r="L750" s="33"/>
      <c r="M750" s="140" t="s">
        <v>20</v>
      </c>
      <c r="N750" s="141" t="s">
        <v>51</v>
      </c>
      <c r="P750" s="142">
        <f>O750*H750</f>
        <v>0</v>
      </c>
      <c r="Q750" s="142">
        <v>0</v>
      </c>
      <c r="R750" s="142">
        <f>Q750*H750</f>
        <v>0</v>
      </c>
      <c r="S750" s="142">
        <v>0</v>
      </c>
      <c r="T750" s="143">
        <f>S750*H750</f>
        <v>0</v>
      </c>
      <c r="AR750" s="144" t="s">
        <v>199</v>
      </c>
      <c r="AT750" s="144" t="s">
        <v>194</v>
      </c>
      <c r="AU750" s="144" t="s">
        <v>89</v>
      </c>
      <c r="AY750" s="18" t="s">
        <v>192</v>
      </c>
      <c r="BE750" s="145">
        <f>IF(N750="základní",J750,0)</f>
        <v>0</v>
      </c>
      <c r="BF750" s="145">
        <f>IF(N750="snížená",J750,0)</f>
        <v>0</v>
      </c>
      <c r="BG750" s="145">
        <f>IF(N750="zákl. přenesená",J750,0)</f>
        <v>0</v>
      </c>
      <c r="BH750" s="145">
        <f>IF(N750="sníž. přenesená",J750,0)</f>
        <v>0</v>
      </c>
      <c r="BI750" s="145">
        <f>IF(N750="nulová",J750,0)</f>
        <v>0</v>
      </c>
      <c r="BJ750" s="18" t="s">
        <v>22</v>
      </c>
      <c r="BK750" s="145">
        <f>ROUND(I750*H750,2)</f>
        <v>0</v>
      </c>
      <c r="BL750" s="18" t="s">
        <v>199</v>
      </c>
      <c r="BM750" s="144" t="s">
        <v>4628</v>
      </c>
    </row>
    <row r="751" spans="2:65" s="1" customFormat="1" ht="10.199999999999999" x14ac:dyDescent="0.2">
      <c r="B751" s="33"/>
      <c r="D751" s="146" t="s">
        <v>201</v>
      </c>
      <c r="F751" s="147" t="s">
        <v>4629</v>
      </c>
      <c r="I751" s="148"/>
      <c r="L751" s="33"/>
      <c r="M751" s="149"/>
      <c r="T751" s="54"/>
      <c r="AT751" s="18" t="s">
        <v>201</v>
      </c>
      <c r="AU751" s="18" t="s">
        <v>89</v>
      </c>
    </row>
    <row r="752" spans="2:65" s="13" customFormat="1" ht="10.199999999999999" x14ac:dyDescent="0.2">
      <c r="B752" s="157"/>
      <c r="D752" s="151" t="s">
        <v>203</v>
      </c>
      <c r="E752" s="158" t="s">
        <v>20</v>
      </c>
      <c r="F752" s="159" t="s">
        <v>4630</v>
      </c>
      <c r="H752" s="160">
        <v>9.3000000000000007</v>
      </c>
      <c r="I752" s="161"/>
      <c r="L752" s="157"/>
      <c r="M752" s="162"/>
      <c r="T752" s="163"/>
      <c r="AT752" s="158" t="s">
        <v>203</v>
      </c>
      <c r="AU752" s="158" t="s">
        <v>89</v>
      </c>
      <c r="AV752" s="13" t="s">
        <v>89</v>
      </c>
      <c r="AW752" s="13" t="s">
        <v>39</v>
      </c>
      <c r="AX752" s="13" t="s">
        <v>80</v>
      </c>
      <c r="AY752" s="158" t="s">
        <v>192</v>
      </c>
    </row>
    <row r="753" spans="2:65" s="13" customFormat="1" ht="10.199999999999999" x14ac:dyDescent="0.2">
      <c r="B753" s="157"/>
      <c r="D753" s="151" t="s">
        <v>203</v>
      </c>
      <c r="E753" s="158" t="s">
        <v>20</v>
      </c>
      <c r="F753" s="159" t="s">
        <v>4631</v>
      </c>
      <c r="H753" s="160">
        <v>5.94</v>
      </c>
      <c r="I753" s="161"/>
      <c r="L753" s="157"/>
      <c r="M753" s="162"/>
      <c r="T753" s="163"/>
      <c r="AT753" s="158" t="s">
        <v>203</v>
      </c>
      <c r="AU753" s="158" t="s">
        <v>89</v>
      </c>
      <c r="AV753" s="13" t="s">
        <v>89</v>
      </c>
      <c r="AW753" s="13" t="s">
        <v>39</v>
      </c>
      <c r="AX753" s="13" t="s">
        <v>80</v>
      </c>
      <c r="AY753" s="158" t="s">
        <v>192</v>
      </c>
    </row>
    <row r="754" spans="2:65" s="13" customFormat="1" ht="10.199999999999999" x14ac:dyDescent="0.2">
      <c r="B754" s="157"/>
      <c r="D754" s="151" t="s">
        <v>203</v>
      </c>
      <c r="E754" s="158" t="s">
        <v>20</v>
      </c>
      <c r="F754" s="159" t="s">
        <v>4632</v>
      </c>
      <c r="H754" s="160">
        <v>34.65</v>
      </c>
      <c r="I754" s="161"/>
      <c r="L754" s="157"/>
      <c r="M754" s="162"/>
      <c r="T754" s="163"/>
      <c r="AT754" s="158" t="s">
        <v>203</v>
      </c>
      <c r="AU754" s="158" t="s">
        <v>89</v>
      </c>
      <c r="AV754" s="13" t="s">
        <v>89</v>
      </c>
      <c r="AW754" s="13" t="s">
        <v>39</v>
      </c>
      <c r="AX754" s="13" t="s">
        <v>80</v>
      </c>
      <c r="AY754" s="158" t="s">
        <v>192</v>
      </c>
    </row>
    <row r="755" spans="2:65" s="13" customFormat="1" ht="10.199999999999999" x14ac:dyDescent="0.2">
      <c r="B755" s="157"/>
      <c r="D755" s="151" t="s">
        <v>203</v>
      </c>
      <c r="E755" s="158" t="s">
        <v>20</v>
      </c>
      <c r="F755" s="159" t="s">
        <v>4633</v>
      </c>
      <c r="H755" s="160">
        <v>26.97</v>
      </c>
      <c r="I755" s="161"/>
      <c r="L755" s="157"/>
      <c r="M755" s="162"/>
      <c r="T755" s="163"/>
      <c r="AT755" s="158" t="s">
        <v>203</v>
      </c>
      <c r="AU755" s="158" t="s">
        <v>89</v>
      </c>
      <c r="AV755" s="13" t="s">
        <v>89</v>
      </c>
      <c r="AW755" s="13" t="s">
        <v>39</v>
      </c>
      <c r="AX755" s="13" t="s">
        <v>80</v>
      </c>
      <c r="AY755" s="158" t="s">
        <v>192</v>
      </c>
    </row>
    <row r="756" spans="2:65" s="13" customFormat="1" ht="10.199999999999999" x14ac:dyDescent="0.2">
      <c r="B756" s="157"/>
      <c r="D756" s="151" t="s">
        <v>203</v>
      </c>
      <c r="E756" s="158" t="s">
        <v>20</v>
      </c>
      <c r="F756" s="159" t="s">
        <v>4634</v>
      </c>
      <c r="H756" s="160">
        <v>2.7919999999999998</v>
      </c>
      <c r="I756" s="161"/>
      <c r="L756" s="157"/>
      <c r="M756" s="162"/>
      <c r="T756" s="163"/>
      <c r="AT756" s="158" t="s">
        <v>203</v>
      </c>
      <c r="AU756" s="158" t="s">
        <v>89</v>
      </c>
      <c r="AV756" s="13" t="s">
        <v>89</v>
      </c>
      <c r="AW756" s="13" t="s">
        <v>39</v>
      </c>
      <c r="AX756" s="13" t="s">
        <v>80</v>
      </c>
      <c r="AY756" s="158" t="s">
        <v>192</v>
      </c>
    </row>
    <row r="757" spans="2:65" s="13" customFormat="1" ht="10.199999999999999" x14ac:dyDescent="0.2">
      <c r="B757" s="157"/>
      <c r="D757" s="151" t="s">
        <v>203</v>
      </c>
      <c r="E757" s="158" t="s">
        <v>20</v>
      </c>
      <c r="F757" s="159" t="s">
        <v>4635</v>
      </c>
      <c r="H757" s="160">
        <v>7.0330000000000004</v>
      </c>
      <c r="I757" s="161"/>
      <c r="L757" s="157"/>
      <c r="M757" s="162"/>
      <c r="T757" s="163"/>
      <c r="AT757" s="158" t="s">
        <v>203</v>
      </c>
      <c r="AU757" s="158" t="s">
        <v>89</v>
      </c>
      <c r="AV757" s="13" t="s">
        <v>89</v>
      </c>
      <c r="AW757" s="13" t="s">
        <v>39</v>
      </c>
      <c r="AX757" s="13" t="s">
        <v>80</v>
      </c>
      <c r="AY757" s="158" t="s">
        <v>192</v>
      </c>
    </row>
    <row r="758" spans="2:65" s="13" customFormat="1" ht="10.199999999999999" x14ac:dyDescent="0.2">
      <c r="B758" s="157"/>
      <c r="D758" s="151" t="s">
        <v>203</v>
      </c>
      <c r="E758" s="158" t="s">
        <v>20</v>
      </c>
      <c r="F758" s="159" t="s">
        <v>4636</v>
      </c>
      <c r="H758" s="160">
        <v>1.125</v>
      </c>
      <c r="I758" s="161"/>
      <c r="L758" s="157"/>
      <c r="M758" s="162"/>
      <c r="T758" s="163"/>
      <c r="AT758" s="158" t="s">
        <v>203</v>
      </c>
      <c r="AU758" s="158" t="s">
        <v>89</v>
      </c>
      <c r="AV758" s="13" t="s">
        <v>89</v>
      </c>
      <c r="AW758" s="13" t="s">
        <v>39</v>
      </c>
      <c r="AX758" s="13" t="s">
        <v>80</v>
      </c>
      <c r="AY758" s="158" t="s">
        <v>192</v>
      </c>
    </row>
    <row r="759" spans="2:65" s="13" customFormat="1" ht="10.199999999999999" x14ac:dyDescent="0.2">
      <c r="B759" s="157"/>
      <c r="D759" s="151" t="s">
        <v>203</v>
      </c>
      <c r="E759" s="158" t="s">
        <v>20</v>
      </c>
      <c r="F759" s="159" t="s">
        <v>4637</v>
      </c>
      <c r="H759" s="160">
        <v>0.30399999999999999</v>
      </c>
      <c r="I759" s="161"/>
      <c r="L759" s="157"/>
      <c r="M759" s="162"/>
      <c r="T759" s="163"/>
      <c r="AT759" s="158" t="s">
        <v>203</v>
      </c>
      <c r="AU759" s="158" t="s">
        <v>89</v>
      </c>
      <c r="AV759" s="13" t="s">
        <v>89</v>
      </c>
      <c r="AW759" s="13" t="s">
        <v>39</v>
      </c>
      <c r="AX759" s="13" t="s">
        <v>80</v>
      </c>
      <c r="AY759" s="158" t="s">
        <v>192</v>
      </c>
    </row>
    <row r="760" spans="2:65" s="13" customFormat="1" ht="10.199999999999999" x14ac:dyDescent="0.2">
      <c r="B760" s="157"/>
      <c r="D760" s="151" t="s">
        <v>203</v>
      </c>
      <c r="E760" s="158" t="s">
        <v>20</v>
      </c>
      <c r="F760" s="159" t="s">
        <v>4638</v>
      </c>
      <c r="H760" s="160">
        <v>9.1999999999999998E-2</v>
      </c>
      <c r="I760" s="161"/>
      <c r="L760" s="157"/>
      <c r="M760" s="162"/>
      <c r="T760" s="163"/>
      <c r="AT760" s="158" t="s">
        <v>203</v>
      </c>
      <c r="AU760" s="158" t="s">
        <v>89</v>
      </c>
      <c r="AV760" s="13" t="s">
        <v>89</v>
      </c>
      <c r="AW760" s="13" t="s">
        <v>39</v>
      </c>
      <c r="AX760" s="13" t="s">
        <v>80</v>
      </c>
      <c r="AY760" s="158" t="s">
        <v>192</v>
      </c>
    </row>
    <row r="761" spans="2:65" s="14" customFormat="1" ht="10.199999999999999" x14ac:dyDescent="0.2">
      <c r="B761" s="164"/>
      <c r="D761" s="151" t="s">
        <v>203</v>
      </c>
      <c r="E761" s="165" t="s">
        <v>3985</v>
      </c>
      <c r="F761" s="166" t="s">
        <v>207</v>
      </c>
      <c r="H761" s="167">
        <v>88.206000000000003</v>
      </c>
      <c r="I761" s="168"/>
      <c r="L761" s="164"/>
      <c r="M761" s="169"/>
      <c r="T761" s="170"/>
      <c r="AT761" s="165" t="s">
        <v>203</v>
      </c>
      <c r="AU761" s="165" t="s">
        <v>89</v>
      </c>
      <c r="AV761" s="14" t="s">
        <v>199</v>
      </c>
      <c r="AW761" s="14" t="s">
        <v>39</v>
      </c>
      <c r="AX761" s="14" t="s">
        <v>22</v>
      </c>
      <c r="AY761" s="165" t="s">
        <v>192</v>
      </c>
    </row>
    <row r="762" spans="2:65" s="12" customFormat="1" ht="10.199999999999999" x14ac:dyDescent="0.2">
      <c r="B762" s="150"/>
      <c r="D762" s="151" t="s">
        <v>203</v>
      </c>
      <c r="E762" s="152" t="s">
        <v>20</v>
      </c>
      <c r="F762" s="153" t="s">
        <v>934</v>
      </c>
      <c r="H762" s="152" t="s">
        <v>20</v>
      </c>
      <c r="I762" s="154"/>
      <c r="L762" s="150"/>
      <c r="M762" s="155"/>
      <c r="T762" s="156"/>
      <c r="AT762" s="152" t="s">
        <v>203</v>
      </c>
      <c r="AU762" s="152" t="s">
        <v>89</v>
      </c>
      <c r="AV762" s="12" t="s">
        <v>22</v>
      </c>
      <c r="AW762" s="12" t="s">
        <v>39</v>
      </c>
      <c r="AX762" s="12" t="s">
        <v>80</v>
      </c>
      <c r="AY762" s="152" t="s">
        <v>192</v>
      </c>
    </row>
    <row r="763" spans="2:65" s="13" customFormat="1" ht="10.199999999999999" x14ac:dyDescent="0.2">
      <c r="B763" s="157"/>
      <c r="D763" s="151" t="s">
        <v>203</v>
      </c>
      <c r="F763" s="159" t="s">
        <v>4639</v>
      </c>
      <c r="H763" s="160">
        <v>26.462</v>
      </c>
      <c r="I763" s="161"/>
      <c r="L763" s="157"/>
      <c r="M763" s="162"/>
      <c r="T763" s="163"/>
      <c r="AT763" s="158" t="s">
        <v>203</v>
      </c>
      <c r="AU763" s="158" t="s">
        <v>89</v>
      </c>
      <c r="AV763" s="13" t="s">
        <v>89</v>
      </c>
      <c r="AW763" s="13" t="s">
        <v>4</v>
      </c>
      <c r="AX763" s="13" t="s">
        <v>22</v>
      </c>
      <c r="AY763" s="158" t="s">
        <v>192</v>
      </c>
    </row>
    <row r="764" spans="2:65" s="1" customFormat="1" ht="16.5" customHeight="1" x14ac:dyDescent="0.2">
      <c r="B764" s="33"/>
      <c r="C764" s="133" t="s">
        <v>1204</v>
      </c>
      <c r="D764" s="133" t="s">
        <v>194</v>
      </c>
      <c r="E764" s="134" t="s">
        <v>1044</v>
      </c>
      <c r="F764" s="135" t="s">
        <v>1045</v>
      </c>
      <c r="G764" s="136" t="s">
        <v>898</v>
      </c>
      <c r="H764" s="137">
        <v>1.7989999999999999</v>
      </c>
      <c r="I764" s="138"/>
      <c r="J764" s="139">
        <f>ROUND(I764*H764,2)</f>
        <v>0</v>
      </c>
      <c r="K764" s="135" t="s">
        <v>20</v>
      </c>
      <c r="L764" s="33"/>
      <c r="M764" s="140" t="s">
        <v>20</v>
      </c>
      <c r="N764" s="141" t="s">
        <v>51</v>
      </c>
      <c r="P764" s="142">
        <f>O764*H764</f>
        <v>0</v>
      </c>
      <c r="Q764" s="142">
        <v>0</v>
      </c>
      <c r="R764" s="142">
        <f>Q764*H764</f>
        <v>0</v>
      </c>
      <c r="S764" s="142">
        <v>0</v>
      </c>
      <c r="T764" s="143">
        <f>S764*H764</f>
        <v>0</v>
      </c>
      <c r="AR764" s="144" t="s">
        <v>199</v>
      </c>
      <c r="AT764" s="144" t="s">
        <v>194</v>
      </c>
      <c r="AU764" s="144" t="s">
        <v>89</v>
      </c>
      <c r="AY764" s="18" t="s">
        <v>192</v>
      </c>
      <c r="BE764" s="145">
        <f>IF(N764="základní",J764,0)</f>
        <v>0</v>
      </c>
      <c r="BF764" s="145">
        <f>IF(N764="snížená",J764,0)</f>
        <v>0</v>
      </c>
      <c r="BG764" s="145">
        <f>IF(N764="zákl. přenesená",J764,0)</f>
        <v>0</v>
      </c>
      <c r="BH764" s="145">
        <f>IF(N764="sníž. přenesená",J764,0)</f>
        <v>0</v>
      </c>
      <c r="BI764" s="145">
        <f>IF(N764="nulová",J764,0)</f>
        <v>0</v>
      </c>
      <c r="BJ764" s="18" t="s">
        <v>22</v>
      </c>
      <c r="BK764" s="145">
        <f>ROUND(I764*H764,2)</f>
        <v>0</v>
      </c>
      <c r="BL764" s="18" t="s">
        <v>199</v>
      </c>
      <c r="BM764" s="144" t="s">
        <v>4640</v>
      </c>
    </row>
    <row r="765" spans="2:65" s="12" customFormat="1" ht="10.199999999999999" x14ac:dyDescent="0.2">
      <c r="B765" s="150"/>
      <c r="D765" s="151" t="s">
        <v>203</v>
      </c>
      <c r="E765" s="152" t="s">
        <v>20</v>
      </c>
      <c r="F765" s="153" t="s">
        <v>4641</v>
      </c>
      <c r="H765" s="152" t="s">
        <v>20</v>
      </c>
      <c r="I765" s="154"/>
      <c r="L765" s="150"/>
      <c r="M765" s="155"/>
      <c r="T765" s="156"/>
      <c r="AT765" s="152" t="s">
        <v>203</v>
      </c>
      <c r="AU765" s="152" t="s">
        <v>89</v>
      </c>
      <c r="AV765" s="12" t="s">
        <v>22</v>
      </c>
      <c r="AW765" s="12" t="s">
        <v>39</v>
      </c>
      <c r="AX765" s="12" t="s">
        <v>80</v>
      </c>
      <c r="AY765" s="152" t="s">
        <v>192</v>
      </c>
    </row>
    <row r="766" spans="2:65" s="13" customFormat="1" ht="10.199999999999999" x14ac:dyDescent="0.2">
      <c r="B766" s="157"/>
      <c r="D766" s="151" t="s">
        <v>203</v>
      </c>
      <c r="E766" s="158" t="s">
        <v>20</v>
      </c>
      <c r="F766" s="159" t="s">
        <v>4642</v>
      </c>
      <c r="H766" s="160">
        <v>1.1779999999999999</v>
      </c>
      <c r="I766" s="161"/>
      <c r="L766" s="157"/>
      <c r="M766" s="162"/>
      <c r="T766" s="163"/>
      <c r="AT766" s="158" t="s">
        <v>203</v>
      </c>
      <c r="AU766" s="158" t="s">
        <v>89</v>
      </c>
      <c r="AV766" s="13" t="s">
        <v>89</v>
      </c>
      <c r="AW766" s="13" t="s">
        <v>39</v>
      </c>
      <c r="AX766" s="13" t="s">
        <v>80</v>
      </c>
      <c r="AY766" s="158" t="s">
        <v>192</v>
      </c>
    </row>
    <row r="767" spans="2:65" s="12" customFormat="1" ht="10.199999999999999" x14ac:dyDescent="0.2">
      <c r="B767" s="150"/>
      <c r="D767" s="151" t="s">
        <v>203</v>
      </c>
      <c r="E767" s="152" t="s">
        <v>20</v>
      </c>
      <c r="F767" s="153" t="s">
        <v>4643</v>
      </c>
      <c r="H767" s="152" t="s">
        <v>20</v>
      </c>
      <c r="I767" s="154"/>
      <c r="L767" s="150"/>
      <c r="M767" s="155"/>
      <c r="T767" s="156"/>
      <c r="AT767" s="152" t="s">
        <v>203</v>
      </c>
      <c r="AU767" s="152" t="s">
        <v>89</v>
      </c>
      <c r="AV767" s="12" t="s">
        <v>22</v>
      </c>
      <c r="AW767" s="12" t="s">
        <v>39</v>
      </c>
      <c r="AX767" s="12" t="s">
        <v>80</v>
      </c>
      <c r="AY767" s="152" t="s">
        <v>192</v>
      </c>
    </row>
    <row r="768" spans="2:65" s="13" customFormat="1" ht="10.199999999999999" x14ac:dyDescent="0.2">
      <c r="B768" s="157"/>
      <c r="D768" s="151" t="s">
        <v>203</v>
      </c>
      <c r="E768" s="158" t="s">
        <v>20</v>
      </c>
      <c r="F768" s="159" t="s">
        <v>4644</v>
      </c>
      <c r="H768" s="160">
        <v>0.11899999999999999</v>
      </c>
      <c r="I768" s="161"/>
      <c r="L768" s="157"/>
      <c r="M768" s="162"/>
      <c r="T768" s="163"/>
      <c r="AT768" s="158" t="s">
        <v>203</v>
      </c>
      <c r="AU768" s="158" t="s">
        <v>89</v>
      </c>
      <c r="AV768" s="13" t="s">
        <v>89</v>
      </c>
      <c r="AW768" s="13" t="s">
        <v>39</v>
      </c>
      <c r="AX768" s="13" t="s">
        <v>80</v>
      </c>
      <c r="AY768" s="158" t="s">
        <v>192</v>
      </c>
    </row>
    <row r="769" spans="2:65" s="12" customFormat="1" ht="10.199999999999999" x14ac:dyDescent="0.2">
      <c r="B769" s="150"/>
      <c r="D769" s="151" t="s">
        <v>203</v>
      </c>
      <c r="E769" s="152" t="s">
        <v>20</v>
      </c>
      <c r="F769" s="153" t="s">
        <v>4645</v>
      </c>
      <c r="H769" s="152" t="s">
        <v>20</v>
      </c>
      <c r="I769" s="154"/>
      <c r="L769" s="150"/>
      <c r="M769" s="155"/>
      <c r="T769" s="156"/>
      <c r="AT769" s="152" t="s">
        <v>203</v>
      </c>
      <c r="AU769" s="152" t="s">
        <v>89</v>
      </c>
      <c r="AV769" s="12" t="s">
        <v>22</v>
      </c>
      <c r="AW769" s="12" t="s">
        <v>39</v>
      </c>
      <c r="AX769" s="12" t="s">
        <v>80</v>
      </c>
      <c r="AY769" s="152" t="s">
        <v>192</v>
      </c>
    </row>
    <row r="770" spans="2:65" s="13" customFormat="1" ht="10.199999999999999" x14ac:dyDescent="0.2">
      <c r="B770" s="157"/>
      <c r="D770" s="151" t="s">
        <v>203</v>
      </c>
      <c r="E770" s="158" t="s">
        <v>20</v>
      </c>
      <c r="F770" s="159" t="s">
        <v>4646</v>
      </c>
      <c r="H770" s="160">
        <v>0.502</v>
      </c>
      <c r="I770" s="161"/>
      <c r="L770" s="157"/>
      <c r="M770" s="162"/>
      <c r="T770" s="163"/>
      <c r="AT770" s="158" t="s">
        <v>203</v>
      </c>
      <c r="AU770" s="158" t="s">
        <v>89</v>
      </c>
      <c r="AV770" s="13" t="s">
        <v>89</v>
      </c>
      <c r="AW770" s="13" t="s">
        <v>39</v>
      </c>
      <c r="AX770" s="13" t="s">
        <v>80</v>
      </c>
      <c r="AY770" s="158" t="s">
        <v>192</v>
      </c>
    </row>
    <row r="771" spans="2:65" s="15" customFormat="1" ht="10.199999999999999" x14ac:dyDescent="0.2">
      <c r="B771" s="171"/>
      <c r="D771" s="151" t="s">
        <v>203</v>
      </c>
      <c r="E771" s="172" t="s">
        <v>148</v>
      </c>
      <c r="F771" s="173" t="s">
        <v>335</v>
      </c>
      <c r="H771" s="174">
        <v>1.7989999999999999</v>
      </c>
      <c r="I771" s="175"/>
      <c r="L771" s="171"/>
      <c r="M771" s="176"/>
      <c r="T771" s="177"/>
      <c r="AT771" s="172" t="s">
        <v>203</v>
      </c>
      <c r="AU771" s="172" t="s">
        <v>89</v>
      </c>
      <c r="AV771" s="15" t="s">
        <v>225</v>
      </c>
      <c r="AW771" s="15" t="s">
        <v>39</v>
      </c>
      <c r="AX771" s="15" t="s">
        <v>22</v>
      </c>
      <c r="AY771" s="172" t="s">
        <v>192</v>
      </c>
    </row>
    <row r="772" spans="2:65" s="1" customFormat="1" ht="24.15" customHeight="1" x14ac:dyDescent="0.2">
      <c r="B772" s="33"/>
      <c r="C772" s="133" t="s">
        <v>3047</v>
      </c>
      <c r="D772" s="133" t="s">
        <v>194</v>
      </c>
      <c r="E772" s="134" t="s">
        <v>4647</v>
      </c>
      <c r="F772" s="135" t="s">
        <v>1026</v>
      </c>
      <c r="G772" s="136" t="s">
        <v>898</v>
      </c>
      <c r="H772" s="137">
        <v>21.158000000000001</v>
      </c>
      <c r="I772" s="138"/>
      <c r="J772" s="139">
        <f>ROUND(I772*H772,2)</f>
        <v>0</v>
      </c>
      <c r="K772" s="135" t="s">
        <v>198</v>
      </c>
      <c r="L772" s="33"/>
      <c r="M772" s="140" t="s">
        <v>20</v>
      </c>
      <c r="N772" s="141" t="s">
        <v>51</v>
      </c>
      <c r="P772" s="142">
        <f>O772*H772</f>
        <v>0</v>
      </c>
      <c r="Q772" s="142">
        <v>0</v>
      </c>
      <c r="R772" s="142">
        <f>Q772*H772</f>
        <v>0</v>
      </c>
      <c r="S772" s="142">
        <v>0</v>
      </c>
      <c r="T772" s="143">
        <f>S772*H772</f>
        <v>0</v>
      </c>
      <c r="AR772" s="144" t="s">
        <v>199</v>
      </c>
      <c r="AT772" s="144" t="s">
        <v>194</v>
      </c>
      <c r="AU772" s="144" t="s">
        <v>89</v>
      </c>
      <c r="AY772" s="18" t="s">
        <v>192</v>
      </c>
      <c r="BE772" s="145">
        <f>IF(N772="základní",J772,0)</f>
        <v>0</v>
      </c>
      <c r="BF772" s="145">
        <f>IF(N772="snížená",J772,0)</f>
        <v>0</v>
      </c>
      <c r="BG772" s="145">
        <f>IF(N772="zákl. přenesená",J772,0)</f>
        <v>0</v>
      </c>
      <c r="BH772" s="145">
        <f>IF(N772="sníž. přenesená",J772,0)</f>
        <v>0</v>
      </c>
      <c r="BI772" s="145">
        <f>IF(N772="nulová",J772,0)</f>
        <v>0</v>
      </c>
      <c r="BJ772" s="18" t="s">
        <v>22</v>
      </c>
      <c r="BK772" s="145">
        <f>ROUND(I772*H772,2)</f>
        <v>0</v>
      </c>
      <c r="BL772" s="18" t="s">
        <v>199</v>
      </c>
      <c r="BM772" s="144" t="s">
        <v>4648</v>
      </c>
    </row>
    <row r="773" spans="2:65" s="1" customFormat="1" ht="10.199999999999999" x14ac:dyDescent="0.2">
      <c r="B773" s="33"/>
      <c r="D773" s="146" t="s">
        <v>201</v>
      </c>
      <c r="F773" s="147" t="s">
        <v>4649</v>
      </c>
      <c r="I773" s="148"/>
      <c r="L773" s="33"/>
      <c r="M773" s="149"/>
      <c r="T773" s="54"/>
      <c r="AT773" s="18" t="s">
        <v>201</v>
      </c>
      <c r="AU773" s="18" t="s">
        <v>89</v>
      </c>
    </row>
    <row r="774" spans="2:65" s="12" customFormat="1" ht="10.199999999999999" x14ac:dyDescent="0.2">
      <c r="B774" s="150"/>
      <c r="D774" s="151" t="s">
        <v>203</v>
      </c>
      <c r="E774" s="152" t="s">
        <v>20</v>
      </c>
      <c r="F774" s="153" t="s">
        <v>1029</v>
      </c>
      <c r="H774" s="152" t="s">
        <v>20</v>
      </c>
      <c r="I774" s="154"/>
      <c r="L774" s="150"/>
      <c r="M774" s="155"/>
      <c r="T774" s="156"/>
      <c r="AT774" s="152" t="s">
        <v>203</v>
      </c>
      <c r="AU774" s="152" t="s">
        <v>89</v>
      </c>
      <c r="AV774" s="12" t="s">
        <v>22</v>
      </c>
      <c r="AW774" s="12" t="s">
        <v>39</v>
      </c>
      <c r="AX774" s="12" t="s">
        <v>80</v>
      </c>
      <c r="AY774" s="152" t="s">
        <v>192</v>
      </c>
    </row>
    <row r="775" spans="2:65" s="13" customFormat="1" ht="10.199999999999999" x14ac:dyDescent="0.2">
      <c r="B775" s="157"/>
      <c r="D775" s="151" t="s">
        <v>203</v>
      </c>
      <c r="E775" s="158" t="s">
        <v>20</v>
      </c>
      <c r="F775" s="159" t="s">
        <v>1030</v>
      </c>
      <c r="H775" s="160">
        <v>21.158000000000001</v>
      </c>
      <c r="I775" s="161"/>
      <c r="L775" s="157"/>
      <c r="M775" s="162"/>
      <c r="T775" s="163"/>
      <c r="AT775" s="158" t="s">
        <v>203</v>
      </c>
      <c r="AU775" s="158" t="s">
        <v>89</v>
      </c>
      <c r="AV775" s="13" t="s">
        <v>89</v>
      </c>
      <c r="AW775" s="13" t="s">
        <v>39</v>
      </c>
      <c r="AX775" s="13" t="s">
        <v>22</v>
      </c>
      <c r="AY775" s="158" t="s">
        <v>192</v>
      </c>
    </row>
    <row r="776" spans="2:65" s="1" customFormat="1" ht="24.15" customHeight="1" x14ac:dyDescent="0.2">
      <c r="B776" s="33"/>
      <c r="C776" s="133" t="s">
        <v>3056</v>
      </c>
      <c r="D776" s="133" t="s">
        <v>194</v>
      </c>
      <c r="E776" s="134" t="s">
        <v>4650</v>
      </c>
      <c r="F776" s="135" t="s">
        <v>1576</v>
      </c>
      <c r="G776" s="136" t="s">
        <v>898</v>
      </c>
      <c r="H776" s="137">
        <v>61.744</v>
      </c>
      <c r="I776" s="138"/>
      <c r="J776" s="139">
        <f>ROUND(I776*H776,2)</f>
        <v>0</v>
      </c>
      <c r="K776" s="135" t="s">
        <v>198</v>
      </c>
      <c r="L776" s="33"/>
      <c r="M776" s="140" t="s">
        <v>20</v>
      </c>
      <c r="N776" s="141" t="s">
        <v>51</v>
      </c>
      <c r="P776" s="142">
        <f>O776*H776</f>
        <v>0</v>
      </c>
      <c r="Q776" s="142">
        <v>0</v>
      </c>
      <c r="R776" s="142">
        <f>Q776*H776</f>
        <v>0</v>
      </c>
      <c r="S776" s="142">
        <v>0</v>
      </c>
      <c r="T776" s="143">
        <f>S776*H776</f>
        <v>0</v>
      </c>
      <c r="AR776" s="144" t="s">
        <v>199</v>
      </c>
      <c r="AT776" s="144" t="s">
        <v>194</v>
      </c>
      <c r="AU776" s="144" t="s">
        <v>89</v>
      </c>
      <c r="AY776" s="18" t="s">
        <v>192</v>
      </c>
      <c r="BE776" s="145">
        <f>IF(N776="základní",J776,0)</f>
        <v>0</v>
      </c>
      <c r="BF776" s="145">
        <f>IF(N776="snížená",J776,0)</f>
        <v>0</v>
      </c>
      <c r="BG776" s="145">
        <f>IF(N776="zákl. přenesená",J776,0)</f>
        <v>0</v>
      </c>
      <c r="BH776" s="145">
        <f>IF(N776="sníž. přenesená",J776,0)</f>
        <v>0</v>
      </c>
      <c r="BI776" s="145">
        <f>IF(N776="nulová",J776,0)</f>
        <v>0</v>
      </c>
      <c r="BJ776" s="18" t="s">
        <v>22</v>
      </c>
      <c r="BK776" s="145">
        <f>ROUND(I776*H776,2)</f>
        <v>0</v>
      </c>
      <c r="BL776" s="18" t="s">
        <v>199</v>
      </c>
      <c r="BM776" s="144" t="s">
        <v>4651</v>
      </c>
    </row>
    <row r="777" spans="2:65" s="1" customFormat="1" ht="10.199999999999999" x14ac:dyDescent="0.2">
      <c r="B777" s="33"/>
      <c r="D777" s="146" t="s">
        <v>201</v>
      </c>
      <c r="F777" s="147" t="s">
        <v>4652</v>
      </c>
      <c r="I777" s="148"/>
      <c r="L777" s="33"/>
      <c r="M777" s="149"/>
      <c r="T777" s="54"/>
      <c r="AT777" s="18" t="s">
        <v>201</v>
      </c>
      <c r="AU777" s="18" t="s">
        <v>89</v>
      </c>
    </row>
    <row r="778" spans="2:65" s="12" customFormat="1" ht="10.199999999999999" x14ac:dyDescent="0.2">
      <c r="B778" s="150"/>
      <c r="D778" s="151" t="s">
        <v>203</v>
      </c>
      <c r="E778" s="152" t="s">
        <v>20</v>
      </c>
      <c r="F778" s="153" t="s">
        <v>1029</v>
      </c>
      <c r="H778" s="152" t="s">
        <v>20</v>
      </c>
      <c r="I778" s="154"/>
      <c r="L778" s="150"/>
      <c r="M778" s="155"/>
      <c r="T778" s="156"/>
      <c r="AT778" s="152" t="s">
        <v>203</v>
      </c>
      <c r="AU778" s="152" t="s">
        <v>89</v>
      </c>
      <c r="AV778" s="12" t="s">
        <v>22</v>
      </c>
      <c r="AW778" s="12" t="s">
        <v>39</v>
      </c>
      <c r="AX778" s="12" t="s">
        <v>80</v>
      </c>
      <c r="AY778" s="152" t="s">
        <v>192</v>
      </c>
    </row>
    <row r="779" spans="2:65" s="13" customFormat="1" ht="10.199999999999999" x14ac:dyDescent="0.2">
      <c r="B779" s="157"/>
      <c r="D779" s="151" t="s">
        <v>203</v>
      </c>
      <c r="E779" s="158" t="s">
        <v>20</v>
      </c>
      <c r="F779" s="159" t="s">
        <v>4653</v>
      </c>
      <c r="H779" s="160">
        <v>61.744</v>
      </c>
      <c r="I779" s="161"/>
      <c r="L779" s="157"/>
      <c r="M779" s="162"/>
      <c r="T779" s="163"/>
      <c r="AT779" s="158" t="s">
        <v>203</v>
      </c>
      <c r="AU779" s="158" t="s">
        <v>89</v>
      </c>
      <c r="AV779" s="13" t="s">
        <v>89</v>
      </c>
      <c r="AW779" s="13" t="s">
        <v>39</v>
      </c>
      <c r="AX779" s="13" t="s">
        <v>22</v>
      </c>
      <c r="AY779" s="158" t="s">
        <v>192</v>
      </c>
    </row>
    <row r="780" spans="2:65" s="11" customFormat="1" ht="22.8" customHeight="1" x14ac:dyDescent="0.25">
      <c r="B780" s="121"/>
      <c r="D780" s="122" t="s">
        <v>79</v>
      </c>
      <c r="E780" s="131" t="s">
        <v>3031</v>
      </c>
      <c r="F780" s="131" t="s">
        <v>3032</v>
      </c>
      <c r="I780" s="124"/>
      <c r="J780" s="132">
        <f>BK780</f>
        <v>0</v>
      </c>
      <c r="L780" s="121"/>
      <c r="M780" s="126"/>
      <c r="P780" s="127">
        <f>SUM(P781:P800)</f>
        <v>0</v>
      </c>
      <c r="R780" s="127">
        <f>SUM(R781:R800)</f>
        <v>0</v>
      </c>
      <c r="T780" s="128">
        <f>SUM(T781:T800)</f>
        <v>0</v>
      </c>
      <c r="AR780" s="122" t="s">
        <v>22</v>
      </c>
      <c r="AT780" s="129" t="s">
        <v>79</v>
      </c>
      <c r="AU780" s="129" t="s">
        <v>22</v>
      </c>
      <c r="AY780" s="122" t="s">
        <v>192</v>
      </c>
      <c r="BK780" s="130">
        <f>SUM(BK781:BK800)</f>
        <v>0</v>
      </c>
    </row>
    <row r="781" spans="2:65" s="1" customFormat="1" ht="33" customHeight="1" x14ac:dyDescent="0.2">
      <c r="B781" s="33"/>
      <c r="C781" s="133" t="s">
        <v>1222</v>
      </c>
      <c r="D781" s="133" t="s">
        <v>194</v>
      </c>
      <c r="E781" s="134" t="s">
        <v>4654</v>
      </c>
      <c r="F781" s="135" t="s">
        <v>4655</v>
      </c>
      <c r="G781" s="136" t="s">
        <v>898</v>
      </c>
      <c r="H781" s="137">
        <v>12.936999999999999</v>
      </c>
      <c r="I781" s="138"/>
      <c r="J781" s="139">
        <f>ROUND(I781*H781,2)</f>
        <v>0</v>
      </c>
      <c r="K781" s="135" t="s">
        <v>198</v>
      </c>
      <c r="L781" s="33"/>
      <c r="M781" s="140" t="s">
        <v>20</v>
      </c>
      <c r="N781" s="141" t="s">
        <v>51</v>
      </c>
      <c r="P781" s="142">
        <f>O781*H781</f>
        <v>0</v>
      </c>
      <c r="Q781" s="142">
        <v>0</v>
      </c>
      <c r="R781" s="142">
        <f>Q781*H781</f>
        <v>0</v>
      </c>
      <c r="S781" s="142">
        <v>0</v>
      </c>
      <c r="T781" s="143">
        <f>S781*H781</f>
        <v>0</v>
      </c>
      <c r="AR781" s="144" t="s">
        <v>199</v>
      </c>
      <c r="AT781" s="144" t="s">
        <v>194</v>
      </c>
      <c r="AU781" s="144" t="s">
        <v>89</v>
      </c>
      <c r="AY781" s="18" t="s">
        <v>192</v>
      </c>
      <c r="BE781" s="145">
        <f>IF(N781="základní",J781,0)</f>
        <v>0</v>
      </c>
      <c r="BF781" s="145">
        <f>IF(N781="snížená",J781,0)</f>
        <v>0</v>
      </c>
      <c r="BG781" s="145">
        <f>IF(N781="zákl. přenesená",J781,0)</f>
        <v>0</v>
      </c>
      <c r="BH781" s="145">
        <f>IF(N781="sníž. přenesená",J781,0)</f>
        <v>0</v>
      </c>
      <c r="BI781" s="145">
        <f>IF(N781="nulová",J781,0)</f>
        <v>0</v>
      </c>
      <c r="BJ781" s="18" t="s">
        <v>22</v>
      </c>
      <c r="BK781" s="145">
        <f>ROUND(I781*H781,2)</f>
        <v>0</v>
      </c>
      <c r="BL781" s="18" t="s">
        <v>199</v>
      </c>
      <c r="BM781" s="144" t="s">
        <v>4656</v>
      </c>
    </row>
    <row r="782" spans="2:65" s="1" customFormat="1" ht="10.199999999999999" x14ac:dyDescent="0.2">
      <c r="B782" s="33"/>
      <c r="D782" s="146" t="s">
        <v>201</v>
      </c>
      <c r="F782" s="147" t="s">
        <v>4657</v>
      </c>
      <c r="I782" s="148"/>
      <c r="L782" s="33"/>
      <c r="M782" s="149"/>
      <c r="T782" s="54"/>
      <c r="AT782" s="18" t="s">
        <v>201</v>
      </c>
      <c r="AU782" s="18" t="s">
        <v>89</v>
      </c>
    </row>
    <row r="783" spans="2:65" s="12" customFormat="1" ht="10.199999999999999" x14ac:dyDescent="0.2">
      <c r="B783" s="150"/>
      <c r="D783" s="151" t="s">
        <v>203</v>
      </c>
      <c r="E783" s="152" t="s">
        <v>20</v>
      </c>
      <c r="F783" s="153" t="s">
        <v>4658</v>
      </c>
      <c r="H783" s="152" t="s">
        <v>20</v>
      </c>
      <c r="I783" s="154"/>
      <c r="L783" s="150"/>
      <c r="M783" s="155"/>
      <c r="T783" s="156"/>
      <c r="AT783" s="152" t="s">
        <v>203</v>
      </c>
      <c r="AU783" s="152" t="s">
        <v>89</v>
      </c>
      <c r="AV783" s="12" t="s">
        <v>22</v>
      </c>
      <c r="AW783" s="12" t="s">
        <v>39</v>
      </c>
      <c r="AX783" s="12" t="s">
        <v>80</v>
      </c>
      <c r="AY783" s="152" t="s">
        <v>192</v>
      </c>
    </row>
    <row r="784" spans="2:65" s="13" customFormat="1" ht="10.199999999999999" x14ac:dyDescent="0.2">
      <c r="B784" s="157"/>
      <c r="D784" s="151" t="s">
        <v>203</v>
      </c>
      <c r="E784" s="158" t="s">
        <v>20</v>
      </c>
      <c r="F784" s="159" t="s">
        <v>4659</v>
      </c>
      <c r="H784" s="160">
        <v>126.59099999999999</v>
      </c>
      <c r="I784" s="161"/>
      <c r="L784" s="157"/>
      <c r="M784" s="162"/>
      <c r="T784" s="163"/>
      <c r="AT784" s="158" t="s">
        <v>203</v>
      </c>
      <c r="AU784" s="158" t="s">
        <v>89</v>
      </c>
      <c r="AV784" s="13" t="s">
        <v>89</v>
      </c>
      <c r="AW784" s="13" t="s">
        <v>39</v>
      </c>
      <c r="AX784" s="13" t="s">
        <v>80</v>
      </c>
      <c r="AY784" s="158" t="s">
        <v>192</v>
      </c>
    </row>
    <row r="785" spans="2:65" s="12" customFormat="1" ht="10.199999999999999" x14ac:dyDescent="0.2">
      <c r="B785" s="150"/>
      <c r="D785" s="151" t="s">
        <v>203</v>
      </c>
      <c r="E785" s="152" t="s">
        <v>20</v>
      </c>
      <c r="F785" s="153" t="s">
        <v>4660</v>
      </c>
      <c r="H785" s="152" t="s">
        <v>20</v>
      </c>
      <c r="I785" s="154"/>
      <c r="L785" s="150"/>
      <c r="M785" s="155"/>
      <c r="T785" s="156"/>
      <c r="AT785" s="152" t="s">
        <v>203</v>
      </c>
      <c r="AU785" s="152" t="s">
        <v>89</v>
      </c>
      <c r="AV785" s="12" t="s">
        <v>22</v>
      </c>
      <c r="AW785" s="12" t="s">
        <v>39</v>
      </c>
      <c r="AX785" s="12" t="s">
        <v>80</v>
      </c>
      <c r="AY785" s="152" t="s">
        <v>192</v>
      </c>
    </row>
    <row r="786" spans="2:65" s="13" customFormat="1" ht="10.199999999999999" x14ac:dyDescent="0.2">
      <c r="B786" s="157"/>
      <c r="D786" s="151" t="s">
        <v>203</v>
      </c>
      <c r="E786" s="158" t="s">
        <v>20</v>
      </c>
      <c r="F786" s="159" t="s">
        <v>4661</v>
      </c>
      <c r="H786" s="160">
        <v>-113.654</v>
      </c>
      <c r="I786" s="161"/>
      <c r="L786" s="157"/>
      <c r="M786" s="162"/>
      <c r="T786" s="163"/>
      <c r="AT786" s="158" t="s">
        <v>203</v>
      </c>
      <c r="AU786" s="158" t="s">
        <v>89</v>
      </c>
      <c r="AV786" s="13" t="s">
        <v>89</v>
      </c>
      <c r="AW786" s="13" t="s">
        <v>39</v>
      </c>
      <c r="AX786" s="13" t="s">
        <v>80</v>
      </c>
      <c r="AY786" s="158" t="s">
        <v>192</v>
      </c>
    </row>
    <row r="787" spans="2:65" s="14" customFormat="1" ht="10.199999999999999" x14ac:dyDescent="0.2">
      <c r="B787" s="164"/>
      <c r="D787" s="151" t="s">
        <v>203</v>
      </c>
      <c r="E787" s="165" t="s">
        <v>20</v>
      </c>
      <c r="F787" s="166" t="s">
        <v>207</v>
      </c>
      <c r="H787" s="167">
        <v>12.936999999999999</v>
      </c>
      <c r="I787" s="168"/>
      <c r="L787" s="164"/>
      <c r="M787" s="169"/>
      <c r="T787" s="170"/>
      <c r="AT787" s="165" t="s">
        <v>203</v>
      </c>
      <c r="AU787" s="165" t="s">
        <v>89</v>
      </c>
      <c r="AV787" s="14" t="s">
        <v>199</v>
      </c>
      <c r="AW787" s="14" t="s">
        <v>39</v>
      </c>
      <c r="AX787" s="14" t="s">
        <v>22</v>
      </c>
      <c r="AY787" s="165" t="s">
        <v>192</v>
      </c>
    </row>
    <row r="788" spans="2:65" s="1" customFormat="1" ht="24.15" customHeight="1" x14ac:dyDescent="0.2">
      <c r="B788" s="33"/>
      <c r="C788" s="133" t="s">
        <v>3076</v>
      </c>
      <c r="D788" s="133" t="s">
        <v>194</v>
      </c>
      <c r="E788" s="134" t="s">
        <v>4662</v>
      </c>
      <c r="F788" s="135" t="s">
        <v>4663</v>
      </c>
      <c r="G788" s="136" t="s">
        <v>898</v>
      </c>
      <c r="H788" s="137">
        <v>113.654</v>
      </c>
      <c r="I788" s="138"/>
      <c r="J788" s="139">
        <f>ROUND(I788*H788,2)</f>
        <v>0</v>
      </c>
      <c r="K788" s="135" t="s">
        <v>198</v>
      </c>
      <c r="L788" s="33"/>
      <c r="M788" s="140" t="s">
        <v>20</v>
      </c>
      <c r="N788" s="141" t="s">
        <v>51</v>
      </c>
      <c r="P788" s="142">
        <f>O788*H788</f>
        <v>0</v>
      </c>
      <c r="Q788" s="142">
        <v>0</v>
      </c>
      <c r="R788" s="142">
        <f>Q788*H788</f>
        <v>0</v>
      </c>
      <c r="S788" s="142">
        <v>0</v>
      </c>
      <c r="T788" s="143">
        <f>S788*H788</f>
        <v>0</v>
      </c>
      <c r="AR788" s="144" t="s">
        <v>199</v>
      </c>
      <c r="AT788" s="144" t="s">
        <v>194</v>
      </c>
      <c r="AU788" s="144" t="s">
        <v>89</v>
      </c>
      <c r="AY788" s="18" t="s">
        <v>192</v>
      </c>
      <c r="BE788" s="145">
        <f>IF(N788="základní",J788,0)</f>
        <v>0</v>
      </c>
      <c r="BF788" s="145">
        <f>IF(N788="snížená",J788,0)</f>
        <v>0</v>
      </c>
      <c r="BG788" s="145">
        <f>IF(N788="zákl. přenesená",J788,0)</f>
        <v>0</v>
      </c>
      <c r="BH788" s="145">
        <f>IF(N788="sníž. přenesená",J788,0)</f>
        <v>0</v>
      </c>
      <c r="BI788" s="145">
        <f>IF(N788="nulová",J788,0)</f>
        <v>0</v>
      </c>
      <c r="BJ788" s="18" t="s">
        <v>22</v>
      </c>
      <c r="BK788" s="145">
        <f>ROUND(I788*H788,2)</f>
        <v>0</v>
      </c>
      <c r="BL788" s="18" t="s">
        <v>199</v>
      </c>
      <c r="BM788" s="144" t="s">
        <v>4664</v>
      </c>
    </row>
    <row r="789" spans="2:65" s="1" customFormat="1" ht="10.199999999999999" x14ac:dyDescent="0.2">
      <c r="B789" s="33"/>
      <c r="D789" s="146" t="s">
        <v>201</v>
      </c>
      <c r="F789" s="147" t="s">
        <v>4665</v>
      </c>
      <c r="I789" s="148"/>
      <c r="L789" s="33"/>
      <c r="M789" s="149"/>
      <c r="T789" s="54"/>
      <c r="AT789" s="18" t="s">
        <v>201</v>
      </c>
      <c r="AU789" s="18" t="s">
        <v>89</v>
      </c>
    </row>
    <row r="790" spans="2:65" s="12" customFormat="1" ht="10.199999999999999" x14ac:dyDescent="0.2">
      <c r="B790" s="150"/>
      <c r="D790" s="151" t="s">
        <v>203</v>
      </c>
      <c r="E790" s="152" t="s">
        <v>20</v>
      </c>
      <c r="F790" s="153" t="s">
        <v>4666</v>
      </c>
      <c r="H790" s="152" t="s">
        <v>20</v>
      </c>
      <c r="I790" s="154"/>
      <c r="L790" s="150"/>
      <c r="M790" s="155"/>
      <c r="T790" s="156"/>
      <c r="AT790" s="152" t="s">
        <v>203</v>
      </c>
      <c r="AU790" s="152" t="s">
        <v>89</v>
      </c>
      <c r="AV790" s="12" t="s">
        <v>22</v>
      </c>
      <c r="AW790" s="12" t="s">
        <v>39</v>
      </c>
      <c r="AX790" s="12" t="s">
        <v>80</v>
      </c>
      <c r="AY790" s="152" t="s">
        <v>192</v>
      </c>
    </row>
    <row r="791" spans="2:65" s="13" customFormat="1" ht="10.199999999999999" x14ac:dyDescent="0.2">
      <c r="B791" s="157"/>
      <c r="D791" s="151" t="s">
        <v>203</v>
      </c>
      <c r="E791" s="158" t="s">
        <v>20</v>
      </c>
      <c r="F791" s="159" t="s">
        <v>4667</v>
      </c>
      <c r="H791" s="160">
        <v>8.1050000000000004</v>
      </c>
      <c r="I791" s="161"/>
      <c r="L791" s="157"/>
      <c r="M791" s="162"/>
      <c r="T791" s="163"/>
      <c r="AT791" s="158" t="s">
        <v>203</v>
      </c>
      <c r="AU791" s="158" t="s">
        <v>89</v>
      </c>
      <c r="AV791" s="13" t="s">
        <v>89</v>
      </c>
      <c r="AW791" s="13" t="s">
        <v>39</v>
      </c>
      <c r="AX791" s="13" t="s">
        <v>80</v>
      </c>
      <c r="AY791" s="158" t="s">
        <v>192</v>
      </c>
    </row>
    <row r="792" spans="2:65" s="12" customFormat="1" ht="10.199999999999999" x14ac:dyDescent="0.2">
      <c r="B792" s="150"/>
      <c r="D792" s="151" t="s">
        <v>203</v>
      </c>
      <c r="E792" s="152" t="s">
        <v>20</v>
      </c>
      <c r="F792" s="153" t="s">
        <v>4668</v>
      </c>
      <c r="H792" s="152" t="s">
        <v>20</v>
      </c>
      <c r="I792" s="154"/>
      <c r="L792" s="150"/>
      <c r="M792" s="155"/>
      <c r="T792" s="156"/>
      <c r="AT792" s="152" t="s">
        <v>203</v>
      </c>
      <c r="AU792" s="152" t="s">
        <v>89</v>
      </c>
      <c r="AV792" s="12" t="s">
        <v>22</v>
      </c>
      <c r="AW792" s="12" t="s">
        <v>39</v>
      </c>
      <c r="AX792" s="12" t="s">
        <v>80</v>
      </c>
      <c r="AY792" s="152" t="s">
        <v>192</v>
      </c>
    </row>
    <row r="793" spans="2:65" s="13" customFormat="1" ht="10.199999999999999" x14ac:dyDescent="0.2">
      <c r="B793" s="157"/>
      <c r="D793" s="151" t="s">
        <v>203</v>
      </c>
      <c r="E793" s="158" t="s">
        <v>20</v>
      </c>
      <c r="F793" s="159" t="s">
        <v>4669</v>
      </c>
      <c r="H793" s="160">
        <v>68.903999999999996</v>
      </c>
      <c r="I793" s="161"/>
      <c r="L793" s="157"/>
      <c r="M793" s="162"/>
      <c r="T793" s="163"/>
      <c r="AT793" s="158" t="s">
        <v>203</v>
      </c>
      <c r="AU793" s="158" t="s">
        <v>89</v>
      </c>
      <c r="AV793" s="13" t="s">
        <v>89</v>
      </c>
      <c r="AW793" s="13" t="s">
        <v>39</v>
      </c>
      <c r="AX793" s="13" t="s">
        <v>80</v>
      </c>
      <c r="AY793" s="158" t="s">
        <v>192</v>
      </c>
    </row>
    <row r="794" spans="2:65" s="12" customFormat="1" ht="10.199999999999999" x14ac:dyDescent="0.2">
      <c r="B794" s="150"/>
      <c r="D794" s="151" t="s">
        <v>203</v>
      </c>
      <c r="E794" s="152" t="s">
        <v>20</v>
      </c>
      <c r="F794" s="153" t="s">
        <v>4670</v>
      </c>
      <c r="H794" s="152" t="s">
        <v>20</v>
      </c>
      <c r="I794" s="154"/>
      <c r="L794" s="150"/>
      <c r="M794" s="155"/>
      <c r="T794" s="156"/>
      <c r="AT794" s="152" t="s">
        <v>203</v>
      </c>
      <c r="AU794" s="152" t="s">
        <v>89</v>
      </c>
      <c r="AV794" s="12" t="s">
        <v>22</v>
      </c>
      <c r="AW794" s="12" t="s">
        <v>39</v>
      </c>
      <c r="AX794" s="12" t="s">
        <v>80</v>
      </c>
      <c r="AY794" s="152" t="s">
        <v>192</v>
      </c>
    </row>
    <row r="795" spans="2:65" s="13" customFormat="1" ht="10.199999999999999" x14ac:dyDescent="0.2">
      <c r="B795" s="157"/>
      <c r="D795" s="151" t="s">
        <v>203</v>
      </c>
      <c r="E795" s="158" t="s">
        <v>20</v>
      </c>
      <c r="F795" s="159" t="s">
        <v>4671</v>
      </c>
      <c r="H795" s="160">
        <v>28.17</v>
      </c>
      <c r="I795" s="161"/>
      <c r="L795" s="157"/>
      <c r="M795" s="162"/>
      <c r="T795" s="163"/>
      <c r="AT795" s="158" t="s">
        <v>203</v>
      </c>
      <c r="AU795" s="158" t="s">
        <v>89</v>
      </c>
      <c r="AV795" s="13" t="s">
        <v>89</v>
      </c>
      <c r="AW795" s="13" t="s">
        <v>39</v>
      </c>
      <c r="AX795" s="13" t="s">
        <v>80</v>
      </c>
      <c r="AY795" s="158" t="s">
        <v>192</v>
      </c>
    </row>
    <row r="796" spans="2:65" s="12" customFormat="1" ht="10.199999999999999" x14ac:dyDescent="0.2">
      <c r="B796" s="150"/>
      <c r="D796" s="151" t="s">
        <v>203</v>
      </c>
      <c r="E796" s="152" t="s">
        <v>20</v>
      </c>
      <c r="F796" s="153" t="s">
        <v>4672</v>
      </c>
      <c r="H796" s="152" t="s">
        <v>20</v>
      </c>
      <c r="I796" s="154"/>
      <c r="L796" s="150"/>
      <c r="M796" s="155"/>
      <c r="T796" s="156"/>
      <c r="AT796" s="152" t="s">
        <v>203</v>
      </c>
      <c r="AU796" s="152" t="s">
        <v>89</v>
      </c>
      <c r="AV796" s="12" t="s">
        <v>22</v>
      </c>
      <c r="AW796" s="12" t="s">
        <v>39</v>
      </c>
      <c r="AX796" s="12" t="s">
        <v>80</v>
      </c>
      <c r="AY796" s="152" t="s">
        <v>192</v>
      </c>
    </row>
    <row r="797" spans="2:65" s="13" customFormat="1" ht="10.199999999999999" x14ac:dyDescent="0.2">
      <c r="B797" s="157"/>
      <c r="D797" s="151" t="s">
        <v>203</v>
      </c>
      <c r="E797" s="158" t="s">
        <v>20</v>
      </c>
      <c r="F797" s="159" t="s">
        <v>4673</v>
      </c>
      <c r="H797" s="160">
        <v>1.83</v>
      </c>
      <c r="I797" s="161"/>
      <c r="L797" s="157"/>
      <c r="M797" s="162"/>
      <c r="T797" s="163"/>
      <c r="AT797" s="158" t="s">
        <v>203</v>
      </c>
      <c r="AU797" s="158" t="s">
        <v>89</v>
      </c>
      <c r="AV797" s="13" t="s">
        <v>89</v>
      </c>
      <c r="AW797" s="13" t="s">
        <v>39</v>
      </c>
      <c r="AX797" s="13" t="s">
        <v>80</v>
      </c>
      <c r="AY797" s="158" t="s">
        <v>192</v>
      </c>
    </row>
    <row r="798" spans="2:65" s="12" customFormat="1" ht="10.199999999999999" x14ac:dyDescent="0.2">
      <c r="B798" s="150"/>
      <c r="D798" s="151" t="s">
        <v>203</v>
      </c>
      <c r="E798" s="152" t="s">
        <v>20</v>
      </c>
      <c r="F798" s="153" t="s">
        <v>4674</v>
      </c>
      <c r="H798" s="152" t="s">
        <v>20</v>
      </c>
      <c r="I798" s="154"/>
      <c r="L798" s="150"/>
      <c r="M798" s="155"/>
      <c r="T798" s="156"/>
      <c r="AT798" s="152" t="s">
        <v>203</v>
      </c>
      <c r="AU798" s="152" t="s">
        <v>89</v>
      </c>
      <c r="AV798" s="12" t="s">
        <v>22</v>
      </c>
      <c r="AW798" s="12" t="s">
        <v>39</v>
      </c>
      <c r="AX798" s="12" t="s">
        <v>80</v>
      </c>
      <c r="AY798" s="152" t="s">
        <v>192</v>
      </c>
    </row>
    <row r="799" spans="2:65" s="13" customFormat="1" ht="10.199999999999999" x14ac:dyDescent="0.2">
      <c r="B799" s="157"/>
      <c r="D799" s="151" t="s">
        <v>203</v>
      </c>
      <c r="E799" s="158" t="s">
        <v>20</v>
      </c>
      <c r="F799" s="159" t="s">
        <v>4675</v>
      </c>
      <c r="H799" s="160">
        <v>6.6449999999999996</v>
      </c>
      <c r="I799" s="161"/>
      <c r="L799" s="157"/>
      <c r="M799" s="162"/>
      <c r="T799" s="163"/>
      <c r="AT799" s="158" t="s">
        <v>203</v>
      </c>
      <c r="AU799" s="158" t="s">
        <v>89</v>
      </c>
      <c r="AV799" s="13" t="s">
        <v>89</v>
      </c>
      <c r="AW799" s="13" t="s">
        <v>39</v>
      </c>
      <c r="AX799" s="13" t="s">
        <v>80</v>
      </c>
      <c r="AY799" s="158" t="s">
        <v>192</v>
      </c>
    </row>
    <row r="800" spans="2:65" s="14" customFormat="1" ht="10.199999999999999" x14ac:dyDescent="0.2">
      <c r="B800" s="164"/>
      <c r="D800" s="151" t="s">
        <v>203</v>
      </c>
      <c r="E800" s="165" t="s">
        <v>20</v>
      </c>
      <c r="F800" s="166" t="s">
        <v>207</v>
      </c>
      <c r="H800" s="167">
        <v>113.654</v>
      </c>
      <c r="I800" s="168"/>
      <c r="L800" s="164"/>
      <c r="M800" s="169"/>
      <c r="T800" s="170"/>
      <c r="AT800" s="165" t="s">
        <v>203</v>
      </c>
      <c r="AU800" s="165" t="s">
        <v>89</v>
      </c>
      <c r="AV800" s="14" t="s">
        <v>199</v>
      </c>
      <c r="AW800" s="14" t="s">
        <v>39</v>
      </c>
      <c r="AX800" s="14" t="s">
        <v>22</v>
      </c>
      <c r="AY800" s="165" t="s">
        <v>192</v>
      </c>
    </row>
    <row r="801" spans="2:65" s="11" customFormat="1" ht="25.95" customHeight="1" x14ac:dyDescent="0.25">
      <c r="B801" s="121"/>
      <c r="D801" s="122" t="s">
        <v>79</v>
      </c>
      <c r="E801" s="123" t="s">
        <v>1048</v>
      </c>
      <c r="F801" s="123" t="s">
        <v>1049</v>
      </c>
      <c r="I801" s="124"/>
      <c r="J801" s="125">
        <f>BK801</f>
        <v>0</v>
      </c>
      <c r="L801" s="121"/>
      <c r="M801" s="126"/>
      <c r="P801" s="127">
        <f>P802+P846+P863+P908+P1062+P1085+P1117</f>
        <v>0</v>
      </c>
      <c r="R801" s="127">
        <f>R802+R846+R863+R908+R1062+R1085+R1117</f>
        <v>6.8535369599999996</v>
      </c>
      <c r="T801" s="128">
        <f>T802+T846+T863+T908+T1062+T1085+T1117</f>
        <v>2.0646579000000003</v>
      </c>
      <c r="AR801" s="122" t="s">
        <v>89</v>
      </c>
      <c r="AT801" s="129" t="s">
        <v>79</v>
      </c>
      <c r="AU801" s="129" t="s">
        <v>80</v>
      </c>
      <c r="AY801" s="122" t="s">
        <v>192</v>
      </c>
      <c r="BK801" s="130">
        <f>BK802+BK846+BK863+BK908+BK1062+BK1085+BK1117</f>
        <v>0</v>
      </c>
    </row>
    <row r="802" spans="2:65" s="11" customFormat="1" ht="22.8" customHeight="1" x14ac:dyDescent="0.25">
      <c r="B802" s="121"/>
      <c r="D802" s="122" t="s">
        <v>79</v>
      </c>
      <c r="E802" s="131" t="s">
        <v>4676</v>
      </c>
      <c r="F802" s="131" t="s">
        <v>4677</v>
      </c>
      <c r="I802" s="124"/>
      <c r="J802" s="132">
        <f>BK802</f>
        <v>0</v>
      </c>
      <c r="L802" s="121"/>
      <c r="M802" s="126"/>
      <c r="P802" s="127">
        <f>SUM(P803:P845)</f>
        <v>0</v>
      </c>
      <c r="R802" s="127">
        <f>SUM(R803:R845)</f>
        <v>0.40707525999999994</v>
      </c>
      <c r="T802" s="128">
        <f>SUM(T803:T845)</f>
        <v>0.86097000000000012</v>
      </c>
      <c r="AR802" s="122" t="s">
        <v>89</v>
      </c>
      <c r="AT802" s="129" t="s">
        <v>79</v>
      </c>
      <c r="AU802" s="129" t="s">
        <v>22</v>
      </c>
      <c r="AY802" s="122" t="s">
        <v>192</v>
      </c>
      <c r="BK802" s="130">
        <f>SUM(BK803:BK845)</f>
        <v>0</v>
      </c>
    </row>
    <row r="803" spans="2:65" s="1" customFormat="1" ht="21.75" customHeight="1" x14ac:dyDescent="0.2">
      <c r="B803" s="33"/>
      <c r="C803" s="133" t="s">
        <v>1037</v>
      </c>
      <c r="D803" s="133" t="s">
        <v>194</v>
      </c>
      <c r="E803" s="134" t="s">
        <v>4678</v>
      </c>
      <c r="F803" s="135" t="s">
        <v>4679</v>
      </c>
      <c r="G803" s="136" t="s">
        <v>234</v>
      </c>
      <c r="H803" s="137">
        <v>14.48</v>
      </c>
      <c r="I803" s="138"/>
      <c r="J803" s="139">
        <f>ROUND(I803*H803,2)</f>
        <v>0</v>
      </c>
      <c r="K803" s="135" t="s">
        <v>198</v>
      </c>
      <c r="L803" s="33"/>
      <c r="M803" s="140" t="s">
        <v>20</v>
      </c>
      <c r="N803" s="141" t="s">
        <v>51</v>
      </c>
      <c r="P803" s="142">
        <f>O803*H803</f>
        <v>0</v>
      </c>
      <c r="Q803" s="142">
        <v>0</v>
      </c>
      <c r="R803" s="142">
        <f>Q803*H803</f>
        <v>0</v>
      </c>
      <c r="S803" s="142">
        <v>1.6500000000000001E-2</v>
      </c>
      <c r="T803" s="143">
        <f>S803*H803</f>
        <v>0.23892000000000002</v>
      </c>
      <c r="AR803" s="144" t="s">
        <v>350</v>
      </c>
      <c r="AT803" s="144" t="s">
        <v>194</v>
      </c>
      <c r="AU803" s="144" t="s">
        <v>89</v>
      </c>
      <c r="AY803" s="18" t="s">
        <v>192</v>
      </c>
      <c r="BE803" s="145">
        <f>IF(N803="základní",J803,0)</f>
        <v>0</v>
      </c>
      <c r="BF803" s="145">
        <f>IF(N803="snížená",J803,0)</f>
        <v>0</v>
      </c>
      <c r="BG803" s="145">
        <f>IF(N803="zákl. přenesená",J803,0)</f>
        <v>0</v>
      </c>
      <c r="BH803" s="145">
        <f>IF(N803="sníž. přenesená",J803,0)</f>
        <v>0</v>
      </c>
      <c r="BI803" s="145">
        <f>IF(N803="nulová",J803,0)</f>
        <v>0</v>
      </c>
      <c r="BJ803" s="18" t="s">
        <v>22</v>
      </c>
      <c r="BK803" s="145">
        <f>ROUND(I803*H803,2)</f>
        <v>0</v>
      </c>
      <c r="BL803" s="18" t="s">
        <v>350</v>
      </c>
      <c r="BM803" s="144" t="s">
        <v>4680</v>
      </c>
    </row>
    <row r="804" spans="2:65" s="1" customFormat="1" ht="10.199999999999999" x14ac:dyDescent="0.2">
      <c r="B804" s="33"/>
      <c r="D804" s="146" t="s">
        <v>201</v>
      </c>
      <c r="F804" s="147" t="s">
        <v>4681</v>
      </c>
      <c r="I804" s="148"/>
      <c r="L804" s="33"/>
      <c r="M804" s="149"/>
      <c r="T804" s="54"/>
      <c r="AT804" s="18" t="s">
        <v>201</v>
      </c>
      <c r="AU804" s="18" t="s">
        <v>89</v>
      </c>
    </row>
    <row r="805" spans="2:65" s="12" customFormat="1" ht="10.199999999999999" x14ac:dyDescent="0.2">
      <c r="B805" s="150"/>
      <c r="D805" s="151" t="s">
        <v>203</v>
      </c>
      <c r="E805" s="152" t="s">
        <v>20</v>
      </c>
      <c r="F805" s="153" t="s">
        <v>4682</v>
      </c>
      <c r="H805" s="152" t="s">
        <v>20</v>
      </c>
      <c r="I805" s="154"/>
      <c r="L805" s="150"/>
      <c r="M805" s="155"/>
      <c r="T805" s="156"/>
      <c r="AT805" s="152" t="s">
        <v>203</v>
      </c>
      <c r="AU805" s="152" t="s">
        <v>89</v>
      </c>
      <c r="AV805" s="12" t="s">
        <v>22</v>
      </c>
      <c r="AW805" s="12" t="s">
        <v>39</v>
      </c>
      <c r="AX805" s="12" t="s">
        <v>80</v>
      </c>
      <c r="AY805" s="152" t="s">
        <v>192</v>
      </c>
    </row>
    <row r="806" spans="2:65" s="13" customFormat="1" ht="10.199999999999999" x14ac:dyDescent="0.2">
      <c r="B806" s="157"/>
      <c r="D806" s="151" t="s">
        <v>203</v>
      </c>
      <c r="E806" s="158" t="s">
        <v>20</v>
      </c>
      <c r="F806" s="159" t="s">
        <v>4683</v>
      </c>
      <c r="H806" s="160">
        <v>14.48</v>
      </c>
      <c r="I806" s="161"/>
      <c r="L806" s="157"/>
      <c r="M806" s="162"/>
      <c r="T806" s="163"/>
      <c r="AT806" s="158" t="s">
        <v>203</v>
      </c>
      <c r="AU806" s="158" t="s">
        <v>89</v>
      </c>
      <c r="AV806" s="13" t="s">
        <v>89</v>
      </c>
      <c r="AW806" s="13" t="s">
        <v>39</v>
      </c>
      <c r="AX806" s="13" t="s">
        <v>22</v>
      </c>
      <c r="AY806" s="158" t="s">
        <v>192</v>
      </c>
    </row>
    <row r="807" spans="2:65" s="1" customFormat="1" ht="16.5" customHeight="1" x14ac:dyDescent="0.2">
      <c r="B807" s="33"/>
      <c r="C807" s="133" t="s">
        <v>895</v>
      </c>
      <c r="D807" s="133" t="s">
        <v>194</v>
      </c>
      <c r="E807" s="134" t="s">
        <v>4684</v>
      </c>
      <c r="F807" s="135" t="s">
        <v>4685</v>
      </c>
      <c r="G807" s="136" t="s">
        <v>234</v>
      </c>
      <c r="H807" s="137">
        <v>14.48</v>
      </c>
      <c r="I807" s="138"/>
      <c r="J807" s="139">
        <f>ROUND(I807*H807,2)</f>
        <v>0</v>
      </c>
      <c r="K807" s="135" t="s">
        <v>198</v>
      </c>
      <c r="L807" s="33"/>
      <c r="M807" s="140" t="s">
        <v>20</v>
      </c>
      <c r="N807" s="141" t="s">
        <v>51</v>
      </c>
      <c r="P807" s="142">
        <f>O807*H807</f>
        <v>0</v>
      </c>
      <c r="Q807" s="142">
        <v>4.6000000000000001E-4</v>
      </c>
      <c r="R807" s="142">
        <f>Q807*H807</f>
        <v>6.6608000000000006E-3</v>
      </c>
      <c r="S807" s="142">
        <v>0</v>
      </c>
      <c r="T807" s="143">
        <f>S807*H807</f>
        <v>0</v>
      </c>
      <c r="AR807" s="144" t="s">
        <v>350</v>
      </c>
      <c r="AT807" s="144" t="s">
        <v>194</v>
      </c>
      <c r="AU807" s="144" t="s">
        <v>89</v>
      </c>
      <c r="AY807" s="18" t="s">
        <v>192</v>
      </c>
      <c r="BE807" s="145">
        <f>IF(N807="základní",J807,0)</f>
        <v>0</v>
      </c>
      <c r="BF807" s="145">
        <f>IF(N807="snížená",J807,0)</f>
        <v>0</v>
      </c>
      <c r="BG807" s="145">
        <f>IF(N807="zákl. přenesená",J807,0)</f>
        <v>0</v>
      </c>
      <c r="BH807" s="145">
        <f>IF(N807="sníž. přenesená",J807,0)</f>
        <v>0</v>
      </c>
      <c r="BI807" s="145">
        <f>IF(N807="nulová",J807,0)</f>
        <v>0</v>
      </c>
      <c r="BJ807" s="18" t="s">
        <v>22</v>
      </c>
      <c r="BK807" s="145">
        <f>ROUND(I807*H807,2)</f>
        <v>0</v>
      </c>
      <c r="BL807" s="18" t="s">
        <v>350</v>
      </c>
      <c r="BM807" s="144" t="s">
        <v>4686</v>
      </c>
    </row>
    <row r="808" spans="2:65" s="1" customFormat="1" ht="10.199999999999999" x14ac:dyDescent="0.2">
      <c r="B808" s="33"/>
      <c r="D808" s="146" t="s">
        <v>201</v>
      </c>
      <c r="F808" s="147" t="s">
        <v>4687</v>
      </c>
      <c r="I808" s="148"/>
      <c r="L808" s="33"/>
      <c r="M808" s="149"/>
      <c r="T808" s="54"/>
      <c r="AT808" s="18" t="s">
        <v>201</v>
      </c>
      <c r="AU808" s="18" t="s">
        <v>89</v>
      </c>
    </row>
    <row r="809" spans="2:65" s="12" customFormat="1" ht="10.199999999999999" x14ac:dyDescent="0.2">
      <c r="B809" s="150"/>
      <c r="D809" s="151" t="s">
        <v>203</v>
      </c>
      <c r="E809" s="152" t="s">
        <v>20</v>
      </c>
      <c r="F809" s="153" t="s">
        <v>4688</v>
      </c>
      <c r="H809" s="152" t="s">
        <v>20</v>
      </c>
      <c r="I809" s="154"/>
      <c r="L809" s="150"/>
      <c r="M809" s="155"/>
      <c r="T809" s="156"/>
      <c r="AT809" s="152" t="s">
        <v>203</v>
      </c>
      <c r="AU809" s="152" t="s">
        <v>89</v>
      </c>
      <c r="AV809" s="12" t="s">
        <v>22</v>
      </c>
      <c r="AW809" s="12" t="s">
        <v>39</v>
      </c>
      <c r="AX809" s="12" t="s">
        <v>80</v>
      </c>
      <c r="AY809" s="152" t="s">
        <v>192</v>
      </c>
    </row>
    <row r="810" spans="2:65" s="13" customFormat="1" ht="10.199999999999999" x14ac:dyDescent="0.2">
      <c r="B810" s="157"/>
      <c r="D810" s="151" t="s">
        <v>203</v>
      </c>
      <c r="E810" s="158" t="s">
        <v>20</v>
      </c>
      <c r="F810" s="159" t="s">
        <v>4689</v>
      </c>
      <c r="H810" s="160">
        <v>11.4</v>
      </c>
      <c r="I810" s="161"/>
      <c r="L810" s="157"/>
      <c r="M810" s="162"/>
      <c r="T810" s="163"/>
      <c r="AT810" s="158" t="s">
        <v>203</v>
      </c>
      <c r="AU810" s="158" t="s">
        <v>89</v>
      </c>
      <c r="AV810" s="13" t="s">
        <v>89</v>
      </c>
      <c r="AW810" s="13" t="s">
        <v>39</v>
      </c>
      <c r="AX810" s="13" t="s">
        <v>80</v>
      </c>
      <c r="AY810" s="158" t="s">
        <v>192</v>
      </c>
    </row>
    <row r="811" spans="2:65" s="12" customFormat="1" ht="10.199999999999999" x14ac:dyDescent="0.2">
      <c r="B811" s="150"/>
      <c r="D811" s="151" t="s">
        <v>203</v>
      </c>
      <c r="E811" s="152" t="s">
        <v>20</v>
      </c>
      <c r="F811" s="153" t="s">
        <v>4690</v>
      </c>
      <c r="H811" s="152" t="s">
        <v>20</v>
      </c>
      <c r="I811" s="154"/>
      <c r="L811" s="150"/>
      <c r="M811" s="155"/>
      <c r="T811" s="156"/>
      <c r="AT811" s="152" t="s">
        <v>203</v>
      </c>
      <c r="AU811" s="152" t="s">
        <v>89</v>
      </c>
      <c r="AV811" s="12" t="s">
        <v>22</v>
      </c>
      <c r="AW811" s="12" t="s">
        <v>39</v>
      </c>
      <c r="AX811" s="12" t="s">
        <v>80</v>
      </c>
      <c r="AY811" s="152" t="s">
        <v>192</v>
      </c>
    </row>
    <row r="812" spans="2:65" s="13" customFormat="1" ht="10.199999999999999" x14ac:dyDescent="0.2">
      <c r="B812" s="157"/>
      <c r="D812" s="151" t="s">
        <v>203</v>
      </c>
      <c r="E812" s="158" t="s">
        <v>20</v>
      </c>
      <c r="F812" s="159" t="s">
        <v>4691</v>
      </c>
      <c r="H812" s="160">
        <v>3.08</v>
      </c>
      <c r="I812" s="161"/>
      <c r="L812" s="157"/>
      <c r="M812" s="162"/>
      <c r="T812" s="163"/>
      <c r="AT812" s="158" t="s">
        <v>203</v>
      </c>
      <c r="AU812" s="158" t="s">
        <v>89</v>
      </c>
      <c r="AV812" s="13" t="s">
        <v>89</v>
      </c>
      <c r="AW812" s="13" t="s">
        <v>39</v>
      </c>
      <c r="AX812" s="13" t="s">
        <v>80</v>
      </c>
      <c r="AY812" s="158" t="s">
        <v>192</v>
      </c>
    </row>
    <row r="813" spans="2:65" s="14" customFormat="1" ht="10.199999999999999" x14ac:dyDescent="0.2">
      <c r="B813" s="164"/>
      <c r="D813" s="151" t="s">
        <v>203</v>
      </c>
      <c r="E813" s="165" t="s">
        <v>20</v>
      </c>
      <c r="F813" s="166" t="s">
        <v>207</v>
      </c>
      <c r="H813" s="167">
        <v>14.48</v>
      </c>
      <c r="I813" s="168"/>
      <c r="L813" s="164"/>
      <c r="M813" s="169"/>
      <c r="T813" s="170"/>
      <c r="AT813" s="165" t="s">
        <v>203</v>
      </c>
      <c r="AU813" s="165" t="s">
        <v>89</v>
      </c>
      <c r="AV813" s="14" t="s">
        <v>199</v>
      </c>
      <c r="AW813" s="14" t="s">
        <v>39</v>
      </c>
      <c r="AX813" s="14" t="s">
        <v>22</v>
      </c>
      <c r="AY813" s="165" t="s">
        <v>192</v>
      </c>
    </row>
    <row r="814" spans="2:65" s="1" customFormat="1" ht="24.15" customHeight="1" x14ac:dyDescent="0.2">
      <c r="B814" s="33"/>
      <c r="C814" s="185" t="s">
        <v>2195</v>
      </c>
      <c r="D814" s="185" t="s">
        <v>1615</v>
      </c>
      <c r="E814" s="186" t="s">
        <v>4692</v>
      </c>
      <c r="F814" s="187" t="s">
        <v>4693</v>
      </c>
      <c r="G814" s="188" t="s">
        <v>234</v>
      </c>
      <c r="H814" s="189">
        <v>16.652000000000001</v>
      </c>
      <c r="I814" s="190"/>
      <c r="J814" s="191">
        <f>ROUND(I814*H814,2)</f>
        <v>0</v>
      </c>
      <c r="K814" s="187" t="s">
        <v>198</v>
      </c>
      <c r="L814" s="192"/>
      <c r="M814" s="193" t="s">
        <v>20</v>
      </c>
      <c r="N814" s="194" t="s">
        <v>51</v>
      </c>
      <c r="P814" s="142">
        <f>O814*H814</f>
        <v>0</v>
      </c>
      <c r="Q814" s="142">
        <v>2.3000000000000001E-4</v>
      </c>
      <c r="R814" s="142">
        <f>Q814*H814</f>
        <v>3.8299600000000003E-3</v>
      </c>
      <c r="S814" s="142">
        <v>0</v>
      </c>
      <c r="T814" s="143">
        <f>S814*H814</f>
        <v>0</v>
      </c>
      <c r="AR814" s="144" t="s">
        <v>490</v>
      </c>
      <c r="AT814" s="144" t="s">
        <v>1615</v>
      </c>
      <c r="AU814" s="144" t="s">
        <v>89</v>
      </c>
      <c r="AY814" s="18" t="s">
        <v>192</v>
      </c>
      <c r="BE814" s="145">
        <f>IF(N814="základní",J814,0)</f>
        <v>0</v>
      </c>
      <c r="BF814" s="145">
        <f>IF(N814="snížená",J814,0)</f>
        <v>0</v>
      </c>
      <c r="BG814" s="145">
        <f>IF(N814="zákl. přenesená",J814,0)</f>
        <v>0</v>
      </c>
      <c r="BH814" s="145">
        <f>IF(N814="sníž. přenesená",J814,0)</f>
        <v>0</v>
      </c>
      <c r="BI814" s="145">
        <f>IF(N814="nulová",J814,0)</f>
        <v>0</v>
      </c>
      <c r="BJ814" s="18" t="s">
        <v>22</v>
      </c>
      <c r="BK814" s="145">
        <f>ROUND(I814*H814,2)</f>
        <v>0</v>
      </c>
      <c r="BL814" s="18" t="s">
        <v>350</v>
      </c>
      <c r="BM814" s="144" t="s">
        <v>4694</v>
      </c>
    </row>
    <row r="815" spans="2:65" s="13" customFormat="1" ht="10.199999999999999" x14ac:dyDescent="0.2">
      <c r="B815" s="157"/>
      <c r="D815" s="151" t="s">
        <v>203</v>
      </c>
      <c r="F815" s="159" t="s">
        <v>4695</v>
      </c>
      <c r="H815" s="160">
        <v>16.652000000000001</v>
      </c>
      <c r="I815" s="161"/>
      <c r="L815" s="157"/>
      <c r="M815" s="162"/>
      <c r="T815" s="163"/>
      <c r="AT815" s="158" t="s">
        <v>203</v>
      </c>
      <c r="AU815" s="158" t="s">
        <v>89</v>
      </c>
      <c r="AV815" s="13" t="s">
        <v>89</v>
      </c>
      <c r="AW815" s="13" t="s">
        <v>4</v>
      </c>
      <c r="AX815" s="13" t="s">
        <v>22</v>
      </c>
      <c r="AY815" s="158" t="s">
        <v>192</v>
      </c>
    </row>
    <row r="816" spans="2:65" s="1" customFormat="1" ht="16.5" customHeight="1" x14ac:dyDescent="0.2">
      <c r="B816" s="33"/>
      <c r="C816" s="133" t="s">
        <v>2200</v>
      </c>
      <c r="D816" s="133" t="s">
        <v>194</v>
      </c>
      <c r="E816" s="134" t="s">
        <v>4696</v>
      </c>
      <c r="F816" s="135" t="s">
        <v>4697</v>
      </c>
      <c r="G816" s="136" t="s">
        <v>234</v>
      </c>
      <c r="H816" s="137">
        <v>37.700000000000003</v>
      </c>
      <c r="I816" s="138"/>
      <c r="J816" s="139">
        <f>ROUND(I816*H816,2)</f>
        <v>0</v>
      </c>
      <c r="K816" s="135" t="s">
        <v>198</v>
      </c>
      <c r="L816" s="33"/>
      <c r="M816" s="140" t="s">
        <v>20</v>
      </c>
      <c r="N816" s="141" t="s">
        <v>51</v>
      </c>
      <c r="P816" s="142">
        <f>O816*H816</f>
        <v>0</v>
      </c>
      <c r="Q816" s="142">
        <v>0</v>
      </c>
      <c r="R816" s="142">
        <f>Q816*H816</f>
        <v>0</v>
      </c>
      <c r="S816" s="142">
        <v>0</v>
      </c>
      <c r="T816" s="143">
        <f>S816*H816</f>
        <v>0</v>
      </c>
      <c r="AR816" s="144" t="s">
        <v>350</v>
      </c>
      <c r="AT816" s="144" t="s">
        <v>194</v>
      </c>
      <c r="AU816" s="144" t="s">
        <v>89</v>
      </c>
      <c r="AY816" s="18" t="s">
        <v>192</v>
      </c>
      <c r="BE816" s="145">
        <f>IF(N816="základní",J816,0)</f>
        <v>0</v>
      </c>
      <c r="BF816" s="145">
        <f>IF(N816="snížená",J816,0)</f>
        <v>0</v>
      </c>
      <c r="BG816" s="145">
        <f>IF(N816="zákl. přenesená",J816,0)</f>
        <v>0</v>
      </c>
      <c r="BH816" s="145">
        <f>IF(N816="sníž. přenesená",J816,0)</f>
        <v>0</v>
      </c>
      <c r="BI816" s="145">
        <f>IF(N816="nulová",J816,0)</f>
        <v>0</v>
      </c>
      <c r="BJ816" s="18" t="s">
        <v>22</v>
      </c>
      <c r="BK816" s="145">
        <f>ROUND(I816*H816,2)</f>
        <v>0</v>
      </c>
      <c r="BL816" s="18" t="s">
        <v>350</v>
      </c>
      <c r="BM816" s="144" t="s">
        <v>4698</v>
      </c>
    </row>
    <row r="817" spans="2:65" s="1" customFormat="1" ht="10.199999999999999" x14ac:dyDescent="0.2">
      <c r="B817" s="33"/>
      <c r="D817" s="146" t="s">
        <v>201</v>
      </c>
      <c r="F817" s="147" t="s">
        <v>4699</v>
      </c>
      <c r="I817" s="148"/>
      <c r="L817" s="33"/>
      <c r="M817" s="149"/>
      <c r="T817" s="54"/>
      <c r="AT817" s="18" t="s">
        <v>201</v>
      </c>
      <c r="AU817" s="18" t="s">
        <v>89</v>
      </c>
    </row>
    <row r="818" spans="2:65" s="12" customFormat="1" ht="10.199999999999999" x14ac:dyDescent="0.2">
      <c r="B818" s="150"/>
      <c r="D818" s="151" t="s">
        <v>203</v>
      </c>
      <c r="E818" s="152" t="s">
        <v>20</v>
      </c>
      <c r="F818" s="153" t="s">
        <v>4700</v>
      </c>
      <c r="H818" s="152" t="s">
        <v>20</v>
      </c>
      <c r="I818" s="154"/>
      <c r="L818" s="150"/>
      <c r="M818" s="155"/>
      <c r="T818" s="156"/>
      <c r="AT818" s="152" t="s">
        <v>203</v>
      </c>
      <c r="AU818" s="152" t="s">
        <v>89</v>
      </c>
      <c r="AV818" s="12" t="s">
        <v>22</v>
      </c>
      <c r="AW818" s="12" t="s">
        <v>39</v>
      </c>
      <c r="AX818" s="12" t="s">
        <v>80</v>
      </c>
      <c r="AY818" s="152" t="s">
        <v>192</v>
      </c>
    </row>
    <row r="819" spans="2:65" s="12" customFormat="1" ht="10.199999999999999" x14ac:dyDescent="0.2">
      <c r="B819" s="150"/>
      <c r="D819" s="151" t="s">
        <v>203</v>
      </c>
      <c r="E819" s="152" t="s">
        <v>20</v>
      </c>
      <c r="F819" s="153" t="s">
        <v>4701</v>
      </c>
      <c r="H819" s="152" t="s">
        <v>20</v>
      </c>
      <c r="I819" s="154"/>
      <c r="L819" s="150"/>
      <c r="M819" s="155"/>
      <c r="T819" s="156"/>
      <c r="AT819" s="152" t="s">
        <v>203</v>
      </c>
      <c r="AU819" s="152" t="s">
        <v>89</v>
      </c>
      <c r="AV819" s="12" t="s">
        <v>22</v>
      </c>
      <c r="AW819" s="12" t="s">
        <v>39</v>
      </c>
      <c r="AX819" s="12" t="s">
        <v>80</v>
      </c>
      <c r="AY819" s="152" t="s">
        <v>192</v>
      </c>
    </row>
    <row r="820" spans="2:65" s="13" customFormat="1" ht="10.199999999999999" x14ac:dyDescent="0.2">
      <c r="B820" s="157"/>
      <c r="D820" s="151" t="s">
        <v>203</v>
      </c>
      <c r="E820" s="158" t="s">
        <v>20</v>
      </c>
      <c r="F820" s="159" t="s">
        <v>4702</v>
      </c>
      <c r="H820" s="160">
        <v>37.700000000000003</v>
      </c>
      <c r="I820" s="161"/>
      <c r="L820" s="157"/>
      <c r="M820" s="162"/>
      <c r="T820" s="163"/>
      <c r="AT820" s="158" t="s">
        <v>203</v>
      </c>
      <c r="AU820" s="158" t="s">
        <v>89</v>
      </c>
      <c r="AV820" s="13" t="s">
        <v>89</v>
      </c>
      <c r="AW820" s="13" t="s">
        <v>39</v>
      </c>
      <c r="AX820" s="13" t="s">
        <v>22</v>
      </c>
      <c r="AY820" s="158" t="s">
        <v>192</v>
      </c>
    </row>
    <row r="821" spans="2:65" s="1" customFormat="1" ht="16.5" customHeight="1" x14ac:dyDescent="0.2">
      <c r="B821" s="33"/>
      <c r="C821" s="185" t="s">
        <v>2210</v>
      </c>
      <c r="D821" s="185" t="s">
        <v>1615</v>
      </c>
      <c r="E821" s="186" t="s">
        <v>4703</v>
      </c>
      <c r="F821" s="187" t="s">
        <v>4704</v>
      </c>
      <c r="G821" s="188" t="s">
        <v>234</v>
      </c>
      <c r="H821" s="189">
        <v>43.354999999999997</v>
      </c>
      <c r="I821" s="190"/>
      <c r="J821" s="191">
        <f>ROUND(I821*H821,2)</f>
        <v>0</v>
      </c>
      <c r="K821" s="187" t="s">
        <v>198</v>
      </c>
      <c r="L821" s="192"/>
      <c r="M821" s="193" t="s">
        <v>20</v>
      </c>
      <c r="N821" s="194" t="s">
        <v>51</v>
      </c>
      <c r="P821" s="142">
        <f>O821*H821</f>
        <v>0</v>
      </c>
      <c r="Q821" s="142">
        <v>1.6999999999999999E-3</v>
      </c>
      <c r="R821" s="142">
        <f>Q821*H821</f>
        <v>7.3703499999999991E-2</v>
      </c>
      <c r="S821" s="142">
        <v>0</v>
      </c>
      <c r="T821" s="143">
        <f>S821*H821</f>
        <v>0</v>
      </c>
      <c r="AR821" s="144" t="s">
        <v>490</v>
      </c>
      <c r="AT821" s="144" t="s">
        <v>1615</v>
      </c>
      <c r="AU821" s="144" t="s">
        <v>89</v>
      </c>
      <c r="AY821" s="18" t="s">
        <v>192</v>
      </c>
      <c r="BE821" s="145">
        <f>IF(N821="základní",J821,0)</f>
        <v>0</v>
      </c>
      <c r="BF821" s="145">
        <f>IF(N821="snížená",J821,0)</f>
        <v>0</v>
      </c>
      <c r="BG821" s="145">
        <f>IF(N821="zákl. přenesená",J821,0)</f>
        <v>0</v>
      </c>
      <c r="BH821" s="145">
        <f>IF(N821="sníž. přenesená",J821,0)</f>
        <v>0</v>
      </c>
      <c r="BI821" s="145">
        <f>IF(N821="nulová",J821,0)</f>
        <v>0</v>
      </c>
      <c r="BJ821" s="18" t="s">
        <v>22</v>
      </c>
      <c r="BK821" s="145">
        <f>ROUND(I821*H821,2)</f>
        <v>0</v>
      </c>
      <c r="BL821" s="18" t="s">
        <v>350</v>
      </c>
      <c r="BM821" s="144" t="s">
        <v>4705</v>
      </c>
    </row>
    <row r="822" spans="2:65" s="13" customFormat="1" ht="10.199999999999999" x14ac:dyDescent="0.2">
      <c r="B822" s="157"/>
      <c r="D822" s="151" t="s">
        <v>203</v>
      </c>
      <c r="F822" s="159" t="s">
        <v>4706</v>
      </c>
      <c r="H822" s="160">
        <v>43.354999999999997</v>
      </c>
      <c r="I822" s="161"/>
      <c r="L822" s="157"/>
      <c r="M822" s="162"/>
      <c r="T822" s="163"/>
      <c r="AT822" s="158" t="s">
        <v>203</v>
      </c>
      <c r="AU822" s="158" t="s">
        <v>89</v>
      </c>
      <c r="AV822" s="13" t="s">
        <v>89</v>
      </c>
      <c r="AW822" s="13" t="s">
        <v>4</v>
      </c>
      <c r="AX822" s="13" t="s">
        <v>22</v>
      </c>
      <c r="AY822" s="158" t="s">
        <v>192</v>
      </c>
    </row>
    <row r="823" spans="2:65" s="1" customFormat="1" ht="21.75" customHeight="1" x14ac:dyDescent="0.2">
      <c r="B823" s="33"/>
      <c r="C823" s="133" t="s">
        <v>2217</v>
      </c>
      <c r="D823" s="133" t="s">
        <v>194</v>
      </c>
      <c r="E823" s="134" t="s">
        <v>4707</v>
      </c>
      <c r="F823" s="135" t="s">
        <v>4708</v>
      </c>
      <c r="G823" s="136" t="s">
        <v>234</v>
      </c>
      <c r="H823" s="137">
        <v>37.700000000000003</v>
      </c>
      <c r="I823" s="138"/>
      <c r="J823" s="139">
        <f>ROUND(I823*H823,2)</f>
        <v>0</v>
      </c>
      <c r="K823" s="135" t="s">
        <v>198</v>
      </c>
      <c r="L823" s="33"/>
      <c r="M823" s="140" t="s">
        <v>20</v>
      </c>
      <c r="N823" s="141" t="s">
        <v>51</v>
      </c>
      <c r="P823" s="142">
        <f>O823*H823</f>
        <v>0</v>
      </c>
      <c r="Q823" s="142">
        <v>0</v>
      </c>
      <c r="R823" s="142">
        <f>Q823*H823</f>
        <v>0</v>
      </c>
      <c r="S823" s="142">
        <v>1.6500000000000001E-2</v>
      </c>
      <c r="T823" s="143">
        <f>S823*H823</f>
        <v>0.6220500000000001</v>
      </c>
      <c r="AR823" s="144" t="s">
        <v>350</v>
      </c>
      <c r="AT823" s="144" t="s">
        <v>194</v>
      </c>
      <c r="AU823" s="144" t="s">
        <v>89</v>
      </c>
      <c r="AY823" s="18" t="s">
        <v>192</v>
      </c>
      <c r="BE823" s="145">
        <f>IF(N823="základní",J823,0)</f>
        <v>0</v>
      </c>
      <c r="BF823" s="145">
        <f>IF(N823="snížená",J823,0)</f>
        <v>0</v>
      </c>
      <c r="BG823" s="145">
        <f>IF(N823="zákl. přenesená",J823,0)</f>
        <v>0</v>
      </c>
      <c r="BH823" s="145">
        <f>IF(N823="sníž. přenesená",J823,0)</f>
        <v>0</v>
      </c>
      <c r="BI823" s="145">
        <f>IF(N823="nulová",J823,0)</f>
        <v>0</v>
      </c>
      <c r="BJ823" s="18" t="s">
        <v>22</v>
      </c>
      <c r="BK823" s="145">
        <f>ROUND(I823*H823,2)</f>
        <v>0</v>
      </c>
      <c r="BL823" s="18" t="s">
        <v>350</v>
      </c>
      <c r="BM823" s="144" t="s">
        <v>4709</v>
      </c>
    </row>
    <row r="824" spans="2:65" s="1" customFormat="1" ht="10.199999999999999" x14ac:dyDescent="0.2">
      <c r="B824" s="33"/>
      <c r="D824" s="146" t="s">
        <v>201</v>
      </c>
      <c r="F824" s="147" t="s">
        <v>4710</v>
      </c>
      <c r="I824" s="148"/>
      <c r="L824" s="33"/>
      <c r="M824" s="149"/>
      <c r="T824" s="54"/>
      <c r="AT824" s="18" t="s">
        <v>201</v>
      </c>
      <c r="AU824" s="18" t="s">
        <v>89</v>
      </c>
    </row>
    <row r="825" spans="2:65" s="12" customFormat="1" ht="10.199999999999999" x14ac:dyDescent="0.2">
      <c r="B825" s="150"/>
      <c r="D825" s="151" t="s">
        <v>203</v>
      </c>
      <c r="E825" s="152" t="s">
        <v>20</v>
      </c>
      <c r="F825" s="153" t="s">
        <v>4711</v>
      </c>
      <c r="H825" s="152" t="s">
        <v>20</v>
      </c>
      <c r="I825" s="154"/>
      <c r="L825" s="150"/>
      <c r="M825" s="155"/>
      <c r="T825" s="156"/>
      <c r="AT825" s="152" t="s">
        <v>203</v>
      </c>
      <c r="AU825" s="152" t="s">
        <v>89</v>
      </c>
      <c r="AV825" s="12" t="s">
        <v>22</v>
      </c>
      <c r="AW825" s="12" t="s">
        <v>39</v>
      </c>
      <c r="AX825" s="12" t="s">
        <v>80</v>
      </c>
      <c r="AY825" s="152" t="s">
        <v>192</v>
      </c>
    </row>
    <row r="826" spans="2:65" s="12" customFormat="1" ht="10.199999999999999" x14ac:dyDescent="0.2">
      <c r="B826" s="150"/>
      <c r="D826" s="151" t="s">
        <v>203</v>
      </c>
      <c r="E826" s="152" t="s">
        <v>20</v>
      </c>
      <c r="F826" s="153" t="s">
        <v>4712</v>
      </c>
      <c r="H826" s="152" t="s">
        <v>20</v>
      </c>
      <c r="I826" s="154"/>
      <c r="L826" s="150"/>
      <c r="M826" s="155"/>
      <c r="T826" s="156"/>
      <c r="AT826" s="152" t="s">
        <v>203</v>
      </c>
      <c r="AU826" s="152" t="s">
        <v>89</v>
      </c>
      <c r="AV826" s="12" t="s">
        <v>22</v>
      </c>
      <c r="AW826" s="12" t="s">
        <v>39</v>
      </c>
      <c r="AX826" s="12" t="s">
        <v>80</v>
      </c>
      <c r="AY826" s="152" t="s">
        <v>192</v>
      </c>
    </row>
    <row r="827" spans="2:65" s="13" customFormat="1" ht="10.199999999999999" x14ac:dyDescent="0.2">
      <c r="B827" s="157"/>
      <c r="D827" s="151" t="s">
        <v>203</v>
      </c>
      <c r="E827" s="158" t="s">
        <v>20</v>
      </c>
      <c r="F827" s="159" t="s">
        <v>4702</v>
      </c>
      <c r="H827" s="160">
        <v>37.700000000000003</v>
      </c>
      <c r="I827" s="161"/>
      <c r="L827" s="157"/>
      <c r="M827" s="162"/>
      <c r="T827" s="163"/>
      <c r="AT827" s="158" t="s">
        <v>203</v>
      </c>
      <c r="AU827" s="158" t="s">
        <v>89</v>
      </c>
      <c r="AV827" s="13" t="s">
        <v>89</v>
      </c>
      <c r="AW827" s="13" t="s">
        <v>39</v>
      </c>
      <c r="AX827" s="13" t="s">
        <v>22</v>
      </c>
      <c r="AY827" s="158" t="s">
        <v>192</v>
      </c>
    </row>
    <row r="828" spans="2:65" s="1" customFormat="1" ht="16.5" customHeight="1" x14ac:dyDescent="0.2">
      <c r="B828" s="33"/>
      <c r="C828" s="133" t="s">
        <v>2227</v>
      </c>
      <c r="D828" s="133" t="s">
        <v>194</v>
      </c>
      <c r="E828" s="134" t="s">
        <v>4713</v>
      </c>
      <c r="F828" s="135" t="s">
        <v>4714</v>
      </c>
      <c r="G828" s="136" t="s">
        <v>234</v>
      </c>
      <c r="H828" s="137">
        <v>37.700000000000003</v>
      </c>
      <c r="I828" s="138"/>
      <c r="J828" s="139">
        <f>ROUND(I828*H828,2)</f>
        <v>0</v>
      </c>
      <c r="K828" s="135" t="s">
        <v>198</v>
      </c>
      <c r="L828" s="33"/>
      <c r="M828" s="140" t="s">
        <v>20</v>
      </c>
      <c r="N828" s="141" t="s">
        <v>51</v>
      </c>
      <c r="P828" s="142">
        <f>O828*H828</f>
        <v>0</v>
      </c>
      <c r="Q828" s="142">
        <v>9.3999999999999997E-4</v>
      </c>
      <c r="R828" s="142">
        <f>Q828*H828</f>
        <v>3.5438000000000004E-2</v>
      </c>
      <c r="S828" s="142">
        <v>0</v>
      </c>
      <c r="T828" s="143">
        <f>S828*H828</f>
        <v>0</v>
      </c>
      <c r="AR828" s="144" t="s">
        <v>350</v>
      </c>
      <c r="AT828" s="144" t="s">
        <v>194</v>
      </c>
      <c r="AU828" s="144" t="s">
        <v>89</v>
      </c>
      <c r="AY828" s="18" t="s">
        <v>192</v>
      </c>
      <c r="BE828" s="145">
        <f>IF(N828="základní",J828,0)</f>
        <v>0</v>
      </c>
      <c r="BF828" s="145">
        <f>IF(N828="snížená",J828,0)</f>
        <v>0</v>
      </c>
      <c r="BG828" s="145">
        <f>IF(N828="zákl. přenesená",J828,0)</f>
        <v>0</v>
      </c>
      <c r="BH828" s="145">
        <f>IF(N828="sníž. přenesená",J828,0)</f>
        <v>0</v>
      </c>
      <c r="BI828" s="145">
        <f>IF(N828="nulová",J828,0)</f>
        <v>0</v>
      </c>
      <c r="BJ828" s="18" t="s">
        <v>22</v>
      </c>
      <c r="BK828" s="145">
        <f>ROUND(I828*H828,2)</f>
        <v>0</v>
      </c>
      <c r="BL828" s="18" t="s">
        <v>350</v>
      </c>
      <c r="BM828" s="144" t="s">
        <v>4715</v>
      </c>
    </row>
    <row r="829" spans="2:65" s="1" customFormat="1" ht="10.199999999999999" x14ac:dyDescent="0.2">
      <c r="B829" s="33"/>
      <c r="D829" s="146" t="s">
        <v>201</v>
      </c>
      <c r="F829" s="147" t="s">
        <v>4716</v>
      </c>
      <c r="I829" s="148"/>
      <c r="L829" s="33"/>
      <c r="M829" s="149"/>
      <c r="T829" s="54"/>
      <c r="AT829" s="18" t="s">
        <v>201</v>
      </c>
      <c r="AU829" s="18" t="s">
        <v>89</v>
      </c>
    </row>
    <row r="830" spans="2:65" s="12" customFormat="1" ht="10.199999999999999" x14ac:dyDescent="0.2">
      <c r="B830" s="150"/>
      <c r="D830" s="151" t="s">
        <v>203</v>
      </c>
      <c r="E830" s="152" t="s">
        <v>20</v>
      </c>
      <c r="F830" s="153" t="s">
        <v>4717</v>
      </c>
      <c r="H830" s="152" t="s">
        <v>20</v>
      </c>
      <c r="I830" s="154"/>
      <c r="L830" s="150"/>
      <c r="M830" s="155"/>
      <c r="T830" s="156"/>
      <c r="AT830" s="152" t="s">
        <v>203</v>
      </c>
      <c r="AU830" s="152" t="s">
        <v>89</v>
      </c>
      <c r="AV830" s="12" t="s">
        <v>22</v>
      </c>
      <c r="AW830" s="12" t="s">
        <v>39</v>
      </c>
      <c r="AX830" s="12" t="s">
        <v>80</v>
      </c>
      <c r="AY830" s="152" t="s">
        <v>192</v>
      </c>
    </row>
    <row r="831" spans="2:65" s="12" customFormat="1" ht="10.199999999999999" x14ac:dyDescent="0.2">
      <c r="B831" s="150"/>
      <c r="D831" s="151" t="s">
        <v>203</v>
      </c>
      <c r="E831" s="152" t="s">
        <v>20</v>
      </c>
      <c r="F831" s="153" t="s">
        <v>4701</v>
      </c>
      <c r="H831" s="152" t="s">
        <v>20</v>
      </c>
      <c r="I831" s="154"/>
      <c r="L831" s="150"/>
      <c r="M831" s="155"/>
      <c r="T831" s="156"/>
      <c r="AT831" s="152" t="s">
        <v>203</v>
      </c>
      <c r="AU831" s="152" t="s">
        <v>89</v>
      </c>
      <c r="AV831" s="12" t="s">
        <v>22</v>
      </c>
      <c r="AW831" s="12" t="s">
        <v>39</v>
      </c>
      <c r="AX831" s="12" t="s">
        <v>80</v>
      </c>
      <c r="AY831" s="152" t="s">
        <v>192</v>
      </c>
    </row>
    <row r="832" spans="2:65" s="13" customFormat="1" ht="10.199999999999999" x14ac:dyDescent="0.2">
      <c r="B832" s="157"/>
      <c r="D832" s="151" t="s">
        <v>203</v>
      </c>
      <c r="E832" s="158" t="s">
        <v>20</v>
      </c>
      <c r="F832" s="159" t="s">
        <v>4702</v>
      </c>
      <c r="H832" s="160">
        <v>37.700000000000003</v>
      </c>
      <c r="I832" s="161"/>
      <c r="L832" s="157"/>
      <c r="M832" s="162"/>
      <c r="T832" s="163"/>
      <c r="AT832" s="158" t="s">
        <v>203</v>
      </c>
      <c r="AU832" s="158" t="s">
        <v>89</v>
      </c>
      <c r="AV832" s="13" t="s">
        <v>89</v>
      </c>
      <c r="AW832" s="13" t="s">
        <v>39</v>
      </c>
      <c r="AX832" s="13" t="s">
        <v>22</v>
      </c>
      <c r="AY832" s="158" t="s">
        <v>192</v>
      </c>
    </row>
    <row r="833" spans="2:65" s="1" customFormat="1" ht="24.15" customHeight="1" x14ac:dyDescent="0.2">
      <c r="B833" s="33"/>
      <c r="C833" s="185" t="s">
        <v>2232</v>
      </c>
      <c r="D833" s="185" t="s">
        <v>1615</v>
      </c>
      <c r="E833" s="186" t="s">
        <v>4718</v>
      </c>
      <c r="F833" s="187" t="s">
        <v>4719</v>
      </c>
      <c r="G833" s="188" t="s">
        <v>234</v>
      </c>
      <c r="H833" s="189">
        <v>43.354999999999997</v>
      </c>
      <c r="I833" s="190"/>
      <c r="J833" s="191">
        <f>ROUND(I833*H833,2)</f>
        <v>0</v>
      </c>
      <c r="K833" s="187" t="s">
        <v>198</v>
      </c>
      <c r="L833" s="192"/>
      <c r="M833" s="193" t="s">
        <v>20</v>
      </c>
      <c r="N833" s="194" t="s">
        <v>51</v>
      </c>
      <c r="P833" s="142">
        <f>O833*H833</f>
        <v>0</v>
      </c>
      <c r="Q833" s="142">
        <v>6.6E-3</v>
      </c>
      <c r="R833" s="142">
        <f>Q833*H833</f>
        <v>0.28614299999999998</v>
      </c>
      <c r="S833" s="142">
        <v>0</v>
      </c>
      <c r="T833" s="143">
        <f>S833*H833</f>
        <v>0</v>
      </c>
      <c r="AR833" s="144" t="s">
        <v>490</v>
      </c>
      <c r="AT833" s="144" t="s">
        <v>1615</v>
      </c>
      <c r="AU833" s="144" t="s">
        <v>89</v>
      </c>
      <c r="AY833" s="18" t="s">
        <v>192</v>
      </c>
      <c r="BE833" s="145">
        <f>IF(N833="základní",J833,0)</f>
        <v>0</v>
      </c>
      <c r="BF833" s="145">
        <f>IF(N833="snížená",J833,0)</f>
        <v>0</v>
      </c>
      <c r="BG833" s="145">
        <f>IF(N833="zákl. přenesená",J833,0)</f>
        <v>0</v>
      </c>
      <c r="BH833" s="145">
        <f>IF(N833="sníž. přenesená",J833,0)</f>
        <v>0</v>
      </c>
      <c r="BI833" s="145">
        <f>IF(N833="nulová",J833,0)</f>
        <v>0</v>
      </c>
      <c r="BJ833" s="18" t="s">
        <v>22</v>
      </c>
      <c r="BK833" s="145">
        <f>ROUND(I833*H833,2)</f>
        <v>0</v>
      </c>
      <c r="BL833" s="18" t="s">
        <v>350</v>
      </c>
      <c r="BM833" s="144" t="s">
        <v>4720</v>
      </c>
    </row>
    <row r="834" spans="2:65" s="13" customFormat="1" ht="10.199999999999999" x14ac:dyDescent="0.2">
      <c r="B834" s="157"/>
      <c r="D834" s="151" t="s">
        <v>203</v>
      </c>
      <c r="F834" s="159" t="s">
        <v>4706</v>
      </c>
      <c r="H834" s="160">
        <v>43.354999999999997</v>
      </c>
      <c r="I834" s="161"/>
      <c r="L834" s="157"/>
      <c r="M834" s="162"/>
      <c r="T834" s="163"/>
      <c r="AT834" s="158" t="s">
        <v>203</v>
      </c>
      <c r="AU834" s="158" t="s">
        <v>89</v>
      </c>
      <c r="AV834" s="13" t="s">
        <v>89</v>
      </c>
      <c r="AW834" s="13" t="s">
        <v>4</v>
      </c>
      <c r="AX834" s="13" t="s">
        <v>22</v>
      </c>
      <c r="AY834" s="158" t="s">
        <v>192</v>
      </c>
    </row>
    <row r="835" spans="2:65" s="1" customFormat="1" ht="24.15" customHeight="1" x14ac:dyDescent="0.2">
      <c r="B835" s="33"/>
      <c r="C835" s="133" t="s">
        <v>2237</v>
      </c>
      <c r="D835" s="133" t="s">
        <v>194</v>
      </c>
      <c r="E835" s="134" t="s">
        <v>4721</v>
      </c>
      <c r="F835" s="135" t="s">
        <v>4722</v>
      </c>
      <c r="G835" s="136" t="s">
        <v>234</v>
      </c>
      <c r="H835" s="137">
        <v>37.700000000000003</v>
      </c>
      <c r="I835" s="138"/>
      <c r="J835" s="139">
        <f>ROUND(I835*H835,2)</f>
        <v>0</v>
      </c>
      <c r="K835" s="135" t="s">
        <v>198</v>
      </c>
      <c r="L835" s="33"/>
      <c r="M835" s="140" t="s">
        <v>20</v>
      </c>
      <c r="N835" s="141" t="s">
        <v>51</v>
      </c>
      <c r="P835" s="142">
        <f>O835*H835</f>
        <v>0</v>
      </c>
      <c r="Q835" s="142">
        <v>0</v>
      </c>
      <c r="R835" s="142">
        <f>Q835*H835</f>
        <v>0</v>
      </c>
      <c r="S835" s="142">
        <v>0</v>
      </c>
      <c r="T835" s="143">
        <f>S835*H835</f>
        <v>0</v>
      </c>
      <c r="AR835" s="144" t="s">
        <v>350</v>
      </c>
      <c r="AT835" s="144" t="s">
        <v>194</v>
      </c>
      <c r="AU835" s="144" t="s">
        <v>89</v>
      </c>
      <c r="AY835" s="18" t="s">
        <v>192</v>
      </c>
      <c r="BE835" s="145">
        <f>IF(N835="základní",J835,0)</f>
        <v>0</v>
      </c>
      <c r="BF835" s="145">
        <f>IF(N835="snížená",J835,0)</f>
        <v>0</v>
      </c>
      <c r="BG835" s="145">
        <f>IF(N835="zákl. přenesená",J835,0)</f>
        <v>0</v>
      </c>
      <c r="BH835" s="145">
        <f>IF(N835="sníž. přenesená",J835,0)</f>
        <v>0</v>
      </c>
      <c r="BI835" s="145">
        <f>IF(N835="nulová",J835,0)</f>
        <v>0</v>
      </c>
      <c r="BJ835" s="18" t="s">
        <v>22</v>
      </c>
      <c r="BK835" s="145">
        <f>ROUND(I835*H835,2)</f>
        <v>0</v>
      </c>
      <c r="BL835" s="18" t="s">
        <v>350</v>
      </c>
      <c r="BM835" s="144" t="s">
        <v>4723</v>
      </c>
    </row>
    <row r="836" spans="2:65" s="1" customFormat="1" ht="10.199999999999999" x14ac:dyDescent="0.2">
      <c r="B836" s="33"/>
      <c r="D836" s="146" t="s">
        <v>201</v>
      </c>
      <c r="F836" s="147" t="s">
        <v>4724</v>
      </c>
      <c r="I836" s="148"/>
      <c r="L836" s="33"/>
      <c r="M836" s="149"/>
      <c r="T836" s="54"/>
      <c r="AT836" s="18" t="s">
        <v>201</v>
      </c>
      <c r="AU836" s="18" t="s">
        <v>89</v>
      </c>
    </row>
    <row r="837" spans="2:65" s="1" customFormat="1" ht="24.15" customHeight="1" x14ac:dyDescent="0.2">
      <c r="B837" s="33"/>
      <c r="C837" s="133" t="s">
        <v>2287</v>
      </c>
      <c r="D837" s="133" t="s">
        <v>194</v>
      </c>
      <c r="E837" s="134" t="s">
        <v>4725</v>
      </c>
      <c r="F837" s="135" t="s">
        <v>4726</v>
      </c>
      <c r="G837" s="136" t="s">
        <v>487</v>
      </c>
      <c r="H837" s="137">
        <v>2</v>
      </c>
      <c r="I837" s="138"/>
      <c r="J837" s="139">
        <f>ROUND(I837*H837,2)</f>
        <v>0</v>
      </c>
      <c r="K837" s="135" t="s">
        <v>198</v>
      </c>
      <c r="L837" s="33"/>
      <c r="M837" s="140" t="s">
        <v>20</v>
      </c>
      <c r="N837" s="141" t="s">
        <v>51</v>
      </c>
      <c r="P837" s="142">
        <f>O837*H837</f>
        <v>0</v>
      </c>
      <c r="Q837" s="142">
        <v>1E-4</v>
      </c>
      <c r="R837" s="142">
        <f>Q837*H837</f>
        <v>2.0000000000000001E-4</v>
      </c>
      <c r="S837" s="142">
        <v>0</v>
      </c>
      <c r="T837" s="143">
        <f>S837*H837</f>
        <v>0</v>
      </c>
      <c r="AR837" s="144" t="s">
        <v>350</v>
      </c>
      <c r="AT837" s="144" t="s">
        <v>194</v>
      </c>
      <c r="AU837" s="144" t="s">
        <v>89</v>
      </c>
      <c r="AY837" s="18" t="s">
        <v>192</v>
      </c>
      <c r="BE837" s="145">
        <f>IF(N837="základní",J837,0)</f>
        <v>0</v>
      </c>
      <c r="BF837" s="145">
        <f>IF(N837="snížená",J837,0)</f>
        <v>0</v>
      </c>
      <c r="BG837" s="145">
        <f>IF(N837="zákl. přenesená",J837,0)</f>
        <v>0</v>
      </c>
      <c r="BH837" s="145">
        <f>IF(N837="sníž. přenesená",J837,0)</f>
        <v>0</v>
      </c>
      <c r="BI837" s="145">
        <f>IF(N837="nulová",J837,0)</f>
        <v>0</v>
      </c>
      <c r="BJ837" s="18" t="s">
        <v>22</v>
      </c>
      <c r="BK837" s="145">
        <f>ROUND(I837*H837,2)</f>
        <v>0</v>
      </c>
      <c r="BL837" s="18" t="s">
        <v>350</v>
      </c>
      <c r="BM837" s="144" t="s">
        <v>4727</v>
      </c>
    </row>
    <row r="838" spans="2:65" s="1" customFormat="1" ht="10.199999999999999" x14ac:dyDescent="0.2">
      <c r="B838" s="33"/>
      <c r="D838" s="146" t="s">
        <v>201</v>
      </c>
      <c r="F838" s="147" t="s">
        <v>4728</v>
      </c>
      <c r="I838" s="148"/>
      <c r="L838" s="33"/>
      <c r="M838" s="149"/>
      <c r="T838" s="54"/>
      <c r="AT838" s="18" t="s">
        <v>201</v>
      </c>
      <c r="AU838" s="18" t="s">
        <v>89</v>
      </c>
    </row>
    <row r="839" spans="2:65" s="12" customFormat="1" ht="10.199999999999999" x14ac:dyDescent="0.2">
      <c r="B839" s="150"/>
      <c r="D839" s="151" t="s">
        <v>203</v>
      </c>
      <c r="E839" s="152" t="s">
        <v>20</v>
      </c>
      <c r="F839" s="153" t="s">
        <v>4729</v>
      </c>
      <c r="H839" s="152" t="s">
        <v>20</v>
      </c>
      <c r="I839" s="154"/>
      <c r="L839" s="150"/>
      <c r="M839" s="155"/>
      <c r="T839" s="156"/>
      <c r="AT839" s="152" t="s">
        <v>203</v>
      </c>
      <c r="AU839" s="152" t="s">
        <v>89</v>
      </c>
      <c r="AV839" s="12" t="s">
        <v>22</v>
      </c>
      <c r="AW839" s="12" t="s">
        <v>39</v>
      </c>
      <c r="AX839" s="12" t="s">
        <v>80</v>
      </c>
      <c r="AY839" s="152" t="s">
        <v>192</v>
      </c>
    </row>
    <row r="840" spans="2:65" s="13" customFormat="1" ht="10.199999999999999" x14ac:dyDescent="0.2">
      <c r="B840" s="157"/>
      <c r="D840" s="151" t="s">
        <v>203</v>
      </c>
      <c r="E840" s="158" t="s">
        <v>20</v>
      </c>
      <c r="F840" s="159" t="s">
        <v>89</v>
      </c>
      <c r="H840" s="160">
        <v>2</v>
      </c>
      <c r="I840" s="161"/>
      <c r="L840" s="157"/>
      <c r="M840" s="162"/>
      <c r="T840" s="163"/>
      <c r="AT840" s="158" t="s">
        <v>203</v>
      </c>
      <c r="AU840" s="158" t="s">
        <v>89</v>
      </c>
      <c r="AV840" s="13" t="s">
        <v>89</v>
      </c>
      <c r="AW840" s="13" t="s">
        <v>39</v>
      </c>
      <c r="AX840" s="13" t="s">
        <v>22</v>
      </c>
      <c r="AY840" s="158" t="s">
        <v>192</v>
      </c>
    </row>
    <row r="841" spans="2:65" s="1" customFormat="1" ht="16.5" customHeight="1" x14ac:dyDescent="0.2">
      <c r="B841" s="33"/>
      <c r="C841" s="185" t="s">
        <v>2293</v>
      </c>
      <c r="D841" s="185" t="s">
        <v>1615</v>
      </c>
      <c r="E841" s="186" t="s">
        <v>4730</v>
      </c>
      <c r="F841" s="187" t="s">
        <v>4731</v>
      </c>
      <c r="G841" s="188" t="s">
        <v>487</v>
      </c>
      <c r="H841" s="189">
        <v>2</v>
      </c>
      <c r="I841" s="190"/>
      <c r="J841" s="191">
        <f>ROUND(I841*H841,2)</f>
        <v>0</v>
      </c>
      <c r="K841" s="187" t="s">
        <v>20</v>
      </c>
      <c r="L841" s="192"/>
      <c r="M841" s="193" t="s">
        <v>20</v>
      </c>
      <c r="N841" s="194" t="s">
        <v>51</v>
      </c>
      <c r="P841" s="142">
        <f>O841*H841</f>
        <v>0</v>
      </c>
      <c r="Q841" s="142">
        <v>5.5000000000000003E-4</v>
      </c>
      <c r="R841" s="142">
        <f>Q841*H841</f>
        <v>1.1000000000000001E-3</v>
      </c>
      <c r="S841" s="142">
        <v>0</v>
      </c>
      <c r="T841" s="143">
        <f>S841*H841</f>
        <v>0</v>
      </c>
      <c r="AR841" s="144" t="s">
        <v>490</v>
      </c>
      <c r="AT841" s="144" t="s">
        <v>1615</v>
      </c>
      <c r="AU841" s="144" t="s">
        <v>89</v>
      </c>
      <c r="AY841" s="18" t="s">
        <v>192</v>
      </c>
      <c r="BE841" s="145">
        <f>IF(N841="základní",J841,0)</f>
        <v>0</v>
      </c>
      <c r="BF841" s="145">
        <f>IF(N841="snížená",J841,0)</f>
        <v>0</v>
      </c>
      <c r="BG841" s="145">
        <f>IF(N841="zákl. přenesená",J841,0)</f>
        <v>0</v>
      </c>
      <c r="BH841" s="145">
        <f>IF(N841="sníž. přenesená",J841,0)</f>
        <v>0</v>
      </c>
      <c r="BI841" s="145">
        <f>IF(N841="nulová",J841,0)</f>
        <v>0</v>
      </c>
      <c r="BJ841" s="18" t="s">
        <v>22</v>
      </c>
      <c r="BK841" s="145">
        <f>ROUND(I841*H841,2)</f>
        <v>0</v>
      </c>
      <c r="BL841" s="18" t="s">
        <v>350</v>
      </c>
      <c r="BM841" s="144" t="s">
        <v>4732</v>
      </c>
    </row>
    <row r="842" spans="2:65" s="12" customFormat="1" ht="10.199999999999999" x14ac:dyDescent="0.2">
      <c r="B842" s="150"/>
      <c r="D842" s="151" t="s">
        <v>203</v>
      </c>
      <c r="E842" s="152" t="s">
        <v>20</v>
      </c>
      <c r="F842" s="153" t="s">
        <v>777</v>
      </c>
      <c r="H842" s="152" t="s">
        <v>20</v>
      </c>
      <c r="I842" s="154"/>
      <c r="L842" s="150"/>
      <c r="M842" s="155"/>
      <c r="T842" s="156"/>
      <c r="AT842" s="152" t="s">
        <v>203</v>
      </c>
      <c r="AU842" s="152" t="s">
        <v>89</v>
      </c>
      <c r="AV842" s="12" t="s">
        <v>22</v>
      </c>
      <c r="AW842" s="12" t="s">
        <v>39</v>
      </c>
      <c r="AX842" s="12" t="s">
        <v>80</v>
      </c>
      <c r="AY842" s="152" t="s">
        <v>192</v>
      </c>
    </row>
    <row r="843" spans="2:65" s="13" customFormat="1" ht="10.199999999999999" x14ac:dyDescent="0.2">
      <c r="B843" s="157"/>
      <c r="D843" s="151" t="s">
        <v>203</v>
      </c>
      <c r="E843" s="158" t="s">
        <v>20</v>
      </c>
      <c r="F843" s="159" t="s">
        <v>89</v>
      </c>
      <c r="H843" s="160">
        <v>2</v>
      </c>
      <c r="I843" s="161"/>
      <c r="L843" s="157"/>
      <c r="M843" s="162"/>
      <c r="T843" s="163"/>
      <c r="AT843" s="158" t="s">
        <v>203</v>
      </c>
      <c r="AU843" s="158" t="s">
        <v>89</v>
      </c>
      <c r="AV843" s="13" t="s">
        <v>89</v>
      </c>
      <c r="AW843" s="13" t="s">
        <v>39</v>
      </c>
      <c r="AX843" s="13" t="s">
        <v>22</v>
      </c>
      <c r="AY843" s="158" t="s">
        <v>192</v>
      </c>
    </row>
    <row r="844" spans="2:65" s="1" customFormat="1" ht="24.15" customHeight="1" x14ac:dyDescent="0.2">
      <c r="B844" s="33"/>
      <c r="C844" s="133" t="s">
        <v>2298</v>
      </c>
      <c r="D844" s="133" t="s">
        <v>194</v>
      </c>
      <c r="E844" s="134" t="s">
        <v>4733</v>
      </c>
      <c r="F844" s="135" t="s">
        <v>4734</v>
      </c>
      <c r="G844" s="136" t="s">
        <v>898</v>
      </c>
      <c r="H844" s="137">
        <v>0.40699999999999997</v>
      </c>
      <c r="I844" s="138"/>
      <c r="J844" s="139">
        <f>ROUND(I844*H844,2)</f>
        <v>0</v>
      </c>
      <c r="K844" s="135" t="s">
        <v>198</v>
      </c>
      <c r="L844" s="33"/>
      <c r="M844" s="140" t="s">
        <v>20</v>
      </c>
      <c r="N844" s="141" t="s">
        <v>51</v>
      </c>
      <c r="P844" s="142">
        <f>O844*H844</f>
        <v>0</v>
      </c>
      <c r="Q844" s="142">
        <v>0</v>
      </c>
      <c r="R844" s="142">
        <f>Q844*H844</f>
        <v>0</v>
      </c>
      <c r="S844" s="142">
        <v>0</v>
      </c>
      <c r="T844" s="143">
        <f>S844*H844</f>
        <v>0</v>
      </c>
      <c r="AR844" s="144" t="s">
        <v>350</v>
      </c>
      <c r="AT844" s="144" t="s">
        <v>194</v>
      </c>
      <c r="AU844" s="144" t="s">
        <v>89</v>
      </c>
      <c r="AY844" s="18" t="s">
        <v>192</v>
      </c>
      <c r="BE844" s="145">
        <f>IF(N844="základní",J844,0)</f>
        <v>0</v>
      </c>
      <c r="BF844" s="145">
        <f>IF(N844="snížená",J844,0)</f>
        <v>0</v>
      </c>
      <c r="BG844" s="145">
        <f>IF(N844="zákl. přenesená",J844,0)</f>
        <v>0</v>
      </c>
      <c r="BH844" s="145">
        <f>IF(N844="sníž. přenesená",J844,0)</f>
        <v>0</v>
      </c>
      <c r="BI844" s="145">
        <f>IF(N844="nulová",J844,0)</f>
        <v>0</v>
      </c>
      <c r="BJ844" s="18" t="s">
        <v>22</v>
      </c>
      <c r="BK844" s="145">
        <f>ROUND(I844*H844,2)</f>
        <v>0</v>
      </c>
      <c r="BL844" s="18" t="s">
        <v>350</v>
      </c>
      <c r="BM844" s="144" t="s">
        <v>4735</v>
      </c>
    </row>
    <row r="845" spans="2:65" s="1" customFormat="1" ht="10.199999999999999" x14ac:dyDescent="0.2">
      <c r="B845" s="33"/>
      <c r="D845" s="146" t="s">
        <v>201</v>
      </c>
      <c r="F845" s="147" t="s">
        <v>4736</v>
      </c>
      <c r="I845" s="148"/>
      <c r="L845" s="33"/>
      <c r="M845" s="149"/>
      <c r="T845" s="54"/>
      <c r="AT845" s="18" t="s">
        <v>201</v>
      </c>
      <c r="AU845" s="18" t="s">
        <v>89</v>
      </c>
    </row>
    <row r="846" spans="2:65" s="11" customFormat="1" ht="22.8" customHeight="1" x14ac:dyDescent="0.25">
      <c r="B846" s="121"/>
      <c r="D846" s="122" t="s">
        <v>79</v>
      </c>
      <c r="E846" s="131" t="s">
        <v>3118</v>
      </c>
      <c r="F846" s="131" t="s">
        <v>3119</v>
      </c>
      <c r="I846" s="124"/>
      <c r="J846" s="132">
        <f>BK846</f>
        <v>0</v>
      </c>
      <c r="L846" s="121"/>
      <c r="M846" s="126"/>
      <c r="P846" s="127">
        <f>SUM(P847:P862)</f>
        <v>0</v>
      </c>
      <c r="R846" s="127">
        <f>SUM(R847:R862)</f>
        <v>1.6442640000000002</v>
      </c>
      <c r="T846" s="128">
        <f>SUM(T847:T862)</f>
        <v>0</v>
      </c>
      <c r="AR846" s="122" t="s">
        <v>89</v>
      </c>
      <c r="AT846" s="129" t="s">
        <v>79</v>
      </c>
      <c r="AU846" s="129" t="s">
        <v>22</v>
      </c>
      <c r="AY846" s="122" t="s">
        <v>192</v>
      </c>
      <c r="BK846" s="130">
        <f>SUM(BK847:BK862)</f>
        <v>0</v>
      </c>
    </row>
    <row r="847" spans="2:65" s="1" customFormat="1" ht="24.15" customHeight="1" x14ac:dyDescent="0.2">
      <c r="B847" s="33"/>
      <c r="C847" s="133" t="s">
        <v>2324</v>
      </c>
      <c r="D847" s="133" t="s">
        <v>194</v>
      </c>
      <c r="E847" s="134" t="s">
        <v>4737</v>
      </c>
      <c r="F847" s="135" t="s">
        <v>4738</v>
      </c>
      <c r="G847" s="136" t="s">
        <v>234</v>
      </c>
      <c r="H847" s="137">
        <v>133.68</v>
      </c>
      <c r="I847" s="138"/>
      <c r="J847" s="139">
        <f>ROUND(I847*H847,2)</f>
        <v>0</v>
      </c>
      <c r="K847" s="135" t="s">
        <v>198</v>
      </c>
      <c r="L847" s="33"/>
      <c r="M847" s="140" t="s">
        <v>20</v>
      </c>
      <c r="N847" s="141" t="s">
        <v>51</v>
      </c>
      <c r="P847" s="142">
        <f>O847*H847</f>
        <v>0</v>
      </c>
      <c r="Q847" s="142">
        <v>6.0000000000000001E-3</v>
      </c>
      <c r="R847" s="142">
        <f>Q847*H847</f>
        <v>0.80208000000000002</v>
      </c>
      <c r="S847" s="142">
        <v>0</v>
      </c>
      <c r="T847" s="143">
        <f>S847*H847</f>
        <v>0</v>
      </c>
      <c r="AR847" s="144" t="s">
        <v>350</v>
      </c>
      <c r="AT847" s="144" t="s">
        <v>194</v>
      </c>
      <c r="AU847" s="144" t="s">
        <v>89</v>
      </c>
      <c r="AY847" s="18" t="s">
        <v>192</v>
      </c>
      <c r="BE847" s="145">
        <f>IF(N847="základní",J847,0)</f>
        <v>0</v>
      </c>
      <c r="BF847" s="145">
        <f>IF(N847="snížená",J847,0)</f>
        <v>0</v>
      </c>
      <c r="BG847" s="145">
        <f>IF(N847="zákl. přenesená",J847,0)</f>
        <v>0</v>
      </c>
      <c r="BH847" s="145">
        <f>IF(N847="sníž. přenesená",J847,0)</f>
        <v>0</v>
      </c>
      <c r="BI847" s="145">
        <f>IF(N847="nulová",J847,0)</f>
        <v>0</v>
      </c>
      <c r="BJ847" s="18" t="s">
        <v>22</v>
      </c>
      <c r="BK847" s="145">
        <f>ROUND(I847*H847,2)</f>
        <v>0</v>
      </c>
      <c r="BL847" s="18" t="s">
        <v>350</v>
      </c>
      <c r="BM847" s="144" t="s">
        <v>4739</v>
      </c>
    </row>
    <row r="848" spans="2:65" s="1" customFormat="1" ht="10.199999999999999" x14ac:dyDescent="0.2">
      <c r="B848" s="33"/>
      <c r="D848" s="146" t="s">
        <v>201</v>
      </c>
      <c r="F848" s="147" t="s">
        <v>4740</v>
      </c>
      <c r="I848" s="148"/>
      <c r="L848" s="33"/>
      <c r="M848" s="149"/>
      <c r="T848" s="54"/>
      <c r="AT848" s="18" t="s">
        <v>201</v>
      </c>
      <c r="AU848" s="18" t="s">
        <v>89</v>
      </c>
    </row>
    <row r="849" spans="2:65" s="12" customFormat="1" ht="10.199999999999999" x14ac:dyDescent="0.2">
      <c r="B849" s="150"/>
      <c r="D849" s="151" t="s">
        <v>203</v>
      </c>
      <c r="E849" s="152" t="s">
        <v>20</v>
      </c>
      <c r="F849" s="153" t="s">
        <v>4741</v>
      </c>
      <c r="H849" s="152" t="s">
        <v>20</v>
      </c>
      <c r="I849" s="154"/>
      <c r="L849" s="150"/>
      <c r="M849" s="155"/>
      <c r="T849" s="156"/>
      <c r="AT849" s="152" t="s">
        <v>203</v>
      </c>
      <c r="AU849" s="152" t="s">
        <v>89</v>
      </c>
      <c r="AV849" s="12" t="s">
        <v>22</v>
      </c>
      <c r="AW849" s="12" t="s">
        <v>39</v>
      </c>
      <c r="AX849" s="12" t="s">
        <v>80</v>
      </c>
      <c r="AY849" s="152" t="s">
        <v>192</v>
      </c>
    </row>
    <row r="850" spans="2:65" s="12" customFormat="1" ht="10.199999999999999" x14ac:dyDescent="0.2">
      <c r="B850" s="150"/>
      <c r="D850" s="151" t="s">
        <v>203</v>
      </c>
      <c r="E850" s="152" t="s">
        <v>20</v>
      </c>
      <c r="F850" s="153" t="s">
        <v>4742</v>
      </c>
      <c r="H850" s="152" t="s">
        <v>20</v>
      </c>
      <c r="I850" s="154"/>
      <c r="L850" s="150"/>
      <c r="M850" s="155"/>
      <c r="T850" s="156"/>
      <c r="AT850" s="152" t="s">
        <v>203</v>
      </c>
      <c r="AU850" s="152" t="s">
        <v>89</v>
      </c>
      <c r="AV850" s="12" t="s">
        <v>22</v>
      </c>
      <c r="AW850" s="12" t="s">
        <v>39</v>
      </c>
      <c r="AX850" s="12" t="s">
        <v>80</v>
      </c>
      <c r="AY850" s="152" t="s">
        <v>192</v>
      </c>
    </row>
    <row r="851" spans="2:65" s="13" customFormat="1" ht="10.199999999999999" x14ac:dyDescent="0.2">
      <c r="B851" s="157"/>
      <c r="D851" s="151" t="s">
        <v>203</v>
      </c>
      <c r="E851" s="158" t="s">
        <v>20</v>
      </c>
      <c r="F851" s="159" t="s">
        <v>4743</v>
      </c>
      <c r="H851" s="160">
        <v>90.28</v>
      </c>
      <c r="I851" s="161"/>
      <c r="L851" s="157"/>
      <c r="M851" s="162"/>
      <c r="T851" s="163"/>
      <c r="AT851" s="158" t="s">
        <v>203</v>
      </c>
      <c r="AU851" s="158" t="s">
        <v>89</v>
      </c>
      <c r="AV851" s="13" t="s">
        <v>89</v>
      </c>
      <c r="AW851" s="13" t="s">
        <v>39</v>
      </c>
      <c r="AX851" s="13" t="s">
        <v>80</v>
      </c>
      <c r="AY851" s="158" t="s">
        <v>192</v>
      </c>
    </row>
    <row r="852" spans="2:65" s="12" customFormat="1" ht="10.199999999999999" x14ac:dyDescent="0.2">
      <c r="B852" s="150"/>
      <c r="D852" s="151" t="s">
        <v>203</v>
      </c>
      <c r="E852" s="152" t="s">
        <v>20</v>
      </c>
      <c r="F852" s="153" t="s">
        <v>4744</v>
      </c>
      <c r="H852" s="152" t="s">
        <v>20</v>
      </c>
      <c r="I852" s="154"/>
      <c r="L852" s="150"/>
      <c r="M852" s="155"/>
      <c r="T852" s="156"/>
      <c r="AT852" s="152" t="s">
        <v>203</v>
      </c>
      <c r="AU852" s="152" t="s">
        <v>89</v>
      </c>
      <c r="AV852" s="12" t="s">
        <v>22</v>
      </c>
      <c r="AW852" s="12" t="s">
        <v>39</v>
      </c>
      <c r="AX852" s="12" t="s">
        <v>80</v>
      </c>
      <c r="AY852" s="152" t="s">
        <v>192</v>
      </c>
    </row>
    <row r="853" spans="2:65" s="12" customFormat="1" ht="10.199999999999999" x14ac:dyDescent="0.2">
      <c r="B853" s="150"/>
      <c r="D853" s="151" t="s">
        <v>203</v>
      </c>
      <c r="E853" s="152" t="s">
        <v>20</v>
      </c>
      <c r="F853" s="153" t="s">
        <v>4745</v>
      </c>
      <c r="H853" s="152" t="s">
        <v>20</v>
      </c>
      <c r="I853" s="154"/>
      <c r="L853" s="150"/>
      <c r="M853" s="155"/>
      <c r="T853" s="156"/>
      <c r="AT853" s="152" t="s">
        <v>203</v>
      </c>
      <c r="AU853" s="152" t="s">
        <v>89</v>
      </c>
      <c r="AV853" s="12" t="s">
        <v>22</v>
      </c>
      <c r="AW853" s="12" t="s">
        <v>39</v>
      </c>
      <c r="AX853" s="12" t="s">
        <v>80</v>
      </c>
      <c r="AY853" s="152" t="s">
        <v>192</v>
      </c>
    </row>
    <row r="854" spans="2:65" s="13" customFormat="1" ht="10.199999999999999" x14ac:dyDescent="0.2">
      <c r="B854" s="157"/>
      <c r="D854" s="151" t="s">
        <v>203</v>
      </c>
      <c r="E854" s="158" t="s">
        <v>20</v>
      </c>
      <c r="F854" s="159" t="s">
        <v>4746</v>
      </c>
      <c r="H854" s="160">
        <v>11.4</v>
      </c>
      <c r="I854" s="161"/>
      <c r="L854" s="157"/>
      <c r="M854" s="162"/>
      <c r="T854" s="163"/>
      <c r="AT854" s="158" t="s">
        <v>203</v>
      </c>
      <c r="AU854" s="158" t="s">
        <v>89</v>
      </c>
      <c r="AV854" s="13" t="s">
        <v>89</v>
      </c>
      <c r="AW854" s="13" t="s">
        <v>39</v>
      </c>
      <c r="AX854" s="13" t="s">
        <v>80</v>
      </c>
      <c r="AY854" s="158" t="s">
        <v>192</v>
      </c>
    </row>
    <row r="855" spans="2:65" s="12" customFormat="1" ht="10.199999999999999" x14ac:dyDescent="0.2">
      <c r="B855" s="150"/>
      <c r="D855" s="151" t="s">
        <v>203</v>
      </c>
      <c r="E855" s="152" t="s">
        <v>20</v>
      </c>
      <c r="F855" s="153" t="s">
        <v>4747</v>
      </c>
      <c r="H855" s="152" t="s">
        <v>20</v>
      </c>
      <c r="I855" s="154"/>
      <c r="L855" s="150"/>
      <c r="M855" s="155"/>
      <c r="T855" s="156"/>
      <c r="AT855" s="152" t="s">
        <v>203</v>
      </c>
      <c r="AU855" s="152" t="s">
        <v>89</v>
      </c>
      <c r="AV855" s="12" t="s">
        <v>22</v>
      </c>
      <c r="AW855" s="12" t="s">
        <v>39</v>
      </c>
      <c r="AX855" s="12" t="s">
        <v>80</v>
      </c>
      <c r="AY855" s="152" t="s">
        <v>192</v>
      </c>
    </row>
    <row r="856" spans="2:65" s="13" customFormat="1" ht="10.199999999999999" x14ac:dyDescent="0.2">
      <c r="B856" s="157"/>
      <c r="D856" s="151" t="s">
        <v>203</v>
      </c>
      <c r="E856" s="158" t="s">
        <v>20</v>
      </c>
      <c r="F856" s="159" t="s">
        <v>4748</v>
      </c>
      <c r="H856" s="160">
        <v>32</v>
      </c>
      <c r="I856" s="161"/>
      <c r="L856" s="157"/>
      <c r="M856" s="162"/>
      <c r="T856" s="163"/>
      <c r="AT856" s="158" t="s">
        <v>203</v>
      </c>
      <c r="AU856" s="158" t="s">
        <v>89</v>
      </c>
      <c r="AV856" s="13" t="s">
        <v>89</v>
      </c>
      <c r="AW856" s="13" t="s">
        <v>39</v>
      </c>
      <c r="AX856" s="13" t="s">
        <v>80</v>
      </c>
      <c r="AY856" s="158" t="s">
        <v>192</v>
      </c>
    </row>
    <row r="857" spans="2:65" s="15" customFormat="1" ht="10.199999999999999" x14ac:dyDescent="0.2">
      <c r="B857" s="171"/>
      <c r="D857" s="151" t="s">
        <v>203</v>
      </c>
      <c r="E857" s="172" t="s">
        <v>4007</v>
      </c>
      <c r="F857" s="173" t="s">
        <v>335</v>
      </c>
      <c r="H857" s="174">
        <v>133.68</v>
      </c>
      <c r="I857" s="175"/>
      <c r="L857" s="171"/>
      <c r="M857" s="176"/>
      <c r="T857" s="177"/>
      <c r="AT857" s="172" t="s">
        <v>203</v>
      </c>
      <c r="AU857" s="172" t="s">
        <v>89</v>
      </c>
      <c r="AV857" s="15" t="s">
        <v>225</v>
      </c>
      <c r="AW857" s="15" t="s">
        <v>39</v>
      </c>
      <c r="AX857" s="15" t="s">
        <v>22</v>
      </c>
      <c r="AY857" s="172" t="s">
        <v>192</v>
      </c>
    </row>
    <row r="858" spans="2:65" s="1" customFormat="1" ht="16.5" customHeight="1" x14ac:dyDescent="0.2">
      <c r="B858" s="33"/>
      <c r="C858" s="185" t="s">
        <v>2330</v>
      </c>
      <c r="D858" s="185" t="s">
        <v>1615</v>
      </c>
      <c r="E858" s="186" t="s">
        <v>4749</v>
      </c>
      <c r="F858" s="187" t="s">
        <v>4750</v>
      </c>
      <c r="G858" s="188" t="s">
        <v>234</v>
      </c>
      <c r="H858" s="189">
        <v>140.364</v>
      </c>
      <c r="I858" s="190"/>
      <c r="J858" s="191">
        <f>ROUND(I858*H858,2)</f>
        <v>0</v>
      </c>
      <c r="K858" s="187" t="s">
        <v>198</v>
      </c>
      <c r="L858" s="192"/>
      <c r="M858" s="193" t="s">
        <v>20</v>
      </c>
      <c r="N858" s="194" t="s">
        <v>51</v>
      </c>
      <c r="P858" s="142">
        <f>O858*H858</f>
        <v>0</v>
      </c>
      <c r="Q858" s="142">
        <v>6.0000000000000001E-3</v>
      </c>
      <c r="R858" s="142">
        <f>Q858*H858</f>
        <v>0.84218400000000004</v>
      </c>
      <c r="S858" s="142">
        <v>0</v>
      </c>
      <c r="T858" s="143">
        <f>S858*H858</f>
        <v>0</v>
      </c>
      <c r="AR858" s="144" t="s">
        <v>490</v>
      </c>
      <c r="AT858" s="144" t="s">
        <v>1615</v>
      </c>
      <c r="AU858" s="144" t="s">
        <v>89</v>
      </c>
      <c r="AY858" s="18" t="s">
        <v>192</v>
      </c>
      <c r="BE858" s="145">
        <f>IF(N858="základní",J858,0)</f>
        <v>0</v>
      </c>
      <c r="BF858" s="145">
        <f>IF(N858="snížená",J858,0)</f>
        <v>0</v>
      </c>
      <c r="BG858" s="145">
        <f>IF(N858="zákl. přenesená",J858,0)</f>
        <v>0</v>
      </c>
      <c r="BH858" s="145">
        <f>IF(N858="sníž. přenesená",J858,0)</f>
        <v>0</v>
      </c>
      <c r="BI858" s="145">
        <f>IF(N858="nulová",J858,0)</f>
        <v>0</v>
      </c>
      <c r="BJ858" s="18" t="s">
        <v>22</v>
      </c>
      <c r="BK858" s="145">
        <f>ROUND(I858*H858,2)</f>
        <v>0</v>
      </c>
      <c r="BL858" s="18" t="s">
        <v>350</v>
      </c>
      <c r="BM858" s="144" t="s">
        <v>4751</v>
      </c>
    </row>
    <row r="859" spans="2:65" s="13" customFormat="1" ht="10.199999999999999" x14ac:dyDescent="0.2">
      <c r="B859" s="157"/>
      <c r="D859" s="151" t="s">
        <v>203</v>
      </c>
      <c r="E859" s="158" t="s">
        <v>20</v>
      </c>
      <c r="F859" s="159" t="s">
        <v>4007</v>
      </c>
      <c r="H859" s="160">
        <v>133.68</v>
      </c>
      <c r="I859" s="161"/>
      <c r="L859" s="157"/>
      <c r="M859" s="162"/>
      <c r="T859" s="163"/>
      <c r="AT859" s="158" t="s">
        <v>203</v>
      </c>
      <c r="AU859" s="158" t="s">
        <v>89</v>
      </c>
      <c r="AV859" s="13" t="s">
        <v>89</v>
      </c>
      <c r="AW859" s="13" t="s">
        <v>39</v>
      </c>
      <c r="AX859" s="13" t="s">
        <v>22</v>
      </c>
      <c r="AY859" s="158" t="s">
        <v>192</v>
      </c>
    </row>
    <row r="860" spans="2:65" s="13" customFormat="1" ht="10.199999999999999" x14ac:dyDescent="0.2">
      <c r="B860" s="157"/>
      <c r="D860" s="151" t="s">
        <v>203</v>
      </c>
      <c r="F860" s="159" t="s">
        <v>4752</v>
      </c>
      <c r="H860" s="160">
        <v>140.364</v>
      </c>
      <c r="I860" s="161"/>
      <c r="L860" s="157"/>
      <c r="M860" s="162"/>
      <c r="T860" s="163"/>
      <c r="AT860" s="158" t="s">
        <v>203</v>
      </c>
      <c r="AU860" s="158" t="s">
        <v>89</v>
      </c>
      <c r="AV860" s="13" t="s">
        <v>89</v>
      </c>
      <c r="AW860" s="13" t="s">
        <v>4</v>
      </c>
      <c r="AX860" s="13" t="s">
        <v>22</v>
      </c>
      <c r="AY860" s="158" t="s">
        <v>192</v>
      </c>
    </row>
    <row r="861" spans="2:65" s="1" customFormat="1" ht="24.15" customHeight="1" x14ac:dyDescent="0.2">
      <c r="B861" s="33"/>
      <c r="C861" s="133" t="s">
        <v>2378</v>
      </c>
      <c r="D861" s="133" t="s">
        <v>194</v>
      </c>
      <c r="E861" s="134" t="s">
        <v>4753</v>
      </c>
      <c r="F861" s="135" t="s">
        <v>4754</v>
      </c>
      <c r="G861" s="136" t="s">
        <v>898</v>
      </c>
      <c r="H861" s="137">
        <v>1.6439999999999999</v>
      </c>
      <c r="I861" s="138"/>
      <c r="J861" s="139">
        <f>ROUND(I861*H861,2)</f>
        <v>0</v>
      </c>
      <c r="K861" s="135" t="s">
        <v>198</v>
      </c>
      <c r="L861" s="33"/>
      <c r="M861" s="140" t="s">
        <v>20</v>
      </c>
      <c r="N861" s="141" t="s">
        <v>51</v>
      </c>
      <c r="P861" s="142">
        <f>O861*H861</f>
        <v>0</v>
      </c>
      <c r="Q861" s="142">
        <v>0</v>
      </c>
      <c r="R861" s="142">
        <f>Q861*H861</f>
        <v>0</v>
      </c>
      <c r="S861" s="142">
        <v>0</v>
      </c>
      <c r="T861" s="143">
        <f>S861*H861</f>
        <v>0</v>
      </c>
      <c r="AR861" s="144" t="s">
        <v>350</v>
      </c>
      <c r="AT861" s="144" t="s">
        <v>194</v>
      </c>
      <c r="AU861" s="144" t="s">
        <v>89</v>
      </c>
      <c r="AY861" s="18" t="s">
        <v>192</v>
      </c>
      <c r="BE861" s="145">
        <f>IF(N861="základní",J861,0)</f>
        <v>0</v>
      </c>
      <c r="BF861" s="145">
        <f>IF(N861="snížená",J861,0)</f>
        <v>0</v>
      </c>
      <c r="BG861" s="145">
        <f>IF(N861="zákl. přenesená",J861,0)</f>
        <v>0</v>
      </c>
      <c r="BH861" s="145">
        <f>IF(N861="sníž. přenesená",J861,0)</f>
        <v>0</v>
      </c>
      <c r="BI861" s="145">
        <f>IF(N861="nulová",J861,0)</f>
        <v>0</v>
      </c>
      <c r="BJ861" s="18" t="s">
        <v>22</v>
      </c>
      <c r="BK861" s="145">
        <f>ROUND(I861*H861,2)</f>
        <v>0</v>
      </c>
      <c r="BL861" s="18" t="s">
        <v>350</v>
      </c>
      <c r="BM861" s="144" t="s">
        <v>4755</v>
      </c>
    </row>
    <row r="862" spans="2:65" s="1" customFormat="1" ht="10.199999999999999" x14ac:dyDescent="0.2">
      <c r="B862" s="33"/>
      <c r="D862" s="146" t="s">
        <v>201</v>
      </c>
      <c r="F862" s="147" t="s">
        <v>4756</v>
      </c>
      <c r="I862" s="148"/>
      <c r="L862" s="33"/>
      <c r="M862" s="149"/>
      <c r="T862" s="54"/>
      <c r="AT862" s="18" t="s">
        <v>201</v>
      </c>
      <c r="AU862" s="18" t="s">
        <v>89</v>
      </c>
    </row>
    <row r="863" spans="2:65" s="11" customFormat="1" ht="22.8" customHeight="1" x14ac:dyDescent="0.25">
      <c r="B863" s="121"/>
      <c r="D863" s="122" t="s">
        <v>79</v>
      </c>
      <c r="E863" s="131" t="s">
        <v>1068</v>
      </c>
      <c r="F863" s="131" t="s">
        <v>1069</v>
      </c>
      <c r="I863" s="124"/>
      <c r="J863" s="132">
        <f>BK863</f>
        <v>0</v>
      </c>
      <c r="L863" s="121"/>
      <c r="M863" s="126"/>
      <c r="P863" s="127">
        <f>SUM(P864:P907)</f>
        <v>0</v>
      </c>
      <c r="R863" s="127">
        <f>SUM(R864:R907)</f>
        <v>0.38053003999999996</v>
      </c>
      <c r="T863" s="128">
        <f>SUM(T864:T907)</f>
        <v>0.36152400000000001</v>
      </c>
      <c r="AR863" s="122" t="s">
        <v>89</v>
      </c>
      <c r="AT863" s="129" t="s">
        <v>79</v>
      </c>
      <c r="AU863" s="129" t="s">
        <v>22</v>
      </c>
      <c r="AY863" s="122" t="s">
        <v>192</v>
      </c>
      <c r="BK863" s="130">
        <f>SUM(BK864:BK907)</f>
        <v>0</v>
      </c>
    </row>
    <row r="864" spans="2:65" s="1" customFormat="1" ht="16.5" customHeight="1" x14ac:dyDescent="0.2">
      <c r="B864" s="33"/>
      <c r="C864" s="133" t="s">
        <v>2383</v>
      </c>
      <c r="D864" s="133" t="s">
        <v>194</v>
      </c>
      <c r="E864" s="134" t="s">
        <v>4757</v>
      </c>
      <c r="F864" s="135" t="s">
        <v>4758</v>
      </c>
      <c r="G864" s="136" t="s">
        <v>197</v>
      </c>
      <c r="H864" s="137">
        <v>0.08</v>
      </c>
      <c r="I864" s="138"/>
      <c r="J864" s="139">
        <f>ROUND(I864*H864,2)</f>
        <v>0</v>
      </c>
      <c r="K864" s="135" t="s">
        <v>20</v>
      </c>
      <c r="L864" s="33"/>
      <c r="M864" s="140" t="s">
        <v>20</v>
      </c>
      <c r="N864" s="141" t="s">
        <v>51</v>
      </c>
      <c r="P864" s="142">
        <f>O864*H864</f>
        <v>0</v>
      </c>
      <c r="Q864" s="142">
        <v>0</v>
      </c>
      <c r="R864" s="142">
        <f>Q864*H864</f>
        <v>0</v>
      </c>
      <c r="S864" s="142">
        <v>0</v>
      </c>
      <c r="T864" s="143">
        <f>S864*H864</f>
        <v>0</v>
      </c>
      <c r="AR864" s="144" t="s">
        <v>350</v>
      </c>
      <c r="AT864" s="144" t="s">
        <v>194</v>
      </c>
      <c r="AU864" s="144" t="s">
        <v>89</v>
      </c>
      <c r="AY864" s="18" t="s">
        <v>192</v>
      </c>
      <c r="BE864" s="145">
        <f>IF(N864="základní",J864,0)</f>
        <v>0</v>
      </c>
      <c r="BF864" s="145">
        <f>IF(N864="snížená",J864,0)</f>
        <v>0</v>
      </c>
      <c r="BG864" s="145">
        <f>IF(N864="zákl. přenesená",J864,0)</f>
        <v>0</v>
      </c>
      <c r="BH864" s="145">
        <f>IF(N864="sníž. přenesená",J864,0)</f>
        <v>0</v>
      </c>
      <c r="BI864" s="145">
        <f>IF(N864="nulová",J864,0)</f>
        <v>0</v>
      </c>
      <c r="BJ864" s="18" t="s">
        <v>22</v>
      </c>
      <c r="BK864" s="145">
        <f>ROUND(I864*H864,2)</f>
        <v>0</v>
      </c>
      <c r="BL864" s="18" t="s">
        <v>350</v>
      </c>
      <c r="BM864" s="144" t="s">
        <v>4759</v>
      </c>
    </row>
    <row r="865" spans="2:65" s="12" customFormat="1" ht="10.199999999999999" x14ac:dyDescent="0.2">
      <c r="B865" s="150"/>
      <c r="D865" s="151" t="s">
        <v>203</v>
      </c>
      <c r="E865" s="152" t="s">
        <v>20</v>
      </c>
      <c r="F865" s="153" t="s">
        <v>4760</v>
      </c>
      <c r="H865" s="152" t="s">
        <v>20</v>
      </c>
      <c r="I865" s="154"/>
      <c r="L865" s="150"/>
      <c r="M865" s="155"/>
      <c r="T865" s="156"/>
      <c r="AT865" s="152" t="s">
        <v>203</v>
      </c>
      <c r="AU865" s="152" t="s">
        <v>89</v>
      </c>
      <c r="AV865" s="12" t="s">
        <v>22</v>
      </c>
      <c r="AW865" s="12" t="s">
        <v>39</v>
      </c>
      <c r="AX865" s="12" t="s">
        <v>80</v>
      </c>
      <c r="AY865" s="152" t="s">
        <v>192</v>
      </c>
    </row>
    <row r="866" spans="2:65" s="13" customFormat="1" ht="10.199999999999999" x14ac:dyDescent="0.2">
      <c r="B866" s="157"/>
      <c r="D866" s="151" t="s">
        <v>203</v>
      </c>
      <c r="E866" s="158" t="s">
        <v>20</v>
      </c>
      <c r="F866" s="159" t="s">
        <v>4761</v>
      </c>
      <c r="H866" s="160">
        <v>0.08</v>
      </c>
      <c r="I866" s="161"/>
      <c r="L866" s="157"/>
      <c r="M866" s="162"/>
      <c r="T866" s="163"/>
      <c r="AT866" s="158" t="s">
        <v>203</v>
      </c>
      <c r="AU866" s="158" t="s">
        <v>89</v>
      </c>
      <c r="AV866" s="13" t="s">
        <v>89</v>
      </c>
      <c r="AW866" s="13" t="s">
        <v>39</v>
      </c>
      <c r="AX866" s="13" t="s">
        <v>22</v>
      </c>
      <c r="AY866" s="158" t="s">
        <v>192</v>
      </c>
    </row>
    <row r="867" spans="2:65" s="1" customFormat="1" ht="24.15" customHeight="1" x14ac:dyDescent="0.2">
      <c r="B867" s="33"/>
      <c r="C867" s="133" t="s">
        <v>2390</v>
      </c>
      <c r="D867" s="133" t="s">
        <v>194</v>
      </c>
      <c r="E867" s="134" t="s">
        <v>4762</v>
      </c>
      <c r="F867" s="135" t="s">
        <v>4763</v>
      </c>
      <c r="G867" s="136" t="s">
        <v>197</v>
      </c>
      <c r="H867" s="137">
        <v>0.154</v>
      </c>
      <c r="I867" s="138"/>
      <c r="J867" s="139">
        <f>ROUND(I867*H867,2)</f>
        <v>0</v>
      </c>
      <c r="K867" s="135" t="s">
        <v>198</v>
      </c>
      <c r="L867" s="33"/>
      <c r="M867" s="140" t="s">
        <v>20</v>
      </c>
      <c r="N867" s="141" t="s">
        <v>51</v>
      </c>
      <c r="P867" s="142">
        <f>O867*H867</f>
        <v>0</v>
      </c>
      <c r="Q867" s="142">
        <v>1.89E-3</v>
      </c>
      <c r="R867" s="142">
        <f>Q867*H867</f>
        <v>2.9105999999999999E-4</v>
      </c>
      <c r="S867" s="142">
        <v>0</v>
      </c>
      <c r="T867" s="143">
        <f>S867*H867</f>
        <v>0</v>
      </c>
      <c r="AR867" s="144" t="s">
        <v>350</v>
      </c>
      <c r="AT867" s="144" t="s">
        <v>194</v>
      </c>
      <c r="AU867" s="144" t="s">
        <v>89</v>
      </c>
      <c r="AY867" s="18" t="s">
        <v>192</v>
      </c>
      <c r="BE867" s="145">
        <f>IF(N867="základní",J867,0)</f>
        <v>0</v>
      </c>
      <c r="BF867" s="145">
        <f>IF(N867="snížená",J867,0)</f>
        <v>0</v>
      </c>
      <c r="BG867" s="145">
        <f>IF(N867="zákl. přenesená",J867,0)</f>
        <v>0</v>
      </c>
      <c r="BH867" s="145">
        <f>IF(N867="sníž. přenesená",J867,0)</f>
        <v>0</v>
      </c>
      <c r="BI867" s="145">
        <f>IF(N867="nulová",J867,0)</f>
        <v>0</v>
      </c>
      <c r="BJ867" s="18" t="s">
        <v>22</v>
      </c>
      <c r="BK867" s="145">
        <f>ROUND(I867*H867,2)</f>
        <v>0</v>
      </c>
      <c r="BL867" s="18" t="s">
        <v>350</v>
      </c>
      <c r="BM867" s="144" t="s">
        <v>4764</v>
      </c>
    </row>
    <row r="868" spans="2:65" s="1" customFormat="1" ht="10.199999999999999" x14ac:dyDescent="0.2">
      <c r="B868" s="33"/>
      <c r="D868" s="146" t="s">
        <v>201</v>
      </c>
      <c r="F868" s="147" t="s">
        <v>4765</v>
      </c>
      <c r="I868" s="148"/>
      <c r="L868" s="33"/>
      <c r="M868" s="149"/>
      <c r="T868" s="54"/>
      <c r="AT868" s="18" t="s">
        <v>201</v>
      </c>
      <c r="AU868" s="18" t="s">
        <v>89</v>
      </c>
    </row>
    <row r="869" spans="2:65" s="12" customFormat="1" ht="10.199999999999999" x14ac:dyDescent="0.2">
      <c r="B869" s="150"/>
      <c r="D869" s="151" t="s">
        <v>203</v>
      </c>
      <c r="E869" s="152" t="s">
        <v>20</v>
      </c>
      <c r="F869" s="153" t="s">
        <v>4766</v>
      </c>
      <c r="H869" s="152" t="s">
        <v>20</v>
      </c>
      <c r="I869" s="154"/>
      <c r="L869" s="150"/>
      <c r="M869" s="155"/>
      <c r="T869" s="156"/>
      <c r="AT869" s="152" t="s">
        <v>203</v>
      </c>
      <c r="AU869" s="152" t="s">
        <v>89</v>
      </c>
      <c r="AV869" s="12" t="s">
        <v>22</v>
      </c>
      <c r="AW869" s="12" t="s">
        <v>39</v>
      </c>
      <c r="AX869" s="12" t="s">
        <v>80</v>
      </c>
      <c r="AY869" s="152" t="s">
        <v>192</v>
      </c>
    </row>
    <row r="870" spans="2:65" s="13" customFormat="1" ht="10.199999999999999" x14ac:dyDescent="0.2">
      <c r="B870" s="157"/>
      <c r="D870" s="151" t="s">
        <v>203</v>
      </c>
      <c r="E870" s="158" t="s">
        <v>20</v>
      </c>
      <c r="F870" s="159" t="s">
        <v>4767</v>
      </c>
      <c r="H870" s="160">
        <v>0.154</v>
      </c>
      <c r="I870" s="161"/>
      <c r="L870" s="157"/>
      <c r="M870" s="162"/>
      <c r="T870" s="163"/>
      <c r="AT870" s="158" t="s">
        <v>203</v>
      </c>
      <c r="AU870" s="158" t="s">
        <v>89</v>
      </c>
      <c r="AV870" s="13" t="s">
        <v>89</v>
      </c>
      <c r="AW870" s="13" t="s">
        <v>39</v>
      </c>
      <c r="AX870" s="13" t="s">
        <v>22</v>
      </c>
      <c r="AY870" s="158" t="s">
        <v>192</v>
      </c>
    </row>
    <row r="871" spans="2:65" s="1" customFormat="1" ht="24.15" customHeight="1" x14ac:dyDescent="0.2">
      <c r="B871" s="33"/>
      <c r="C871" s="133" t="s">
        <v>2396</v>
      </c>
      <c r="D871" s="133" t="s">
        <v>194</v>
      </c>
      <c r="E871" s="134" t="s">
        <v>4768</v>
      </c>
      <c r="F871" s="135" t="s">
        <v>4769</v>
      </c>
      <c r="G871" s="136" t="s">
        <v>234</v>
      </c>
      <c r="H871" s="137">
        <v>12</v>
      </c>
      <c r="I871" s="138"/>
      <c r="J871" s="139">
        <f>ROUND(I871*H871,2)</f>
        <v>0</v>
      </c>
      <c r="K871" s="135" t="s">
        <v>198</v>
      </c>
      <c r="L871" s="33"/>
      <c r="M871" s="140" t="s">
        <v>20</v>
      </c>
      <c r="N871" s="141" t="s">
        <v>51</v>
      </c>
      <c r="P871" s="142">
        <f>O871*H871</f>
        <v>0</v>
      </c>
      <c r="Q871" s="142">
        <v>1.438E-2</v>
      </c>
      <c r="R871" s="142">
        <f>Q871*H871</f>
        <v>0.17255999999999999</v>
      </c>
      <c r="S871" s="142">
        <v>0</v>
      </c>
      <c r="T871" s="143">
        <f>S871*H871</f>
        <v>0</v>
      </c>
      <c r="AR871" s="144" t="s">
        <v>350</v>
      </c>
      <c r="AT871" s="144" t="s">
        <v>194</v>
      </c>
      <c r="AU871" s="144" t="s">
        <v>89</v>
      </c>
      <c r="AY871" s="18" t="s">
        <v>192</v>
      </c>
      <c r="BE871" s="145">
        <f>IF(N871="základní",J871,0)</f>
        <v>0</v>
      </c>
      <c r="BF871" s="145">
        <f>IF(N871="snížená",J871,0)</f>
        <v>0</v>
      </c>
      <c r="BG871" s="145">
        <f>IF(N871="zákl. přenesená",J871,0)</f>
        <v>0</v>
      </c>
      <c r="BH871" s="145">
        <f>IF(N871="sníž. přenesená",J871,0)</f>
        <v>0</v>
      </c>
      <c r="BI871" s="145">
        <f>IF(N871="nulová",J871,0)</f>
        <v>0</v>
      </c>
      <c r="BJ871" s="18" t="s">
        <v>22</v>
      </c>
      <c r="BK871" s="145">
        <f>ROUND(I871*H871,2)</f>
        <v>0</v>
      </c>
      <c r="BL871" s="18" t="s">
        <v>350</v>
      </c>
      <c r="BM871" s="144" t="s">
        <v>4770</v>
      </c>
    </row>
    <row r="872" spans="2:65" s="1" customFormat="1" ht="10.199999999999999" x14ac:dyDescent="0.2">
      <c r="B872" s="33"/>
      <c r="D872" s="146" t="s">
        <v>201</v>
      </c>
      <c r="F872" s="147" t="s">
        <v>4771</v>
      </c>
      <c r="I872" s="148"/>
      <c r="L872" s="33"/>
      <c r="M872" s="149"/>
      <c r="T872" s="54"/>
      <c r="AT872" s="18" t="s">
        <v>201</v>
      </c>
      <c r="AU872" s="18" t="s">
        <v>89</v>
      </c>
    </row>
    <row r="873" spans="2:65" s="12" customFormat="1" ht="10.199999999999999" x14ac:dyDescent="0.2">
      <c r="B873" s="150"/>
      <c r="D873" s="151" t="s">
        <v>203</v>
      </c>
      <c r="E873" s="152" t="s">
        <v>20</v>
      </c>
      <c r="F873" s="153" t="s">
        <v>4688</v>
      </c>
      <c r="H873" s="152" t="s">
        <v>20</v>
      </c>
      <c r="I873" s="154"/>
      <c r="L873" s="150"/>
      <c r="M873" s="155"/>
      <c r="T873" s="156"/>
      <c r="AT873" s="152" t="s">
        <v>203</v>
      </c>
      <c r="AU873" s="152" t="s">
        <v>89</v>
      </c>
      <c r="AV873" s="12" t="s">
        <v>22</v>
      </c>
      <c r="AW873" s="12" t="s">
        <v>39</v>
      </c>
      <c r="AX873" s="12" t="s">
        <v>80</v>
      </c>
      <c r="AY873" s="152" t="s">
        <v>192</v>
      </c>
    </row>
    <row r="874" spans="2:65" s="13" customFormat="1" ht="10.199999999999999" x14ac:dyDescent="0.2">
      <c r="B874" s="157"/>
      <c r="D874" s="151" t="s">
        <v>203</v>
      </c>
      <c r="E874" s="158" t="s">
        <v>20</v>
      </c>
      <c r="F874" s="159" t="s">
        <v>4772</v>
      </c>
      <c r="H874" s="160">
        <v>12</v>
      </c>
      <c r="I874" s="161"/>
      <c r="L874" s="157"/>
      <c r="M874" s="162"/>
      <c r="T874" s="163"/>
      <c r="AT874" s="158" t="s">
        <v>203</v>
      </c>
      <c r="AU874" s="158" t="s">
        <v>89</v>
      </c>
      <c r="AV874" s="13" t="s">
        <v>89</v>
      </c>
      <c r="AW874" s="13" t="s">
        <v>39</v>
      </c>
      <c r="AX874" s="13" t="s">
        <v>22</v>
      </c>
      <c r="AY874" s="158" t="s">
        <v>192</v>
      </c>
    </row>
    <row r="875" spans="2:65" s="1" customFormat="1" ht="24.15" customHeight="1" x14ac:dyDescent="0.2">
      <c r="B875" s="33"/>
      <c r="C875" s="133" t="s">
        <v>2411</v>
      </c>
      <c r="D875" s="133" t="s">
        <v>194</v>
      </c>
      <c r="E875" s="134" t="s">
        <v>4773</v>
      </c>
      <c r="F875" s="135" t="s">
        <v>4774</v>
      </c>
      <c r="G875" s="136" t="s">
        <v>234</v>
      </c>
      <c r="H875" s="137">
        <v>12</v>
      </c>
      <c r="I875" s="138"/>
      <c r="J875" s="139">
        <f>ROUND(I875*H875,2)</f>
        <v>0</v>
      </c>
      <c r="K875" s="135" t="s">
        <v>198</v>
      </c>
      <c r="L875" s="33"/>
      <c r="M875" s="140" t="s">
        <v>20</v>
      </c>
      <c r="N875" s="141" t="s">
        <v>51</v>
      </c>
      <c r="P875" s="142">
        <f>O875*H875</f>
        <v>0</v>
      </c>
      <c r="Q875" s="142">
        <v>0</v>
      </c>
      <c r="R875" s="142">
        <f>Q875*H875</f>
        <v>0</v>
      </c>
      <c r="S875" s="142">
        <v>1.4999999999999999E-2</v>
      </c>
      <c r="T875" s="143">
        <f>S875*H875</f>
        <v>0.18</v>
      </c>
      <c r="AR875" s="144" t="s">
        <v>350</v>
      </c>
      <c r="AT875" s="144" t="s">
        <v>194</v>
      </c>
      <c r="AU875" s="144" t="s">
        <v>89</v>
      </c>
      <c r="AY875" s="18" t="s">
        <v>192</v>
      </c>
      <c r="BE875" s="145">
        <f>IF(N875="základní",J875,0)</f>
        <v>0</v>
      </c>
      <c r="BF875" s="145">
        <f>IF(N875="snížená",J875,0)</f>
        <v>0</v>
      </c>
      <c r="BG875" s="145">
        <f>IF(N875="zákl. přenesená",J875,0)</f>
        <v>0</v>
      </c>
      <c r="BH875" s="145">
        <f>IF(N875="sníž. přenesená",J875,0)</f>
        <v>0</v>
      </c>
      <c r="BI875" s="145">
        <f>IF(N875="nulová",J875,0)</f>
        <v>0</v>
      </c>
      <c r="BJ875" s="18" t="s">
        <v>22</v>
      </c>
      <c r="BK875" s="145">
        <f>ROUND(I875*H875,2)</f>
        <v>0</v>
      </c>
      <c r="BL875" s="18" t="s">
        <v>350</v>
      </c>
      <c r="BM875" s="144" t="s">
        <v>4775</v>
      </c>
    </row>
    <row r="876" spans="2:65" s="1" customFormat="1" ht="10.199999999999999" x14ac:dyDescent="0.2">
      <c r="B876" s="33"/>
      <c r="D876" s="146" t="s">
        <v>201</v>
      </c>
      <c r="F876" s="147" t="s">
        <v>4776</v>
      </c>
      <c r="I876" s="148"/>
      <c r="L876" s="33"/>
      <c r="M876" s="149"/>
      <c r="T876" s="54"/>
      <c r="AT876" s="18" t="s">
        <v>201</v>
      </c>
      <c r="AU876" s="18" t="s">
        <v>89</v>
      </c>
    </row>
    <row r="877" spans="2:65" s="12" customFormat="1" ht="10.199999999999999" x14ac:dyDescent="0.2">
      <c r="B877" s="150"/>
      <c r="D877" s="151" t="s">
        <v>203</v>
      </c>
      <c r="E877" s="152" t="s">
        <v>20</v>
      </c>
      <c r="F877" s="153" t="s">
        <v>4777</v>
      </c>
      <c r="H877" s="152" t="s">
        <v>20</v>
      </c>
      <c r="I877" s="154"/>
      <c r="L877" s="150"/>
      <c r="M877" s="155"/>
      <c r="T877" s="156"/>
      <c r="AT877" s="152" t="s">
        <v>203</v>
      </c>
      <c r="AU877" s="152" t="s">
        <v>89</v>
      </c>
      <c r="AV877" s="12" t="s">
        <v>22</v>
      </c>
      <c r="AW877" s="12" t="s">
        <v>39</v>
      </c>
      <c r="AX877" s="12" t="s">
        <v>80</v>
      </c>
      <c r="AY877" s="152" t="s">
        <v>192</v>
      </c>
    </row>
    <row r="878" spans="2:65" s="13" customFormat="1" ht="10.199999999999999" x14ac:dyDescent="0.2">
      <c r="B878" s="157"/>
      <c r="D878" s="151" t="s">
        <v>203</v>
      </c>
      <c r="E878" s="158" t="s">
        <v>20</v>
      </c>
      <c r="F878" s="159" t="s">
        <v>4772</v>
      </c>
      <c r="H878" s="160">
        <v>12</v>
      </c>
      <c r="I878" s="161"/>
      <c r="L878" s="157"/>
      <c r="M878" s="162"/>
      <c r="T878" s="163"/>
      <c r="AT878" s="158" t="s">
        <v>203</v>
      </c>
      <c r="AU878" s="158" t="s">
        <v>89</v>
      </c>
      <c r="AV878" s="13" t="s">
        <v>89</v>
      </c>
      <c r="AW878" s="13" t="s">
        <v>39</v>
      </c>
      <c r="AX878" s="13" t="s">
        <v>22</v>
      </c>
      <c r="AY878" s="158" t="s">
        <v>192</v>
      </c>
    </row>
    <row r="879" spans="2:65" s="1" customFormat="1" ht="24.15" customHeight="1" x14ac:dyDescent="0.2">
      <c r="B879" s="33"/>
      <c r="C879" s="133" t="s">
        <v>2421</v>
      </c>
      <c r="D879" s="133" t="s">
        <v>194</v>
      </c>
      <c r="E879" s="134" t="s">
        <v>4778</v>
      </c>
      <c r="F879" s="135" t="s">
        <v>4779</v>
      </c>
      <c r="G879" s="136" t="s">
        <v>269</v>
      </c>
      <c r="H879" s="137">
        <v>32</v>
      </c>
      <c r="I879" s="138"/>
      <c r="J879" s="139">
        <f>ROUND(I879*H879,2)</f>
        <v>0</v>
      </c>
      <c r="K879" s="135" t="s">
        <v>198</v>
      </c>
      <c r="L879" s="33"/>
      <c r="M879" s="140" t="s">
        <v>20</v>
      </c>
      <c r="N879" s="141" t="s">
        <v>51</v>
      </c>
      <c r="P879" s="142">
        <f>O879*H879</f>
        <v>0</v>
      </c>
      <c r="Q879" s="142">
        <v>0</v>
      </c>
      <c r="R879" s="142">
        <f>Q879*H879</f>
        <v>0</v>
      </c>
      <c r="S879" s="142">
        <v>0</v>
      </c>
      <c r="T879" s="143">
        <f>S879*H879</f>
        <v>0</v>
      </c>
      <c r="AR879" s="144" t="s">
        <v>350</v>
      </c>
      <c r="AT879" s="144" t="s">
        <v>194</v>
      </c>
      <c r="AU879" s="144" t="s">
        <v>89</v>
      </c>
      <c r="AY879" s="18" t="s">
        <v>192</v>
      </c>
      <c r="BE879" s="145">
        <f>IF(N879="základní",J879,0)</f>
        <v>0</v>
      </c>
      <c r="BF879" s="145">
        <f>IF(N879="snížená",J879,0)</f>
        <v>0</v>
      </c>
      <c r="BG879" s="145">
        <f>IF(N879="zákl. přenesená",J879,0)</f>
        <v>0</v>
      </c>
      <c r="BH879" s="145">
        <f>IF(N879="sníž. přenesená",J879,0)</f>
        <v>0</v>
      </c>
      <c r="BI879" s="145">
        <f>IF(N879="nulová",J879,0)</f>
        <v>0</v>
      </c>
      <c r="BJ879" s="18" t="s">
        <v>22</v>
      </c>
      <c r="BK879" s="145">
        <f>ROUND(I879*H879,2)</f>
        <v>0</v>
      </c>
      <c r="BL879" s="18" t="s">
        <v>350</v>
      </c>
      <c r="BM879" s="144" t="s">
        <v>4780</v>
      </c>
    </row>
    <row r="880" spans="2:65" s="1" customFormat="1" ht="10.199999999999999" x14ac:dyDescent="0.2">
      <c r="B880" s="33"/>
      <c r="D880" s="146" t="s">
        <v>201</v>
      </c>
      <c r="F880" s="147" t="s">
        <v>4781</v>
      </c>
      <c r="I880" s="148"/>
      <c r="L880" s="33"/>
      <c r="M880" s="149"/>
      <c r="T880" s="54"/>
      <c r="AT880" s="18" t="s">
        <v>201</v>
      </c>
      <c r="AU880" s="18" t="s">
        <v>89</v>
      </c>
    </row>
    <row r="881" spans="2:65" s="12" customFormat="1" ht="10.199999999999999" x14ac:dyDescent="0.2">
      <c r="B881" s="150"/>
      <c r="D881" s="151" t="s">
        <v>203</v>
      </c>
      <c r="E881" s="152" t="s">
        <v>20</v>
      </c>
      <c r="F881" s="153" t="s">
        <v>4688</v>
      </c>
      <c r="H881" s="152" t="s">
        <v>20</v>
      </c>
      <c r="I881" s="154"/>
      <c r="L881" s="150"/>
      <c r="M881" s="155"/>
      <c r="T881" s="156"/>
      <c r="AT881" s="152" t="s">
        <v>203</v>
      </c>
      <c r="AU881" s="152" t="s">
        <v>89</v>
      </c>
      <c r="AV881" s="12" t="s">
        <v>22</v>
      </c>
      <c r="AW881" s="12" t="s">
        <v>39</v>
      </c>
      <c r="AX881" s="12" t="s">
        <v>80</v>
      </c>
      <c r="AY881" s="152" t="s">
        <v>192</v>
      </c>
    </row>
    <row r="882" spans="2:65" s="12" customFormat="1" ht="10.199999999999999" x14ac:dyDescent="0.2">
      <c r="B882" s="150"/>
      <c r="D882" s="151" t="s">
        <v>203</v>
      </c>
      <c r="E882" s="152" t="s">
        <v>20</v>
      </c>
      <c r="F882" s="153" t="s">
        <v>4782</v>
      </c>
      <c r="H882" s="152" t="s">
        <v>20</v>
      </c>
      <c r="I882" s="154"/>
      <c r="L882" s="150"/>
      <c r="M882" s="155"/>
      <c r="T882" s="156"/>
      <c r="AT882" s="152" t="s">
        <v>203</v>
      </c>
      <c r="AU882" s="152" t="s">
        <v>89</v>
      </c>
      <c r="AV882" s="12" t="s">
        <v>22</v>
      </c>
      <c r="AW882" s="12" t="s">
        <v>39</v>
      </c>
      <c r="AX882" s="12" t="s">
        <v>80</v>
      </c>
      <c r="AY882" s="152" t="s">
        <v>192</v>
      </c>
    </row>
    <row r="883" spans="2:65" s="13" customFormat="1" ht="10.199999999999999" x14ac:dyDescent="0.2">
      <c r="B883" s="157"/>
      <c r="D883" s="151" t="s">
        <v>203</v>
      </c>
      <c r="E883" s="158" t="s">
        <v>20</v>
      </c>
      <c r="F883" s="159" t="s">
        <v>4783</v>
      </c>
      <c r="H883" s="160">
        <v>12</v>
      </c>
      <c r="I883" s="161"/>
      <c r="L883" s="157"/>
      <c r="M883" s="162"/>
      <c r="T883" s="163"/>
      <c r="AT883" s="158" t="s">
        <v>203</v>
      </c>
      <c r="AU883" s="158" t="s">
        <v>89</v>
      </c>
      <c r="AV883" s="13" t="s">
        <v>89</v>
      </c>
      <c r="AW883" s="13" t="s">
        <v>39</v>
      </c>
      <c r="AX883" s="13" t="s">
        <v>80</v>
      </c>
      <c r="AY883" s="158" t="s">
        <v>192</v>
      </c>
    </row>
    <row r="884" spans="2:65" s="12" customFormat="1" ht="10.199999999999999" x14ac:dyDescent="0.2">
      <c r="B884" s="150"/>
      <c r="D884" s="151" t="s">
        <v>203</v>
      </c>
      <c r="E884" s="152" t="s">
        <v>20</v>
      </c>
      <c r="F884" s="153" t="s">
        <v>4760</v>
      </c>
      <c r="H884" s="152" t="s">
        <v>20</v>
      </c>
      <c r="I884" s="154"/>
      <c r="L884" s="150"/>
      <c r="M884" s="155"/>
      <c r="T884" s="156"/>
      <c r="AT884" s="152" t="s">
        <v>203</v>
      </c>
      <c r="AU884" s="152" t="s">
        <v>89</v>
      </c>
      <c r="AV884" s="12" t="s">
        <v>22</v>
      </c>
      <c r="AW884" s="12" t="s">
        <v>39</v>
      </c>
      <c r="AX884" s="12" t="s">
        <v>80</v>
      </c>
      <c r="AY884" s="152" t="s">
        <v>192</v>
      </c>
    </row>
    <row r="885" spans="2:65" s="13" customFormat="1" ht="10.199999999999999" x14ac:dyDescent="0.2">
      <c r="B885" s="157"/>
      <c r="D885" s="151" t="s">
        <v>203</v>
      </c>
      <c r="E885" s="158" t="s">
        <v>20</v>
      </c>
      <c r="F885" s="159" t="s">
        <v>4784</v>
      </c>
      <c r="H885" s="160">
        <v>20</v>
      </c>
      <c r="I885" s="161"/>
      <c r="L885" s="157"/>
      <c r="M885" s="162"/>
      <c r="T885" s="163"/>
      <c r="AT885" s="158" t="s">
        <v>203</v>
      </c>
      <c r="AU885" s="158" t="s">
        <v>89</v>
      </c>
      <c r="AV885" s="13" t="s">
        <v>89</v>
      </c>
      <c r="AW885" s="13" t="s">
        <v>39</v>
      </c>
      <c r="AX885" s="13" t="s">
        <v>80</v>
      </c>
      <c r="AY885" s="158" t="s">
        <v>192</v>
      </c>
    </row>
    <row r="886" spans="2:65" s="14" customFormat="1" ht="10.199999999999999" x14ac:dyDescent="0.2">
      <c r="B886" s="164"/>
      <c r="D886" s="151" t="s">
        <v>203</v>
      </c>
      <c r="E886" s="165" t="s">
        <v>20</v>
      </c>
      <c r="F886" s="166" t="s">
        <v>207</v>
      </c>
      <c r="H886" s="167">
        <v>32</v>
      </c>
      <c r="I886" s="168"/>
      <c r="L886" s="164"/>
      <c r="M886" s="169"/>
      <c r="T886" s="170"/>
      <c r="AT886" s="165" t="s">
        <v>203</v>
      </c>
      <c r="AU886" s="165" t="s">
        <v>89</v>
      </c>
      <c r="AV886" s="14" t="s">
        <v>199</v>
      </c>
      <c r="AW886" s="14" t="s">
        <v>39</v>
      </c>
      <c r="AX886" s="14" t="s">
        <v>22</v>
      </c>
      <c r="AY886" s="165" t="s">
        <v>192</v>
      </c>
    </row>
    <row r="887" spans="2:65" s="1" customFormat="1" ht="16.5" customHeight="1" x14ac:dyDescent="0.2">
      <c r="B887" s="33"/>
      <c r="C887" s="185" t="s">
        <v>2426</v>
      </c>
      <c r="D887" s="185" t="s">
        <v>1615</v>
      </c>
      <c r="E887" s="186" t="s">
        <v>4785</v>
      </c>
      <c r="F887" s="187" t="s">
        <v>4786</v>
      </c>
      <c r="G887" s="188" t="s">
        <v>197</v>
      </c>
      <c r="H887" s="189">
        <v>0.154</v>
      </c>
      <c r="I887" s="190"/>
      <c r="J887" s="191">
        <f>ROUND(I887*H887,2)</f>
        <v>0</v>
      </c>
      <c r="K887" s="187" t="s">
        <v>198</v>
      </c>
      <c r="L887" s="192"/>
      <c r="M887" s="193" t="s">
        <v>20</v>
      </c>
      <c r="N887" s="194" t="s">
        <v>51</v>
      </c>
      <c r="P887" s="142">
        <f>O887*H887</f>
        <v>0</v>
      </c>
      <c r="Q887" s="142">
        <v>0.44</v>
      </c>
      <c r="R887" s="142">
        <f>Q887*H887</f>
        <v>6.7760000000000001E-2</v>
      </c>
      <c r="S887" s="142">
        <v>0</v>
      </c>
      <c r="T887" s="143">
        <f>S887*H887</f>
        <v>0</v>
      </c>
      <c r="AR887" s="144" t="s">
        <v>490</v>
      </c>
      <c r="AT887" s="144" t="s">
        <v>1615</v>
      </c>
      <c r="AU887" s="144" t="s">
        <v>89</v>
      </c>
      <c r="AY887" s="18" t="s">
        <v>192</v>
      </c>
      <c r="BE887" s="145">
        <f>IF(N887="základní",J887,0)</f>
        <v>0</v>
      </c>
      <c r="BF887" s="145">
        <f>IF(N887="snížená",J887,0)</f>
        <v>0</v>
      </c>
      <c r="BG887" s="145">
        <f>IF(N887="zákl. přenesená",J887,0)</f>
        <v>0</v>
      </c>
      <c r="BH887" s="145">
        <f>IF(N887="sníž. přenesená",J887,0)</f>
        <v>0</v>
      </c>
      <c r="BI887" s="145">
        <f>IF(N887="nulová",J887,0)</f>
        <v>0</v>
      </c>
      <c r="BJ887" s="18" t="s">
        <v>22</v>
      </c>
      <c r="BK887" s="145">
        <f>ROUND(I887*H887,2)</f>
        <v>0</v>
      </c>
      <c r="BL887" s="18" t="s">
        <v>350</v>
      </c>
      <c r="BM887" s="144" t="s">
        <v>4787</v>
      </c>
    </row>
    <row r="888" spans="2:65" s="12" customFormat="1" ht="10.199999999999999" x14ac:dyDescent="0.2">
      <c r="B888" s="150"/>
      <c r="D888" s="151" t="s">
        <v>203</v>
      </c>
      <c r="E888" s="152" t="s">
        <v>20</v>
      </c>
      <c r="F888" s="153" t="s">
        <v>4688</v>
      </c>
      <c r="H888" s="152" t="s">
        <v>20</v>
      </c>
      <c r="I888" s="154"/>
      <c r="L888" s="150"/>
      <c r="M888" s="155"/>
      <c r="T888" s="156"/>
      <c r="AT888" s="152" t="s">
        <v>203</v>
      </c>
      <c r="AU888" s="152" t="s">
        <v>89</v>
      </c>
      <c r="AV888" s="12" t="s">
        <v>22</v>
      </c>
      <c r="AW888" s="12" t="s">
        <v>39</v>
      </c>
      <c r="AX888" s="12" t="s">
        <v>80</v>
      </c>
      <c r="AY888" s="152" t="s">
        <v>192</v>
      </c>
    </row>
    <row r="889" spans="2:65" s="12" customFormat="1" ht="10.199999999999999" x14ac:dyDescent="0.2">
      <c r="B889" s="150"/>
      <c r="D889" s="151" t="s">
        <v>203</v>
      </c>
      <c r="E889" s="152" t="s">
        <v>20</v>
      </c>
      <c r="F889" s="153" t="s">
        <v>4782</v>
      </c>
      <c r="H889" s="152" t="s">
        <v>20</v>
      </c>
      <c r="I889" s="154"/>
      <c r="L889" s="150"/>
      <c r="M889" s="155"/>
      <c r="T889" s="156"/>
      <c r="AT889" s="152" t="s">
        <v>203</v>
      </c>
      <c r="AU889" s="152" t="s">
        <v>89</v>
      </c>
      <c r="AV889" s="12" t="s">
        <v>22</v>
      </c>
      <c r="AW889" s="12" t="s">
        <v>39</v>
      </c>
      <c r="AX889" s="12" t="s">
        <v>80</v>
      </c>
      <c r="AY889" s="152" t="s">
        <v>192</v>
      </c>
    </row>
    <row r="890" spans="2:65" s="13" customFormat="1" ht="10.199999999999999" x14ac:dyDescent="0.2">
      <c r="B890" s="157"/>
      <c r="D890" s="151" t="s">
        <v>203</v>
      </c>
      <c r="E890" s="158" t="s">
        <v>20</v>
      </c>
      <c r="F890" s="159" t="s">
        <v>4788</v>
      </c>
      <c r="H890" s="160">
        <v>6.6000000000000003E-2</v>
      </c>
      <c r="I890" s="161"/>
      <c r="L890" s="157"/>
      <c r="M890" s="162"/>
      <c r="T890" s="163"/>
      <c r="AT890" s="158" t="s">
        <v>203</v>
      </c>
      <c r="AU890" s="158" t="s">
        <v>89</v>
      </c>
      <c r="AV890" s="13" t="s">
        <v>89</v>
      </c>
      <c r="AW890" s="13" t="s">
        <v>39</v>
      </c>
      <c r="AX890" s="13" t="s">
        <v>80</v>
      </c>
      <c r="AY890" s="158" t="s">
        <v>192</v>
      </c>
    </row>
    <row r="891" spans="2:65" s="12" customFormat="1" ht="10.199999999999999" x14ac:dyDescent="0.2">
      <c r="B891" s="150"/>
      <c r="D891" s="151" t="s">
        <v>203</v>
      </c>
      <c r="E891" s="152" t="s">
        <v>20</v>
      </c>
      <c r="F891" s="153" t="s">
        <v>4760</v>
      </c>
      <c r="H891" s="152" t="s">
        <v>20</v>
      </c>
      <c r="I891" s="154"/>
      <c r="L891" s="150"/>
      <c r="M891" s="155"/>
      <c r="T891" s="156"/>
      <c r="AT891" s="152" t="s">
        <v>203</v>
      </c>
      <c r="AU891" s="152" t="s">
        <v>89</v>
      </c>
      <c r="AV891" s="12" t="s">
        <v>22</v>
      </c>
      <c r="AW891" s="12" t="s">
        <v>39</v>
      </c>
      <c r="AX891" s="12" t="s">
        <v>80</v>
      </c>
      <c r="AY891" s="152" t="s">
        <v>192</v>
      </c>
    </row>
    <row r="892" spans="2:65" s="13" customFormat="1" ht="10.199999999999999" x14ac:dyDescent="0.2">
      <c r="B892" s="157"/>
      <c r="D892" s="151" t="s">
        <v>203</v>
      </c>
      <c r="E892" s="158" t="s">
        <v>20</v>
      </c>
      <c r="F892" s="159" t="s">
        <v>4789</v>
      </c>
      <c r="H892" s="160">
        <v>8.7999999999999995E-2</v>
      </c>
      <c r="I892" s="161"/>
      <c r="L892" s="157"/>
      <c r="M892" s="162"/>
      <c r="T892" s="163"/>
      <c r="AT892" s="158" t="s">
        <v>203</v>
      </c>
      <c r="AU892" s="158" t="s">
        <v>89</v>
      </c>
      <c r="AV892" s="13" t="s">
        <v>89</v>
      </c>
      <c r="AW892" s="13" t="s">
        <v>39</v>
      </c>
      <c r="AX892" s="13" t="s">
        <v>80</v>
      </c>
      <c r="AY892" s="158" t="s">
        <v>192</v>
      </c>
    </row>
    <row r="893" spans="2:65" s="14" customFormat="1" ht="10.199999999999999" x14ac:dyDescent="0.2">
      <c r="B893" s="164"/>
      <c r="D893" s="151" t="s">
        <v>203</v>
      </c>
      <c r="E893" s="165" t="s">
        <v>20</v>
      </c>
      <c r="F893" s="166" t="s">
        <v>207</v>
      </c>
      <c r="H893" s="167">
        <v>0.154</v>
      </c>
      <c r="I893" s="168"/>
      <c r="L893" s="164"/>
      <c r="M893" s="169"/>
      <c r="T893" s="170"/>
      <c r="AT893" s="165" t="s">
        <v>203</v>
      </c>
      <c r="AU893" s="165" t="s">
        <v>89</v>
      </c>
      <c r="AV893" s="14" t="s">
        <v>199</v>
      </c>
      <c r="AW893" s="14" t="s">
        <v>39</v>
      </c>
      <c r="AX893" s="14" t="s">
        <v>22</v>
      </c>
      <c r="AY893" s="165" t="s">
        <v>192</v>
      </c>
    </row>
    <row r="894" spans="2:65" s="1" customFormat="1" ht="24.15" customHeight="1" x14ac:dyDescent="0.2">
      <c r="B894" s="33"/>
      <c r="C894" s="133" t="s">
        <v>2445</v>
      </c>
      <c r="D894" s="133" t="s">
        <v>194</v>
      </c>
      <c r="E894" s="134" t="s">
        <v>4790</v>
      </c>
      <c r="F894" s="135" t="s">
        <v>4791</v>
      </c>
      <c r="G894" s="136" t="s">
        <v>234</v>
      </c>
      <c r="H894" s="137">
        <v>12</v>
      </c>
      <c r="I894" s="138"/>
      <c r="J894" s="139">
        <f>ROUND(I894*H894,2)</f>
        <v>0</v>
      </c>
      <c r="K894" s="135" t="s">
        <v>198</v>
      </c>
      <c r="L894" s="33"/>
      <c r="M894" s="140" t="s">
        <v>20</v>
      </c>
      <c r="N894" s="141" t="s">
        <v>51</v>
      </c>
      <c r="P894" s="142">
        <f>O894*H894</f>
        <v>0</v>
      </c>
      <c r="Q894" s="142">
        <v>1.136E-2</v>
      </c>
      <c r="R894" s="142">
        <f>Q894*H894</f>
        <v>0.13632</v>
      </c>
      <c r="S894" s="142">
        <v>0</v>
      </c>
      <c r="T894" s="143">
        <f>S894*H894</f>
        <v>0</v>
      </c>
      <c r="AR894" s="144" t="s">
        <v>350</v>
      </c>
      <c r="AT894" s="144" t="s">
        <v>194</v>
      </c>
      <c r="AU894" s="144" t="s">
        <v>89</v>
      </c>
      <c r="AY894" s="18" t="s">
        <v>192</v>
      </c>
      <c r="BE894" s="145">
        <f>IF(N894="základní",J894,0)</f>
        <v>0</v>
      </c>
      <c r="BF894" s="145">
        <f>IF(N894="snížená",J894,0)</f>
        <v>0</v>
      </c>
      <c r="BG894" s="145">
        <f>IF(N894="zákl. přenesená",J894,0)</f>
        <v>0</v>
      </c>
      <c r="BH894" s="145">
        <f>IF(N894="sníž. přenesená",J894,0)</f>
        <v>0</v>
      </c>
      <c r="BI894" s="145">
        <f>IF(N894="nulová",J894,0)</f>
        <v>0</v>
      </c>
      <c r="BJ894" s="18" t="s">
        <v>22</v>
      </c>
      <c r="BK894" s="145">
        <f>ROUND(I894*H894,2)</f>
        <v>0</v>
      </c>
      <c r="BL894" s="18" t="s">
        <v>350</v>
      </c>
      <c r="BM894" s="144" t="s">
        <v>4792</v>
      </c>
    </row>
    <row r="895" spans="2:65" s="1" customFormat="1" ht="10.199999999999999" x14ac:dyDescent="0.2">
      <c r="B895" s="33"/>
      <c r="D895" s="146" t="s">
        <v>201</v>
      </c>
      <c r="F895" s="147" t="s">
        <v>4793</v>
      </c>
      <c r="I895" s="148"/>
      <c r="L895" s="33"/>
      <c r="M895" s="149"/>
      <c r="T895" s="54"/>
      <c r="AT895" s="18" t="s">
        <v>201</v>
      </c>
      <c r="AU895" s="18" t="s">
        <v>89</v>
      </c>
    </row>
    <row r="896" spans="2:65" s="12" customFormat="1" ht="10.199999999999999" x14ac:dyDescent="0.2">
      <c r="B896" s="150"/>
      <c r="D896" s="151" t="s">
        <v>203</v>
      </c>
      <c r="E896" s="152" t="s">
        <v>20</v>
      </c>
      <c r="F896" s="153" t="s">
        <v>4794</v>
      </c>
      <c r="H896" s="152" t="s">
        <v>20</v>
      </c>
      <c r="I896" s="154"/>
      <c r="L896" s="150"/>
      <c r="M896" s="155"/>
      <c r="T896" s="156"/>
      <c r="AT896" s="152" t="s">
        <v>203</v>
      </c>
      <c r="AU896" s="152" t="s">
        <v>89</v>
      </c>
      <c r="AV896" s="12" t="s">
        <v>22</v>
      </c>
      <c r="AW896" s="12" t="s">
        <v>39</v>
      </c>
      <c r="AX896" s="12" t="s">
        <v>80</v>
      </c>
      <c r="AY896" s="152" t="s">
        <v>192</v>
      </c>
    </row>
    <row r="897" spans="2:65" s="13" customFormat="1" ht="10.199999999999999" x14ac:dyDescent="0.2">
      <c r="B897" s="157"/>
      <c r="D897" s="151" t="s">
        <v>203</v>
      </c>
      <c r="E897" s="158" t="s">
        <v>20</v>
      </c>
      <c r="F897" s="159" t="s">
        <v>4795</v>
      </c>
      <c r="H897" s="160">
        <v>12</v>
      </c>
      <c r="I897" s="161"/>
      <c r="L897" s="157"/>
      <c r="M897" s="162"/>
      <c r="T897" s="163"/>
      <c r="AT897" s="158" t="s">
        <v>203</v>
      </c>
      <c r="AU897" s="158" t="s">
        <v>89</v>
      </c>
      <c r="AV897" s="13" t="s">
        <v>89</v>
      </c>
      <c r="AW897" s="13" t="s">
        <v>39</v>
      </c>
      <c r="AX897" s="13" t="s">
        <v>22</v>
      </c>
      <c r="AY897" s="158" t="s">
        <v>192</v>
      </c>
    </row>
    <row r="898" spans="2:65" s="1" customFormat="1" ht="24.15" customHeight="1" x14ac:dyDescent="0.2">
      <c r="B898" s="33"/>
      <c r="C898" s="133" t="s">
        <v>2461</v>
      </c>
      <c r="D898" s="133" t="s">
        <v>194</v>
      </c>
      <c r="E898" s="134" t="s">
        <v>4796</v>
      </c>
      <c r="F898" s="135" t="s">
        <v>4797</v>
      </c>
      <c r="G898" s="136" t="s">
        <v>269</v>
      </c>
      <c r="H898" s="137">
        <v>30.254000000000001</v>
      </c>
      <c r="I898" s="138"/>
      <c r="J898" s="139">
        <f>ROUND(I898*H898,2)</f>
        <v>0</v>
      </c>
      <c r="K898" s="135" t="s">
        <v>198</v>
      </c>
      <c r="L898" s="33"/>
      <c r="M898" s="140" t="s">
        <v>20</v>
      </c>
      <c r="N898" s="141" t="s">
        <v>51</v>
      </c>
      <c r="P898" s="142">
        <f>O898*H898</f>
        <v>0</v>
      </c>
      <c r="Q898" s="142">
        <v>0</v>
      </c>
      <c r="R898" s="142">
        <f>Q898*H898</f>
        <v>0</v>
      </c>
      <c r="S898" s="142">
        <v>6.0000000000000001E-3</v>
      </c>
      <c r="T898" s="143">
        <f>S898*H898</f>
        <v>0.18152400000000002</v>
      </c>
      <c r="AR898" s="144" t="s">
        <v>350</v>
      </c>
      <c r="AT898" s="144" t="s">
        <v>194</v>
      </c>
      <c r="AU898" s="144" t="s">
        <v>89</v>
      </c>
      <c r="AY898" s="18" t="s">
        <v>192</v>
      </c>
      <c r="BE898" s="145">
        <f>IF(N898="základní",J898,0)</f>
        <v>0</v>
      </c>
      <c r="BF898" s="145">
        <f>IF(N898="snížená",J898,0)</f>
        <v>0</v>
      </c>
      <c r="BG898" s="145">
        <f>IF(N898="zákl. přenesená",J898,0)</f>
        <v>0</v>
      </c>
      <c r="BH898" s="145">
        <f>IF(N898="sníž. přenesená",J898,0)</f>
        <v>0</v>
      </c>
      <c r="BI898" s="145">
        <f>IF(N898="nulová",J898,0)</f>
        <v>0</v>
      </c>
      <c r="BJ898" s="18" t="s">
        <v>22</v>
      </c>
      <c r="BK898" s="145">
        <f>ROUND(I898*H898,2)</f>
        <v>0</v>
      </c>
      <c r="BL898" s="18" t="s">
        <v>350</v>
      </c>
      <c r="BM898" s="144" t="s">
        <v>4798</v>
      </c>
    </row>
    <row r="899" spans="2:65" s="1" customFormat="1" ht="10.199999999999999" x14ac:dyDescent="0.2">
      <c r="B899" s="33"/>
      <c r="D899" s="146" t="s">
        <v>201</v>
      </c>
      <c r="F899" s="147" t="s">
        <v>4799</v>
      </c>
      <c r="I899" s="148"/>
      <c r="L899" s="33"/>
      <c r="M899" s="149"/>
      <c r="T899" s="54"/>
      <c r="AT899" s="18" t="s">
        <v>201</v>
      </c>
      <c r="AU899" s="18" t="s">
        <v>89</v>
      </c>
    </row>
    <row r="900" spans="2:65" s="12" customFormat="1" ht="10.199999999999999" x14ac:dyDescent="0.2">
      <c r="B900" s="150"/>
      <c r="D900" s="151" t="s">
        <v>203</v>
      </c>
      <c r="E900" s="152" t="s">
        <v>20</v>
      </c>
      <c r="F900" s="153" t="s">
        <v>4800</v>
      </c>
      <c r="H900" s="152" t="s">
        <v>20</v>
      </c>
      <c r="I900" s="154"/>
      <c r="L900" s="150"/>
      <c r="M900" s="155"/>
      <c r="T900" s="156"/>
      <c r="AT900" s="152" t="s">
        <v>203</v>
      </c>
      <c r="AU900" s="152" t="s">
        <v>89</v>
      </c>
      <c r="AV900" s="12" t="s">
        <v>22</v>
      </c>
      <c r="AW900" s="12" t="s">
        <v>39</v>
      </c>
      <c r="AX900" s="12" t="s">
        <v>80</v>
      </c>
      <c r="AY900" s="152" t="s">
        <v>192</v>
      </c>
    </row>
    <row r="901" spans="2:65" s="13" customFormat="1" ht="10.199999999999999" x14ac:dyDescent="0.2">
      <c r="B901" s="157"/>
      <c r="D901" s="151" t="s">
        <v>203</v>
      </c>
      <c r="E901" s="158" t="s">
        <v>20</v>
      </c>
      <c r="F901" s="159" t="s">
        <v>4801</v>
      </c>
      <c r="H901" s="160">
        <v>30.254000000000001</v>
      </c>
      <c r="I901" s="161"/>
      <c r="L901" s="157"/>
      <c r="M901" s="162"/>
      <c r="T901" s="163"/>
      <c r="AT901" s="158" t="s">
        <v>203</v>
      </c>
      <c r="AU901" s="158" t="s">
        <v>89</v>
      </c>
      <c r="AV901" s="13" t="s">
        <v>89</v>
      </c>
      <c r="AW901" s="13" t="s">
        <v>39</v>
      </c>
      <c r="AX901" s="13" t="s">
        <v>22</v>
      </c>
      <c r="AY901" s="158" t="s">
        <v>192</v>
      </c>
    </row>
    <row r="902" spans="2:65" s="1" customFormat="1" ht="21.75" customHeight="1" x14ac:dyDescent="0.2">
      <c r="B902" s="33"/>
      <c r="C902" s="133" t="s">
        <v>2470</v>
      </c>
      <c r="D902" s="133" t="s">
        <v>194</v>
      </c>
      <c r="E902" s="134" t="s">
        <v>4802</v>
      </c>
      <c r="F902" s="135" t="s">
        <v>4803</v>
      </c>
      <c r="G902" s="136" t="s">
        <v>197</v>
      </c>
      <c r="H902" s="137">
        <v>0.154</v>
      </c>
      <c r="I902" s="138"/>
      <c r="J902" s="139">
        <f>ROUND(I902*H902,2)</f>
        <v>0</v>
      </c>
      <c r="K902" s="135" t="s">
        <v>198</v>
      </c>
      <c r="L902" s="33"/>
      <c r="M902" s="140" t="s">
        <v>20</v>
      </c>
      <c r="N902" s="141" t="s">
        <v>51</v>
      </c>
      <c r="P902" s="142">
        <f>O902*H902</f>
        <v>0</v>
      </c>
      <c r="Q902" s="142">
        <v>2.3369999999999998E-2</v>
      </c>
      <c r="R902" s="142">
        <f>Q902*H902</f>
        <v>3.5989799999999999E-3</v>
      </c>
      <c r="S902" s="142">
        <v>0</v>
      </c>
      <c r="T902" s="143">
        <f>S902*H902</f>
        <v>0</v>
      </c>
      <c r="AR902" s="144" t="s">
        <v>350</v>
      </c>
      <c r="AT902" s="144" t="s">
        <v>194</v>
      </c>
      <c r="AU902" s="144" t="s">
        <v>89</v>
      </c>
      <c r="AY902" s="18" t="s">
        <v>192</v>
      </c>
      <c r="BE902" s="145">
        <f>IF(N902="základní",J902,0)</f>
        <v>0</v>
      </c>
      <c r="BF902" s="145">
        <f>IF(N902="snížená",J902,0)</f>
        <v>0</v>
      </c>
      <c r="BG902" s="145">
        <f>IF(N902="zákl. přenesená",J902,0)</f>
        <v>0</v>
      </c>
      <c r="BH902" s="145">
        <f>IF(N902="sníž. přenesená",J902,0)</f>
        <v>0</v>
      </c>
      <c r="BI902" s="145">
        <f>IF(N902="nulová",J902,0)</f>
        <v>0</v>
      </c>
      <c r="BJ902" s="18" t="s">
        <v>22</v>
      </c>
      <c r="BK902" s="145">
        <f>ROUND(I902*H902,2)</f>
        <v>0</v>
      </c>
      <c r="BL902" s="18" t="s">
        <v>350</v>
      </c>
      <c r="BM902" s="144" t="s">
        <v>4804</v>
      </c>
    </row>
    <row r="903" spans="2:65" s="1" customFormat="1" ht="10.199999999999999" x14ac:dyDescent="0.2">
      <c r="B903" s="33"/>
      <c r="D903" s="146" t="s">
        <v>201</v>
      </c>
      <c r="F903" s="147" t="s">
        <v>4805</v>
      </c>
      <c r="I903" s="148"/>
      <c r="L903" s="33"/>
      <c r="M903" s="149"/>
      <c r="T903" s="54"/>
      <c r="AT903" s="18" t="s">
        <v>201</v>
      </c>
      <c r="AU903" s="18" t="s">
        <v>89</v>
      </c>
    </row>
    <row r="904" spans="2:65" s="12" customFormat="1" ht="10.199999999999999" x14ac:dyDescent="0.2">
      <c r="B904" s="150"/>
      <c r="D904" s="151" t="s">
        <v>203</v>
      </c>
      <c r="E904" s="152" t="s">
        <v>20</v>
      </c>
      <c r="F904" s="153" t="s">
        <v>4766</v>
      </c>
      <c r="H904" s="152" t="s">
        <v>20</v>
      </c>
      <c r="I904" s="154"/>
      <c r="L904" s="150"/>
      <c r="M904" s="155"/>
      <c r="T904" s="156"/>
      <c r="AT904" s="152" t="s">
        <v>203</v>
      </c>
      <c r="AU904" s="152" t="s">
        <v>89</v>
      </c>
      <c r="AV904" s="12" t="s">
        <v>22</v>
      </c>
      <c r="AW904" s="12" t="s">
        <v>39</v>
      </c>
      <c r="AX904" s="12" t="s">
        <v>80</v>
      </c>
      <c r="AY904" s="152" t="s">
        <v>192</v>
      </c>
    </row>
    <row r="905" spans="2:65" s="13" customFormat="1" ht="10.199999999999999" x14ac:dyDescent="0.2">
      <c r="B905" s="157"/>
      <c r="D905" s="151" t="s">
        <v>203</v>
      </c>
      <c r="E905" s="158" t="s">
        <v>20</v>
      </c>
      <c r="F905" s="159" t="s">
        <v>4767</v>
      </c>
      <c r="H905" s="160">
        <v>0.154</v>
      </c>
      <c r="I905" s="161"/>
      <c r="L905" s="157"/>
      <c r="M905" s="162"/>
      <c r="T905" s="163"/>
      <c r="AT905" s="158" t="s">
        <v>203</v>
      </c>
      <c r="AU905" s="158" t="s">
        <v>89</v>
      </c>
      <c r="AV905" s="13" t="s">
        <v>89</v>
      </c>
      <c r="AW905" s="13" t="s">
        <v>39</v>
      </c>
      <c r="AX905" s="13" t="s">
        <v>22</v>
      </c>
      <c r="AY905" s="158" t="s">
        <v>192</v>
      </c>
    </row>
    <row r="906" spans="2:65" s="1" customFormat="1" ht="24.15" customHeight="1" x14ac:dyDescent="0.2">
      <c r="B906" s="33"/>
      <c r="C906" s="133" t="s">
        <v>2484</v>
      </c>
      <c r="D906" s="133" t="s">
        <v>194</v>
      </c>
      <c r="E906" s="134" t="s">
        <v>4806</v>
      </c>
      <c r="F906" s="135" t="s">
        <v>4807</v>
      </c>
      <c r="G906" s="136" t="s">
        <v>898</v>
      </c>
      <c r="H906" s="137">
        <v>0.38100000000000001</v>
      </c>
      <c r="I906" s="138"/>
      <c r="J906" s="139">
        <f>ROUND(I906*H906,2)</f>
        <v>0</v>
      </c>
      <c r="K906" s="135" t="s">
        <v>198</v>
      </c>
      <c r="L906" s="33"/>
      <c r="M906" s="140" t="s">
        <v>20</v>
      </c>
      <c r="N906" s="141" t="s">
        <v>51</v>
      </c>
      <c r="P906" s="142">
        <f>O906*H906</f>
        <v>0</v>
      </c>
      <c r="Q906" s="142">
        <v>0</v>
      </c>
      <c r="R906" s="142">
        <f>Q906*H906</f>
        <v>0</v>
      </c>
      <c r="S906" s="142">
        <v>0</v>
      </c>
      <c r="T906" s="143">
        <f>S906*H906</f>
        <v>0</v>
      </c>
      <c r="AR906" s="144" t="s">
        <v>350</v>
      </c>
      <c r="AT906" s="144" t="s">
        <v>194</v>
      </c>
      <c r="AU906" s="144" t="s">
        <v>89</v>
      </c>
      <c r="AY906" s="18" t="s">
        <v>192</v>
      </c>
      <c r="BE906" s="145">
        <f>IF(N906="základní",J906,0)</f>
        <v>0</v>
      </c>
      <c r="BF906" s="145">
        <f>IF(N906="snížená",J906,0)</f>
        <v>0</v>
      </c>
      <c r="BG906" s="145">
        <f>IF(N906="zákl. přenesená",J906,0)</f>
        <v>0</v>
      </c>
      <c r="BH906" s="145">
        <f>IF(N906="sníž. přenesená",J906,0)</f>
        <v>0</v>
      </c>
      <c r="BI906" s="145">
        <f>IF(N906="nulová",J906,0)</f>
        <v>0</v>
      </c>
      <c r="BJ906" s="18" t="s">
        <v>22</v>
      </c>
      <c r="BK906" s="145">
        <f>ROUND(I906*H906,2)</f>
        <v>0</v>
      </c>
      <c r="BL906" s="18" t="s">
        <v>350</v>
      </c>
      <c r="BM906" s="144" t="s">
        <v>4808</v>
      </c>
    </row>
    <row r="907" spans="2:65" s="1" customFormat="1" ht="10.199999999999999" x14ac:dyDescent="0.2">
      <c r="B907" s="33"/>
      <c r="D907" s="146" t="s">
        <v>201</v>
      </c>
      <c r="F907" s="147" t="s">
        <v>4809</v>
      </c>
      <c r="I907" s="148"/>
      <c r="L907" s="33"/>
      <c r="M907" s="149"/>
      <c r="T907" s="54"/>
      <c r="AT907" s="18" t="s">
        <v>201</v>
      </c>
      <c r="AU907" s="18" t="s">
        <v>89</v>
      </c>
    </row>
    <row r="908" spans="2:65" s="11" customFormat="1" ht="22.8" customHeight="1" x14ac:dyDescent="0.25">
      <c r="B908" s="121"/>
      <c r="D908" s="122" t="s">
        <v>79</v>
      </c>
      <c r="E908" s="131" t="s">
        <v>4810</v>
      </c>
      <c r="F908" s="131" t="s">
        <v>4811</v>
      </c>
      <c r="I908" s="124"/>
      <c r="J908" s="132">
        <f>BK908</f>
        <v>0</v>
      </c>
      <c r="L908" s="121"/>
      <c r="M908" s="126"/>
      <c r="P908" s="127">
        <f>SUM(P909:P1061)</f>
        <v>0</v>
      </c>
      <c r="R908" s="127">
        <f>SUM(R909:R1061)</f>
        <v>0.79227236000000001</v>
      </c>
      <c r="T908" s="128">
        <f>SUM(T909:T1061)</f>
        <v>0.50594689999999998</v>
      </c>
      <c r="AR908" s="122" t="s">
        <v>89</v>
      </c>
      <c r="AT908" s="129" t="s">
        <v>79</v>
      </c>
      <c r="AU908" s="129" t="s">
        <v>22</v>
      </c>
      <c r="AY908" s="122" t="s">
        <v>192</v>
      </c>
      <c r="BK908" s="130">
        <f>SUM(BK909:BK1061)</f>
        <v>0</v>
      </c>
    </row>
    <row r="909" spans="2:65" s="1" customFormat="1" ht="16.5" customHeight="1" x14ac:dyDescent="0.2">
      <c r="B909" s="33"/>
      <c r="C909" s="133" t="s">
        <v>2493</v>
      </c>
      <c r="D909" s="133" t="s">
        <v>194</v>
      </c>
      <c r="E909" s="134" t="s">
        <v>4812</v>
      </c>
      <c r="F909" s="135" t="s">
        <v>4813</v>
      </c>
      <c r="G909" s="136" t="s">
        <v>269</v>
      </c>
      <c r="H909" s="137">
        <v>9.25</v>
      </c>
      <c r="I909" s="138"/>
      <c r="J909" s="139">
        <f>ROUND(I909*H909,2)</f>
        <v>0</v>
      </c>
      <c r="K909" s="135" t="s">
        <v>198</v>
      </c>
      <c r="L909" s="33"/>
      <c r="M909" s="140" t="s">
        <v>20</v>
      </c>
      <c r="N909" s="141" t="s">
        <v>51</v>
      </c>
      <c r="P909" s="142">
        <f>O909*H909</f>
        <v>0</v>
      </c>
      <c r="Q909" s="142">
        <v>0</v>
      </c>
      <c r="R909" s="142">
        <f>Q909*H909</f>
        <v>0</v>
      </c>
      <c r="S909" s="142">
        <v>1.6999999999999999E-3</v>
      </c>
      <c r="T909" s="143">
        <f>S909*H909</f>
        <v>1.5724999999999999E-2</v>
      </c>
      <c r="AR909" s="144" t="s">
        <v>350</v>
      </c>
      <c r="AT909" s="144" t="s">
        <v>194</v>
      </c>
      <c r="AU909" s="144" t="s">
        <v>89</v>
      </c>
      <c r="AY909" s="18" t="s">
        <v>192</v>
      </c>
      <c r="BE909" s="145">
        <f>IF(N909="základní",J909,0)</f>
        <v>0</v>
      </c>
      <c r="BF909" s="145">
        <f>IF(N909="snížená",J909,0)</f>
        <v>0</v>
      </c>
      <c r="BG909" s="145">
        <f>IF(N909="zákl. přenesená",J909,0)</f>
        <v>0</v>
      </c>
      <c r="BH909" s="145">
        <f>IF(N909="sníž. přenesená",J909,0)</f>
        <v>0</v>
      </c>
      <c r="BI909" s="145">
        <f>IF(N909="nulová",J909,0)</f>
        <v>0</v>
      </c>
      <c r="BJ909" s="18" t="s">
        <v>22</v>
      </c>
      <c r="BK909" s="145">
        <f>ROUND(I909*H909,2)</f>
        <v>0</v>
      </c>
      <c r="BL909" s="18" t="s">
        <v>350</v>
      </c>
      <c r="BM909" s="144" t="s">
        <v>4814</v>
      </c>
    </row>
    <row r="910" spans="2:65" s="1" customFormat="1" ht="10.199999999999999" x14ac:dyDescent="0.2">
      <c r="B910" s="33"/>
      <c r="D910" s="146" t="s">
        <v>201</v>
      </c>
      <c r="F910" s="147" t="s">
        <v>4815</v>
      </c>
      <c r="I910" s="148"/>
      <c r="L910" s="33"/>
      <c r="M910" s="149"/>
      <c r="T910" s="54"/>
      <c r="AT910" s="18" t="s">
        <v>201</v>
      </c>
      <c r="AU910" s="18" t="s">
        <v>89</v>
      </c>
    </row>
    <row r="911" spans="2:65" s="12" customFormat="1" ht="10.199999999999999" x14ac:dyDescent="0.2">
      <c r="B911" s="150"/>
      <c r="D911" s="151" t="s">
        <v>203</v>
      </c>
      <c r="E911" s="152" t="s">
        <v>20</v>
      </c>
      <c r="F911" s="153" t="s">
        <v>4777</v>
      </c>
      <c r="H911" s="152" t="s">
        <v>20</v>
      </c>
      <c r="I911" s="154"/>
      <c r="L911" s="150"/>
      <c r="M911" s="155"/>
      <c r="T911" s="156"/>
      <c r="AT911" s="152" t="s">
        <v>203</v>
      </c>
      <c r="AU911" s="152" t="s">
        <v>89</v>
      </c>
      <c r="AV911" s="12" t="s">
        <v>22</v>
      </c>
      <c r="AW911" s="12" t="s">
        <v>39</v>
      </c>
      <c r="AX911" s="12" t="s">
        <v>80</v>
      </c>
      <c r="AY911" s="152" t="s">
        <v>192</v>
      </c>
    </row>
    <row r="912" spans="2:65" s="13" customFormat="1" ht="10.199999999999999" x14ac:dyDescent="0.2">
      <c r="B912" s="157"/>
      <c r="D912" s="151" t="s">
        <v>203</v>
      </c>
      <c r="E912" s="158" t="s">
        <v>20</v>
      </c>
      <c r="F912" s="159" t="s">
        <v>4816</v>
      </c>
      <c r="H912" s="160">
        <v>9.25</v>
      </c>
      <c r="I912" s="161"/>
      <c r="L912" s="157"/>
      <c r="M912" s="162"/>
      <c r="T912" s="163"/>
      <c r="AT912" s="158" t="s">
        <v>203</v>
      </c>
      <c r="AU912" s="158" t="s">
        <v>89</v>
      </c>
      <c r="AV912" s="13" t="s">
        <v>89</v>
      </c>
      <c r="AW912" s="13" t="s">
        <v>39</v>
      </c>
      <c r="AX912" s="13" t="s">
        <v>22</v>
      </c>
      <c r="AY912" s="158" t="s">
        <v>192</v>
      </c>
    </row>
    <row r="913" spans="2:65" s="1" customFormat="1" ht="16.5" customHeight="1" x14ac:dyDescent="0.2">
      <c r="B913" s="33"/>
      <c r="C913" s="133" t="s">
        <v>2506</v>
      </c>
      <c r="D913" s="133" t="s">
        <v>194</v>
      </c>
      <c r="E913" s="134" t="s">
        <v>4817</v>
      </c>
      <c r="F913" s="135" t="s">
        <v>4818</v>
      </c>
      <c r="G913" s="136" t="s">
        <v>269</v>
      </c>
      <c r="H913" s="137">
        <v>14.785</v>
      </c>
      <c r="I913" s="138"/>
      <c r="J913" s="139">
        <f>ROUND(I913*H913,2)</f>
        <v>0</v>
      </c>
      <c r="K913" s="135" t="s">
        <v>198</v>
      </c>
      <c r="L913" s="33"/>
      <c r="M913" s="140" t="s">
        <v>20</v>
      </c>
      <c r="N913" s="141" t="s">
        <v>51</v>
      </c>
      <c r="P913" s="142">
        <f>O913*H913</f>
        <v>0</v>
      </c>
      <c r="Q913" s="142">
        <v>0</v>
      </c>
      <c r="R913" s="142">
        <f>Q913*H913</f>
        <v>0</v>
      </c>
      <c r="S913" s="142">
        <v>1.7700000000000001E-3</v>
      </c>
      <c r="T913" s="143">
        <f>S913*H913</f>
        <v>2.616945E-2</v>
      </c>
      <c r="AR913" s="144" t="s">
        <v>350</v>
      </c>
      <c r="AT913" s="144" t="s">
        <v>194</v>
      </c>
      <c r="AU913" s="144" t="s">
        <v>89</v>
      </c>
      <c r="AY913" s="18" t="s">
        <v>192</v>
      </c>
      <c r="BE913" s="145">
        <f>IF(N913="základní",J913,0)</f>
        <v>0</v>
      </c>
      <c r="BF913" s="145">
        <f>IF(N913="snížená",J913,0)</f>
        <v>0</v>
      </c>
      <c r="BG913" s="145">
        <f>IF(N913="zákl. přenesená",J913,0)</f>
        <v>0</v>
      </c>
      <c r="BH913" s="145">
        <f>IF(N913="sníž. přenesená",J913,0)</f>
        <v>0</v>
      </c>
      <c r="BI913" s="145">
        <f>IF(N913="nulová",J913,0)</f>
        <v>0</v>
      </c>
      <c r="BJ913" s="18" t="s">
        <v>22</v>
      </c>
      <c r="BK913" s="145">
        <f>ROUND(I913*H913,2)</f>
        <v>0</v>
      </c>
      <c r="BL913" s="18" t="s">
        <v>350</v>
      </c>
      <c r="BM913" s="144" t="s">
        <v>4819</v>
      </c>
    </row>
    <row r="914" spans="2:65" s="1" customFormat="1" ht="10.199999999999999" x14ac:dyDescent="0.2">
      <c r="B914" s="33"/>
      <c r="D914" s="146" t="s">
        <v>201</v>
      </c>
      <c r="F914" s="147" t="s">
        <v>4820</v>
      </c>
      <c r="I914" s="148"/>
      <c r="L914" s="33"/>
      <c r="M914" s="149"/>
      <c r="T914" s="54"/>
      <c r="AT914" s="18" t="s">
        <v>201</v>
      </c>
      <c r="AU914" s="18" t="s">
        <v>89</v>
      </c>
    </row>
    <row r="915" spans="2:65" s="12" customFormat="1" ht="10.199999999999999" x14ac:dyDescent="0.2">
      <c r="B915" s="150"/>
      <c r="D915" s="151" t="s">
        <v>203</v>
      </c>
      <c r="E915" s="152" t="s">
        <v>20</v>
      </c>
      <c r="F915" s="153" t="s">
        <v>4821</v>
      </c>
      <c r="H915" s="152" t="s">
        <v>20</v>
      </c>
      <c r="I915" s="154"/>
      <c r="L915" s="150"/>
      <c r="M915" s="155"/>
      <c r="T915" s="156"/>
      <c r="AT915" s="152" t="s">
        <v>203</v>
      </c>
      <c r="AU915" s="152" t="s">
        <v>89</v>
      </c>
      <c r="AV915" s="12" t="s">
        <v>22</v>
      </c>
      <c r="AW915" s="12" t="s">
        <v>39</v>
      </c>
      <c r="AX915" s="12" t="s">
        <v>80</v>
      </c>
      <c r="AY915" s="152" t="s">
        <v>192</v>
      </c>
    </row>
    <row r="916" spans="2:65" s="13" customFormat="1" ht="10.199999999999999" x14ac:dyDescent="0.2">
      <c r="B916" s="157"/>
      <c r="D916" s="151" t="s">
        <v>203</v>
      </c>
      <c r="E916" s="158" t="s">
        <v>20</v>
      </c>
      <c r="F916" s="159" t="s">
        <v>4822</v>
      </c>
      <c r="H916" s="160">
        <v>14.785</v>
      </c>
      <c r="I916" s="161"/>
      <c r="L916" s="157"/>
      <c r="M916" s="162"/>
      <c r="T916" s="163"/>
      <c r="AT916" s="158" t="s">
        <v>203</v>
      </c>
      <c r="AU916" s="158" t="s">
        <v>89</v>
      </c>
      <c r="AV916" s="13" t="s">
        <v>89</v>
      </c>
      <c r="AW916" s="13" t="s">
        <v>39</v>
      </c>
      <c r="AX916" s="13" t="s">
        <v>22</v>
      </c>
      <c r="AY916" s="158" t="s">
        <v>192</v>
      </c>
    </row>
    <row r="917" spans="2:65" s="1" customFormat="1" ht="16.5" customHeight="1" x14ac:dyDescent="0.2">
      <c r="B917" s="33"/>
      <c r="C917" s="133" t="s">
        <v>2538</v>
      </c>
      <c r="D917" s="133" t="s">
        <v>194</v>
      </c>
      <c r="E917" s="134" t="s">
        <v>4823</v>
      </c>
      <c r="F917" s="135" t="s">
        <v>4824</v>
      </c>
      <c r="G917" s="136" t="s">
        <v>269</v>
      </c>
      <c r="H917" s="137">
        <v>23.13</v>
      </c>
      <c r="I917" s="138"/>
      <c r="J917" s="139">
        <f>ROUND(I917*H917,2)</f>
        <v>0</v>
      </c>
      <c r="K917" s="135" t="s">
        <v>198</v>
      </c>
      <c r="L917" s="33"/>
      <c r="M917" s="140" t="s">
        <v>20</v>
      </c>
      <c r="N917" s="141" t="s">
        <v>51</v>
      </c>
      <c r="P917" s="142">
        <f>O917*H917</f>
        <v>0</v>
      </c>
      <c r="Q917" s="142">
        <v>0</v>
      </c>
      <c r="R917" s="142">
        <f>Q917*H917</f>
        <v>0</v>
      </c>
      <c r="S917" s="142">
        <v>1.67E-3</v>
      </c>
      <c r="T917" s="143">
        <f>S917*H917</f>
        <v>3.8627099999999998E-2</v>
      </c>
      <c r="AR917" s="144" t="s">
        <v>350</v>
      </c>
      <c r="AT917" s="144" t="s">
        <v>194</v>
      </c>
      <c r="AU917" s="144" t="s">
        <v>89</v>
      </c>
      <c r="AY917" s="18" t="s">
        <v>192</v>
      </c>
      <c r="BE917" s="145">
        <f>IF(N917="základní",J917,0)</f>
        <v>0</v>
      </c>
      <c r="BF917" s="145">
        <f>IF(N917="snížená",J917,0)</f>
        <v>0</v>
      </c>
      <c r="BG917" s="145">
        <f>IF(N917="zákl. přenesená",J917,0)</f>
        <v>0</v>
      </c>
      <c r="BH917" s="145">
        <f>IF(N917="sníž. přenesená",J917,0)</f>
        <v>0</v>
      </c>
      <c r="BI917" s="145">
        <f>IF(N917="nulová",J917,0)</f>
        <v>0</v>
      </c>
      <c r="BJ917" s="18" t="s">
        <v>22</v>
      </c>
      <c r="BK917" s="145">
        <f>ROUND(I917*H917,2)</f>
        <v>0</v>
      </c>
      <c r="BL917" s="18" t="s">
        <v>350</v>
      </c>
      <c r="BM917" s="144" t="s">
        <v>4825</v>
      </c>
    </row>
    <row r="918" spans="2:65" s="1" customFormat="1" ht="10.199999999999999" x14ac:dyDescent="0.2">
      <c r="B918" s="33"/>
      <c r="D918" s="146" t="s">
        <v>201</v>
      </c>
      <c r="F918" s="147" t="s">
        <v>4826</v>
      </c>
      <c r="I918" s="148"/>
      <c r="L918" s="33"/>
      <c r="M918" s="149"/>
      <c r="T918" s="54"/>
      <c r="AT918" s="18" t="s">
        <v>201</v>
      </c>
      <c r="AU918" s="18" t="s">
        <v>89</v>
      </c>
    </row>
    <row r="919" spans="2:65" s="13" customFormat="1" ht="10.199999999999999" x14ac:dyDescent="0.2">
      <c r="B919" s="157"/>
      <c r="D919" s="151" t="s">
        <v>203</v>
      </c>
      <c r="E919" s="158" t="s">
        <v>20</v>
      </c>
      <c r="F919" s="159" t="s">
        <v>4304</v>
      </c>
      <c r="H919" s="160">
        <v>5.5350000000000001</v>
      </c>
      <c r="I919" s="161"/>
      <c r="L919" s="157"/>
      <c r="M919" s="162"/>
      <c r="T919" s="163"/>
      <c r="AT919" s="158" t="s">
        <v>203</v>
      </c>
      <c r="AU919" s="158" t="s">
        <v>89</v>
      </c>
      <c r="AV919" s="13" t="s">
        <v>89</v>
      </c>
      <c r="AW919" s="13" t="s">
        <v>39</v>
      </c>
      <c r="AX919" s="13" t="s">
        <v>80</v>
      </c>
      <c r="AY919" s="158" t="s">
        <v>192</v>
      </c>
    </row>
    <row r="920" spans="2:65" s="13" customFormat="1" ht="10.199999999999999" x14ac:dyDescent="0.2">
      <c r="B920" s="157"/>
      <c r="D920" s="151" t="s">
        <v>203</v>
      </c>
      <c r="E920" s="158" t="s">
        <v>20</v>
      </c>
      <c r="F920" s="159" t="s">
        <v>4816</v>
      </c>
      <c r="H920" s="160">
        <v>9.25</v>
      </c>
      <c r="I920" s="161"/>
      <c r="L920" s="157"/>
      <c r="M920" s="162"/>
      <c r="T920" s="163"/>
      <c r="AT920" s="158" t="s">
        <v>203</v>
      </c>
      <c r="AU920" s="158" t="s">
        <v>89</v>
      </c>
      <c r="AV920" s="13" t="s">
        <v>89</v>
      </c>
      <c r="AW920" s="13" t="s">
        <v>39</v>
      </c>
      <c r="AX920" s="13" t="s">
        <v>80</v>
      </c>
      <c r="AY920" s="158" t="s">
        <v>192</v>
      </c>
    </row>
    <row r="921" spans="2:65" s="13" customFormat="1" ht="10.199999999999999" x14ac:dyDescent="0.2">
      <c r="B921" s="157"/>
      <c r="D921" s="151" t="s">
        <v>203</v>
      </c>
      <c r="E921" s="158" t="s">
        <v>20</v>
      </c>
      <c r="F921" s="159" t="s">
        <v>4313</v>
      </c>
      <c r="H921" s="160">
        <v>2.85</v>
      </c>
      <c r="I921" s="161"/>
      <c r="L921" s="157"/>
      <c r="M921" s="162"/>
      <c r="T921" s="163"/>
      <c r="AT921" s="158" t="s">
        <v>203</v>
      </c>
      <c r="AU921" s="158" t="s">
        <v>89</v>
      </c>
      <c r="AV921" s="13" t="s">
        <v>89</v>
      </c>
      <c r="AW921" s="13" t="s">
        <v>39</v>
      </c>
      <c r="AX921" s="13" t="s">
        <v>80</v>
      </c>
      <c r="AY921" s="158" t="s">
        <v>192</v>
      </c>
    </row>
    <row r="922" spans="2:65" s="13" customFormat="1" ht="10.199999999999999" x14ac:dyDescent="0.2">
      <c r="B922" s="157"/>
      <c r="D922" s="151" t="s">
        <v>203</v>
      </c>
      <c r="E922" s="158" t="s">
        <v>20</v>
      </c>
      <c r="F922" s="159" t="s">
        <v>4315</v>
      </c>
      <c r="H922" s="160">
        <v>5.4950000000000001</v>
      </c>
      <c r="I922" s="161"/>
      <c r="L922" s="157"/>
      <c r="M922" s="162"/>
      <c r="T922" s="163"/>
      <c r="AT922" s="158" t="s">
        <v>203</v>
      </c>
      <c r="AU922" s="158" t="s">
        <v>89</v>
      </c>
      <c r="AV922" s="13" t="s">
        <v>89</v>
      </c>
      <c r="AW922" s="13" t="s">
        <v>39</v>
      </c>
      <c r="AX922" s="13" t="s">
        <v>80</v>
      </c>
      <c r="AY922" s="158" t="s">
        <v>192</v>
      </c>
    </row>
    <row r="923" spans="2:65" s="14" customFormat="1" ht="10.199999999999999" x14ac:dyDescent="0.2">
      <c r="B923" s="164"/>
      <c r="D923" s="151" t="s">
        <v>203</v>
      </c>
      <c r="E923" s="165" t="s">
        <v>20</v>
      </c>
      <c r="F923" s="166" t="s">
        <v>207</v>
      </c>
      <c r="H923" s="167">
        <v>23.13</v>
      </c>
      <c r="I923" s="168"/>
      <c r="L923" s="164"/>
      <c r="M923" s="169"/>
      <c r="T923" s="170"/>
      <c r="AT923" s="165" t="s">
        <v>203</v>
      </c>
      <c r="AU923" s="165" t="s">
        <v>89</v>
      </c>
      <c r="AV923" s="14" t="s">
        <v>199</v>
      </c>
      <c r="AW923" s="14" t="s">
        <v>39</v>
      </c>
      <c r="AX923" s="14" t="s">
        <v>22</v>
      </c>
      <c r="AY923" s="165" t="s">
        <v>192</v>
      </c>
    </row>
    <row r="924" spans="2:65" s="1" customFormat="1" ht="16.5" customHeight="1" x14ac:dyDescent="0.2">
      <c r="B924" s="33"/>
      <c r="C924" s="133" t="s">
        <v>2545</v>
      </c>
      <c r="D924" s="133" t="s">
        <v>194</v>
      </c>
      <c r="E924" s="134" t="s">
        <v>4827</v>
      </c>
      <c r="F924" s="135" t="s">
        <v>4828</v>
      </c>
      <c r="G924" s="136" t="s">
        <v>269</v>
      </c>
      <c r="H924" s="137">
        <v>44.844999999999999</v>
      </c>
      <c r="I924" s="138"/>
      <c r="J924" s="139">
        <f>ROUND(I924*H924,2)</f>
        <v>0</v>
      </c>
      <c r="K924" s="135" t="s">
        <v>198</v>
      </c>
      <c r="L924" s="33"/>
      <c r="M924" s="140" t="s">
        <v>20</v>
      </c>
      <c r="N924" s="141" t="s">
        <v>51</v>
      </c>
      <c r="P924" s="142">
        <f>O924*H924</f>
        <v>0</v>
      </c>
      <c r="Q924" s="142">
        <v>0</v>
      </c>
      <c r="R924" s="142">
        <f>Q924*H924</f>
        <v>0</v>
      </c>
      <c r="S924" s="142">
        <v>2.2300000000000002E-3</v>
      </c>
      <c r="T924" s="143">
        <f>S924*H924</f>
        <v>0.10000435000000001</v>
      </c>
      <c r="AR924" s="144" t="s">
        <v>350</v>
      </c>
      <c r="AT924" s="144" t="s">
        <v>194</v>
      </c>
      <c r="AU924" s="144" t="s">
        <v>89</v>
      </c>
      <c r="AY924" s="18" t="s">
        <v>192</v>
      </c>
      <c r="BE924" s="145">
        <f>IF(N924="základní",J924,0)</f>
        <v>0</v>
      </c>
      <c r="BF924" s="145">
        <f>IF(N924="snížená",J924,0)</f>
        <v>0</v>
      </c>
      <c r="BG924" s="145">
        <f>IF(N924="zákl. přenesená",J924,0)</f>
        <v>0</v>
      </c>
      <c r="BH924" s="145">
        <f>IF(N924="sníž. přenesená",J924,0)</f>
        <v>0</v>
      </c>
      <c r="BI924" s="145">
        <f>IF(N924="nulová",J924,0)</f>
        <v>0</v>
      </c>
      <c r="BJ924" s="18" t="s">
        <v>22</v>
      </c>
      <c r="BK924" s="145">
        <f>ROUND(I924*H924,2)</f>
        <v>0</v>
      </c>
      <c r="BL924" s="18" t="s">
        <v>350</v>
      </c>
      <c r="BM924" s="144" t="s">
        <v>4829</v>
      </c>
    </row>
    <row r="925" spans="2:65" s="1" customFormat="1" ht="10.199999999999999" x14ac:dyDescent="0.2">
      <c r="B925" s="33"/>
      <c r="D925" s="146" t="s">
        <v>201</v>
      </c>
      <c r="F925" s="147" t="s">
        <v>4830</v>
      </c>
      <c r="I925" s="148"/>
      <c r="L925" s="33"/>
      <c r="M925" s="149"/>
      <c r="T925" s="54"/>
      <c r="AT925" s="18" t="s">
        <v>201</v>
      </c>
      <c r="AU925" s="18" t="s">
        <v>89</v>
      </c>
    </row>
    <row r="926" spans="2:65" s="13" customFormat="1" ht="10.199999999999999" x14ac:dyDescent="0.2">
      <c r="B926" s="157"/>
      <c r="D926" s="151" t="s">
        <v>203</v>
      </c>
      <c r="E926" s="158" t="s">
        <v>20</v>
      </c>
      <c r="F926" s="159" t="s">
        <v>4317</v>
      </c>
      <c r="H926" s="160">
        <v>4.3</v>
      </c>
      <c r="I926" s="161"/>
      <c r="L926" s="157"/>
      <c r="M926" s="162"/>
      <c r="T926" s="163"/>
      <c r="AT926" s="158" t="s">
        <v>203</v>
      </c>
      <c r="AU926" s="158" t="s">
        <v>89</v>
      </c>
      <c r="AV926" s="13" t="s">
        <v>89</v>
      </c>
      <c r="AW926" s="13" t="s">
        <v>39</v>
      </c>
      <c r="AX926" s="13" t="s">
        <v>80</v>
      </c>
      <c r="AY926" s="158" t="s">
        <v>192</v>
      </c>
    </row>
    <row r="927" spans="2:65" s="13" customFormat="1" ht="10.199999999999999" x14ac:dyDescent="0.2">
      <c r="B927" s="157"/>
      <c r="D927" s="151" t="s">
        <v>203</v>
      </c>
      <c r="E927" s="158" t="s">
        <v>20</v>
      </c>
      <c r="F927" s="159" t="s">
        <v>4319</v>
      </c>
      <c r="H927" s="160">
        <v>35.659999999999997</v>
      </c>
      <c r="I927" s="161"/>
      <c r="L927" s="157"/>
      <c r="M927" s="162"/>
      <c r="T927" s="163"/>
      <c r="AT927" s="158" t="s">
        <v>203</v>
      </c>
      <c r="AU927" s="158" t="s">
        <v>89</v>
      </c>
      <c r="AV927" s="13" t="s">
        <v>89</v>
      </c>
      <c r="AW927" s="13" t="s">
        <v>39</v>
      </c>
      <c r="AX927" s="13" t="s">
        <v>80</v>
      </c>
      <c r="AY927" s="158" t="s">
        <v>192</v>
      </c>
    </row>
    <row r="928" spans="2:65" s="13" customFormat="1" ht="10.199999999999999" x14ac:dyDescent="0.2">
      <c r="B928" s="157"/>
      <c r="D928" s="151" t="s">
        <v>203</v>
      </c>
      <c r="E928" s="158" t="s">
        <v>20</v>
      </c>
      <c r="F928" s="159" t="s">
        <v>4321</v>
      </c>
      <c r="H928" s="160">
        <v>4.8849999999999998</v>
      </c>
      <c r="I928" s="161"/>
      <c r="L928" s="157"/>
      <c r="M928" s="162"/>
      <c r="T928" s="163"/>
      <c r="AT928" s="158" t="s">
        <v>203</v>
      </c>
      <c r="AU928" s="158" t="s">
        <v>89</v>
      </c>
      <c r="AV928" s="13" t="s">
        <v>89</v>
      </c>
      <c r="AW928" s="13" t="s">
        <v>39</v>
      </c>
      <c r="AX928" s="13" t="s">
        <v>80</v>
      </c>
      <c r="AY928" s="158" t="s">
        <v>192</v>
      </c>
    </row>
    <row r="929" spans="2:65" s="14" customFormat="1" ht="10.199999999999999" x14ac:dyDescent="0.2">
      <c r="B929" s="164"/>
      <c r="D929" s="151" t="s">
        <v>203</v>
      </c>
      <c r="E929" s="165" t="s">
        <v>20</v>
      </c>
      <c r="F929" s="166" t="s">
        <v>207</v>
      </c>
      <c r="H929" s="167">
        <v>44.844999999999999</v>
      </c>
      <c r="I929" s="168"/>
      <c r="L929" s="164"/>
      <c r="M929" s="169"/>
      <c r="T929" s="170"/>
      <c r="AT929" s="165" t="s">
        <v>203</v>
      </c>
      <c r="AU929" s="165" t="s">
        <v>89</v>
      </c>
      <c r="AV929" s="14" t="s">
        <v>199</v>
      </c>
      <c r="AW929" s="14" t="s">
        <v>39</v>
      </c>
      <c r="AX929" s="14" t="s">
        <v>22</v>
      </c>
      <c r="AY929" s="165" t="s">
        <v>192</v>
      </c>
    </row>
    <row r="930" spans="2:65" s="1" customFormat="1" ht="16.5" customHeight="1" x14ac:dyDescent="0.2">
      <c r="B930" s="33"/>
      <c r="C930" s="133" t="s">
        <v>2551</v>
      </c>
      <c r="D930" s="133" t="s">
        <v>194</v>
      </c>
      <c r="E930" s="134" t="s">
        <v>4831</v>
      </c>
      <c r="F930" s="135" t="s">
        <v>4832</v>
      </c>
      <c r="G930" s="136" t="s">
        <v>269</v>
      </c>
      <c r="H930" s="137">
        <v>5.62</v>
      </c>
      <c r="I930" s="138"/>
      <c r="J930" s="139">
        <f>ROUND(I930*H930,2)</f>
        <v>0</v>
      </c>
      <c r="K930" s="135" t="s">
        <v>198</v>
      </c>
      <c r="L930" s="33"/>
      <c r="M930" s="140" t="s">
        <v>20</v>
      </c>
      <c r="N930" s="141" t="s">
        <v>51</v>
      </c>
      <c r="P930" s="142">
        <f>O930*H930</f>
        <v>0</v>
      </c>
      <c r="Q930" s="142">
        <v>0</v>
      </c>
      <c r="R930" s="142">
        <f>Q930*H930</f>
        <v>0</v>
      </c>
      <c r="S930" s="142">
        <v>1.75E-3</v>
      </c>
      <c r="T930" s="143">
        <f>S930*H930</f>
        <v>9.835E-3</v>
      </c>
      <c r="AR930" s="144" t="s">
        <v>350</v>
      </c>
      <c r="AT930" s="144" t="s">
        <v>194</v>
      </c>
      <c r="AU930" s="144" t="s">
        <v>89</v>
      </c>
      <c r="AY930" s="18" t="s">
        <v>192</v>
      </c>
      <c r="BE930" s="145">
        <f>IF(N930="základní",J930,0)</f>
        <v>0</v>
      </c>
      <c r="BF930" s="145">
        <f>IF(N930="snížená",J930,0)</f>
        <v>0</v>
      </c>
      <c r="BG930" s="145">
        <f>IF(N930="zákl. přenesená",J930,0)</f>
        <v>0</v>
      </c>
      <c r="BH930" s="145">
        <f>IF(N930="sníž. přenesená",J930,0)</f>
        <v>0</v>
      </c>
      <c r="BI930" s="145">
        <f>IF(N930="nulová",J930,0)</f>
        <v>0</v>
      </c>
      <c r="BJ930" s="18" t="s">
        <v>22</v>
      </c>
      <c r="BK930" s="145">
        <f>ROUND(I930*H930,2)</f>
        <v>0</v>
      </c>
      <c r="BL930" s="18" t="s">
        <v>350</v>
      </c>
      <c r="BM930" s="144" t="s">
        <v>4833</v>
      </c>
    </row>
    <row r="931" spans="2:65" s="1" customFormat="1" ht="10.199999999999999" x14ac:dyDescent="0.2">
      <c r="B931" s="33"/>
      <c r="D931" s="146" t="s">
        <v>201</v>
      </c>
      <c r="F931" s="147" t="s">
        <v>4834</v>
      </c>
      <c r="I931" s="148"/>
      <c r="L931" s="33"/>
      <c r="M931" s="149"/>
      <c r="T931" s="54"/>
      <c r="AT931" s="18" t="s">
        <v>201</v>
      </c>
      <c r="AU931" s="18" t="s">
        <v>89</v>
      </c>
    </row>
    <row r="932" spans="2:65" s="12" customFormat="1" ht="10.199999999999999" x14ac:dyDescent="0.2">
      <c r="B932" s="150"/>
      <c r="D932" s="151" t="s">
        <v>203</v>
      </c>
      <c r="E932" s="152" t="s">
        <v>20</v>
      </c>
      <c r="F932" s="153" t="s">
        <v>4777</v>
      </c>
      <c r="H932" s="152" t="s">
        <v>20</v>
      </c>
      <c r="I932" s="154"/>
      <c r="L932" s="150"/>
      <c r="M932" s="155"/>
      <c r="T932" s="156"/>
      <c r="AT932" s="152" t="s">
        <v>203</v>
      </c>
      <c r="AU932" s="152" t="s">
        <v>89</v>
      </c>
      <c r="AV932" s="12" t="s">
        <v>22</v>
      </c>
      <c r="AW932" s="12" t="s">
        <v>39</v>
      </c>
      <c r="AX932" s="12" t="s">
        <v>80</v>
      </c>
      <c r="AY932" s="152" t="s">
        <v>192</v>
      </c>
    </row>
    <row r="933" spans="2:65" s="13" customFormat="1" ht="10.199999999999999" x14ac:dyDescent="0.2">
      <c r="B933" s="157"/>
      <c r="D933" s="151" t="s">
        <v>203</v>
      </c>
      <c r="E933" s="158" t="s">
        <v>20</v>
      </c>
      <c r="F933" s="159" t="s">
        <v>4835</v>
      </c>
      <c r="H933" s="160">
        <v>5.62</v>
      </c>
      <c r="I933" s="161"/>
      <c r="L933" s="157"/>
      <c r="M933" s="162"/>
      <c r="T933" s="163"/>
      <c r="AT933" s="158" t="s">
        <v>203</v>
      </c>
      <c r="AU933" s="158" t="s">
        <v>89</v>
      </c>
      <c r="AV933" s="13" t="s">
        <v>89</v>
      </c>
      <c r="AW933" s="13" t="s">
        <v>39</v>
      </c>
      <c r="AX933" s="13" t="s">
        <v>22</v>
      </c>
      <c r="AY933" s="158" t="s">
        <v>192</v>
      </c>
    </row>
    <row r="934" spans="2:65" s="1" customFormat="1" ht="16.5" customHeight="1" x14ac:dyDescent="0.2">
      <c r="B934" s="33"/>
      <c r="C934" s="133" t="s">
        <v>2559</v>
      </c>
      <c r="D934" s="133" t="s">
        <v>194</v>
      </c>
      <c r="E934" s="134" t="s">
        <v>4836</v>
      </c>
      <c r="F934" s="135" t="s">
        <v>4837</v>
      </c>
      <c r="G934" s="136" t="s">
        <v>269</v>
      </c>
      <c r="H934" s="137">
        <v>10.7</v>
      </c>
      <c r="I934" s="138"/>
      <c r="J934" s="139">
        <f>ROUND(I934*H934,2)</f>
        <v>0</v>
      </c>
      <c r="K934" s="135" t="s">
        <v>198</v>
      </c>
      <c r="L934" s="33"/>
      <c r="M934" s="140" t="s">
        <v>20</v>
      </c>
      <c r="N934" s="141" t="s">
        <v>51</v>
      </c>
      <c r="P934" s="142">
        <f>O934*H934</f>
        <v>0</v>
      </c>
      <c r="Q934" s="142">
        <v>0</v>
      </c>
      <c r="R934" s="142">
        <f>Q934*H934</f>
        <v>0</v>
      </c>
      <c r="S934" s="142">
        <v>2.5999999999999999E-3</v>
      </c>
      <c r="T934" s="143">
        <f>S934*H934</f>
        <v>2.7819999999999998E-2</v>
      </c>
      <c r="AR934" s="144" t="s">
        <v>350</v>
      </c>
      <c r="AT934" s="144" t="s">
        <v>194</v>
      </c>
      <c r="AU934" s="144" t="s">
        <v>89</v>
      </c>
      <c r="AY934" s="18" t="s">
        <v>192</v>
      </c>
      <c r="BE934" s="145">
        <f>IF(N934="základní",J934,0)</f>
        <v>0</v>
      </c>
      <c r="BF934" s="145">
        <f>IF(N934="snížená",J934,0)</f>
        <v>0</v>
      </c>
      <c r="BG934" s="145">
        <f>IF(N934="zákl. přenesená",J934,0)</f>
        <v>0</v>
      </c>
      <c r="BH934" s="145">
        <f>IF(N934="sníž. přenesená",J934,0)</f>
        <v>0</v>
      </c>
      <c r="BI934" s="145">
        <f>IF(N934="nulová",J934,0)</f>
        <v>0</v>
      </c>
      <c r="BJ934" s="18" t="s">
        <v>22</v>
      </c>
      <c r="BK934" s="145">
        <f>ROUND(I934*H934,2)</f>
        <v>0</v>
      </c>
      <c r="BL934" s="18" t="s">
        <v>350</v>
      </c>
      <c r="BM934" s="144" t="s">
        <v>4838</v>
      </c>
    </row>
    <row r="935" spans="2:65" s="1" customFormat="1" ht="10.199999999999999" x14ac:dyDescent="0.2">
      <c r="B935" s="33"/>
      <c r="D935" s="146" t="s">
        <v>201</v>
      </c>
      <c r="F935" s="147" t="s">
        <v>4839</v>
      </c>
      <c r="I935" s="148"/>
      <c r="L935" s="33"/>
      <c r="M935" s="149"/>
      <c r="T935" s="54"/>
      <c r="AT935" s="18" t="s">
        <v>201</v>
      </c>
      <c r="AU935" s="18" t="s">
        <v>89</v>
      </c>
    </row>
    <row r="936" spans="2:65" s="12" customFormat="1" ht="10.199999999999999" x14ac:dyDescent="0.2">
      <c r="B936" s="150"/>
      <c r="D936" s="151" t="s">
        <v>203</v>
      </c>
      <c r="E936" s="152" t="s">
        <v>20</v>
      </c>
      <c r="F936" s="153" t="s">
        <v>4840</v>
      </c>
      <c r="H936" s="152" t="s">
        <v>20</v>
      </c>
      <c r="I936" s="154"/>
      <c r="L936" s="150"/>
      <c r="M936" s="155"/>
      <c r="T936" s="156"/>
      <c r="AT936" s="152" t="s">
        <v>203</v>
      </c>
      <c r="AU936" s="152" t="s">
        <v>89</v>
      </c>
      <c r="AV936" s="12" t="s">
        <v>22</v>
      </c>
      <c r="AW936" s="12" t="s">
        <v>39</v>
      </c>
      <c r="AX936" s="12" t="s">
        <v>80</v>
      </c>
      <c r="AY936" s="152" t="s">
        <v>192</v>
      </c>
    </row>
    <row r="937" spans="2:65" s="13" customFormat="1" ht="10.199999999999999" x14ac:dyDescent="0.2">
      <c r="B937" s="157"/>
      <c r="D937" s="151" t="s">
        <v>203</v>
      </c>
      <c r="E937" s="158" t="s">
        <v>20</v>
      </c>
      <c r="F937" s="159" t="s">
        <v>4841</v>
      </c>
      <c r="H937" s="160">
        <v>10.7</v>
      </c>
      <c r="I937" s="161"/>
      <c r="L937" s="157"/>
      <c r="M937" s="162"/>
      <c r="T937" s="163"/>
      <c r="AT937" s="158" t="s">
        <v>203</v>
      </c>
      <c r="AU937" s="158" t="s">
        <v>89</v>
      </c>
      <c r="AV937" s="13" t="s">
        <v>89</v>
      </c>
      <c r="AW937" s="13" t="s">
        <v>39</v>
      </c>
      <c r="AX937" s="13" t="s">
        <v>22</v>
      </c>
      <c r="AY937" s="158" t="s">
        <v>192</v>
      </c>
    </row>
    <row r="938" spans="2:65" s="1" customFormat="1" ht="16.5" customHeight="1" x14ac:dyDescent="0.2">
      <c r="B938" s="33"/>
      <c r="C938" s="133" t="s">
        <v>2566</v>
      </c>
      <c r="D938" s="133" t="s">
        <v>194</v>
      </c>
      <c r="E938" s="134" t="s">
        <v>4842</v>
      </c>
      <c r="F938" s="135" t="s">
        <v>4843</v>
      </c>
      <c r="G938" s="136" t="s">
        <v>269</v>
      </c>
      <c r="H938" s="137">
        <v>32</v>
      </c>
      <c r="I938" s="138"/>
      <c r="J938" s="139">
        <f>ROUND(I938*H938,2)</f>
        <v>0</v>
      </c>
      <c r="K938" s="135" t="s">
        <v>198</v>
      </c>
      <c r="L938" s="33"/>
      <c r="M938" s="140" t="s">
        <v>20</v>
      </c>
      <c r="N938" s="141" t="s">
        <v>51</v>
      </c>
      <c r="P938" s="142">
        <f>O938*H938</f>
        <v>0</v>
      </c>
      <c r="Q938" s="142">
        <v>0</v>
      </c>
      <c r="R938" s="142">
        <f>Q938*H938</f>
        <v>0</v>
      </c>
      <c r="S938" s="142">
        <v>6.0499999999999998E-3</v>
      </c>
      <c r="T938" s="143">
        <f>S938*H938</f>
        <v>0.19359999999999999</v>
      </c>
      <c r="AR938" s="144" t="s">
        <v>350</v>
      </c>
      <c r="AT938" s="144" t="s">
        <v>194</v>
      </c>
      <c r="AU938" s="144" t="s">
        <v>89</v>
      </c>
      <c r="AY938" s="18" t="s">
        <v>192</v>
      </c>
      <c r="BE938" s="145">
        <f>IF(N938="základní",J938,0)</f>
        <v>0</v>
      </c>
      <c r="BF938" s="145">
        <f>IF(N938="snížená",J938,0)</f>
        <v>0</v>
      </c>
      <c r="BG938" s="145">
        <f>IF(N938="zákl. přenesená",J938,0)</f>
        <v>0</v>
      </c>
      <c r="BH938" s="145">
        <f>IF(N938="sníž. přenesená",J938,0)</f>
        <v>0</v>
      </c>
      <c r="BI938" s="145">
        <f>IF(N938="nulová",J938,0)</f>
        <v>0</v>
      </c>
      <c r="BJ938" s="18" t="s">
        <v>22</v>
      </c>
      <c r="BK938" s="145">
        <f>ROUND(I938*H938,2)</f>
        <v>0</v>
      </c>
      <c r="BL938" s="18" t="s">
        <v>350</v>
      </c>
      <c r="BM938" s="144" t="s">
        <v>4844</v>
      </c>
    </row>
    <row r="939" spans="2:65" s="1" customFormat="1" ht="10.199999999999999" x14ac:dyDescent="0.2">
      <c r="B939" s="33"/>
      <c r="D939" s="146" t="s">
        <v>201</v>
      </c>
      <c r="F939" s="147" t="s">
        <v>4845</v>
      </c>
      <c r="I939" s="148"/>
      <c r="L939" s="33"/>
      <c r="M939" s="149"/>
      <c r="T939" s="54"/>
      <c r="AT939" s="18" t="s">
        <v>201</v>
      </c>
      <c r="AU939" s="18" t="s">
        <v>89</v>
      </c>
    </row>
    <row r="940" spans="2:65" s="13" customFormat="1" ht="10.199999999999999" x14ac:dyDescent="0.2">
      <c r="B940" s="157"/>
      <c r="D940" s="151" t="s">
        <v>203</v>
      </c>
      <c r="E940" s="158" t="s">
        <v>20</v>
      </c>
      <c r="F940" s="159" t="s">
        <v>1076</v>
      </c>
      <c r="H940" s="160">
        <v>32</v>
      </c>
      <c r="I940" s="161"/>
      <c r="L940" s="157"/>
      <c r="M940" s="162"/>
      <c r="T940" s="163"/>
      <c r="AT940" s="158" t="s">
        <v>203</v>
      </c>
      <c r="AU940" s="158" t="s">
        <v>89</v>
      </c>
      <c r="AV940" s="13" t="s">
        <v>89</v>
      </c>
      <c r="AW940" s="13" t="s">
        <v>39</v>
      </c>
      <c r="AX940" s="13" t="s">
        <v>22</v>
      </c>
      <c r="AY940" s="158" t="s">
        <v>192</v>
      </c>
    </row>
    <row r="941" spans="2:65" s="1" customFormat="1" ht="16.5" customHeight="1" x14ac:dyDescent="0.2">
      <c r="B941" s="33"/>
      <c r="C941" s="133" t="s">
        <v>2607</v>
      </c>
      <c r="D941" s="133" t="s">
        <v>194</v>
      </c>
      <c r="E941" s="134" t="s">
        <v>4846</v>
      </c>
      <c r="F941" s="135" t="s">
        <v>4847</v>
      </c>
      <c r="G941" s="136" t="s">
        <v>269</v>
      </c>
      <c r="H941" s="137">
        <v>23.9</v>
      </c>
      <c r="I941" s="138"/>
      <c r="J941" s="139">
        <f>ROUND(I941*H941,2)</f>
        <v>0</v>
      </c>
      <c r="K941" s="135" t="s">
        <v>198</v>
      </c>
      <c r="L941" s="33"/>
      <c r="M941" s="140" t="s">
        <v>20</v>
      </c>
      <c r="N941" s="141" t="s">
        <v>51</v>
      </c>
      <c r="P941" s="142">
        <f>O941*H941</f>
        <v>0</v>
      </c>
      <c r="Q941" s="142">
        <v>0</v>
      </c>
      <c r="R941" s="142">
        <f>Q941*H941</f>
        <v>0</v>
      </c>
      <c r="S941" s="142">
        <v>3.9399999999999999E-3</v>
      </c>
      <c r="T941" s="143">
        <f>S941*H941</f>
        <v>9.4165999999999986E-2</v>
      </c>
      <c r="AR941" s="144" t="s">
        <v>350</v>
      </c>
      <c r="AT941" s="144" t="s">
        <v>194</v>
      </c>
      <c r="AU941" s="144" t="s">
        <v>89</v>
      </c>
      <c r="AY941" s="18" t="s">
        <v>192</v>
      </c>
      <c r="BE941" s="145">
        <f>IF(N941="základní",J941,0)</f>
        <v>0</v>
      </c>
      <c r="BF941" s="145">
        <f>IF(N941="snížená",J941,0)</f>
        <v>0</v>
      </c>
      <c r="BG941" s="145">
        <f>IF(N941="zákl. přenesená",J941,0)</f>
        <v>0</v>
      </c>
      <c r="BH941" s="145">
        <f>IF(N941="sníž. přenesená",J941,0)</f>
        <v>0</v>
      </c>
      <c r="BI941" s="145">
        <f>IF(N941="nulová",J941,0)</f>
        <v>0</v>
      </c>
      <c r="BJ941" s="18" t="s">
        <v>22</v>
      </c>
      <c r="BK941" s="145">
        <f>ROUND(I941*H941,2)</f>
        <v>0</v>
      </c>
      <c r="BL941" s="18" t="s">
        <v>350</v>
      </c>
      <c r="BM941" s="144" t="s">
        <v>4848</v>
      </c>
    </row>
    <row r="942" spans="2:65" s="1" customFormat="1" ht="10.199999999999999" x14ac:dyDescent="0.2">
      <c r="B942" s="33"/>
      <c r="D942" s="146" t="s">
        <v>201</v>
      </c>
      <c r="F942" s="147" t="s">
        <v>4849</v>
      </c>
      <c r="I942" s="148"/>
      <c r="L942" s="33"/>
      <c r="M942" s="149"/>
      <c r="T942" s="54"/>
      <c r="AT942" s="18" t="s">
        <v>201</v>
      </c>
      <c r="AU942" s="18" t="s">
        <v>89</v>
      </c>
    </row>
    <row r="943" spans="2:65" s="13" customFormat="1" ht="10.199999999999999" x14ac:dyDescent="0.2">
      <c r="B943" s="157"/>
      <c r="D943" s="151" t="s">
        <v>203</v>
      </c>
      <c r="E943" s="158" t="s">
        <v>20</v>
      </c>
      <c r="F943" s="159" t="s">
        <v>4850</v>
      </c>
      <c r="H943" s="160">
        <v>23.9</v>
      </c>
      <c r="I943" s="161"/>
      <c r="L943" s="157"/>
      <c r="M943" s="162"/>
      <c r="T943" s="163"/>
      <c r="AT943" s="158" t="s">
        <v>203</v>
      </c>
      <c r="AU943" s="158" t="s">
        <v>89</v>
      </c>
      <c r="AV943" s="13" t="s">
        <v>89</v>
      </c>
      <c r="AW943" s="13" t="s">
        <v>39</v>
      </c>
      <c r="AX943" s="13" t="s">
        <v>22</v>
      </c>
      <c r="AY943" s="158" t="s">
        <v>192</v>
      </c>
    </row>
    <row r="944" spans="2:65" s="1" customFormat="1" ht="16.5" customHeight="1" x14ac:dyDescent="0.2">
      <c r="B944" s="33"/>
      <c r="C944" s="133" t="s">
        <v>2612</v>
      </c>
      <c r="D944" s="133" t="s">
        <v>194</v>
      </c>
      <c r="E944" s="134" t="s">
        <v>4851</v>
      </c>
      <c r="F944" s="135" t="s">
        <v>4852</v>
      </c>
      <c r="G944" s="136" t="s">
        <v>269</v>
      </c>
      <c r="H944" s="137">
        <v>12.685</v>
      </c>
      <c r="I944" s="138"/>
      <c r="J944" s="139">
        <f>ROUND(I944*H944,2)</f>
        <v>0</v>
      </c>
      <c r="K944" s="135" t="s">
        <v>198</v>
      </c>
      <c r="L944" s="33"/>
      <c r="M944" s="140" t="s">
        <v>20</v>
      </c>
      <c r="N944" s="141" t="s">
        <v>51</v>
      </c>
      <c r="P944" s="142">
        <f>O944*H944</f>
        <v>0</v>
      </c>
      <c r="Q944" s="142">
        <v>9.1E-4</v>
      </c>
      <c r="R944" s="142">
        <f>Q944*H944</f>
        <v>1.1543350000000001E-2</v>
      </c>
      <c r="S944" s="142">
        <v>0</v>
      </c>
      <c r="T944" s="143">
        <f>S944*H944</f>
        <v>0</v>
      </c>
      <c r="AR944" s="144" t="s">
        <v>350</v>
      </c>
      <c r="AT944" s="144" t="s">
        <v>194</v>
      </c>
      <c r="AU944" s="144" t="s">
        <v>89</v>
      </c>
      <c r="AY944" s="18" t="s">
        <v>192</v>
      </c>
      <c r="BE944" s="145">
        <f>IF(N944="základní",J944,0)</f>
        <v>0</v>
      </c>
      <c r="BF944" s="145">
        <f>IF(N944="snížená",J944,0)</f>
        <v>0</v>
      </c>
      <c r="BG944" s="145">
        <f>IF(N944="zákl. přenesená",J944,0)</f>
        <v>0</v>
      </c>
      <c r="BH944" s="145">
        <f>IF(N944="sníž. přenesená",J944,0)</f>
        <v>0</v>
      </c>
      <c r="BI944" s="145">
        <f>IF(N944="nulová",J944,0)</f>
        <v>0</v>
      </c>
      <c r="BJ944" s="18" t="s">
        <v>22</v>
      </c>
      <c r="BK944" s="145">
        <f>ROUND(I944*H944,2)</f>
        <v>0</v>
      </c>
      <c r="BL944" s="18" t="s">
        <v>350</v>
      </c>
      <c r="BM944" s="144" t="s">
        <v>4853</v>
      </c>
    </row>
    <row r="945" spans="2:65" s="1" customFormat="1" ht="10.199999999999999" x14ac:dyDescent="0.2">
      <c r="B945" s="33"/>
      <c r="D945" s="146" t="s">
        <v>201</v>
      </c>
      <c r="F945" s="147" t="s">
        <v>4854</v>
      </c>
      <c r="I945" s="148"/>
      <c r="L945" s="33"/>
      <c r="M945" s="149"/>
      <c r="T945" s="54"/>
      <c r="AT945" s="18" t="s">
        <v>201</v>
      </c>
      <c r="AU945" s="18" t="s">
        <v>89</v>
      </c>
    </row>
    <row r="946" spans="2:65" s="12" customFormat="1" ht="10.199999999999999" x14ac:dyDescent="0.2">
      <c r="B946" s="150"/>
      <c r="D946" s="151" t="s">
        <v>203</v>
      </c>
      <c r="E946" s="152" t="s">
        <v>20</v>
      </c>
      <c r="F946" s="153" t="s">
        <v>4855</v>
      </c>
      <c r="H946" s="152" t="s">
        <v>20</v>
      </c>
      <c r="I946" s="154"/>
      <c r="L946" s="150"/>
      <c r="M946" s="155"/>
      <c r="T946" s="156"/>
      <c r="AT946" s="152" t="s">
        <v>203</v>
      </c>
      <c r="AU946" s="152" t="s">
        <v>89</v>
      </c>
      <c r="AV946" s="12" t="s">
        <v>22</v>
      </c>
      <c r="AW946" s="12" t="s">
        <v>39</v>
      </c>
      <c r="AX946" s="12" t="s">
        <v>80</v>
      </c>
      <c r="AY946" s="152" t="s">
        <v>192</v>
      </c>
    </row>
    <row r="947" spans="2:65" s="12" customFormat="1" ht="10.199999999999999" x14ac:dyDescent="0.2">
      <c r="B947" s="150"/>
      <c r="D947" s="151" t="s">
        <v>203</v>
      </c>
      <c r="E947" s="152" t="s">
        <v>20</v>
      </c>
      <c r="F947" s="153" t="s">
        <v>4316</v>
      </c>
      <c r="H947" s="152" t="s">
        <v>20</v>
      </c>
      <c r="I947" s="154"/>
      <c r="L947" s="150"/>
      <c r="M947" s="155"/>
      <c r="T947" s="156"/>
      <c r="AT947" s="152" t="s">
        <v>203</v>
      </c>
      <c r="AU947" s="152" t="s">
        <v>89</v>
      </c>
      <c r="AV947" s="12" t="s">
        <v>22</v>
      </c>
      <c r="AW947" s="12" t="s">
        <v>39</v>
      </c>
      <c r="AX947" s="12" t="s">
        <v>80</v>
      </c>
      <c r="AY947" s="152" t="s">
        <v>192</v>
      </c>
    </row>
    <row r="948" spans="2:65" s="13" customFormat="1" ht="10.199999999999999" x14ac:dyDescent="0.2">
      <c r="B948" s="157"/>
      <c r="D948" s="151" t="s">
        <v>203</v>
      </c>
      <c r="E948" s="158" t="s">
        <v>20</v>
      </c>
      <c r="F948" s="159" t="s">
        <v>4856</v>
      </c>
      <c r="H948" s="160">
        <v>4.3</v>
      </c>
      <c r="I948" s="161"/>
      <c r="L948" s="157"/>
      <c r="M948" s="162"/>
      <c r="T948" s="163"/>
      <c r="AT948" s="158" t="s">
        <v>203</v>
      </c>
      <c r="AU948" s="158" t="s">
        <v>89</v>
      </c>
      <c r="AV948" s="13" t="s">
        <v>89</v>
      </c>
      <c r="AW948" s="13" t="s">
        <v>39</v>
      </c>
      <c r="AX948" s="13" t="s">
        <v>80</v>
      </c>
      <c r="AY948" s="158" t="s">
        <v>192</v>
      </c>
    </row>
    <row r="949" spans="2:65" s="12" customFormat="1" ht="10.199999999999999" x14ac:dyDescent="0.2">
      <c r="B949" s="150"/>
      <c r="D949" s="151" t="s">
        <v>203</v>
      </c>
      <c r="E949" s="152" t="s">
        <v>20</v>
      </c>
      <c r="F949" s="153" t="s">
        <v>4312</v>
      </c>
      <c r="H949" s="152" t="s">
        <v>20</v>
      </c>
      <c r="I949" s="154"/>
      <c r="L949" s="150"/>
      <c r="M949" s="155"/>
      <c r="T949" s="156"/>
      <c r="AT949" s="152" t="s">
        <v>203</v>
      </c>
      <c r="AU949" s="152" t="s">
        <v>89</v>
      </c>
      <c r="AV949" s="12" t="s">
        <v>22</v>
      </c>
      <c r="AW949" s="12" t="s">
        <v>39</v>
      </c>
      <c r="AX949" s="12" t="s">
        <v>80</v>
      </c>
      <c r="AY949" s="152" t="s">
        <v>192</v>
      </c>
    </row>
    <row r="950" spans="2:65" s="13" customFormat="1" ht="10.199999999999999" x14ac:dyDescent="0.2">
      <c r="B950" s="157"/>
      <c r="D950" s="151" t="s">
        <v>203</v>
      </c>
      <c r="E950" s="158" t="s">
        <v>20</v>
      </c>
      <c r="F950" s="159" t="s">
        <v>4857</v>
      </c>
      <c r="H950" s="160">
        <v>2.85</v>
      </c>
      <c r="I950" s="161"/>
      <c r="L950" s="157"/>
      <c r="M950" s="162"/>
      <c r="T950" s="163"/>
      <c r="AT950" s="158" t="s">
        <v>203</v>
      </c>
      <c r="AU950" s="158" t="s">
        <v>89</v>
      </c>
      <c r="AV950" s="13" t="s">
        <v>89</v>
      </c>
      <c r="AW950" s="13" t="s">
        <v>39</v>
      </c>
      <c r="AX950" s="13" t="s">
        <v>80</v>
      </c>
      <c r="AY950" s="158" t="s">
        <v>192</v>
      </c>
    </row>
    <row r="951" spans="2:65" s="12" customFormat="1" ht="10.199999999999999" x14ac:dyDescent="0.2">
      <c r="B951" s="150"/>
      <c r="D951" s="151" t="s">
        <v>203</v>
      </c>
      <c r="E951" s="152" t="s">
        <v>20</v>
      </c>
      <c r="F951" s="153" t="s">
        <v>4303</v>
      </c>
      <c r="H951" s="152" t="s">
        <v>20</v>
      </c>
      <c r="I951" s="154"/>
      <c r="L951" s="150"/>
      <c r="M951" s="155"/>
      <c r="T951" s="156"/>
      <c r="AT951" s="152" t="s">
        <v>203</v>
      </c>
      <c r="AU951" s="152" t="s">
        <v>89</v>
      </c>
      <c r="AV951" s="12" t="s">
        <v>22</v>
      </c>
      <c r="AW951" s="12" t="s">
        <v>39</v>
      </c>
      <c r="AX951" s="12" t="s">
        <v>80</v>
      </c>
      <c r="AY951" s="152" t="s">
        <v>192</v>
      </c>
    </row>
    <row r="952" spans="2:65" s="13" customFormat="1" ht="10.199999999999999" x14ac:dyDescent="0.2">
      <c r="B952" s="157"/>
      <c r="D952" s="151" t="s">
        <v>203</v>
      </c>
      <c r="E952" s="158" t="s">
        <v>20</v>
      </c>
      <c r="F952" s="159" t="s">
        <v>4858</v>
      </c>
      <c r="H952" s="160">
        <v>5.5350000000000001</v>
      </c>
      <c r="I952" s="161"/>
      <c r="L952" s="157"/>
      <c r="M952" s="162"/>
      <c r="T952" s="163"/>
      <c r="AT952" s="158" t="s">
        <v>203</v>
      </c>
      <c r="AU952" s="158" t="s">
        <v>89</v>
      </c>
      <c r="AV952" s="13" t="s">
        <v>89</v>
      </c>
      <c r="AW952" s="13" t="s">
        <v>39</v>
      </c>
      <c r="AX952" s="13" t="s">
        <v>80</v>
      </c>
      <c r="AY952" s="158" t="s">
        <v>192</v>
      </c>
    </row>
    <row r="953" spans="2:65" s="14" customFormat="1" ht="10.199999999999999" x14ac:dyDescent="0.2">
      <c r="B953" s="164"/>
      <c r="D953" s="151" t="s">
        <v>203</v>
      </c>
      <c r="E953" s="165" t="s">
        <v>20</v>
      </c>
      <c r="F953" s="166" t="s">
        <v>207</v>
      </c>
      <c r="H953" s="167">
        <v>12.685</v>
      </c>
      <c r="I953" s="168"/>
      <c r="L953" s="164"/>
      <c r="M953" s="169"/>
      <c r="T953" s="170"/>
      <c r="AT953" s="165" t="s">
        <v>203</v>
      </c>
      <c r="AU953" s="165" t="s">
        <v>89</v>
      </c>
      <c r="AV953" s="14" t="s">
        <v>199</v>
      </c>
      <c r="AW953" s="14" t="s">
        <v>39</v>
      </c>
      <c r="AX953" s="14" t="s">
        <v>22</v>
      </c>
      <c r="AY953" s="165" t="s">
        <v>192</v>
      </c>
    </row>
    <row r="954" spans="2:65" s="1" customFormat="1" ht="16.5" customHeight="1" x14ac:dyDescent="0.2">
      <c r="B954" s="33"/>
      <c r="C954" s="133" t="s">
        <v>2654</v>
      </c>
      <c r="D954" s="133" t="s">
        <v>194</v>
      </c>
      <c r="E954" s="134" t="s">
        <v>4859</v>
      </c>
      <c r="F954" s="135" t="s">
        <v>4860</v>
      </c>
      <c r="G954" s="136" t="s">
        <v>269</v>
      </c>
      <c r="H954" s="137">
        <v>55.29</v>
      </c>
      <c r="I954" s="138"/>
      <c r="J954" s="139">
        <f>ROUND(I954*H954,2)</f>
        <v>0</v>
      </c>
      <c r="K954" s="135" t="s">
        <v>198</v>
      </c>
      <c r="L954" s="33"/>
      <c r="M954" s="140" t="s">
        <v>20</v>
      </c>
      <c r="N954" s="141" t="s">
        <v>51</v>
      </c>
      <c r="P954" s="142">
        <f>O954*H954</f>
        <v>0</v>
      </c>
      <c r="Q954" s="142">
        <v>1.1900000000000001E-3</v>
      </c>
      <c r="R954" s="142">
        <f>Q954*H954</f>
        <v>6.5795100000000009E-2</v>
      </c>
      <c r="S954" s="142">
        <v>0</v>
      </c>
      <c r="T954" s="143">
        <f>S954*H954</f>
        <v>0</v>
      </c>
      <c r="AR954" s="144" t="s">
        <v>350</v>
      </c>
      <c r="AT954" s="144" t="s">
        <v>194</v>
      </c>
      <c r="AU954" s="144" t="s">
        <v>89</v>
      </c>
      <c r="AY954" s="18" t="s">
        <v>192</v>
      </c>
      <c r="BE954" s="145">
        <f>IF(N954="základní",J954,0)</f>
        <v>0</v>
      </c>
      <c r="BF954" s="145">
        <f>IF(N954="snížená",J954,0)</f>
        <v>0</v>
      </c>
      <c r="BG954" s="145">
        <f>IF(N954="zákl. přenesená",J954,0)</f>
        <v>0</v>
      </c>
      <c r="BH954" s="145">
        <f>IF(N954="sníž. přenesená",J954,0)</f>
        <v>0</v>
      </c>
      <c r="BI954" s="145">
        <f>IF(N954="nulová",J954,0)</f>
        <v>0</v>
      </c>
      <c r="BJ954" s="18" t="s">
        <v>22</v>
      </c>
      <c r="BK954" s="145">
        <f>ROUND(I954*H954,2)</f>
        <v>0</v>
      </c>
      <c r="BL954" s="18" t="s">
        <v>350</v>
      </c>
      <c r="BM954" s="144" t="s">
        <v>4861</v>
      </c>
    </row>
    <row r="955" spans="2:65" s="1" customFormat="1" ht="10.199999999999999" x14ac:dyDescent="0.2">
      <c r="B955" s="33"/>
      <c r="D955" s="146" t="s">
        <v>201</v>
      </c>
      <c r="F955" s="147" t="s">
        <v>4862</v>
      </c>
      <c r="I955" s="148"/>
      <c r="L955" s="33"/>
      <c r="M955" s="149"/>
      <c r="T955" s="54"/>
      <c r="AT955" s="18" t="s">
        <v>201</v>
      </c>
      <c r="AU955" s="18" t="s">
        <v>89</v>
      </c>
    </row>
    <row r="956" spans="2:65" s="12" customFormat="1" ht="10.199999999999999" x14ac:dyDescent="0.2">
      <c r="B956" s="150"/>
      <c r="D956" s="151" t="s">
        <v>203</v>
      </c>
      <c r="E956" s="152" t="s">
        <v>20</v>
      </c>
      <c r="F956" s="153" t="s">
        <v>4855</v>
      </c>
      <c r="H956" s="152" t="s">
        <v>20</v>
      </c>
      <c r="I956" s="154"/>
      <c r="L956" s="150"/>
      <c r="M956" s="155"/>
      <c r="T956" s="156"/>
      <c r="AT956" s="152" t="s">
        <v>203</v>
      </c>
      <c r="AU956" s="152" t="s">
        <v>89</v>
      </c>
      <c r="AV956" s="12" t="s">
        <v>22</v>
      </c>
      <c r="AW956" s="12" t="s">
        <v>39</v>
      </c>
      <c r="AX956" s="12" t="s">
        <v>80</v>
      </c>
      <c r="AY956" s="152" t="s">
        <v>192</v>
      </c>
    </row>
    <row r="957" spans="2:65" s="12" customFormat="1" ht="10.199999999999999" x14ac:dyDescent="0.2">
      <c r="B957" s="150"/>
      <c r="D957" s="151" t="s">
        <v>203</v>
      </c>
      <c r="E957" s="152" t="s">
        <v>20</v>
      </c>
      <c r="F957" s="153" t="s">
        <v>4863</v>
      </c>
      <c r="H957" s="152" t="s">
        <v>20</v>
      </c>
      <c r="I957" s="154"/>
      <c r="L957" s="150"/>
      <c r="M957" s="155"/>
      <c r="T957" s="156"/>
      <c r="AT957" s="152" t="s">
        <v>203</v>
      </c>
      <c r="AU957" s="152" t="s">
        <v>89</v>
      </c>
      <c r="AV957" s="12" t="s">
        <v>22</v>
      </c>
      <c r="AW957" s="12" t="s">
        <v>39</v>
      </c>
      <c r="AX957" s="12" t="s">
        <v>80</v>
      </c>
      <c r="AY957" s="152" t="s">
        <v>192</v>
      </c>
    </row>
    <row r="958" spans="2:65" s="13" customFormat="1" ht="10.199999999999999" x14ac:dyDescent="0.2">
      <c r="B958" s="157"/>
      <c r="D958" s="151" t="s">
        <v>203</v>
      </c>
      <c r="E958" s="158" t="s">
        <v>20</v>
      </c>
      <c r="F958" s="159" t="s">
        <v>4864</v>
      </c>
      <c r="H958" s="160">
        <v>22.475000000000001</v>
      </c>
      <c r="I958" s="161"/>
      <c r="L958" s="157"/>
      <c r="M958" s="162"/>
      <c r="T958" s="163"/>
      <c r="AT958" s="158" t="s">
        <v>203</v>
      </c>
      <c r="AU958" s="158" t="s">
        <v>89</v>
      </c>
      <c r="AV958" s="13" t="s">
        <v>89</v>
      </c>
      <c r="AW958" s="13" t="s">
        <v>39</v>
      </c>
      <c r="AX958" s="13" t="s">
        <v>80</v>
      </c>
      <c r="AY958" s="158" t="s">
        <v>192</v>
      </c>
    </row>
    <row r="959" spans="2:65" s="12" customFormat="1" ht="10.199999999999999" x14ac:dyDescent="0.2">
      <c r="B959" s="150"/>
      <c r="D959" s="151" t="s">
        <v>203</v>
      </c>
      <c r="E959" s="152" t="s">
        <v>20</v>
      </c>
      <c r="F959" s="153" t="s">
        <v>4865</v>
      </c>
      <c r="H959" s="152" t="s">
        <v>20</v>
      </c>
      <c r="I959" s="154"/>
      <c r="L959" s="150"/>
      <c r="M959" s="155"/>
      <c r="T959" s="156"/>
      <c r="AT959" s="152" t="s">
        <v>203</v>
      </c>
      <c r="AU959" s="152" t="s">
        <v>89</v>
      </c>
      <c r="AV959" s="12" t="s">
        <v>22</v>
      </c>
      <c r="AW959" s="12" t="s">
        <v>39</v>
      </c>
      <c r="AX959" s="12" t="s">
        <v>80</v>
      </c>
      <c r="AY959" s="152" t="s">
        <v>192</v>
      </c>
    </row>
    <row r="960" spans="2:65" s="13" customFormat="1" ht="10.199999999999999" x14ac:dyDescent="0.2">
      <c r="B960" s="157"/>
      <c r="D960" s="151" t="s">
        <v>203</v>
      </c>
      <c r="E960" s="158" t="s">
        <v>20</v>
      </c>
      <c r="F960" s="159" t="s">
        <v>4866</v>
      </c>
      <c r="H960" s="160">
        <v>9.1150000000000002</v>
      </c>
      <c r="I960" s="161"/>
      <c r="L960" s="157"/>
      <c r="M960" s="162"/>
      <c r="T960" s="163"/>
      <c r="AT960" s="158" t="s">
        <v>203</v>
      </c>
      <c r="AU960" s="158" t="s">
        <v>89</v>
      </c>
      <c r="AV960" s="13" t="s">
        <v>89</v>
      </c>
      <c r="AW960" s="13" t="s">
        <v>39</v>
      </c>
      <c r="AX960" s="13" t="s">
        <v>80</v>
      </c>
      <c r="AY960" s="158" t="s">
        <v>192</v>
      </c>
    </row>
    <row r="961" spans="2:65" s="12" customFormat="1" ht="10.199999999999999" x14ac:dyDescent="0.2">
      <c r="B961" s="150"/>
      <c r="D961" s="151" t="s">
        <v>203</v>
      </c>
      <c r="E961" s="152" t="s">
        <v>20</v>
      </c>
      <c r="F961" s="153" t="s">
        <v>4320</v>
      </c>
      <c r="H961" s="152" t="s">
        <v>20</v>
      </c>
      <c r="I961" s="154"/>
      <c r="L961" s="150"/>
      <c r="M961" s="155"/>
      <c r="T961" s="156"/>
      <c r="AT961" s="152" t="s">
        <v>203</v>
      </c>
      <c r="AU961" s="152" t="s">
        <v>89</v>
      </c>
      <c r="AV961" s="12" t="s">
        <v>22</v>
      </c>
      <c r="AW961" s="12" t="s">
        <v>39</v>
      </c>
      <c r="AX961" s="12" t="s">
        <v>80</v>
      </c>
      <c r="AY961" s="152" t="s">
        <v>192</v>
      </c>
    </row>
    <row r="962" spans="2:65" s="13" customFormat="1" ht="10.199999999999999" x14ac:dyDescent="0.2">
      <c r="B962" s="157"/>
      <c r="D962" s="151" t="s">
        <v>203</v>
      </c>
      <c r="E962" s="158" t="s">
        <v>20</v>
      </c>
      <c r="F962" s="159" t="s">
        <v>4321</v>
      </c>
      <c r="H962" s="160">
        <v>4.8849999999999998</v>
      </c>
      <c r="I962" s="161"/>
      <c r="L962" s="157"/>
      <c r="M962" s="162"/>
      <c r="T962" s="163"/>
      <c r="AT962" s="158" t="s">
        <v>203</v>
      </c>
      <c r="AU962" s="158" t="s">
        <v>89</v>
      </c>
      <c r="AV962" s="13" t="s">
        <v>89</v>
      </c>
      <c r="AW962" s="13" t="s">
        <v>39</v>
      </c>
      <c r="AX962" s="13" t="s">
        <v>80</v>
      </c>
      <c r="AY962" s="158" t="s">
        <v>192</v>
      </c>
    </row>
    <row r="963" spans="2:65" s="12" customFormat="1" ht="10.199999999999999" x14ac:dyDescent="0.2">
      <c r="B963" s="150"/>
      <c r="D963" s="151" t="s">
        <v>203</v>
      </c>
      <c r="E963" s="152" t="s">
        <v>20</v>
      </c>
      <c r="F963" s="153" t="s">
        <v>4867</v>
      </c>
      <c r="H963" s="152" t="s">
        <v>20</v>
      </c>
      <c r="I963" s="154"/>
      <c r="L963" s="150"/>
      <c r="M963" s="155"/>
      <c r="T963" s="156"/>
      <c r="AT963" s="152" t="s">
        <v>203</v>
      </c>
      <c r="AU963" s="152" t="s">
        <v>89</v>
      </c>
      <c r="AV963" s="12" t="s">
        <v>22</v>
      </c>
      <c r="AW963" s="12" t="s">
        <v>39</v>
      </c>
      <c r="AX963" s="12" t="s">
        <v>80</v>
      </c>
      <c r="AY963" s="152" t="s">
        <v>192</v>
      </c>
    </row>
    <row r="964" spans="2:65" s="13" customFormat="1" ht="10.199999999999999" x14ac:dyDescent="0.2">
      <c r="B964" s="157"/>
      <c r="D964" s="151" t="s">
        <v>203</v>
      </c>
      <c r="E964" s="158" t="s">
        <v>20</v>
      </c>
      <c r="F964" s="159" t="s">
        <v>4868</v>
      </c>
      <c r="H964" s="160">
        <v>5.4950000000000001</v>
      </c>
      <c r="I964" s="161"/>
      <c r="L964" s="157"/>
      <c r="M964" s="162"/>
      <c r="T964" s="163"/>
      <c r="AT964" s="158" t="s">
        <v>203</v>
      </c>
      <c r="AU964" s="158" t="s">
        <v>89</v>
      </c>
      <c r="AV964" s="13" t="s">
        <v>89</v>
      </c>
      <c r="AW964" s="13" t="s">
        <v>39</v>
      </c>
      <c r="AX964" s="13" t="s">
        <v>80</v>
      </c>
      <c r="AY964" s="158" t="s">
        <v>192</v>
      </c>
    </row>
    <row r="965" spans="2:65" s="12" customFormat="1" ht="10.199999999999999" x14ac:dyDescent="0.2">
      <c r="B965" s="150"/>
      <c r="D965" s="151" t="s">
        <v>203</v>
      </c>
      <c r="E965" s="152" t="s">
        <v>20</v>
      </c>
      <c r="F965" s="153" t="s">
        <v>4869</v>
      </c>
      <c r="H965" s="152" t="s">
        <v>20</v>
      </c>
      <c r="I965" s="154"/>
      <c r="L965" s="150"/>
      <c r="M965" s="155"/>
      <c r="T965" s="156"/>
      <c r="AT965" s="152" t="s">
        <v>203</v>
      </c>
      <c r="AU965" s="152" t="s">
        <v>89</v>
      </c>
      <c r="AV965" s="12" t="s">
        <v>22</v>
      </c>
      <c r="AW965" s="12" t="s">
        <v>39</v>
      </c>
      <c r="AX965" s="12" t="s">
        <v>80</v>
      </c>
      <c r="AY965" s="152" t="s">
        <v>192</v>
      </c>
    </row>
    <row r="966" spans="2:65" s="13" customFormat="1" ht="10.199999999999999" x14ac:dyDescent="0.2">
      <c r="B966" s="157"/>
      <c r="D966" s="151" t="s">
        <v>203</v>
      </c>
      <c r="E966" s="158" t="s">
        <v>20</v>
      </c>
      <c r="F966" s="159" t="s">
        <v>4870</v>
      </c>
      <c r="H966" s="160">
        <v>4.07</v>
      </c>
      <c r="I966" s="161"/>
      <c r="L966" s="157"/>
      <c r="M966" s="162"/>
      <c r="T966" s="163"/>
      <c r="AT966" s="158" t="s">
        <v>203</v>
      </c>
      <c r="AU966" s="158" t="s">
        <v>89</v>
      </c>
      <c r="AV966" s="13" t="s">
        <v>89</v>
      </c>
      <c r="AW966" s="13" t="s">
        <v>39</v>
      </c>
      <c r="AX966" s="13" t="s">
        <v>80</v>
      </c>
      <c r="AY966" s="158" t="s">
        <v>192</v>
      </c>
    </row>
    <row r="967" spans="2:65" s="12" customFormat="1" ht="10.199999999999999" x14ac:dyDescent="0.2">
      <c r="B967" s="150"/>
      <c r="D967" s="151" t="s">
        <v>203</v>
      </c>
      <c r="E967" s="152" t="s">
        <v>20</v>
      </c>
      <c r="F967" s="153" t="s">
        <v>4310</v>
      </c>
      <c r="H967" s="152" t="s">
        <v>20</v>
      </c>
      <c r="I967" s="154"/>
      <c r="L967" s="150"/>
      <c r="M967" s="155"/>
      <c r="T967" s="156"/>
      <c r="AT967" s="152" t="s">
        <v>203</v>
      </c>
      <c r="AU967" s="152" t="s">
        <v>89</v>
      </c>
      <c r="AV967" s="12" t="s">
        <v>22</v>
      </c>
      <c r="AW967" s="12" t="s">
        <v>39</v>
      </c>
      <c r="AX967" s="12" t="s">
        <v>80</v>
      </c>
      <c r="AY967" s="152" t="s">
        <v>192</v>
      </c>
    </row>
    <row r="968" spans="2:65" s="13" customFormat="1" ht="10.199999999999999" x14ac:dyDescent="0.2">
      <c r="B968" s="157"/>
      <c r="D968" s="151" t="s">
        <v>203</v>
      </c>
      <c r="E968" s="158" t="s">
        <v>20</v>
      </c>
      <c r="F968" s="159" t="s">
        <v>4816</v>
      </c>
      <c r="H968" s="160">
        <v>9.25</v>
      </c>
      <c r="I968" s="161"/>
      <c r="L968" s="157"/>
      <c r="M968" s="162"/>
      <c r="T968" s="163"/>
      <c r="AT968" s="158" t="s">
        <v>203</v>
      </c>
      <c r="AU968" s="158" t="s">
        <v>89</v>
      </c>
      <c r="AV968" s="13" t="s">
        <v>89</v>
      </c>
      <c r="AW968" s="13" t="s">
        <v>39</v>
      </c>
      <c r="AX968" s="13" t="s">
        <v>80</v>
      </c>
      <c r="AY968" s="158" t="s">
        <v>192</v>
      </c>
    </row>
    <row r="969" spans="2:65" s="14" customFormat="1" ht="10.199999999999999" x14ac:dyDescent="0.2">
      <c r="B969" s="164"/>
      <c r="D969" s="151" t="s">
        <v>203</v>
      </c>
      <c r="E969" s="165" t="s">
        <v>20</v>
      </c>
      <c r="F969" s="166" t="s">
        <v>207</v>
      </c>
      <c r="H969" s="167">
        <v>55.29</v>
      </c>
      <c r="I969" s="168"/>
      <c r="L969" s="164"/>
      <c r="M969" s="169"/>
      <c r="T969" s="170"/>
      <c r="AT969" s="165" t="s">
        <v>203</v>
      </c>
      <c r="AU969" s="165" t="s">
        <v>89</v>
      </c>
      <c r="AV969" s="14" t="s">
        <v>199</v>
      </c>
      <c r="AW969" s="14" t="s">
        <v>39</v>
      </c>
      <c r="AX969" s="14" t="s">
        <v>22</v>
      </c>
      <c r="AY969" s="165" t="s">
        <v>192</v>
      </c>
    </row>
    <row r="970" spans="2:65" s="1" customFormat="1" ht="24.15" customHeight="1" x14ac:dyDescent="0.2">
      <c r="B970" s="33"/>
      <c r="C970" s="133" t="s">
        <v>2675</v>
      </c>
      <c r="D970" s="133" t="s">
        <v>194</v>
      </c>
      <c r="E970" s="134" t="s">
        <v>4871</v>
      </c>
      <c r="F970" s="135" t="s">
        <v>4872</v>
      </c>
      <c r="G970" s="136" t="s">
        <v>234</v>
      </c>
      <c r="H970" s="137">
        <v>14.823</v>
      </c>
      <c r="I970" s="138"/>
      <c r="J970" s="139">
        <f>ROUND(I970*H970,2)</f>
        <v>0</v>
      </c>
      <c r="K970" s="135" t="s">
        <v>198</v>
      </c>
      <c r="L970" s="33"/>
      <c r="M970" s="140" t="s">
        <v>20</v>
      </c>
      <c r="N970" s="141" t="s">
        <v>51</v>
      </c>
      <c r="P970" s="142">
        <f>O970*H970</f>
        <v>0</v>
      </c>
      <c r="Q970" s="142">
        <v>6.7200000000000003E-3</v>
      </c>
      <c r="R970" s="142">
        <f>Q970*H970</f>
        <v>9.9610560000000001E-2</v>
      </c>
      <c r="S970" s="142">
        <v>0</v>
      </c>
      <c r="T970" s="143">
        <f>S970*H970</f>
        <v>0</v>
      </c>
      <c r="AR970" s="144" t="s">
        <v>350</v>
      </c>
      <c r="AT970" s="144" t="s">
        <v>194</v>
      </c>
      <c r="AU970" s="144" t="s">
        <v>89</v>
      </c>
      <c r="AY970" s="18" t="s">
        <v>192</v>
      </c>
      <c r="BE970" s="145">
        <f>IF(N970="základní",J970,0)</f>
        <v>0</v>
      </c>
      <c r="BF970" s="145">
        <f>IF(N970="snížená",J970,0)</f>
        <v>0</v>
      </c>
      <c r="BG970" s="145">
        <f>IF(N970="zákl. přenesená",J970,0)</f>
        <v>0</v>
      </c>
      <c r="BH970" s="145">
        <f>IF(N970="sníž. přenesená",J970,0)</f>
        <v>0</v>
      </c>
      <c r="BI970" s="145">
        <f>IF(N970="nulová",J970,0)</f>
        <v>0</v>
      </c>
      <c r="BJ970" s="18" t="s">
        <v>22</v>
      </c>
      <c r="BK970" s="145">
        <f>ROUND(I970*H970,2)</f>
        <v>0</v>
      </c>
      <c r="BL970" s="18" t="s">
        <v>350</v>
      </c>
      <c r="BM970" s="144" t="s">
        <v>4873</v>
      </c>
    </row>
    <row r="971" spans="2:65" s="1" customFormat="1" ht="10.199999999999999" x14ac:dyDescent="0.2">
      <c r="B971" s="33"/>
      <c r="D971" s="146" t="s">
        <v>201</v>
      </c>
      <c r="F971" s="147" t="s">
        <v>4874</v>
      </c>
      <c r="I971" s="148"/>
      <c r="L971" s="33"/>
      <c r="M971" s="149"/>
      <c r="T971" s="54"/>
      <c r="AT971" s="18" t="s">
        <v>201</v>
      </c>
      <c r="AU971" s="18" t="s">
        <v>89</v>
      </c>
    </row>
    <row r="972" spans="2:65" s="12" customFormat="1" ht="10.199999999999999" x14ac:dyDescent="0.2">
      <c r="B972" s="150"/>
      <c r="D972" s="151" t="s">
        <v>203</v>
      </c>
      <c r="E972" s="152" t="s">
        <v>20</v>
      </c>
      <c r="F972" s="153" t="s">
        <v>4875</v>
      </c>
      <c r="H972" s="152" t="s">
        <v>20</v>
      </c>
      <c r="I972" s="154"/>
      <c r="L972" s="150"/>
      <c r="M972" s="155"/>
      <c r="T972" s="156"/>
      <c r="AT972" s="152" t="s">
        <v>203</v>
      </c>
      <c r="AU972" s="152" t="s">
        <v>89</v>
      </c>
      <c r="AV972" s="12" t="s">
        <v>22</v>
      </c>
      <c r="AW972" s="12" t="s">
        <v>39</v>
      </c>
      <c r="AX972" s="12" t="s">
        <v>80</v>
      </c>
      <c r="AY972" s="152" t="s">
        <v>192</v>
      </c>
    </row>
    <row r="973" spans="2:65" s="13" customFormat="1" ht="10.199999999999999" x14ac:dyDescent="0.2">
      <c r="B973" s="157"/>
      <c r="D973" s="151" t="s">
        <v>203</v>
      </c>
      <c r="E973" s="158" t="s">
        <v>20</v>
      </c>
      <c r="F973" s="159" t="s">
        <v>4876</v>
      </c>
      <c r="H973" s="160">
        <v>14.823</v>
      </c>
      <c r="I973" s="161"/>
      <c r="L973" s="157"/>
      <c r="M973" s="162"/>
      <c r="T973" s="163"/>
      <c r="AT973" s="158" t="s">
        <v>203</v>
      </c>
      <c r="AU973" s="158" t="s">
        <v>89</v>
      </c>
      <c r="AV973" s="13" t="s">
        <v>89</v>
      </c>
      <c r="AW973" s="13" t="s">
        <v>39</v>
      </c>
      <c r="AX973" s="13" t="s">
        <v>22</v>
      </c>
      <c r="AY973" s="158" t="s">
        <v>192</v>
      </c>
    </row>
    <row r="974" spans="2:65" s="1" customFormat="1" ht="16.5" customHeight="1" x14ac:dyDescent="0.2">
      <c r="B974" s="33"/>
      <c r="C974" s="133" t="s">
        <v>2686</v>
      </c>
      <c r="D974" s="133" t="s">
        <v>194</v>
      </c>
      <c r="E974" s="134" t="s">
        <v>4877</v>
      </c>
      <c r="F974" s="135" t="s">
        <v>4878</v>
      </c>
      <c r="G974" s="136" t="s">
        <v>269</v>
      </c>
      <c r="H974" s="137">
        <v>5.5350000000000001</v>
      </c>
      <c r="I974" s="138"/>
      <c r="J974" s="139">
        <f>ROUND(I974*H974,2)</f>
        <v>0</v>
      </c>
      <c r="K974" s="135" t="s">
        <v>198</v>
      </c>
      <c r="L974" s="33"/>
      <c r="M974" s="140" t="s">
        <v>20</v>
      </c>
      <c r="N974" s="141" t="s">
        <v>51</v>
      </c>
      <c r="P974" s="142">
        <f>O974*H974</f>
        <v>0</v>
      </c>
      <c r="Q974" s="142">
        <v>8.4000000000000003E-4</v>
      </c>
      <c r="R974" s="142">
        <f>Q974*H974</f>
        <v>4.6494000000000006E-3</v>
      </c>
      <c r="S974" s="142">
        <v>0</v>
      </c>
      <c r="T974" s="143">
        <f>S974*H974</f>
        <v>0</v>
      </c>
      <c r="AR974" s="144" t="s">
        <v>350</v>
      </c>
      <c r="AT974" s="144" t="s">
        <v>194</v>
      </c>
      <c r="AU974" s="144" t="s">
        <v>89</v>
      </c>
      <c r="AY974" s="18" t="s">
        <v>192</v>
      </c>
      <c r="BE974" s="145">
        <f>IF(N974="základní",J974,0)</f>
        <v>0</v>
      </c>
      <c r="BF974" s="145">
        <f>IF(N974="snížená",J974,0)</f>
        <v>0</v>
      </c>
      <c r="BG974" s="145">
        <f>IF(N974="zákl. přenesená",J974,0)</f>
        <v>0</v>
      </c>
      <c r="BH974" s="145">
        <f>IF(N974="sníž. přenesená",J974,0)</f>
        <v>0</v>
      </c>
      <c r="BI974" s="145">
        <f>IF(N974="nulová",J974,0)</f>
        <v>0</v>
      </c>
      <c r="BJ974" s="18" t="s">
        <v>22</v>
      </c>
      <c r="BK974" s="145">
        <f>ROUND(I974*H974,2)</f>
        <v>0</v>
      </c>
      <c r="BL974" s="18" t="s">
        <v>350</v>
      </c>
      <c r="BM974" s="144" t="s">
        <v>4879</v>
      </c>
    </row>
    <row r="975" spans="2:65" s="1" customFormat="1" ht="10.199999999999999" x14ac:dyDescent="0.2">
      <c r="B975" s="33"/>
      <c r="D975" s="146" t="s">
        <v>201</v>
      </c>
      <c r="F975" s="147" t="s">
        <v>4880</v>
      </c>
      <c r="I975" s="148"/>
      <c r="L975" s="33"/>
      <c r="M975" s="149"/>
      <c r="T975" s="54"/>
      <c r="AT975" s="18" t="s">
        <v>201</v>
      </c>
      <c r="AU975" s="18" t="s">
        <v>89</v>
      </c>
    </row>
    <row r="976" spans="2:65" s="12" customFormat="1" ht="10.199999999999999" x14ac:dyDescent="0.2">
      <c r="B976" s="150"/>
      <c r="D976" s="151" t="s">
        <v>203</v>
      </c>
      <c r="E976" s="152" t="s">
        <v>20</v>
      </c>
      <c r="F976" s="153" t="s">
        <v>4881</v>
      </c>
      <c r="H976" s="152" t="s">
        <v>20</v>
      </c>
      <c r="I976" s="154"/>
      <c r="L976" s="150"/>
      <c r="M976" s="155"/>
      <c r="T976" s="156"/>
      <c r="AT976" s="152" t="s">
        <v>203</v>
      </c>
      <c r="AU976" s="152" t="s">
        <v>89</v>
      </c>
      <c r="AV976" s="12" t="s">
        <v>22</v>
      </c>
      <c r="AW976" s="12" t="s">
        <v>39</v>
      </c>
      <c r="AX976" s="12" t="s">
        <v>80</v>
      </c>
      <c r="AY976" s="152" t="s">
        <v>192</v>
      </c>
    </row>
    <row r="977" spans="2:65" s="13" customFormat="1" ht="10.199999999999999" x14ac:dyDescent="0.2">
      <c r="B977" s="157"/>
      <c r="D977" s="151" t="s">
        <v>203</v>
      </c>
      <c r="E977" s="158" t="s">
        <v>20</v>
      </c>
      <c r="F977" s="159" t="s">
        <v>4858</v>
      </c>
      <c r="H977" s="160">
        <v>5.5350000000000001</v>
      </c>
      <c r="I977" s="161"/>
      <c r="L977" s="157"/>
      <c r="M977" s="162"/>
      <c r="T977" s="163"/>
      <c r="AT977" s="158" t="s">
        <v>203</v>
      </c>
      <c r="AU977" s="158" t="s">
        <v>89</v>
      </c>
      <c r="AV977" s="13" t="s">
        <v>89</v>
      </c>
      <c r="AW977" s="13" t="s">
        <v>39</v>
      </c>
      <c r="AX977" s="13" t="s">
        <v>22</v>
      </c>
      <c r="AY977" s="158" t="s">
        <v>192</v>
      </c>
    </row>
    <row r="978" spans="2:65" s="1" customFormat="1" ht="21.75" customHeight="1" x14ac:dyDescent="0.2">
      <c r="B978" s="33"/>
      <c r="C978" s="133" t="s">
        <v>2691</v>
      </c>
      <c r="D978" s="133" t="s">
        <v>194</v>
      </c>
      <c r="E978" s="134" t="s">
        <v>4882</v>
      </c>
      <c r="F978" s="135" t="s">
        <v>4883</v>
      </c>
      <c r="G978" s="136" t="s">
        <v>269</v>
      </c>
      <c r="H978" s="137">
        <v>6</v>
      </c>
      <c r="I978" s="138"/>
      <c r="J978" s="139">
        <f>ROUND(I978*H978,2)</f>
        <v>0</v>
      </c>
      <c r="K978" s="135" t="s">
        <v>198</v>
      </c>
      <c r="L978" s="33"/>
      <c r="M978" s="140" t="s">
        <v>20</v>
      </c>
      <c r="N978" s="141" t="s">
        <v>51</v>
      </c>
      <c r="P978" s="142">
        <f>O978*H978</f>
        <v>0</v>
      </c>
      <c r="Q978" s="142">
        <v>1.0300000000000001E-3</v>
      </c>
      <c r="R978" s="142">
        <f>Q978*H978</f>
        <v>6.1800000000000006E-3</v>
      </c>
      <c r="S978" s="142">
        <v>0</v>
      </c>
      <c r="T978" s="143">
        <f>S978*H978</f>
        <v>0</v>
      </c>
      <c r="AR978" s="144" t="s">
        <v>350</v>
      </c>
      <c r="AT978" s="144" t="s">
        <v>194</v>
      </c>
      <c r="AU978" s="144" t="s">
        <v>89</v>
      </c>
      <c r="AY978" s="18" t="s">
        <v>192</v>
      </c>
      <c r="BE978" s="145">
        <f>IF(N978="základní",J978,0)</f>
        <v>0</v>
      </c>
      <c r="BF978" s="145">
        <f>IF(N978="snížená",J978,0)</f>
        <v>0</v>
      </c>
      <c r="BG978" s="145">
        <f>IF(N978="zákl. přenesená",J978,0)</f>
        <v>0</v>
      </c>
      <c r="BH978" s="145">
        <f>IF(N978="sníž. přenesená",J978,0)</f>
        <v>0</v>
      </c>
      <c r="BI978" s="145">
        <f>IF(N978="nulová",J978,0)</f>
        <v>0</v>
      </c>
      <c r="BJ978" s="18" t="s">
        <v>22</v>
      </c>
      <c r="BK978" s="145">
        <f>ROUND(I978*H978,2)</f>
        <v>0</v>
      </c>
      <c r="BL978" s="18" t="s">
        <v>350</v>
      </c>
      <c r="BM978" s="144" t="s">
        <v>4884</v>
      </c>
    </row>
    <row r="979" spans="2:65" s="1" customFormat="1" ht="10.199999999999999" x14ac:dyDescent="0.2">
      <c r="B979" s="33"/>
      <c r="D979" s="146" t="s">
        <v>201</v>
      </c>
      <c r="F979" s="147" t="s">
        <v>4885</v>
      </c>
      <c r="I979" s="148"/>
      <c r="L979" s="33"/>
      <c r="M979" s="149"/>
      <c r="T979" s="54"/>
      <c r="AT979" s="18" t="s">
        <v>201</v>
      </c>
      <c r="AU979" s="18" t="s">
        <v>89</v>
      </c>
    </row>
    <row r="980" spans="2:65" s="12" customFormat="1" ht="10.199999999999999" x14ac:dyDescent="0.2">
      <c r="B980" s="150"/>
      <c r="D980" s="151" t="s">
        <v>203</v>
      </c>
      <c r="E980" s="152" t="s">
        <v>20</v>
      </c>
      <c r="F980" s="153" t="s">
        <v>4886</v>
      </c>
      <c r="H980" s="152" t="s">
        <v>20</v>
      </c>
      <c r="I980" s="154"/>
      <c r="L980" s="150"/>
      <c r="M980" s="155"/>
      <c r="T980" s="156"/>
      <c r="AT980" s="152" t="s">
        <v>203</v>
      </c>
      <c r="AU980" s="152" t="s">
        <v>89</v>
      </c>
      <c r="AV980" s="12" t="s">
        <v>22</v>
      </c>
      <c r="AW980" s="12" t="s">
        <v>39</v>
      </c>
      <c r="AX980" s="12" t="s">
        <v>80</v>
      </c>
      <c r="AY980" s="152" t="s">
        <v>192</v>
      </c>
    </row>
    <row r="981" spans="2:65" s="13" customFormat="1" ht="10.199999999999999" x14ac:dyDescent="0.2">
      <c r="B981" s="157"/>
      <c r="D981" s="151" t="s">
        <v>203</v>
      </c>
      <c r="E981" s="158" t="s">
        <v>20</v>
      </c>
      <c r="F981" s="159" t="s">
        <v>4887</v>
      </c>
      <c r="H981" s="160">
        <v>6</v>
      </c>
      <c r="I981" s="161"/>
      <c r="L981" s="157"/>
      <c r="M981" s="162"/>
      <c r="T981" s="163"/>
      <c r="AT981" s="158" t="s">
        <v>203</v>
      </c>
      <c r="AU981" s="158" t="s">
        <v>89</v>
      </c>
      <c r="AV981" s="13" t="s">
        <v>89</v>
      </c>
      <c r="AW981" s="13" t="s">
        <v>39</v>
      </c>
      <c r="AX981" s="13" t="s">
        <v>22</v>
      </c>
      <c r="AY981" s="158" t="s">
        <v>192</v>
      </c>
    </row>
    <row r="982" spans="2:65" s="1" customFormat="1" ht="21.75" customHeight="1" x14ac:dyDescent="0.2">
      <c r="B982" s="33"/>
      <c r="C982" s="133" t="s">
        <v>2704</v>
      </c>
      <c r="D982" s="133" t="s">
        <v>194</v>
      </c>
      <c r="E982" s="134" t="s">
        <v>4888</v>
      </c>
      <c r="F982" s="135" t="s">
        <v>4889</v>
      </c>
      <c r="G982" s="136" t="s">
        <v>269</v>
      </c>
      <c r="H982" s="137">
        <v>5.5350000000000001</v>
      </c>
      <c r="I982" s="138"/>
      <c r="J982" s="139">
        <f>ROUND(I982*H982,2)</f>
        <v>0</v>
      </c>
      <c r="K982" s="135" t="s">
        <v>198</v>
      </c>
      <c r="L982" s="33"/>
      <c r="M982" s="140" t="s">
        <v>20</v>
      </c>
      <c r="N982" s="141" t="s">
        <v>51</v>
      </c>
      <c r="P982" s="142">
        <f>O982*H982</f>
        <v>0</v>
      </c>
      <c r="Q982" s="142">
        <v>9.1E-4</v>
      </c>
      <c r="R982" s="142">
        <f>Q982*H982</f>
        <v>5.0368499999999998E-3</v>
      </c>
      <c r="S982" s="142">
        <v>0</v>
      </c>
      <c r="T982" s="143">
        <f>S982*H982</f>
        <v>0</v>
      </c>
      <c r="AR982" s="144" t="s">
        <v>350</v>
      </c>
      <c r="AT982" s="144" t="s">
        <v>194</v>
      </c>
      <c r="AU982" s="144" t="s">
        <v>89</v>
      </c>
      <c r="AY982" s="18" t="s">
        <v>192</v>
      </c>
      <c r="BE982" s="145">
        <f>IF(N982="základní",J982,0)</f>
        <v>0</v>
      </c>
      <c r="BF982" s="145">
        <f>IF(N982="snížená",J982,0)</f>
        <v>0</v>
      </c>
      <c r="BG982" s="145">
        <f>IF(N982="zákl. přenesená",J982,0)</f>
        <v>0</v>
      </c>
      <c r="BH982" s="145">
        <f>IF(N982="sníž. přenesená",J982,0)</f>
        <v>0</v>
      </c>
      <c r="BI982" s="145">
        <f>IF(N982="nulová",J982,0)</f>
        <v>0</v>
      </c>
      <c r="BJ982" s="18" t="s">
        <v>22</v>
      </c>
      <c r="BK982" s="145">
        <f>ROUND(I982*H982,2)</f>
        <v>0</v>
      </c>
      <c r="BL982" s="18" t="s">
        <v>350</v>
      </c>
      <c r="BM982" s="144" t="s">
        <v>4890</v>
      </c>
    </row>
    <row r="983" spans="2:65" s="1" customFormat="1" ht="10.199999999999999" x14ac:dyDescent="0.2">
      <c r="B983" s="33"/>
      <c r="D983" s="146" t="s">
        <v>201</v>
      </c>
      <c r="F983" s="147" t="s">
        <v>4891</v>
      </c>
      <c r="I983" s="148"/>
      <c r="L983" s="33"/>
      <c r="M983" s="149"/>
      <c r="T983" s="54"/>
      <c r="AT983" s="18" t="s">
        <v>201</v>
      </c>
      <c r="AU983" s="18" t="s">
        <v>89</v>
      </c>
    </row>
    <row r="984" spans="2:65" s="12" customFormat="1" ht="10.199999999999999" x14ac:dyDescent="0.2">
      <c r="B984" s="150"/>
      <c r="D984" s="151" t="s">
        <v>203</v>
      </c>
      <c r="E984" s="152" t="s">
        <v>20</v>
      </c>
      <c r="F984" s="153" t="s">
        <v>4892</v>
      </c>
      <c r="H984" s="152" t="s">
        <v>20</v>
      </c>
      <c r="I984" s="154"/>
      <c r="L984" s="150"/>
      <c r="M984" s="155"/>
      <c r="T984" s="156"/>
      <c r="AT984" s="152" t="s">
        <v>203</v>
      </c>
      <c r="AU984" s="152" t="s">
        <v>89</v>
      </c>
      <c r="AV984" s="12" t="s">
        <v>22</v>
      </c>
      <c r="AW984" s="12" t="s">
        <v>39</v>
      </c>
      <c r="AX984" s="12" t="s">
        <v>80</v>
      </c>
      <c r="AY984" s="152" t="s">
        <v>192</v>
      </c>
    </row>
    <row r="985" spans="2:65" s="13" customFormat="1" ht="10.199999999999999" x14ac:dyDescent="0.2">
      <c r="B985" s="157"/>
      <c r="D985" s="151" t="s">
        <v>203</v>
      </c>
      <c r="E985" s="158" t="s">
        <v>20</v>
      </c>
      <c r="F985" s="159" t="s">
        <v>4858</v>
      </c>
      <c r="H985" s="160">
        <v>5.5350000000000001</v>
      </c>
      <c r="I985" s="161"/>
      <c r="L985" s="157"/>
      <c r="M985" s="162"/>
      <c r="T985" s="163"/>
      <c r="AT985" s="158" t="s">
        <v>203</v>
      </c>
      <c r="AU985" s="158" t="s">
        <v>89</v>
      </c>
      <c r="AV985" s="13" t="s">
        <v>89</v>
      </c>
      <c r="AW985" s="13" t="s">
        <v>39</v>
      </c>
      <c r="AX985" s="13" t="s">
        <v>22</v>
      </c>
      <c r="AY985" s="158" t="s">
        <v>192</v>
      </c>
    </row>
    <row r="986" spans="2:65" s="1" customFormat="1" ht="21.75" customHeight="1" x14ac:dyDescent="0.2">
      <c r="B986" s="33"/>
      <c r="C986" s="133" t="s">
        <v>2709</v>
      </c>
      <c r="D986" s="133" t="s">
        <v>194</v>
      </c>
      <c r="E986" s="134" t="s">
        <v>4893</v>
      </c>
      <c r="F986" s="135" t="s">
        <v>4894</v>
      </c>
      <c r="G986" s="136" t="s">
        <v>269</v>
      </c>
      <c r="H986" s="137">
        <v>9.25</v>
      </c>
      <c r="I986" s="138"/>
      <c r="J986" s="139">
        <f>ROUND(I986*H986,2)</f>
        <v>0</v>
      </c>
      <c r="K986" s="135" t="s">
        <v>198</v>
      </c>
      <c r="L986" s="33"/>
      <c r="M986" s="140" t="s">
        <v>20</v>
      </c>
      <c r="N986" s="141" t="s">
        <v>51</v>
      </c>
      <c r="P986" s="142">
        <f>O986*H986</f>
        <v>0</v>
      </c>
      <c r="Q986" s="142">
        <v>2.32E-3</v>
      </c>
      <c r="R986" s="142">
        <f>Q986*H986</f>
        <v>2.146E-2</v>
      </c>
      <c r="S986" s="142">
        <v>0</v>
      </c>
      <c r="T986" s="143">
        <f>S986*H986</f>
        <v>0</v>
      </c>
      <c r="AR986" s="144" t="s">
        <v>350</v>
      </c>
      <c r="AT986" s="144" t="s">
        <v>194</v>
      </c>
      <c r="AU986" s="144" t="s">
        <v>89</v>
      </c>
      <c r="AY986" s="18" t="s">
        <v>192</v>
      </c>
      <c r="BE986" s="145">
        <f>IF(N986="základní",J986,0)</f>
        <v>0</v>
      </c>
      <c r="BF986" s="145">
        <f>IF(N986="snížená",J986,0)</f>
        <v>0</v>
      </c>
      <c r="BG986" s="145">
        <f>IF(N986="zákl. přenesená",J986,0)</f>
        <v>0</v>
      </c>
      <c r="BH986" s="145">
        <f>IF(N986="sníž. přenesená",J986,0)</f>
        <v>0</v>
      </c>
      <c r="BI986" s="145">
        <f>IF(N986="nulová",J986,0)</f>
        <v>0</v>
      </c>
      <c r="BJ986" s="18" t="s">
        <v>22</v>
      </c>
      <c r="BK986" s="145">
        <f>ROUND(I986*H986,2)</f>
        <v>0</v>
      </c>
      <c r="BL986" s="18" t="s">
        <v>350</v>
      </c>
      <c r="BM986" s="144" t="s">
        <v>4895</v>
      </c>
    </row>
    <row r="987" spans="2:65" s="1" customFormat="1" ht="10.199999999999999" x14ac:dyDescent="0.2">
      <c r="B987" s="33"/>
      <c r="D987" s="146" t="s">
        <v>201</v>
      </c>
      <c r="F987" s="147" t="s">
        <v>4896</v>
      </c>
      <c r="I987" s="148"/>
      <c r="L987" s="33"/>
      <c r="M987" s="149"/>
      <c r="T987" s="54"/>
      <c r="AT987" s="18" t="s">
        <v>201</v>
      </c>
      <c r="AU987" s="18" t="s">
        <v>89</v>
      </c>
    </row>
    <row r="988" spans="2:65" s="12" customFormat="1" ht="10.199999999999999" x14ac:dyDescent="0.2">
      <c r="B988" s="150"/>
      <c r="D988" s="151" t="s">
        <v>203</v>
      </c>
      <c r="E988" s="152" t="s">
        <v>20</v>
      </c>
      <c r="F988" s="153" t="s">
        <v>4310</v>
      </c>
      <c r="H988" s="152" t="s">
        <v>20</v>
      </c>
      <c r="I988" s="154"/>
      <c r="L988" s="150"/>
      <c r="M988" s="155"/>
      <c r="T988" s="156"/>
      <c r="AT988" s="152" t="s">
        <v>203</v>
      </c>
      <c r="AU988" s="152" t="s">
        <v>89</v>
      </c>
      <c r="AV988" s="12" t="s">
        <v>22</v>
      </c>
      <c r="AW988" s="12" t="s">
        <v>39</v>
      </c>
      <c r="AX988" s="12" t="s">
        <v>80</v>
      </c>
      <c r="AY988" s="152" t="s">
        <v>192</v>
      </c>
    </row>
    <row r="989" spans="2:65" s="13" customFormat="1" ht="10.199999999999999" x14ac:dyDescent="0.2">
      <c r="B989" s="157"/>
      <c r="D989" s="151" t="s">
        <v>203</v>
      </c>
      <c r="E989" s="158" t="s">
        <v>20</v>
      </c>
      <c r="F989" s="159" t="s">
        <v>4816</v>
      </c>
      <c r="H989" s="160">
        <v>9.25</v>
      </c>
      <c r="I989" s="161"/>
      <c r="L989" s="157"/>
      <c r="M989" s="162"/>
      <c r="T989" s="163"/>
      <c r="AT989" s="158" t="s">
        <v>203</v>
      </c>
      <c r="AU989" s="158" t="s">
        <v>89</v>
      </c>
      <c r="AV989" s="13" t="s">
        <v>89</v>
      </c>
      <c r="AW989" s="13" t="s">
        <v>39</v>
      </c>
      <c r="AX989" s="13" t="s">
        <v>22</v>
      </c>
      <c r="AY989" s="158" t="s">
        <v>192</v>
      </c>
    </row>
    <row r="990" spans="2:65" s="1" customFormat="1" ht="24.15" customHeight="1" x14ac:dyDescent="0.2">
      <c r="B990" s="33"/>
      <c r="C990" s="133" t="s">
        <v>2717</v>
      </c>
      <c r="D990" s="133" t="s">
        <v>194</v>
      </c>
      <c r="E990" s="134" t="s">
        <v>4897</v>
      </c>
      <c r="F990" s="135" t="s">
        <v>4898</v>
      </c>
      <c r="G990" s="136" t="s">
        <v>487</v>
      </c>
      <c r="H990" s="137">
        <v>16</v>
      </c>
      <c r="I990" s="138"/>
      <c r="J990" s="139">
        <f>ROUND(I990*H990,2)</f>
        <v>0</v>
      </c>
      <c r="K990" s="135" t="s">
        <v>198</v>
      </c>
      <c r="L990" s="33"/>
      <c r="M990" s="140" t="s">
        <v>20</v>
      </c>
      <c r="N990" s="141" t="s">
        <v>51</v>
      </c>
      <c r="P990" s="142">
        <f>O990*H990</f>
        <v>0</v>
      </c>
      <c r="Q990" s="142">
        <v>0</v>
      </c>
      <c r="R990" s="142">
        <f>Q990*H990</f>
        <v>0</v>
      </c>
      <c r="S990" s="142">
        <v>0</v>
      </c>
      <c r="T990" s="143">
        <f>S990*H990</f>
        <v>0</v>
      </c>
      <c r="AR990" s="144" t="s">
        <v>350</v>
      </c>
      <c r="AT990" s="144" t="s">
        <v>194</v>
      </c>
      <c r="AU990" s="144" t="s">
        <v>89</v>
      </c>
      <c r="AY990" s="18" t="s">
        <v>192</v>
      </c>
      <c r="BE990" s="145">
        <f>IF(N990="základní",J990,0)</f>
        <v>0</v>
      </c>
      <c r="BF990" s="145">
        <f>IF(N990="snížená",J990,0)</f>
        <v>0</v>
      </c>
      <c r="BG990" s="145">
        <f>IF(N990="zákl. přenesená",J990,0)</f>
        <v>0</v>
      </c>
      <c r="BH990" s="145">
        <f>IF(N990="sníž. přenesená",J990,0)</f>
        <v>0</v>
      </c>
      <c r="BI990" s="145">
        <f>IF(N990="nulová",J990,0)</f>
        <v>0</v>
      </c>
      <c r="BJ990" s="18" t="s">
        <v>22</v>
      </c>
      <c r="BK990" s="145">
        <f>ROUND(I990*H990,2)</f>
        <v>0</v>
      </c>
      <c r="BL990" s="18" t="s">
        <v>350</v>
      </c>
      <c r="BM990" s="144" t="s">
        <v>4899</v>
      </c>
    </row>
    <row r="991" spans="2:65" s="1" customFormat="1" ht="10.199999999999999" x14ac:dyDescent="0.2">
      <c r="B991" s="33"/>
      <c r="D991" s="146" t="s">
        <v>201</v>
      </c>
      <c r="F991" s="147" t="s">
        <v>4900</v>
      </c>
      <c r="I991" s="148"/>
      <c r="L991" s="33"/>
      <c r="M991" s="149"/>
      <c r="T991" s="54"/>
      <c r="AT991" s="18" t="s">
        <v>201</v>
      </c>
      <c r="AU991" s="18" t="s">
        <v>89</v>
      </c>
    </row>
    <row r="992" spans="2:65" s="12" customFormat="1" ht="10.199999999999999" x14ac:dyDescent="0.2">
      <c r="B992" s="150"/>
      <c r="D992" s="151" t="s">
        <v>203</v>
      </c>
      <c r="E992" s="152" t="s">
        <v>20</v>
      </c>
      <c r="F992" s="153" t="s">
        <v>4310</v>
      </c>
      <c r="H992" s="152" t="s">
        <v>20</v>
      </c>
      <c r="I992" s="154"/>
      <c r="L992" s="150"/>
      <c r="M992" s="155"/>
      <c r="T992" s="156"/>
      <c r="AT992" s="152" t="s">
        <v>203</v>
      </c>
      <c r="AU992" s="152" t="s">
        <v>89</v>
      </c>
      <c r="AV992" s="12" t="s">
        <v>22</v>
      </c>
      <c r="AW992" s="12" t="s">
        <v>39</v>
      </c>
      <c r="AX992" s="12" t="s">
        <v>80</v>
      </c>
      <c r="AY992" s="152" t="s">
        <v>192</v>
      </c>
    </row>
    <row r="993" spans="2:65" s="13" customFormat="1" ht="10.199999999999999" x14ac:dyDescent="0.2">
      <c r="B993" s="157"/>
      <c r="D993" s="151" t="s">
        <v>203</v>
      </c>
      <c r="E993" s="158" t="s">
        <v>20</v>
      </c>
      <c r="F993" s="159" t="s">
        <v>2113</v>
      </c>
      <c r="H993" s="160">
        <v>10</v>
      </c>
      <c r="I993" s="161"/>
      <c r="L993" s="157"/>
      <c r="M993" s="162"/>
      <c r="T993" s="163"/>
      <c r="AT993" s="158" t="s">
        <v>203</v>
      </c>
      <c r="AU993" s="158" t="s">
        <v>89</v>
      </c>
      <c r="AV993" s="13" t="s">
        <v>89</v>
      </c>
      <c r="AW993" s="13" t="s">
        <v>39</v>
      </c>
      <c r="AX993" s="13" t="s">
        <v>80</v>
      </c>
      <c r="AY993" s="158" t="s">
        <v>192</v>
      </c>
    </row>
    <row r="994" spans="2:65" s="12" customFormat="1" ht="10.199999999999999" x14ac:dyDescent="0.2">
      <c r="B994" s="150"/>
      <c r="D994" s="151" t="s">
        <v>203</v>
      </c>
      <c r="E994" s="152" t="s">
        <v>20</v>
      </c>
      <c r="F994" s="153" t="s">
        <v>4303</v>
      </c>
      <c r="H994" s="152" t="s">
        <v>20</v>
      </c>
      <c r="I994" s="154"/>
      <c r="L994" s="150"/>
      <c r="M994" s="155"/>
      <c r="T994" s="156"/>
      <c r="AT994" s="152" t="s">
        <v>203</v>
      </c>
      <c r="AU994" s="152" t="s">
        <v>89</v>
      </c>
      <c r="AV994" s="12" t="s">
        <v>22</v>
      </c>
      <c r="AW994" s="12" t="s">
        <v>39</v>
      </c>
      <c r="AX994" s="12" t="s">
        <v>80</v>
      </c>
      <c r="AY994" s="152" t="s">
        <v>192</v>
      </c>
    </row>
    <row r="995" spans="2:65" s="13" customFormat="1" ht="10.199999999999999" x14ac:dyDescent="0.2">
      <c r="B995" s="157"/>
      <c r="D995" s="151" t="s">
        <v>203</v>
      </c>
      <c r="E995" s="158" t="s">
        <v>20</v>
      </c>
      <c r="F995" s="159" t="s">
        <v>4901</v>
      </c>
      <c r="H995" s="160">
        <v>6</v>
      </c>
      <c r="I995" s="161"/>
      <c r="L995" s="157"/>
      <c r="M995" s="162"/>
      <c r="T995" s="163"/>
      <c r="AT995" s="158" t="s">
        <v>203</v>
      </c>
      <c r="AU995" s="158" t="s">
        <v>89</v>
      </c>
      <c r="AV995" s="13" t="s">
        <v>89</v>
      </c>
      <c r="AW995" s="13" t="s">
        <v>39</v>
      </c>
      <c r="AX995" s="13" t="s">
        <v>80</v>
      </c>
      <c r="AY995" s="158" t="s">
        <v>192</v>
      </c>
    </row>
    <row r="996" spans="2:65" s="14" customFormat="1" ht="10.199999999999999" x14ac:dyDescent="0.2">
      <c r="B996" s="164"/>
      <c r="D996" s="151" t="s">
        <v>203</v>
      </c>
      <c r="E996" s="165" t="s">
        <v>20</v>
      </c>
      <c r="F996" s="166" t="s">
        <v>207</v>
      </c>
      <c r="H996" s="167">
        <v>16</v>
      </c>
      <c r="I996" s="168"/>
      <c r="L996" s="164"/>
      <c r="M996" s="169"/>
      <c r="T996" s="170"/>
      <c r="AT996" s="165" t="s">
        <v>203</v>
      </c>
      <c r="AU996" s="165" t="s">
        <v>89</v>
      </c>
      <c r="AV996" s="14" t="s">
        <v>199</v>
      </c>
      <c r="AW996" s="14" t="s">
        <v>39</v>
      </c>
      <c r="AX996" s="14" t="s">
        <v>22</v>
      </c>
      <c r="AY996" s="165" t="s">
        <v>192</v>
      </c>
    </row>
    <row r="997" spans="2:65" s="1" customFormat="1" ht="24.15" customHeight="1" x14ac:dyDescent="0.2">
      <c r="B997" s="33"/>
      <c r="C997" s="133" t="s">
        <v>2723</v>
      </c>
      <c r="D997" s="133" t="s">
        <v>194</v>
      </c>
      <c r="E997" s="134" t="s">
        <v>4902</v>
      </c>
      <c r="F997" s="135" t="s">
        <v>4903</v>
      </c>
      <c r="G997" s="136" t="s">
        <v>269</v>
      </c>
      <c r="H997" s="137">
        <v>2.85</v>
      </c>
      <c r="I997" s="138"/>
      <c r="J997" s="139">
        <f>ROUND(I997*H997,2)</f>
        <v>0</v>
      </c>
      <c r="K997" s="135" t="s">
        <v>198</v>
      </c>
      <c r="L997" s="33"/>
      <c r="M997" s="140" t="s">
        <v>20</v>
      </c>
      <c r="N997" s="141" t="s">
        <v>51</v>
      </c>
      <c r="P997" s="142">
        <f>O997*H997</f>
        <v>0</v>
      </c>
      <c r="Q997" s="142">
        <v>1.2999999999999999E-3</v>
      </c>
      <c r="R997" s="142">
        <f>Q997*H997</f>
        <v>3.705E-3</v>
      </c>
      <c r="S997" s="142">
        <v>0</v>
      </c>
      <c r="T997" s="143">
        <f>S997*H997</f>
        <v>0</v>
      </c>
      <c r="AR997" s="144" t="s">
        <v>350</v>
      </c>
      <c r="AT997" s="144" t="s">
        <v>194</v>
      </c>
      <c r="AU997" s="144" t="s">
        <v>89</v>
      </c>
      <c r="AY997" s="18" t="s">
        <v>192</v>
      </c>
      <c r="BE997" s="145">
        <f>IF(N997="základní",J997,0)</f>
        <v>0</v>
      </c>
      <c r="BF997" s="145">
        <f>IF(N997="snížená",J997,0)</f>
        <v>0</v>
      </c>
      <c r="BG997" s="145">
        <f>IF(N997="zákl. přenesená",J997,0)</f>
        <v>0</v>
      </c>
      <c r="BH997" s="145">
        <f>IF(N997="sníž. přenesená",J997,0)</f>
        <v>0</v>
      </c>
      <c r="BI997" s="145">
        <f>IF(N997="nulová",J997,0)</f>
        <v>0</v>
      </c>
      <c r="BJ997" s="18" t="s">
        <v>22</v>
      </c>
      <c r="BK997" s="145">
        <f>ROUND(I997*H997,2)</f>
        <v>0</v>
      </c>
      <c r="BL997" s="18" t="s">
        <v>350</v>
      </c>
      <c r="BM997" s="144" t="s">
        <v>4904</v>
      </c>
    </row>
    <row r="998" spans="2:65" s="1" customFormat="1" ht="10.199999999999999" x14ac:dyDescent="0.2">
      <c r="B998" s="33"/>
      <c r="D998" s="146" t="s">
        <v>201</v>
      </c>
      <c r="F998" s="147" t="s">
        <v>4905</v>
      </c>
      <c r="I998" s="148"/>
      <c r="L998" s="33"/>
      <c r="M998" s="149"/>
      <c r="T998" s="54"/>
      <c r="AT998" s="18" t="s">
        <v>201</v>
      </c>
      <c r="AU998" s="18" t="s">
        <v>89</v>
      </c>
    </row>
    <row r="999" spans="2:65" s="13" customFormat="1" ht="10.199999999999999" x14ac:dyDescent="0.2">
      <c r="B999" s="157"/>
      <c r="D999" s="151" t="s">
        <v>203</v>
      </c>
      <c r="E999" s="158" t="s">
        <v>20</v>
      </c>
      <c r="F999" s="159" t="s">
        <v>4857</v>
      </c>
      <c r="H999" s="160">
        <v>2.85</v>
      </c>
      <c r="I999" s="161"/>
      <c r="L999" s="157"/>
      <c r="M999" s="162"/>
      <c r="T999" s="163"/>
      <c r="AT999" s="158" t="s">
        <v>203</v>
      </c>
      <c r="AU999" s="158" t="s">
        <v>89</v>
      </c>
      <c r="AV999" s="13" t="s">
        <v>89</v>
      </c>
      <c r="AW999" s="13" t="s">
        <v>39</v>
      </c>
      <c r="AX999" s="13" t="s">
        <v>22</v>
      </c>
      <c r="AY999" s="158" t="s">
        <v>192</v>
      </c>
    </row>
    <row r="1000" spans="2:65" s="1" customFormat="1" ht="24.15" customHeight="1" x14ac:dyDescent="0.2">
      <c r="B1000" s="33"/>
      <c r="C1000" s="133" t="s">
        <v>2728</v>
      </c>
      <c r="D1000" s="133" t="s">
        <v>194</v>
      </c>
      <c r="E1000" s="134" t="s">
        <v>4906</v>
      </c>
      <c r="F1000" s="135" t="s">
        <v>4907</v>
      </c>
      <c r="G1000" s="136" t="s">
        <v>269</v>
      </c>
      <c r="H1000" s="137">
        <v>5.4950000000000001</v>
      </c>
      <c r="I1000" s="138"/>
      <c r="J1000" s="139">
        <f>ROUND(I1000*H1000,2)</f>
        <v>0</v>
      </c>
      <c r="K1000" s="135" t="s">
        <v>198</v>
      </c>
      <c r="L1000" s="33"/>
      <c r="M1000" s="140" t="s">
        <v>20</v>
      </c>
      <c r="N1000" s="141" t="s">
        <v>51</v>
      </c>
      <c r="P1000" s="142">
        <f>O1000*H1000</f>
        <v>0</v>
      </c>
      <c r="Q1000" s="142">
        <v>2.1099999999999999E-3</v>
      </c>
      <c r="R1000" s="142">
        <f>Q1000*H1000</f>
        <v>1.1594449999999999E-2</v>
      </c>
      <c r="S1000" s="142">
        <v>0</v>
      </c>
      <c r="T1000" s="143">
        <f>S1000*H1000</f>
        <v>0</v>
      </c>
      <c r="AR1000" s="144" t="s">
        <v>350</v>
      </c>
      <c r="AT1000" s="144" t="s">
        <v>194</v>
      </c>
      <c r="AU1000" s="144" t="s">
        <v>89</v>
      </c>
      <c r="AY1000" s="18" t="s">
        <v>192</v>
      </c>
      <c r="BE1000" s="145">
        <f>IF(N1000="základní",J1000,0)</f>
        <v>0</v>
      </c>
      <c r="BF1000" s="145">
        <f>IF(N1000="snížená",J1000,0)</f>
        <v>0</v>
      </c>
      <c r="BG1000" s="145">
        <f>IF(N1000="zákl. přenesená",J1000,0)</f>
        <v>0</v>
      </c>
      <c r="BH1000" s="145">
        <f>IF(N1000="sníž. přenesená",J1000,0)</f>
        <v>0</v>
      </c>
      <c r="BI1000" s="145">
        <f>IF(N1000="nulová",J1000,0)</f>
        <v>0</v>
      </c>
      <c r="BJ1000" s="18" t="s">
        <v>22</v>
      </c>
      <c r="BK1000" s="145">
        <f>ROUND(I1000*H1000,2)</f>
        <v>0</v>
      </c>
      <c r="BL1000" s="18" t="s">
        <v>350</v>
      </c>
      <c r="BM1000" s="144" t="s">
        <v>4908</v>
      </c>
    </row>
    <row r="1001" spans="2:65" s="1" customFormat="1" ht="10.199999999999999" x14ac:dyDescent="0.2">
      <c r="B1001" s="33"/>
      <c r="D1001" s="146" t="s">
        <v>201</v>
      </c>
      <c r="F1001" s="147" t="s">
        <v>4909</v>
      </c>
      <c r="I1001" s="148"/>
      <c r="L1001" s="33"/>
      <c r="M1001" s="149"/>
      <c r="T1001" s="54"/>
      <c r="AT1001" s="18" t="s">
        <v>201</v>
      </c>
      <c r="AU1001" s="18" t="s">
        <v>89</v>
      </c>
    </row>
    <row r="1002" spans="2:65" s="12" customFormat="1" ht="10.199999999999999" x14ac:dyDescent="0.2">
      <c r="B1002" s="150"/>
      <c r="D1002" s="151" t="s">
        <v>203</v>
      </c>
      <c r="E1002" s="152" t="s">
        <v>20</v>
      </c>
      <c r="F1002" s="153" t="s">
        <v>4910</v>
      </c>
      <c r="H1002" s="152" t="s">
        <v>20</v>
      </c>
      <c r="I1002" s="154"/>
      <c r="L1002" s="150"/>
      <c r="M1002" s="155"/>
      <c r="T1002" s="156"/>
      <c r="AT1002" s="152" t="s">
        <v>203</v>
      </c>
      <c r="AU1002" s="152" t="s">
        <v>89</v>
      </c>
      <c r="AV1002" s="12" t="s">
        <v>22</v>
      </c>
      <c r="AW1002" s="12" t="s">
        <v>39</v>
      </c>
      <c r="AX1002" s="12" t="s">
        <v>80</v>
      </c>
      <c r="AY1002" s="152" t="s">
        <v>192</v>
      </c>
    </row>
    <row r="1003" spans="2:65" s="13" customFormat="1" ht="10.199999999999999" x14ac:dyDescent="0.2">
      <c r="B1003" s="157"/>
      <c r="D1003" s="151" t="s">
        <v>203</v>
      </c>
      <c r="E1003" s="158" t="s">
        <v>20</v>
      </c>
      <c r="F1003" s="159" t="s">
        <v>4868</v>
      </c>
      <c r="H1003" s="160">
        <v>5.4950000000000001</v>
      </c>
      <c r="I1003" s="161"/>
      <c r="L1003" s="157"/>
      <c r="M1003" s="162"/>
      <c r="T1003" s="163"/>
      <c r="AT1003" s="158" t="s">
        <v>203</v>
      </c>
      <c r="AU1003" s="158" t="s">
        <v>89</v>
      </c>
      <c r="AV1003" s="13" t="s">
        <v>89</v>
      </c>
      <c r="AW1003" s="13" t="s">
        <v>39</v>
      </c>
      <c r="AX1003" s="13" t="s">
        <v>22</v>
      </c>
      <c r="AY1003" s="158" t="s">
        <v>192</v>
      </c>
    </row>
    <row r="1004" spans="2:65" s="1" customFormat="1" ht="24.15" customHeight="1" x14ac:dyDescent="0.2">
      <c r="B1004" s="33"/>
      <c r="C1004" s="133" t="s">
        <v>2739</v>
      </c>
      <c r="D1004" s="133" t="s">
        <v>194</v>
      </c>
      <c r="E1004" s="134" t="s">
        <v>4911</v>
      </c>
      <c r="F1004" s="135" t="s">
        <v>4912</v>
      </c>
      <c r="G1004" s="136" t="s">
        <v>269</v>
      </c>
      <c r="H1004" s="137">
        <v>4.3</v>
      </c>
      <c r="I1004" s="138"/>
      <c r="J1004" s="139">
        <f>ROUND(I1004*H1004,2)</f>
        <v>0</v>
      </c>
      <c r="K1004" s="135" t="s">
        <v>198</v>
      </c>
      <c r="L1004" s="33"/>
      <c r="M1004" s="140" t="s">
        <v>20</v>
      </c>
      <c r="N1004" s="141" t="s">
        <v>51</v>
      </c>
      <c r="P1004" s="142">
        <f>O1004*H1004</f>
        <v>0</v>
      </c>
      <c r="Q1004" s="142">
        <v>1.9599999999999999E-3</v>
      </c>
      <c r="R1004" s="142">
        <f>Q1004*H1004</f>
        <v>8.4279999999999997E-3</v>
      </c>
      <c r="S1004" s="142">
        <v>0</v>
      </c>
      <c r="T1004" s="143">
        <f>S1004*H1004</f>
        <v>0</v>
      </c>
      <c r="AR1004" s="144" t="s">
        <v>350</v>
      </c>
      <c r="AT1004" s="144" t="s">
        <v>194</v>
      </c>
      <c r="AU1004" s="144" t="s">
        <v>89</v>
      </c>
      <c r="AY1004" s="18" t="s">
        <v>192</v>
      </c>
      <c r="BE1004" s="145">
        <f>IF(N1004="základní",J1004,0)</f>
        <v>0</v>
      </c>
      <c r="BF1004" s="145">
        <f>IF(N1004="snížená",J1004,0)</f>
        <v>0</v>
      </c>
      <c r="BG1004" s="145">
        <f>IF(N1004="zákl. přenesená",J1004,0)</f>
        <v>0</v>
      </c>
      <c r="BH1004" s="145">
        <f>IF(N1004="sníž. přenesená",J1004,0)</f>
        <v>0</v>
      </c>
      <c r="BI1004" s="145">
        <f>IF(N1004="nulová",J1004,0)</f>
        <v>0</v>
      </c>
      <c r="BJ1004" s="18" t="s">
        <v>22</v>
      </c>
      <c r="BK1004" s="145">
        <f>ROUND(I1004*H1004,2)</f>
        <v>0</v>
      </c>
      <c r="BL1004" s="18" t="s">
        <v>350</v>
      </c>
      <c r="BM1004" s="144" t="s">
        <v>4913</v>
      </c>
    </row>
    <row r="1005" spans="2:65" s="1" customFormat="1" ht="10.199999999999999" x14ac:dyDescent="0.2">
      <c r="B1005" s="33"/>
      <c r="D1005" s="146" t="s">
        <v>201</v>
      </c>
      <c r="F1005" s="147" t="s">
        <v>4914</v>
      </c>
      <c r="I1005" s="148"/>
      <c r="L1005" s="33"/>
      <c r="M1005" s="149"/>
      <c r="T1005" s="54"/>
      <c r="AT1005" s="18" t="s">
        <v>201</v>
      </c>
      <c r="AU1005" s="18" t="s">
        <v>89</v>
      </c>
    </row>
    <row r="1006" spans="2:65" s="12" customFormat="1" ht="10.199999999999999" x14ac:dyDescent="0.2">
      <c r="B1006" s="150"/>
      <c r="D1006" s="151" t="s">
        <v>203</v>
      </c>
      <c r="E1006" s="152" t="s">
        <v>20</v>
      </c>
      <c r="F1006" s="153" t="s">
        <v>4915</v>
      </c>
      <c r="H1006" s="152" t="s">
        <v>20</v>
      </c>
      <c r="I1006" s="154"/>
      <c r="L1006" s="150"/>
      <c r="M1006" s="155"/>
      <c r="T1006" s="156"/>
      <c r="AT1006" s="152" t="s">
        <v>203</v>
      </c>
      <c r="AU1006" s="152" t="s">
        <v>89</v>
      </c>
      <c r="AV1006" s="12" t="s">
        <v>22</v>
      </c>
      <c r="AW1006" s="12" t="s">
        <v>39</v>
      </c>
      <c r="AX1006" s="12" t="s">
        <v>80</v>
      </c>
      <c r="AY1006" s="152" t="s">
        <v>192</v>
      </c>
    </row>
    <row r="1007" spans="2:65" s="13" customFormat="1" ht="10.199999999999999" x14ac:dyDescent="0.2">
      <c r="B1007" s="157"/>
      <c r="D1007" s="151" t="s">
        <v>203</v>
      </c>
      <c r="E1007" s="158" t="s">
        <v>20</v>
      </c>
      <c r="F1007" s="159" t="s">
        <v>4856</v>
      </c>
      <c r="H1007" s="160">
        <v>4.3</v>
      </c>
      <c r="I1007" s="161"/>
      <c r="L1007" s="157"/>
      <c r="M1007" s="162"/>
      <c r="T1007" s="163"/>
      <c r="AT1007" s="158" t="s">
        <v>203</v>
      </c>
      <c r="AU1007" s="158" t="s">
        <v>89</v>
      </c>
      <c r="AV1007" s="13" t="s">
        <v>89</v>
      </c>
      <c r="AW1007" s="13" t="s">
        <v>39</v>
      </c>
      <c r="AX1007" s="13" t="s">
        <v>22</v>
      </c>
      <c r="AY1007" s="158" t="s">
        <v>192</v>
      </c>
    </row>
    <row r="1008" spans="2:65" s="1" customFormat="1" ht="24.15" customHeight="1" x14ac:dyDescent="0.2">
      <c r="B1008" s="33"/>
      <c r="C1008" s="133" t="s">
        <v>2746</v>
      </c>
      <c r="D1008" s="133" t="s">
        <v>194</v>
      </c>
      <c r="E1008" s="134" t="s">
        <v>4916</v>
      </c>
      <c r="F1008" s="135" t="s">
        <v>4917</v>
      </c>
      <c r="G1008" s="136" t="s">
        <v>269</v>
      </c>
      <c r="H1008" s="137">
        <v>35.659999999999997</v>
      </c>
      <c r="I1008" s="138"/>
      <c r="J1008" s="139">
        <f>ROUND(I1008*H1008,2)</f>
        <v>0</v>
      </c>
      <c r="K1008" s="135" t="s">
        <v>198</v>
      </c>
      <c r="L1008" s="33"/>
      <c r="M1008" s="140" t="s">
        <v>20</v>
      </c>
      <c r="N1008" s="141" t="s">
        <v>51</v>
      </c>
      <c r="P1008" s="142">
        <f>O1008*H1008</f>
        <v>0</v>
      </c>
      <c r="Q1008" s="142">
        <v>2.3800000000000002E-3</v>
      </c>
      <c r="R1008" s="142">
        <f>Q1008*H1008</f>
        <v>8.4870799999999996E-2</v>
      </c>
      <c r="S1008" s="142">
        <v>0</v>
      </c>
      <c r="T1008" s="143">
        <f>S1008*H1008</f>
        <v>0</v>
      </c>
      <c r="AR1008" s="144" t="s">
        <v>350</v>
      </c>
      <c r="AT1008" s="144" t="s">
        <v>194</v>
      </c>
      <c r="AU1008" s="144" t="s">
        <v>89</v>
      </c>
      <c r="AY1008" s="18" t="s">
        <v>192</v>
      </c>
      <c r="BE1008" s="145">
        <f>IF(N1008="základní",J1008,0)</f>
        <v>0</v>
      </c>
      <c r="BF1008" s="145">
        <f>IF(N1008="snížená",J1008,0)</f>
        <v>0</v>
      </c>
      <c r="BG1008" s="145">
        <f>IF(N1008="zákl. přenesená",J1008,0)</f>
        <v>0</v>
      </c>
      <c r="BH1008" s="145">
        <f>IF(N1008="sníž. přenesená",J1008,0)</f>
        <v>0</v>
      </c>
      <c r="BI1008" s="145">
        <f>IF(N1008="nulová",J1008,0)</f>
        <v>0</v>
      </c>
      <c r="BJ1008" s="18" t="s">
        <v>22</v>
      </c>
      <c r="BK1008" s="145">
        <f>ROUND(I1008*H1008,2)</f>
        <v>0</v>
      </c>
      <c r="BL1008" s="18" t="s">
        <v>350</v>
      </c>
      <c r="BM1008" s="144" t="s">
        <v>4918</v>
      </c>
    </row>
    <row r="1009" spans="2:65" s="1" customFormat="1" ht="10.199999999999999" x14ac:dyDescent="0.2">
      <c r="B1009" s="33"/>
      <c r="D1009" s="146" t="s">
        <v>201</v>
      </c>
      <c r="F1009" s="147" t="s">
        <v>4919</v>
      </c>
      <c r="I1009" s="148"/>
      <c r="L1009" s="33"/>
      <c r="M1009" s="149"/>
      <c r="T1009" s="54"/>
      <c r="AT1009" s="18" t="s">
        <v>201</v>
      </c>
      <c r="AU1009" s="18" t="s">
        <v>89</v>
      </c>
    </row>
    <row r="1010" spans="2:65" s="1" customFormat="1" ht="28.8" x14ac:dyDescent="0.2">
      <c r="B1010" s="33"/>
      <c r="D1010" s="151" t="s">
        <v>929</v>
      </c>
      <c r="F1010" s="178" t="s">
        <v>4920</v>
      </c>
      <c r="I1010" s="148"/>
      <c r="L1010" s="33"/>
      <c r="M1010" s="149"/>
      <c r="T1010" s="54"/>
      <c r="AT1010" s="18" t="s">
        <v>929</v>
      </c>
      <c r="AU1010" s="18" t="s">
        <v>89</v>
      </c>
    </row>
    <row r="1011" spans="2:65" s="12" customFormat="1" ht="10.199999999999999" x14ac:dyDescent="0.2">
      <c r="B1011" s="150"/>
      <c r="D1011" s="151" t="s">
        <v>203</v>
      </c>
      <c r="E1011" s="152" t="s">
        <v>20</v>
      </c>
      <c r="F1011" s="153" t="s">
        <v>4863</v>
      </c>
      <c r="H1011" s="152" t="s">
        <v>20</v>
      </c>
      <c r="I1011" s="154"/>
      <c r="L1011" s="150"/>
      <c r="M1011" s="155"/>
      <c r="T1011" s="156"/>
      <c r="AT1011" s="152" t="s">
        <v>203</v>
      </c>
      <c r="AU1011" s="152" t="s">
        <v>89</v>
      </c>
      <c r="AV1011" s="12" t="s">
        <v>22</v>
      </c>
      <c r="AW1011" s="12" t="s">
        <v>39</v>
      </c>
      <c r="AX1011" s="12" t="s">
        <v>80</v>
      </c>
      <c r="AY1011" s="152" t="s">
        <v>192</v>
      </c>
    </row>
    <row r="1012" spans="2:65" s="13" customFormat="1" ht="10.199999999999999" x14ac:dyDescent="0.2">
      <c r="B1012" s="157"/>
      <c r="D1012" s="151" t="s">
        <v>203</v>
      </c>
      <c r="E1012" s="158" t="s">
        <v>20</v>
      </c>
      <c r="F1012" s="159" t="s">
        <v>4864</v>
      </c>
      <c r="H1012" s="160">
        <v>22.475000000000001</v>
      </c>
      <c r="I1012" s="161"/>
      <c r="L1012" s="157"/>
      <c r="M1012" s="162"/>
      <c r="T1012" s="163"/>
      <c r="AT1012" s="158" t="s">
        <v>203</v>
      </c>
      <c r="AU1012" s="158" t="s">
        <v>89</v>
      </c>
      <c r="AV1012" s="13" t="s">
        <v>89</v>
      </c>
      <c r="AW1012" s="13" t="s">
        <v>39</v>
      </c>
      <c r="AX1012" s="13" t="s">
        <v>80</v>
      </c>
      <c r="AY1012" s="158" t="s">
        <v>192</v>
      </c>
    </row>
    <row r="1013" spans="2:65" s="12" customFormat="1" ht="10.199999999999999" x14ac:dyDescent="0.2">
      <c r="B1013" s="150"/>
      <c r="D1013" s="151" t="s">
        <v>203</v>
      </c>
      <c r="E1013" s="152" t="s">
        <v>20</v>
      </c>
      <c r="F1013" s="153" t="s">
        <v>4865</v>
      </c>
      <c r="H1013" s="152" t="s">
        <v>20</v>
      </c>
      <c r="I1013" s="154"/>
      <c r="L1013" s="150"/>
      <c r="M1013" s="155"/>
      <c r="T1013" s="156"/>
      <c r="AT1013" s="152" t="s">
        <v>203</v>
      </c>
      <c r="AU1013" s="152" t="s">
        <v>89</v>
      </c>
      <c r="AV1013" s="12" t="s">
        <v>22</v>
      </c>
      <c r="AW1013" s="12" t="s">
        <v>39</v>
      </c>
      <c r="AX1013" s="12" t="s">
        <v>80</v>
      </c>
      <c r="AY1013" s="152" t="s">
        <v>192</v>
      </c>
    </row>
    <row r="1014" spans="2:65" s="13" customFormat="1" ht="10.199999999999999" x14ac:dyDescent="0.2">
      <c r="B1014" s="157"/>
      <c r="D1014" s="151" t="s">
        <v>203</v>
      </c>
      <c r="E1014" s="158" t="s">
        <v>20</v>
      </c>
      <c r="F1014" s="159" t="s">
        <v>4866</v>
      </c>
      <c r="H1014" s="160">
        <v>9.1150000000000002</v>
      </c>
      <c r="I1014" s="161"/>
      <c r="L1014" s="157"/>
      <c r="M1014" s="162"/>
      <c r="T1014" s="163"/>
      <c r="AT1014" s="158" t="s">
        <v>203</v>
      </c>
      <c r="AU1014" s="158" t="s">
        <v>89</v>
      </c>
      <c r="AV1014" s="13" t="s">
        <v>89</v>
      </c>
      <c r="AW1014" s="13" t="s">
        <v>39</v>
      </c>
      <c r="AX1014" s="13" t="s">
        <v>80</v>
      </c>
      <c r="AY1014" s="158" t="s">
        <v>192</v>
      </c>
    </row>
    <row r="1015" spans="2:65" s="12" customFormat="1" ht="10.199999999999999" x14ac:dyDescent="0.2">
      <c r="B1015" s="150"/>
      <c r="D1015" s="151" t="s">
        <v>203</v>
      </c>
      <c r="E1015" s="152" t="s">
        <v>20</v>
      </c>
      <c r="F1015" s="153" t="s">
        <v>4869</v>
      </c>
      <c r="H1015" s="152" t="s">
        <v>20</v>
      </c>
      <c r="I1015" s="154"/>
      <c r="L1015" s="150"/>
      <c r="M1015" s="155"/>
      <c r="T1015" s="156"/>
      <c r="AT1015" s="152" t="s">
        <v>203</v>
      </c>
      <c r="AU1015" s="152" t="s">
        <v>89</v>
      </c>
      <c r="AV1015" s="12" t="s">
        <v>22</v>
      </c>
      <c r="AW1015" s="12" t="s">
        <v>39</v>
      </c>
      <c r="AX1015" s="12" t="s">
        <v>80</v>
      </c>
      <c r="AY1015" s="152" t="s">
        <v>192</v>
      </c>
    </row>
    <row r="1016" spans="2:65" s="13" customFormat="1" ht="10.199999999999999" x14ac:dyDescent="0.2">
      <c r="B1016" s="157"/>
      <c r="D1016" s="151" t="s">
        <v>203</v>
      </c>
      <c r="E1016" s="158" t="s">
        <v>20</v>
      </c>
      <c r="F1016" s="159" t="s">
        <v>4870</v>
      </c>
      <c r="H1016" s="160">
        <v>4.07</v>
      </c>
      <c r="I1016" s="161"/>
      <c r="L1016" s="157"/>
      <c r="M1016" s="162"/>
      <c r="T1016" s="163"/>
      <c r="AT1016" s="158" t="s">
        <v>203</v>
      </c>
      <c r="AU1016" s="158" t="s">
        <v>89</v>
      </c>
      <c r="AV1016" s="13" t="s">
        <v>89</v>
      </c>
      <c r="AW1016" s="13" t="s">
        <v>39</v>
      </c>
      <c r="AX1016" s="13" t="s">
        <v>80</v>
      </c>
      <c r="AY1016" s="158" t="s">
        <v>192</v>
      </c>
    </row>
    <row r="1017" spans="2:65" s="14" customFormat="1" ht="10.199999999999999" x14ac:dyDescent="0.2">
      <c r="B1017" s="164"/>
      <c r="D1017" s="151" t="s">
        <v>203</v>
      </c>
      <c r="E1017" s="165" t="s">
        <v>20</v>
      </c>
      <c r="F1017" s="166" t="s">
        <v>207</v>
      </c>
      <c r="H1017" s="167">
        <v>35.659999999999997</v>
      </c>
      <c r="I1017" s="168"/>
      <c r="L1017" s="164"/>
      <c r="M1017" s="169"/>
      <c r="T1017" s="170"/>
      <c r="AT1017" s="165" t="s">
        <v>203</v>
      </c>
      <c r="AU1017" s="165" t="s">
        <v>89</v>
      </c>
      <c r="AV1017" s="14" t="s">
        <v>199</v>
      </c>
      <c r="AW1017" s="14" t="s">
        <v>39</v>
      </c>
      <c r="AX1017" s="14" t="s">
        <v>22</v>
      </c>
      <c r="AY1017" s="165" t="s">
        <v>192</v>
      </c>
    </row>
    <row r="1018" spans="2:65" s="1" customFormat="1" ht="24.15" customHeight="1" x14ac:dyDescent="0.2">
      <c r="B1018" s="33"/>
      <c r="C1018" s="133" t="s">
        <v>2835</v>
      </c>
      <c r="D1018" s="133" t="s">
        <v>194</v>
      </c>
      <c r="E1018" s="134" t="s">
        <v>4921</v>
      </c>
      <c r="F1018" s="135" t="s">
        <v>4922</v>
      </c>
      <c r="G1018" s="136" t="s">
        <v>269</v>
      </c>
      <c r="H1018" s="137">
        <v>4.8849999999999998</v>
      </c>
      <c r="I1018" s="138"/>
      <c r="J1018" s="139">
        <f>ROUND(I1018*H1018,2)</f>
        <v>0</v>
      </c>
      <c r="K1018" s="135" t="s">
        <v>198</v>
      </c>
      <c r="L1018" s="33"/>
      <c r="M1018" s="140" t="s">
        <v>20</v>
      </c>
      <c r="N1018" s="141" t="s">
        <v>51</v>
      </c>
      <c r="P1018" s="142">
        <f>O1018*H1018</f>
        <v>0</v>
      </c>
      <c r="Q1018" s="142">
        <v>3.4099999999999998E-3</v>
      </c>
      <c r="R1018" s="142">
        <f>Q1018*H1018</f>
        <v>1.6657849999999998E-2</v>
      </c>
      <c r="S1018" s="142">
        <v>0</v>
      </c>
      <c r="T1018" s="143">
        <f>S1018*H1018</f>
        <v>0</v>
      </c>
      <c r="AR1018" s="144" t="s">
        <v>350</v>
      </c>
      <c r="AT1018" s="144" t="s">
        <v>194</v>
      </c>
      <c r="AU1018" s="144" t="s">
        <v>89</v>
      </c>
      <c r="AY1018" s="18" t="s">
        <v>192</v>
      </c>
      <c r="BE1018" s="145">
        <f>IF(N1018="základní",J1018,0)</f>
        <v>0</v>
      </c>
      <c r="BF1018" s="145">
        <f>IF(N1018="snížená",J1018,0)</f>
        <v>0</v>
      </c>
      <c r="BG1018" s="145">
        <f>IF(N1018="zákl. přenesená",J1018,0)</f>
        <v>0</v>
      </c>
      <c r="BH1018" s="145">
        <f>IF(N1018="sníž. přenesená",J1018,0)</f>
        <v>0</v>
      </c>
      <c r="BI1018" s="145">
        <f>IF(N1018="nulová",J1018,0)</f>
        <v>0</v>
      </c>
      <c r="BJ1018" s="18" t="s">
        <v>22</v>
      </c>
      <c r="BK1018" s="145">
        <f>ROUND(I1018*H1018,2)</f>
        <v>0</v>
      </c>
      <c r="BL1018" s="18" t="s">
        <v>350</v>
      </c>
      <c r="BM1018" s="144" t="s">
        <v>4923</v>
      </c>
    </row>
    <row r="1019" spans="2:65" s="1" customFormat="1" ht="10.199999999999999" x14ac:dyDescent="0.2">
      <c r="B1019" s="33"/>
      <c r="D1019" s="146" t="s">
        <v>201</v>
      </c>
      <c r="F1019" s="147" t="s">
        <v>4924</v>
      </c>
      <c r="I1019" s="148"/>
      <c r="L1019" s="33"/>
      <c r="M1019" s="149"/>
      <c r="T1019" s="54"/>
      <c r="AT1019" s="18" t="s">
        <v>201</v>
      </c>
      <c r="AU1019" s="18" t="s">
        <v>89</v>
      </c>
    </row>
    <row r="1020" spans="2:65" s="13" customFormat="1" ht="10.199999999999999" x14ac:dyDescent="0.2">
      <c r="B1020" s="157"/>
      <c r="D1020" s="151" t="s">
        <v>203</v>
      </c>
      <c r="E1020" s="158" t="s">
        <v>20</v>
      </c>
      <c r="F1020" s="159" t="s">
        <v>4321</v>
      </c>
      <c r="H1020" s="160">
        <v>4.8849999999999998</v>
      </c>
      <c r="I1020" s="161"/>
      <c r="L1020" s="157"/>
      <c r="M1020" s="162"/>
      <c r="T1020" s="163"/>
      <c r="AT1020" s="158" t="s">
        <v>203</v>
      </c>
      <c r="AU1020" s="158" t="s">
        <v>89</v>
      </c>
      <c r="AV1020" s="13" t="s">
        <v>89</v>
      </c>
      <c r="AW1020" s="13" t="s">
        <v>39</v>
      </c>
      <c r="AX1020" s="13" t="s">
        <v>22</v>
      </c>
      <c r="AY1020" s="158" t="s">
        <v>192</v>
      </c>
    </row>
    <row r="1021" spans="2:65" s="1" customFormat="1" ht="24.15" customHeight="1" x14ac:dyDescent="0.2">
      <c r="B1021" s="33"/>
      <c r="C1021" s="133" t="s">
        <v>2842</v>
      </c>
      <c r="D1021" s="133" t="s">
        <v>194</v>
      </c>
      <c r="E1021" s="134" t="s">
        <v>4925</v>
      </c>
      <c r="F1021" s="135" t="s">
        <v>4926</v>
      </c>
      <c r="G1021" s="136" t="s">
        <v>487</v>
      </c>
      <c r="H1021" s="137">
        <v>10</v>
      </c>
      <c r="I1021" s="138"/>
      <c r="J1021" s="139">
        <f>ROUND(I1021*H1021,2)</f>
        <v>0</v>
      </c>
      <c r="K1021" s="135" t="s">
        <v>198</v>
      </c>
      <c r="L1021" s="33"/>
      <c r="M1021" s="140" t="s">
        <v>20</v>
      </c>
      <c r="N1021" s="141" t="s">
        <v>51</v>
      </c>
      <c r="P1021" s="142">
        <f>O1021*H1021</f>
        <v>0</v>
      </c>
      <c r="Q1021" s="142">
        <v>0</v>
      </c>
      <c r="R1021" s="142">
        <f>Q1021*H1021</f>
        <v>0</v>
      </c>
      <c r="S1021" s="142">
        <v>0</v>
      </c>
      <c r="T1021" s="143">
        <f>S1021*H1021</f>
        <v>0</v>
      </c>
      <c r="AR1021" s="144" t="s">
        <v>350</v>
      </c>
      <c r="AT1021" s="144" t="s">
        <v>194</v>
      </c>
      <c r="AU1021" s="144" t="s">
        <v>89</v>
      </c>
      <c r="AY1021" s="18" t="s">
        <v>192</v>
      </c>
      <c r="BE1021" s="145">
        <f>IF(N1021="základní",J1021,0)</f>
        <v>0</v>
      </c>
      <c r="BF1021" s="145">
        <f>IF(N1021="snížená",J1021,0)</f>
        <v>0</v>
      </c>
      <c r="BG1021" s="145">
        <f>IF(N1021="zákl. přenesená",J1021,0)</f>
        <v>0</v>
      </c>
      <c r="BH1021" s="145">
        <f>IF(N1021="sníž. přenesená",J1021,0)</f>
        <v>0</v>
      </c>
      <c r="BI1021" s="145">
        <f>IF(N1021="nulová",J1021,0)</f>
        <v>0</v>
      </c>
      <c r="BJ1021" s="18" t="s">
        <v>22</v>
      </c>
      <c r="BK1021" s="145">
        <f>ROUND(I1021*H1021,2)</f>
        <v>0</v>
      </c>
      <c r="BL1021" s="18" t="s">
        <v>350</v>
      </c>
      <c r="BM1021" s="144" t="s">
        <v>4927</v>
      </c>
    </row>
    <row r="1022" spans="2:65" s="1" customFormat="1" ht="10.199999999999999" x14ac:dyDescent="0.2">
      <c r="B1022" s="33"/>
      <c r="D1022" s="146" t="s">
        <v>201</v>
      </c>
      <c r="F1022" s="147" t="s">
        <v>4928</v>
      </c>
      <c r="I1022" s="148"/>
      <c r="L1022" s="33"/>
      <c r="M1022" s="149"/>
      <c r="T1022" s="54"/>
      <c r="AT1022" s="18" t="s">
        <v>201</v>
      </c>
      <c r="AU1022" s="18" t="s">
        <v>89</v>
      </c>
    </row>
    <row r="1023" spans="2:65" s="12" customFormat="1" ht="10.199999999999999" x14ac:dyDescent="0.2">
      <c r="B1023" s="150"/>
      <c r="D1023" s="151" t="s">
        <v>203</v>
      </c>
      <c r="E1023" s="152" t="s">
        <v>20</v>
      </c>
      <c r="F1023" s="153" t="s">
        <v>4863</v>
      </c>
      <c r="H1023" s="152" t="s">
        <v>20</v>
      </c>
      <c r="I1023" s="154"/>
      <c r="L1023" s="150"/>
      <c r="M1023" s="155"/>
      <c r="T1023" s="156"/>
      <c r="AT1023" s="152" t="s">
        <v>203</v>
      </c>
      <c r="AU1023" s="152" t="s">
        <v>89</v>
      </c>
      <c r="AV1023" s="12" t="s">
        <v>22</v>
      </c>
      <c r="AW1023" s="12" t="s">
        <v>39</v>
      </c>
      <c r="AX1023" s="12" t="s">
        <v>80</v>
      </c>
      <c r="AY1023" s="152" t="s">
        <v>192</v>
      </c>
    </row>
    <row r="1024" spans="2:65" s="13" customFormat="1" ht="10.199999999999999" x14ac:dyDescent="0.2">
      <c r="B1024" s="157"/>
      <c r="D1024" s="151" t="s">
        <v>203</v>
      </c>
      <c r="E1024" s="158" t="s">
        <v>20</v>
      </c>
      <c r="F1024" s="159" t="s">
        <v>89</v>
      </c>
      <c r="H1024" s="160">
        <v>2</v>
      </c>
      <c r="I1024" s="161"/>
      <c r="L1024" s="157"/>
      <c r="M1024" s="162"/>
      <c r="T1024" s="163"/>
      <c r="AT1024" s="158" t="s">
        <v>203</v>
      </c>
      <c r="AU1024" s="158" t="s">
        <v>89</v>
      </c>
      <c r="AV1024" s="13" t="s">
        <v>89</v>
      </c>
      <c r="AW1024" s="13" t="s">
        <v>39</v>
      </c>
      <c r="AX1024" s="13" t="s">
        <v>80</v>
      </c>
      <c r="AY1024" s="158" t="s">
        <v>192</v>
      </c>
    </row>
    <row r="1025" spans="2:65" s="12" customFormat="1" ht="10.199999999999999" x14ac:dyDescent="0.2">
      <c r="B1025" s="150"/>
      <c r="D1025" s="151" t="s">
        <v>203</v>
      </c>
      <c r="E1025" s="152" t="s">
        <v>20</v>
      </c>
      <c r="F1025" s="153" t="s">
        <v>4865</v>
      </c>
      <c r="H1025" s="152" t="s">
        <v>20</v>
      </c>
      <c r="I1025" s="154"/>
      <c r="L1025" s="150"/>
      <c r="M1025" s="155"/>
      <c r="T1025" s="156"/>
      <c r="AT1025" s="152" t="s">
        <v>203</v>
      </c>
      <c r="AU1025" s="152" t="s">
        <v>89</v>
      </c>
      <c r="AV1025" s="12" t="s">
        <v>22</v>
      </c>
      <c r="AW1025" s="12" t="s">
        <v>39</v>
      </c>
      <c r="AX1025" s="12" t="s">
        <v>80</v>
      </c>
      <c r="AY1025" s="152" t="s">
        <v>192</v>
      </c>
    </row>
    <row r="1026" spans="2:65" s="13" customFormat="1" ht="10.199999999999999" x14ac:dyDescent="0.2">
      <c r="B1026" s="157"/>
      <c r="D1026" s="151" t="s">
        <v>203</v>
      </c>
      <c r="E1026" s="158" t="s">
        <v>20</v>
      </c>
      <c r="F1026" s="159" t="s">
        <v>89</v>
      </c>
      <c r="H1026" s="160">
        <v>2</v>
      </c>
      <c r="I1026" s="161"/>
      <c r="L1026" s="157"/>
      <c r="M1026" s="162"/>
      <c r="T1026" s="163"/>
      <c r="AT1026" s="158" t="s">
        <v>203</v>
      </c>
      <c r="AU1026" s="158" t="s">
        <v>89</v>
      </c>
      <c r="AV1026" s="13" t="s">
        <v>89</v>
      </c>
      <c r="AW1026" s="13" t="s">
        <v>39</v>
      </c>
      <c r="AX1026" s="13" t="s">
        <v>80</v>
      </c>
      <c r="AY1026" s="158" t="s">
        <v>192</v>
      </c>
    </row>
    <row r="1027" spans="2:65" s="12" customFormat="1" ht="10.199999999999999" x14ac:dyDescent="0.2">
      <c r="B1027" s="150"/>
      <c r="D1027" s="151" t="s">
        <v>203</v>
      </c>
      <c r="E1027" s="152" t="s">
        <v>20</v>
      </c>
      <c r="F1027" s="153" t="s">
        <v>4316</v>
      </c>
      <c r="H1027" s="152" t="s">
        <v>20</v>
      </c>
      <c r="I1027" s="154"/>
      <c r="L1027" s="150"/>
      <c r="M1027" s="155"/>
      <c r="T1027" s="156"/>
      <c r="AT1027" s="152" t="s">
        <v>203</v>
      </c>
      <c r="AU1027" s="152" t="s">
        <v>89</v>
      </c>
      <c r="AV1027" s="12" t="s">
        <v>22</v>
      </c>
      <c r="AW1027" s="12" t="s">
        <v>39</v>
      </c>
      <c r="AX1027" s="12" t="s">
        <v>80</v>
      </c>
      <c r="AY1027" s="152" t="s">
        <v>192</v>
      </c>
    </row>
    <row r="1028" spans="2:65" s="13" customFormat="1" ht="10.199999999999999" x14ac:dyDescent="0.2">
      <c r="B1028" s="157"/>
      <c r="D1028" s="151" t="s">
        <v>203</v>
      </c>
      <c r="E1028" s="158" t="s">
        <v>20</v>
      </c>
      <c r="F1028" s="159" t="s">
        <v>1166</v>
      </c>
      <c r="H1028" s="160">
        <v>4</v>
      </c>
      <c r="I1028" s="161"/>
      <c r="L1028" s="157"/>
      <c r="M1028" s="162"/>
      <c r="T1028" s="163"/>
      <c r="AT1028" s="158" t="s">
        <v>203</v>
      </c>
      <c r="AU1028" s="158" t="s">
        <v>89</v>
      </c>
      <c r="AV1028" s="13" t="s">
        <v>89</v>
      </c>
      <c r="AW1028" s="13" t="s">
        <v>39</v>
      </c>
      <c r="AX1028" s="13" t="s">
        <v>80</v>
      </c>
      <c r="AY1028" s="158" t="s">
        <v>192</v>
      </c>
    </row>
    <row r="1029" spans="2:65" s="12" customFormat="1" ht="10.199999999999999" x14ac:dyDescent="0.2">
      <c r="B1029" s="150"/>
      <c r="D1029" s="151" t="s">
        <v>203</v>
      </c>
      <c r="E1029" s="152" t="s">
        <v>20</v>
      </c>
      <c r="F1029" s="153" t="s">
        <v>4869</v>
      </c>
      <c r="H1029" s="152" t="s">
        <v>20</v>
      </c>
      <c r="I1029" s="154"/>
      <c r="L1029" s="150"/>
      <c r="M1029" s="155"/>
      <c r="T1029" s="156"/>
      <c r="AT1029" s="152" t="s">
        <v>203</v>
      </c>
      <c r="AU1029" s="152" t="s">
        <v>89</v>
      </c>
      <c r="AV1029" s="12" t="s">
        <v>22</v>
      </c>
      <c r="AW1029" s="12" t="s">
        <v>39</v>
      </c>
      <c r="AX1029" s="12" t="s">
        <v>80</v>
      </c>
      <c r="AY1029" s="152" t="s">
        <v>192</v>
      </c>
    </row>
    <row r="1030" spans="2:65" s="13" customFormat="1" ht="10.199999999999999" x14ac:dyDescent="0.2">
      <c r="B1030" s="157"/>
      <c r="D1030" s="151" t="s">
        <v>203</v>
      </c>
      <c r="E1030" s="158" t="s">
        <v>20</v>
      </c>
      <c r="F1030" s="159" t="s">
        <v>89</v>
      </c>
      <c r="H1030" s="160">
        <v>2</v>
      </c>
      <c r="I1030" s="161"/>
      <c r="L1030" s="157"/>
      <c r="M1030" s="162"/>
      <c r="T1030" s="163"/>
      <c r="AT1030" s="158" t="s">
        <v>203</v>
      </c>
      <c r="AU1030" s="158" t="s">
        <v>89</v>
      </c>
      <c r="AV1030" s="13" t="s">
        <v>89</v>
      </c>
      <c r="AW1030" s="13" t="s">
        <v>39</v>
      </c>
      <c r="AX1030" s="13" t="s">
        <v>80</v>
      </c>
      <c r="AY1030" s="158" t="s">
        <v>192</v>
      </c>
    </row>
    <row r="1031" spans="2:65" s="14" customFormat="1" ht="10.199999999999999" x14ac:dyDescent="0.2">
      <c r="B1031" s="164"/>
      <c r="D1031" s="151" t="s">
        <v>203</v>
      </c>
      <c r="E1031" s="165" t="s">
        <v>20</v>
      </c>
      <c r="F1031" s="166" t="s">
        <v>207</v>
      </c>
      <c r="H1031" s="167">
        <v>10</v>
      </c>
      <c r="I1031" s="168"/>
      <c r="L1031" s="164"/>
      <c r="M1031" s="169"/>
      <c r="T1031" s="170"/>
      <c r="AT1031" s="165" t="s">
        <v>203</v>
      </c>
      <c r="AU1031" s="165" t="s">
        <v>89</v>
      </c>
      <c r="AV1031" s="14" t="s">
        <v>199</v>
      </c>
      <c r="AW1031" s="14" t="s">
        <v>39</v>
      </c>
      <c r="AX1031" s="14" t="s">
        <v>22</v>
      </c>
      <c r="AY1031" s="165" t="s">
        <v>192</v>
      </c>
    </row>
    <row r="1032" spans="2:65" s="1" customFormat="1" ht="24.15" customHeight="1" x14ac:dyDescent="0.2">
      <c r="B1032" s="33"/>
      <c r="C1032" s="133" t="s">
        <v>2848</v>
      </c>
      <c r="D1032" s="133" t="s">
        <v>194</v>
      </c>
      <c r="E1032" s="134" t="s">
        <v>4929</v>
      </c>
      <c r="F1032" s="135" t="s">
        <v>4930</v>
      </c>
      <c r="G1032" s="136" t="s">
        <v>487</v>
      </c>
      <c r="H1032" s="137">
        <v>2</v>
      </c>
      <c r="I1032" s="138"/>
      <c r="J1032" s="139">
        <f>ROUND(I1032*H1032,2)</f>
        <v>0</v>
      </c>
      <c r="K1032" s="135" t="s">
        <v>198</v>
      </c>
      <c r="L1032" s="33"/>
      <c r="M1032" s="140" t="s">
        <v>20</v>
      </c>
      <c r="N1032" s="141" t="s">
        <v>51</v>
      </c>
      <c r="P1032" s="142">
        <f>O1032*H1032</f>
        <v>0</v>
      </c>
      <c r="Q1032" s="142">
        <v>0</v>
      </c>
      <c r="R1032" s="142">
        <f>Q1032*H1032</f>
        <v>0</v>
      </c>
      <c r="S1032" s="142">
        <v>0</v>
      </c>
      <c r="T1032" s="143">
        <f>S1032*H1032</f>
        <v>0</v>
      </c>
      <c r="AR1032" s="144" t="s">
        <v>350</v>
      </c>
      <c r="AT1032" s="144" t="s">
        <v>194</v>
      </c>
      <c r="AU1032" s="144" t="s">
        <v>89</v>
      </c>
      <c r="AY1032" s="18" t="s">
        <v>192</v>
      </c>
      <c r="BE1032" s="145">
        <f>IF(N1032="základní",J1032,0)</f>
        <v>0</v>
      </c>
      <c r="BF1032" s="145">
        <f>IF(N1032="snížená",J1032,0)</f>
        <v>0</v>
      </c>
      <c r="BG1032" s="145">
        <f>IF(N1032="zákl. přenesená",J1032,0)</f>
        <v>0</v>
      </c>
      <c r="BH1032" s="145">
        <f>IF(N1032="sníž. přenesená",J1032,0)</f>
        <v>0</v>
      </c>
      <c r="BI1032" s="145">
        <f>IF(N1032="nulová",J1032,0)</f>
        <v>0</v>
      </c>
      <c r="BJ1032" s="18" t="s">
        <v>22</v>
      </c>
      <c r="BK1032" s="145">
        <f>ROUND(I1032*H1032,2)</f>
        <v>0</v>
      </c>
      <c r="BL1032" s="18" t="s">
        <v>350</v>
      </c>
      <c r="BM1032" s="144" t="s">
        <v>4931</v>
      </c>
    </row>
    <row r="1033" spans="2:65" s="1" customFormat="1" ht="10.199999999999999" x14ac:dyDescent="0.2">
      <c r="B1033" s="33"/>
      <c r="D1033" s="146" t="s">
        <v>201</v>
      </c>
      <c r="F1033" s="147" t="s">
        <v>4932</v>
      </c>
      <c r="I1033" s="148"/>
      <c r="L1033" s="33"/>
      <c r="M1033" s="149"/>
      <c r="T1033" s="54"/>
      <c r="AT1033" s="18" t="s">
        <v>201</v>
      </c>
      <c r="AU1033" s="18" t="s">
        <v>89</v>
      </c>
    </row>
    <row r="1034" spans="2:65" s="12" customFormat="1" ht="10.199999999999999" x14ac:dyDescent="0.2">
      <c r="B1034" s="150"/>
      <c r="D1034" s="151" t="s">
        <v>203</v>
      </c>
      <c r="E1034" s="152" t="s">
        <v>20</v>
      </c>
      <c r="F1034" s="153" t="s">
        <v>4320</v>
      </c>
      <c r="H1034" s="152" t="s">
        <v>20</v>
      </c>
      <c r="I1034" s="154"/>
      <c r="L1034" s="150"/>
      <c r="M1034" s="155"/>
      <c r="T1034" s="156"/>
      <c r="AT1034" s="152" t="s">
        <v>203</v>
      </c>
      <c r="AU1034" s="152" t="s">
        <v>89</v>
      </c>
      <c r="AV1034" s="12" t="s">
        <v>22</v>
      </c>
      <c r="AW1034" s="12" t="s">
        <v>39</v>
      </c>
      <c r="AX1034" s="12" t="s">
        <v>80</v>
      </c>
      <c r="AY1034" s="152" t="s">
        <v>192</v>
      </c>
    </row>
    <row r="1035" spans="2:65" s="13" customFormat="1" ht="10.199999999999999" x14ac:dyDescent="0.2">
      <c r="B1035" s="157"/>
      <c r="D1035" s="151" t="s">
        <v>203</v>
      </c>
      <c r="E1035" s="158" t="s">
        <v>20</v>
      </c>
      <c r="F1035" s="159" t="s">
        <v>89</v>
      </c>
      <c r="H1035" s="160">
        <v>2</v>
      </c>
      <c r="I1035" s="161"/>
      <c r="L1035" s="157"/>
      <c r="M1035" s="162"/>
      <c r="T1035" s="163"/>
      <c r="AT1035" s="158" t="s">
        <v>203</v>
      </c>
      <c r="AU1035" s="158" t="s">
        <v>89</v>
      </c>
      <c r="AV1035" s="13" t="s">
        <v>89</v>
      </c>
      <c r="AW1035" s="13" t="s">
        <v>39</v>
      </c>
      <c r="AX1035" s="13" t="s">
        <v>22</v>
      </c>
      <c r="AY1035" s="158" t="s">
        <v>192</v>
      </c>
    </row>
    <row r="1036" spans="2:65" s="1" customFormat="1" ht="16.5" customHeight="1" x14ac:dyDescent="0.2">
      <c r="B1036" s="33"/>
      <c r="C1036" s="133" t="s">
        <v>2853</v>
      </c>
      <c r="D1036" s="133" t="s">
        <v>194</v>
      </c>
      <c r="E1036" s="134" t="s">
        <v>4933</v>
      </c>
      <c r="F1036" s="135" t="s">
        <v>4934</v>
      </c>
      <c r="G1036" s="136" t="s">
        <v>269</v>
      </c>
      <c r="H1036" s="137">
        <v>6.8</v>
      </c>
      <c r="I1036" s="138"/>
      <c r="J1036" s="139">
        <f>ROUND(I1036*H1036,2)</f>
        <v>0</v>
      </c>
      <c r="K1036" s="135" t="s">
        <v>198</v>
      </c>
      <c r="L1036" s="33"/>
      <c r="M1036" s="140" t="s">
        <v>20</v>
      </c>
      <c r="N1036" s="141" t="s">
        <v>51</v>
      </c>
      <c r="P1036" s="142">
        <f>O1036*H1036</f>
        <v>0</v>
      </c>
      <c r="Q1036" s="142">
        <v>2.8900000000000002E-3</v>
      </c>
      <c r="R1036" s="142">
        <f>Q1036*H1036</f>
        <v>1.9651999999999999E-2</v>
      </c>
      <c r="S1036" s="142">
        <v>0</v>
      </c>
      <c r="T1036" s="143">
        <f>S1036*H1036</f>
        <v>0</v>
      </c>
      <c r="AR1036" s="144" t="s">
        <v>350</v>
      </c>
      <c r="AT1036" s="144" t="s">
        <v>194</v>
      </c>
      <c r="AU1036" s="144" t="s">
        <v>89</v>
      </c>
      <c r="AY1036" s="18" t="s">
        <v>192</v>
      </c>
      <c r="BE1036" s="145">
        <f>IF(N1036="základní",J1036,0)</f>
        <v>0</v>
      </c>
      <c r="BF1036" s="145">
        <f>IF(N1036="snížená",J1036,0)</f>
        <v>0</v>
      </c>
      <c r="BG1036" s="145">
        <f>IF(N1036="zákl. přenesená",J1036,0)</f>
        <v>0</v>
      </c>
      <c r="BH1036" s="145">
        <f>IF(N1036="sníž. přenesená",J1036,0)</f>
        <v>0</v>
      </c>
      <c r="BI1036" s="145">
        <f>IF(N1036="nulová",J1036,0)</f>
        <v>0</v>
      </c>
      <c r="BJ1036" s="18" t="s">
        <v>22</v>
      </c>
      <c r="BK1036" s="145">
        <f>ROUND(I1036*H1036,2)</f>
        <v>0</v>
      </c>
      <c r="BL1036" s="18" t="s">
        <v>350</v>
      </c>
      <c r="BM1036" s="144" t="s">
        <v>4935</v>
      </c>
    </row>
    <row r="1037" spans="2:65" s="1" customFormat="1" ht="10.199999999999999" x14ac:dyDescent="0.2">
      <c r="B1037" s="33"/>
      <c r="D1037" s="146" t="s">
        <v>201</v>
      </c>
      <c r="F1037" s="147" t="s">
        <v>4936</v>
      </c>
      <c r="I1037" s="148"/>
      <c r="L1037" s="33"/>
      <c r="M1037" s="149"/>
      <c r="T1037" s="54"/>
      <c r="AT1037" s="18" t="s">
        <v>201</v>
      </c>
      <c r="AU1037" s="18" t="s">
        <v>89</v>
      </c>
    </row>
    <row r="1038" spans="2:65" s="12" customFormat="1" ht="10.199999999999999" x14ac:dyDescent="0.2">
      <c r="B1038" s="150"/>
      <c r="D1038" s="151" t="s">
        <v>203</v>
      </c>
      <c r="E1038" s="152" t="s">
        <v>20</v>
      </c>
      <c r="F1038" s="153" t="s">
        <v>4937</v>
      </c>
      <c r="H1038" s="152" t="s">
        <v>20</v>
      </c>
      <c r="I1038" s="154"/>
      <c r="L1038" s="150"/>
      <c r="M1038" s="155"/>
      <c r="T1038" s="156"/>
      <c r="AT1038" s="152" t="s">
        <v>203</v>
      </c>
      <c r="AU1038" s="152" t="s">
        <v>89</v>
      </c>
      <c r="AV1038" s="12" t="s">
        <v>22</v>
      </c>
      <c r="AW1038" s="12" t="s">
        <v>39</v>
      </c>
      <c r="AX1038" s="12" t="s">
        <v>80</v>
      </c>
      <c r="AY1038" s="152" t="s">
        <v>192</v>
      </c>
    </row>
    <row r="1039" spans="2:65" s="13" customFormat="1" ht="10.199999999999999" x14ac:dyDescent="0.2">
      <c r="B1039" s="157"/>
      <c r="D1039" s="151" t="s">
        <v>203</v>
      </c>
      <c r="E1039" s="158" t="s">
        <v>20</v>
      </c>
      <c r="F1039" s="159" t="s">
        <v>4938</v>
      </c>
      <c r="H1039" s="160">
        <v>6.8</v>
      </c>
      <c r="I1039" s="161"/>
      <c r="L1039" s="157"/>
      <c r="M1039" s="162"/>
      <c r="T1039" s="163"/>
      <c r="AT1039" s="158" t="s">
        <v>203</v>
      </c>
      <c r="AU1039" s="158" t="s">
        <v>89</v>
      </c>
      <c r="AV1039" s="13" t="s">
        <v>89</v>
      </c>
      <c r="AW1039" s="13" t="s">
        <v>39</v>
      </c>
      <c r="AX1039" s="13" t="s">
        <v>22</v>
      </c>
      <c r="AY1039" s="158" t="s">
        <v>192</v>
      </c>
    </row>
    <row r="1040" spans="2:65" s="1" customFormat="1" ht="16.5" customHeight="1" x14ac:dyDescent="0.2">
      <c r="B1040" s="33"/>
      <c r="C1040" s="133" t="s">
        <v>2858</v>
      </c>
      <c r="D1040" s="133" t="s">
        <v>194</v>
      </c>
      <c r="E1040" s="134" t="s">
        <v>4939</v>
      </c>
      <c r="F1040" s="135" t="s">
        <v>4940</v>
      </c>
      <c r="G1040" s="136" t="s">
        <v>269</v>
      </c>
      <c r="H1040" s="137">
        <v>34</v>
      </c>
      <c r="I1040" s="138"/>
      <c r="J1040" s="139">
        <f>ROUND(I1040*H1040,2)</f>
        <v>0</v>
      </c>
      <c r="K1040" s="135" t="s">
        <v>198</v>
      </c>
      <c r="L1040" s="33"/>
      <c r="M1040" s="140" t="s">
        <v>20</v>
      </c>
      <c r="N1040" s="141" t="s">
        <v>51</v>
      </c>
      <c r="P1040" s="142">
        <f>O1040*H1040</f>
        <v>0</v>
      </c>
      <c r="Q1040" s="142">
        <v>4.3600000000000002E-3</v>
      </c>
      <c r="R1040" s="142">
        <f>Q1040*H1040</f>
        <v>0.14824000000000001</v>
      </c>
      <c r="S1040" s="142">
        <v>0</v>
      </c>
      <c r="T1040" s="143">
        <f>S1040*H1040</f>
        <v>0</v>
      </c>
      <c r="AR1040" s="144" t="s">
        <v>350</v>
      </c>
      <c r="AT1040" s="144" t="s">
        <v>194</v>
      </c>
      <c r="AU1040" s="144" t="s">
        <v>89</v>
      </c>
      <c r="AY1040" s="18" t="s">
        <v>192</v>
      </c>
      <c r="BE1040" s="145">
        <f>IF(N1040="základní",J1040,0)</f>
        <v>0</v>
      </c>
      <c r="BF1040" s="145">
        <f>IF(N1040="snížená",J1040,0)</f>
        <v>0</v>
      </c>
      <c r="BG1040" s="145">
        <f>IF(N1040="zákl. přenesená",J1040,0)</f>
        <v>0</v>
      </c>
      <c r="BH1040" s="145">
        <f>IF(N1040="sníž. přenesená",J1040,0)</f>
        <v>0</v>
      </c>
      <c r="BI1040" s="145">
        <f>IF(N1040="nulová",J1040,0)</f>
        <v>0</v>
      </c>
      <c r="BJ1040" s="18" t="s">
        <v>22</v>
      </c>
      <c r="BK1040" s="145">
        <f>ROUND(I1040*H1040,2)</f>
        <v>0</v>
      </c>
      <c r="BL1040" s="18" t="s">
        <v>350</v>
      </c>
      <c r="BM1040" s="144" t="s">
        <v>4941</v>
      </c>
    </row>
    <row r="1041" spans="2:65" s="1" customFormat="1" ht="10.199999999999999" x14ac:dyDescent="0.2">
      <c r="B1041" s="33"/>
      <c r="D1041" s="146" t="s">
        <v>201</v>
      </c>
      <c r="F1041" s="147" t="s">
        <v>4942</v>
      </c>
      <c r="I1041" s="148"/>
      <c r="L1041" s="33"/>
      <c r="M1041" s="149"/>
      <c r="T1041" s="54"/>
      <c r="AT1041" s="18" t="s">
        <v>201</v>
      </c>
      <c r="AU1041" s="18" t="s">
        <v>89</v>
      </c>
    </row>
    <row r="1042" spans="2:65" s="12" customFormat="1" ht="10.199999999999999" x14ac:dyDescent="0.2">
      <c r="B1042" s="150"/>
      <c r="D1042" s="151" t="s">
        <v>203</v>
      </c>
      <c r="E1042" s="152" t="s">
        <v>20</v>
      </c>
      <c r="F1042" s="153" t="s">
        <v>4943</v>
      </c>
      <c r="H1042" s="152" t="s">
        <v>20</v>
      </c>
      <c r="I1042" s="154"/>
      <c r="L1042" s="150"/>
      <c r="M1042" s="155"/>
      <c r="T1042" s="156"/>
      <c r="AT1042" s="152" t="s">
        <v>203</v>
      </c>
      <c r="AU1042" s="152" t="s">
        <v>89</v>
      </c>
      <c r="AV1042" s="12" t="s">
        <v>22</v>
      </c>
      <c r="AW1042" s="12" t="s">
        <v>39</v>
      </c>
      <c r="AX1042" s="12" t="s">
        <v>80</v>
      </c>
      <c r="AY1042" s="152" t="s">
        <v>192</v>
      </c>
    </row>
    <row r="1043" spans="2:65" s="13" customFormat="1" ht="10.199999999999999" x14ac:dyDescent="0.2">
      <c r="B1043" s="157"/>
      <c r="D1043" s="151" t="s">
        <v>203</v>
      </c>
      <c r="E1043" s="158" t="s">
        <v>20</v>
      </c>
      <c r="F1043" s="159" t="s">
        <v>4944</v>
      </c>
      <c r="H1043" s="160">
        <v>34</v>
      </c>
      <c r="I1043" s="161"/>
      <c r="L1043" s="157"/>
      <c r="M1043" s="162"/>
      <c r="T1043" s="163"/>
      <c r="AT1043" s="158" t="s">
        <v>203</v>
      </c>
      <c r="AU1043" s="158" t="s">
        <v>89</v>
      </c>
      <c r="AV1043" s="13" t="s">
        <v>89</v>
      </c>
      <c r="AW1043" s="13" t="s">
        <v>39</v>
      </c>
      <c r="AX1043" s="13" t="s">
        <v>22</v>
      </c>
      <c r="AY1043" s="158" t="s">
        <v>192</v>
      </c>
    </row>
    <row r="1044" spans="2:65" s="1" customFormat="1" ht="21.75" customHeight="1" x14ac:dyDescent="0.2">
      <c r="B1044" s="33"/>
      <c r="C1044" s="133" t="s">
        <v>2876</v>
      </c>
      <c r="D1044" s="133" t="s">
        <v>194</v>
      </c>
      <c r="E1044" s="134" t="s">
        <v>4945</v>
      </c>
      <c r="F1044" s="135" t="s">
        <v>4946</v>
      </c>
      <c r="G1044" s="136" t="s">
        <v>269</v>
      </c>
      <c r="H1044" s="137">
        <v>32</v>
      </c>
      <c r="I1044" s="138"/>
      <c r="J1044" s="139">
        <f>ROUND(I1044*H1044,2)</f>
        <v>0</v>
      </c>
      <c r="K1044" s="135" t="s">
        <v>198</v>
      </c>
      <c r="L1044" s="33"/>
      <c r="M1044" s="140" t="s">
        <v>20</v>
      </c>
      <c r="N1044" s="141" t="s">
        <v>51</v>
      </c>
      <c r="P1044" s="142">
        <f>O1044*H1044</f>
        <v>0</v>
      </c>
      <c r="Q1044" s="142">
        <v>6.1199999999999996E-3</v>
      </c>
      <c r="R1044" s="142">
        <f>Q1044*H1044</f>
        <v>0.19583999999999999</v>
      </c>
      <c r="S1044" s="142">
        <v>0</v>
      </c>
      <c r="T1044" s="143">
        <f>S1044*H1044</f>
        <v>0</v>
      </c>
      <c r="AR1044" s="144" t="s">
        <v>350</v>
      </c>
      <c r="AT1044" s="144" t="s">
        <v>194</v>
      </c>
      <c r="AU1044" s="144" t="s">
        <v>89</v>
      </c>
      <c r="AY1044" s="18" t="s">
        <v>192</v>
      </c>
      <c r="BE1044" s="145">
        <f>IF(N1044="základní",J1044,0)</f>
        <v>0</v>
      </c>
      <c r="BF1044" s="145">
        <f>IF(N1044="snížená",J1044,0)</f>
        <v>0</v>
      </c>
      <c r="BG1044" s="145">
        <f>IF(N1044="zákl. přenesená",J1044,0)</f>
        <v>0</v>
      </c>
      <c r="BH1044" s="145">
        <f>IF(N1044="sníž. přenesená",J1044,0)</f>
        <v>0</v>
      </c>
      <c r="BI1044" s="145">
        <f>IF(N1044="nulová",J1044,0)</f>
        <v>0</v>
      </c>
      <c r="BJ1044" s="18" t="s">
        <v>22</v>
      </c>
      <c r="BK1044" s="145">
        <f>ROUND(I1044*H1044,2)</f>
        <v>0</v>
      </c>
      <c r="BL1044" s="18" t="s">
        <v>350</v>
      </c>
      <c r="BM1044" s="144" t="s">
        <v>4947</v>
      </c>
    </row>
    <row r="1045" spans="2:65" s="1" customFormat="1" ht="10.199999999999999" x14ac:dyDescent="0.2">
      <c r="B1045" s="33"/>
      <c r="D1045" s="146" t="s">
        <v>201</v>
      </c>
      <c r="F1045" s="147" t="s">
        <v>4948</v>
      </c>
      <c r="I1045" s="148"/>
      <c r="L1045" s="33"/>
      <c r="M1045" s="149"/>
      <c r="T1045" s="54"/>
      <c r="AT1045" s="18" t="s">
        <v>201</v>
      </c>
      <c r="AU1045" s="18" t="s">
        <v>89</v>
      </c>
    </row>
    <row r="1046" spans="2:65" s="12" customFormat="1" ht="10.199999999999999" x14ac:dyDescent="0.2">
      <c r="B1046" s="150"/>
      <c r="D1046" s="151" t="s">
        <v>203</v>
      </c>
      <c r="E1046" s="152" t="s">
        <v>20</v>
      </c>
      <c r="F1046" s="153" t="s">
        <v>4949</v>
      </c>
      <c r="H1046" s="152" t="s">
        <v>20</v>
      </c>
      <c r="I1046" s="154"/>
      <c r="L1046" s="150"/>
      <c r="M1046" s="155"/>
      <c r="T1046" s="156"/>
      <c r="AT1046" s="152" t="s">
        <v>203</v>
      </c>
      <c r="AU1046" s="152" t="s">
        <v>89</v>
      </c>
      <c r="AV1046" s="12" t="s">
        <v>22</v>
      </c>
      <c r="AW1046" s="12" t="s">
        <v>39</v>
      </c>
      <c r="AX1046" s="12" t="s">
        <v>80</v>
      </c>
      <c r="AY1046" s="152" t="s">
        <v>192</v>
      </c>
    </row>
    <row r="1047" spans="2:65" s="13" customFormat="1" ht="10.199999999999999" x14ac:dyDescent="0.2">
      <c r="B1047" s="157"/>
      <c r="D1047" s="151" t="s">
        <v>203</v>
      </c>
      <c r="E1047" s="158" t="s">
        <v>20</v>
      </c>
      <c r="F1047" s="159" t="s">
        <v>1076</v>
      </c>
      <c r="H1047" s="160">
        <v>32</v>
      </c>
      <c r="I1047" s="161"/>
      <c r="L1047" s="157"/>
      <c r="M1047" s="162"/>
      <c r="T1047" s="163"/>
      <c r="AT1047" s="158" t="s">
        <v>203</v>
      </c>
      <c r="AU1047" s="158" t="s">
        <v>89</v>
      </c>
      <c r="AV1047" s="13" t="s">
        <v>89</v>
      </c>
      <c r="AW1047" s="13" t="s">
        <v>39</v>
      </c>
      <c r="AX1047" s="13" t="s">
        <v>22</v>
      </c>
      <c r="AY1047" s="158" t="s">
        <v>192</v>
      </c>
    </row>
    <row r="1048" spans="2:65" s="1" customFormat="1" ht="24.15" customHeight="1" x14ac:dyDescent="0.2">
      <c r="B1048" s="33"/>
      <c r="C1048" s="133" t="s">
        <v>2882</v>
      </c>
      <c r="D1048" s="133" t="s">
        <v>194</v>
      </c>
      <c r="E1048" s="134" t="s">
        <v>4950</v>
      </c>
      <c r="F1048" s="135" t="s">
        <v>4951</v>
      </c>
      <c r="G1048" s="136" t="s">
        <v>487</v>
      </c>
      <c r="H1048" s="137">
        <v>2</v>
      </c>
      <c r="I1048" s="138"/>
      <c r="J1048" s="139">
        <f>ROUND(I1048*H1048,2)</f>
        <v>0</v>
      </c>
      <c r="K1048" s="135" t="s">
        <v>198</v>
      </c>
      <c r="L1048" s="33"/>
      <c r="M1048" s="140" t="s">
        <v>20</v>
      </c>
      <c r="N1048" s="141" t="s">
        <v>51</v>
      </c>
      <c r="P1048" s="142">
        <f>O1048*H1048</f>
        <v>0</v>
      </c>
      <c r="Q1048" s="142">
        <v>1.7000000000000001E-4</v>
      </c>
      <c r="R1048" s="142">
        <f>Q1048*H1048</f>
        <v>3.4000000000000002E-4</v>
      </c>
      <c r="S1048" s="142">
        <v>0</v>
      </c>
      <c r="T1048" s="143">
        <f>S1048*H1048</f>
        <v>0</v>
      </c>
      <c r="AR1048" s="144" t="s">
        <v>350</v>
      </c>
      <c r="AT1048" s="144" t="s">
        <v>194</v>
      </c>
      <c r="AU1048" s="144" t="s">
        <v>89</v>
      </c>
      <c r="AY1048" s="18" t="s">
        <v>192</v>
      </c>
      <c r="BE1048" s="145">
        <f>IF(N1048="základní",J1048,0)</f>
        <v>0</v>
      </c>
      <c r="BF1048" s="145">
        <f>IF(N1048="snížená",J1048,0)</f>
        <v>0</v>
      </c>
      <c r="BG1048" s="145">
        <f>IF(N1048="zákl. přenesená",J1048,0)</f>
        <v>0</v>
      </c>
      <c r="BH1048" s="145">
        <f>IF(N1048="sníž. přenesená",J1048,0)</f>
        <v>0</v>
      </c>
      <c r="BI1048" s="145">
        <f>IF(N1048="nulová",J1048,0)</f>
        <v>0</v>
      </c>
      <c r="BJ1048" s="18" t="s">
        <v>22</v>
      </c>
      <c r="BK1048" s="145">
        <f>ROUND(I1048*H1048,2)</f>
        <v>0</v>
      </c>
      <c r="BL1048" s="18" t="s">
        <v>350</v>
      </c>
      <c r="BM1048" s="144" t="s">
        <v>4952</v>
      </c>
    </row>
    <row r="1049" spans="2:65" s="1" customFormat="1" ht="10.199999999999999" x14ac:dyDescent="0.2">
      <c r="B1049" s="33"/>
      <c r="D1049" s="146" t="s">
        <v>201</v>
      </c>
      <c r="F1049" s="147" t="s">
        <v>4953</v>
      </c>
      <c r="I1049" s="148"/>
      <c r="L1049" s="33"/>
      <c r="M1049" s="149"/>
      <c r="T1049" s="54"/>
      <c r="AT1049" s="18" t="s">
        <v>201</v>
      </c>
      <c r="AU1049" s="18" t="s">
        <v>89</v>
      </c>
    </row>
    <row r="1050" spans="2:65" s="12" customFormat="1" ht="10.199999999999999" x14ac:dyDescent="0.2">
      <c r="B1050" s="150"/>
      <c r="D1050" s="151" t="s">
        <v>203</v>
      </c>
      <c r="E1050" s="152" t="s">
        <v>20</v>
      </c>
      <c r="F1050" s="153" t="s">
        <v>4954</v>
      </c>
      <c r="H1050" s="152" t="s">
        <v>20</v>
      </c>
      <c r="I1050" s="154"/>
      <c r="L1050" s="150"/>
      <c r="M1050" s="155"/>
      <c r="T1050" s="156"/>
      <c r="AT1050" s="152" t="s">
        <v>203</v>
      </c>
      <c r="AU1050" s="152" t="s">
        <v>89</v>
      </c>
      <c r="AV1050" s="12" t="s">
        <v>22</v>
      </c>
      <c r="AW1050" s="12" t="s">
        <v>39</v>
      </c>
      <c r="AX1050" s="12" t="s">
        <v>80</v>
      </c>
      <c r="AY1050" s="152" t="s">
        <v>192</v>
      </c>
    </row>
    <row r="1051" spans="2:65" s="13" customFormat="1" ht="10.199999999999999" x14ac:dyDescent="0.2">
      <c r="B1051" s="157"/>
      <c r="D1051" s="151" t="s">
        <v>203</v>
      </c>
      <c r="E1051" s="158" t="s">
        <v>20</v>
      </c>
      <c r="F1051" s="159" t="s">
        <v>89</v>
      </c>
      <c r="H1051" s="160">
        <v>2</v>
      </c>
      <c r="I1051" s="161"/>
      <c r="L1051" s="157"/>
      <c r="M1051" s="162"/>
      <c r="T1051" s="163"/>
      <c r="AT1051" s="158" t="s">
        <v>203</v>
      </c>
      <c r="AU1051" s="158" t="s">
        <v>89</v>
      </c>
      <c r="AV1051" s="13" t="s">
        <v>89</v>
      </c>
      <c r="AW1051" s="13" t="s">
        <v>39</v>
      </c>
      <c r="AX1051" s="13" t="s">
        <v>22</v>
      </c>
      <c r="AY1051" s="158" t="s">
        <v>192</v>
      </c>
    </row>
    <row r="1052" spans="2:65" s="1" customFormat="1" ht="21.75" customHeight="1" x14ac:dyDescent="0.2">
      <c r="B1052" s="33"/>
      <c r="C1052" s="133" t="s">
        <v>2889</v>
      </c>
      <c r="D1052" s="133" t="s">
        <v>194</v>
      </c>
      <c r="E1052" s="134" t="s">
        <v>4955</v>
      </c>
      <c r="F1052" s="135" t="s">
        <v>4956</v>
      </c>
      <c r="G1052" s="136" t="s">
        <v>269</v>
      </c>
      <c r="H1052" s="137">
        <v>23.9</v>
      </c>
      <c r="I1052" s="138"/>
      <c r="J1052" s="139">
        <f>ROUND(I1052*H1052,2)</f>
        <v>0</v>
      </c>
      <c r="K1052" s="135" t="s">
        <v>198</v>
      </c>
      <c r="L1052" s="33"/>
      <c r="M1052" s="140" t="s">
        <v>20</v>
      </c>
      <c r="N1052" s="141" t="s">
        <v>51</v>
      </c>
      <c r="P1052" s="142">
        <f>O1052*H1052</f>
        <v>0</v>
      </c>
      <c r="Q1052" s="142">
        <v>3.7100000000000002E-3</v>
      </c>
      <c r="R1052" s="142">
        <f>Q1052*H1052</f>
        <v>8.8668999999999998E-2</v>
      </c>
      <c r="S1052" s="142">
        <v>0</v>
      </c>
      <c r="T1052" s="143">
        <f>S1052*H1052</f>
        <v>0</v>
      </c>
      <c r="AR1052" s="144" t="s">
        <v>350</v>
      </c>
      <c r="AT1052" s="144" t="s">
        <v>194</v>
      </c>
      <c r="AU1052" s="144" t="s">
        <v>89</v>
      </c>
      <c r="AY1052" s="18" t="s">
        <v>192</v>
      </c>
      <c r="BE1052" s="145">
        <f>IF(N1052="základní",J1052,0)</f>
        <v>0</v>
      </c>
      <c r="BF1052" s="145">
        <f>IF(N1052="snížená",J1052,0)</f>
        <v>0</v>
      </c>
      <c r="BG1052" s="145">
        <f>IF(N1052="zákl. přenesená",J1052,0)</f>
        <v>0</v>
      </c>
      <c r="BH1052" s="145">
        <f>IF(N1052="sníž. přenesená",J1052,0)</f>
        <v>0</v>
      </c>
      <c r="BI1052" s="145">
        <f>IF(N1052="nulová",J1052,0)</f>
        <v>0</v>
      </c>
      <c r="BJ1052" s="18" t="s">
        <v>22</v>
      </c>
      <c r="BK1052" s="145">
        <f>ROUND(I1052*H1052,2)</f>
        <v>0</v>
      </c>
      <c r="BL1052" s="18" t="s">
        <v>350</v>
      </c>
      <c r="BM1052" s="144" t="s">
        <v>4957</v>
      </c>
    </row>
    <row r="1053" spans="2:65" s="1" customFormat="1" ht="10.199999999999999" x14ac:dyDescent="0.2">
      <c r="B1053" s="33"/>
      <c r="D1053" s="146" t="s">
        <v>201</v>
      </c>
      <c r="F1053" s="147" t="s">
        <v>4958</v>
      </c>
      <c r="I1053" s="148"/>
      <c r="L1053" s="33"/>
      <c r="M1053" s="149"/>
      <c r="T1053" s="54"/>
      <c r="AT1053" s="18" t="s">
        <v>201</v>
      </c>
      <c r="AU1053" s="18" t="s">
        <v>89</v>
      </c>
    </row>
    <row r="1054" spans="2:65" s="12" customFormat="1" ht="10.199999999999999" x14ac:dyDescent="0.2">
      <c r="B1054" s="150"/>
      <c r="D1054" s="151" t="s">
        <v>203</v>
      </c>
      <c r="E1054" s="152" t="s">
        <v>20</v>
      </c>
      <c r="F1054" s="153" t="s">
        <v>4959</v>
      </c>
      <c r="H1054" s="152" t="s">
        <v>20</v>
      </c>
      <c r="I1054" s="154"/>
      <c r="L1054" s="150"/>
      <c r="M1054" s="155"/>
      <c r="T1054" s="156"/>
      <c r="AT1054" s="152" t="s">
        <v>203</v>
      </c>
      <c r="AU1054" s="152" t="s">
        <v>89</v>
      </c>
      <c r="AV1054" s="12" t="s">
        <v>22</v>
      </c>
      <c r="AW1054" s="12" t="s">
        <v>39</v>
      </c>
      <c r="AX1054" s="12" t="s">
        <v>80</v>
      </c>
      <c r="AY1054" s="152" t="s">
        <v>192</v>
      </c>
    </row>
    <row r="1055" spans="2:65" s="13" customFormat="1" ht="10.199999999999999" x14ac:dyDescent="0.2">
      <c r="B1055" s="157"/>
      <c r="D1055" s="151" t="s">
        <v>203</v>
      </c>
      <c r="E1055" s="158" t="s">
        <v>20</v>
      </c>
      <c r="F1055" s="159" t="s">
        <v>4960</v>
      </c>
      <c r="H1055" s="160">
        <v>13.2</v>
      </c>
      <c r="I1055" s="161"/>
      <c r="L1055" s="157"/>
      <c r="M1055" s="162"/>
      <c r="T1055" s="163"/>
      <c r="AT1055" s="158" t="s">
        <v>203</v>
      </c>
      <c r="AU1055" s="158" t="s">
        <v>89</v>
      </c>
      <c r="AV1055" s="13" t="s">
        <v>89</v>
      </c>
      <c r="AW1055" s="13" t="s">
        <v>39</v>
      </c>
      <c r="AX1055" s="13" t="s">
        <v>80</v>
      </c>
      <c r="AY1055" s="158" t="s">
        <v>192</v>
      </c>
    </row>
    <row r="1056" spans="2:65" s="12" customFormat="1" ht="10.199999999999999" x14ac:dyDescent="0.2">
      <c r="B1056" s="150"/>
      <c r="D1056" s="151" t="s">
        <v>203</v>
      </c>
      <c r="E1056" s="152" t="s">
        <v>20</v>
      </c>
      <c r="F1056" s="153" t="s">
        <v>4961</v>
      </c>
      <c r="H1056" s="152" t="s">
        <v>20</v>
      </c>
      <c r="I1056" s="154"/>
      <c r="L1056" s="150"/>
      <c r="M1056" s="155"/>
      <c r="T1056" s="156"/>
      <c r="AT1056" s="152" t="s">
        <v>203</v>
      </c>
      <c r="AU1056" s="152" t="s">
        <v>89</v>
      </c>
      <c r="AV1056" s="12" t="s">
        <v>22</v>
      </c>
      <c r="AW1056" s="12" t="s">
        <v>39</v>
      </c>
      <c r="AX1056" s="12" t="s">
        <v>80</v>
      </c>
      <c r="AY1056" s="152" t="s">
        <v>192</v>
      </c>
    </row>
    <row r="1057" spans="2:65" s="13" customFormat="1" ht="10.199999999999999" x14ac:dyDescent="0.2">
      <c r="B1057" s="157"/>
      <c r="D1057" s="151" t="s">
        <v>203</v>
      </c>
      <c r="E1057" s="158" t="s">
        <v>20</v>
      </c>
      <c r="F1057" s="159" t="s">
        <v>4841</v>
      </c>
      <c r="H1057" s="160">
        <v>10.7</v>
      </c>
      <c r="I1057" s="161"/>
      <c r="L1057" s="157"/>
      <c r="M1057" s="162"/>
      <c r="T1057" s="163"/>
      <c r="AT1057" s="158" t="s">
        <v>203</v>
      </c>
      <c r="AU1057" s="158" t="s">
        <v>89</v>
      </c>
      <c r="AV1057" s="13" t="s">
        <v>89</v>
      </c>
      <c r="AW1057" s="13" t="s">
        <v>39</v>
      </c>
      <c r="AX1057" s="13" t="s">
        <v>80</v>
      </c>
      <c r="AY1057" s="158" t="s">
        <v>192</v>
      </c>
    </row>
    <row r="1058" spans="2:65" s="12" customFormat="1" ht="10.199999999999999" x14ac:dyDescent="0.2">
      <c r="B1058" s="150"/>
      <c r="D1058" s="151" t="s">
        <v>203</v>
      </c>
      <c r="E1058" s="152" t="s">
        <v>20</v>
      </c>
      <c r="F1058" s="153" t="s">
        <v>4962</v>
      </c>
      <c r="H1058" s="152" t="s">
        <v>20</v>
      </c>
      <c r="I1058" s="154"/>
      <c r="L1058" s="150"/>
      <c r="M1058" s="155"/>
      <c r="T1058" s="156"/>
      <c r="AT1058" s="152" t="s">
        <v>203</v>
      </c>
      <c r="AU1058" s="152" t="s">
        <v>89</v>
      </c>
      <c r="AV1058" s="12" t="s">
        <v>22</v>
      </c>
      <c r="AW1058" s="12" t="s">
        <v>39</v>
      </c>
      <c r="AX1058" s="12" t="s">
        <v>80</v>
      </c>
      <c r="AY1058" s="152" t="s">
        <v>192</v>
      </c>
    </row>
    <row r="1059" spans="2:65" s="14" customFormat="1" ht="10.199999999999999" x14ac:dyDescent="0.2">
      <c r="B1059" s="164"/>
      <c r="D1059" s="151" t="s">
        <v>203</v>
      </c>
      <c r="E1059" s="165" t="s">
        <v>20</v>
      </c>
      <c r="F1059" s="166" t="s">
        <v>207</v>
      </c>
      <c r="H1059" s="167">
        <v>23.9</v>
      </c>
      <c r="I1059" s="168"/>
      <c r="L1059" s="164"/>
      <c r="M1059" s="169"/>
      <c r="T1059" s="170"/>
      <c r="AT1059" s="165" t="s">
        <v>203</v>
      </c>
      <c r="AU1059" s="165" t="s">
        <v>89</v>
      </c>
      <c r="AV1059" s="14" t="s">
        <v>199</v>
      </c>
      <c r="AW1059" s="14" t="s">
        <v>39</v>
      </c>
      <c r="AX1059" s="14" t="s">
        <v>22</v>
      </c>
      <c r="AY1059" s="165" t="s">
        <v>192</v>
      </c>
    </row>
    <row r="1060" spans="2:65" s="1" customFormat="1" ht="33" customHeight="1" x14ac:dyDescent="0.2">
      <c r="B1060" s="33"/>
      <c r="C1060" s="133" t="s">
        <v>2896</v>
      </c>
      <c r="D1060" s="133" t="s">
        <v>194</v>
      </c>
      <c r="E1060" s="134" t="s">
        <v>4963</v>
      </c>
      <c r="F1060" s="135" t="s">
        <v>4964</v>
      </c>
      <c r="G1060" s="136" t="s">
        <v>898</v>
      </c>
      <c r="H1060" s="137">
        <v>0.79200000000000004</v>
      </c>
      <c r="I1060" s="138"/>
      <c r="J1060" s="139">
        <f>ROUND(I1060*H1060,2)</f>
        <v>0</v>
      </c>
      <c r="K1060" s="135" t="s">
        <v>198</v>
      </c>
      <c r="L1060" s="33"/>
      <c r="M1060" s="140" t="s">
        <v>20</v>
      </c>
      <c r="N1060" s="141" t="s">
        <v>51</v>
      </c>
      <c r="P1060" s="142">
        <f>O1060*H1060</f>
        <v>0</v>
      </c>
      <c r="Q1060" s="142">
        <v>0</v>
      </c>
      <c r="R1060" s="142">
        <f>Q1060*H1060</f>
        <v>0</v>
      </c>
      <c r="S1060" s="142">
        <v>0</v>
      </c>
      <c r="T1060" s="143">
        <f>S1060*H1060</f>
        <v>0</v>
      </c>
      <c r="AR1060" s="144" t="s">
        <v>350</v>
      </c>
      <c r="AT1060" s="144" t="s">
        <v>194</v>
      </c>
      <c r="AU1060" s="144" t="s">
        <v>89</v>
      </c>
      <c r="AY1060" s="18" t="s">
        <v>192</v>
      </c>
      <c r="BE1060" s="145">
        <f>IF(N1060="základní",J1060,0)</f>
        <v>0</v>
      </c>
      <c r="BF1060" s="145">
        <f>IF(N1060="snížená",J1060,0)</f>
        <v>0</v>
      </c>
      <c r="BG1060" s="145">
        <f>IF(N1060="zákl. přenesená",J1060,0)</f>
        <v>0</v>
      </c>
      <c r="BH1060" s="145">
        <f>IF(N1060="sníž. přenesená",J1060,0)</f>
        <v>0</v>
      </c>
      <c r="BI1060" s="145">
        <f>IF(N1060="nulová",J1060,0)</f>
        <v>0</v>
      </c>
      <c r="BJ1060" s="18" t="s">
        <v>22</v>
      </c>
      <c r="BK1060" s="145">
        <f>ROUND(I1060*H1060,2)</f>
        <v>0</v>
      </c>
      <c r="BL1060" s="18" t="s">
        <v>350</v>
      </c>
      <c r="BM1060" s="144" t="s">
        <v>4965</v>
      </c>
    </row>
    <row r="1061" spans="2:65" s="1" customFormat="1" ht="10.199999999999999" x14ac:dyDescent="0.2">
      <c r="B1061" s="33"/>
      <c r="D1061" s="146" t="s">
        <v>201</v>
      </c>
      <c r="F1061" s="147" t="s">
        <v>4966</v>
      </c>
      <c r="I1061" s="148"/>
      <c r="L1061" s="33"/>
      <c r="M1061" s="149"/>
      <c r="T1061" s="54"/>
      <c r="AT1061" s="18" t="s">
        <v>201</v>
      </c>
      <c r="AU1061" s="18" t="s">
        <v>89</v>
      </c>
    </row>
    <row r="1062" spans="2:65" s="11" customFormat="1" ht="22.8" customHeight="1" x14ac:dyDescent="0.25">
      <c r="B1062" s="121"/>
      <c r="D1062" s="122" t="s">
        <v>79</v>
      </c>
      <c r="E1062" s="131" t="s">
        <v>1167</v>
      </c>
      <c r="F1062" s="131" t="s">
        <v>1168</v>
      </c>
      <c r="I1062" s="124"/>
      <c r="J1062" s="132">
        <f>BK1062</f>
        <v>0</v>
      </c>
      <c r="L1062" s="121"/>
      <c r="M1062" s="126"/>
      <c r="P1062" s="127">
        <f>SUM(P1063:P1084)</f>
        <v>0</v>
      </c>
      <c r="R1062" s="127">
        <f>SUM(R1063:R1084)</f>
        <v>0</v>
      </c>
      <c r="T1062" s="128">
        <f>SUM(T1063:T1084)</f>
        <v>8.9350000000000013E-2</v>
      </c>
      <c r="AR1062" s="122" t="s">
        <v>89</v>
      </c>
      <c r="AT1062" s="129" t="s">
        <v>79</v>
      </c>
      <c r="AU1062" s="129" t="s">
        <v>22</v>
      </c>
      <c r="AY1062" s="122" t="s">
        <v>192</v>
      </c>
      <c r="BK1062" s="130">
        <f>SUM(BK1063:BK1084)</f>
        <v>0</v>
      </c>
    </row>
    <row r="1063" spans="2:65" s="1" customFormat="1" ht="16.5" customHeight="1" x14ac:dyDescent="0.2">
      <c r="B1063" s="33"/>
      <c r="C1063" s="133" t="s">
        <v>2904</v>
      </c>
      <c r="D1063" s="133" t="s">
        <v>194</v>
      </c>
      <c r="E1063" s="134" t="s">
        <v>4967</v>
      </c>
      <c r="F1063" s="135" t="s">
        <v>4968</v>
      </c>
      <c r="G1063" s="136" t="s">
        <v>234</v>
      </c>
      <c r="H1063" s="137">
        <v>2.72</v>
      </c>
      <c r="I1063" s="138"/>
      <c r="J1063" s="139">
        <f>ROUND(I1063*H1063,2)</f>
        <v>0</v>
      </c>
      <c r="K1063" s="135" t="s">
        <v>198</v>
      </c>
      <c r="L1063" s="33"/>
      <c r="M1063" s="140" t="s">
        <v>20</v>
      </c>
      <c r="N1063" s="141" t="s">
        <v>51</v>
      </c>
      <c r="P1063" s="142">
        <f>O1063*H1063</f>
        <v>0</v>
      </c>
      <c r="Q1063" s="142">
        <v>0</v>
      </c>
      <c r="R1063" s="142">
        <f>Q1063*H1063</f>
        <v>0</v>
      </c>
      <c r="S1063" s="142">
        <v>0.02</v>
      </c>
      <c r="T1063" s="143">
        <f>S1063*H1063</f>
        <v>5.4400000000000004E-2</v>
      </c>
      <c r="AR1063" s="144" t="s">
        <v>350</v>
      </c>
      <c r="AT1063" s="144" t="s">
        <v>194</v>
      </c>
      <c r="AU1063" s="144" t="s">
        <v>89</v>
      </c>
      <c r="AY1063" s="18" t="s">
        <v>192</v>
      </c>
      <c r="BE1063" s="145">
        <f>IF(N1063="základní",J1063,0)</f>
        <v>0</v>
      </c>
      <c r="BF1063" s="145">
        <f>IF(N1063="snížená",J1063,0)</f>
        <v>0</v>
      </c>
      <c r="BG1063" s="145">
        <f>IF(N1063="zákl. přenesená",J1063,0)</f>
        <v>0</v>
      </c>
      <c r="BH1063" s="145">
        <f>IF(N1063="sníž. přenesená",J1063,0)</f>
        <v>0</v>
      </c>
      <c r="BI1063" s="145">
        <f>IF(N1063="nulová",J1063,0)</f>
        <v>0</v>
      </c>
      <c r="BJ1063" s="18" t="s">
        <v>22</v>
      </c>
      <c r="BK1063" s="145">
        <f>ROUND(I1063*H1063,2)</f>
        <v>0</v>
      </c>
      <c r="BL1063" s="18" t="s">
        <v>350</v>
      </c>
      <c r="BM1063" s="144" t="s">
        <v>4969</v>
      </c>
    </row>
    <row r="1064" spans="2:65" s="1" customFormat="1" ht="10.199999999999999" x14ac:dyDescent="0.2">
      <c r="B1064" s="33"/>
      <c r="D1064" s="146" t="s">
        <v>201</v>
      </c>
      <c r="F1064" s="147" t="s">
        <v>4970</v>
      </c>
      <c r="I1064" s="148"/>
      <c r="L1064" s="33"/>
      <c r="M1064" s="149"/>
      <c r="T1064" s="54"/>
      <c r="AT1064" s="18" t="s">
        <v>201</v>
      </c>
      <c r="AU1064" s="18" t="s">
        <v>89</v>
      </c>
    </row>
    <row r="1065" spans="2:65" s="12" customFormat="1" ht="10.199999999999999" x14ac:dyDescent="0.2">
      <c r="B1065" s="150"/>
      <c r="D1065" s="151" t="s">
        <v>203</v>
      </c>
      <c r="E1065" s="152" t="s">
        <v>20</v>
      </c>
      <c r="F1065" s="153" t="s">
        <v>4971</v>
      </c>
      <c r="H1065" s="152" t="s">
        <v>20</v>
      </c>
      <c r="I1065" s="154"/>
      <c r="L1065" s="150"/>
      <c r="M1065" s="155"/>
      <c r="T1065" s="156"/>
      <c r="AT1065" s="152" t="s">
        <v>203</v>
      </c>
      <c r="AU1065" s="152" t="s">
        <v>89</v>
      </c>
      <c r="AV1065" s="12" t="s">
        <v>22</v>
      </c>
      <c r="AW1065" s="12" t="s">
        <v>39</v>
      </c>
      <c r="AX1065" s="12" t="s">
        <v>80</v>
      </c>
      <c r="AY1065" s="152" t="s">
        <v>192</v>
      </c>
    </row>
    <row r="1066" spans="2:65" s="13" customFormat="1" ht="10.199999999999999" x14ac:dyDescent="0.2">
      <c r="B1066" s="157"/>
      <c r="D1066" s="151" t="s">
        <v>203</v>
      </c>
      <c r="E1066" s="158" t="s">
        <v>20</v>
      </c>
      <c r="F1066" s="159" t="s">
        <v>4972</v>
      </c>
      <c r="H1066" s="160">
        <v>2.72</v>
      </c>
      <c r="I1066" s="161"/>
      <c r="L1066" s="157"/>
      <c r="M1066" s="162"/>
      <c r="T1066" s="163"/>
      <c r="AT1066" s="158" t="s">
        <v>203</v>
      </c>
      <c r="AU1066" s="158" t="s">
        <v>89</v>
      </c>
      <c r="AV1066" s="13" t="s">
        <v>89</v>
      </c>
      <c r="AW1066" s="13" t="s">
        <v>39</v>
      </c>
      <c r="AX1066" s="13" t="s">
        <v>22</v>
      </c>
      <c r="AY1066" s="158" t="s">
        <v>192</v>
      </c>
    </row>
    <row r="1067" spans="2:65" s="1" customFormat="1" ht="16.5" customHeight="1" x14ac:dyDescent="0.2">
      <c r="B1067" s="33"/>
      <c r="C1067" s="133" t="s">
        <v>2909</v>
      </c>
      <c r="D1067" s="133" t="s">
        <v>194</v>
      </c>
      <c r="E1067" s="134" t="s">
        <v>4973</v>
      </c>
      <c r="F1067" s="135" t="s">
        <v>4974</v>
      </c>
      <c r="G1067" s="136" t="s">
        <v>487</v>
      </c>
      <c r="H1067" s="137">
        <v>10</v>
      </c>
      <c r="I1067" s="138"/>
      <c r="J1067" s="139">
        <f>ROUND(I1067*H1067,2)</f>
        <v>0</v>
      </c>
      <c r="K1067" s="135" t="s">
        <v>198</v>
      </c>
      <c r="L1067" s="33"/>
      <c r="M1067" s="140" t="s">
        <v>20</v>
      </c>
      <c r="N1067" s="141" t="s">
        <v>51</v>
      </c>
      <c r="P1067" s="142">
        <f>O1067*H1067</f>
        <v>0</v>
      </c>
      <c r="Q1067" s="142">
        <v>0</v>
      </c>
      <c r="R1067" s="142">
        <f>Q1067*H1067</f>
        <v>0</v>
      </c>
      <c r="S1067" s="142">
        <v>0</v>
      </c>
      <c r="T1067" s="143">
        <f>S1067*H1067</f>
        <v>0</v>
      </c>
      <c r="AR1067" s="144" t="s">
        <v>350</v>
      </c>
      <c r="AT1067" s="144" t="s">
        <v>194</v>
      </c>
      <c r="AU1067" s="144" t="s">
        <v>89</v>
      </c>
      <c r="AY1067" s="18" t="s">
        <v>192</v>
      </c>
      <c r="BE1067" s="145">
        <f>IF(N1067="základní",J1067,0)</f>
        <v>0</v>
      </c>
      <c r="BF1067" s="145">
        <f>IF(N1067="snížená",J1067,0)</f>
        <v>0</v>
      </c>
      <c r="BG1067" s="145">
        <f>IF(N1067="zákl. přenesená",J1067,0)</f>
        <v>0</v>
      </c>
      <c r="BH1067" s="145">
        <f>IF(N1067="sníž. přenesená",J1067,0)</f>
        <v>0</v>
      </c>
      <c r="BI1067" s="145">
        <f>IF(N1067="nulová",J1067,0)</f>
        <v>0</v>
      </c>
      <c r="BJ1067" s="18" t="s">
        <v>22</v>
      </c>
      <c r="BK1067" s="145">
        <f>ROUND(I1067*H1067,2)</f>
        <v>0</v>
      </c>
      <c r="BL1067" s="18" t="s">
        <v>350</v>
      </c>
      <c r="BM1067" s="144" t="s">
        <v>4975</v>
      </c>
    </row>
    <row r="1068" spans="2:65" s="1" customFormat="1" ht="10.199999999999999" x14ac:dyDescent="0.2">
      <c r="B1068" s="33"/>
      <c r="D1068" s="146" t="s">
        <v>201</v>
      </c>
      <c r="F1068" s="147" t="s">
        <v>4976</v>
      </c>
      <c r="I1068" s="148"/>
      <c r="L1068" s="33"/>
      <c r="M1068" s="149"/>
      <c r="T1068" s="54"/>
      <c r="AT1068" s="18" t="s">
        <v>201</v>
      </c>
      <c r="AU1068" s="18" t="s">
        <v>89</v>
      </c>
    </row>
    <row r="1069" spans="2:65" s="1" customFormat="1" ht="16.5" customHeight="1" x14ac:dyDescent="0.2">
      <c r="B1069" s="33"/>
      <c r="C1069" s="133" t="s">
        <v>2914</v>
      </c>
      <c r="D1069" s="133" t="s">
        <v>194</v>
      </c>
      <c r="E1069" s="134" t="s">
        <v>4977</v>
      </c>
      <c r="F1069" s="135" t="s">
        <v>4978</v>
      </c>
      <c r="G1069" s="136" t="s">
        <v>487</v>
      </c>
      <c r="H1069" s="137">
        <v>3</v>
      </c>
      <c r="I1069" s="138"/>
      <c r="J1069" s="139">
        <f>ROUND(I1069*H1069,2)</f>
        <v>0</v>
      </c>
      <c r="K1069" s="135" t="s">
        <v>198</v>
      </c>
      <c r="L1069" s="33"/>
      <c r="M1069" s="140" t="s">
        <v>20</v>
      </c>
      <c r="N1069" s="141" t="s">
        <v>51</v>
      </c>
      <c r="P1069" s="142">
        <f>O1069*H1069</f>
        <v>0</v>
      </c>
      <c r="Q1069" s="142">
        <v>0</v>
      </c>
      <c r="R1069" s="142">
        <f>Q1069*H1069</f>
        <v>0</v>
      </c>
      <c r="S1069" s="142">
        <v>4.0000000000000002E-4</v>
      </c>
      <c r="T1069" s="143">
        <f>S1069*H1069</f>
        <v>1.2000000000000001E-3</v>
      </c>
      <c r="AR1069" s="144" t="s">
        <v>350</v>
      </c>
      <c r="AT1069" s="144" t="s">
        <v>194</v>
      </c>
      <c r="AU1069" s="144" t="s">
        <v>89</v>
      </c>
      <c r="AY1069" s="18" t="s">
        <v>192</v>
      </c>
      <c r="BE1069" s="145">
        <f>IF(N1069="základní",J1069,0)</f>
        <v>0</v>
      </c>
      <c r="BF1069" s="145">
        <f>IF(N1069="snížená",J1069,0)</f>
        <v>0</v>
      </c>
      <c r="BG1069" s="145">
        <f>IF(N1069="zákl. přenesená",J1069,0)</f>
        <v>0</v>
      </c>
      <c r="BH1069" s="145">
        <f>IF(N1069="sníž. přenesená",J1069,0)</f>
        <v>0</v>
      </c>
      <c r="BI1069" s="145">
        <f>IF(N1069="nulová",J1069,0)</f>
        <v>0</v>
      </c>
      <c r="BJ1069" s="18" t="s">
        <v>22</v>
      </c>
      <c r="BK1069" s="145">
        <f>ROUND(I1069*H1069,2)</f>
        <v>0</v>
      </c>
      <c r="BL1069" s="18" t="s">
        <v>350</v>
      </c>
      <c r="BM1069" s="144" t="s">
        <v>4979</v>
      </c>
    </row>
    <row r="1070" spans="2:65" s="1" customFormat="1" ht="10.199999999999999" x14ac:dyDescent="0.2">
      <c r="B1070" s="33"/>
      <c r="D1070" s="146" t="s">
        <v>201</v>
      </c>
      <c r="F1070" s="147" t="s">
        <v>4980</v>
      </c>
      <c r="I1070" s="148"/>
      <c r="L1070" s="33"/>
      <c r="M1070" s="149"/>
      <c r="T1070" s="54"/>
      <c r="AT1070" s="18" t="s">
        <v>201</v>
      </c>
      <c r="AU1070" s="18" t="s">
        <v>89</v>
      </c>
    </row>
    <row r="1071" spans="2:65" s="12" customFormat="1" ht="10.199999999999999" x14ac:dyDescent="0.2">
      <c r="B1071" s="150"/>
      <c r="D1071" s="151" t="s">
        <v>203</v>
      </c>
      <c r="E1071" s="152" t="s">
        <v>20</v>
      </c>
      <c r="F1071" s="153" t="s">
        <v>4981</v>
      </c>
      <c r="H1071" s="152" t="s">
        <v>20</v>
      </c>
      <c r="I1071" s="154"/>
      <c r="L1071" s="150"/>
      <c r="M1071" s="155"/>
      <c r="T1071" s="156"/>
      <c r="AT1071" s="152" t="s">
        <v>203</v>
      </c>
      <c r="AU1071" s="152" t="s">
        <v>89</v>
      </c>
      <c r="AV1071" s="12" t="s">
        <v>22</v>
      </c>
      <c r="AW1071" s="12" t="s">
        <v>39</v>
      </c>
      <c r="AX1071" s="12" t="s">
        <v>80</v>
      </c>
      <c r="AY1071" s="152" t="s">
        <v>192</v>
      </c>
    </row>
    <row r="1072" spans="2:65" s="13" customFormat="1" ht="10.199999999999999" x14ac:dyDescent="0.2">
      <c r="B1072" s="157"/>
      <c r="D1072" s="151" t="s">
        <v>203</v>
      </c>
      <c r="E1072" s="158" t="s">
        <v>20</v>
      </c>
      <c r="F1072" s="159" t="s">
        <v>225</v>
      </c>
      <c r="H1072" s="160">
        <v>3</v>
      </c>
      <c r="I1072" s="161"/>
      <c r="L1072" s="157"/>
      <c r="M1072" s="162"/>
      <c r="T1072" s="163"/>
      <c r="AT1072" s="158" t="s">
        <v>203</v>
      </c>
      <c r="AU1072" s="158" t="s">
        <v>89</v>
      </c>
      <c r="AV1072" s="13" t="s">
        <v>89</v>
      </c>
      <c r="AW1072" s="13" t="s">
        <v>39</v>
      </c>
      <c r="AX1072" s="13" t="s">
        <v>22</v>
      </c>
      <c r="AY1072" s="158" t="s">
        <v>192</v>
      </c>
    </row>
    <row r="1073" spans="2:65" s="1" customFormat="1" ht="16.5" customHeight="1" x14ac:dyDescent="0.2">
      <c r="B1073" s="33"/>
      <c r="C1073" s="133" t="s">
        <v>2919</v>
      </c>
      <c r="D1073" s="133" t="s">
        <v>194</v>
      </c>
      <c r="E1073" s="134" t="s">
        <v>4982</v>
      </c>
      <c r="F1073" s="135" t="s">
        <v>4983</v>
      </c>
      <c r="G1073" s="136" t="s">
        <v>3065</v>
      </c>
      <c r="H1073" s="137">
        <v>33.75</v>
      </c>
      <c r="I1073" s="138"/>
      <c r="J1073" s="139">
        <f>ROUND(I1073*H1073,2)</f>
        <v>0</v>
      </c>
      <c r="K1073" s="135" t="s">
        <v>198</v>
      </c>
      <c r="L1073" s="33"/>
      <c r="M1073" s="140" t="s">
        <v>20</v>
      </c>
      <c r="N1073" s="141" t="s">
        <v>51</v>
      </c>
      <c r="P1073" s="142">
        <f>O1073*H1073</f>
        <v>0</v>
      </c>
      <c r="Q1073" s="142">
        <v>0</v>
      </c>
      <c r="R1073" s="142">
        <f>Q1073*H1073</f>
        <v>0</v>
      </c>
      <c r="S1073" s="142">
        <v>1E-3</v>
      </c>
      <c r="T1073" s="143">
        <f>S1073*H1073</f>
        <v>3.3750000000000002E-2</v>
      </c>
      <c r="AR1073" s="144" t="s">
        <v>350</v>
      </c>
      <c r="AT1073" s="144" t="s">
        <v>194</v>
      </c>
      <c r="AU1073" s="144" t="s">
        <v>89</v>
      </c>
      <c r="AY1073" s="18" t="s">
        <v>192</v>
      </c>
      <c r="BE1073" s="145">
        <f>IF(N1073="základní",J1073,0)</f>
        <v>0</v>
      </c>
      <c r="BF1073" s="145">
        <f>IF(N1073="snížená",J1073,0)</f>
        <v>0</v>
      </c>
      <c r="BG1073" s="145">
        <f>IF(N1073="zákl. přenesená",J1073,0)</f>
        <v>0</v>
      </c>
      <c r="BH1073" s="145">
        <f>IF(N1073="sníž. přenesená",J1073,0)</f>
        <v>0</v>
      </c>
      <c r="BI1073" s="145">
        <f>IF(N1073="nulová",J1073,0)</f>
        <v>0</v>
      </c>
      <c r="BJ1073" s="18" t="s">
        <v>22</v>
      </c>
      <c r="BK1073" s="145">
        <f>ROUND(I1073*H1073,2)</f>
        <v>0</v>
      </c>
      <c r="BL1073" s="18" t="s">
        <v>350</v>
      </c>
      <c r="BM1073" s="144" t="s">
        <v>4984</v>
      </c>
    </row>
    <row r="1074" spans="2:65" s="1" customFormat="1" ht="10.199999999999999" x14ac:dyDescent="0.2">
      <c r="B1074" s="33"/>
      <c r="D1074" s="146" t="s">
        <v>201</v>
      </c>
      <c r="F1074" s="147" t="s">
        <v>4985</v>
      </c>
      <c r="I1074" s="148"/>
      <c r="L1074" s="33"/>
      <c r="M1074" s="149"/>
      <c r="T1074" s="54"/>
      <c r="AT1074" s="18" t="s">
        <v>201</v>
      </c>
      <c r="AU1074" s="18" t="s">
        <v>89</v>
      </c>
    </row>
    <row r="1075" spans="2:65" s="12" customFormat="1" ht="10.199999999999999" x14ac:dyDescent="0.2">
      <c r="B1075" s="150"/>
      <c r="D1075" s="151" t="s">
        <v>203</v>
      </c>
      <c r="E1075" s="152" t="s">
        <v>20</v>
      </c>
      <c r="F1075" s="153" t="s">
        <v>4388</v>
      </c>
      <c r="H1075" s="152" t="s">
        <v>20</v>
      </c>
      <c r="I1075" s="154"/>
      <c r="L1075" s="150"/>
      <c r="M1075" s="155"/>
      <c r="T1075" s="156"/>
      <c r="AT1075" s="152" t="s">
        <v>203</v>
      </c>
      <c r="AU1075" s="152" t="s">
        <v>89</v>
      </c>
      <c r="AV1075" s="12" t="s">
        <v>22</v>
      </c>
      <c r="AW1075" s="12" t="s">
        <v>39</v>
      </c>
      <c r="AX1075" s="12" t="s">
        <v>80</v>
      </c>
      <c r="AY1075" s="152" t="s">
        <v>192</v>
      </c>
    </row>
    <row r="1076" spans="2:65" s="12" customFormat="1" ht="10.199999999999999" x14ac:dyDescent="0.2">
      <c r="B1076" s="150"/>
      <c r="D1076" s="151" t="s">
        <v>203</v>
      </c>
      <c r="E1076" s="152" t="s">
        <v>20</v>
      </c>
      <c r="F1076" s="153" t="s">
        <v>4986</v>
      </c>
      <c r="H1076" s="152" t="s">
        <v>20</v>
      </c>
      <c r="I1076" s="154"/>
      <c r="L1076" s="150"/>
      <c r="M1076" s="155"/>
      <c r="T1076" s="156"/>
      <c r="AT1076" s="152" t="s">
        <v>203</v>
      </c>
      <c r="AU1076" s="152" t="s">
        <v>89</v>
      </c>
      <c r="AV1076" s="12" t="s">
        <v>22</v>
      </c>
      <c r="AW1076" s="12" t="s">
        <v>39</v>
      </c>
      <c r="AX1076" s="12" t="s">
        <v>80</v>
      </c>
      <c r="AY1076" s="152" t="s">
        <v>192</v>
      </c>
    </row>
    <row r="1077" spans="2:65" s="13" customFormat="1" ht="10.199999999999999" x14ac:dyDescent="0.2">
      <c r="B1077" s="157"/>
      <c r="D1077" s="151" t="s">
        <v>203</v>
      </c>
      <c r="E1077" s="158" t="s">
        <v>20</v>
      </c>
      <c r="F1077" s="159" t="s">
        <v>4987</v>
      </c>
      <c r="H1077" s="160">
        <v>6.1</v>
      </c>
      <c r="I1077" s="161"/>
      <c r="L1077" s="157"/>
      <c r="M1077" s="162"/>
      <c r="T1077" s="163"/>
      <c r="AT1077" s="158" t="s">
        <v>203</v>
      </c>
      <c r="AU1077" s="158" t="s">
        <v>89</v>
      </c>
      <c r="AV1077" s="13" t="s">
        <v>89</v>
      </c>
      <c r="AW1077" s="13" t="s">
        <v>39</v>
      </c>
      <c r="AX1077" s="13" t="s">
        <v>80</v>
      </c>
      <c r="AY1077" s="158" t="s">
        <v>192</v>
      </c>
    </row>
    <row r="1078" spans="2:65" s="12" customFormat="1" ht="10.199999999999999" x14ac:dyDescent="0.2">
      <c r="B1078" s="150"/>
      <c r="D1078" s="151" t="s">
        <v>203</v>
      </c>
      <c r="E1078" s="152" t="s">
        <v>20</v>
      </c>
      <c r="F1078" s="153" t="s">
        <v>4988</v>
      </c>
      <c r="H1078" s="152" t="s">
        <v>20</v>
      </c>
      <c r="I1078" s="154"/>
      <c r="L1078" s="150"/>
      <c r="M1078" s="155"/>
      <c r="T1078" s="156"/>
      <c r="AT1078" s="152" t="s">
        <v>203</v>
      </c>
      <c r="AU1078" s="152" t="s">
        <v>89</v>
      </c>
      <c r="AV1078" s="12" t="s">
        <v>22</v>
      </c>
      <c r="AW1078" s="12" t="s">
        <v>39</v>
      </c>
      <c r="AX1078" s="12" t="s">
        <v>80</v>
      </c>
      <c r="AY1078" s="152" t="s">
        <v>192</v>
      </c>
    </row>
    <row r="1079" spans="2:65" s="13" customFormat="1" ht="10.199999999999999" x14ac:dyDescent="0.2">
      <c r="B1079" s="157"/>
      <c r="D1079" s="151" t="s">
        <v>203</v>
      </c>
      <c r="E1079" s="158" t="s">
        <v>20</v>
      </c>
      <c r="F1079" s="159" t="s">
        <v>4989</v>
      </c>
      <c r="H1079" s="160">
        <v>7.35</v>
      </c>
      <c r="I1079" s="161"/>
      <c r="L1079" s="157"/>
      <c r="M1079" s="162"/>
      <c r="T1079" s="163"/>
      <c r="AT1079" s="158" t="s">
        <v>203</v>
      </c>
      <c r="AU1079" s="158" t="s">
        <v>89</v>
      </c>
      <c r="AV1079" s="13" t="s">
        <v>89</v>
      </c>
      <c r="AW1079" s="13" t="s">
        <v>39</v>
      </c>
      <c r="AX1079" s="13" t="s">
        <v>80</v>
      </c>
      <c r="AY1079" s="158" t="s">
        <v>192</v>
      </c>
    </row>
    <row r="1080" spans="2:65" s="12" customFormat="1" ht="10.199999999999999" x14ac:dyDescent="0.2">
      <c r="B1080" s="150"/>
      <c r="D1080" s="151" t="s">
        <v>203</v>
      </c>
      <c r="E1080" s="152" t="s">
        <v>20</v>
      </c>
      <c r="F1080" s="153" t="s">
        <v>4990</v>
      </c>
      <c r="H1080" s="152" t="s">
        <v>20</v>
      </c>
      <c r="I1080" s="154"/>
      <c r="L1080" s="150"/>
      <c r="M1080" s="155"/>
      <c r="T1080" s="156"/>
      <c r="AT1080" s="152" t="s">
        <v>203</v>
      </c>
      <c r="AU1080" s="152" t="s">
        <v>89</v>
      </c>
      <c r="AV1080" s="12" t="s">
        <v>22</v>
      </c>
      <c r="AW1080" s="12" t="s">
        <v>39</v>
      </c>
      <c r="AX1080" s="12" t="s">
        <v>80</v>
      </c>
      <c r="AY1080" s="152" t="s">
        <v>192</v>
      </c>
    </row>
    <row r="1081" spans="2:65" s="13" customFormat="1" ht="10.199999999999999" x14ac:dyDescent="0.2">
      <c r="B1081" s="157"/>
      <c r="D1081" s="151" t="s">
        <v>203</v>
      </c>
      <c r="E1081" s="158" t="s">
        <v>20</v>
      </c>
      <c r="F1081" s="159" t="s">
        <v>4991</v>
      </c>
      <c r="H1081" s="160">
        <v>0.3</v>
      </c>
      <c r="I1081" s="161"/>
      <c r="L1081" s="157"/>
      <c r="M1081" s="162"/>
      <c r="T1081" s="163"/>
      <c r="AT1081" s="158" t="s">
        <v>203</v>
      </c>
      <c r="AU1081" s="158" t="s">
        <v>89</v>
      </c>
      <c r="AV1081" s="13" t="s">
        <v>89</v>
      </c>
      <c r="AW1081" s="13" t="s">
        <v>39</v>
      </c>
      <c r="AX1081" s="13" t="s">
        <v>80</v>
      </c>
      <c r="AY1081" s="158" t="s">
        <v>192</v>
      </c>
    </row>
    <row r="1082" spans="2:65" s="12" customFormat="1" ht="10.199999999999999" x14ac:dyDescent="0.2">
      <c r="B1082" s="150"/>
      <c r="D1082" s="151" t="s">
        <v>203</v>
      </c>
      <c r="E1082" s="152" t="s">
        <v>20</v>
      </c>
      <c r="F1082" s="153" t="s">
        <v>4992</v>
      </c>
      <c r="H1082" s="152" t="s">
        <v>20</v>
      </c>
      <c r="I1082" s="154"/>
      <c r="L1082" s="150"/>
      <c r="M1082" s="155"/>
      <c r="T1082" s="156"/>
      <c r="AT1082" s="152" t="s">
        <v>203</v>
      </c>
      <c r="AU1082" s="152" t="s">
        <v>89</v>
      </c>
      <c r="AV1082" s="12" t="s">
        <v>22</v>
      </c>
      <c r="AW1082" s="12" t="s">
        <v>39</v>
      </c>
      <c r="AX1082" s="12" t="s">
        <v>80</v>
      </c>
      <c r="AY1082" s="152" t="s">
        <v>192</v>
      </c>
    </row>
    <row r="1083" spans="2:65" s="13" customFormat="1" ht="10.199999999999999" x14ac:dyDescent="0.2">
      <c r="B1083" s="157"/>
      <c r="D1083" s="151" t="s">
        <v>203</v>
      </c>
      <c r="E1083" s="158" t="s">
        <v>20</v>
      </c>
      <c r="F1083" s="159" t="s">
        <v>4993</v>
      </c>
      <c r="H1083" s="160">
        <v>20</v>
      </c>
      <c r="I1083" s="161"/>
      <c r="L1083" s="157"/>
      <c r="M1083" s="162"/>
      <c r="T1083" s="163"/>
      <c r="AT1083" s="158" t="s">
        <v>203</v>
      </c>
      <c r="AU1083" s="158" t="s">
        <v>89</v>
      </c>
      <c r="AV1083" s="13" t="s">
        <v>89</v>
      </c>
      <c r="AW1083" s="13" t="s">
        <v>39</v>
      </c>
      <c r="AX1083" s="13" t="s">
        <v>80</v>
      </c>
      <c r="AY1083" s="158" t="s">
        <v>192</v>
      </c>
    </row>
    <row r="1084" spans="2:65" s="14" customFormat="1" ht="10.199999999999999" x14ac:dyDescent="0.2">
      <c r="B1084" s="164"/>
      <c r="D1084" s="151" t="s">
        <v>203</v>
      </c>
      <c r="E1084" s="165" t="s">
        <v>20</v>
      </c>
      <c r="F1084" s="166" t="s">
        <v>207</v>
      </c>
      <c r="H1084" s="167">
        <v>33.75</v>
      </c>
      <c r="I1084" s="168"/>
      <c r="L1084" s="164"/>
      <c r="M1084" s="169"/>
      <c r="T1084" s="170"/>
      <c r="AT1084" s="165" t="s">
        <v>203</v>
      </c>
      <c r="AU1084" s="165" t="s">
        <v>89</v>
      </c>
      <c r="AV1084" s="14" t="s">
        <v>199</v>
      </c>
      <c r="AW1084" s="14" t="s">
        <v>39</v>
      </c>
      <c r="AX1084" s="14" t="s">
        <v>22</v>
      </c>
      <c r="AY1084" s="165" t="s">
        <v>192</v>
      </c>
    </row>
    <row r="1085" spans="2:65" s="11" customFormat="1" ht="22.8" customHeight="1" x14ac:dyDescent="0.25">
      <c r="B1085" s="121"/>
      <c r="D1085" s="122" t="s">
        <v>79</v>
      </c>
      <c r="E1085" s="131" t="s">
        <v>4994</v>
      </c>
      <c r="F1085" s="131" t="s">
        <v>4995</v>
      </c>
      <c r="I1085" s="124"/>
      <c r="J1085" s="132">
        <f>BK1085</f>
        <v>0</v>
      </c>
      <c r="L1085" s="121"/>
      <c r="M1085" s="126"/>
      <c r="P1085" s="127">
        <f>SUM(P1086:P1116)</f>
        <v>0</v>
      </c>
      <c r="R1085" s="127">
        <f>SUM(R1086:R1116)</f>
        <v>1.1821875000000002</v>
      </c>
      <c r="T1085" s="128">
        <f>SUM(T1086:T1116)</f>
        <v>0.24686700000000003</v>
      </c>
      <c r="AR1085" s="122" t="s">
        <v>89</v>
      </c>
      <c r="AT1085" s="129" t="s">
        <v>79</v>
      </c>
      <c r="AU1085" s="129" t="s">
        <v>22</v>
      </c>
      <c r="AY1085" s="122" t="s">
        <v>192</v>
      </c>
      <c r="BK1085" s="130">
        <f>SUM(BK1086:BK1116)</f>
        <v>0</v>
      </c>
    </row>
    <row r="1086" spans="2:65" s="1" customFormat="1" ht="21.75" customHeight="1" x14ac:dyDescent="0.2">
      <c r="B1086" s="33"/>
      <c r="C1086" s="133" t="s">
        <v>4996</v>
      </c>
      <c r="D1086" s="133" t="s">
        <v>194</v>
      </c>
      <c r="E1086" s="134" t="s">
        <v>4997</v>
      </c>
      <c r="F1086" s="135" t="s">
        <v>4998</v>
      </c>
      <c r="G1086" s="136" t="s">
        <v>234</v>
      </c>
      <c r="H1086" s="137">
        <v>34.770000000000003</v>
      </c>
      <c r="I1086" s="138"/>
      <c r="J1086" s="139">
        <f>ROUND(I1086*H1086,2)</f>
        <v>0</v>
      </c>
      <c r="K1086" s="135" t="s">
        <v>198</v>
      </c>
      <c r="L1086" s="33"/>
      <c r="M1086" s="140" t="s">
        <v>20</v>
      </c>
      <c r="N1086" s="141" t="s">
        <v>51</v>
      </c>
      <c r="P1086" s="142">
        <f>O1086*H1086</f>
        <v>0</v>
      </c>
      <c r="Q1086" s="142">
        <v>7.1000000000000004E-3</v>
      </c>
      <c r="R1086" s="142">
        <f>Q1086*H1086</f>
        <v>0.24686700000000003</v>
      </c>
      <c r="S1086" s="142">
        <v>7.1000000000000004E-3</v>
      </c>
      <c r="T1086" s="143">
        <f>S1086*H1086</f>
        <v>0.24686700000000003</v>
      </c>
      <c r="AR1086" s="144" t="s">
        <v>350</v>
      </c>
      <c r="AT1086" s="144" t="s">
        <v>194</v>
      </c>
      <c r="AU1086" s="144" t="s">
        <v>89</v>
      </c>
      <c r="AY1086" s="18" t="s">
        <v>192</v>
      </c>
      <c r="BE1086" s="145">
        <f>IF(N1086="základní",J1086,0)</f>
        <v>0</v>
      </c>
      <c r="BF1086" s="145">
        <f>IF(N1086="snížená",J1086,0)</f>
        <v>0</v>
      </c>
      <c r="BG1086" s="145">
        <f>IF(N1086="zákl. přenesená",J1086,0)</f>
        <v>0</v>
      </c>
      <c r="BH1086" s="145">
        <f>IF(N1086="sníž. přenesená",J1086,0)</f>
        <v>0</v>
      </c>
      <c r="BI1086" s="145">
        <f>IF(N1086="nulová",J1086,0)</f>
        <v>0</v>
      </c>
      <c r="BJ1086" s="18" t="s">
        <v>22</v>
      </c>
      <c r="BK1086" s="145">
        <f>ROUND(I1086*H1086,2)</f>
        <v>0</v>
      </c>
      <c r="BL1086" s="18" t="s">
        <v>350</v>
      </c>
      <c r="BM1086" s="144" t="s">
        <v>4999</v>
      </c>
    </row>
    <row r="1087" spans="2:65" s="1" customFormat="1" ht="10.199999999999999" x14ac:dyDescent="0.2">
      <c r="B1087" s="33"/>
      <c r="D1087" s="146" t="s">
        <v>201</v>
      </c>
      <c r="F1087" s="147" t="s">
        <v>5000</v>
      </c>
      <c r="I1087" s="148"/>
      <c r="L1087" s="33"/>
      <c r="M1087" s="149"/>
      <c r="T1087" s="54"/>
      <c r="AT1087" s="18" t="s">
        <v>201</v>
      </c>
      <c r="AU1087" s="18" t="s">
        <v>89</v>
      </c>
    </row>
    <row r="1088" spans="2:65" s="13" customFormat="1" ht="10.199999999999999" x14ac:dyDescent="0.2">
      <c r="B1088" s="157"/>
      <c r="D1088" s="151" t="s">
        <v>203</v>
      </c>
      <c r="E1088" s="158" t="s">
        <v>20</v>
      </c>
      <c r="F1088" s="159" t="s">
        <v>3983</v>
      </c>
      <c r="H1088" s="160">
        <v>34.770000000000003</v>
      </c>
      <c r="I1088" s="161"/>
      <c r="L1088" s="157"/>
      <c r="M1088" s="162"/>
      <c r="T1088" s="163"/>
      <c r="AT1088" s="158" t="s">
        <v>203</v>
      </c>
      <c r="AU1088" s="158" t="s">
        <v>89</v>
      </c>
      <c r="AV1088" s="13" t="s">
        <v>89</v>
      </c>
      <c r="AW1088" s="13" t="s">
        <v>39</v>
      </c>
      <c r="AX1088" s="13" t="s">
        <v>22</v>
      </c>
      <c r="AY1088" s="158" t="s">
        <v>192</v>
      </c>
    </row>
    <row r="1089" spans="2:65" s="1" customFormat="1" ht="16.5" customHeight="1" x14ac:dyDescent="0.2">
      <c r="B1089" s="33"/>
      <c r="C1089" s="133" t="s">
        <v>5001</v>
      </c>
      <c r="D1089" s="133" t="s">
        <v>194</v>
      </c>
      <c r="E1089" s="134" t="s">
        <v>5002</v>
      </c>
      <c r="F1089" s="135" t="s">
        <v>5003</v>
      </c>
      <c r="G1089" s="136" t="s">
        <v>487</v>
      </c>
      <c r="H1089" s="137">
        <v>30</v>
      </c>
      <c r="I1089" s="138"/>
      <c r="J1089" s="139">
        <f>ROUND(I1089*H1089,2)</f>
        <v>0</v>
      </c>
      <c r="K1089" s="135" t="s">
        <v>198</v>
      </c>
      <c r="L1089" s="33"/>
      <c r="M1089" s="140" t="s">
        <v>20</v>
      </c>
      <c r="N1089" s="141" t="s">
        <v>51</v>
      </c>
      <c r="P1089" s="142">
        <f>O1089*H1089</f>
        <v>0</v>
      </c>
      <c r="Q1089" s="142">
        <v>2.9E-4</v>
      </c>
      <c r="R1089" s="142">
        <f>Q1089*H1089</f>
        <v>8.6999999999999994E-3</v>
      </c>
      <c r="S1089" s="142">
        <v>0</v>
      </c>
      <c r="T1089" s="143">
        <f>S1089*H1089</f>
        <v>0</v>
      </c>
      <c r="AR1089" s="144" t="s">
        <v>350</v>
      </c>
      <c r="AT1089" s="144" t="s">
        <v>194</v>
      </c>
      <c r="AU1089" s="144" t="s">
        <v>89</v>
      </c>
      <c r="AY1089" s="18" t="s">
        <v>192</v>
      </c>
      <c r="BE1089" s="145">
        <f>IF(N1089="základní",J1089,0)</f>
        <v>0</v>
      </c>
      <c r="BF1089" s="145">
        <f>IF(N1089="snížená",J1089,0)</f>
        <v>0</v>
      </c>
      <c r="BG1089" s="145">
        <f>IF(N1089="zákl. přenesená",J1089,0)</f>
        <v>0</v>
      </c>
      <c r="BH1089" s="145">
        <f>IF(N1089="sníž. přenesená",J1089,0)</f>
        <v>0</v>
      </c>
      <c r="BI1089" s="145">
        <f>IF(N1089="nulová",J1089,0)</f>
        <v>0</v>
      </c>
      <c r="BJ1089" s="18" t="s">
        <v>22</v>
      </c>
      <c r="BK1089" s="145">
        <f>ROUND(I1089*H1089,2)</f>
        <v>0</v>
      </c>
      <c r="BL1089" s="18" t="s">
        <v>350</v>
      </c>
      <c r="BM1089" s="144" t="s">
        <v>5004</v>
      </c>
    </row>
    <row r="1090" spans="2:65" s="1" customFormat="1" ht="10.199999999999999" x14ac:dyDescent="0.2">
      <c r="B1090" s="33"/>
      <c r="D1090" s="146" t="s">
        <v>201</v>
      </c>
      <c r="F1090" s="147" t="s">
        <v>5005</v>
      </c>
      <c r="I1090" s="148"/>
      <c r="L1090" s="33"/>
      <c r="M1090" s="149"/>
      <c r="T1090" s="54"/>
      <c r="AT1090" s="18" t="s">
        <v>201</v>
      </c>
      <c r="AU1090" s="18" t="s">
        <v>89</v>
      </c>
    </row>
    <row r="1091" spans="2:65" s="1" customFormat="1" ht="16.5" customHeight="1" x14ac:dyDescent="0.2">
      <c r="B1091" s="33"/>
      <c r="C1091" s="133" t="s">
        <v>2934</v>
      </c>
      <c r="D1091" s="133" t="s">
        <v>194</v>
      </c>
      <c r="E1091" s="134" t="s">
        <v>5006</v>
      </c>
      <c r="F1091" s="135" t="s">
        <v>5007</v>
      </c>
      <c r="G1091" s="136" t="s">
        <v>234</v>
      </c>
      <c r="H1091" s="137">
        <v>34.770000000000003</v>
      </c>
      <c r="I1091" s="138"/>
      <c r="J1091" s="139">
        <f>ROUND(I1091*H1091,2)</f>
        <v>0</v>
      </c>
      <c r="K1091" s="135" t="s">
        <v>198</v>
      </c>
      <c r="L1091" s="33"/>
      <c r="M1091" s="140" t="s">
        <v>20</v>
      </c>
      <c r="N1091" s="141" t="s">
        <v>51</v>
      </c>
      <c r="P1091" s="142">
        <f>O1091*H1091</f>
        <v>0</v>
      </c>
      <c r="Q1091" s="142">
        <v>0</v>
      </c>
      <c r="R1091" s="142">
        <f>Q1091*H1091</f>
        <v>0</v>
      </c>
      <c r="S1091" s="142">
        <v>0</v>
      </c>
      <c r="T1091" s="143">
        <f>S1091*H1091</f>
        <v>0</v>
      </c>
      <c r="AR1091" s="144" t="s">
        <v>350</v>
      </c>
      <c r="AT1091" s="144" t="s">
        <v>194</v>
      </c>
      <c r="AU1091" s="144" t="s">
        <v>89</v>
      </c>
      <c r="AY1091" s="18" t="s">
        <v>192</v>
      </c>
      <c r="BE1091" s="145">
        <f>IF(N1091="základní",J1091,0)</f>
        <v>0</v>
      </c>
      <c r="BF1091" s="145">
        <f>IF(N1091="snížená",J1091,0)</f>
        <v>0</v>
      </c>
      <c r="BG1091" s="145">
        <f>IF(N1091="zákl. přenesená",J1091,0)</f>
        <v>0</v>
      </c>
      <c r="BH1091" s="145">
        <f>IF(N1091="sníž. přenesená",J1091,0)</f>
        <v>0</v>
      </c>
      <c r="BI1091" s="145">
        <f>IF(N1091="nulová",J1091,0)</f>
        <v>0</v>
      </c>
      <c r="BJ1091" s="18" t="s">
        <v>22</v>
      </c>
      <c r="BK1091" s="145">
        <f>ROUND(I1091*H1091,2)</f>
        <v>0</v>
      </c>
      <c r="BL1091" s="18" t="s">
        <v>350</v>
      </c>
      <c r="BM1091" s="144" t="s">
        <v>5008</v>
      </c>
    </row>
    <row r="1092" spans="2:65" s="1" customFormat="1" ht="10.199999999999999" x14ac:dyDescent="0.2">
      <c r="B1092" s="33"/>
      <c r="D1092" s="146" t="s">
        <v>201</v>
      </c>
      <c r="F1092" s="147" t="s">
        <v>5009</v>
      </c>
      <c r="I1092" s="148"/>
      <c r="L1092" s="33"/>
      <c r="M1092" s="149"/>
      <c r="T1092" s="54"/>
      <c r="AT1092" s="18" t="s">
        <v>201</v>
      </c>
      <c r="AU1092" s="18" t="s">
        <v>89</v>
      </c>
    </row>
    <row r="1093" spans="2:65" s="13" customFormat="1" ht="10.199999999999999" x14ac:dyDescent="0.2">
      <c r="B1093" s="157"/>
      <c r="D1093" s="151" t="s">
        <v>203</v>
      </c>
      <c r="E1093" s="158" t="s">
        <v>20</v>
      </c>
      <c r="F1093" s="159" t="s">
        <v>3983</v>
      </c>
      <c r="H1093" s="160">
        <v>34.770000000000003</v>
      </c>
      <c r="I1093" s="161"/>
      <c r="L1093" s="157"/>
      <c r="M1093" s="162"/>
      <c r="T1093" s="163"/>
      <c r="AT1093" s="158" t="s">
        <v>203</v>
      </c>
      <c r="AU1093" s="158" t="s">
        <v>89</v>
      </c>
      <c r="AV1093" s="13" t="s">
        <v>89</v>
      </c>
      <c r="AW1093" s="13" t="s">
        <v>39</v>
      </c>
      <c r="AX1093" s="13" t="s">
        <v>22</v>
      </c>
      <c r="AY1093" s="158" t="s">
        <v>192</v>
      </c>
    </row>
    <row r="1094" spans="2:65" s="1" customFormat="1" ht="16.5" customHeight="1" x14ac:dyDescent="0.2">
      <c r="B1094" s="33"/>
      <c r="C1094" s="133" t="s">
        <v>2939</v>
      </c>
      <c r="D1094" s="133" t="s">
        <v>194</v>
      </c>
      <c r="E1094" s="134" t="s">
        <v>5010</v>
      </c>
      <c r="F1094" s="135" t="s">
        <v>5011</v>
      </c>
      <c r="G1094" s="136" t="s">
        <v>234</v>
      </c>
      <c r="H1094" s="137">
        <v>34.770000000000003</v>
      </c>
      <c r="I1094" s="138"/>
      <c r="J1094" s="139">
        <f>ROUND(I1094*H1094,2)</f>
        <v>0</v>
      </c>
      <c r="K1094" s="135" t="s">
        <v>198</v>
      </c>
      <c r="L1094" s="33"/>
      <c r="M1094" s="140" t="s">
        <v>20</v>
      </c>
      <c r="N1094" s="141" t="s">
        <v>51</v>
      </c>
      <c r="P1094" s="142">
        <f>O1094*H1094</f>
        <v>0</v>
      </c>
      <c r="Q1094" s="142">
        <v>0</v>
      </c>
      <c r="R1094" s="142">
        <f>Q1094*H1094</f>
        <v>0</v>
      </c>
      <c r="S1094" s="142">
        <v>0</v>
      </c>
      <c r="T1094" s="143">
        <f>S1094*H1094</f>
        <v>0</v>
      </c>
      <c r="AR1094" s="144" t="s">
        <v>350</v>
      </c>
      <c r="AT1094" s="144" t="s">
        <v>194</v>
      </c>
      <c r="AU1094" s="144" t="s">
        <v>89</v>
      </c>
      <c r="AY1094" s="18" t="s">
        <v>192</v>
      </c>
      <c r="BE1094" s="145">
        <f>IF(N1094="základní",J1094,0)</f>
        <v>0</v>
      </c>
      <c r="BF1094" s="145">
        <f>IF(N1094="snížená",J1094,0)</f>
        <v>0</v>
      </c>
      <c r="BG1094" s="145">
        <f>IF(N1094="zákl. přenesená",J1094,0)</f>
        <v>0</v>
      </c>
      <c r="BH1094" s="145">
        <f>IF(N1094="sníž. přenesená",J1094,0)</f>
        <v>0</v>
      </c>
      <c r="BI1094" s="145">
        <f>IF(N1094="nulová",J1094,0)</f>
        <v>0</v>
      </c>
      <c r="BJ1094" s="18" t="s">
        <v>22</v>
      </c>
      <c r="BK1094" s="145">
        <f>ROUND(I1094*H1094,2)</f>
        <v>0</v>
      </c>
      <c r="BL1094" s="18" t="s">
        <v>350</v>
      </c>
      <c r="BM1094" s="144" t="s">
        <v>5012</v>
      </c>
    </row>
    <row r="1095" spans="2:65" s="1" customFormat="1" ht="10.199999999999999" x14ac:dyDescent="0.2">
      <c r="B1095" s="33"/>
      <c r="D1095" s="146" t="s">
        <v>201</v>
      </c>
      <c r="F1095" s="147" t="s">
        <v>5013</v>
      </c>
      <c r="I1095" s="148"/>
      <c r="L1095" s="33"/>
      <c r="M1095" s="149"/>
      <c r="T1095" s="54"/>
      <c r="AT1095" s="18" t="s">
        <v>201</v>
      </c>
      <c r="AU1095" s="18" t="s">
        <v>89</v>
      </c>
    </row>
    <row r="1096" spans="2:65" s="13" customFormat="1" ht="10.199999999999999" x14ac:dyDescent="0.2">
      <c r="B1096" s="157"/>
      <c r="D1096" s="151" t="s">
        <v>203</v>
      </c>
      <c r="E1096" s="158" t="s">
        <v>20</v>
      </c>
      <c r="F1096" s="159" t="s">
        <v>3983</v>
      </c>
      <c r="H1096" s="160">
        <v>34.770000000000003</v>
      </c>
      <c r="I1096" s="161"/>
      <c r="L1096" s="157"/>
      <c r="M1096" s="162"/>
      <c r="T1096" s="163"/>
      <c r="AT1096" s="158" t="s">
        <v>203</v>
      </c>
      <c r="AU1096" s="158" t="s">
        <v>89</v>
      </c>
      <c r="AV1096" s="13" t="s">
        <v>89</v>
      </c>
      <c r="AW1096" s="13" t="s">
        <v>39</v>
      </c>
      <c r="AX1096" s="13" t="s">
        <v>22</v>
      </c>
      <c r="AY1096" s="158" t="s">
        <v>192</v>
      </c>
    </row>
    <row r="1097" spans="2:65" s="1" customFormat="1" ht="16.5" customHeight="1" x14ac:dyDescent="0.2">
      <c r="B1097" s="33"/>
      <c r="C1097" s="133" t="s">
        <v>2944</v>
      </c>
      <c r="D1097" s="133" t="s">
        <v>194</v>
      </c>
      <c r="E1097" s="134" t="s">
        <v>5014</v>
      </c>
      <c r="F1097" s="135" t="s">
        <v>5015</v>
      </c>
      <c r="G1097" s="136" t="s">
        <v>234</v>
      </c>
      <c r="H1097" s="137">
        <v>34.770000000000003</v>
      </c>
      <c r="I1097" s="138"/>
      <c r="J1097" s="139">
        <f>ROUND(I1097*H1097,2)</f>
        <v>0</v>
      </c>
      <c r="K1097" s="135" t="s">
        <v>198</v>
      </c>
      <c r="L1097" s="33"/>
      <c r="M1097" s="140" t="s">
        <v>20</v>
      </c>
      <c r="N1097" s="141" t="s">
        <v>51</v>
      </c>
      <c r="P1097" s="142">
        <f>O1097*H1097</f>
        <v>0</v>
      </c>
      <c r="Q1097" s="142">
        <v>2.64E-2</v>
      </c>
      <c r="R1097" s="142">
        <f>Q1097*H1097</f>
        <v>0.91792800000000008</v>
      </c>
      <c r="S1097" s="142">
        <v>0</v>
      </c>
      <c r="T1097" s="143">
        <f>S1097*H1097</f>
        <v>0</v>
      </c>
      <c r="AR1097" s="144" t="s">
        <v>350</v>
      </c>
      <c r="AT1097" s="144" t="s">
        <v>194</v>
      </c>
      <c r="AU1097" s="144" t="s">
        <v>89</v>
      </c>
      <c r="AY1097" s="18" t="s">
        <v>192</v>
      </c>
      <c r="BE1097" s="145">
        <f>IF(N1097="základní",J1097,0)</f>
        <v>0</v>
      </c>
      <c r="BF1097" s="145">
        <f>IF(N1097="snížená",J1097,0)</f>
        <v>0</v>
      </c>
      <c r="BG1097" s="145">
        <f>IF(N1097="zákl. přenesená",J1097,0)</f>
        <v>0</v>
      </c>
      <c r="BH1097" s="145">
        <f>IF(N1097="sníž. přenesená",J1097,0)</f>
        <v>0</v>
      </c>
      <c r="BI1097" s="145">
        <f>IF(N1097="nulová",J1097,0)</f>
        <v>0</v>
      </c>
      <c r="BJ1097" s="18" t="s">
        <v>22</v>
      </c>
      <c r="BK1097" s="145">
        <f>ROUND(I1097*H1097,2)</f>
        <v>0</v>
      </c>
      <c r="BL1097" s="18" t="s">
        <v>350</v>
      </c>
      <c r="BM1097" s="144" t="s">
        <v>5016</v>
      </c>
    </row>
    <row r="1098" spans="2:65" s="1" customFormat="1" ht="10.199999999999999" x14ac:dyDescent="0.2">
      <c r="B1098" s="33"/>
      <c r="D1098" s="146" t="s">
        <v>201</v>
      </c>
      <c r="F1098" s="147" t="s">
        <v>5017</v>
      </c>
      <c r="I1098" s="148"/>
      <c r="L1098" s="33"/>
      <c r="M1098" s="149"/>
      <c r="T1098" s="54"/>
      <c r="AT1098" s="18" t="s">
        <v>201</v>
      </c>
      <c r="AU1098" s="18" t="s">
        <v>89</v>
      </c>
    </row>
    <row r="1099" spans="2:65" s="12" customFormat="1" ht="10.199999999999999" x14ac:dyDescent="0.2">
      <c r="B1099" s="150"/>
      <c r="D1099" s="151" t="s">
        <v>203</v>
      </c>
      <c r="E1099" s="152" t="s">
        <v>20</v>
      </c>
      <c r="F1099" s="153" t="s">
        <v>4210</v>
      </c>
      <c r="H1099" s="152" t="s">
        <v>20</v>
      </c>
      <c r="I1099" s="154"/>
      <c r="L1099" s="150"/>
      <c r="M1099" s="155"/>
      <c r="T1099" s="156"/>
      <c r="AT1099" s="152" t="s">
        <v>203</v>
      </c>
      <c r="AU1099" s="152" t="s">
        <v>89</v>
      </c>
      <c r="AV1099" s="12" t="s">
        <v>22</v>
      </c>
      <c r="AW1099" s="12" t="s">
        <v>39</v>
      </c>
      <c r="AX1099" s="12" t="s">
        <v>80</v>
      </c>
      <c r="AY1099" s="152" t="s">
        <v>192</v>
      </c>
    </row>
    <row r="1100" spans="2:65" s="12" customFormat="1" ht="10.199999999999999" x14ac:dyDescent="0.2">
      <c r="B1100" s="150"/>
      <c r="D1100" s="151" t="s">
        <v>203</v>
      </c>
      <c r="E1100" s="152" t="s">
        <v>20</v>
      </c>
      <c r="F1100" s="153" t="s">
        <v>4211</v>
      </c>
      <c r="H1100" s="152" t="s">
        <v>20</v>
      </c>
      <c r="I1100" s="154"/>
      <c r="L1100" s="150"/>
      <c r="M1100" s="155"/>
      <c r="T1100" s="156"/>
      <c r="AT1100" s="152" t="s">
        <v>203</v>
      </c>
      <c r="AU1100" s="152" t="s">
        <v>89</v>
      </c>
      <c r="AV1100" s="12" t="s">
        <v>22</v>
      </c>
      <c r="AW1100" s="12" t="s">
        <v>39</v>
      </c>
      <c r="AX1100" s="12" t="s">
        <v>80</v>
      </c>
      <c r="AY1100" s="152" t="s">
        <v>192</v>
      </c>
    </row>
    <row r="1101" spans="2:65" s="13" customFormat="1" ht="10.199999999999999" x14ac:dyDescent="0.2">
      <c r="B1101" s="157"/>
      <c r="D1101" s="151" t="s">
        <v>203</v>
      </c>
      <c r="E1101" s="158" t="s">
        <v>20</v>
      </c>
      <c r="F1101" s="159" t="s">
        <v>4349</v>
      </c>
      <c r="H1101" s="160">
        <v>7.5</v>
      </c>
      <c r="I1101" s="161"/>
      <c r="L1101" s="157"/>
      <c r="M1101" s="162"/>
      <c r="T1101" s="163"/>
      <c r="AT1101" s="158" t="s">
        <v>203</v>
      </c>
      <c r="AU1101" s="158" t="s">
        <v>89</v>
      </c>
      <c r="AV1101" s="13" t="s">
        <v>89</v>
      </c>
      <c r="AW1101" s="13" t="s">
        <v>39</v>
      </c>
      <c r="AX1101" s="13" t="s">
        <v>80</v>
      </c>
      <c r="AY1101" s="158" t="s">
        <v>192</v>
      </c>
    </row>
    <row r="1102" spans="2:65" s="12" customFormat="1" ht="10.199999999999999" x14ac:dyDescent="0.2">
      <c r="B1102" s="150"/>
      <c r="D1102" s="151" t="s">
        <v>203</v>
      </c>
      <c r="E1102" s="152" t="s">
        <v>20</v>
      </c>
      <c r="F1102" s="153" t="s">
        <v>4213</v>
      </c>
      <c r="H1102" s="152" t="s">
        <v>20</v>
      </c>
      <c r="I1102" s="154"/>
      <c r="L1102" s="150"/>
      <c r="M1102" s="155"/>
      <c r="T1102" s="156"/>
      <c r="AT1102" s="152" t="s">
        <v>203</v>
      </c>
      <c r="AU1102" s="152" t="s">
        <v>89</v>
      </c>
      <c r="AV1102" s="12" t="s">
        <v>22</v>
      </c>
      <c r="AW1102" s="12" t="s">
        <v>39</v>
      </c>
      <c r="AX1102" s="12" t="s">
        <v>80</v>
      </c>
      <c r="AY1102" s="152" t="s">
        <v>192</v>
      </c>
    </row>
    <row r="1103" spans="2:65" s="13" customFormat="1" ht="10.199999999999999" x14ac:dyDescent="0.2">
      <c r="B1103" s="157"/>
      <c r="D1103" s="151" t="s">
        <v>203</v>
      </c>
      <c r="E1103" s="158" t="s">
        <v>20</v>
      </c>
      <c r="F1103" s="159" t="s">
        <v>4350</v>
      </c>
      <c r="H1103" s="160">
        <v>1.75</v>
      </c>
      <c r="I1103" s="161"/>
      <c r="L1103" s="157"/>
      <c r="M1103" s="162"/>
      <c r="T1103" s="163"/>
      <c r="AT1103" s="158" t="s">
        <v>203</v>
      </c>
      <c r="AU1103" s="158" t="s">
        <v>89</v>
      </c>
      <c r="AV1103" s="13" t="s">
        <v>89</v>
      </c>
      <c r="AW1103" s="13" t="s">
        <v>39</v>
      </c>
      <c r="AX1103" s="13" t="s">
        <v>80</v>
      </c>
      <c r="AY1103" s="158" t="s">
        <v>192</v>
      </c>
    </row>
    <row r="1104" spans="2:65" s="12" customFormat="1" ht="10.199999999999999" x14ac:dyDescent="0.2">
      <c r="B1104" s="150"/>
      <c r="D1104" s="151" t="s">
        <v>203</v>
      </c>
      <c r="E1104" s="152" t="s">
        <v>20</v>
      </c>
      <c r="F1104" s="153" t="s">
        <v>4351</v>
      </c>
      <c r="H1104" s="152" t="s">
        <v>20</v>
      </c>
      <c r="I1104" s="154"/>
      <c r="L1104" s="150"/>
      <c r="M1104" s="155"/>
      <c r="T1104" s="156"/>
      <c r="AT1104" s="152" t="s">
        <v>203</v>
      </c>
      <c r="AU1104" s="152" t="s">
        <v>89</v>
      </c>
      <c r="AV1104" s="12" t="s">
        <v>22</v>
      </c>
      <c r="AW1104" s="12" t="s">
        <v>39</v>
      </c>
      <c r="AX1104" s="12" t="s">
        <v>80</v>
      </c>
      <c r="AY1104" s="152" t="s">
        <v>192</v>
      </c>
    </row>
    <row r="1105" spans="2:65" s="12" customFormat="1" ht="10.199999999999999" x14ac:dyDescent="0.2">
      <c r="B1105" s="150"/>
      <c r="D1105" s="151" t="s">
        <v>203</v>
      </c>
      <c r="E1105" s="152" t="s">
        <v>20</v>
      </c>
      <c r="F1105" s="153" t="s">
        <v>4352</v>
      </c>
      <c r="H1105" s="152" t="s">
        <v>20</v>
      </c>
      <c r="I1105" s="154"/>
      <c r="L1105" s="150"/>
      <c r="M1105" s="155"/>
      <c r="T1105" s="156"/>
      <c r="AT1105" s="152" t="s">
        <v>203</v>
      </c>
      <c r="AU1105" s="152" t="s">
        <v>89</v>
      </c>
      <c r="AV1105" s="12" t="s">
        <v>22</v>
      </c>
      <c r="AW1105" s="12" t="s">
        <v>39</v>
      </c>
      <c r="AX1105" s="12" t="s">
        <v>80</v>
      </c>
      <c r="AY1105" s="152" t="s">
        <v>192</v>
      </c>
    </row>
    <row r="1106" spans="2:65" s="13" customFormat="1" ht="10.199999999999999" x14ac:dyDescent="0.2">
      <c r="B1106" s="157"/>
      <c r="D1106" s="151" t="s">
        <v>203</v>
      </c>
      <c r="E1106" s="158" t="s">
        <v>20</v>
      </c>
      <c r="F1106" s="159" t="s">
        <v>4353</v>
      </c>
      <c r="H1106" s="160">
        <v>7</v>
      </c>
      <c r="I1106" s="161"/>
      <c r="L1106" s="157"/>
      <c r="M1106" s="162"/>
      <c r="T1106" s="163"/>
      <c r="AT1106" s="158" t="s">
        <v>203</v>
      </c>
      <c r="AU1106" s="158" t="s">
        <v>89</v>
      </c>
      <c r="AV1106" s="13" t="s">
        <v>89</v>
      </c>
      <c r="AW1106" s="13" t="s">
        <v>39</v>
      </c>
      <c r="AX1106" s="13" t="s">
        <v>80</v>
      </c>
      <c r="AY1106" s="158" t="s">
        <v>192</v>
      </c>
    </row>
    <row r="1107" spans="2:65" s="12" customFormat="1" ht="10.199999999999999" x14ac:dyDescent="0.2">
      <c r="B1107" s="150"/>
      <c r="D1107" s="151" t="s">
        <v>203</v>
      </c>
      <c r="E1107" s="152" t="s">
        <v>20</v>
      </c>
      <c r="F1107" s="153" t="s">
        <v>4354</v>
      </c>
      <c r="H1107" s="152" t="s">
        <v>20</v>
      </c>
      <c r="I1107" s="154"/>
      <c r="L1107" s="150"/>
      <c r="M1107" s="155"/>
      <c r="T1107" s="156"/>
      <c r="AT1107" s="152" t="s">
        <v>203</v>
      </c>
      <c r="AU1107" s="152" t="s">
        <v>89</v>
      </c>
      <c r="AV1107" s="12" t="s">
        <v>22</v>
      </c>
      <c r="AW1107" s="12" t="s">
        <v>39</v>
      </c>
      <c r="AX1107" s="12" t="s">
        <v>80</v>
      </c>
      <c r="AY1107" s="152" t="s">
        <v>192</v>
      </c>
    </row>
    <row r="1108" spans="2:65" s="13" customFormat="1" ht="10.199999999999999" x14ac:dyDescent="0.2">
      <c r="B1108" s="157"/>
      <c r="D1108" s="151" t="s">
        <v>203</v>
      </c>
      <c r="E1108" s="158" t="s">
        <v>20</v>
      </c>
      <c r="F1108" s="159" t="s">
        <v>4355</v>
      </c>
      <c r="H1108" s="160">
        <v>11.16</v>
      </c>
      <c r="I1108" s="161"/>
      <c r="L1108" s="157"/>
      <c r="M1108" s="162"/>
      <c r="T1108" s="163"/>
      <c r="AT1108" s="158" t="s">
        <v>203</v>
      </c>
      <c r="AU1108" s="158" t="s">
        <v>89</v>
      </c>
      <c r="AV1108" s="13" t="s">
        <v>89</v>
      </c>
      <c r="AW1108" s="13" t="s">
        <v>39</v>
      </c>
      <c r="AX1108" s="13" t="s">
        <v>80</v>
      </c>
      <c r="AY1108" s="158" t="s">
        <v>192</v>
      </c>
    </row>
    <row r="1109" spans="2:65" s="12" customFormat="1" ht="10.199999999999999" x14ac:dyDescent="0.2">
      <c r="B1109" s="150"/>
      <c r="D1109" s="151" t="s">
        <v>203</v>
      </c>
      <c r="E1109" s="152" t="s">
        <v>20</v>
      </c>
      <c r="F1109" s="153" t="s">
        <v>5018</v>
      </c>
      <c r="H1109" s="152" t="s">
        <v>20</v>
      </c>
      <c r="I1109" s="154"/>
      <c r="L1109" s="150"/>
      <c r="M1109" s="155"/>
      <c r="T1109" s="156"/>
      <c r="AT1109" s="152" t="s">
        <v>203</v>
      </c>
      <c r="AU1109" s="152" t="s">
        <v>89</v>
      </c>
      <c r="AV1109" s="12" t="s">
        <v>22</v>
      </c>
      <c r="AW1109" s="12" t="s">
        <v>39</v>
      </c>
      <c r="AX1109" s="12" t="s">
        <v>80</v>
      </c>
      <c r="AY1109" s="152" t="s">
        <v>192</v>
      </c>
    </row>
    <row r="1110" spans="2:65" s="13" customFormat="1" ht="10.199999999999999" x14ac:dyDescent="0.2">
      <c r="B1110" s="157"/>
      <c r="D1110" s="151" t="s">
        <v>203</v>
      </c>
      <c r="E1110" s="158" t="s">
        <v>20</v>
      </c>
      <c r="F1110" s="159" t="s">
        <v>5019</v>
      </c>
      <c r="H1110" s="160">
        <v>7.36</v>
      </c>
      <c r="I1110" s="161"/>
      <c r="L1110" s="157"/>
      <c r="M1110" s="162"/>
      <c r="T1110" s="163"/>
      <c r="AT1110" s="158" t="s">
        <v>203</v>
      </c>
      <c r="AU1110" s="158" t="s">
        <v>89</v>
      </c>
      <c r="AV1110" s="13" t="s">
        <v>89</v>
      </c>
      <c r="AW1110" s="13" t="s">
        <v>39</v>
      </c>
      <c r="AX1110" s="13" t="s">
        <v>80</v>
      </c>
      <c r="AY1110" s="158" t="s">
        <v>192</v>
      </c>
    </row>
    <row r="1111" spans="2:65" s="14" customFormat="1" ht="10.199999999999999" x14ac:dyDescent="0.2">
      <c r="B1111" s="164"/>
      <c r="D1111" s="151" t="s">
        <v>203</v>
      </c>
      <c r="E1111" s="165" t="s">
        <v>3983</v>
      </c>
      <c r="F1111" s="166" t="s">
        <v>207</v>
      </c>
      <c r="H1111" s="167">
        <v>34.770000000000003</v>
      </c>
      <c r="I1111" s="168"/>
      <c r="L1111" s="164"/>
      <c r="M1111" s="169"/>
      <c r="T1111" s="170"/>
      <c r="AT1111" s="165" t="s">
        <v>203</v>
      </c>
      <c r="AU1111" s="165" t="s">
        <v>89</v>
      </c>
      <c r="AV1111" s="14" t="s">
        <v>199</v>
      </c>
      <c r="AW1111" s="14" t="s">
        <v>39</v>
      </c>
      <c r="AX1111" s="14" t="s">
        <v>22</v>
      </c>
      <c r="AY1111" s="165" t="s">
        <v>192</v>
      </c>
    </row>
    <row r="1112" spans="2:65" s="1" customFormat="1" ht="16.5" customHeight="1" x14ac:dyDescent="0.2">
      <c r="B1112" s="33"/>
      <c r="C1112" s="133" t="s">
        <v>2949</v>
      </c>
      <c r="D1112" s="133" t="s">
        <v>194</v>
      </c>
      <c r="E1112" s="134" t="s">
        <v>5020</v>
      </c>
      <c r="F1112" s="135" t="s">
        <v>5021</v>
      </c>
      <c r="G1112" s="136" t="s">
        <v>234</v>
      </c>
      <c r="H1112" s="137">
        <v>34.770000000000003</v>
      </c>
      <c r="I1112" s="138"/>
      <c r="J1112" s="139">
        <f>ROUND(I1112*H1112,2)</f>
        <v>0</v>
      </c>
      <c r="K1112" s="135" t="s">
        <v>198</v>
      </c>
      <c r="L1112" s="33"/>
      <c r="M1112" s="140" t="s">
        <v>20</v>
      </c>
      <c r="N1112" s="141" t="s">
        <v>51</v>
      </c>
      <c r="P1112" s="142">
        <f>O1112*H1112</f>
        <v>0</v>
      </c>
      <c r="Q1112" s="142">
        <v>2.5000000000000001E-4</v>
      </c>
      <c r="R1112" s="142">
        <f>Q1112*H1112</f>
        <v>8.6925000000000006E-3</v>
      </c>
      <c r="S1112" s="142">
        <v>0</v>
      </c>
      <c r="T1112" s="143">
        <f>S1112*H1112</f>
        <v>0</v>
      </c>
      <c r="AR1112" s="144" t="s">
        <v>350</v>
      </c>
      <c r="AT1112" s="144" t="s">
        <v>194</v>
      </c>
      <c r="AU1112" s="144" t="s">
        <v>89</v>
      </c>
      <c r="AY1112" s="18" t="s">
        <v>192</v>
      </c>
      <c r="BE1112" s="145">
        <f>IF(N1112="základní",J1112,0)</f>
        <v>0</v>
      </c>
      <c r="BF1112" s="145">
        <f>IF(N1112="snížená",J1112,0)</f>
        <v>0</v>
      </c>
      <c r="BG1112" s="145">
        <f>IF(N1112="zákl. přenesená",J1112,0)</f>
        <v>0</v>
      </c>
      <c r="BH1112" s="145">
        <f>IF(N1112="sníž. přenesená",J1112,0)</f>
        <v>0</v>
      </c>
      <c r="BI1112" s="145">
        <f>IF(N1112="nulová",J1112,0)</f>
        <v>0</v>
      </c>
      <c r="BJ1112" s="18" t="s">
        <v>22</v>
      </c>
      <c r="BK1112" s="145">
        <f>ROUND(I1112*H1112,2)</f>
        <v>0</v>
      </c>
      <c r="BL1112" s="18" t="s">
        <v>350</v>
      </c>
      <c r="BM1112" s="144" t="s">
        <v>5022</v>
      </c>
    </row>
    <row r="1113" spans="2:65" s="1" customFormat="1" ht="10.199999999999999" x14ac:dyDescent="0.2">
      <c r="B1113" s="33"/>
      <c r="D1113" s="146" t="s">
        <v>201</v>
      </c>
      <c r="F1113" s="147" t="s">
        <v>5023</v>
      </c>
      <c r="I1113" s="148"/>
      <c r="L1113" s="33"/>
      <c r="M1113" s="149"/>
      <c r="T1113" s="54"/>
      <c r="AT1113" s="18" t="s">
        <v>201</v>
      </c>
      <c r="AU1113" s="18" t="s">
        <v>89</v>
      </c>
    </row>
    <row r="1114" spans="2:65" s="13" customFormat="1" ht="10.199999999999999" x14ac:dyDescent="0.2">
      <c r="B1114" s="157"/>
      <c r="D1114" s="151" t="s">
        <v>203</v>
      </c>
      <c r="E1114" s="158" t="s">
        <v>20</v>
      </c>
      <c r="F1114" s="159" t="s">
        <v>3983</v>
      </c>
      <c r="H1114" s="160">
        <v>34.770000000000003</v>
      </c>
      <c r="I1114" s="161"/>
      <c r="L1114" s="157"/>
      <c r="M1114" s="162"/>
      <c r="T1114" s="163"/>
      <c r="AT1114" s="158" t="s">
        <v>203</v>
      </c>
      <c r="AU1114" s="158" t="s">
        <v>89</v>
      </c>
      <c r="AV1114" s="13" t="s">
        <v>89</v>
      </c>
      <c r="AW1114" s="13" t="s">
        <v>39</v>
      </c>
      <c r="AX1114" s="13" t="s">
        <v>22</v>
      </c>
      <c r="AY1114" s="158" t="s">
        <v>192</v>
      </c>
    </row>
    <row r="1115" spans="2:65" s="1" customFormat="1" ht="24.15" customHeight="1" x14ac:dyDescent="0.2">
      <c r="B1115" s="33"/>
      <c r="C1115" s="133" t="s">
        <v>2954</v>
      </c>
      <c r="D1115" s="133" t="s">
        <v>194</v>
      </c>
      <c r="E1115" s="134" t="s">
        <v>5024</v>
      </c>
      <c r="F1115" s="135" t="s">
        <v>5025</v>
      </c>
      <c r="G1115" s="136" t="s">
        <v>898</v>
      </c>
      <c r="H1115" s="137">
        <v>1.1819999999999999</v>
      </c>
      <c r="I1115" s="138"/>
      <c r="J1115" s="139">
        <f>ROUND(I1115*H1115,2)</f>
        <v>0</v>
      </c>
      <c r="K1115" s="135" t="s">
        <v>198</v>
      </c>
      <c r="L1115" s="33"/>
      <c r="M1115" s="140" t="s">
        <v>20</v>
      </c>
      <c r="N1115" s="141" t="s">
        <v>51</v>
      </c>
      <c r="P1115" s="142">
        <f>O1115*H1115</f>
        <v>0</v>
      </c>
      <c r="Q1115" s="142">
        <v>0</v>
      </c>
      <c r="R1115" s="142">
        <f>Q1115*H1115</f>
        <v>0</v>
      </c>
      <c r="S1115" s="142">
        <v>0</v>
      </c>
      <c r="T1115" s="143">
        <f>S1115*H1115</f>
        <v>0</v>
      </c>
      <c r="AR1115" s="144" t="s">
        <v>350</v>
      </c>
      <c r="AT1115" s="144" t="s">
        <v>194</v>
      </c>
      <c r="AU1115" s="144" t="s">
        <v>89</v>
      </c>
      <c r="AY1115" s="18" t="s">
        <v>192</v>
      </c>
      <c r="BE1115" s="145">
        <f>IF(N1115="základní",J1115,0)</f>
        <v>0</v>
      </c>
      <c r="BF1115" s="145">
        <f>IF(N1115="snížená",J1115,0)</f>
        <v>0</v>
      </c>
      <c r="BG1115" s="145">
        <f>IF(N1115="zákl. přenesená",J1115,0)</f>
        <v>0</v>
      </c>
      <c r="BH1115" s="145">
        <f>IF(N1115="sníž. přenesená",J1115,0)</f>
        <v>0</v>
      </c>
      <c r="BI1115" s="145">
        <f>IF(N1115="nulová",J1115,0)</f>
        <v>0</v>
      </c>
      <c r="BJ1115" s="18" t="s">
        <v>22</v>
      </c>
      <c r="BK1115" s="145">
        <f>ROUND(I1115*H1115,2)</f>
        <v>0</v>
      </c>
      <c r="BL1115" s="18" t="s">
        <v>350</v>
      </c>
      <c r="BM1115" s="144" t="s">
        <v>5026</v>
      </c>
    </row>
    <row r="1116" spans="2:65" s="1" customFormat="1" ht="10.199999999999999" x14ac:dyDescent="0.2">
      <c r="B1116" s="33"/>
      <c r="D1116" s="146" t="s">
        <v>201</v>
      </c>
      <c r="F1116" s="147" t="s">
        <v>5027</v>
      </c>
      <c r="I1116" s="148"/>
      <c r="L1116" s="33"/>
      <c r="M1116" s="149"/>
      <c r="T1116" s="54"/>
      <c r="AT1116" s="18" t="s">
        <v>201</v>
      </c>
      <c r="AU1116" s="18" t="s">
        <v>89</v>
      </c>
    </row>
    <row r="1117" spans="2:65" s="11" customFormat="1" ht="22.8" customHeight="1" x14ac:dyDescent="0.25">
      <c r="B1117" s="121"/>
      <c r="D1117" s="122" t="s">
        <v>79</v>
      </c>
      <c r="E1117" s="131" t="s">
        <v>3741</v>
      </c>
      <c r="F1117" s="131" t="s">
        <v>3742</v>
      </c>
      <c r="I1117" s="124"/>
      <c r="J1117" s="132">
        <f>BK1117</f>
        <v>0</v>
      </c>
      <c r="L1117" s="121"/>
      <c r="M1117" s="126"/>
      <c r="P1117" s="127">
        <f>SUM(P1118:P1227)</f>
        <v>0</v>
      </c>
      <c r="R1117" s="127">
        <f>SUM(R1118:R1227)</f>
        <v>2.4472077999999997</v>
      </c>
      <c r="T1117" s="128">
        <f>SUM(T1118:T1227)</f>
        <v>0</v>
      </c>
      <c r="AR1117" s="122" t="s">
        <v>89</v>
      </c>
      <c r="AT1117" s="129" t="s">
        <v>79</v>
      </c>
      <c r="AU1117" s="129" t="s">
        <v>22</v>
      </c>
      <c r="AY1117" s="122" t="s">
        <v>192</v>
      </c>
      <c r="BK1117" s="130">
        <f>SUM(BK1118:BK1227)</f>
        <v>0</v>
      </c>
    </row>
    <row r="1118" spans="2:65" s="1" customFormat="1" ht="24.15" customHeight="1" x14ac:dyDescent="0.2">
      <c r="B1118" s="33"/>
      <c r="C1118" s="133" t="s">
        <v>2960</v>
      </c>
      <c r="D1118" s="133" t="s">
        <v>194</v>
      </c>
      <c r="E1118" s="134" t="s">
        <v>5028</v>
      </c>
      <c r="F1118" s="135" t="s">
        <v>5029</v>
      </c>
      <c r="G1118" s="136" t="s">
        <v>234</v>
      </c>
      <c r="H1118" s="137">
        <v>24</v>
      </c>
      <c r="I1118" s="138"/>
      <c r="J1118" s="139">
        <f>ROUND(I1118*H1118,2)</f>
        <v>0</v>
      </c>
      <c r="K1118" s="135" t="s">
        <v>198</v>
      </c>
      <c r="L1118" s="33"/>
      <c r="M1118" s="140" t="s">
        <v>20</v>
      </c>
      <c r="N1118" s="141" t="s">
        <v>51</v>
      </c>
      <c r="P1118" s="142">
        <f>O1118*H1118</f>
        <v>0</v>
      </c>
      <c r="Q1118" s="142">
        <v>2.2000000000000001E-4</v>
      </c>
      <c r="R1118" s="142">
        <f>Q1118*H1118</f>
        <v>5.28E-3</v>
      </c>
      <c r="S1118" s="142">
        <v>0</v>
      </c>
      <c r="T1118" s="143">
        <f>S1118*H1118</f>
        <v>0</v>
      </c>
      <c r="AR1118" s="144" t="s">
        <v>350</v>
      </c>
      <c r="AT1118" s="144" t="s">
        <v>194</v>
      </c>
      <c r="AU1118" s="144" t="s">
        <v>89</v>
      </c>
      <c r="AY1118" s="18" t="s">
        <v>192</v>
      </c>
      <c r="BE1118" s="145">
        <f>IF(N1118="základní",J1118,0)</f>
        <v>0</v>
      </c>
      <c r="BF1118" s="145">
        <f>IF(N1118="snížená",J1118,0)</f>
        <v>0</v>
      </c>
      <c r="BG1118" s="145">
        <f>IF(N1118="zákl. přenesená",J1118,0)</f>
        <v>0</v>
      </c>
      <c r="BH1118" s="145">
        <f>IF(N1118="sníž. přenesená",J1118,0)</f>
        <v>0</v>
      </c>
      <c r="BI1118" s="145">
        <f>IF(N1118="nulová",J1118,0)</f>
        <v>0</v>
      </c>
      <c r="BJ1118" s="18" t="s">
        <v>22</v>
      </c>
      <c r="BK1118" s="145">
        <f>ROUND(I1118*H1118,2)</f>
        <v>0</v>
      </c>
      <c r="BL1118" s="18" t="s">
        <v>350</v>
      </c>
      <c r="BM1118" s="144" t="s">
        <v>5030</v>
      </c>
    </row>
    <row r="1119" spans="2:65" s="1" customFormat="1" ht="10.199999999999999" x14ac:dyDescent="0.2">
      <c r="B1119" s="33"/>
      <c r="D1119" s="146" t="s">
        <v>201</v>
      </c>
      <c r="F1119" s="147" t="s">
        <v>5031</v>
      </c>
      <c r="I1119" s="148"/>
      <c r="L1119" s="33"/>
      <c r="M1119" s="149"/>
      <c r="T1119" s="54"/>
      <c r="AT1119" s="18" t="s">
        <v>201</v>
      </c>
      <c r="AU1119" s="18" t="s">
        <v>89</v>
      </c>
    </row>
    <row r="1120" spans="2:65" s="12" customFormat="1" ht="10.199999999999999" x14ac:dyDescent="0.2">
      <c r="B1120" s="150"/>
      <c r="D1120" s="151" t="s">
        <v>203</v>
      </c>
      <c r="E1120" s="152" t="s">
        <v>20</v>
      </c>
      <c r="F1120" s="153" t="s">
        <v>5032</v>
      </c>
      <c r="H1120" s="152" t="s">
        <v>20</v>
      </c>
      <c r="I1120" s="154"/>
      <c r="L1120" s="150"/>
      <c r="M1120" s="155"/>
      <c r="T1120" s="156"/>
      <c r="AT1120" s="152" t="s">
        <v>203</v>
      </c>
      <c r="AU1120" s="152" t="s">
        <v>89</v>
      </c>
      <c r="AV1120" s="12" t="s">
        <v>22</v>
      </c>
      <c r="AW1120" s="12" t="s">
        <v>39</v>
      </c>
      <c r="AX1120" s="12" t="s">
        <v>80</v>
      </c>
      <c r="AY1120" s="152" t="s">
        <v>192</v>
      </c>
    </row>
    <row r="1121" spans="2:65" s="13" customFormat="1" ht="10.199999999999999" x14ac:dyDescent="0.2">
      <c r="B1121" s="157"/>
      <c r="D1121" s="151" t="s">
        <v>203</v>
      </c>
      <c r="E1121" s="158" t="s">
        <v>20</v>
      </c>
      <c r="F1121" s="159" t="s">
        <v>5033</v>
      </c>
      <c r="H1121" s="160">
        <v>24</v>
      </c>
      <c r="I1121" s="161"/>
      <c r="L1121" s="157"/>
      <c r="M1121" s="162"/>
      <c r="T1121" s="163"/>
      <c r="AT1121" s="158" t="s">
        <v>203</v>
      </c>
      <c r="AU1121" s="158" t="s">
        <v>89</v>
      </c>
      <c r="AV1121" s="13" t="s">
        <v>89</v>
      </c>
      <c r="AW1121" s="13" t="s">
        <v>39</v>
      </c>
      <c r="AX1121" s="13" t="s">
        <v>22</v>
      </c>
      <c r="AY1121" s="158" t="s">
        <v>192</v>
      </c>
    </row>
    <row r="1122" spans="2:65" s="1" customFormat="1" ht="24.15" customHeight="1" x14ac:dyDescent="0.2">
      <c r="B1122" s="33"/>
      <c r="C1122" s="133" t="s">
        <v>2965</v>
      </c>
      <c r="D1122" s="133" t="s">
        <v>194</v>
      </c>
      <c r="E1122" s="134" t="s">
        <v>5034</v>
      </c>
      <c r="F1122" s="135" t="s">
        <v>5035</v>
      </c>
      <c r="G1122" s="136" t="s">
        <v>234</v>
      </c>
      <c r="H1122" s="137">
        <v>37.700000000000003</v>
      </c>
      <c r="I1122" s="138"/>
      <c r="J1122" s="139">
        <f>ROUND(I1122*H1122,2)</f>
        <v>0</v>
      </c>
      <c r="K1122" s="135" t="s">
        <v>198</v>
      </c>
      <c r="L1122" s="33"/>
      <c r="M1122" s="140" t="s">
        <v>20</v>
      </c>
      <c r="N1122" s="141" t="s">
        <v>51</v>
      </c>
      <c r="P1122" s="142">
        <f>O1122*H1122</f>
        <v>0</v>
      </c>
      <c r="Q1122" s="142">
        <v>2.2000000000000001E-4</v>
      </c>
      <c r="R1122" s="142">
        <f>Q1122*H1122</f>
        <v>8.294000000000001E-3</v>
      </c>
      <c r="S1122" s="142">
        <v>0</v>
      </c>
      <c r="T1122" s="143">
        <f>S1122*H1122</f>
        <v>0</v>
      </c>
      <c r="AR1122" s="144" t="s">
        <v>350</v>
      </c>
      <c r="AT1122" s="144" t="s">
        <v>194</v>
      </c>
      <c r="AU1122" s="144" t="s">
        <v>89</v>
      </c>
      <c r="AY1122" s="18" t="s">
        <v>192</v>
      </c>
      <c r="BE1122" s="145">
        <f>IF(N1122="základní",J1122,0)</f>
        <v>0</v>
      </c>
      <c r="BF1122" s="145">
        <f>IF(N1122="snížená",J1122,0)</f>
        <v>0</v>
      </c>
      <c r="BG1122" s="145">
        <f>IF(N1122="zákl. přenesená",J1122,0)</f>
        <v>0</v>
      </c>
      <c r="BH1122" s="145">
        <f>IF(N1122="sníž. přenesená",J1122,0)</f>
        <v>0</v>
      </c>
      <c r="BI1122" s="145">
        <f>IF(N1122="nulová",J1122,0)</f>
        <v>0</v>
      </c>
      <c r="BJ1122" s="18" t="s">
        <v>22</v>
      </c>
      <c r="BK1122" s="145">
        <f>ROUND(I1122*H1122,2)</f>
        <v>0</v>
      </c>
      <c r="BL1122" s="18" t="s">
        <v>350</v>
      </c>
      <c r="BM1122" s="144" t="s">
        <v>5036</v>
      </c>
    </row>
    <row r="1123" spans="2:65" s="1" customFormat="1" ht="10.199999999999999" x14ac:dyDescent="0.2">
      <c r="B1123" s="33"/>
      <c r="D1123" s="146" t="s">
        <v>201</v>
      </c>
      <c r="F1123" s="147" t="s">
        <v>5037</v>
      </c>
      <c r="I1123" s="148"/>
      <c r="L1123" s="33"/>
      <c r="M1123" s="149"/>
      <c r="T1123" s="54"/>
      <c r="AT1123" s="18" t="s">
        <v>201</v>
      </c>
      <c r="AU1123" s="18" t="s">
        <v>89</v>
      </c>
    </row>
    <row r="1124" spans="2:65" s="12" customFormat="1" ht="10.199999999999999" x14ac:dyDescent="0.2">
      <c r="B1124" s="150"/>
      <c r="D1124" s="151" t="s">
        <v>203</v>
      </c>
      <c r="E1124" s="152" t="s">
        <v>20</v>
      </c>
      <c r="F1124" s="153" t="s">
        <v>5038</v>
      </c>
      <c r="H1124" s="152" t="s">
        <v>20</v>
      </c>
      <c r="I1124" s="154"/>
      <c r="L1124" s="150"/>
      <c r="M1124" s="155"/>
      <c r="T1124" s="156"/>
      <c r="AT1124" s="152" t="s">
        <v>203</v>
      </c>
      <c r="AU1124" s="152" t="s">
        <v>89</v>
      </c>
      <c r="AV1124" s="12" t="s">
        <v>22</v>
      </c>
      <c r="AW1124" s="12" t="s">
        <v>39</v>
      </c>
      <c r="AX1124" s="12" t="s">
        <v>80</v>
      </c>
      <c r="AY1124" s="152" t="s">
        <v>192</v>
      </c>
    </row>
    <row r="1125" spans="2:65" s="12" customFormat="1" ht="10.199999999999999" x14ac:dyDescent="0.2">
      <c r="B1125" s="150"/>
      <c r="D1125" s="151" t="s">
        <v>203</v>
      </c>
      <c r="E1125" s="152" t="s">
        <v>20</v>
      </c>
      <c r="F1125" s="153" t="s">
        <v>4047</v>
      </c>
      <c r="H1125" s="152" t="s">
        <v>20</v>
      </c>
      <c r="I1125" s="154"/>
      <c r="L1125" s="150"/>
      <c r="M1125" s="155"/>
      <c r="T1125" s="156"/>
      <c r="AT1125" s="152" t="s">
        <v>203</v>
      </c>
      <c r="AU1125" s="152" t="s">
        <v>89</v>
      </c>
      <c r="AV1125" s="12" t="s">
        <v>22</v>
      </c>
      <c r="AW1125" s="12" t="s">
        <v>39</v>
      </c>
      <c r="AX1125" s="12" t="s">
        <v>80</v>
      </c>
      <c r="AY1125" s="152" t="s">
        <v>192</v>
      </c>
    </row>
    <row r="1126" spans="2:65" s="13" customFormat="1" ht="10.199999999999999" x14ac:dyDescent="0.2">
      <c r="B1126" s="157"/>
      <c r="D1126" s="151" t="s">
        <v>203</v>
      </c>
      <c r="E1126" s="158" t="s">
        <v>20</v>
      </c>
      <c r="F1126" s="159" t="s">
        <v>4702</v>
      </c>
      <c r="H1126" s="160">
        <v>37.700000000000003</v>
      </c>
      <c r="I1126" s="161"/>
      <c r="L1126" s="157"/>
      <c r="M1126" s="162"/>
      <c r="T1126" s="163"/>
      <c r="AT1126" s="158" t="s">
        <v>203</v>
      </c>
      <c r="AU1126" s="158" t="s">
        <v>89</v>
      </c>
      <c r="AV1126" s="13" t="s">
        <v>89</v>
      </c>
      <c r="AW1126" s="13" t="s">
        <v>39</v>
      </c>
      <c r="AX1126" s="13" t="s">
        <v>22</v>
      </c>
      <c r="AY1126" s="158" t="s">
        <v>192</v>
      </c>
    </row>
    <row r="1127" spans="2:65" s="1" customFormat="1" ht="21.75" customHeight="1" x14ac:dyDescent="0.2">
      <c r="B1127" s="33"/>
      <c r="C1127" s="133" t="s">
        <v>2972</v>
      </c>
      <c r="D1127" s="133" t="s">
        <v>194</v>
      </c>
      <c r="E1127" s="134" t="s">
        <v>3744</v>
      </c>
      <c r="F1127" s="135" t="s">
        <v>3745</v>
      </c>
      <c r="G1127" s="136" t="s">
        <v>234</v>
      </c>
      <c r="H1127" s="137">
        <v>15.933999999999999</v>
      </c>
      <c r="I1127" s="138"/>
      <c r="J1127" s="139">
        <f>ROUND(I1127*H1127,2)</f>
        <v>0</v>
      </c>
      <c r="K1127" s="135" t="s">
        <v>198</v>
      </c>
      <c r="L1127" s="33"/>
      <c r="M1127" s="140" t="s">
        <v>20</v>
      </c>
      <c r="N1127" s="141" t="s">
        <v>51</v>
      </c>
      <c r="P1127" s="142">
        <f>O1127*H1127</f>
        <v>0</v>
      </c>
      <c r="Q1127" s="142">
        <v>6.9999999999999994E-5</v>
      </c>
      <c r="R1127" s="142">
        <f>Q1127*H1127</f>
        <v>1.1153799999999998E-3</v>
      </c>
      <c r="S1127" s="142">
        <v>0</v>
      </c>
      <c r="T1127" s="143">
        <f>S1127*H1127</f>
        <v>0</v>
      </c>
      <c r="AR1127" s="144" t="s">
        <v>350</v>
      </c>
      <c r="AT1127" s="144" t="s">
        <v>194</v>
      </c>
      <c r="AU1127" s="144" t="s">
        <v>89</v>
      </c>
      <c r="AY1127" s="18" t="s">
        <v>192</v>
      </c>
      <c r="BE1127" s="145">
        <f>IF(N1127="základní",J1127,0)</f>
        <v>0</v>
      </c>
      <c r="BF1127" s="145">
        <f>IF(N1127="snížená",J1127,0)</f>
        <v>0</v>
      </c>
      <c r="BG1127" s="145">
        <f>IF(N1127="zákl. přenesená",J1127,0)</f>
        <v>0</v>
      </c>
      <c r="BH1127" s="145">
        <f>IF(N1127="sníž. přenesená",J1127,0)</f>
        <v>0</v>
      </c>
      <c r="BI1127" s="145">
        <f>IF(N1127="nulová",J1127,0)</f>
        <v>0</v>
      </c>
      <c r="BJ1127" s="18" t="s">
        <v>22</v>
      </c>
      <c r="BK1127" s="145">
        <f>ROUND(I1127*H1127,2)</f>
        <v>0</v>
      </c>
      <c r="BL1127" s="18" t="s">
        <v>350</v>
      </c>
      <c r="BM1127" s="144" t="s">
        <v>5039</v>
      </c>
    </row>
    <row r="1128" spans="2:65" s="1" customFormat="1" ht="10.199999999999999" x14ac:dyDescent="0.2">
      <c r="B1128" s="33"/>
      <c r="D1128" s="146" t="s">
        <v>201</v>
      </c>
      <c r="F1128" s="147" t="s">
        <v>3747</v>
      </c>
      <c r="I1128" s="148"/>
      <c r="L1128" s="33"/>
      <c r="M1128" s="149"/>
      <c r="T1128" s="54"/>
      <c r="AT1128" s="18" t="s">
        <v>201</v>
      </c>
      <c r="AU1128" s="18" t="s">
        <v>89</v>
      </c>
    </row>
    <row r="1129" spans="2:65" s="12" customFormat="1" ht="10.199999999999999" x14ac:dyDescent="0.2">
      <c r="B1129" s="150"/>
      <c r="D1129" s="151" t="s">
        <v>203</v>
      </c>
      <c r="E1129" s="152" t="s">
        <v>20</v>
      </c>
      <c r="F1129" s="153" t="s">
        <v>5040</v>
      </c>
      <c r="H1129" s="152" t="s">
        <v>20</v>
      </c>
      <c r="I1129" s="154"/>
      <c r="L1129" s="150"/>
      <c r="M1129" s="155"/>
      <c r="T1129" s="156"/>
      <c r="AT1129" s="152" t="s">
        <v>203</v>
      </c>
      <c r="AU1129" s="152" t="s">
        <v>89</v>
      </c>
      <c r="AV1129" s="12" t="s">
        <v>22</v>
      </c>
      <c r="AW1129" s="12" t="s">
        <v>39</v>
      </c>
      <c r="AX1129" s="12" t="s">
        <v>80</v>
      </c>
      <c r="AY1129" s="152" t="s">
        <v>192</v>
      </c>
    </row>
    <row r="1130" spans="2:65" s="13" customFormat="1" ht="10.199999999999999" x14ac:dyDescent="0.2">
      <c r="B1130" s="157"/>
      <c r="D1130" s="151" t="s">
        <v>203</v>
      </c>
      <c r="E1130" s="158" t="s">
        <v>20</v>
      </c>
      <c r="F1130" s="159" t="s">
        <v>5041</v>
      </c>
      <c r="H1130" s="160">
        <v>1.264</v>
      </c>
      <c r="I1130" s="161"/>
      <c r="L1130" s="157"/>
      <c r="M1130" s="162"/>
      <c r="T1130" s="163"/>
      <c r="AT1130" s="158" t="s">
        <v>203</v>
      </c>
      <c r="AU1130" s="158" t="s">
        <v>89</v>
      </c>
      <c r="AV1130" s="13" t="s">
        <v>89</v>
      </c>
      <c r="AW1130" s="13" t="s">
        <v>39</v>
      </c>
      <c r="AX1130" s="13" t="s">
        <v>80</v>
      </c>
      <c r="AY1130" s="158" t="s">
        <v>192</v>
      </c>
    </row>
    <row r="1131" spans="2:65" s="12" customFormat="1" ht="10.199999999999999" x14ac:dyDescent="0.2">
      <c r="B1131" s="150"/>
      <c r="D1131" s="151" t="s">
        <v>203</v>
      </c>
      <c r="E1131" s="152" t="s">
        <v>20</v>
      </c>
      <c r="F1131" s="153" t="s">
        <v>5042</v>
      </c>
      <c r="H1131" s="152" t="s">
        <v>20</v>
      </c>
      <c r="I1131" s="154"/>
      <c r="L1131" s="150"/>
      <c r="M1131" s="155"/>
      <c r="T1131" s="156"/>
      <c r="AT1131" s="152" t="s">
        <v>203</v>
      </c>
      <c r="AU1131" s="152" t="s">
        <v>89</v>
      </c>
      <c r="AV1131" s="12" t="s">
        <v>22</v>
      </c>
      <c r="AW1131" s="12" t="s">
        <v>39</v>
      </c>
      <c r="AX1131" s="12" t="s">
        <v>80</v>
      </c>
      <c r="AY1131" s="152" t="s">
        <v>192</v>
      </c>
    </row>
    <row r="1132" spans="2:65" s="13" customFormat="1" ht="10.199999999999999" x14ac:dyDescent="0.2">
      <c r="B1132" s="157"/>
      <c r="D1132" s="151" t="s">
        <v>203</v>
      </c>
      <c r="E1132" s="158" t="s">
        <v>20</v>
      </c>
      <c r="F1132" s="159" t="s">
        <v>5043</v>
      </c>
      <c r="H1132" s="160">
        <v>0.24</v>
      </c>
      <c r="I1132" s="161"/>
      <c r="L1132" s="157"/>
      <c r="M1132" s="162"/>
      <c r="T1132" s="163"/>
      <c r="AT1132" s="158" t="s">
        <v>203</v>
      </c>
      <c r="AU1132" s="158" t="s">
        <v>89</v>
      </c>
      <c r="AV1132" s="13" t="s">
        <v>89</v>
      </c>
      <c r="AW1132" s="13" t="s">
        <v>39</v>
      </c>
      <c r="AX1132" s="13" t="s">
        <v>80</v>
      </c>
      <c r="AY1132" s="158" t="s">
        <v>192</v>
      </c>
    </row>
    <row r="1133" spans="2:65" s="13" customFormat="1" ht="10.199999999999999" x14ac:dyDescent="0.2">
      <c r="B1133" s="157"/>
      <c r="D1133" s="151" t="s">
        <v>203</v>
      </c>
      <c r="E1133" s="158" t="s">
        <v>20</v>
      </c>
      <c r="F1133" s="159" t="s">
        <v>5044</v>
      </c>
      <c r="H1133" s="160">
        <v>0.35</v>
      </c>
      <c r="I1133" s="161"/>
      <c r="L1133" s="157"/>
      <c r="M1133" s="162"/>
      <c r="T1133" s="163"/>
      <c r="AT1133" s="158" t="s">
        <v>203</v>
      </c>
      <c r="AU1133" s="158" t="s">
        <v>89</v>
      </c>
      <c r="AV1133" s="13" t="s">
        <v>89</v>
      </c>
      <c r="AW1133" s="13" t="s">
        <v>39</v>
      </c>
      <c r="AX1133" s="13" t="s">
        <v>80</v>
      </c>
      <c r="AY1133" s="158" t="s">
        <v>192</v>
      </c>
    </row>
    <row r="1134" spans="2:65" s="12" customFormat="1" ht="10.199999999999999" x14ac:dyDescent="0.2">
      <c r="B1134" s="150"/>
      <c r="D1134" s="151" t="s">
        <v>203</v>
      </c>
      <c r="E1134" s="152" t="s">
        <v>20</v>
      </c>
      <c r="F1134" s="153" t="s">
        <v>5045</v>
      </c>
      <c r="H1134" s="152" t="s">
        <v>20</v>
      </c>
      <c r="I1134" s="154"/>
      <c r="L1134" s="150"/>
      <c r="M1134" s="155"/>
      <c r="T1134" s="156"/>
      <c r="AT1134" s="152" t="s">
        <v>203</v>
      </c>
      <c r="AU1134" s="152" t="s">
        <v>89</v>
      </c>
      <c r="AV1134" s="12" t="s">
        <v>22</v>
      </c>
      <c r="AW1134" s="12" t="s">
        <v>39</v>
      </c>
      <c r="AX1134" s="12" t="s">
        <v>80</v>
      </c>
      <c r="AY1134" s="152" t="s">
        <v>192</v>
      </c>
    </row>
    <row r="1135" spans="2:65" s="13" customFormat="1" ht="10.199999999999999" x14ac:dyDescent="0.2">
      <c r="B1135" s="157"/>
      <c r="D1135" s="151" t="s">
        <v>203</v>
      </c>
      <c r="E1135" s="158" t="s">
        <v>20</v>
      </c>
      <c r="F1135" s="159" t="s">
        <v>5046</v>
      </c>
      <c r="H1135" s="160">
        <v>0.9</v>
      </c>
      <c r="I1135" s="161"/>
      <c r="L1135" s="157"/>
      <c r="M1135" s="162"/>
      <c r="T1135" s="163"/>
      <c r="AT1135" s="158" t="s">
        <v>203</v>
      </c>
      <c r="AU1135" s="158" t="s">
        <v>89</v>
      </c>
      <c r="AV1135" s="13" t="s">
        <v>89</v>
      </c>
      <c r="AW1135" s="13" t="s">
        <v>39</v>
      </c>
      <c r="AX1135" s="13" t="s">
        <v>80</v>
      </c>
      <c r="AY1135" s="158" t="s">
        <v>192</v>
      </c>
    </row>
    <row r="1136" spans="2:65" s="13" customFormat="1" ht="10.199999999999999" x14ac:dyDescent="0.2">
      <c r="B1136" s="157"/>
      <c r="D1136" s="151" t="s">
        <v>203</v>
      </c>
      <c r="E1136" s="158" t="s">
        <v>20</v>
      </c>
      <c r="F1136" s="159" t="s">
        <v>5047</v>
      </c>
      <c r="H1136" s="160">
        <v>0.65</v>
      </c>
      <c r="I1136" s="161"/>
      <c r="L1136" s="157"/>
      <c r="M1136" s="162"/>
      <c r="T1136" s="163"/>
      <c r="AT1136" s="158" t="s">
        <v>203</v>
      </c>
      <c r="AU1136" s="158" t="s">
        <v>89</v>
      </c>
      <c r="AV1136" s="13" t="s">
        <v>89</v>
      </c>
      <c r="AW1136" s="13" t="s">
        <v>39</v>
      </c>
      <c r="AX1136" s="13" t="s">
        <v>80</v>
      </c>
      <c r="AY1136" s="158" t="s">
        <v>192</v>
      </c>
    </row>
    <row r="1137" spans="2:65" s="12" customFormat="1" ht="10.199999999999999" x14ac:dyDescent="0.2">
      <c r="B1137" s="150"/>
      <c r="D1137" s="151" t="s">
        <v>203</v>
      </c>
      <c r="E1137" s="152" t="s">
        <v>20</v>
      </c>
      <c r="F1137" s="153" t="s">
        <v>5048</v>
      </c>
      <c r="H1137" s="152" t="s">
        <v>20</v>
      </c>
      <c r="I1137" s="154"/>
      <c r="L1137" s="150"/>
      <c r="M1137" s="155"/>
      <c r="T1137" s="156"/>
      <c r="AT1137" s="152" t="s">
        <v>203</v>
      </c>
      <c r="AU1137" s="152" t="s">
        <v>89</v>
      </c>
      <c r="AV1137" s="12" t="s">
        <v>22</v>
      </c>
      <c r="AW1137" s="12" t="s">
        <v>39</v>
      </c>
      <c r="AX1137" s="12" t="s">
        <v>80</v>
      </c>
      <c r="AY1137" s="152" t="s">
        <v>192</v>
      </c>
    </row>
    <row r="1138" spans="2:65" s="13" customFormat="1" ht="10.199999999999999" x14ac:dyDescent="0.2">
      <c r="B1138" s="157"/>
      <c r="D1138" s="151" t="s">
        <v>203</v>
      </c>
      <c r="E1138" s="158" t="s">
        <v>20</v>
      </c>
      <c r="F1138" s="159" t="s">
        <v>5049</v>
      </c>
      <c r="H1138" s="160">
        <v>2.5299999999999998</v>
      </c>
      <c r="I1138" s="161"/>
      <c r="L1138" s="157"/>
      <c r="M1138" s="162"/>
      <c r="T1138" s="163"/>
      <c r="AT1138" s="158" t="s">
        <v>203</v>
      </c>
      <c r="AU1138" s="158" t="s">
        <v>89</v>
      </c>
      <c r="AV1138" s="13" t="s">
        <v>89</v>
      </c>
      <c r="AW1138" s="13" t="s">
        <v>39</v>
      </c>
      <c r="AX1138" s="13" t="s">
        <v>80</v>
      </c>
      <c r="AY1138" s="158" t="s">
        <v>192</v>
      </c>
    </row>
    <row r="1139" spans="2:65" s="12" customFormat="1" ht="10.199999999999999" x14ac:dyDescent="0.2">
      <c r="B1139" s="150"/>
      <c r="D1139" s="151" t="s">
        <v>203</v>
      </c>
      <c r="E1139" s="152" t="s">
        <v>20</v>
      </c>
      <c r="F1139" s="153" t="s">
        <v>526</v>
      </c>
      <c r="H1139" s="152" t="s">
        <v>20</v>
      </c>
      <c r="I1139" s="154"/>
      <c r="L1139" s="150"/>
      <c r="M1139" s="155"/>
      <c r="T1139" s="156"/>
      <c r="AT1139" s="152" t="s">
        <v>203</v>
      </c>
      <c r="AU1139" s="152" t="s">
        <v>89</v>
      </c>
      <c r="AV1139" s="12" t="s">
        <v>22</v>
      </c>
      <c r="AW1139" s="12" t="s">
        <v>39</v>
      </c>
      <c r="AX1139" s="12" t="s">
        <v>80</v>
      </c>
      <c r="AY1139" s="152" t="s">
        <v>192</v>
      </c>
    </row>
    <row r="1140" spans="2:65" s="13" customFormat="1" ht="10.199999999999999" x14ac:dyDescent="0.2">
      <c r="B1140" s="157"/>
      <c r="D1140" s="151" t="s">
        <v>203</v>
      </c>
      <c r="E1140" s="158" t="s">
        <v>20</v>
      </c>
      <c r="F1140" s="159" t="s">
        <v>5050</v>
      </c>
      <c r="H1140" s="160">
        <v>10</v>
      </c>
      <c r="I1140" s="161"/>
      <c r="L1140" s="157"/>
      <c r="M1140" s="162"/>
      <c r="T1140" s="163"/>
      <c r="AT1140" s="158" t="s">
        <v>203</v>
      </c>
      <c r="AU1140" s="158" t="s">
        <v>89</v>
      </c>
      <c r="AV1140" s="13" t="s">
        <v>89</v>
      </c>
      <c r="AW1140" s="13" t="s">
        <v>39</v>
      </c>
      <c r="AX1140" s="13" t="s">
        <v>80</v>
      </c>
      <c r="AY1140" s="158" t="s">
        <v>192</v>
      </c>
    </row>
    <row r="1141" spans="2:65" s="14" customFormat="1" ht="10.199999999999999" x14ac:dyDescent="0.2">
      <c r="B1141" s="164"/>
      <c r="D1141" s="151" t="s">
        <v>203</v>
      </c>
      <c r="E1141" s="165" t="s">
        <v>3992</v>
      </c>
      <c r="F1141" s="166" t="s">
        <v>207</v>
      </c>
      <c r="H1141" s="167">
        <v>15.933999999999999</v>
      </c>
      <c r="I1141" s="168"/>
      <c r="L1141" s="164"/>
      <c r="M1141" s="169"/>
      <c r="T1141" s="170"/>
      <c r="AT1141" s="165" t="s">
        <v>203</v>
      </c>
      <c r="AU1141" s="165" t="s">
        <v>89</v>
      </c>
      <c r="AV1141" s="14" t="s">
        <v>199</v>
      </c>
      <c r="AW1141" s="14" t="s">
        <v>39</v>
      </c>
      <c r="AX1141" s="14" t="s">
        <v>22</v>
      </c>
      <c r="AY1141" s="165" t="s">
        <v>192</v>
      </c>
    </row>
    <row r="1142" spans="2:65" s="1" customFormat="1" ht="16.5" customHeight="1" x14ac:dyDescent="0.2">
      <c r="B1142" s="33"/>
      <c r="C1142" s="133" t="s">
        <v>2979</v>
      </c>
      <c r="D1142" s="133" t="s">
        <v>194</v>
      </c>
      <c r="E1142" s="134" t="s">
        <v>5051</v>
      </c>
      <c r="F1142" s="135" t="s">
        <v>5052</v>
      </c>
      <c r="G1142" s="136" t="s">
        <v>234</v>
      </c>
      <c r="H1142" s="137">
        <v>15.933999999999999</v>
      </c>
      <c r="I1142" s="138"/>
      <c r="J1142" s="139">
        <f>ROUND(I1142*H1142,2)</f>
        <v>0</v>
      </c>
      <c r="K1142" s="135" t="s">
        <v>198</v>
      </c>
      <c r="L1142" s="33"/>
      <c r="M1142" s="140" t="s">
        <v>20</v>
      </c>
      <c r="N1142" s="141" t="s">
        <v>51</v>
      </c>
      <c r="P1142" s="142">
        <f>O1142*H1142</f>
        <v>0</v>
      </c>
      <c r="Q1142" s="142">
        <v>0</v>
      </c>
      <c r="R1142" s="142">
        <f>Q1142*H1142</f>
        <v>0</v>
      </c>
      <c r="S1142" s="142">
        <v>0</v>
      </c>
      <c r="T1142" s="143">
        <f>S1142*H1142</f>
        <v>0</v>
      </c>
      <c r="AR1142" s="144" t="s">
        <v>350</v>
      </c>
      <c r="AT1142" s="144" t="s">
        <v>194</v>
      </c>
      <c r="AU1142" s="144" t="s">
        <v>89</v>
      </c>
      <c r="AY1142" s="18" t="s">
        <v>192</v>
      </c>
      <c r="BE1142" s="145">
        <f>IF(N1142="základní",J1142,0)</f>
        <v>0</v>
      </c>
      <c r="BF1142" s="145">
        <f>IF(N1142="snížená",J1142,0)</f>
        <v>0</v>
      </c>
      <c r="BG1142" s="145">
        <f>IF(N1142="zákl. přenesená",J1142,0)</f>
        <v>0</v>
      </c>
      <c r="BH1142" s="145">
        <f>IF(N1142="sníž. přenesená",J1142,0)</f>
        <v>0</v>
      </c>
      <c r="BI1142" s="145">
        <f>IF(N1142="nulová",J1142,0)</f>
        <v>0</v>
      </c>
      <c r="BJ1142" s="18" t="s">
        <v>22</v>
      </c>
      <c r="BK1142" s="145">
        <f>ROUND(I1142*H1142,2)</f>
        <v>0</v>
      </c>
      <c r="BL1142" s="18" t="s">
        <v>350</v>
      </c>
      <c r="BM1142" s="144" t="s">
        <v>5053</v>
      </c>
    </row>
    <row r="1143" spans="2:65" s="1" customFormat="1" ht="10.199999999999999" x14ac:dyDescent="0.2">
      <c r="B1143" s="33"/>
      <c r="D1143" s="146" t="s">
        <v>201</v>
      </c>
      <c r="F1143" s="147" t="s">
        <v>5054</v>
      </c>
      <c r="I1143" s="148"/>
      <c r="L1143" s="33"/>
      <c r="M1143" s="149"/>
      <c r="T1143" s="54"/>
      <c r="AT1143" s="18" t="s">
        <v>201</v>
      </c>
      <c r="AU1143" s="18" t="s">
        <v>89</v>
      </c>
    </row>
    <row r="1144" spans="2:65" s="13" customFormat="1" ht="10.199999999999999" x14ac:dyDescent="0.2">
      <c r="B1144" s="157"/>
      <c r="D1144" s="151" t="s">
        <v>203</v>
      </c>
      <c r="E1144" s="158" t="s">
        <v>20</v>
      </c>
      <c r="F1144" s="159" t="s">
        <v>3992</v>
      </c>
      <c r="H1144" s="160">
        <v>15.933999999999999</v>
      </c>
      <c r="I1144" s="161"/>
      <c r="L1144" s="157"/>
      <c r="M1144" s="162"/>
      <c r="T1144" s="163"/>
      <c r="AT1144" s="158" t="s">
        <v>203</v>
      </c>
      <c r="AU1144" s="158" t="s">
        <v>89</v>
      </c>
      <c r="AV1144" s="13" t="s">
        <v>89</v>
      </c>
      <c r="AW1144" s="13" t="s">
        <v>39</v>
      </c>
      <c r="AX1144" s="13" t="s">
        <v>22</v>
      </c>
      <c r="AY1144" s="158" t="s">
        <v>192</v>
      </c>
    </row>
    <row r="1145" spans="2:65" s="1" customFormat="1" ht="16.5" customHeight="1" x14ac:dyDescent="0.2">
      <c r="B1145" s="33"/>
      <c r="C1145" s="133" t="s">
        <v>2984</v>
      </c>
      <c r="D1145" s="133" t="s">
        <v>194</v>
      </c>
      <c r="E1145" s="134" t="s">
        <v>5055</v>
      </c>
      <c r="F1145" s="135" t="s">
        <v>5056</v>
      </c>
      <c r="G1145" s="136" t="s">
        <v>234</v>
      </c>
      <c r="H1145" s="137">
        <v>31.867999999999999</v>
      </c>
      <c r="I1145" s="138"/>
      <c r="J1145" s="139">
        <f>ROUND(I1145*H1145,2)</f>
        <v>0</v>
      </c>
      <c r="K1145" s="135" t="s">
        <v>198</v>
      </c>
      <c r="L1145" s="33"/>
      <c r="M1145" s="140" t="s">
        <v>20</v>
      </c>
      <c r="N1145" s="141" t="s">
        <v>51</v>
      </c>
      <c r="P1145" s="142">
        <f>O1145*H1145</f>
        <v>0</v>
      </c>
      <c r="Q1145" s="142">
        <v>1.2E-4</v>
      </c>
      <c r="R1145" s="142">
        <f>Q1145*H1145</f>
        <v>3.8241600000000001E-3</v>
      </c>
      <c r="S1145" s="142">
        <v>0</v>
      </c>
      <c r="T1145" s="143">
        <f>S1145*H1145</f>
        <v>0</v>
      </c>
      <c r="AR1145" s="144" t="s">
        <v>350</v>
      </c>
      <c r="AT1145" s="144" t="s">
        <v>194</v>
      </c>
      <c r="AU1145" s="144" t="s">
        <v>89</v>
      </c>
      <c r="AY1145" s="18" t="s">
        <v>192</v>
      </c>
      <c r="BE1145" s="145">
        <f>IF(N1145="základní",J1145,0)</f>
        <v>0</v>
      </c>
      <c r="BF1145" s="145">
        <f>IF(N1145="snížená",J1145,0)</f>
        <v>0</v>
      </c>
      <c r="BG1145" s="145">
        <f>IF(N1145="zákl. přenesená",J1145,0)</f>
        <v>0</v>
      </c>
      <c r="BH1145" s="145">
        <f>IF(N1145="sníž. přenesená",J1145,0)</f>
        <v>0</v>
      </c>
      <c r="BI1145" s="145">
        <f>IF(N1145="nulová",J1145,0)</f>
        <v>0</v>
      </c>
      <c r="BJ1145" s="18" t="s">
        <v>22</v>
      </c>
      <c r="BK1145" s="145">
        <f>ROUND(I1145*H1145,2)</f>
        <v>0</v>
      </c>
      <c r="BL1145" s="18" t="s">
        <v>350</v>
      </c>
      <c r="BM1145" s="144" t="s">
        <v>5057</v>
      </c>
    </row>
    <row r="1146" spans="2:65" s="1" customFormat="1" ht="10.199999999999999" x14ac:dyDescent="0.2">
      <c r="B1146" s="33"/>
      <c r="D1146" s="146" t="s">
        <v>201</v>
      </c>
      <c r="F1146" s="147" t="s">
        <v>5058</v>
      </c>
      <c r="I1146" s="148"/>
      <c r="L1146" s="33"/>
      <c r="M1146" s="149"/>
      <c r="T1146" s="54"/>
      <c r="AT1146" s="18" t="s">
        <v>201</v>
      </c>
      <c r="AU1146" s="18" t="s">
        <v>89</v>
      </c>
    </row>
    <row r="1147" spans="2:65" s="12" customFormat="1" ht="10.199999999999999" x14ac:dyDescent="0.2">
      <c r="B1147" s="150"/>
      <c r="D1147" s="151" t="s">
        <v>203</v>
      </c>
      <c r="E1147" s="152" t="s">
        <v>20</v>
      </c>
      <c r="F1147" s="153" t="s">
        <v>5059</v>
      </c>
      <c r="H1147" s="152" t="s">
        <v>20</v>
      </c>
      <c r="I1147" s="154"/>
      <c r="L1147" s="150"/>
      <c r="M1147" s="155"/>
      <c r="T1147" s="156"/>
      <c r="AT1147" s="152" t="s">
        <v>203</v>
      </c>
      <c r="AU1147" s="152" t="s">
        <v>89</v>
      </c>
      <c r="AV1147" s="12" t="s">
        <v>22</v>
      </c>
      <c r="AW1147" s="12" t="s">
        <v>39</v>
      </c>
      <c r="AX1147" s="12" t="s">
        <v>80</v>
      </c>
      <c r="AY1147" s="152" t="s">
        <v>192</v>
      </c>
    </row>
    <row r="1148" spans="2:65" s="13" customFormat="1" ht="10.199999999999999" x14ac:dyDescent="0.2">
      <c r="B1148" s="157"/>
      <c r="D1148" s="151" t="s">
        <v>203</v>
      </c>
      <c r="E1148" s="158" t="s">
        <v>20</v>
      </c>
      <c r="F1148" s="159" t="s">
        <v>5060</v>
      </c>
      <c r="H1148" s="160">
        <v>31.867999999999999</v>
      </c>
      <c r="I1148" s="161"/>
      <c r="L1148" s="157"/>
      <c r="M1148" s="162"/>
      <c r="T1148" s="163"/>
      <c r="AT1148" s="158" t="s">
        <v>203</v>
      </c>
      <c r="AU1148" s="158" t="s">
        <v>89</v>
      </c>
      <c r="AV1148" s="13" t="s">
        <v>89</v>
      </c>
      <c r="AW1148" s="13" t="s">
        <v>39</v>
      </c>
      <c r="AX1148" s="13" t="s">
        <v>22</v>
      </c>
      <c r="AY1148" s="158" t="s">
        <v>192</v>
      </c>
    </row>
    <row r="1149" spans="2:65" s="1" customFormat="1" ht="16.5" customHeight="1" x14ac:dyDescent="0.2">
      <c r="B1149" s="33"/>
      <c r="C1149" s="133" t="s">
        <v>2989</v>
      </c>
      <c r="D1149" s="133" t="s">
        <v>194</v>
      </c>
      <c r="E1149" s="134" t="s">
        <v>3772</v>
      </c>
      <c r="F1149" s="135" t="s">
        <v>3773</v>
      </c>
      <c r="G1149" s="136" t="s">
        <v>234</v>
      </c>
      <c r="H1149" s="137">
        <v>433.27600000000001</v>
      </c>
      <c r="I1149" s="138"/>
      <c r="J1149" s="139">
        <f>ROUND(I1149*H1149,2)</f>
        <v>0</v>
      </c>
      <c r="K1149" s="135" t="s">
        <v>198</v>
      </c>
      <c r="L1149" s="33"/>
      <c r="M1149" s="140" t="s">
        <v>20</v>
      </c>
      <c r="N1149" s="141" t="s">
        <v>51</v>
      </c>
      <c r="P1149" s="142">
        <f>O1149*H1149</f>
        <v>0</v>
      </c>
      <c r="Q1149" s="142">
        <v>0</v>
      </c>
      <c r="R1149" s="142">
        <f>Q1149*H1149</f>
        <v>0</v>
      </c>
      <c r="S1149" s="142">
        <v>0</v>
      </c>
      <c r="T1149" s="143">
        <f>S1149*H1149</f>
        <v>0</v>
      </c>
      <c r="AR1149" s="144" t="s">
        <v>350</v>
      </c>
      <c r="AT1149" s="144" t="s">
        <v>194</v>
      </c>
      <c r="AU1149" s="144" t="s">
        <v>89</v>
      </c>
      <c r="AY1149" s="18" t="s">
        <v>192</v>
      </c>
      <c r="BE1149" s="145">
        <f>IF(N1149="základní",J1149,0)</f>
        <v>0</v>
      </c>
      <c r="BF1149" s="145">
        <f>IF(N1149="snížená",J1149,0)</f>
        <v>0</v>
      </c>
      <c r="BG1149" s="145">
        <f>IF(N1149="zákl. přenesená",J1149,0)</f>
        <v>0</v>
      </c>
      <c r="BH1149" s="145">
        <f>IF(N1149="sníž. přenesená",J1149,0)</f>
        <v>0</v>
      </c>
      <c r="BI1149" s="145">
        <f>IF(N1149="nulová",J1149,0)</f>
        <v>0</v>
      </c>
      <c r="BJ1149" s="18" t="s">
        <v>22</v>
      </c>
      <c r="BK1149" s="145">
        <f>ROUND(I1149*H1149,2)</f>
        <v>0</v>
      </c>
      <c r="BL1149" s="18" t="s">
        <v>350</v>
      </c>
      <c r="BM1149" s="144" t="s">
        <v>5061</v>
      </c>
    </row>
    <row r="1150" spans="2:65" s="1" customFormat="1" ht="10.199999999999999" x14ac:dyDescent="0.2">
      <c r="B1150" s="33"/>
      <c r="D1150" s="146" t="s">
        <v>201</v>
      </c>
      <c r="F1150" s="147" t="s">
        <v>3775</v>
      </c>
      <c r="I1150" s="148"/>
      <c r="L1150" s="33"/>
      <c r="M1150" s="149"/>
      <c r="T1150" s="54"/>
      <c r="AT1150" s="18" t="s">
        <v>201</v>
      </c>
      <c r="AU1150" s="18" t="s">
        <v>89</v>
      </c>
    </row>
    <row r="1151" spans="2:65" s="13" customFormat="1" ht="10.199999999999999" x14ac:dyDescent="0.2">
      <c r="B1151" s="157"/>
      <c r="D1151" s="151" t="s">
        <v>203</v>
      </c>
      <c r="E1151" s="158" t="s">
        <v>20</v>
      </c>
      <c r="F1151" s="159" t="s">
        <v>3989</v>
      </c>
      <c r="H1151" s="160">
        <v>433.27600000000001</v>
      </c>
      <c r="I1151" s="161"/>
      <c r="L1151" s="157"/>
      <c r="M1151" s="162"/>
      <c r="T1151" s="163"/>
      <c r="AT1151" s="158" t="s">
        <v>203</v>
      </c>
      <c r="AU1151" s="158" t="s">
        <v>89</v>
      </c>
      <c r="AV1151" s="13" t="s">
        <v>89</v>
      </c>
      <c r="AW1151" s="13" t="s">
        <v>39</v>
      </c>
      <c r="AX1151" s="13" t="s">
        <v>22</v>
      </c>
      <c r="AY1151" s="158" t="s">
        <v>192</v>
      </c>
    </row>
    <row r="1152" spans="2:65" s="1" customFormat="1" ht="16.5" customHeight="1" x14ac:dyDescent="0.2">
      <c r="B1152" s="33"/>
      <c r="C1152" s="133" t="s">
        <v>2994</v>
      </c>
      <c r="D1152" s="133" t="s">
        <v>194</v>
      </c>
      <c r="E1152" s="134" t="s">
        <v>5062</v>
      </c>
      <c r="F1152" s="135" t="s">
        <v>5063</v>
      </c>
      <c r="G1152" s="136" t="s">
        <v>234</v>
      </c>
      <c r="H1152" s="137">
        <v>433.27600000000001</v>
      </c>
      <c r="I1152" s="138"/>
      <c r="J1152" s="139">
        <f>ROUND(I1152*H1152,2)</f>
        <v>0</v>
      </c>
      <c r="K1152" s="135" t="s">
        <v>198</v>
      </c>
      <c r="L1152" s="33"/>
      <c r="M1152" s="140" t="s">
        <v>20</v>
      </c>
      <c r="N1152" s="141" t="s">
        <v>51</v>
      </c>
      <c r="P1152" s="142">
        <f>O1152*H1152</f>
        <v>0</v>
      </c>
      <c r="Q1152" s="142">
        <v>3.0000000000000001E-3</v>
      </c>
      <c r="R1152" s="142">
        <f>Q1152*H1152</f>
        <v>1.299828</v>
      </c>
      <c r="S1152" s="142">
        <v>0</v>
      </c>
      <c r="T1152" s="143">
        <f>S1152*H1152</f>
        <v>0</v>
      </c>
      <c r="AR1152" s="144" t="s">
        <v>350</v>
      </c>
      <c r="AT1152" s="144" t="s">
        <v>194</v>
      </c>
      <c r="AU1152" s="144" t="s">
        <v>89</v>
      </c>
      <c r="AY1152" s="18" t="s">
        <v>192</v>
      </c>
      <c r="BE1152" s="145">
        <f>IF(N1152="základní",J1152,0)</f>
        <v>0</v>
      </c>
      <c r="BF1152" s="145">
        <f>IF(N1152="snížená",J1152,0)</f>
        <v>0</v>
      </c>
      <c r="BG1152" s="145">
        <f>IF(N1152="zákl. přenesená",J1152,0)</f>
        <v>0</v>
      </c>
      <c r="BH1152" s="145">
        <f>IF(N1152="sníž. přenesená",J1152,0)</f>
        <v>0</v>
      </c>
      <c r="BI1152" s="145">
        <f>IF(N1152="nulová",J1152,0)</f>
        <v>0</v>
      </c>
      <c r="BJ1152" s="18" t="s">
        <v>22</v>
      </c>
      <c r="BK1152" s="145">
        <f>ROUND(I1152*H1152,2)</f>
        <v>0</v>
      </c>
      <c r="BL1152" s="18" t="s">
        <v>350</v>
      </c>
      <c r="BM1152" s="144" t="s">
        <v>5064</v>
      </c>
    </row>
    <row r="1153" spans="2:65" s="1" customFormat="1" ht="10.199999999999999" x14ac:dyDescent="0.2">
      <c r="B1153" s="33"/>
      <c r="D1153" s="146" t="s">
        <v>201</v>
      </c>
      <c r="F1153" s="147" t="s">
        <v>5065</v>
      </c>
      <c r="I1153" s="148"/>
      <c r="L1153" s="33"/>
      <c r="M1153" s="149"/>
      <c r="T1153" s="54"/>
      <c r="AT1153" s="18" t="s">
        <v>201</v>
      </c>
      <c r="AU1153" s="18" t="s">
        <v>89</v>
      </c>
    </row>
    <row r="1154" spans="2:65" s="13" customFormat="1" ht="10.199999999999999" x14ac:dyDescent="0.2">
      <c r="B1154" s="157"/>
      <c r="D1154" s="151" t="s">
        <v>203</v>
      </c>
      <c r="E1154" s="158" t="s">
        <v>20</v>
      </c>
      <c r="F1154" s="159" t="s">
        <v>3989</v>
      </c>
      <c r="H1154" s="160">
        <v>433.27600000000001</v>
      </c>
      <c r="I1154" s="161"/>
      <c r="L1154" s="157"/>
      <c r="M1154" s="162"/>
      <c r="T1154" s="163"/>
      <c r="AT1154" s="158" t="s">
        <v>203</v>
      </c>
      <c r="AU1154" s="158" t="s">
        <v>89</v>
      </c>
      <c r="AV1154" s="13" t="s">
        <v>89</v>
      </c>
      <c r="AW1154" s="13" t="s">
        <v>39</v>
      </c>
      <c r="AX1154" s="13" t="s">
        <v>22</v>
      </c>
      <c r="AY1154" s="158" t="s">
        <v>192</v>
      </c>
    </row>
    <row r="1155" spans="2:65" s="1" customFormat="1" ht="16.5" customHeight="1" x14ac:dyDescent="0.2">
      <c r="B1155" s="33"/>
      <c r="C1155" s="133" t="s">
        <v>2999</v>
      </c>
      <c r="D1155" s="133" t="s">
        <v>194</v>
      </c>
      <c r="E1155" s="134" t="s">
        <v>5066</v>
      </c>
      <c r="F1155" s="135" t="s">
        <v>5067</v>
      </c>
      <c r="G1155" s="136" t="s">
        <v>234</v>
      </c>
      <c r="H1155" s="137">
        <v>32.26</v>
      </c>
      <c r="I1155" s="138"/>
      <c r="J1155" s="139">
        <f>ROUND(I1155*H1155,2)</f>
        <v>0</v>
      </c>
      <c r="K1155" s="135" t="s">
        <v>198</v>
      </c>
      <c r="L1155" s="33"/>
      <c r="M1155" s="140" t="s">
        <v>20</v>
      </c>
      <c r="N1155" s="141" t="s">
        <v>51</v>
      </c>
      <c r="P1155" s="142">
        <f>O1155*H1155</f>
        <v>0</v>
      </c>
      <c r="Q1155" s="142">
        <v>2.1559999999999999E-2</v>
      </c>
      <c r="R1155" s="142">
        <f>Q1155*H1155</f>
        <v>0.69552559999999997</v>
      </c>
      <c r="S1155" s="142">
        <v>0</v>
      </c>
      <c r="T1155" s="143">
        <f>S1155*H1155</f>
        <v>0</v>
      </c>
      <c r="AR1155" s="144" t="s">
        <v>350</v>
      </c>
      <c r="AT1155" s="144" t="s">
        <v>194</v>
      </c>
      <c r="AU1155" s="144" t="s">
        <v>89</v>
      </c>
      <c r="AY1155" s="18" t="s">
        <v>192</v>
      </c>
      <c r="BE1155" s="145">
        <f>IF(N1155="základní",J1155,0)</f>
        <v>0</v>
      </c>
      <c r="BF1155" s="145">
        <f>IF(N1155="snížená",J1155,0)</f>
        <v>0</v>
      </c>
      <c r="BG1155" s="145">
        <f>IF(N1155="zákl. přenesená",J1155,0)</f>
        <v>0</v>
      </c>
      <c r="BH1155" s="145">
        <f>IF(N1155="sníž. přenesená",J1155,0)</f>
        <v>0</v>
      </c>
      <c r="BI1155" s="145">
        <f>IF(N1155="nulová",J1155,0)</f>
        <v>0</v>
      </c>
      <c r="BJ1155" s="18" t="s">
        <v>22</v>
      </c>
      <c r="BK1155" s="145">
        <f>ROUND(I1155*H1155,2)</f>
        <v>0</v>
      </c>
      <c r="BL1155" s="18" t="s">
        <v>350</v>
      </c>
      <c r="BM1155" s="144" t="s">
        <v>5068</v>
      </c>
    </row>
    <row r="1156" spans="2:65" s="1" customFormat="1" ht="10.199999999999999" x14ac:dyDescent="0.2">
      <c r="B1156" s="33"/>
      <c r="D1156" s="146" t="s">
        <v>201</v>
      </c>
      <c r="F1156" s="147" t="s">
        <v>5069</v>
      </c>
      <c r="I1156" s="148"/>
      <c r="L1156" s="33"/>
      <c r="M1156" s="149"/>
      <c r="T1156" s="54"/>
      <c r="AT1156" s="18" t="s">
        <v>201</v>
      </c>
      <c r="AU1156" s="18" t="s">
        <v>89</v>
      </c>
    </row>
    <row r="1157" spans="2:65" s="12" customFormat="1" ht="10.199999999999999" x14ac:dyDescent="0.2">
      <c r="B1157" s="150"/>
      <c r="D1157" s="151" t="s">
        <v>203</v>
      </c>
      <c r="E1157" s="152" t="s">
        <v>20</v>
      </c>
      <c r="F1157" s="153" t="s">
        <v>5070</v>
      </c>
      <c r="H1157" s="152" t="s">
        <v>20</v>
      </c>
      <c r="I1157" s="154"/>
      <c r="L1157" s="150"/>
      <c r="M1157" s="155"/>
      <c r="T1157" s="156"/>
      <c r="AT1157" s="152" t="s">
        <v>203</v>
      </c>
      <c r="AU1157" s="152" t="s">
        <v>89</v>
      </c>
      <c r="AV1157" s="12" t="s">
        <v>22</v>
      </c>
      <c r="AW1157" s="12" t="s">
        <v>39</v>
      </c>
      <c r="AX1157" s="12" t="s">
        <v>80</v>
      </c>
      <c r="AY1157" s="152" t="s">
        <v>192</v>
      </c>
    </row>
    <row r="1158" spans="2:65" s="12" customFormat="1" ht="10.199999999999999" x14ac:dyDescent="0.2">
      <c r="B1158" s="150"/>
      <c r="D1158" s="151" t="s">
        <v>203</v>
      </c>
      <c r="E1158" s="152" t="s">
        <v>20</v>
      </c>
      <c r="F1158" s="153" t="s">
        <v>5071</v>
      </c>
      <c r="H1158" s="152" t="s">
        <v>20</v>
      </c>
      <c r="I1158" s="154"/>
      <c r="L1158" s="150"/>
      <c r="M1158" s="155"/>
      <c r="T1158" s="156"/>
      <c r="AT1158" s="152" t="s">
        <v>203</v>
      </c>
      <c r="AU1158" s="152" t="s">
        <v>89</v>
      </c>
      <c r="AV1158" s="12" t="s">
        <v>22</v>
      </c>
      <c r="AW1158" s="12" t="s">
        <v>39</v>
      </c>
      <c r="AX1158" s="12" t="s">
        <v>80</v>
      </c>
      <c r="AY1158" s="152" t="s">
        <v>192</v>
      </c>
    </row>
    <row r="1159" spans="2:65" s="12" customFormat="1" ht="10.199999999999999" x14ac:dyDescent="0.2">
      <c r="B1159" s="150"/>
      <c r="D1159" s="151" t="s">
        <v>203</v>
      </c>
      <c r="E1159" s="152" t="s">
        <v>20</v>
      </c>
      <c r="F1159" s="153" t="s">
        <v>4351</v>
      </c>
      <c r="H1159" s="152" t="s">
        <v>20</v>
      </c>
      <c r="I1159" s="154"/>
      <c r="L1159" s="150"/>
      <c r="M1159" s="155"/>
      <c r="T1159" s="156"/>
      <c r="AT1159" s="152" t="s">
        <v>203</v>
      </c>
      <c r="AU1159" s="152" t="s">
        <v>89</v>
      </c>
      <c r="AV1159" s="12" t="s">
        <v>22</v>
      </c>
      <c r="AW1159" s="12" t="s">
        <v>39</v>
      </c>
      <c r="AX1159" s="12" t="s">
        <v>80</v>
      </c>
      <c r="AY1159" s="152" t="s">
        <v>192</v>
      </c>
    </row>
    <row r="1160" spans="2:65" s="12" customFormat="1" ht="10.199999999999999" x14ac:dyDescent="0.2">
      <c r="B1160" s="150"/>
      <c r="D1160" s="151" t="s">
        <v>203</v>
      </c>
      <c r="E1160" s="152" t="s">
        <v>20</v>
      </c>
      <c r="F1160" s="153" t="s">
        <v>4352</v>
      </c>
      <c r="H1160" s="152" t="s">
        <v>20</v>
      </c>
      <c r="I1160" s="154"/>
      <c r="L1160" s="150"/>
      <c r="M1160" s="155"/>
      <c r="T1160" s="156"/>
      <c r="AT1160" s="152" t="s">
        <v>203</v>
      </c>
      <c r="AU1160" s="152" t="s">
        <v>89</v>
      </c>
      <c r="AV1160" s="12" t="s">
        <v>22</v>
      </c>
      <c r="AW1160" s="12" t="s">
        <v>39</v>
      </c>
      <c r="AX1160" s="12" t="s">
        <v>80</v>
      </c>
      <c r="AY1160" s="152" t="s">
        <v>192</v>
      </c>
    </row>
    <row r="1161" spans="2:65" s="13" customFormat="1" ht="10.199999999999999" x14ac:dyDescent="0.2">
      <c r="B1161" s="157"/>
      <c r="D1161" s="151" t="s">
        <v>203</v>
      </c>
      <c r="E1161" s="158" t="s">
        <v>20</v>
      </c>
      <c r="F1161" s="159" t="s">
        <v>4353</v>
      </c>
      <c r="H1161" s="160">
        <v>7</v>
      </c>
      <c r="I1161" s="161"/>
      <c r="L1161" s="157"/>
      <c r="M1161" s="162"/>
      <c r="T1161" s="163"/>
      <c r="AT1161" s="158" t="s">
        <v>203</v>
      </c>
      <c r="AU1161" s="158" t="s">
        <v>89</v>
      </c>
      <c r="AV1161" s="13" t="s">
        <v>89</v>
      </c>
      <c r="AW1161" s="13" t="s">
        <v>39</v>
      </c>
      <c r="AX1161" s="13" t="s">
        <v>80</v>
      </c>
      <c r="AY1161" s="158" t="s">
        <v>192</v>
      </c>
    </row>
    <row r="1162" spans="2:65" s="12" customFormat="1" ht="10.199999999999999" x14ac:dyDescent="0.2">
      <c r="B1162" s="150"/>
      <c r="D1162" s="151" t="s">
        <v>203</v>
      </c>
      <c r="E1162" s="152" t="s">
        <v>20</v>
      </c>
      <c r="F1162" s="153" t="s">
        <v>5072</v>
      </c>
      <c r="H1162" s="152" t="s">
        <v>20</v>
      </c>
      <c r="I1162" s="154"/>
      <c r="L1162" s="150"/>
      <c r="M1162" s="155"/>
      <c r="T1162" s="156"/>
      <c r="AT1162" s="152" t="s">
        <v>203</v>
      </c>
      <c r="AU1162" s="152" t="s">
        <v>89</v>
      </c>
      <c r="AV1162" s="12" t="s">
        <v>22</v>
      </c>
      <c r="AW1162" s="12" t="s">
        <v>39</v>
      </c>
      <c r="AX1162" s="12" t="s">
        <v>80</v>
      </c>
      <c r="AY1162" s="152" t="s">
        <v>192</v>
      </c>
    </row>
    <row r="1163" spans="2:65" s="13" customFormat="1" ht="10.199999999999999" x14ac:dyDescent="0.2">
      <c r="B1163" s="157"/>
      <c r="D1163" s="151" t="s">
        <v>203</v>
      </c>
      <c r="E1163" s="158" t="s">
        <v>20</v>
      </c>
      <c r="F1163" s="159" t="s">
        <v>4355</v>
      </c>
      <c r="H1163" s="160">
        <v>11.16</v>
      </c>
      <c r="I1163" s="161"/>
      <c r="L1163" s="157"/>
      <c r="M1163" s="162"/>
      <c r="T1163" s="163"/>
      <c r="AT1163" s="158" t="s">
        <v>203</v>
      </c>
      <c r="AU1163" s="158" t="s">
        <v>89</v>
      </c>
      <c r="AV1163" s="13" t="s">
        <v>89</v>
      </c>
      <c r="AW1163" s="13" t="s">
        <v>39</v>
      </c>
      <c r="AX1163" s="13" t="s">
        <v>80</v>
      </c>
      <c r="AY1163" s="158" t="s">
        <v>192</v>
      </c>
    </row>
    <row r="1164" spans="2:65" s="12" customFormat="1" ht="10.199999999999999" x14ac:dyDescent="0.2">
      <c r="B1164" s="150"/>
      <c r="D1164" s="151" t="s">
        <v>203</v>
      </c>
      <c r="E1164" s="152" t="s">
        <v>20</v>
      </c>
      <c r="F1164" s="153" t="s">
        <v>5073</v>
      </c>
      <c r="H1164" s="152" t="s">
        <v>20</v>
      </c>
      <c r="I1164" s="154"/>
      <c r="L1164" s="150"/>
      <c r="M1164" s="155"/>
      <c r="T1164" s="156"/>
      <c r="AT1164" s="152" t="s">
        <v>203</v>
      </c>
      <c r="AU1164" s="152" t="s">
        <v>89</v>
      </c>
      <c r="AV1164" s="12" t="s">
        <v>22</v>
      </c>
      <c r="AW1164" s="12" t="s">
        <v>39</v>
      </c>
      <c r="AX1164" s="12" t="s">
        <v>80</v>
      </c>
      <c r="AY1164" s="152" t="s">
        <v>192</v>
      </c>
    </row>
    <row r="1165" spans="2:65" s="13" customFormat="1" ht="10.199999999999999" x14ac:dyDescent="0.2">
      <c r="B1165" s="157"/>
      <c r="D1165" s="151" t="s">
        <v>203</v>
      </c>
      <c r="E1165" s="158" t="s">
        <v>20</v>
      </c>
      <c r="F1165" s="159" t="s">
        <v>5074</v>
      </c>
      <c r="H1165" s="160">
        <v>9.1</v>
      </c>
      <c r="I1165" s="161"/>
      <c r="L1165" s="157"/>
      <c r="M1165" s="162"/>
      <c r="T1165" s="163"/>
      <c r="AT1165" s="158" t="s">
        <v>203</v>
      </c>
      <c r="AU1165" s="158" t="s">
        <v>89</v>
      </c>
      <c r="AV1165" s="13" t="s">
        <v>89</v>
      </c>
      <c r="AW1165" s="13" t="s">
        <v>39</v>
      </c>
      <c r="AX1165" s="13" t="s">
        <v>80</v>
      </c>
      <c r="AY1165" s="158" t="s">
        <v>192</v>
      </c>
    </row>
    <row r="1166" spans="2:65" s="12" customFormat="1" ht="10.199999999999999" x14ac:dyDescent="0.2">
      <c r="B1166" s="150"/>
      <c r="D1166" s="151" t="s">
        <v>203</v>
      </c>
      <c r="E1166" s="152" t="s">
        <v>20</v>
      </c>
      <c r="F1166" s="153" t="s">
        <v>5075</v>
      </c>
      <c r="H1166" s="152" t="s">
        <v>20</v>
      </c>
      <c r="I1166" s="154"/>
      <c r="L1166" s="150"/>
      <c r="M1166" s="155"/>
      <c r="T1166" s="156"/>
      <c r="AT1166" s="152" t="s">
        <v>203</v>
      </c>
      <c r="AU1166" s="152" t="s">
        <v>89</v>
      </c>
      <c r="AV1166" s="12" t="s">
        <v>22</v>
      </c>
      <c r="AW1166" s="12" t="s">
        <v>39</v>
      </c>
      <c r="AX1166" s="12" t="s">
        <v>80</v>
      </c>
      <c r="AY1166" s="152" t="s">
        <v>192</v>
      </c>
    </row>
    <row r="1167" spans="2:65" s="13" customFormat="1" ht="10.199999999999999" x14ac:dyDescent="0.2">
      <c r="B1167" s="157"/>
      <c r="D1167" s="151" t="s">
        <v>203</v>
      </c>
      <c r="E1167" s="158" t="s">
        <v>20</v>
      </c>
      <c r="F1167" s="159" t="s">
        <v>640</v>
      </c>
      <c r="H1167" s="160">
        <v>5</v>
      </c>
      <c r="I1167" s="161"/>
      <c r="L1167" s="157"/>
      <c r="M1167" s="162"/>
      <c r="T1167" s="163"/>
      <c r="AT1167" s="158" t="s">
        <v>203</v>
      </c>
      <c r="AU1167" s="158" t="s">
        <v>89</v>
      </c>
      <c r="AV1167" s="13" t="s">
        <v>89</v>
      </c>
      <c r="AW1167" s="13" t="s">
        <v>39</v>
      </c>
      <c r="AX1167" s="13" t="s">
        <v>80</v>
      </c>
      <c r="AY1167" s="158" t="s">
        <v>192</v>
      </c>
    </row>
    <row r="1168" spans="2:65" s="14" customFormat="1" ht="10.199999999999999" x14ac:dyDescent="0.2">
      <c r="B1168" s="164"/>
      <c r="D1168" s="151" t="s">
        <v>203</v>
      </c>
      <c r="E1168" s="165" t="s">
        <v>20</v>
      </c>
      <c r="F1168" s="166" t="s">
        <v>207</v>
      </c>
      <c r="H1168" s="167">
        <v>32.26</v>
      </c>
      <c r="I1168" s="168"/>
      <c r="L1168" s="164"/>
      <c r="M1168" s="169"/>
      <c r="T1168" s="170"/>
      <c r="AT1168" s="165" t="s">
        <v>203</v>
      </c>
      <c r="AU1168" s="165" t="s">
        <v>89</v>
      </c>
      <c r="AV1168" s="14" t="s">
        <v>199</v>
      </c>
      <c r="AW1168" s="14" t="s">
        <v>39</v>
      </c>
      <c r="AX1168" s="14" t="s">
        <v>22</v>
      </c>
      <c r="AY1168" s="165" t="s">
        <v>192</v>
      </c>
    </row>
    <row r="1169" spans="2:65" s="1" customFormat="1" ht="24.15" customHeight="1" x14ac:dyDescent="0.2">
      <c r="B1169" s="33"/>
      <c r="C1169" s="133" t="s">
        <v>3003</v>
      </c>
      <c r="D1169" s="133" t="s">
        <v>194</v>
      </c>
      <c r="E1169" s="134" t="s">
        <v>5076</v>
      </c>
      <c r="F1169" s="135" t="s">
        <v>5077</v>
      </c>
      <c r="G1169" s="136" t="s">
        <v>234</v>
      </c>
      <c r="H1169" s="137">
        <v>433.27600000000001</v>
      </c>
      <c r="I1169" s="138"/>
      <c r="J1169" s="139">
        <f>ROUND(I1169*H1169,2)</f>
        <v>0</v>
      </c>
      <c r="K1169" s="135" t="s">
        <v>198</v>
      </c>
      <c r="L1169" s="33"/>
      <c r="M1169" s="140" t="s">
        <v>20</v>
      </c>
      <c r="N1169" s="141" t="s">
        <v>51</v>
      </c>
      <c r="P1169" s="142">
        <f>O1169*H1169</f>
        <v>0</v>
      </c>
      <c r="Q1169" s="142">
        <v>1.3999999999999999E-4</v>
      </c>
      <c r="R1169" s="142">
        <f>Q1169*H1169</f>
        <v>6.0658639999999993E-2</v>
      </c>
      <c r="S1169" s="142">
        <v>0</v>
      </c>
      <c r="T1169" s="143">
        <f>S1169*H1169</f>
        <v>0</v>
      </c>
      <c r="AR1169" s="144" t="s">
        <v>350</v>
      </c>
      <c r="AT1169" s="144" t="s">
        <v>194</v>
      </c>
      <c r="AU1169" s="144" t="s">
        <v>89</v>
      </c>
      <c r="AY1169" s="18" t="s">
        <v>192</v>
      </c>
      <c r="BE1169" s="145">
        <f>IF(N1169="základní",J1169,0)</f>
        <v>0</v>
      </c>
      <c r="BF1169" s="145">
        <f>IF(N1169="snížená",J1169,0)</f>
        <v>0</v>
      </c>
      <c r="BG1169" s="145">
        <f>IF(N1169="zákl. přenesená",J1169,0)</f>
        <v>0</v>
      </c>
      <c r="BH1169" s="145">
        <f>IF(N1169="sníž. přenesená",J1169,0)</f>
        <v>0</v>
      </c>
      <c r="BI1169" s="145">
        <f>IF(N1169="nulová",J1169,0)</f>
        <v>0</v>
      </c>
      <c r="BJ1169" s="18" t="s">
        <v>22</v>
      </c>
      <c r="BK1169" s="145">
        <f>ROUND(I1169*H1169,2)</f>
        <v>0</v>
      </c>
      <c r="BL1169" s="18" t="s">
        <v>350</v>
      </c>
      <c r="BM1169" s="144" t="s">
        <v>5078</v>
      </c>
    </row>
    <row r="1170" spans="2:65" s="1" customFormat="1" ht="10.199999999999999" x14ac:dyDescent="0.2">
      <c r="B1170" s="33"/>
      <c r="D1170" s="146" t="s">
        <v>201</v>
      </c>
      <c r="F1170" s="147" t="s">
        <v>5079</v>
      </c>
      <c r="I1170" s="148"/>
      <c r="L1170" s="33"/>
      <c r="M1170" s="149"/>
      <c r="T1170" s="54"/>
      <c r="AT1170" s="18" t="s">
        <v>201</v>
      </c>
      <c r="AU1170" s="18" t="s">
        <v>89</v>
      </c>
    </row>
    <row r="1171" spans="2:65" s="12" customFormat="1" ht="10.199999999999999" x14ac:dyDescent="0.2">
      <c r="B1171" s="150"/>
      <c r="D1171" s="151" t="s">
        <v>203</v>
      </c>
      <c r="E1171" s="152" t="s">
        <v>20</v>
      </c>
      <c r="F1171" s="153" t="s">
        <v>5080</v>
      </c>
      <c r="H1171" s="152" t="s">
        <v>20</v>
      </c>
      <c r="I1171" s="154"/>
      <c r="L1171" s="150"/>
      <c r="M1171" s="155"/>
      <c r="T1171" s="156"/>
      <c r="AT1171" s="152" t="s">
        <v>203</v>
      </c>
      <c r="AU1171" s="152" t="s">
        <v>89</v>
      </c>
      <c r="AV1171" s="12" t="s">
        <v>22</v>
      </c>
      <c r="AW1171" s="12" t="s">
        <v>39</v>
      </c>
      <c r="AX1171" s="12" t="s">
        <v>80</v>
      </c>
      <c r="AY1171" s="152" t="s">
        <v>192</v>
      </c>
    </row>
    <row r="1172" spans="2:65" s="12" customFormat="1" ht="10.199999999999999" x14ac:dyDescent="0.2">
      <c r="B1172" s="150"/>
      <c r="D1172" s="151" t="s">
        <v>203</v>
      </c>
      <c r="E1172" s="152" t="s">
        <v>20</v>
      </c>
      <c r="F1172" s="153" t="s">
        <v>4329</v>
      </c>
      <c r="H1172" s="152" t="s">
        <v>20</v>
      </c>
      <c r="I1172" s="154"/>
      <c r="L1172" s="150"/>
      <c r="M1172" s="155"/>
      <c r="T1172" s="156"/>
      <c r="AT1172" s="152" t="s">
        <v>203</v>
      </c>
      <c r="AU1172" s="152" t="s">
        <v>89</v>
      </c>
      <c r="AV1172" s="12" t="s">
        <v>22</v>
      </c>
      <c r="AW1172" s="12" t="s">
        <v>39</v>
      </c>
      <c r="AX1172" s="12" t="s">
        <v>80</v>
      </c>
      <c r="AY1172" s="152" t="s">
        <v>192</v>
      </c>
    </row>
    <row r="1173" spans="2:65" s="12" customFormat="1" ht="10.199999999999999" x14ac:dyDescent="0.2">
      <c r="B1173" s="150"/>
      <c r="D1173" s="151" t="s">
        <v>203</v>
      </c>
      <c r="E1173" s="152" t="s">
        <v>20</v>
      </c>
      <c r="F1173" s="153" t="s">
        <v>5081</v>
      </c>
      <c r="H1173" s="152" t="s">
        <v>20</v>
      </c>
      <c r="I1173" s="154"/>
      <c r="L1173" s="150"/>
      <c r="M1173" s="155"/>
      <c r="T1173" s="156"/>
      <c r="AT1173" s="152" t="s">
        <v>203</v>
      </c>
      <c r="AU1173" s="152" t="s">
        <v>89</v>
      </c>
      <c r="AV1173" s="12" t="s">
        <v>22</v>
      </c>
      <c r="AW1173" s="12" t="s">
        <v>39</v>
      </c>
      <c r="AX1173" s="12" t="s">
        <v>80</v>
      </c>
      <c r="AY1173" s="152" t="s">
        <v>192</v>
      </c>
    </row>
    <row r="1174" spans="2:65" s="12" customFormat="1" ht="10.199999999999999" x14ac:dyDescent="0.2">
      <c r="B1174" s="150"/>
      <c r="D1174" s="151" t="s">
        <v>203</v>
      </c>
      <c r="E1174" s="152" t="s">
        <v>20</v>
      </c>
      <c r="F1174" s="153" t="s">
        <v>4552</v>
      </c>
      <c r="H1174" s="152" t="s">
        <v>20</v>
      </c>
      <c r="I1174" s="154"/>
      <c r="L1174" s="150"/>
      <c r="M1174" s="155"/>
      <c r="T1174" s="156"/>
      <c r="AT1174" s="152" t="s">
        <v>203</v>
      </c>
      <c r="AU1174" s="152" t="s">
        <v>89</v>
      </c>
      <c r="AV1174" s="12" t="s">
        <v>22</v>
      </c>
      <c r="AW1174" s="12" t="s">
        <v>39</v>
      </c>
      <c r="AX1174" s="12" t="s">
        <v>80</v>
      </c>
      <c r="AY1174" s="152" t="s">
        <v>192</v>
      </c>
    </row>
    <row r="1175" spans="2:65" s="13" customFormat="1" ht="10.199999999999999" x14ac:dyDescent="0.2">
      <c r="B1175" s="157"/>
      <c r="D1175" s="151" t="s">
        <v>203</v>
      </c>
      <c r="E1175" s="158" t="s">
        <v>20</v>
      </c>
      <c r="F1175" s="159" t="s">
        <v>4553</v>
      </c>
      <c r="H1175" s="160">
        <v>394</v>
      </c>
      <c r="I1175" s="161"/>
      <c r="L1175" s="157"/>
      <c r="M1175" s="162"/>
      <c r="T1175" s="163"/>
      <c r="AT1175" s="158" t="s">
        <v>203</v>
      </c>
      <c r="AU1175" s="158" t="s">
        <v>89</v>
      </c>
      <c r="AV1175" s="13" t="s">
        <v>89</v>
      </c>
      <c r="AW1175" s="13" t="s">
        <v>39</v>
      </c>
      <c r="AX1175" s="13" t="s">
        <v>80</v>
      </c>
      <c r="AY1175" s="158" t="s">
        <v>192</v>
      </c>
    </row>
    <row r="1176" spans="2:65" s="12" customFormat="1" ht="10.199999999999999" x14ac:dyDescent="0.2">
      <c r="B1176" s="150"/>
      <c r="D1176" s="151" t="s">
        <v>203</v>
      </c>
      <c r="E1176" s="152" t="s">
        <v>20</v>
      </c>
      <c r="F1176" s="153" t="s">
        <v>4556</v>
      </c>
      <c r="H1176" s="152" t="s">
        <v>20</v>
      </c>
      <c r="I1176" s="154"/>
      <c r="L1176" s="150"/>
      <c r="M1176" s="155"/>
      <c r="T1176" s="156"/>
      <c r="AT1176" s="152" t="s">
        <v>203</v>
      </c>
      <c r="AU1176" s="152" t="s">
        <v>89</v>
      </c>
      <c r="AV1176" s="12" t="s">
        <v>22</v>
      </c>
      <c r="AW1176" s="12" t="s">
        <v>39</v>
      </c>
      <c r="AX1176" s="12" t="s">
        <v>80</v>
      </c>
      <c r="AY1176" s="152" t="s">
        <v>192</v>
      </c>
    </row>
    <row r="1177" spans="2:65" s="13" customFormat="1" ht="10.199999999999999" x14ac:dyDescent="0.2">
      <c r="B1177" s="157"/>
      <c r="D1177" s="151" t="s">
        <v>203</v>
      </c>
      <c r="E1177" s="158" t="s">
        <v>20</v>
      </c>
      <c r="F1177" s="159" t="s">
        <v>4557</v>
      </c>
      <c r="H1177" s="160">
        <v>-5.4950000000000001</v>
      </c>
      <c r="I1177" s="161"/>
      <c r="L1177" s="157"/>
      <c r="M1177" s="162"/>
      <c r="T1177" s="163"/>
      <c r="AT1177" s="158" t="s">
        <v>203</v>
      </c>
      <c r="AU1177" s="158" t="s">
        <v>89</v>
      </c>
      <c r="AV1177" s="13" t="s">
        <v>89</v>
      </c>
      <c r="AW1177" s="13" t="s">
        <v>39</v>
      </c>
      <c r="AX1177" s="13" t="s">
        <v>80</v>
      </c>
      <c r="AY1177" s="158" t="s">
        <v>192</v>
      </c>
    </row>
    <row r="1178" spans="2:65" s="13" customFormat="1" ht="10.199999999999999" x14ac:dyDescent="0.2">
      <c r="B1178" s="157"/>
      <c r="D1178" s="151" t="s">
        <v>203</v>
      </c>
      <c r="E1178" s="158" t="s">
        <v>20</v>
      </c>
      <c r="F1178" s="159" t="s">
        <v>4558</v>
      </c>
      <c r="H1178" s="160">
        <v>-4.34</v>
      </c>
      <c r="I1178" s="161"/>
      <c r="L1178" s="157"/>
      <c r="M1178" s="162"/>
      <c r="T1178" s="163"/>
      <c r="AT1178" s="158" t="s">
        <v>203</v>
      </c>
      <c r="AU1178" s="158" t="s">
        <v>89</v>
      </c>
      <c r="AV1178" s="13" t="s">
        <v>89</v>
      </c>
      <c r="AW1178" s="13" t="s">
        <v>39</v>
      </c>
      <c r="AX1178" s="13" t="s">
        <v>80</v>
      </c>
      <c r="AY1178" s="158" t="s">
        <v>192</v>
      </c>
    </row>
    <row r="1179" spans="2:65" s="12" customFormat="1" ht="10.199999999999999" x14ac:dyDescent="0.2">
      <c r="B1179" s="150"/>
      <c r="D1179" s="151" t="s">
        <v>203</v>
      </c>
      <c r="E1179" s="152" t="s">
        <v>20</v>
      </c>
      <c r="F1179" s="153" t="s">
        <v>4354</v>
      </c>
      <c r="H1179" s="152" t="s">
        <v>20</v>
      </c>
      <c r="I1179" s="154"/>
      <c r="L1179" s="150"/>
      <c r="M1179" s="155"/>
      <c r="T1179" s="156"/>
      <c r="AT1179" s="152" t="s">
        <v>203</v>
      </c>
      <c r="AU1179" s="152" t="s">
        <v>89</v>
      </c>
      <c r="AV1179" s="12" t="s">
        <v>22</v>
      </c>
      <c r="AW1179" s="12" t="s">
        <v>39</v>
      </c>
      <c r="AX1179" s="12" t="s">
        <v>80</v>
      </c>
      <c r="AY1179" s="152" t="s">
        <v>192</v>
      </c>
    </row>
    <row r="1180" spans="2:65" s="13" customFormat="1" ht="10.199999999999999" x14ac:dyDescent="0.2">
      <c r="B1180" s="157"/>
      <c r="D1180" s="151" t="s">
        <v>203</v>
      </c>
      <c r="E1180" s="158" t="s">
        <v>20</v>
      </c>
      <c r="F1180" s="159" t="s">
        <v>4559</v>
      </c>
      <c r="H1180" s="160">
        <v>8.7919999999999998</v>
      </c>
      <c r="I1180" s="161"/>
      <c r="L1180" s="157"/>
      <c r="M1180" s="162"/>
      <c r="T1180" s="163"/>
      <c r="AT1180" s="158" t="s">
        <v>203</v>
      </c>
      <c r="AU1180" s="158" t="s">
        <v>89</v>
      </c>
      <c r="AV1180" s="13" t="s">
        <v>89</v>
      </c>
      <c r="AW1180" s="13" t="s">
        <v>39</v>
      </c>
      <c r="AX1180" s="13" t="s">
        <v>80</v>
      </c>
      <c r="AY1180" s="158" t="s">
        <v>192</v>
      </c>
    </row>
    <row r="1181" spans="2:65" s="13" customFormat="1" ht="10.199999999999999" x14ac:dyDescent="0.2">
      <c r="B1181" s="157"/>
      <c r="D1181" s="151" t="s">
        <v>203</v>
      </c>
      <c r="E1181" s="158" t="s">
        <v>20</v>
      </c>
      <c r="F1181" s="159" t="s">
        <v>4560</v>
      </c>
      <c r="H1181" s="160">
        <v>7.2</v>
      </c>
      <c r="I1181" s="161"/>
      <c r="L1181" s="157"/>
      <c r="M1181" s="162"/>
      <c r="T1181" s="163"/>
      <c r="AT1181" s="158" t="s">
        <v>203</v>
      </c>
      <c r="AU1181" s="158" t="s">
        <v>89</v>
      </c>
      <c r="AV1181" s="13" t="s">
        <v>89</v>
      </c>
      <c r="AW1181" s="13" t="s">
        <v>39</v>
      </c>
      <c r="AX1181" s="13" t="s">
        <v>80</v>
      </c>
      <c r="AY1181" s="158" t="s">
        <v>192</v>
      </c>
    </row>
    <row r="1182" spans="2:65" s="12" customFormat="1" ht="10.199999999999999" x14ac:dyDescent="0.2">
      <c r="B1182" s="150"/>
      <c r="D1182" s="151" t="s">
        <v>203</v>
      </c>
      <c r="E1182" s="152" t="s">
        <v>20</v>
      </c>
      <c r="F1182" s="153" t="s">
        <v>4561</v>
      </c>
      <c r="H1182" s="152" t="s">
        <v>20</v>
      </c>
      <c r="I1182" s="154"/>
      <c r="L1182" s="150"/>
      <c r="M1182" s="155"/>
      <c r="T1182" s="156"/>
      <c r="AT1182" s="152" t="s">
        <v>203</v>
      </c>
      <c r="AU1182" s="152" t="s">
        <v>89</v>
      </c>
      <c r="AV1182" s="12" t="s">
        <v>22</v>
      </c>
      <c r="AW1182" s="12" t="s">
        <v>39</v>
      </c>
      <c r="AX1182" s="12" t="s">
        <v>80</v>
      </c>
      <c r="AY1182" s="152" t="s">
        <v>192</v>
      </c>
    </row>
    <row r="1183" spans="2:65" s="13" customFormat="1" ht="10.199999999999999" x14ac:dyDescent="0.2">
      <c r="B1183" s="157"/>
      <c r="D1183" s="151" t="s">
        <v>203</v>
      </c>
      <c r="E1183" s="158" t="s">
        <v>20</v>
      </c>
      <c r="F1183" s="159" t="s">
        <v>4562</v>
      </c>
      <c r="H1183" s="160">
        <v>16.3</v>
      </c>
      <c r="I1183" s="161"/>
      <c r="L1183" s="157"/>
      <c r="M1183" s="162"/>
      <c r="T1183" s="163"/>
      <c r="AT1183" s="158" t="s">
        <v>203</v>
      </c>
      <c r="AU1183" s="158" t="s">
        <v>89</v>
      </c>
      <c r="AV1183" s="13" t="s">
        <v>89</v>
      </c>
      <c r="AW1183" s="13" t="s">
        <v>39</v>
      </c>
      <c r="AX1183" s="13" t="s">
        <v>80</v>
      </c>
      <c r="AY1183" s="158" t="s">
        <v>192</v>
      </c>
    </row>
    <row r="1184" spans="2:65" s="12" customFormat="1" ht="10.199999999999999" x14ac:dyDescent="0.2">
      <c r="B1184" s="150"/>
      <c r="D1184" s="151" t="s">
        <v>203</v>
      </c>
      <c r="E1184" s="152" t="s">
        <v>20</v>
      </c>
      <c r="F1184" s="153" t="s">
        <v>5082</v>
      </c>
      <c r="H1184" s="152" t="s">
        <v>20</v>
      </c>
      <c r="I1184" s="154"/>
      <c r="L1184" s="150"/>
      <c r="M1184" s="155"/>
      <c r="T1184" s="156"/>
      <c r="AT1184" s="152" t="s">
        <v>203</v>
      </c>
      <c r="AU1184" s="152" t="s">
        <v>89</v>
      </c>
      <c r="AV1184" s="12" t="s">
        <v>22</v>
      </c>
      <c r="AW1184" s="12" t="s">
        <v>39</v>
      </c>
      <c r="AX1184" s="12" t="s">
        <v>80</v>
      </c>
      <c r="AY1184" s="152" t="s">
        <v>192</v>
      </c>
    </row>
    <row r="1185" spans="2:65" s="13" customFormat="1" ht="10.199999999999999" x14ac:dyDescent="0.2">
      <c r="B1185" s="157"/>
      <c r="D1185" s="151" t="s">
        <v>203</v>
      </c>
      <c r="E1185" s="158" t="s">
        <v>20</v>
      </c>
      <c r="F1185" s="159" t="s">
        <v>4567</v>
      </c>
      <c r="H1185" s="160">
        <v>12.352</v>
      </c>
      <c r="I1185" s="161"/>
      <c r="L1185" s="157"/>
      <c r="M1185" s="162"/>
      <c r="T1185" s="163"/>
      <c r="AT1185" s="158" t="s">
        <v>203</v>
      </c>
      <c r="AU1185" s="158" t="s">
        <v>89</v>
      </c>
      <c r="AV1185" s="13" t="s">
        <v>89</v>
      </c>
      <c r="AW1185" s="13" t="s">
        <v>39</v>
      </c>
      <c r="AX1185" s="13" t="s">
        <v>80</v>
      </c>
      <c r="AY1185" s="158" t="s">
        <v>192</v>
      </c>
    </row>
    <row r="1186" spans="2:65" s="12" customFormat="1" ht="10.199999999999999" x14ac:dyDescent="0.2">
      <c r="B1186" s="150"/>
      <c r="D1186" s="151" t="s">
        <v>203</v>
      </c>
      <c r="E1186" s="152" t="s">
        <v>20</v>
      </c>
      <c r="F1186" s="153" t="s">
        <v>4336</v>
      </c>
      <c r="H1186" s="152" t="s">
        <v>20</v>
      </c>
      <c r="I1186" s="154"/>
      <c r="L1186" s="150"/>
      <c r="M1186" s="155"/>
      <c r="T1186" s="156"/>
      <c r="AT1186" s="152" t="s">
        <v>203</v>
      </c>
      <c r="AU1186" s="152" t="s">
        <v>89</v>
      </c>
      <c r="AV1186" s="12" t="s">
        <v>22</v>
      </c>
      <c r="AW1186" s="12" t="s">
        <v>39</v>
      </c>
      <c r="AX1186" s="12" t="s">
        <v>80</v>
      </c>
      <c r="AY1186" s="152" t="s">
        <v>192</v>
      </c>
    </row>
    <row r="1187" spans="2:65" s="12" customFormat="1" ht="10.199999999999999" x14ac:dyDescent="0.2">
      <c r="B1187" s="150"/>
      <c r="D1187" s="151" t="s">
        <v>203</v>
      </c>
      <c r="E1187" s="152" t="s">
        <v>20</v>
      </c>
      <c r="F1187" s="153" t="s">
        <v>4563</v>
      </c>
      <c r="H1187" s="152" t="s">
        <v>20</v>
      </c>
      <c r="I1187" s="154"/>
      <c r="L1187" s="150"/>
      <c r="M1187" s="155"/>
      <c r="T1187" s="156"/>
      <c r="AT1187" s="152" t="s">
        <v>203</v>
      </c>
      <c r="AU1187" s="152" t="s">
        <v>89</v>
      </c>
      <c r="AV1187" s="12" t="s">
        <v>22</v>
      </c>
      <c r="AW1187" s="12" t="s">
        <v>39</v>
      </c>
      <c r="AX1187" s="12" t="s">
        <v>80</v>
      </c>
      <c r="AY1187" s="152" t="s">
        <v>192</v>
      </c>
    </row>
    <row r="1188" spans="2:65" s="13" customFormat="1" ht="10.199999999999999" x14ac:dyDescent="0.2">
      <c r="B1188" s="157"/>
      <c r="D1188" s="151" t="s">
        <v>203</v>
      </c>
      <c r="E1188" s="158" t="s">
        <v>20</v>
      </c>
      <c r="F1188" s="159" t="s">
        <v>4564</v>
      </c>
      <c r="H1188" s="160">
        <v>9.8670000000000009</v>
      </c>
      <c r="I1188" s="161"/>
      <c r="L1188" s="157"/>
      <c r="M1188" s="162"/>
      <c r="T1188" s="163"/>
      <c r="AT1188" s="158" t="s">
        <v>203</v>
      </c>
      <c r="AU1188" s="158" t="s">
        <v>89</v>
      </c>
      <c r="AV1188" s="13" t="s">
        <v>89</v>
      </c>
      <c r="AW1188" s="13" t="s">
        <v>39</v>
      </c>
      <c r="AX1188" s="13" t="s">
        <v>80</v>
      </c>
      <c r="AY1188" s="158" t="s">
        <v>192</v>
      </c>
    </row>
    <row r="1189" spans="2:65" s="13" customFormat="1" ht="10.199999999999999" x14ac:dyDescent="0.2">
      <c r="B1189" s="157"/>
      <c r="D1189" s="151" t="s">
        <v>203</v>
      </c>
      <c r="E1189" s="158" t="s">
        <v>20</v>
      </c>
      <c r="F1189" s="159" t="s">
        <v>4565</v>
      </c>
      <c r="H1189" s="160">
        <v>-5.4</v>
      </c>
      <c r="I1189" s="161"/>
      <c r="L1189" s="157"/>
      <c r="M1189" s="162"/>
      <c r="T1189" s="163"/>
      <c r="AT1189" s="158" t="s">
        <v>203</v>
      </c>
      <c r="AU1189" s="158" t="s">
        <v>89</v>
      </c>
      <c r="AV1189" s="13" t="s">
        <v>89</v>
      </c>
      <c r="AW1189" s="13" t="s">
        <v>39</v>
      </c>
      <c r="AX1189" s="13" t="s">
        <v>80</v>
      </c>
      <c r="AY1189" s="158" t="s">
        <v>192</v>
      </c>
    </row>
    <row r="1190" spans="2:65" s="15" customFormat="1" ht="10.199999999999999" x14ac:dyDescent="0.2">
      <c r="B1190" s="171"/>
      <c r="D1190" s="151" t="s">
        <v>203</v>
      </c>
      <c r="E1190" s="172" t="s">
        <v>3989</v>
      </c>
      <c r="F1190" s="173" t="s">
        <v>335</v>
      </c>
      <c r="H1190" s="174">
        <v>433.27600000000001</v>
      </c>
      <c r="I1190" s="175"/>
      <c r="L1190" s="171"/>
      <c r="M1190" s="176"/>
      <c r="T1190" s="177"/>
      <c r="AT1190" s="172" t="s">
        <v>203</v>
      </c>
      <c r="AU1190" s="172" t="s">
        <v>89</v>
      </c>
      <c r="AV1190" s="15" t="s">
        <v>225</v>
      </c>
      <c r="AW1190" s="15" t="s">
        <v>39</v>
      </c>
      <c r="AX1190" s="15" t="s">
        <v>22</v>
      </c>
      <c r="AY1190" s="172" t="s">
        <v>192</v>
      </c>
    </row>
    <row r="1191" spans="2:65" s="1" customFormat="1" ht="24.15" customHeight="1" x14ac:dyDescent="0.2">
      <c r="B1191" s="33"/>
      <c r="C1191" s="133" t="s">
        <v>3007</v>
      </c>
      <c r="D1191" s="133" t="s">
        <v>194</v>
      </c>
      <c r="E1191" s="134" t="s">
        <v>5083</v>
      </c>
      <c r="F1191" s="135" t="s">
        <v>5084</v>
      </c>
      <c r="G1191" s="136" t="s">
        <v>234</v>
      </c>
      <c r="H1191" s="137">
        <v>433.27600000000001</v>
      </c>
      <c r="I1191" s="138"/>
      <c r="J1191" s="139">
        <f>ROUND(I1191*H1191,2)</f>
        <v>0</v>
      </c>
      <c r="K1191" s="135" t="s">
        <v>198</v>
      </c>
      <c r="L1191" s="33"/>
      <c r="M1191" s="140" t="s">
        <v>20</v>
      </c>
      <c r="N1191" s="141" t="s">
        <v>51</v>
      </c>
      <c r="P1191" s="142">
        <f>O1191*H1191</f>
        <v>0</v>
      </c>
      <c r="Q1191" s="142">
        <v>7.2000000000000005E-4</v>
      </c>
      <c r="R1191" s="142">
        <f>Q1191*H1191</f>
        <v>0.31195872000000002</v>
      </c>
      <c r="S1191" s="142">
        <v>0</v>
      </c>
      <c r="T1191" s="143">
        <f>S1191*H1191</f>
        <v>0</v>
      </c>
      <c r="AR1191" s="144" t="s">
        <v>350</v>
      </c>
      <c r="AT1191" s="144" t="s">
        <v>194</v>
      </c>
      <c r="AU1191" s="144" t="s">
        <v>89</v>
      </c>
      <c r="AY1191" s="18" t="s">
        <v>192</v>
      </c>
      <c r="BE1191" s="145">
        <f>IF(N1191="základní",J1191,0)</f>
        <v>0</v>
      </c>
      <c r="BF1191" s="145">
        <f>IF(N1191="snížená",J1191,0)</f>
        <v>0</v>
      </c>
      <c r="BG1191" s="145">
        <f>IF(N1191="zákl. přenesená",J1191,0)</f>
        <v>0</v>
      </c>
      <c r="BH1191" s="145">
        <f>IF(N1191="sníž. přenesená",J1191,0)</f>
        <v>0</v>
      </c>
      <c r="BI1191" s="145">
        <f>IF(N1191="nulová",J1191,0)</f>
        <v>0</v>
      </c>
      <c r="BJ1191" s="18" t="s">
        <v>22</v>
      </c>
      <c r="BK1191" s="145">
        <f>ROUND(I1191*H1191,2)</f>
        <v>0</v>
      </c>
      <c r="BL1191" s="18" t="s">
        <v>350</v>
      </c>
      <c r="BM1191" s="144" t="s">
        <v>5085</v>
      </c>
    </row>
    <row r="1192" spans="2:65" s="1" customFormat="1" ht="10.199999999999999" x14ac:dyDescent="0.2">
      <c r="B1192" s="33"/>
      <c r="D1192" s="146" t="s">
        <v>201</v>
      </c>
      <c r="F1192" s="147" t="s">
        <v>5086</v>
      </c>
      <c r="I1192" s="148"/>
      <c r="L1192" s="33"/>
      <c r="M1192" s="149"/>
      <c r="T1192" s="54"/>
      <c r="AT1192" s="18" t="s">
        <v>201</v>
      </c>
      <c r="AU1192" s="18" t="s">
        <v>89</v>
      </c>
    </row>
    <row r="1193" spans="2:65" s="1" customFormat="1" ht="19.2" x14ac:dyDescent="0.2">
      <c r="B1193" s="33"/>
      <c r="D1193" s="151" t="s">
        <v>929</v>
      </c>
      <c r="F1193" s="178" t="s">
        <v>5087</v>
      </c>
      <c r="I1193" s="148"/>
      <c r="L1193" s="33"/>
      <c r="M1193" s="149"/>
      <c r="T1193" s="54"/>
      <c r="AT1193" s="18" t="s">
        <v>929</v>
      </c>
      <c r="AU1193" s="18" t="s">
        <v>89</v>
      </c>
    </row>
    <row r="1194" spans="2:65" s="13" customFormat="1" ht="10.199999999999999" x14ac:dyDescent="0.2">
      <c r="B1194" s="157"/>
      <c r="D1194" s="151" t="s">
        <v>203</v>
      </c>
      <c r="E1194" s="158" t="s">
        <v>20</v>
      </c>
      <c r="F1194" s="159" t="s">
        <v>3989</v>
      </c>
      <c r="H1194" s="160">
        <v>433.27600000000001</v>
      </c>
      <c r="I1194" s="161"/>
      <c r="L1194" s="157"/>
      <c r="M1194" s="162"/>
      <c r="T1194" s="163"/>
      <c r="AT1194" s="158" t="s">
        <v>203</v>
      </c>
      <c r="AU1194" s="158" t="s">
        <v>89</v>
      </c>
      <c r="AV1194" s="13" t="s">
        <v>89</v>
      </c>
      <c r="AW1194" s="13" t="s">
        <v>39</v>
      </c>
      <c r="AX1194" s="13" t="s">
        <v>22</v>
      </c>
      <c r="AY1194" s="158" t="s">
        <v>192</v>
      </c>
    </row>
    <row r="1195" spans="2:65" s="1" customFormat="1" ht="24.15" customHeight="1" x14ac:dyDescent="0.2">
      <c r="B1195" s="33"/>
      <c r="C1195" s="133" t="s">
        <v>3012</v>
      </c>
      <c r="D1195" s="133" t="s">
        <v>194</v>
      </c>
      <c r="E1195" s="134" t="s">
        <v>5088</v>
      </c>
      <c r="F1195" s="135" t="s">
        <v>5089</v>
      </c>
      <c r="G1195" s="136" t="s">
        <v>234</v>
      </c>
      <c r="H1195" s="137">
        <v>184.01</v>
      </c>
      <c r="I1195" s="138"/>
      <c r="J1195" s="139">
        <f>ROUND(I1195*H1195,2)</f>
        <v>0</v>
      </c>
      <c r="K1195" s="135" t="s">
        <v>198</v>
      </c>
      <c r="L1195" s="33"/>
      <c r="M1195" s="140" t="s">
        <v>20</v>
      </c>
      <c r="N1195" s="141" t="s">
        <v>51</v>
      </c>
      <c r="P1195" s="142">
        <f>O1195*H1195</f>
        <v>0</v>
      </c>
      <c r="Q1195" s="142">
        <v>3.3E-4</v>
      </c>
      <c r="R1195" s="142">
        <f>Q1195*H1195</f>
        <v>6.0723299999999994E-2</v>
      </c>
      <c r="S1195" s="142">
        <v>0</v>
      </c>
      <c r="T1195" s="143">
        <f>S1195*H1195</f>
        <v>0</v>
      </c>
      <c r="AR1195" s="144" t="s">
        <v>350</v>
      </c>
      <c r="AT1195" s="144" t="s">
        <v>194</v>
      </c>
      <c r="AU1195" s="144" t="s">
        <v>89</v>
      </c>
      <c r="AY1195" s="18" t="s">
        <v>192</v>
      </c>
      <c r="BE1195" s="145">
        <f>IF(N1195="základní",J1195,0)</f>
        <v>0</v>
      </c>
      <c r="BF1195" s="145">
        <f>IF(N1195="snížená",J1195,0)</f>
        <v>0</v>
      </c>
      <c r="BG1195" s="145">
        <f>IF(N1195="zákl. přenesená",J1195,0)</f>
        <v>0</v>
      </c>
      <c r="BH1195" s="145">
        <f>IF(N1195="sníž. přenesená",J1195,0)</f>
        <v>0</v>
      </c>
      <c r="BI1195" s="145">
        <f>IF(N1195="nulová",J1195,0)</f>
        <v>0</v>
      </c>
      <c r="BJ1195" s="18" t="s">
        <v>22</v>
      </c>
      <c r="BK1195" s="145">
        <f>ROUND(I1195*H1195,2)</f>
        <v>0</v>
      </c>
      <c r="BL1195" s="18" t="s">
        <v>350</v>
      </c>
      <c r="BM1195" s="144" t="s">
        <v>5090</v>
      </c>
    </row>
    <row r="1196" spans="2:65" s="1" customFormat="1" ht="10.199999999999999" x14ac:dyDescent="0.2">
      <c r="B1196" s="33"/>
      <c r="D1196" s="146" t="s">
        <v>201</v>
      </c>
      <c r="F1196" s="147" t="s">
        <v>5091</v>
      </c>
      <c r="I1196" s="148"/>
      <c r="L1196" s="33"/>
      <c r="M1196" s="149"/>
      <c r="T1196" s="54"/>
      <c r="AT1196" s="18" t="s">
        <v>201</v>
      </c>
      <c r="AU1196" s="18" t="s">
        <v>89</v>
      </c>
    </row>
    <row r="1197" spans="2:65" s="12" customFormat="1" ht="10.199999999999999" x14ac:dyDescent="0.2">
      <c r="B1197" s="150"/>
      <c r="D1197" s="151" t="s">
        <v>203</v>
      </c>
      <c r="E1197" s="152" t="s">
        <v>20</v>
      </c>
      <c r="F1197" s="153" t="s">
        <v>4329</v>
      </c>
      <c r="H1197" s="152" t="s">
        <v>20</v>
      </c>
      <c r="I1197" s="154"/>
      <c r="L1197" s="150"/>
      <c r="M1197" s="155"/>
      <c r="T1197" s="156"/>
      <c r="AT1197" s="152" t="s">
        <v>203</v>
      </c>
      <c r="AU1197" s="152" t="s">
        <v>89</v>
      </c>
      <c r="AV1197" s="12" t="s">
        <v>22</v>
      </c>
      <c r="AW1197" s="12" t="s">
        <v>39</v>
      </c>
      <c r="AX1197" s="12" t="s">
        <v>80</v>
      </c>
      <c r="AY1197" s="152" t="s">
        <v>192</v>
      </c>
    </row>
    <row r="1198" spans="2:65" s="12" customFormat="1" ht="10.199999999999999" x14ac:dyDescent="0.2">
      <c r="B1198" s="150"/>
      <c r="D1198" s="151" t="s">
        <v>203</v>
      </c>
      <c r="E1198" s="152" t="s">
        <v>20</v>
      </c>
      <c r="F1198" s="153" t="s">
        <v>5092</v>
      </c>
      <c r="H1198" s="152" t="s">
        <v>20</v>
      </c>
      <c r="I1198" s="154"/>
      <c r="L1198" s="150"/>
      <c r="M1198" s="155"/>
      <c r="T1198" s="156"/>
      <c r="AT1198" s="152" t="s">
        <v>203</v>
      </c>
      <c r="AU1198" s="152" t="s">
        <v>89</v>
      </c>
      <c r="AV1198" s="12" t="s">
        <v>22</v>
      </c>
      <c r="AW1198" s="12" t="s">
        <v>39</v>
      </c>
      <c r="AX1198" s="12" t="s">
        <v>80</v>
      </c>
      <c r="AY1198" s="152" t="s">
        <v>192</v>
      </c>
    </row>
    <row r="1199" spans="2:65" s="13" customFormat="1" ht="10.199999999999999" x14ac:dyDescent="0.2">
      <c r="B1199" s="157"/>
      <c r="D1199" s="151" t="s">
        <v>203</v>
      </c>
      <c r="E1199" s="158" t="s">
        <v>20</v>
      </c>
      <c r="F1199" s="159" t="s">
        <v>5093</v>
      </c>
      <c r="H1199" s="160">
        <v>80.75</v>
      </c>
      <c r="I1199" s="161"/>
      <c r="L1199" s="157"/>
      <c r="M1199" s="162"/>
      <c r="T1199" s="163"/>
      <c r="AT1199" s="158" t="s">
        <v>203</v>
      </c>
      <c r="AU1199" s="158" t="s">
        <v>89</v>
      </c>
      <c r="AV1199" s="13" t="s">
        <v>89</v>
      </c>
      <c r="AW1199" s="13" t="s">
        <v>39</v>
      </c>
      <c r="AX1199" s="13" t="s">
        <v>80</v>
      </c>
      <c r="AY1199" s="158" t="s">
        <v>192</v>
      </c>
    </row>
    <row r="1200" spans="2:65" s="13" customFormat="1" ht="10.199999999999999" x14ac:dyDescent="0.2">
      <c r="B1200" s="157"/>
      <c r="D1200" s="151" t="s">
        <v>203</v>
      </c>
      <c r="E1200" s="158" t="s">
        <v>20</v>
      </c>
      <c r="F1200" s="159" t="s">
        <v>5094</v>
      </c>
      <c r="H1200" s="160">
        <v>-12.24</v>
      </c>
      <c r="I1200" s="161"/>
      <c r="L1200" s="157"/>
      <c r="M1200" s="162"/>
      <c r="T1200" s="163"/>
      <c r="AT1200" s="158" t="s">
        <v>203</v>
      </c>
      <c r="AU1200" s="158" t="s">
        <v>89</v>
      </c>
      <c r="AV1200" s="13" t="s">
        <v>89</v>
      </c>
      <c r="AW1200" s="13" t="s">
        <v>39</v>
      </c>
      <c r="AX1200" s="13" t="s">
        <v>80</v>
      </c>
      <c r="AY1200" s="158" t="s">
        <v>192</v>
      </c>
    </row>
    <row r="1201" spans="2:51" s="13" customFormat="1" ht="10.199999999999999" x14ac:dyDescent="0.2">
      <c r="B1201" s="157"/>
      <c r="D1201" s="151" t="s">
        <v>203</v>
      </c>
      <c r="E1201" s="158" t="s">
        <v>20</v>
      </c>
      <c r="F1201" s="159" t="s">
        <v>5095</v>
      </c>
      <c r="H1201" s="160">
        <v>-11.44</v>
      </c>
      <c r="I1201" s="161"/>
      <c r="L1201" s="157"/>
      <c r="M1201" s="162"/>
      <c r="T1201" s="163"/>
      <c r="AT1201" s="158" t="s">
        <v>203</v>
      </c>
      <c r="AU1201" s="158" t="s">
        <v>89</v>
      </c>
      <c r="AV1201" s="13" t="s">
        <v>89</v>
      </c>
      <c r="AW1201" s="13" t="s">
        <v>39</v>
      </c>
      <c r="AX1201" s="13" t="s">
        <v>80</v>
      </c>
      <c r="AY1201" s="158" t="s">
        <v>192</v>
      </c>
    </row>
    <row r="1202" spans="2:51" s="12" customFormat="1" ht="10.199999999999999" x14ac:dyDescent="0.2">
      <c r="B1202" s="150"/>
      <c r="D1202" s="151" t="s">
        <v>203</v>
      </c>
      <c r="E1202" s="152" t="s">
        <v>20</v>
      </c>
      <c r="F1202" s="153" t="s">
        <v>5096</v>
      </c>
      <c r="H1202" s="152" t="s">
        <v>20</v>
      </c>
      <c r="I1202" s="154"/>
      <c r="L1202" s="150"/>
      <c r="M1202" s="155"/>
      <c r="T1202" s="156"/>
      <c r="AT1202" s="152" t="s">
        <v>203</v>
      </c>
      <c r="AU1202" s="152" t="s">
        <v>89</v>
      </c>
      <c r="AV1202" s="12" t="s">
        <v>22</v>
      </c>
      <c r="AW1202" s="12" t="s">
        <v>39</v>
      </c>
      <c r="AX1202" s="12" t="s">
        <v>80</v>
      </c>
      <c r="AY1202" s="152" t="s">
        <v>192</v>
      </c>
    </row>
    <row r="1203" spans="2:51" s="13" customFormat="1" ht="10.199999999999999" x14ac:dyDescent="0.2">
      <c r="B1203" s="157"/>
      <c r="D1203" s="151" t="s">
        <v>203</v>
      </c>
      <c r="E1203" s="158" t="s">
        <v>20</v>
      </c>
      <c r="F1203" s="159" t="s">
        <v>5097</v>
      </c>
      <c r="H1203" s="160">
        <v>11.7</v>
      </c>
      <c r="I1203" s="161"/>
      <c r="L1203" s="157"/>
      <c r="M1203" s="162"/>
      <c r="T1203" s="163"/>
      <c r="AT1203" s="158" t="s">
        <v>203</v>
      </c>
      <c r="AU1203" s="158" t="s">
        <v>89</v>
      </c>
      <c r="AV1203" s="13" t="s">
        <v>89</v>
      </c>
      <c r="AW1203" s="13" t="s">
        <v>39</v>
      </c>
      <c r="AX1203" s="13" t="s">
        <v>80</v>
      </c>
      <c r="AY1203" s="158" t="s">
        <v>192</v>
      </c>
    </row>
    <row r="1204" spans="2:51" s="12" customFormat="1" ht="10.199999999999999" x14ac:dyDescent="0.2">
      <c r="B1204" s="150"/>
      <c r="D1204" s="151" t="s">
        <v>203</v>
      </c>
      <c r="E1204" s="152" t="s">
        <v>20</v>
      </c>
      <c r="F1204" s="153" t="s">
        <v>4336</v>
      </c>
      <c r="H1204" s="152" t="s">
        <v>20</v>
      </c>
      <c r="I1204" s="154"/>
      <c r="L1204" s="150"/>
      <c r="M1204" s="155"/>
      <c r="T1204" s="156"/>
      <c r="AT1204" s="152" t="s">
        <v>203</v>
      </c>
      <c r="AU1204" s="152" t="s">
        <v>89</v>
      </c>
      <c r="AV1204" s="12" t="s">
        <v>22</v>
      </c>
      <c r="AW1204" s="12" t="s">
        <v>39</v>
      </c>
      <c r="AX1204" s="12" t="s">
        <v>80</v>
      </c>
      <c r="AY1204" s="152" t="s">
        <v>192</v>
      </c>
    </row>
    <row r="1205" spans="2:51" s="12" customFormat="1" ht="10.199999999999999" x14ac:dyDescent="0.2">
      <c r="B1205" s="150"/>
      <c r="D1205" s="151" t="s">
        <v>203</v>
      </c>
      <c r="E1205" s="152" t="s">
        <v>20</v>
      </c>
      <c r="F1205" s="153" t="s">
        <v>5098</v>
      </c>
      <c r="H1205" s="152" t="s">
        <v>20</v>
      </c>
      <c r="I1205" s="154"/>
      <c r="L1205" s="150"/>
      <c r="M1205" s="155"/>
      <c r="T1205" s="156"/>
      <c r="AT1205" s="152" t="s">
        <v>203</v>
      </c>
      <c r="AU1205" s="152" t="s">
        <v>89</v>
      </c>
      <c r="AV1205" s="12" t="s">
        <v>22</v>
      </c>
      <c r="AW1205" s="12" t="s">
        <v>39</v>
      </c>
      <c r="AX1205" s="12" t="s">
        <v>80</v>
      </c>
      <c r="AY1205" s="152" t="s">
        <v>192</v>
      </c>
    </row>
    <row r="1206" spans="2:51" s="13" customFormat="1" ht="10.199999999999999" x14ac:dyDescent="0.2">
      <c r="B1206" s="157"/>
      <c r="D1206" s="151" t="s">
        <v>203</v>
      </c>
      <c r="E1206" s="158" t="s">
        <v>20</v>
      </c>
      <c r="F1206" s="159" t="s">
        <v>5099</v>
      </c>
      <c r="H1206" s="160">
        <v>88.5</v>
      </c>
      <c r="I1206" s="161"/>
      <c r="L1206" s="157"/>
      <c r="M1206" s="162"/>
      <c r="T1206" s="163"/>
      <c r="AT1206" s="158" t="s">
        <v>203</v>
      </c>
      <c r="AU1206" s="158" t="s">
        <v>89</v>
      </c>
      <c r="AV1206" s="13" t="s">
        <v>89</v>
      </c>
      <c r="AW1206" s="13" t="s">
        <v>39</v>
      </c>
      <c r="AX1206" s="13" t="s">
        <v>80</v>
      </c>
      <c r="AY1206" s="158" t="s">
        <v>192</v>
      </c>
    </row>
    <row r="1207" spans="2:51" s="12" customFormat="1" ht="10.199999999999999" x14ac:dyDescent="0.2">
      <c r="B1207" s="150"/>
      <c r="D1207" s="151" t="s">
        <v>203</v>
      </c>
      <c r="E1207" s="152" t="s">
        <v>20</v>
      </c>
      <c r="F1207" s="153" t="s">
        <v>5100</v>
      </c>
      <c r="H1207" s="152" t="s">
        <v>20</v>
      </c>
      <c r="I1207" s="154"/>
      <c r="L1207" s="150"/>
      <c r="M1207" s="155"/>
      <c r="T1207" s="156"/>
      <c r="AT1207" s="152" t="s">
        <v>203</v>
      </c>
      <c r="AU1207" s="152" t="s">
        <v>89</v>
      </c>
      <c r="AV1207" s="12" t="s">
        <v>22</v>
      </c>
      <c r="AW1207" s="12" t="s">
        <v>39</v>
      </c>
      <c r="AX1207" s="12" t="s">
        <v>80</v>
      </c>
      <c r="AY1207" s="152" t="s">
        <v>192</v>
      </c>
    </row>
    <row r="1208" spans="2:51" s="13" customFormat="1" ht="10.199999999999999" x14ac:dyDescent="0.2">
      <c r="B1208" s="157"/>
      <c r="D1208" s="151" t="s">
        <v>203</v>
      </c>
      <c r="E1208" s="158" t="s">
        <v>20</v>
      </c>
      <c r="F1208" s="159" t="s">
        <v>5101</v>
      </c>
      <c r="H1208" s="160">
        <v>12.5</v>
      </c>
      <c r="I1208" s="161"/>
      <c r="L1208" s="157"/>
      <c r="M1208" s="162"/>
      <c r="T1208" s="163"/>
      <c r="AT1208" s="158" t="s">
        <v>203</v>
      </c>
      <c r="AU1208" s="158" t="s">
        <v>89</v>
      </c>
      <c r="AV1208" s="13" t="s">
        <v>89</v>
      </c>
      <c r="AW1208" s="13" t="s">
        <v>39</v>
      </c>
      <c r="AX1208" s="13" t="s">
        <v>80</v>
      </c>
      <c r="AY1208" s="158" t="s">
        <v>192</v>
      </c>
    </row>
    <row r="1209" spans="2:51" s="12" customFormat="1" ht="10.199999999999999" x14ac:dyDescent="0.2">
      <c r="B1209" s="150"/>
      <c r="D1209" s="151" t="s">
        <v>203</v>
      </c>
      <c r="E1209" s="152" t="s">
        <v>20</v>
      </c>
      <c r="F1209" s="153" t="s">
        <v>5102</v>
      </c>
      <c r="H1209" s="152" t="s">
        <v>20</v>
      </c>
      <c r="I1209" s="154"/>
      <c r="L1209" s="150"/>
      <c r="M1209" s="155"/>
      <c r="T1209" s="156"/>
      <c r="AT1209" s="152" t="s">
        <v>203</v>
      </c>
      <c r="AU1209" s="152" t="s">
        <v>89</v>
      </c>
      <c r="AV1209" s="12" t="s">
        <v>22</v>
      </c>
      <c r="AW1209" s="12" t="s">
        <v>39</v>
      </c>
      <c r="AX1209" s="12" t="s">
        <v>80</v>
      </c>
      <c r="AY1209" s="152" t="s">
        <v>192</v>
      </c>
    </row>
    <row r="1210" spans="2:51" s="13" customFormat="1" ht="10.199999999999999" x14ac:dyDescent="0.2">
      <c r="B1210" s="157"/>
      <c r="D1210" s="151" t="s">
        <v>203</v>
      </c>
      <c r="E1210" s="158" t="s">
        <v>20</v>
      </c>
      <c r="F1210" s="159" t="s">
        <v>5103</v>
      </c>
      <c r="H1210" s="160">
        <v>20</v>
      </c>
      <c r="I1210" s="161"/>
      <c r="L1210" s="157"/>
      <c r="M1210" s="162"/>
      <c r="T1210" s="163"/>
      <c r="AT1210" s="158" t="s">
        <v>203</v>
      </c>
      <c r="AU1210" s="158" t="s">
        <v>89</v>
      </c>
      <c r="AV1210" s="13" t="s">
        <v>89</v>
      </c>
      <c r="AW1210" s="13" t="s">
        <v>39</v>
      </c>
      <c r="AX1210" s="13" t="s">
        <v>80</v>
      </c>
      <c r="AY1210" s="158" t="s">
        <v>192</v>
      </c>
    </row>
    <row r="1211" spans="2:51" s="12" customFormat="1" ht="10.199999999999999" x14ac:dyDescent="0.2">
      <c r="B1211" s="150"/>
      <c r="D1211" s="151" t="s">
        <v>203</v>
      </c>
      <c r="E1211" s="152" t="s">
        <v>20</v>
      </c>
      <c r="F1211" s="153" t="s">
        <v>5104</v>
      </c>
      <c r="H1211" s="152" t="s">
        <v>20</v>
      </c>
      <c r="I1211" s="154"/>
      <c r="L1211" s="150"/>
      <c r="M1211" s="155"/>
      <c r="T1211" s="156"/>
      <c r="AT1211" s="152" t="s">
        <v>203</v>
      </c>
      <c r="AU1211" s="152" t="s">
        <v>89</v>
      </c>
      <c r="AV1211" s="12" t="s">
        <v>22</v>
      </c>
      <c r="AW1211" s="12" t="s">
        <v>39</v>
      </c>
      <c r="AX1211" s="12" t="s">
        <v>80</v>
      </c>
      <c r="AY1211" s="152" t="s">
        <v>192</v>
      </c>
    </row>
    <row r="1212" spans="2:51" s="13" customFormat="1" ht="10.199999999999999" x14ac:dyDescent="0.2">
      <c r="B1212" s="157"/>
      <c r="D1212" s="151" t="s">
        <v>203</v>
      </c>
      <c r="E1212" s="158" t="s">
        <v>20</v>
      </c>
      <c r="F1212" s="159" t="s">
        <v>5105</v>
      </c>
      <c r="H1212" s="160">
        <v>-2</v>
      </c>
      <c r="I1212" s="161"/>
      <c r="L1212" s="157"/>
      <c r="M1212" s="162"/>
      <c r="T1212" s="163"/>
      <c r="AT1212" s="158" t="s">
        <v>203</v>
      </c>
      <c r="AU1212" s="158" t="s">
        <v>89</v>
      </c>
      <c r="AV1212" s="13" t="s">
        <v>89</v>
      </c>
      <c r="AW1212" s="13" t="s">
        <v>39</v>
      </c>
      <c r="AX1212" s="13" t="s">
        <v>80</v>
      </c>
      <c r="AY1212" s="158" t="s">
        <v>192</v>
      </c>
    </row>
    <row r="1213" spans="2:51" s="13" customFormat="1" ht="10.199999999999999" x14ac:dyDescent="0.2">
      <c r="B1213" s="157"/>
      <c r="D1213" s="151" t="s">
        <v>203</v>
      </c>
      <c r="E1213" s="158" t="s">
        <v>20</v>
      </c>
      <c r="F1213" s="159" t="s">
        <v>5106</v>
      </c>
      <c r="H1213" s="160">
        <v>-4.4800000000000004</v>
      </c>
      <c r="I1213" s="161"/>
      <c r="L1213" s="157"/>
      <c r="M1213" s="162"/>
      <c r="T1213" s="163"/>
      <c r="AT1213" s="158" t="s">
        <v>203</v>
      </c>
      <c r="AU1213" s="158" t="s">
        <v>89</v>
      </c>
      <c r="AV1213" s="13" t="s">
        <v>89</v>
      </c>
      <c r="AW1213" s="13" t="s">
        <v>39</v>
      </c>
      <c r="AX1213" s="13" t="s">
        <v>80</v>
      </c>
      <c r="AY1213" s="158" t="s">
        <v>192</v>
      </c>
    </row>
    <row r="1214" spans="2:51" s="13" customFormat="1" ht="10.199999999999999" x14ac:dyDescent="0.2">
      <c r="B1214" s="157"/>
      <c r="D1214" s="151" t="s">
        <v>203</v>
      </c>
      <c r="E1214" s="158" t="s">
        <v>20</v>
      </c>
      <c r="F1214" s="159" t="s">
        <v>5107</v>
      </c>
      <c r="H1214" s="160">
        <v>-3.2</v>
      </c>
      <c r="I1214" s="161"/>
      <c r="L1214" s="157"/>
      <c r="M1214" s="162"/>
      <c r="T1214" s="163"/>
      <c r="AT1214" s="158" t="s">
        <v>203</v>
      </c>
      <c r="AU1214" s="158" t="s">
        <v>89</v>
      </c>
      <c r="AV1214" s="13" t="s">
        <v>89</v>
      </c>
      <c r="AW1214" s="13" t="s">
        <v>39</v>
      </c>
      <c r="AX1214" s="13" t="s">
        <v>80</v>
      </c>
      <c r="AY1214" s="158" t="s">
        <v>192</v>
      </c>
    </row>
    <row r="1215" spans="2:51" s="12" customFormat="1" ht="10.199999999999999" x14ac:dyDescent="0.2">
      <c r="B1215" s="150"/>
      <c r="D1215" s="151" t="s">
        <v>203</v>
      </c>
      <c r="E1215" s="152" t="s">
        <v>20</v>
      </c>
      <c r="F1215" s="153" t="s">
        <v>5108</v>
      </c>
      <c r="H1215" s="152" t="s">
        <v>20</v>
      </c>
      <c r="I1215" s="154"/>
      <c r="L1215" s="150"/>
      <c r="M1215" s="155"/>
      <c r="T1215" s="156"/>
      <c r="AT1215" s="152" t="s">
        <v>203</v>
      </c>
      <c r="AU1215" s="152" t="s">
        <v>89</v>
      </c>
      <c r="AV1215" s="12" t="s">
        <v>22</v>
      </c>
      <c r="AW1215" s="12" t="s">
        <v>39</v>
      </c>
      <c r="AX1215" s="12" t="s">
        <v>80</v>
      </c>
      <c r="AY1215" s="152" t="s">
        <v>192</v>
      </c>
    </row>
    <row r="1216" spans="2:51" s="13" customFormat="1" ht="10.199999999999999" x14ac:dyDescent="0.2">
      <c r="B1216" s="157"/>
      <c r="D1216" s="151" t="s">
        <v>203</v>
      </c>
      <c r="E1216" s="158" t="s">
        <v>20</v>
      </c>
      <c r="F1216" s="159" t="s">
        <v>5105</v>
      </c>
      <c r="H1216" s="160">
        <v>-2</v>
      </c>
      <c r="I1216" s="161"/>
      <c r="L1216" s="157"/>
      <c r="M1216" s="162"/>
      <c r="T1216" s="163"/>
      <c r="AT1216" s="158" t="s">
        <v>203</v>
      </c>
      <c r="AU1216" s="158" t="s">
        <v>89</v>
      </c>
      <c r="AV1216" s="13" t="s">
        <v>89</v>
      </c>
      <c r="AW1216" s="13" t="s">
        <v>39</v>
      </c>
      <c r="AX1216" s="13" t="s">
        <v>80</v>
      </c>
      <c r="AY1216" s="158" t="s">
        <v>192</v>
      </c>
    </row>
    <row r="1217" spans="2:65" s="13" customFormat="1" ht="10.199999999999999" x14ac:dyDescent="0.2">
      <c r="B1217" s="157"/>
      <c r="D1217" s="151" t="s">
        <v>203</v>
      </c>
      <c r="E1217" s="158" t="s">
        <v>20</v>
      </c>
      <c r="F1217" s="159" t="s">
        <v>4565</v>
      </c>
      <c r="H1217" s="160">
        <v>-5.4</v>
      </c>
      <c r="I1217" s="161"/>
      <c r="L1217" s="157"/>
      <c r="M1217" s="162"/>
      <c r="T1217" s="163"/>
      <c r="AT1217" s="158" t="s">
        <v>203</v>
      </c>
      <c r="AU1217" s="158" t="s">
        <v>89</v>
      </c>
      <c r="AV1217" s="13" t="s">
        <v>89</v>
      </c>
      <c r="AW1217" s="13" t="s">
        <v>39</v>
      </c>
      <c r="AX1217" s="13" t="s">
        <v>80</v>
      </c>
      <c r="AY1217" s="158" t="s">
        <v>192</v>
      </c>
    </row>
    <row r="1218" spans="2:65" s="13" customFormat="1" ht="10.199999999999999" x14ac:dyDescent="0.2">
      <c r="B1218" s="157"/>
      <c r="D1218" s="151" t="s">
        <v>203</v>
      </c>
      <c r="E1218" s="158" t="s">
        <v>20</v>
      </c>
      <c r="F1218" s="159" t="s">
        <v>5109</v>
      </c>
      <c r="H1218" s="160">
        <v>-2.99</v>
      </c>
      <c r="I1218" s="161"/>
      <c r="L1218" s="157"/>
      <c r="M1218" s="162"/>
      <c r="T1218" s="163"/>
      <c r="AT1218" s="158" t="s">
        <v>203</v>
      </c>
      <c r="AU1218" s="158" t="s">
        <v>89</v>
      </c>
      <c r="AV1218" s="13" t="s">
        <v>89</v>
      </c>
      <c r="AW1218" s="13" t="s">
        <v>39</v>
      </c>
      <c r="AX1218" s="13" t="s">
        <v>80</v>
      </c>
      <c r="AY1218" s="158" t="s">
        <v>192</v>
      </c>
    </row>
    <row r="1219" spans="2:65" s="12" customFormat="1" ht="10.199999999999999" x14ac:dyDescent="0.2">
      <c r="B1219" s="150"/>
      <c r="D1219" s="151" t="s">
        <v>203</v>
      </c>
      <c r="E1219" s="152" t="s">
        <v>20</v>
      </c>
      <c r="F1219" s="153" t="s">
        <v>5110</v>
      </c>
      <c r="H1219" s="152" t="s">
        <v>20</v>
      </c>
      <c r="I1219" s="154"/>
      <c r="L1219" s="150"/>
      <c r="M1219" s="155"/>
      <c r="T1219" s="156"/>
      <c r="AT1219" s="152" t="s">
        <v>203</v>
      </c>
      <c r="AU1219" s="152" t="s">
        <v>89</v>
      </c>
      <c r="AV1219" s="12" t="s">
        <v>22</v>
      </c>
      <c r="AW1219" s="12" t="s">
        <v>39</v>
      </c>
      <c r="AX1219" s="12" t="s">
        <v>80</v>
      </c>
      <c r="AY1219" s="152" t="s">
        <v>192</v>
      </c>
    </row>
    <row r="1220" spans="2:65" s="13" customFormat="1" ht="10.199999999999999" x14ac:dyDescent="0.2">
      <c r="B1220" s="157"/>
      <c r="D1220" s="151" t="s">
        <v>203</v>
      </c>
      <c r="E1220" s="158" t="s">
        <v>20</v>
      </c>
      <c r="F1220" s="159" t="s">
        <v>5111</v>
      </c>
      <c r="H1220" s="160">
        <v>1.5</v>
      </c>
      <c r="I1220" s="161"/>
      <c r="L1220" s="157"/>
      <c r="M1220" s="162"/>
      <c r="T1220" s="163"/>
      <c r="AT1220" s="158" t="s">
        <v>203</v>
      </c>
      <c r="AU1220" s="158" t="s">
        <v>89</v>
      </c>
      <c r="AV1220" s="13" t="s">
        <v>89</v>
      </c>
      <c r="AW1220" s="13" t="s">
        <v>39</v>
      </c>
      <c r="AX1220" s="13" t="s">
        <v>80</v>
      </c>
      <c r="AY1220" s="158" t="s">
        <v>192</v>
      </c>
    </row>
    <row r="1221" spans="2:65" s="13" customFormat="1" ht="10.199999999999999" x14ac:dyDescent="0.2">
      <c r="B1221" s="157"/>
      <c r="D1221" s="151" t="s">
        <v>203</v>
      </c>
      <c r="E1221" s="158" t="s">
        <v>20</v>
      </c>
      <c r="F1221" s="159" t="s">
        <v>5112</v>
      </c>
      <c r="H1221" s="160">
        <v>4.5999999999999996</v>
      </c>
      <c r="I1221" s="161"/>
      <c r="L1221" s="157"/>
      <c r="M1221" s="162"/>
      <c r="T1221" s="163"/>
      <c r="AT1221" s="158" t="s">
        <v>203</v>
      </c>
      <c r="AU1221" s="158" t="s">
        <v>89</v>
      </c>
      <c r="AV1221" s="13" t="s">
        <v>89</v>
      </c>
      <c r="AW1221" s="13" t="s">
        <v>39</v>
      </c>
      <c r="AX1221" s="13" t="s">
        <v>80</v>
      </c>
      <c r="AY1221" s="158" t="s">
        <v>192</v>
      </c>
    </row>
    <row r="1222" spans="2:65" s="13" customFormat="1" ht="10.199999999999999" x14ac:dyDescent="0.2">
      <c r="B1222" s="157"/>
      <c r="D1222" s="151" t="s">
        <v>203</v>
      </c>
      <c r="E1222" s="158" t="s">
        <v>20</v>
      </c>
      <c r="F1222" s="159" t="s">
        <v>5113</v>
      </c>
      <c r="H1222" s="160">
        <v>2.6</v>
      </c>
      <c r="I1222" s="161"/>
      <c r="L1222" s="157"/>
      <c r="M1222" s="162"/>
      <c r="T1222" s="163"/>
      <c r="AT1222" s="158" t="s">
        <v>203</v>
      </c>
      <c r="AU1222" s="158" t="s">
        <v>89</v>
      </c>
      <c r="AV1222" s="13" t="s">
        <v>89</v>
      </c>
      <c r="AW1222" s="13" t="s">
        <v>39</v>
      </c>
      <c r="AX1222" s="13" t="s">
        <v>80</v>
      </c>
      <c r="AY1222" s="158" t="s">
        <v>192</v>
      </c>
    </row>
    <row r="1223" spans="2:65" s="12" customFormat="1" ht="10.199999999999999" x14ac:dyDescent="0.2">
      <c r="B1223" s="150"/>
      <c r="D1223" s="151" t="s">
        <v>203</v>
      </c>
      <c r="E1223" s="152" t="s">
        <v>20</v>
      </c>
      <c r="F1223" s="153" t="s">
        <v>5114</v>
      </c>
      <c r="H1223" s="152" t="s">
        <v>20</v>
      </c>
      <c r="I1223" s="154"/>
      <c r="L1223" s="150"/>
      <c r="M1223" s="155"/>
      <c r="T1223" s="156"/>
      <c r="AT1223" s="152" t="s">
        <v>203</v>
      </c>
      <c r="AU1223" s="152" t="s">
        <v>89</v>
      </c>
      <c r="AV1223" s="12" t="s">
        <v>22</v>
      </c>
      <c r="AW1223" s="12" t="s">
        <v>39</v>
      </c>
      <c r="AX1223" s="12" t="s">
        <v>80</v>
      </c>
      <c r="AY1223" s="152" t="s">
        <v>192</v>
      </c>
    </row>
    <row r="1224" spans="2:65" s="13" customFormat="1" ht="10.199999999999999" x14ac:dyDescent="0.2">
      <c r="B1224" s="157"/>
      <c r="D1224" s="151" t="s">
        <v>203</v>
      </c>
      <c r="E1224" s="158" t="s">
        <v>20</v>
      </c>
      <c r="F1224" s="159" t="s">
        <v>5115</v>
      </c>
      <c r="H1224" s="160">
        <v>1.5</v>
      </c>
      <c r="I1224" s="161"/>
      <c r="L1224" s="157"/>
      <c r="M1224" s="162"/>
      <c r="T1224" s="163"/>
      <c r="AT1224" s="158" t="s">
        <v>203</v>
      </c>
      <c r="AU1224" s="158" t="s">
        <v>89</v>
      </c>
      <c r="AV1224" s="13" t="s">
        <v>89</v>
      </c>
      <c r="AW1224" s="13" t="s">
        <v>39</v>
      </c>
      <c r="AX1224" s="13" t="s">
        <v>80</v>
      </c>
      <c r="AY1224" s="158" t="s">
        <v>192</v>
      </c>
    </row>
    <row r="1225" spans="2:65" s="13" customFormat="1" ht="10.199999999999999" x14ac:dyDescent="0.2">
      <c r="B1225" s="157"/>
      <c r="D1225" s="151" t="s">
        <v>203</v>
      </c>
      <c r="E1225" s="158" t="s">
        <v>20</v>
      </c>
      <c r="F1225" s="159" t="s">
        <v>5116</v>
      </c>
      <c r="H1225" s="160">
        <v>2.34</v>
      </c>
      <c r="I1225" s="161"/>
      <c r="L1225" s="157"/>
      <c r="M1225" s="162"/>
      <c r="T1225" s="163"/>
      <c r="AT1225" s="158" t="s">
        <v>203</v>
      </c>
      <c r="AU1225" s="158" t="s">
        <v>89</v>
      </c>
      <c r="AV1225" s="13" t="s">
        <v>89</v>
      </c>
      <c r="AW1225" s="13" t="s">
        <v>39</v>
      </c>
      <c r="AX1225" s="13" t="s">
        <v>80</v>
      </c>
      <c r="AY1225" s="158" t="s">
        <v>192</v>
      </c>
    </row>
    <row r="1226" spans="2:65" s="13" customFormat="1" ht="10.199999999999999" x14ac:dyDescent="0.2">
      <c r="B1226" s="157"/>
      <c r="D1226" s="151" t="s">
        <v>203</v>
      </c>
      <c r="E1226" s="158" t="s">
        <v>20</v>
      </c>
      <c r="F1226" s="159" t="s">
        <v>5117</v>
      </c>
      <c r="H1226" s="160">
        <v>1.77</v>
      </c>
      <c r="I1226" s="161"/>
      <c r="L1226" s="157"/>
      <c r="M1226" s="162"/>
      <c r="T1226" s="163"/>
      <c r="AT1226" s="158" t="s">
        <v>203</v>
      </c>
      <c r="AU1226" s="158" t="s">
        <v>89</v>
      </c>
      <c r="AV1226" s="13" t="s">
        <v>89</v>
      </c>
      <c r="AW1226" s="13" t="s">
        <v>39</v>
      </c>
      <c r="AX1226" s="13" t="s">
        <v>80</v>
      </c>
      <c r="AY1226" s="158" t="s">
        <v>192</v>
      </c>
    </row>
    <row r="1227" spans="2:65" s="14" customFormat="1" ht="10.199999999999999" x14ac:dyDescent="0.2">
      <c r="B1227" s="164"/>
      <c r="D1227" s="151" t="s">
        <v>203</v>
      </c>
      <c r="E1227" s="165" t="s">
        <v>20</v>
      </c>
      <c r="F1227" s="166" t="s">
        <v>207</v>
      </c>
      <c r="H1227" s="167">
        <v>184.01</v>
      </c>
      <c r="I1227" s="168"/>
      <c r="L1227" s="164"/>
      <c r="M1227" s="169"/>
      <c r="T1227" s="170"/>
      <c r="AT1227" s="165" t="s">
        <v>203</v>
      </c>
      <c r="AU1227" s="165" t="s">
        <v>89</v>
      </c>
      <c r="AV1227" s="14" t="s">
        <v>199</v>
      </c>
      <c r="AW1227" s="14" t="s">
        <v>39</v>
      </c>
      <c r="AX1227" s="14" t="s">
        <v>22</v>
      </c>
      <c r="AY1227" s="165" t="s">
        <v>192</v>
      </c>
    </row>
    <row r="1228" spans="2:65" s="11" customFormat="1" ht="25.95" customHeight="1" x14ac:dyDescent="0.25">
      <c r="B1228" s="121"/>
      <c r="D1228" s="122" t="s">
        <v>79</v>
      </c>
      <c r="E1228" s="123" t="s">
        <v>1220</v>
      </c>
      <c r="F1228" s="123" t="s">
        <v>1221</v>
      </c>
      <c r="I1228" s="124"/>
      <c r="J1228" s="125">
        <f>BK1228</f>
        <v>0</v>
      </c>
      <c r="L1228" s="121"/>
      <c r="M1228" s="126"/>
      <c r="P1228" s="127">
        <f>SUM(P1229:P1237)</f>
        <v>0</v>
      </c>
      <c r="R1228" s="127">
        <f>SUM(R1229:R1237)</f>
        <v>0</v>
      </c>
      <c r="T1228" s="128">
        <f>SUM(T1229:T1237)</f>
        <v>0</v>
      </c>
      <c r="AR1228" s="122" t="s">
        <v>199</v>
      </c>
      <c r="AT1228" s="129" t="s">
        <v>79</v>
      </c>
      <c r="AU1228" s="129" t="s">
        <v>80</v>
      </c>
      <c r="AY1228" s="122" t="s">
        <v>192</v>
      </c>
      <c r="BK1228" s="130">
        <f>SUM(BK1229:BK1237)</f>
        <v>0</v>
      </c>
    </row>
    <row r="1229" spans="2:65" s="1" customFormat="1" ht="16.5" customHeight="1" x14ac:dyDescent="0.2">
      <c r="B1229" s="33"/>
      <c r="C1229" s="133" t="s">
        <v>3017</v>
      </c>
      <c r="D1229" s="133" t="s">
        <v>194</v>
      </c>
      <c r="E1229" s="134" t="s">
        <v>1223</v>
      </c>
      <c r="F1229" s="135" t="s">
        <v>1224</v>
      </c>
      <c r="G1229" s="136" t="s">
        <v>1225</v>
      </c>
      <c r="H1229" s="137">
        <v>8</v>
      </c>
      <c r="I1229" s="138"/>
      <c r="J1229" s="139">
        <f>ROUND(I1229*H1229,2)</f>
        <v>0</v>
      </c>
      <c r="K1229" s="135" t="s">
        <v>198</v>
      </c>
      <c r="L1229" s="33"/>
      <c r="M1229" s="140" t="s">
        <v>20</v>
      </c>
      <c r="N1229" s="141" t="s">
        <v>51</v>
      </c>
      <c r="P1229" s="142">
        <f>O1229*H1229</f>
        <v>0</v>
      </c>
      <c r="Q1229" s="142">
        <v>0</v>
      </c>
      <c r="R1229" s="142">
        <f>Q1229*H1229</f>
        <v>0</v>
      </c>
      <c r="S1229" s="142">
        <v>0</v>
      </c>
      <c r="T1229" s="143">
        <f>S1229*H1229</f>
        <v>0</v>
      </c>
      <c r="AR1229" s="144" t="s">
        <v>882</v>
      </c>
      <c r="AT1229" s="144" t="s">
        <v>194</v>
      </c>
      <c r="AU1229" s="144" t="s">
        <v>22</v>
      </c>
      <c r="AY1229" s="18" t="s">
        <v>192</v>
      </c>
      <c r="BE1229" s="145">
        <f>IF(N1229="základní",J1229,0)</f>
        <v>0</v>
      </c>
      <c r="BF1229" s="145">
        <f>IF(N1229="snížená",J1229,0)</f>
        <v>0</v>
      </c>
      <c r="BG1229" s="145">
        <f>IF(N1229="zákl. přenesená",J1229,0)</f>
        <v>0</v>
      </c>
      <c r="BH1229" s="145">
        <f>IF(N1229="sníž. přenesená",J1229,0)</f>
        <v>0</v>
      </c>
      <c r="BI1229" s="145">
        <f>IF(N1229="nulová",J1229,0)</f>
        <v>0</v>
      </c>
      <c r="BJ1229" s="18" t="s">
        <v>22</v>
      </c>
      <c r="BK1229" s="145">
        <f>ROUND(I1229*H1229,2)</f>
        <v>0</v>
      </c>
      <c r="BL1229" s="18" t="s">
        <v>882</v>
      </c>
      <c r="BM1229" s="144" t="s">
        <v>5118</v>
      </c>
    </row>
    <row r="1230" spans="2:65" s="1" customFormat="1" ht="10.199999999999999" x14ac:dyDescent="0.2">
      <c r="B1230" s="33"/>
      <c r="D1230" s="146" t="s">
        <v>201</v>
      </c>
      <c r="F1230" s="147" t="s">
        <v>1227</v>
      </c>
      <c r="I1230" s="148"/>
      <c r="L1230" s="33"/>
      <c r="M1230" s="149"/>
      <c r="T1230" s="54"/>
      <c r="AT1230" s="18" t="s">
        <v>201</v>
      </c>
      <c r="AU1230" s="18" t="s">
        <v>22</v>
      </c>
    </row>
    <row r="1231" spans="2:65" s="1" customFormat="1" ht="16.5" customHeight="1" x14ac:dyDescent="0.2">
      <c r="B1231" s="33"/>
      <c r="C1231" s="133" t="s">
        <v>5119</v>
      </c>
      <c r="D1231" s="133" t="s">
        <v>194</v>
      </c>
      <c r="E1231" s="134" t="s">
        <v>5120</v>
      </c>
      <c r="F1231" s="135" t="s">
        <v>5121</v>
      </c>
      <c r="G1231" s="136" t="s">
        <v>1225</v>
      </c>
      <c r="H1231" s="137">
        <v>8</v>
      </c>
      <c r="I1231" s="138"/>
      <c r="J1231" s="139">
        <f>ROUND(I1231*H1231,2)</f>
        <v>0</v>
      </c>
      <c r="K1231" s="135" t="s">
        <v>198</v>
      </c>
      <c r="L1231" s="33"/>
      <c r="M1231" s="140" t="s">
        <v>20</v>
      </c>
      <c r="N1231" s="141" t="s">
        <v>51</v>
      </c>
      <c r="P1231" s="142">
        <f>O1231*H1231</f>
        <v>0</v>
      </c>
      <c r="Q1231" s="142">
        <v>0</v>
      </c>
      <c r="R1231" s="142">
        <f>Q1231*H1231</f>
        <v>0</v>
      </c>
      <c r="S1231" s="142">
        <v>0</v>
      </c>
      <c r="T1231" s="143">
        <f>S1231*H1231</f>
        <v>0</v>
      </c>
      <c r="AR1231" s="144" t="s">
        <v>882</v>
      </c>
      <c r="AT1231" s="144" t="s">
        <v>194</v>
      </c>
      <c r="AU1231" s="144" t="s">
        <v>22</v>
      </c>
      <c r="AY1231" s="18" t="s">
        <v>192</v>
      </c>
      <c r="BE1231" s="145">
        <f>IF(N1231="základní",J1231,0)</f>
        <v>0</v>
      </c>
      <c r="BF1231" s="145">
        <f>IF(N1231="snížená",J1231,0)</f>
        <v>0</v>
      </c>
      <c r="BG1231" s="145">
        <f>IF(N1231="zákl. přenesená",J1231,0)</f>
        <v>0</v>
      </c>
      <c r="BH1231" s="145">
        <f>IF(N1231="sníž. přenesená",J1231,0)</f>
        <v>0</v>
      </c>
      <c r="BI1231" s="145">
        <f>IF(N1231="nulová",J1231,0)</f>
        <v>0</v>
      </c>
      <c r="BJ1231" s="18" t="s">
        <v>22</v>
      </c>
      <c r="BK1231" s="145">
        <f>ROUND(I1231*H1231,2)</f>
        <v>0</v>
      </c>
      <c r="BL1231" s="18" t="s">
        <v>882</v>
      </c>
      <c r="BM1231" s="144" t="s">
        <v>5122</v>
      </c>
    </row>
    <row r="1232" spans="2:65" s="1" customFormat="1" ht="10.199999999999999" x14ac:dyDescent="0.2">
      <c r="B1232" s="33"/>
      <c r="D1232" s="146" t="s">
        <v>201</v>
      </c>
      <c r="F1232" s="147" t="s">
        <v>5123</v>
      </c>
      <c r="I1232" s="148"/>
      <c r="L1232" s="33"/>
      <c r="M1232" s="149"/>
      <c r="T1232" s="54"/>
      <c r="AT1232" s="18" t="s">
        <v>201</v>
      </c>
      <c r="AU1232" s="18" t="s">
        <v>22</v>
      </c>
    </row>
    <row r="1233" spans="2:65" s="1" customFormat="1" ht="16.5" customHeight="1" x14ac:dyDescent="0.2">
      <c r="B1233" s="33"/>
      <c r="C1233" s="133" t="s">
        <v>3024</v>
      </c>
      <c r="D1233" s="133" t="s">
        <v>194</v>
      </c>
      <c r="E1233" s="134" t="s">
        <v>5124</v>
      </c>
      <c r="F1233" s="135" t="s">
        <v>5125</v>
      </c>
      <c r="G1233" s="136" t="s">
        <v>1225</v>
      </c>
      <c r="H1233" s="137">
        <v>16</v>
      </c>
      <c r="I1233" s="138"/>
      <c r="J1233" s="139">
        <f>ROUND(I1233*H1233,2)</f>
        <v>0</v>
      </c>
      <c r="K1233" s="135" t="s">
        <v>198</v>
      </c>
      <c r="L1233" s="33"/>
      <c r="M1233" s="140" t="s">
        <v>20</v>
      </c>
      <c r="N1233" s="141" t="s">
        <v>51</v>
      </c>
      <c r="P1233" s="142">
        <f>O1233*H1233</f>
        <v>0</v>
      </c>
      <c r="Q1233" s="142">
        <v>0</v>
      </c>
      <c r="R1233" s="142">
        <f>Q1233*H1233</f>
        <v>0</v>
      </c>
      <c r="S1233" s="142">
        <v>0</v>
      </c>
      <c r="T1233" s="143">
        <f>S1233*H1233</f>
        <v>0</v>
      </c>
      <c r="AR1233" s="144" t="s">
        <v>882</v>
      </c>
      <c r="AT1233" s="144" t="s">
        <v>194</v>
      </c>
      <c r="AU1233" s="144" t="s">
        <v>22</v>
      </c>
      <c r="AY1233" s="18" t="s">
        <v>192</v>
      </c>
      <c r="BE1233" s="145">
        <f>IF(N1233="základní",J1233,0)</f>
        <v>0</v>
      </c>
      <c r="BF1233" s="145">
        <f>IF(N1233="snížená",J1233,0)</f>
        <v>0</v>
      </c>
      <c r="BG1233" s="145">
        <f>IF(N1233="zákl. přenesená",J1233,0)</f>
        <v>0</v>
      </c>
      <c r="BH1233" s="145">
        <f>IF(N1233="sníž. přenesená",J1233,0)</f>
        <v>0</v>
      </c>
      <c r="BI1233" s="145">
        <f>IF(N1233="nulová",J1233,0)</f>
        <v>0</v>
      </c>
      <c r="BJ1233" s="18" t="s">
        <v>22</v>
      </c>
      <c r="BK1233" s="145">
        <f>ROUND(I1233*H1233,2)</f>
        <v>0</v>
      </c>
      <c r="BL1233" s="18" t="s">
        <v>882</v>
      </c>
      <c r="BM1233" s="144" t="s">
        <v>5126</v>
      </c>
    </row>
    <row r="1234" spans="2:65" s="1" customFormat="1" ht="10.199999999999999" x14ac:dyDescent="0.2">
      <c r="B1234" s="33"/>
      <c r="D1234" s="146" t="s">
        <v>201</v>
      </c>
      <c r="F1234" s="147" t="s">
        <v>5127</v>
      </c>
      <c r="I1234" s="148"/>
      <c r="L1234" s="33"/>
      <c r="M1234" s="149"/>
      <c r="T1234" s="54"/>
      <c r="AT1234" s="18" t="s">
        <v>201</v>
      </c>
      <c r="AU1234" s="18" t="s">
        <v>22</v>
      </c>
    </row>
    <row r="1235" spans="2:65" s="12" customFormat="1" ht="10.199999999999999" x14ac:dyDescent="0.2">
      <c r="B1235" s="150"/>
      <c r="D1235" s="151" t="s">
        <v>203</v>
      </c>
      <c r="E1235" s="152" t="s">
        <v>20</v>
      </c>
      <c r="F1235" s="153" t="s">
        <v>5128</v>
      </c>
      <c r="H1235" s="152" t="s">
        <v>20</v>
      </c>
      <c r="I1235" s="154"/>
      <c r="L1235" s="150"/>
      <c r="M1235" s="155"/>
      <c r="T1235" s="156"/>
      <c r="AT1235" s="152" t="s">
        <v>203</v>
      </c>
      <c r="AU1235" s="152" t="s">
        <v>22</v>
      </c>
      <c r="AV1235" s="12" t="s">
        <v>22</v>
      </c>
      <c r="AW1235" s="12" t="s">
        <v>39</v>
      </c>
      <c r="AX1235" s="12" t="s">
        <v>80</v>
      </c>
      <c r="AY1235" s="152" t="s">
        <v>192</v>
      </c>
    </row>
    <row r="1236" spans="2:65" s="13" customFormat="1" ht="10.199999999999999" x14ac:dyDescent="0.2">
      <c r="B1236" s="157"/>
      <c r="D1236" s="151" t="s">
        <v>203</v>
      </c>
      <c r="E1236" s="158" t="s">
        <v>20</v>
      </c>
      <c r="F1236" s="159" t="s">
        <v>350</v>
      </c>
      <c r="H1236" s="160">
        <v>16</v>
      </c>
      <c r="I1236" s="161"/>
      <c r="L1236" s="157"/>
      <c r="M1236" s="162"/>
      <c r="T1236" s="163"/>
      <c r="AT1236" s="158" t="s">
        <v>203</v>
      </c>
      <c r="AU1236" s="158" t="s">
        <v>22</v>
      </c>
      <c r="AV1236" s="13" t="s">
        <v>89</v>
      </c>
      <c r="AW1236" s="13" t="s">
        <v>39</v>
      </c>
      <c r="AX1236" s="13" t="s">
        <v>22</v>
      </c>
      <c r="AY1236" s="158" t="s">
        <v>192</v>
      </c>
    </row>
    <row r="1237" spans="2:65" s="12" customFormat="1" ht="10.199999999999999" x14ac:dyDescent="0.2">
      <c r="B1237" s="150"/>
      <c r="D1237" s="151" t="s">
        <v>203</v>
      </c>
      <c r="E1237" s="152" t="s">
        <v>20</v>
      </c>
      <c r="F1237" s="153" t="s">
        <v>5129</v>
      </c>
      <c r="H1237" s="152" t="s">
        <v>20</v>
      </c>
      <c r="I1237" s="154"/>
      <c r="L1237" s="150"/>
      <c r="M1237" s="195"/>
      <c r="N1237" s="196"/>
      <c r="O1237" s="196"/>
      <c r="P1237" s="196"/>
      <c r="Q1237" s="196"/>
      <c r="R1237" s="196"/>
      <c r="S1237" s="196"/>
      <c r="T1237" s="197"/>
      <c r="AT1237" s="152" t="s">
        <v>203</v>
      </c>
      <c r="AU1237" s="152" t="s">
        <v>22</v>
      </c>
      <c r="AV1237" s="12" t="s">
        <v>22</v>
      </c>
      <c r="AW1237" s="12" t="s">
        <v>39</v>
      </c>
      <c r="AX1237" s="12" t="s">
        <v>80</v>
      </c>
      <c r="AY1237" s="152" t="s">
        <v>192</v>
      </c>
    </row>
    <row r="1238" spans="2:65" s="1" customFormat="1" ht="6.9" customHeight="1" x14ac:dyDescent="0.2">
      <c r="B1238" s="42"/>
      <c r="C1238" s="43"/>
      <c r="D1238" s="43"/>
      <c r="E1238" s="43"/>
      <c r="F1238" s="43"/>
      <c r="G1238" s="43"/>
      <c r="H1238" s="43"/>
      <c r="I1238" s="43"/>
      <c r="J1238" s="43"/>
      <c r="K1238" s="43"/>
      <c r="L1238" s="33"/>
    </row>
  </sheetData>
  <sheetProtection algorithmName="SHA-512" hashValue="JMyKVnCRVovAXx8Y6ymj0Xyd751VbfJ6p203KpNLUnPX5scKPT2lYHVnU3bNdupeVve9WWZPCwESsjWNrhbKog==" saltValue="vY3bfUmdptTUdRQJx8fK2eXRAk5Vdehvm0eGlLy4NEqZSfxmEJZV93tMl5DeycwwcKUGIECqHDl63NyutJ+UKQ==" spinCount="100000" sheet="1" objects="1" scenarios="1" formatColumns="0" formatRows="0" autoFilter="0"/>
  <autoFilter ref="C103:K1237" xr:uid="{00000000-0009-0000-0000-000003000000}"/>
  <mergeCells count="12">
    <mergeCell ref="E96:H96"/>
    <mergeCell ref="L2:V2"/>
    <mergeCell ref="E50:H50"/>
    <mergeCell ref="E52:H52"/>
    <mergeCell ref="E54:H54"/>
    <mergeCell ref="E92:H92"/>
    <mergeCell ref="E94:H94"/>
    <mergeCell ref="E7:H7"/>
    <mergeCell ref="E9:H9"/>
    <mergeCell ref="E11:H11"/>
    <mergeCell ref="E20:H20"/>
    <mergeCell ref="E29:H29"/>
  </mergeCells>
  <hyperlinks>
    <hyperlink ref="F108" r:id="rId1" xr:uid="{00000000-0004-0000-0300-000000000000}"/>
    <hyperlink ref="F112" r:id="rId2" xr:uid="{00000000-0004-0000-0300-000001000000}"/>
    <hyperlink ref="F116" r:id="rId3" xr:uid="{00000000-0004-0000-0300-000002000000}"/>
    <hyperlink ref="F120" r:id="rId4" xr:uid="{00000000-0004-0000-0300-000003000000}"/>
    <hyperlink ref="F124" r:id="rId5" xr:uid="{00000000-0004-0000-0300-000004000000}"/>
    <hyperlink ref="F129" r:id="rId6" xr:uid="{00000000-0004-0000-0300-000005000000}"/>
    <hyperlink ref="F133" r:id="rId7" xr:uid="{00000000-0004-0000-0300-000006000000}"/>
    <hyperlink ref="F138" r:id="rId8" xr:uid="{00000000-0004-0000-0300-000007000000}"/>
    <hyperlink ref="F146" r:id="rId9" xr:uid="{00000000-0004-0000-0300-000008000000}"/>
    <hyperlink ref="F157" r:id="rId10" xr:uid="{00000000-0004-0000-0300-000009000000}"/>
    <hyperlink ref="F172" r:id="rId11" xr:uid="{00000000-0004-0000-0300-00000A000000}"/>
    <hyperlink ref="F176" r:id="rId12" xr:uid="{00000000-0004-0000-0300-00000B000000}"/>
    <hyperlink ref="F180" r:id="rId13" xr:uid="{00000000-0004-0000-0300-00000C000000}"/>
    <hyperlink ref="F184" r:id="rId14" xr:uid="{00000000-0004-0000-0300-00000D000000}"/>
    <hyperlink ref="F188" r:id="rId15" xr:uid="{00000000-0004-0000-0300-00000E000000}"/>
    <hyperlink ref="F192" r:id="rId16" xr:uid="{00000000-0004-0000-0300-00000F000000}"/>
    <hyperlink ref="F196" r:id="rId17" xr:uid="{00000000-0004-0000-0300-000010000000}"/>
    <hyperlink ref="F204" r:id="rId18" xr:uid="{00000000-0004-0000-0300-000011000000}"/>
    <hyperlink ref="F212" r:id="rId19" xr:uid="{00000000-0004-0000-0300-000012000000}"/>
    <hyperlink ref="F214" r:id="rId20" xr:uid="{00000000-0004-0000-0300-000013000000}"/>
    <hyperlink ref="F234" r:id="rId21" xr:uid="{00000000-0004-0000-0300-000014000000}"/>
    <hyperlink ref="F245" r:id="rId22" xr:uid="{00000000-0004-0000-0300-000015000000}"/>
    <hyperlink ref="F252" r:id="rId23" xr:uid="{00000000-0004-0000-0300-000016000000}"/>
    <hyperlink ref="F260" r:id="rId24" xr:uid="{00000000-0004-0000-0300-000017000000}"/>
    <hyperlink ref="F269" r:id="rId25" xr:uid="{00000000-0004-0000-0300-000018000000}"/>
    <hyperlink ref="F281" r:id="rId26" xr:uid="{00000000-0004-0000-0300-000019000000}"/>
    <hyperlink ref="F288" r:id="rId27" xr:uid="{00000000-0004-0000-0300-00001A000000}"/>
    <hyperlink ref="F303" r:id="rId28" xr:uid="{00000000-0004-0000-0300-00001B000000}"/>
    <hyperlink ref="F312" r:id="rId29" xr:uid="{00000000-0004-0000-0300-00001C000000}"/>
    <hyperlink ref="F318" r:id="rId30" xr:uid="{00000000-0004-0000-0300-00001D000000}"/>
    <hyperlink ref="F322" r:id="rId31" xr:uid="{00000000-0004-0000-0300-00001E000000}"/>
    <hyperlink ref="F333" r:id="rId32" xr:uid="{00000000-0004-0000-0300-00001F000000}"/>
    <hyperlink ref="F346" r:id="rId33" xr:uid="{00000000-0004-0000-0300-000020000000}"/>
    <hyperlink ref="F351" r:id="rId34" xr:uid="{00000000-0004-0000-0300-000021000000}"/>
    <hyperlink ref="F355" r:id="rId35" xr:uid="{00000000-0004-0000-0300-000022000000}"/>
    <hyperlink ref="F359" r:id="rId36" xr:uid="{00000000-0004-0000-0300-000023000000}"/>
    <hyperlink ref="F363" r:id="rId37" xr:uid="{00000000-0004-0000-0300-000024000000}"/>
    <hyperlink ref="F371" r:id="rId38" xr:uid="{00000000-0004-0000-0300-000025000000}"/>
    <hyperlink ref="F380" r:id="rId39" xr:uid="{00000000-0004-0000-0300-000026000000}"/>
    <hyperlink ref="F393" r:id="rId40" xr:uid="{00000000-0004-0000-0300-000027000000}"/>
    <hyperlink ref="F400" r:id="rId41" xr:uid="{00000000-0004-0000-0300-000028000000}"/>
    <hyperlink ref="F410" r:id="rId42" xr:uid="{00000000-0004-0000-0300-000029000000}"/>
    <hyperlink ref="F417" r:id="rId43" xr:uid="{00000000-0004-0000-0300-00002A000000}"/>
    <hyperlink ref="F421" r:id="rId44" xr:uid="{00000000-0004-0000-0300-00002B000000}"/>
    <hyperlink ref="F423" r:id="rId45" xr:uid="{00000000-0004-0000-0300-00002C000000}"/>
    <hyperlink ref="F427" r:id="rId46" xr:uid="{00000000-0004-0000-0300-00002D000000}"/>
    <hyperlink ref="F447" r:id="rId47" xr:uid="{00000000-0004-0000-0300-00002E000000}"/>
    <hyperlink ref="F462" r:id="rId48" xr:uid="{00000000-0004-0000-0300-00002F000000}"/>
    <hyperlink ref="F468" r:id="rId49" xr:uid="{00000000-0004-0000-0300-000030000000}"/>
    <hyperlink ref="F483" r:id="rId50" xr:uid="{00000000-0004-0000-0300-000031000000}"/>
    <hyperlink ref="F495" r:id="rId51" xr:uid="{00000000-0004-0000-0300-000032000000}"/>
    <hyperlink ref="F505" r:id="rId52" xr:uid="{00000000-0004-0000-0300-000033000000}"/>
    <hyperlink ref="F507" r:id="rId53" xr:uid="{00000000-0004-0000-0300-000034000000}"/>
    <hyperlink ref="F514" r:id="rId54" xr:uid="{00000000-0004-0000-0300-000035000000}"/>
    <hyperlink ref="F521" r:id="rId55" xr:uid="{00000000-0004-0000-0300-000036000000}"/>
    <hyperlink ref="F524" r:id="rId56" xr:uid="{00000000-0004-0000-0300-000037000000}"/>
    <hyperlink ref="F528" r:id="rId57" xr:uid="{00000000-0004-0000-0300-000038000000}"/>
    <hyperlink ref="F533" r:id="rId58" xr:uid="{00000000-0004-0000-0300-000039000000}"/>
    <hyperlink ref="F537" r:id="rId59" xr:uid="{00000000-0004-0000-0300-00003A000000}"/>
    <hyperlink ref="F541" r:id="rId60" xr:uid="{00000000-0004-0000-0300-00003B000000}"/>
    <hyperlink ref="F549" r:id="rId61" xr:uid="{00000000-0004-0000-0300-00003C000000}"/>
    <hyperlink ref="F556" r:id="rId62" xr:uid="{00000000-0004-0000-0300-00003D000000}"/>
    <hyperlink ref="F559" r:id="rId63" xr:uid="{00000000-0004-0000-0300-00003E000000}"/>
    <hyperlink ref="F561" r:id="rId64" xr:uid="{00000000-0004-0000-0300-00003F000000}"/>
    <hyperlink ref="F564" r:id="rId65" xr:uid="{00000000-0004-0000-0300-000040000000}"/>
    <hyperlink ref="F567" r:id="rId66" xr:uid="{00000000-0004-0000-0300-000041000000}"/>
    <hyperlink ref="F570" r:id="rId67" xr:uid="{00000000-0004-0000-0300-000042000000}"/>
    <hyperlink ref="F574" r:id="rId68" xr:uid="{00000000-0004-0000-0300-000043000000}"/>
    <hyperlink ref="F577" r:id="rId69" xr:uid="{00000000-0004-0000-0300-000044000000}"/>
    <hyperlink ref="F579" r:id="rId70" xr:uid="{00000000-0004-0000-0300-000045000000}"/>
    <hyperlink ref="F583" r:id="rId71" xr:uid="{00000000-0004-0000-0300-000046000000}"/>
    <hyperlink ref="F587" r:id="rId72" xr:uid="{00000000-0004-0000-0300-000047000000}"/>
    <hyperlink ref="F591" r:id="rId73" xr:uid="{00000000-0004-0000-0300-000048000000}"/>
    <hyperlink ref="F595" r:id="rId74" xr:uid="{00000000-0004-0000-0300-000049000000}"/>
    <hyperlink ref="F599" r:id="rId75" xr:uid="{00000000-0004-0000-0300-00004A000000}"/>
    <hyperlink ref="F603" r:id="rId76" xr:uid="{00000000-0004-0000-0300-00004B000000}"/>
    <hyperlink ref="F609" r:id="rId77" xr:uid="{00000000-0004-0000-0300-00004C000000}"/>
    <hyperlink ref="F613" r:id="rId78" xr:uid="{00000000-0004-0000-0300-00004D000000}"/>
    <hyperlink ref="F617" r:id="rId79" xr:uid="{00000000-0004-0000-0300-00004E000000}"/>
    <hyperlink ref="F621" r:id="rId80" xr:uid="{00000000-0004-0000-0300-00004F000000}"/>
    <hyperlink ref="F632" r:id="rId81" xr:uid="{00000000-0004-0000-0300-000050000000}"/>
    <hyperlink ref="F637" r:id="rId82" xr:uid="{00000000-0004-0000-0300-000051000000}"/>
    <hyperlink ref="F641" r:id="rId83" xr:uid="{00000000-0004-0000-0300-000052000000}"/>
    <hyperlink ref="F645" r:id="rId84" xr:uid="{00000000-0004-0000-0300-000053000000}"/>
    <hyperlink ref="F649" r:id="rId85" xr:uid="{00000000-0004-0000-0300-000054000000}"/>
    <hyperlink ref="F654" r:id="rId86" xr:uid="{00000000-0004-0000-0300-000055000000}"/>
    <hyperlink ref="F661" r:id="rId87" xr:uid="{00000000-0004-0000-0300-000056000000}"/>
    <hyperlink ref="F668" r:id="rId88" xr:uid="{00000000-0004-0000-0300-000057000000}"/>
    <hyperlink ref="F693" r:id="rId89" xr:uid="{00000000-0004-0000-0300-000058000000}"/>
    <hyperlink ref="F699" r:id="rId90" xr:uid="{00000000-0004-0000-0300-000059000000}"/>
    <hyperlink ref="F706" r:id="rId91" xr:uid="{00000000-0004-0000-0300-00005A000000}"/>
    <hyperlink ref="F710" r:id="rId92" xr:uid="{00000000-0004-0000-0300-00005B000000}"/>
    <hyperlink ref="F716" r:id="rId93" xr:uid="{00000000-0004-0000-0300-00005C000000}"/>
    <hyperlink ref="F728" r:id="rId94" xr:uid="{00000000-0004-0000-0300-00005D000000}"/>
    <hyperlink ref="F734" r:id="rId95" xr:uid="{00000000-0004-0000-0300-00005E000000}"/>
    <hyperlink ref="F736" r:id="rId96" xr:uid="{00000000-0004-0000-0300-00005F000000}"/>
    <hyperlink ref="F738" r:id="rId97" xr:uid="{00000000-0004-0000-0300-000060000000}"/>
    <hyperlink ref="F741" r:id="rId98" xr:uid="{00000000-0004-0000-0300-000061000000}"/>
    <hyperlink ref="F747" r:id="rId99" xr:uid="{00000000-0004-0000-0300-000062000000}"/>
    <hyperlink ref="F751" r:id="rId100" xr:uid="{00000000-0004-0000-0300-000063000000}"/>
    <hyperlink ref="F773" r:id="rId101" xr:uid="{00000000-0004-0000-0300-000064000000}"/>
    <hyperlink ref="F777" r:id="rId102" xr:uid="{00000000-0004-0000-0300-000065000000}"/>
    <hyperlink ref="F782" r:id="rId103" xr:uid="{00000000-0004-0000-0300-000066000000}"/>
    <hyperlink ref="F789" r:id="rId104" xr:uid="{00000000-0004-0000-0300-000067000000}"/>
    <hyperlink ref="F804" r:id="rId105" xr:uid="{00000000-0004-0000-0300-000068000000}"/>
    <hyperlink ref="F808" r:id="rId106" xr:uid="{00000000-0004-0000-0300-000069000000}"/>
    <hyperlink ref="F817" r:id="rId107" xr:uid="{00000000-0004-0000-0300-00006A000000}"/>
    <hyperlink ref="F824" r:id="rId108" xr:uid="{00000000-0004-0000-0300-00006B000000}"/>
    <hyperlink ref="F829" r:id="rId109" xr:uid="{00000000-0004-0000-0300-00006C000000}"/>
    <hyperlink ref="F836" r:id="rId110" xr:uid="{00000000-0004-0000-0300-00006D000000}"/>
    <hyperlink ref="F838" r:id="rId111" xr:uid="{00000000-0004-0000-0300-00006E000000}"/>
    <hyperlink ref="F845" r:id="rId112" xr:uid="{00000000-0004-0000-0300-00006F000000}"/>
    <hyperlink ref="F848" r:id="rId113" xr:uid="{00000000-0004-0000-0300-000070000000}"/>
    <hyperlink ref="F862" r:id="rId114" xr:uid="{00000000-0004-0000-0300-000071000000}"/>
    <hyperlink ref="F868" r:id="rId115" xr:uid="{00000000-0004-0000-0300-000072000000}"/>
    <hyperlink ref="F872" r:id="rId116" xr:uid="{00000000-0004-0000-0300-000073000000}"/>
    <hyperlink ref="F876" r:id="rId117" xr:uid="{00000000-0004-0000-0300-000074000000}"/>
    <hyperlink ref="F880" r:id="rId118" xr:uid="{00000000-0004-0000-0300-000075000000}"/>
    <hyperlink ref="F895" r:id="rId119" xr:uid="{00000000-0004-0000-0300-000076000000}"/>
    <hyperlink ref="F899" r:id="rId120" xr:uid="{00000000-0004-0000-0300-000077000000}"/>
    <hyperlink ref="F903" r:id="rId121" xr:uid="{00000000-0004-0000-0300-000078000000}"/>
    <hyperlink ref="F907" r:id="rId122" xr:uid="{00000000-0004-0000-0300-000079000000}"/>
    <hyperlink ref="F910" r:id="rId123" xr:uid="{00000000-0004-0000-0300-00007A000000}"/>
    <hyperlink ref="F914" r:id="rId124" xr:uid="{00000000-0004-0000-0300-00007B000000}"/>
    <hyperlink ref="F918" r:id="rId125" xr:uid="{00000000-0004-0000-0300-00007C000000}"/>
    <hyperlink ref="F925" r:id="rId126" xr:uid="{00000000-0004-0000-0300-00007D000000}"/>
    <hyperlink ref="F931" r:id="rId127" xr:uid="{00000000-0004-0000-0300-00007E000000}"/>
    <hyperlink ref="F935" r:id="rId128" xr:uid="{00000000-0004-0000-0300-00007F000000}"/>
    <hyperlink ref="F939" r:id="rId129" xr:uid="{00000000-0004-0000-0300-000080000000}"/>
    <hyperlink ref="F942" r:id="rId130" xr:uid="{00000000-0004-0000-0300-000081000000}"/>
    <hyperlink ref="F945" r:id="rId131" xr:uid="{00000000-0004-0000-0300-000082000000}"/>
    <hyperlink ref="F955" r:id="rId132" xr:uid="{00000000-0004-0000-0300-000083000000}"/>
    <hyperlink ref="F971" r:id="rId133" xr:uid="{00000000-0004-0000-0300-000084000000}"/>
    <hyperlink ref="F975" r:id="rId134" xr:uid="{00000000-0004-0000-0300-000085000000}"/>
    <hyperlink ref="F979" r:id="rId135" xr:uid="{00000000-0004-0000-0300-000086000000}"/>
    <hyperlink ref="F983" r:id="rId136" xr:uid="{00000000-0004-0000-0300-000087000000}"/>
    <hyperlink ref="F987" r:id="rId137" xr:uid="{00000000-0004-0000-0300-000088000000}"/>
    <hyperlink ref="F991" r:id="rId138" xr:uid="{00000000-0004-0000-0300-000089000000}"/>
    <hyperlink ref="F998" r:id="rId139" xr:uid="{00000000-0004-0000-0300-00008A000000}"/>
    <hyperlink ref="F1001" r:id="rId140" xr:uid="{00000000-0004-0000-0300-00008B000000}"/>
    <hyperlink ref="F1005" r:id="rId141" xr:uid="{00000000-0004-0000-0300-00008C000000}"/>
    <hyperlink ref="F1009" r:id="rId142" xr:uid="{00000000-0004-0000-0300-00008D000000}"/>
    <hyperlink ref="F1019" r:id="rId143" xr:uid="{00000000-0004-0000-0300-00008E000000}"/>
    <hyperlink ref="F1022" r:id="rId144" xr:uid="{00000000-0004-0000-0300-00008F000000}"/>
    <hyperlink ref="F1033" r:id="rId145" xr:uid="{00000000-0004-0000-0300-000090000000}"/>
    <hyperlink ref="F1037" r:id="rId146" xr:uid="{00000000-0004-0000-0300-000091000000}"/>
    <hyperlink ref="F1041" r:id="rId147" xr:uid="{00000000-0004-0000-0300-000092000000}"/>
    <hyperlink ref="F1045" r:id="rId148" xr:uid="{00000000-0004-0000-0300-000093000000}"/>
    <hyperlink ref="F1049" r:id="rId149" xr:uid="{00000000-0004-0000-0300-000094000000}"/>
    <hyperlink ref="F1053" r:id="rId150" xr:uid="{00000000-0004-0000-0300-000095000000}"/>
    <hyperlink ref="F1061" r:id="rId151" xr:uid="{00000000-0004-0000-0300-000096000000}"/>
    <hyperlink ref="F1064" r:id="rId152" xr:uid="{00000000-0004-0000-0300-000097000000}"/>
    <hyperlink ref="F1068" r:id="rId153" xr:uid="{00000000-0004-0000-0300-000098000000}"/>
    <hyperlink ref="F1070" r:id="rId154" xr:uid="{00000000-0004-0000-0300-000099000000}"/>
    <hyperlink ref="F1074" r:id="rId155" xr:uid="{00000000-0004-0000-0300-00009A000000}"/>
    <hyperlink ref="F1087" r:id="rId156" xr:uid="{00000000-0004-0000-0300-00009B000000}"/>
    <hyperlink ref="F1090" r:id="rId157" xr:uid="{00000000-0004-0000-0300-00009C000000}"/>
    <hyperlink ref="F1092" r:id="rId158" xr:uid="{00000000-0004-0000-0300-00009D000000}"/>
    <hyperlink ref="F1095" r:id="rId159" xr:uid="{00000000-0004-0000-0300-00009E000000}"/>
    <hyperlink ref="F1098" r:id="rId160" xr:uid="{00000000-0004-0000-0300-00009F000000}"/>
    <hyperlink ref="F1113" r:id="rId161" xr:uid="{00000000-0004-0000-0300-0000A0000000}"/>
    <hyperlink ref="F1116" r:id="rId162" xr:uid="{00000000-0004-0000-0300-0000A1000000}"/>
    <hyperlink ref="F1119" r:id="rId163" xr:uid="{00000000-0004-0000-0300-0000A2000000}"/>
    <hyperlink ref="F1123" r:id="rId164" xr:uid="{00000000-0004-0000-0300-0000A3000000}"/>
    <hyperlink ref="F1128" r:id="rId165" xr:uid="{00000000-0004-0000-0300-0000A4000000}"/>
    <hyperlink ref="F1143" r:id="rId166" xr:uid="{00000000-0004-0000-0300-0000A5000000}"/>
    <hyperlink ref="F1146" r:id="rId167" xr:uid="{00000000-0004-0000-0300-0000A6000000}"/>
    <hyperlink ref="F1150" r:id="rId168" xr:uid="{00000000-0004-0000-0300-0000A7000000}"/>
    <hyperlink ref="F1153" r:id="rId169" xr:uid="{00000000-0004-0000-0300-0000A8000000}"/>
    <hyperlink ref="F1156" r:id="rId170" xr:uid="{00000000-0004-0000-0300-0000A9000000}"/>
    <hyperlink ref="F1170" r:id="rId171" xr:uid="{00000000-0004-0000-0300-0000AA000000}"/>
    <hyperlink ref="F1192" r:id="rId172" xr:uid="{00000000-0004-0000-0300-0000AB000000}"/>
    <hyperlink ref="F1196" r:id="rId173" xr:uid="{00000000-0004-0000-0300-0000AC000000}"/>
    <hyperlink ref="F1230" r:id="rId174" xr:uid="{00000000-0004-0000-0300-0000AD000000}"/>
    <hyperlink ref="F1232" r:id="rId175" xr:uid="{00000000-0004-0000-0300-0000AE000000}"/>
    <hyperlink ref="F1234" r:id="rId176" xr:uid="{00000000-0004-0000-0300-0000AF000000}"/>
  </hyperlinks>
  <pageMargins left="0.39374999999999999" right="0.39374999999999999" top="0.39374999999999999" bottom="0.39374999999999999" header="0" footer="0"/>
  <pageSetup paperSize="9" scale="84" fitToHeight="100" orientation="landscape" blackAndWhite="1" r:id="rId177"/>
  <headerFooter>
    <oddFooter>&amp;CStrana &amp;P z &amp;N</oddFooter>
  </headerFooter>
  <drawing r:id="rId17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680"/>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103</v>
      </c>
    </row>
    <row r="3" spans="2:46" ht="6.9" customHeight="1" x14ac:dyDescent="0.2">
      <c r="B3" s="19"/>
      <c r="C3" s="20"/>
      <c r="D3" s="20"/>
      <c r="E3" s="20"/>
      <c r="F3" s="20"/>
      <c r="G3" s="20"/>
      <c r="H3" s="20"/>
      <c r="I3" s="20"/>
      <c r="J3" s="20"/>
      <c r="K3" s="20"/>
      <c r="L3" s="21"/>
      <c r="AT3" s="18" t="s">
        <v>89</v>
      </c>
    </row>
    <row r="4" spans="2:46" ht="24.9" customHeight="1" x14ac:dyDescent="0.2">
      <c r="B4" s="21"/>
      <c r="D4" s="22" t="s">
        <v>141</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150</v>
      </c>
      <c r="L8" s="21"/>
    </row>
    <row r="9" spans="2:46" s="1" customFormat="1" ht="16.5" customHeight="1" x14ac:dyDescent="0.2">
      <c r="B9" s="33"/>
      <c r="E9" s="339" t="s">
        <v>153</v>
      </c>
      <c r="F9" s="341"/>
      <c r="G9" s="341"/>
      <c r="H9" s="341"/>
      <c r="L9" s="33"/>
    </row>
    <row r="10" spans="2:46" s="1" customFormat="1" ht="12" customHeight="1" x14ac:dyDescent="0.2">
      <c r="B10" s="33"/>
      <c r="D10" s="28" t="s">
        <v>156</v>
      </c>
      <c r="L10" s="33"/>
    </row>
    <row r="11" spans="2:46" s="1" customFormat="1" ht="16.5" customHeight="1" x14ac:dyDescent="0.2">
      <c r="B11" s="33"/>
      <c r="E11" s="303" t="s">
        <v>5130</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24</v>
      </c>
      <c r="I14" s="28" t="s">
        <v>25</v>
      </c>
      <c r="J14" s="50" t="str">
        <f>'Rekapitulace stavby'!AN8</f>
        <v>24. 4. 2024</v>
      </c>
      <c r="L14" s="33"/>
    </row>
    <row r="15" spans="2:46" s="1" customFormat="1" ht="10.8" customHeight="1" x14ac:dyDescent="0.2">
      <c r="B15" s="33"/>
      <c r="L15" s="33"/>
    </row>
    <row r="16" spans="2:46" s="1" customFormat="1" ht="12" customHeight="1" x14ac:dyDescent="0.2">
      <c r="B16" s="33"/>
      <c r="D16" s="28" t="s">
        <v>29</v>
      </c>
      <c r="I16" s="28" t="s">
        <v>30</v>
      </c>
      <c r="J16" s="26" t="s">
        <v>5131</v>
      </c>
      <c r="L16" s="33"/>
    </row>
    <row r="17" spans="2:12" s="1" customFormat="1" ht="18" customHeight="1" x14ac:dyDescent="0.2">
      <c r="B17" s="33"/>
      <c r="E17" s="26" t="s">
        <v>32</v>
      </c>
      <c r="I17" s="28" t="s">
        <v>33</v>
      </c>
      <c r="J17" s="26" t="s">
        <v>5132</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5133</v>
      </c>
      <c r="L22" s="33"/>
    </row>
    <row r="23" spans="2:12" s="1" customFormat="1" ht="18" customHeight="1" x14ac:dyDescent="0.2">
      <c r="B23" s="33"/>
      <c r="E23" s="26" t="s">
        <v>5134</v>
      </c>
      <c r="I23" s="28" t="s">
        <v>33</v>
      </c>
      <c r="J23" s="26" t="s">
        <v>5135</v>
      </c>
      <c r="L23" s="33"/>
    </row>
    <row r="24" spans="2:12" s="1" customFormat="1" ht="6.9" customHeight="1" x14ac:dyDescent="0.2">
      <c r="B24" s="33"/>
      <c r="L24" s="33"/>
    </row>
    <row r="25" spans="2:12" s="1" customFormat="1" ht="12" customHeight="1" x14ac:dyDescent="0.2">
      <c r="B25" s="33"/>
      <c r="D25" s="28" t="s">
        <v>40</v>
      </c>
      <c r="I25" s="28" t="s">
        <v>30</v>
      </c>
      <c r="J25" s="26" t="str">
        <f>IF('Rekapitulace stavby'!AN19="","",'Rekapitulace stavby'!AN19)</f>
        <v>25415751</v>
      </c>
      <c r="L25" s="33"/>
    </row>
    <row r="26" spans="2:12" s="1" customFormat="1" ht="18" customHeight="1" x14ac:dyDescent="0.2">
      <c r="B26" s="33"/>
      <c r="E26" s="26" t="str">
        <f>IF('Rekapitulace stavby'!E20="","",'Rekapitulace stavby'!E20)</f>
        <v>Propos Liberec s.r.o.</v>
      </c>
      <c r="I26" s="28" t="s">
        <v>33</v>
      </c>
      <c r="J26" s="26" t="str">
        <f>IF('Rekapitulace stavby'!AN20="","",'Rekapitulace stavby'!AN20)</f>
        <v>CZ25415751</v>
      </c>
      <c r="L26" s="33"/>
    </row>
    <row r="27" spans="2:12" s="1" customFormat="1" ht="6.9" customHeight="1" x14ac:dyDescent="0.2">
      <c r="B27" s="33"/>
      <c r="L27" s="33"/>
    </row>
    <row r="28" spans="2:12" s="1" customFormat="1" ht="12" customHeight="1" x14ac:dyDescent="0.2">
      <c r="B28" s="33"/>
      <c r="D28" s="28" t="s">
        <v>44</v>
      </c>
      <c r="L28" s="33"/>
    </row>
    <row r="29" spans="2:12" s="7" customFormat="1" ht="47.25" customHeight="1" x14ac:dyDescent="0.2">
      <c r="B29" s="93"/>
      <c r="E29" s="314" t="s">
        <v>5136</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ROUND(J95,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ROUND((SUM(BE95:BE679)),  2)</f>
        <v>0</v>
      </c>
      <c r="I35" s="95">
        <v>0.21</v>
      </c>
      <c r="J35" s="84">
        <f>ROUND(((SUM(BE95:BE679))*I35),  2)</f>
        <v>0</v>
      </c>
      <c r="L35" s="33"/>
    </row>
    <row r="36" spans="2:12" s="1" customFormat="1" ht="14.4" customHeight="1" x14ac:dyDescent="0.2">
      <c r="B36" s="33"/>
      <c r="E36" s="28" t="s">
        <v>52</v>
      </c>
      <c r="F36" s="84">
        <f>ROUND((SUM(BF95:BF679)),  2)</f>
        <v>0</v>
      </c>
      <c r="I36" s="95">
        <v>0.12</v>
      </c>
      <c r="J36" s="84">
        <f>ROUND(((SUM(BF95:BF679))*I36),  2)</f>
        <v>0</v>
      </c>
      <c r="L36" s="33"/>
    </row>
    <row r="37" spans="2:12" s="1" customFormat="1" ht="14.4" hidden="1" customHeight="1" x14ac:dyDescent="0.2">
      <c r="B37" s="33"/>
      <c r="E37" s="28" t="s">
        <v>53</v>
      </c>
      <c r="F37" s="84">
        <f>ROUND((SUM(BG95:BG679)),  2)</f>
        <v>0</v>
      </c>
      <c r="I37" s="95">
        <v>0.21</v>
      </c>
      <c r="J37" s="84">
        <f>0</f>
        <v>0</v>
      </c>
      <c r="L37" s="33"/>
    </row>
    <row r="38" spans="2:12" s="1" customFormat="1" ht="14.4" hidden="1" customHeight="1" x14ac:dyDescent="0.2">
      <c r="B38" s="33"/>
      <c r="E38" s="28" t="s">
        <v>54</v>
      </c>
      <c r="F38" s="84">
        <f>ROUND((SUM(BH95:BH679)),  2)</f>
        <v>0</v>
      </c>
      <c r="I38" s="95">
        <v>0.12</v>
      </c>
      <c r="J38" s="84">
        <f>0</f>
        <v>0</v>
      </c>
      <c r="L38" s="33"/>
    </row>
    <row r="39" spans="2:12" s="1" customFormat="1" ht="14.4" hidden="1" customHeight="1" x14ac:dyDescent="0.2">
      <c r="B39" s="33"/>
      <c r="E39" s="28" t="s">
        <v>55</v>
      </c>
      <c r="F39" s="84">
        <f>ROUND((SUM(BI95:BI679)),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159</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150</v>
      </c>
      <c r="L51" s="21"/>
    </row>
    <row r="52" spans="2:47" s="1" customFormat="1" ht="16.5" customHeight="1" x14ac:dyDescent="0.2">
      <c r="B52" s="33"/>
      <c r="E52" s="339" t="s">
        <v>153</v>
      </c>
      <c r="F52" s="341"/>
      <c r="G52" s="341"/>
      <c r="H52" s="341"/>
      <c r="L52" s="33"/>
    </row>
    <row r="53" spans="2:47" s="1" customFormat="1" ht="12" customHeight="1" x14ac:dyDescent="0.2">
      <c r="B53" s="33"/>
      <c r="C53" s="28" t="s">
        <v>156</v>
      </c>
      <c r="L53" s="33"/>
    </row>
    <row r="54" spans="2:47" s="1" customFormat="1" ht="16.5" customHeight="1" x14ac:dyDescent="0.2">
      <c r="B54" s="33"/>
      <c r="E54" s="303" t="str">
        <f>E11</f>
        <v>04 - Sanace vlhkosti</v>
      </c>
      <c r="F54" s="341"/>
      <c r="G54" s="341"/>
      <c r="H54" s="341"/>
      <c r="L54" s="33"/>
    </row>
    <row r="55" spans="2:47" s="1" customFormat="1" ht="6.9" customHeight="1" x14ac:dyDescent="0.2">
      <c r="B55" s="33"/>
      <c r="L55" s="33"/>
    </row>
    <row r="56" spans="2:47" s="1" customFormat="1" ht="12" customHeight="1" x14ac:dyDescent="0.2">
      <c r="B56" s="33"/>
      <c r="C56" s="28" t="s">
        <v>23</v>
      </c>
      <c r="F56" s="26" t="str">
        <f>F14</f>
        <v>Liberec</v>
      </c>
      <c r="I56" s="28" t="s">
        <v>25</v>
      </c>
      <c r="J56" s="50" t="str">
        <f>IF(J14="","",J14)</f>
        <v>24. 4. 2024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Ateliér Železná, s.r.o.</v>
      </c>
      <c r="L58" s="33"/>
    </row>
    <row r="59" spans="2:47" s="1" customFormat="1" ht="15.15" customHeight="1" x14ac:dyDescent="0.2">
      <c r="B59" s="33"/>
      <c r="C59" s="28" t="s">
        <v>35</v>
      </c>
      <c r="F59" s="26" t="str">
        <f>IF(E20="","",E20)</f>
        <v>Vyplň údaj</v>
      </c>
      <c r="I59" s="28" t="s">
        <v>40</v>
      </c>
      <c r="J59" s="31" t="str">
        <f>E26</f>
        <v>Propos Liberec s.r.o.</v>
      </c>
      <c r="L59" s="33"/>
    </row>
    <row r="60" spans="2:47" s="1" customFormat="1" ht="10.35" customHeight="1" x14ac:dyDescent="0.2">
      <c r="B60" s="33"/>
      <c r="L60" s="33"/>
    </row>
    <row r="61" spans="2:47" s="1" customFormat="1" ht="29.25" customHeight="1" x14ac:dyDescent="0.2">
      <c r="B61" s="33"/>
      <c r="C61" s="102" t="s">
        <v>160</v>
      </c>
      <c r="D61" s="96"/>
      <c r="E61" s="96"/>
      <c r="F61" s="96"/>
      <c r="G61" s="96"/>
      <c r="H61" s="96"/>
      <c r="I61" s="96"/>
      <c r="J61" s="103" t="s">
        <v>161</v>
      </c>
      <c r="K61" s="96"/>
      <c r="L61" s="33"/>
    </row>
    <row r="62" spans="2:47" s="1" customFormat="1" ht="10.35" customHeight="1" x14ac:dyDescent="0.2">
      <c r="B62" s="33"/>
      <c r="L62" s="33"/>
    </row>
    <row r="63" spans="2:47" s="1" customFormat="1" ht="22.8" customHeight="1" x14ac:dyDescent="0.2">
      <c r="B63" s="33"/>
      <c r="C63" s="104" t="s">
        <v>78</v>
      </c>
      <c r="J63" s="64">
        <f>J95</f>
        <v>0</v>
      </c>
      <c r="L63" s="33"/>
      <c r="AU63" s="18" t="s">
        <v>162</v>
      </c>
    </row>
    <row r="64" spans="2:47" s="8" customFormat="1" ht="24.9" customHeight="1" x14ac:dyDescent="0.2">
      <c r="B64" s="105"/>
      <c r="D64" s="106" t="s">
        <v>163</v>
      </c>
      <c r="E64" s="107"/>
      <c r="F64" s="107"/>
      <c r="G64" s="107"/>
      <c r="H64" s="107"/>
      <c r="I64" s="107"/>
      <c r="J64" s="108">
        <f>J96</f>
        <v>0</v>
      </c>
      <c r="L64" s="105"/>
    </row>
    <row r="65" spans="2:12" s="9" customFormat="1" ht="19.95" customHeight="1" x14ac:dyDescent="0.2">
      <c r="B65" s="109"/>
      <c r="D65" s="110" t="s">
        <v>4011</v>
      </c>
      <c r="E65" s="111"/>
      <c r="F65" s="111"/>
      <c r="G65" s="111"/>
      <c r="H65" s="111"/>
      <c r="I65" s="111"/>
      <c r="J65" s="112">
        <f>J97</f>
        <v>0</v>
      </c>
      <c r="L65" s="109"/>
    </row>
    <row r="66" spans="2:12" s="9" customFormat="1" ht="14.85" customHeight="1" x14ac:dyDescent="0.2">
      <c r="B66" s="109"/>
      <c r="D66" s="110" t="s">
        <v>5137</v>
      </c>
      <c r="E66" s="111"/>
      <c r="F66" s="111"/>
      <c r="G66" s="111"/>
      <c r="H66" s="111"/>
      <c r="I66" s="111"/>
      <c r="J66" s="112">
        <f>J139</f>
        <v>0</v>
      </c>
      <c r="L66" s="109"/>
    </row>
    <row r="67" spans="2:12" s="9" customFormat="1" ht="19.95" customHeight="1" x14ac:dyDescent="0.2">
      <c r="B67" s="109"/>
      <c r="D67" s="110" t="s">
        <v>1354</v>
      </c>
      <c r="E67" s="111"/>
      <c r="F67" s="111"/>
      <c r="G67" s="111"/>
      <c r="H67" s="111"/>
      <c r="I67" s="111"/>
      <c r="J67" s="112">
        <f>J163</f>
        <v>0</v>
      </c>
      <c r="L67" s="109"/>
    </row>
    <row r="68" spans="2:12" s="9" customFormat="1" ht="14.85" customHeight="1" x14ac:dyDescent="0.2">
      <c r="B68" s="109"/>
      <c r="D68" s="110" t="s">
        <v>5138</v>
      </c>
      <c r="E68" s="111"/>
      <c r="F68" s="111"/>
      <c r="G68" s="111"/>
      <c r="H68" s="111"/>
      <c r="I68" s="111"/>
      <c r="J68" s="112">
        <f>J297</f>
        <v>0</v>
      </c>
      <c r="L68" s="109"/>
    </row>
    <row r="69" spans="2:12" s="9" customFormat="1" ht="19.95" customHeight="1" x14ac:dyDescent="0.2">
      <c r="B69" s="109"/>
      <c r="D69" s="110" t="s">
        <v>165</v>
      </c>
      <c r="E69" s="111"/>
      <c r="F69" s="111"/>
      <c r="G69" s="111"/>
      <c r="H69" s="111"/>
      <c r="I69" s="111"/>
      <c r="J69" s="112">
        <f>J338</f>
        <v>0</v>
      </c>
      <c r="L69" s="109"/>
    </row>
    <row r="70" spans="2:12" s="9" customFormat="1" ht="19.95" customHeight="1" x14ac:dyDescent="0.2">
      <c r="B70" s="109"/>
      <c r="D70" s="110" t="s">
        <v>166</v>
      </c>
      <c r="E70" s="111"/>
      <c r="F70" s="111"/>
      <c r="G70" s="111"/>
      <c r="H70" s="111"/>
      <c r="I70" s="111"/>
      <c r="J70" s="112">
        <f>J516</f>
        <v>0</v>
      </c>
      <c r="L70" s="109"/>
    </row>
    <row r="71" spans="2:12" s="9" customFormat="1" ht="19.95" customHeight="1" x14ac:dyDescent="0.2">
      <c r="B71" s="109"/>
      <c r="D71" s="110" t="s">
        <v>1355</v>
      </c>
      <c r="E71" s="111"/>
      <c r="F71" s="111"/>
      <c r="G71" s="111"/>
      <c r="H71" s="111"/>
      <c r="I71" s="111"/>
      <c r="J71" s="112">
        <f>J526</f>
        <v>0</v>
      </c>
      <c r="L71" s="109"/>
    </row>
    <row r="72" spans="2:12" s="8" customFormat="1" ht="24.9" customHeight="1" x14ac:dyDescent="0.2">
      <c r="B72" s="105"/>
      <c r="D72" s="106" t="s">
        <v>167</v>
      </c>
      <c r="E72" s="107"/>
      <c r="F72" s="107"/>
      <c r="G72" s="107"/>
      <c r="H72" s="107"/>
      <c r="I72" s="107"/>
      <c r="J72" s="108">
        <f>J529</f>
        <v>0</v>
      </c>
      <c r="L72" s="105"/>
    </row>
    <row r="73" spans="2:12" s="9" customFormat="1" ht="19.95" customHeight="1" x14ac:dyDescent="0.2">
      <c r="B73" s="109"/>
      <c r="D73" s="110" t="s">
        <v>168</v>
      </c>
      <c r="E73" s="111"/>
      <c r="F73" s="111"/>
      <c r="G73" s="111"/>
      <c r="H73" s="111"/>
      <c r="I73" s="111"/>
      <c r="J73" s="112">
        <f>J530</f>
        <v>0</v>
      </c>
      <c r="L73" s="109"/>
    </row>
    <row r="74" spans="2:12" s="1" customFormat="1" ht="21.75" customHeight="1" x14ac:dyDescent="0.2">
      <c r="B74" s="33"/>
      <c r="L74" s="33"/>
    </row>
    <row r="75" spans="2:12" s="1" customFormat="1" ht="6.9" customHeight="1" x14ac:dyDescent="0.2">
      <c r="B75" s="42"/>
      <c r="C75" s="43"/>
      <c r="D75" s="43"/>
      <c r="E75" s="43"/>
      <c r="F75" s="43"/>
      <c r="G75" s="43"/>
      <c r="H75" s="43"/>
      <c r="I75" s="43"/>
      <c r="J75" s="43"/>
      <c r="K75" s="43"/>
      <c r="L75" s="33"/>
    </row>
    <row r="79" spans="2:12" s="1" customFormat="1" ht="6.9" customHeight="1" x14ac:dyDescent="0.2">
      <c r="B79" s="44"/>
      <c r="C79" s="45"/>
      <c r="D79" s="45"/>
      <c r="E79" s="45"/>
      <c r="F79" s="45"/>
      <c r="G79" s="45"/>
      <c r="H79" s="45"/>
      <c r="I79" s="45"/>
      <c r="J79" s="45"/>
      <c r="K79" s="45"/>
      <c r="L79" s="33"/>
    </row>
    <row r="80" spans="2:12" s="1" customFormat="1" ht="24.9" customHeight="1" x14ac:dyDescent="0.2">
      <c r="B80" s="33"/>
      <c r="C80" s="22" t="s">
        <v>177</v>
      </c>
      <c r="L80" s="33"/>
    </row>
    <row r="81" spans="2:63" s="1" customFormat="1" ht="6.9" customHeight="1" x14ac:dyDescent="0.2">
      <c r="B81" s="33"/>
      <c r="L81" s="33"/>
    </row>
    <row r="82" spans="2:63" s="1" customFormat="1" ht="12" customHeight="1" x14ac:dyDescent="0.2">
      <c r="B82" s="33"/>
      <c r="C82" s="28" t="s">
        <v>16</v>
      </c>
      <c r="L82" s="33"/>
    </row>
    <row r="83" spans="2:63" s="1" customFormat="1" ht="16.5" customHeight="1" x14ac:dyDescent="0.2">
      <c r="B83" s="33"/>
      <c r="E83" s="339" t="str">
        <f>E7</f>
        <v>STAVEBNÍ ÚPRAVY KINO VARŠAVA - ITI</v>
      </c>
      <c r="F83" s="340"/>
      <c r="G83" s="340"/>
      <c r="H83" s="340"/>
      <c r="L83" s="33"/>
    </row>
    <row r="84" spans="2:63" ht="12" customHeight="1" x14ac:dyDescent="0.2">
      <c r="B84" s="21"/>
      <c r="C84" s="28" t="s">
        <v>150</v>
      </c>
      <c r="L84" s="21"/>
    </row>
    <row r="85" spans="2:63" s="1" customFormat="1" ht="16.5" customHeight="1" x14ac:dyDescent="0.2">
      <c r="B85" s="33"/>
      <c r="E85" s="339" t="s">
        <v>153</v>
      </c>
      <c r="F85" s="341"/>
      <c r="G85" s="341"/>
      <c r="H85" s="341"/>
      <c r="L85" s="33"/>
    </row>
    <row r="86" spans="2:63" s="1" customFormat="1" ht="12" customHeight="1" x14ac:dyDescent="0.2">
      <c r="B86" s="33"/>
      <c r="C86" s="28" t="s">
        <v>156</v>
      </c>
      <c r="L86" s="33"/>
    </row>
    <row r="87" spans="2:63" s="1" customFormat="1" ht="16.5" customHeight="1" x14ac:dyDescent="0.2">
      <c r="B87" s="33"/>
      <c r="E87" s="303" t="str">
        <f>E11</f>
        <v>04 - Sanace vlhkosti</v>
      </c>
      <c r="F87" s="341"/>
      <c r="G87" s="341"/>
      <c r="H87" s="341"/>
      <c r="L87" s="33"/>
    </row>
    <row r="88" spans="2:63" s="1" customFormat="1" ht="6.9" customHeight="1" x14ac:dyDescent="0.2">
      <c r="B88" s="33"/>
      <c r="L88" s="33"/>
    </row>
    <row r="89" spans="2:63" s="1" customFormat="1" ht="12" customHeight="1" x14ac:dyDescent="0.2">
      <c r="B89" s="33"/>
      <c r="C89" s="28" t="s">
        <v>23</v>
      </c>
      <c r="F89" s="26" t="str">
        <f>F14</f>
        <v>Liberec</v>
      </c>
      <c r="I89" s="28" t="s">
        <v>25</v>
      </c>
      <c r="J89" s="50" t="str">
        <f>IF(J14="","",J14)</f>
        <v>24. 4. 2024</v>
      </c>
      <c r="L89" s="33"/>
    </row>
    <row r="90" spans="2:63" s="1" customFormat="1" ht="6.9" customHeight="1" x14ac:dyDescent="0.2">
      <c r="B90" s="33"/>
      <c r="L90" s="33"/>
    </row>
    <row r="91" spans="2:63" s="1" customFormat="1" ht="15.15" customHeight="1" x14ac:dyDescent="0.2">
      <c r="B91" s="33"/>
      <c r="C91" s="28" t="s">
        <v>29</v>
      </c>
      <c r="F91" s="26" t="str">
        <f>E17</f>
        <v>Statutární město Liberec</v>
      </c>
      <c r="I91" s="28" t="s">
        <v>37</v>
      </c>
      <c r="J91" s="31" t="str">
        <f>E23</f>
        <v>Ateliér Železná, s.r.o.</v>
      </c>
      <c r="L91" s="33"/>
    </row>
    <row r="92" spans="2:63" s="1" customFormat="1" ht="15.15" customHeight="1" x14ac:dyDescent="0.2">
      <c r="B92" s="33"/>
      <c r="C92" s="28" t="s">
        <v>35</v>
      </c>
      <c r="F92" s="26" t="str">
        <f>IF(E20="","",E20)</f>
        <v>Vyplň údaj</v>
      </c>
      <c r="I92" s="28" t="s">
        <v>40</v>
      </c>
      <c r="J92" s="31" t="str">
        <f>E26</f>
        <v>Propos Liberec s.r.o.</v>
      </c>
      <c r="L92" s="33"/>
    </row>
    <row r="93" spans="2:63" s="1" customFormat="1" ht="10.35" customHeight="1" x14ac:dyDescent="0.2">
      <c r="B93" s="33"/>
      <c r="L93" s="33"/>
    </row>
    <row r="94" spans="2:63" s="10" customFormat="1" ht="29.25" customHeight="1" x14ac:dyDescent="0.2">
      <c r="B94" s="113"/>
      <c r="C94" s="114" t="s">
        <v>178</v>
      </c>
      <c r="D94" s="115" t="s">
        <v>65</v>
      </c>
      <c r="E94" s="115" t="s">
        <v>61</v>
      </c>
      <c r="F94" s="115" t="s">
        <v>62</v>
      </c>
      <c r="G94" s="115" t="s">
        <v>179</v>
      </c>
      <c r="H94" s="115" t="s">
        <v>180</v>
      </c>
      <c r="I94" s="115" t="s">
        <v>181</v>
      </c>
      <c r="J94" s="115" t="s">
        <v>161</v>
      </c>
      <c r="K94" s="116" t="s">
        <v>182</v>
      </c>
      <c r="L94" s="113"/>
      <c r="M94" s="57" t="s">
        <v>20</v>
      </c>
      <c r="N94" s="58" t="s">
        <v>50</v>
      </c>
      <c r="O94" s="58" t="s">
        <v>183</v>
      </c>
      <c r="P94" s="58" t="s">
        <v>184</v>
      </c>
      <c r="Q94" s="58" t="s">
        <v>185</v>
      </c>
      <c r="R94" s="58" t="s">
        <v>186</v>
      </c>
      <c r="S94" s="58" t="s">
        <v>187</v>
      </c>
      <c r="T94" s="59" t="s">
        <v>188</v>
      </c>
    </row>
    <row r="95" spans="2:63" s="1" customFormat="1" ht="22.8" customHeight="1" x14ac:dyDescent="0.3">
      <c r="B95" s="33"/>
      <c r="C95" s="62" t="s">
        <v>189</v>
      </c>
      <c r="J95" s="117">
        <f>BK95</f>
        <v>0</v>
      </c>
      <c r="L95" s="33"/>
      <c r="M95" s="60"/>
      <c r="N95" s="51"/>
      <c r="O95" s="51"/>
      <c r="P95" s="118">
        <f>P96+P529</f>
        <v>0</v>
      </c>
      <c r="Q95" s="51"/>
      <c r="R95" s="118">
        <f>R96+R529</f>
        <v>63.183194429999993</v>
      </c>
      <c r="S95" s="51"/>
      <c r="T95" s="119">
        <f>T96+T529</f>
        <v>80.076149019999988</v>
      </c>
      <c r="AT95" s="18" t="s">
        <v>79</v>
      </c>
      <c r="AU95" s="18" t="s">
        <v>162</v>
      </c>
      <c r="BK95" s="120">
        <f>BK96+BK529</f>
        <v>0</v>
      </c>
    </row>
    <row r="96" spans="2:63" s="11" customFormat="1" ht="25.95" customHeight="1" x14ac:dyDescent="0.25">
      <c r="B96" s="121"/>
      <c r="D96" s="122" t="s">
        <v>79</v>
      </c>
      <c r="E96" s="123" t="s">
        <v>190</v>
      </c>
      <c r="F96" s="123" t="s">
        <v>191</v>
      </c>
      <c r="I96" s="124"/>
      <c r="J96" s="125">
        <f>BK96</f>
        <v>0</v>
      </c>
      <c r="L96" s="121"/>
      <c r="M96" s="126"/>
      <c r="P96" s="127">
        <f>P97+P163+P338+P516+P526</f>
        <v>0</v>
      </c>
      <c r="R96" s="127">
        <f>R97+R163+R338+R516+R526</f>
        <v>56.646828249999992</v>
      </c>
      <c r="T96" s="128">
        <f>T97+T163+T338+T516+T526</f>
        <v>80.076149019999988</v>
      </c>
      <c r="AR96" s="122" t="s">
        <v>22</v>
      </c>
      <c r="AT96" s="129" t="s">
        <v>79</v>
      </c>
      <c r="AU96" s="129" t="s">
        <v>80</v>
      </c>
      <c r="AY96" s="122" t="s">
        <v>192</v>
      </c>
      <c r="BK96" s="130">
        <f>BK97+BK163+BK338+BK516+BK526</f>
        <v>0</v>
      </c>
    </row>
    <row r="97" spans="2:65" s="11" customFormat="1" ht="22.8" customHeight="1" x14ac:dyDescent="0.25">
      <c r="B97" s="121"/>
      <c r="D97" s="122" t="s">
        <v>79</v>
      </c>
      <c r="E97" s="131" t="s">
        <v>225</v>
      </c>
      <c r="F97" s="131" t="s">
        <v>4215</v>
      </c>
      <c r="I97" s="124"/>
      <c r="J97" s="132">
        <f>BK97</f>
        <v>0</v>
      </c>
      <c r="L97" s="121"/>
      <c r="M97" s="126"/>
      <c r="P97" s="127">
        <f>P98+SUM(P99:P139)</f>
        <v>0</v>
      </c>
      <c r="R97" s="127">
        <f>R98+SUM(R99:R139)</f>
        <v>3.9643033900000004</v>
      </c>
      <c r="T97" s="128">
        <f>T98+SUM(T99:T139)</f>
        <v>0.6472580200000001</v>
      </c>
      <c r="AR97" s="122" t="s">
        <v>22</v>
      </c>
      <c r="AT97" s="129" t="s">
        <v>79</v>
      </c>
      <c r="AU97" s="129" t="s">
        <v>22</v>
      </c>
      <c r="AY97" s="122" t="s">
        <v>192</v>
      </c>
      <c r="BK97" s="130">
        <f>BK98+SUM(BK99:BK139)</f>
        <v>0</v>
      </c>
    </row>
    <row r="98" spans="2:65" s="1" customFormat="1" ht="24.15" customHeight="1" x14ac:dyDescent="0.2">
      <c r="B98" s="33"/>
      <c r="C98" s="133" t="s">
        <v>22</v>
      </c>
      <c r="D98" s="133" t="s">
        <v>194</v>
      </c>
      <c r="E98" s="134" t="s">
        <v>5139</v>
      </c>
      <c r="F98" s="135" t="s">
        <v>5140</v>
      </c>
      <c r="G98" s="136" t="s">
        <v>234</v>
      </c>
      <c r="H98" s="137">
        <v>98.099000000000004</v>
      </c>
      <c r="I98" s="138"/>
      <c r="J98" s="139">
        <f>ROUND(I98*H98,2)</f>
        <v>0</v>
      </c>
      <c r="K98" s="135" t="s">
        <v>198</v>
      </c>
      <c r="L98" s="33"/>
      <c r="M98" s="140" t="s">
        <v>20</v>
      </c>
      <c r="N98" s="141" t="s">
        <v>51</v>
      </c>
      <c r="P98" s="142">
        <f>O98*H98</f>
        <v>0</v>
      </c>
      <c r="Q98" s="142">
        <v>2.8570000000000002E-2</v>
      </c>
      <c r="R98" s="142">
        <f>Q98*H98</f>
        <v>2.8026884300000003</v>
      </c>
      <c r="S98" s="142">
        <v>0</v>
      </c>
      <c r="T98" s="143">
        <f>S98*H98</f>
        <v>0</v>
      </c>
      <c r="AR98" s="144" t="s">
        <v>199</v>
      </c>
      <c r="AT98" s="144" t="s">
        <v>194</v>
      </c>
      <c r="AU98" s="144" t="s">
        <v>89</v>
      </c>
      <c r="AY98" s="18" t="s">
        <v>192</v>
      </c>
      <c r="BE98" s="145">
        <f>IF(N98="základní",J98,0)</f>
        <v>0</v>
      </c>
      <c r="BF98" s="145">
        <f>IF(N98="snížená",J98,0)</f>
        <v>0</v>
      </c>
      <c r="BG98" s="145">
        <f>IF(N98="zákl. přenesená",J98,0)</f>
        <v>0</v>
      </c>
      <c r="BH98" s="145">
        <f>IF(N98="sníž. přenesená",J98,0)</f>
        <v>0</v>
      </c>
      <c r="BI98" s="145">
        <f>IF(N98="nulová",J98,0)</f>
        <v>0</v>
      </c>
      <c r="BJ98" s="18" t="s">
        <v>22</v>
      </c>
      <c r="BK98" s="145">
        <f>ROUND(I98*H98,2)</f>
        <v>0</v>
      </c>
      <c r="BL98" s="18" t="s">
        <v>199</v>
      </c>
      <c r="BM98" s="144" t="s">
        <v>5141</v>
      </c>
    </row>
    <row r="99" spans="2:65" s="1" customFormat="1" ht="10.199999999999999" x14ac:dyDescent="0.2">
      <c r="B99" s="33"/>
      <c r="D99" s="146" t="s">
        <v>201</v>
      </c>
      <c r="F99" s="147" t="s">
        <v>5142</v>
      </c>
      <c r="I99" s="148"/>
      <c r="L99" s="33"/>
      <c r="M99" s="149"/>
      <c r="T99" s="54"/>
      <c r="AT99" s="18" t="s">
        <v>201</v>
      </c>
      <c r="AU99" s="18" t="s">
        <v>89</v>
      </c>
    </row>
    <row r="100" spans="2:65" s="12" customFormat="1" ht="10.199999999999999" x14ac:dyDescent="0.2">
      <c r="B100" s="150"/>
      <c r="D100" s="151" t="s">
        <v>203</v>
      </c>
      <c r="E100" s="152" t="s">
        <v>20</v>
      </c>
      <c r="F100" s="153" t="s">
        <v>5143</v>
      </c>
      <c r="H100" s="152" t="s">
        <v>20</v>
      </c>
      <c r="I100" s="154"/>
      <c r="L100" s="150"/>
      <c r="M100" s="155"/>
      <c r="T100" s="156"/>
      <c r="AT100" s="152" t="s">
        <v>203</v>
      </c>
      <c r="AU100" s="152" t="s">
        <v>89</v>
      </c>
      <c r="AV100" s="12" t="s">
        <v>22</v>
      </c>
      <c r="AW100" s="12" t="s">
        <v>39</v>
      </c>
      <c r="AX100" s="12" t="s">
        <v>80</v>
      </c>
      <c r="AY100" s="152" t="s">
        <v>192</v>
      </c>
    </row>
    <row r="101" spans="2:65" s="13" customFormat="1" ht="10.199999999999999" x14ac:dyDescent="0.2">
      <c r="B101" s="157"/>
      <c r="D101" s="151" t="s">
        <v>203</v>
      </c>
      <c r="E101" s="158" t="s">
        <v>20</v>
      </c>
      <c r="F101" s="159" t="s">
        <v>5144</v>
      </c>
      <c r="H101" s="160">
        <v>98.099000000000004</v>
      </c>
      <c r="I101" s="161"/>
      <c r="L101" s="157"/>
      <c r="M101" s="162"/>
      <c r="T101" s="163"/>
      <c r="AT101" s="158" t="s">
        <v>203</v>
      </c>
      <c r="AU101" s="158" t="s">
        <v>89</v>
      </c>
      <c r="AV101" s="13" t="s">
        <v>89</v>
      </c>
      <c r="AW101" s="13" t="s">
        <v>39</v>
      </c>
      <c r="AX101" s="13" t="s">
        <v>80</v>
      </c>
      <c r="AY101" s="158" t="s">
        <v>192</v>
      </c>
    </row>
    <row r="102" spans="2:65" s="14" customFormat="1" ht="10.199999999999999" x14ac:dyDescent="0.2">
      <c r="B102" s="164"/>
      <c r="D102" s="151" t="s">
        <v>203</v>
      </c>
      <c r="E102" s="165" t="s">
        <v>20</v>
      </c>
      <c r="F102" s="166" t="s">
        <v>207</v>
      </c>
      <c r="H102" s="167">
        <v>98.099000000000004</v>
      </c>
      <c r="I102" s="168"/>
      <c r="L102" s="164"/>
      <c r="M102" s="169"/>
      <c r="T102" s="170"/>
      <c r="AT102" s="165" t="s">
        <v>203</v>
      </c>
      <c r="AU102" s="165" t="s">
        <v>89</v>
      </c>
      <c r="AV102" s="14" t="s">
        <v>199</v>
      </c>
      <c r="AW102" s="14" t="s">
        <v>39</v>
      </c>
      <c r="AX102" s="14" t="s">
        <v>22</v>
      </c>
      <c r="AY102" s="165" t="s">
        <v>192</v>
      </c>
    </row>
    <row r="103" spans="2:65" s="1" customFormat="1" ht="24.15" customHeight="1" x14ac:dyDescent="0.2">
      <c r="B103" s="33"/>
      <c r="C103" s="133" t="s">
        <v>89</v>
      </c>
      <c r="D103" s="133" t="s">
        <v>194</v>
      </c>
      <c r="E103" s="134" t="s">
        <v>5145</v>
      </c>
      <c r="F103" s="135" t="s">
        <v>5146</v>
      </c>
      <c r="G103" s="136" t="s">
        <v>234</v>
      </c>
      <c r="H103" s="137">
        <v>162.03200000000001</v>
      </c>
      <c r="I103" s="138"/>
      <c r="J103" s="139">
        <f>ROUND(I103*H103,2)</f>
        <v>0</v>
      </c>
      <c r="K103" s="135" t="s">
        <v>20</v>
      </c>
      <c r="L103" s="33"/>
      <c r="M103" s="140" t="s">
        <v>20</v>
      </c>
      <c r="N103" s="141" t="s">
        <v>51</v>
      </c>
      <c r="P103" s="142">
        <f>O103*H103</f>
        <v>0</v>
      </c>
      <c r="Q103" s="142">
        <v>1.6000000000000001E-3</v>
      </c>
      <c r="R103" s="142">
        <f>Q103*H103</f>
        <v>0.25925120000000001</v>
      </c>
      <c r="S103" s="142">
        <v>1.0000000000000001E-5</v>
      </c>
      <c r="T103" s="143">
        <f>S103*H103</f>
        <v>1.6203200000000002E-3</v>
      </c>
      <c r="AR103" s="144" t="s">
        <v>199</v>
      </c>
      <c r="AT103" s="144" t="s">
        <v>194</v>
      </c>
      <c r="AU103" s="144" t="s">
        <v>89</v>
      </c>
      <c r="AY103" s="18" t="s">
        <v>192</v>
      </c>
      <c r="BE103" s="145">
        <f>IF(N103="základní",J103,0)</f>
        <v>0</v>
      </c>
      <c r="BF103" s="145">
        <f>IF(N103="snížená",J103,0)</f>
        <v>0</v>
      </c>
      <c r="BG103" s="145">
        <f>IF(N103="zákl. přenesená",J103,0)</f>
        <v>0</v>
      </c>
      <c r="BH103" s="145">
        <f>IF(N103="sníž. přenesená",J103,0)</f>
        <v>0</v>
      </c>
      <c r="BI103" s="145">
        <f>IF(N103="nulová",J103,0)</f>
        <v>0</v>
      </c>
      <c r="BJ103" s="18" t="s">
        <v>22</v>
      </c>
      <c r="BK103" s="145">
        <f>ROUND(I103*H103,2)</f>
        <v>0</v>
      </c>
      <c r="BL103" s="18" t="s">
        <v>199</v>
      </c>
      <c r="BM103" s="144" t="s">
        <v>5147</v>
      </c>
    </row>
    <row r="104" spans="2:65" s="12" customFormat="1" ht="10.199999999999999" x14ac:dyDescent="0.2">
      <c r="B104" s="150"/>
      <c r="D104" s="151" t="s">
        <v>203</v>
      </c>
      <c r="E104" s="152" t="s">
        <v>20</v>
      </c>
      <c r="F104" s="153" t="s">
        <v>5148</v>
      </c>
      <c r="H104" s="152" t="s">
        <v>20</v>
      </c>
      <c r="I104" s="154"/>
      <c r="L104" s="150"/>
      <c r="M104" s="155"/>
      <c r="T104" s="156"/>
      <c r="AT104" s="152" t="s">
        <v>203</v>
      </c>
      <c r="AU104" s="152" t="s">
        <v>89</v>
      </c>
      <c r="AV104" s="12" t="s">
        <v>22</v>
      </c>
      <c r="AW104" s="12" t="s">
        <v>39</v>
      </c>
      <c r="AX104" s="12" t="s">
        <v>80</v>
      </c>
      <c r="AY104" s="152" t="s">
        <v>192</v>
      </c>
    </row>
    <row r="105" spans="2:65" s="12" customFormat="1" ht="10.199999999999999" x14ac:dyDescent="0.2">
      <c r="B105" s="150"/>
      <c r="D105" s="151" t="s">
        <v>203</v>
      </c>
      <c r="E105" s="152" t="s">
        <v>20</v>
      </c>
      <c r="F105" s="153" t="s">
        <v>5149</v>
      </c>
      <c r="H105" s="152" t="s">
        <v>20</v>
      </c>
      <c r="I105" s="154"/>
      <c r="L105" s="150"/>
      <c r="M105" s="155"/>
      <c r="T105" s="156"/>
      <c r="AT105" s="152" t="s">
        <v>203</v>
      </c>
      <c r="AU105" s="152" t="s">
        <v>89</v>
      </c>
      <c r="AV105" s="12" t="s">
        <v>22</v>
      </c>
      <c r="AW105" s="12" t="s">
        <v>39</v>
      </c>
      <c r="AX105" s="12" t="s">
        <v>80</v>
      </c>
      <c r="AY105" s="152" t="s">
        <v>192</v>
      </c>
    </row>
    <row r="106" spans="2:65" s="13" customFormat="1" ht="10.199999999999999" x14ac:dyDescent="0.2">
      <c r="B106" s="157"/>
      <c r="D106" s="151" t="s">
        <v>203</v>
      </c>
      <c r="E106" s="158" t="s">
        <v>20</v>
      </c>
      <c r="F106" s="159" t="s">
        <v>5150</v>
      </c>
      <c r="H106" s="160">
        <v>2.6459999999999999</v>
      </c>
      <c r="I106" s="161"/>
      <c r="L106" s="157"/>
      <c r="M106" s="162"/>
      <c r="T106" s="163"/>
      <c r="AT106" s="158" t="s">
        <v>203</v>
      </c>
      <c r="AU106" s="158" t="s">
        <v>89</v>
      </c>
      <c r="AV106" s="13" t="s">
        <v>89</v>
      </c>
      <c r="AW106" s="13" t="s">
        <v>39</v>
      </c>
      <c r="AX106" s="13" t="s">
        <v>80</v>
      </c>
      <c r="AY106" s="158" t="s">
        <v>192</v>
      </c>
    </row>
    <row r="107" spans="2:65" s="15" customFormat="1" ht="10.199999999999999" x14ac:dyDescent="0.2">
      <c r="B107" s="171"/>
      <c r="D107" s="151" t="s">
        <v>203</v>
      </c>
      <c r="E107" s="172" t="s">
        <v>20</v>
      </c>
      <c r="F107" s="173" t="s">
        <v>335</v>
      </c>
      <c r="H107" s="174">
        <v>2.6459999999999999</v>
      </c>
      <c r="I107" s="175"/>
      <c r="L107" s="171"/>
      <c r="M107" s="176"/>
      <c r="T107" s="177"/>
      <c r="AT107" s="172" t="s">
        <v>203</v>
      </c>
      <c r="AU107" s="172" t="s">
        <v>89</v>
      </c>
      <c r="AV107" s="15" t="s">
        <v>225</v>
      </c>
      <c r="AW107" s="15" t="s">
        <v>39</v>
      </c>
      <c r="AX107" s="15" t="s">
        <v>80</v>
      </c>
      <c r="AY107" s="172" t="s">
        <v>192</v>
      </c>
    </row>
    <row r="108" spans="2:65" s="12" customFormat="1" ht="10.199999999999999" x14ac:dyDescent="0.2">
      <c r="B108" s="150"/>
      <c r="D108" s="151" t="s">
        <v>203</v>
      </c>
      <c r="E108" s="152" t="s">
        <v>20</v>
      </c>
      <c r="F108" s="153" t="s">
        <v>5151</v>
      </c>
      <c r="H108" s="152" t="s">
        <v>20</v>
      </c>
      <c r="I108" s="154"/>
      <c r="L108" s="150"/>
      <c r="M108" s="155"/>
      <c r="T108" s="156"/>
      <c r="AT108" s="152" t="s">
        <v>203</v>
      </c>
      <c r="AU108" s="152" t="s">
        <v>89</v>
      </c>
      <c r="AV108" s="12" t="s">
        <v>22</v>
      </c>
      <c r="AW108" s="12" t="s">
        <v>39</v>
      </c>
      <c r="AX108" s="12" t="s">
        <v>80</v>
      </c>
      <c r="AY108" s="152" t="s">
        <v>192</v>
      </c>
    </row>
    <row r="109" spans="2:65" s="12" customFormat="1" ht="10.199999999999999" x14ac:dyDescent="0.2">
      <c r="B109" s="150"/>
      <c r="D109" s="151" t="s">
        <v>203</v>
      </c>
      <c r="E109" s="152" t="s">
        <v>20</v>
      </c>
      <c r="F109" s="153" t="s">
        <v>5149</v>
      </c>
      <c r="H109" s="152" t="s">
        <v>20</v>
      </c>
      <c r="I109" s="154"/>
      <c r="L109" s="150"/>
      <c r="M109" s="155"/>
      <c r="T109" s="156"/>
      <c r="AT109" s="152" t="s">
        <v>203</v>
      </c>
      <c r="AU109" s="152" t="s">
        <v>89</v>
      </c>
      <c r="AV109" s="12" t="s">
        <v>22</v>
      </c>
      <c r="AW109" s="12" t="s">
        <v>39</v>
      </c>
      <c r="AX109" s="12" t="s">
        <v>80</v>
      </c>
      <c r="AY109" s="152" t="s">
        <v>192</v>
      </c>
    </row>
    <row r="110" spans="2:65" s="13" customFormat="1" ht="20.399999999999999" x14ac:dyDescent="0.2">
      <c r="B110" s="157"/>
      <c r="D110" s="151" t="s">
        <v>203</v>
      </c>
      <c r="E110" s="158" t="s">
        <v>20</v>
      </c>
      <c r="F110" s="159" t="s">
        <v>5152</v>
      </c>
      <c r="H110" s="160">
        <v>35.097999999999999</v>
      </c>
      <c r="I110" s="161"/>
      <c r="L110" s="157"/>
      <c r="M110" s="162"/>
      <c r="T110" s="163"/>
      <c r="AT110" s="158" t="s">
        <v>203</v>
      </c>
      <c r="AU110" s="158" t="s">
        <v>89</v>
      </c>
      <c r="AV110" s="13" t="s">
        <v>89</v>
      </c>
      <c r="AW110" s="13" t="s">
        <v>39</v>
      </c>
      <c r="AX110" s="13" t="s">
        <v>80</v>
      </c>
      <c r="AY110" s="158" t="s">
        <v>192</v>
      </c>
    </row>
    <row r="111" spans="2:65" s="13" customFormat="1" ht="10.199999999999999" x14ac:dyDescent="0.2">
      <c r="B111" s="157"/>
      <c r="D111" s="151" t="s">
        <v>203</v>
      </c>
      <c r="E111" s="158" t="s">
        <v>20</v>
      </c>
      <c r="F111" s="159" t="s">
        <v>5153</v>
      </c>
      <c r="H111" s="160">
        <v>34.58</v>
      </c>
      <c r="I111" s="161"/>
      <c r="L111" s="157"/>
      <c r="M111" s="162"/>
      <c r="T111" s="163"/>
      <c r="AT111" s="158" t="s">
        <v>203</v>
      </c>
      <c r="AU111" s="158" t="s">
        <v>89</v>
      </c>
      <c r="AV111" s="13" t="s">
        <v>89</v>
      </c>
      <c r="AW111" s="13" t="s">
        <v>39</v>
      </c>
      <c r="AX111" s="13" t="s">
        <v>80</v>
      </c>
      <c r="AY111" s="158" t="s">
        <v>192</v>
      </c>
    </row>
    <row r="112" spans="2:65" s="12" customFormat="1" ht="10.199999999999999" x14ac:dyDescent="0.2">
      <c r="B112" s="150"/>
      <c r="D112" s="151" t="s">
        <v>203</v>
      </c>
      <c r="E112" s="152" t="s">
        <v>20</v>
      </c>
      <c r="F112" s="153" t="s">
        <v>5154</v>
      </c>
      <c r="H112" s="152" t="s">
        <v>20</v>
      </c>
      <c r="I112" s="154"/>
      <c r="L112" s="150"/>
      <c r="M112" s="155"/>
      <c r="T112" s="156"/>
      <c r="AT112" s="152" t="s">
        <v>203</v>
      </c>
      <c r="AU112" s="152" t="s">
        <v>89</v>
      </c>
      <c r="AV112" s="12" t="s">
        <v>22</v>
      </c>
      <c r="AW112" s="12" t="s">
        <v>39</v>
      </c>
      <c r="AX112" s="12" t="s">
        <v>80</v>
      </c>
      <c r="AY112" s="152" t="s">
        <v>192</v>
      </c>
    </row>
    <row r="113" spans="2:65" s="13" customFormat="1" ht="10.199999999999999" x14ac:dyDescent="0.2">
      <c r="B113" s="157"/>
      <c r="D113" s="151" t="s">
        <v>203</v>
      </c>
      <c r="E113" s="158" t="s">
        <v>20</v>
      </c>
      <c r="F113" s="159" t="s">
        <v>5155</v>
      </c>
      <c r="H113" s="160">
        <v>20.792000000000002</v>
      </c>
      <c r="I113" s="161"/>
      <c r="L113" s="157"/>
      <c r="M113" s="162"/>
      <c r="T113" s="163"/>
      <c r="AT113" s="158" t="s">
        <v>203</v>
      </c>
      <c r="AU113" s="158" t="s">
        <v>89</v>
      </c>
      <c r="AV113" s="13" t="s">
        <v>89</v>
      </c>
      <c r="AW113" s="13" t="s">
        <v>39</v>
      </c>
      <c r="AX113" s="13" t="s">
        <v>80</v>
      </c>
      <c r="AY113" s="158" t="s">
        <v>192</v>
      </c>
    </row>
    <row r="114" spans="2:65" s="13" customFormat="1" ht="20.399999999999999" x14ac:dyDescent="0.2">
      <c r="B114" s="157"/>
      <c r="D114" s="151" t="s">
        <v>203</v>
      </c>
      <c r="E114" s="158" t="s">
        <v>20</v>
      </c>
      <c r="F114" s="159" t="s">
        <v>5156</v>
      </c>
      <c r="H114" s="160">
        <v>15.558</v>
      </c>
      <c r="I114" s="161"/>
      <c r="L114" s="157"/>
      <c r="M114" s="162"/>
      <c r="T114" s="163"/>
      <c r="AT114" s="158" t="s">
        <v>203</v>
      </c>
      <c r="AU114" s="158" t="s">
        <v>89</v>
      </c>
      <c r="AV114" s="13" t="s">
        <v>89</v>
      </c>
      <c r="AW114" s="13" t="s">
        <v>39</v>
      </c>
      <c r="AX114" s="13" t="s">
        <v>80</v>
      </c>
      <c r="AY114" s="158" t="s">
        <v>192</v>
      </c>
    </row>
    <row r="115" spans="2:65" s="15" customFormat="1" ht="10.199999999999999" x14ac:dyDescent="0.2">
      <c r="B115" s="171"/>
      <c r="D115" s="151" t="s">
        <v>203</v>
      </c>
      <c r="E115" s="172" t="s">
        <v>20</v>
      </c>
      <c r="F115" s="173" t="s">
        <v>335</v>
      </c>
      <c r="H115" s="174">
        <v>106.02799999999999</v>
      </c>
      <c r="I115" s="175"/>
      <c r="L115" s="171"/>
      <c r="M115" s="176"/>
      <c r="T115" s="177"/>
      <c r="AT115" s="172" t="s">
        <v>203</v>
      </c>
      <c r="AU115" s="172" t="s">
        <v>89</v>
      </c>
      <c r="AV115" s="15" t="s">
        <v>225</v>
      </c>
      <c r="AW115" s="15" t="s">
        <v>39</v>
      </c>
      <c r="AX115" s="15" t="s">
        <v>80</v>
      </c>
      <c r="AY115" s="172" t="s">
        <v>192</v>
      </c>
    </row>
    <row r="116" spans="2:65" s="12" customFormat="1" ht="10.199999999999999" x14ac:dyDescent="0.2">
      <c r="B116" s="150"/>
      <c r="D116" s="151" t="s">
        <v>203</v>
      </c>
      <c r="E116" s="152" t="s">
        <v>20</v>
      </c>
      <c r="F116" s="153" t="s">
        <v>5157</v>
      </c>
      <c r="H116" s="152" t="s">
        <v>20</v>
      </c>
      <c r="I116" s="154"/>
      <c r="L116" s="150"/>
      <c r="M116" s="155"/>
      <c r="T116" s="156"/>
      <c r="AT116" s="152" t="s">
        <v>203</v>
      </c>
      <c r="AU116" s="152" t="s">
        <v>89</v>
      </c>
      <c r="AV116" s="12" t="s">
        <v>22</v>
      </c>
      <c r="AW116" s="12" t="s">
        <v>39</v>
      </c>
      <c r="AX116" s="12" t="s">
        <v>80</v>
      </c>
      <c r="AY116" s="152" t="s">
        <v>192</v>
      </c>
    </row>
    <row r="117" spans="2:65" s="12" customFormat="1" ht="10.199999999999999" x14ac:dyDescent="0.2">
      <c r="B117" s="150"/>
      <c r="D117" s="151" t="s">
        <v>203</v>
      </c>
      <c r="E117" s="152" t="s">
        <v>20</v>
      </c>
      <c r="F117" s="153" t="s">
        <v>5149</v>
      </c>
      <c r="H117" s="152" t="s">
        <v>20</v>
      </c>
      <c r="I117" s="154"/>
      <c r="L117" s="150"/>
      <c r="M117" s="155"/>
      <c r="T117" s="156"/>
      <c r="AT117" s="152" t="s">
        <v>203</v>
      </c>
      <c r="AU117" s="152" t="s">
        <v>89</v>
      </c>
      <c r="AV117" s="12" t="s">
        <v>22</v>
      </c>
      <c r="AW117" s="12" t="s">
        <v>39</v>
      </c>
      <c r="AX117" s="12" t="s">
        <v>80</v>
      </c>
      <c r="AY117" s="152" t="s">
        <v>192</v>
      </c>
    </row>
    <row r="118" spans="2:65" s="13" customFormat="1" ht="10.199999999999999" x14ac:dyDescent="0.2">
      <c r="B118" s="157"/>
      <c r="D118" s="151" t="s">
        <v>203</v>
      </c>
      <c r="E118" s="158" t="s">
        <v>20</v>
      </c>
      <c r="F118" s="159" t="s">
        <v>5158</v>
      </c>
      <c r="H118" s="160">
        <v>21.242999999999999</v>
      </c>
      <c r="I118" s="161"/>
      <c r="L118" s="157"/>
      <c r="M118" s="162"/>
      <c r="T118" s="163"/>
      <c r="AT118" s="158" t="s">
        <v>203</v>
      </c>
      <c r="AU118" s="158" t="s">
        <v>89</v>
      </c>
      <c r="AV118" s="13" t="s">
        <v>89</v>
      </c>
      <c r="AW118" s="13" t="s">
        <v>39</v>
      </c>
      <c r="AX118" s="13" t="s">
        <v>80</v>
      </c>
      <c r="AY118" s="158" t="s">
        <v>192</v>
      </c>
    </row>
    <row r="119" spans="2:65" s="12" customFormat="1" ht="10.199999999999999" x14ac:dyDescent="0.2">
      <c r="B119" s="150"/>
      <c r="D119" s="151" t="s">
        <v>203</v>
      </c>
      <c r="E119" s="152" t="s">
        <v>20</v>
      </c>
      <c r="F119" s="153" t="s">
        <v>5154</v>
      </c>
      <c r="H119" s="152" t="s">
        <v>20</v>
      </c>
      <c r="I119" s="154"/>
      <c r="L119" s="150"/>
      <c r="M119" s="155"/>
      <c r="T119" s="156"/>
      <c r="AT119" s="152" t="s">
        <v>203</v>
      </c>
      <c r="AU119" s="152" t="s">
        <v>89</v>
      </c>
      <c r="AV119" s="12" t="s">
        <v>22</v>
      </c>
      <c r="AW119" s="12" t="s">
        <v>39</v>
      </c>
      <c r="AX119" s="12" t="s">
        <v>80</v>
      </c>
      <c r="AY119" s="152" t="s">
        <v>192</v>
      </c>
    </row>
    <row r="120" spans="2:65" s="13" customFormat="1" ht="10.199999999999999" x14ac:dyDescent="0.2">
      <c r="B120" s="157"/>
      <c r="D120" s="151" t="s">
        <v>203</v>
      </c>
      <c r="E120" s="158" t="s">
        <v>20</v>
      </c>
      <c r="F120" s="159" t="s">
        <v>5159</v>
      </c>
      <c r="H120" s="160">
        <v>4.6369999999999996</v>
      </c>
      <c r="I120" s="161"/>
      <c r="L120" s="157"/>
      <c r="M120" s="162"/>
      <c r="T120" s="163"/>
      <c r="AT120" s="158" t="s">
        <v>203</v>
      </c>
      <c r="AU120" s="158" t="s">
        <v>89</v>
      </c>
      <c r="AV120" s="13" t="s">
        <v>89</v>
      </c>
      <c r="AW120" s="13" t="s">
        <v>39</v>
      </c>
      <c r="AX120" s="13" t="s">
        <v>80</v>
      </c>
      <c r="AY120" s="158" t="s">
        <v>192</v>
      </c>
    </row>
    <row r="121" spans="2:65" s="13" customFormat="1" ht="10.199999999999999" x14ac:dyDescent="0.2">
      <c r="B121" s="157"/>
      <c r="D121" s="151" t="s">
        <v>203</v>
      </c>
      <c r="E121" s="158" t="s">
        <v>20</v>
      </c>
      <c r="F121" s="159" t="s">
        <v>5160</v>
      </c>
      <c r="H121" s="160">
        <v>8.5359999999999996</v>
      </c>
      <c r="I121" s="161"/>
      <c r="L121" s="157"/>
      <c r="M121" s="162"/>
      <c r="T121" s="163"/>
      <c r="AT121" s="158" t="s">
        <v>203</v>
      </c>
      <c r="AU121" s="158" t="s">
        <v>89</v>
      </c>
      <c r="AV121" s="13" t="s">
        <v>89</v>
      </c>
      <c r="AW121" s="13" t="s">
        <v>39</v>
      </c>
      <c r="AX121" s="13" t="s">
        <v>80</v>
      </c>
      <c r="AY121" s="158" t="s">
        <v>192</v>
      </c>
    </row>
    <row r="122" spans="2:65" s="13" customFormat="1" ht="10.199999999999999" x14ac:dyDescent="0.2">
      <c r="B122" s="157"/>
      <c r="D122" s="151" t="s">
        <v>203</v>
      </c>
      <c r="E122" s="158" t="s">
        <v>20</v>
      </c>
      <c r="F122" s="159" t="s">
        <v>5161</v>
      </c>
      <c r="H122" s="160">
        <v>9.8369999999999997</v>
      </c>
      <c r="I122" s="161"/>
      <c r="L122" s="157"/>
      <c r="M122" s="162"/>
      <c r="T122" s="163"/>
      <c r="AT122" s="158" t="s">
        <v>203</v>
      </c>
      <c r="AU122" s="158" t="s">
        <v>89</v>
      </c>
      <c r="AV122" s="13" t="s">
        <v>89</v>
      </c>
      <c r="AW122" s="13" t="s">
        <v>39</v>
      </c>
      <c r="AX122" s="13" t="s">
        <v>80</v>
      </c>
      <c r="AY122" s="158" t="s">
        <v>192</v>
      </c>
    </row>
    <row r="123" spans="2:65" s="13" customFormat="1" ht="10.199999999999999" x14ac:dyDescent="0.2">
      <c r="B123" s="157"/>
      <c r="D123" s="151" t="s">
        <v>203</v>
      </c>
      <c r="E123" s="158" t="s">
        <v>20</v>
      </c>
      <c r="F123" s="159" t="s">
        <v>5162</v>
      </c>
      <c r="H123" s="160">
        <v>2.57</v>
      </c>
      <c r="I123" s="161"/>
      <c r="L123" s="157"/>
      <c r="M123" s="162"/>
      <c r="T123" s="163"/>
      <c r="AT123" s="158" t="s">
        <v>203</v>
      </c>
      <c r="AU123" s="158" t="s">
        <v>89</v>
      </c>
      <c r="AV123" s="13" t="s">
        <v>89</v>
      </c>
      <c r="AW123" s="13" t="s">
        <v>39</v>
      </c>
      <c r="AX123" s="13" t="s">
        <v>80</v>
      </c>
      <c r="AY123" s="158" t="s">
        <v>192</v>
      </c>
    </row>
    <row r="124" spans="2:65" s="13" customFormat="1" ht="10.199999999999999" x14ac:dyDescent="0.2">
      <c r="B124" s="157"/>
      <c r="D124" s="151" t="s">
        <v>203</v>
      </c>
      <c r="E124" s="158" t="s">
        <v>20</v>
      </c>
      <c r="F124" s="159" t="s">
        <v>5163</v>
      </c>
      <c r="H124" s="160">
        <v>4.3390000000000004</v>
      </c>
      <c r="I124" s="161"/>
      <c r="L124" s="157"/>
      <c r="M124" s="162"/>
      <c r="T124" s="163"/>
      <c r="AT124" s="158" t="s">
        <v>203</v>
      </c>
      <c r="AU124" s="158" t="s">
        <v>89</v>
      </c>
      <c r="AV124" s="13" t="s">
        <v>89</v>
      </c>
      <c r="AW124" s="13" t="s">
        <v>39</v>
      </c>
      <c r="AX124" s="13" t="s">
        <v>80</v>
      </c>
      <c r="AY124" s="158" t="s">
        <v>192</v>
      </c>
    </row>
    <row r="125" spans="2:65" s="13" customFormat="1" ht="10.199999999999999" x14ac:dyDescent="0.2">
      <c r="B125" s="157"/>
      <c r="D125" s="151" t="s">
        <v>203</v>
      </c>
      <c r="E125" s="158" t="s">
        <v>20</v>
      </c>
      <c r="F125" s="159" t="s">
        <v>5164</v>
      </c>
      <c r="H125" s="160">
        <v>2.1960000000000002</v>
      </c>
      <c r="I125" s="161"/>
      <c r="L125" s="157"/>
      <c r="M125" s="162"/>
      <c r="T125" s="163"/>
      <c r="AT125" s="158" t="s">
        <v>203</v>
      </c>
      <c r="AU125" s="158" t="s">
        <v>89</v>
      </c>
      <c r="AV125" s="13" t="s">
        <v>89</v>
      </c>
      <c r="AW125" s="13" t="s">
        <v>39</v>
      </c>
      <c r="AX125" s="13" t="s">
        <v>80</v>
      </c>
      <c r="AY125" s="158" t="s">
        <v>192</v>
      </c>
    </row>
    <row r="126" spans="2:65" s="15" customFormat="1" ht="10.199999999999999" x14ac:dyDescent="0.2">
      <c r="B126" s="171"/>
      <c r="D126" s="151" t="s">
        <v>203</v>
      </c>
      <c r="E126" s="172" t="s">
        <v>20</v>
      </c>
      <c r="F126" s="173" t="s">
        <v>335</v>
      </c>
      <c r="H126" s="174">
        <v>53.357999999999997</v>
      </c>
      <c r="I126" s="175"/>
      <c r="L126" s="171"/>
      <c r="M126" s="176"/>
      <c r="T126" s="177"/>
      <c r="AT126" s="172" t="s">
        <v>203</v>
      </c>
      <c r="AU126" s="172" t="s">
        <v>89</v>
      </c>
      <c r="AV126" s="15" t="s">
        <v>225</v>
      </c>
      <c r="AW126" s="15" t="s">
        <v>39</v>
      </c>
      <c r="AX126" s="15" t="s">
        <v>80</v>
      </c>
      <c r="AY126" s="172" t="s">
        <v>192</v>
      </c>
    </row>
    <row r="127" spans="2:65" s="14" customFormat="1" ht="10.199999999999999" x14ac:dyDescent="0.2">
      <c r="B127" s="164"/>
      <c r="D127" s="151" t="s">
        <v>203</v>
      </c>
      <c r="E127" s="165" t="s">
        <v>20</v>
      </c>
      <c r="F127" s="166" t="s">
        <v>207</v>
      </c>
      <c r="H127" s="167">
        <v>162.03199999999998</v>
      </c>
      <c r="I127" s="168"/>
      <c r="L127" s="164"/>
      <c r="M127" s="169"/>
      <c r="T127" s="170"/>
      <c r="AT127" s="165" t="s">
        <v>203</v>
      </c>
      <c r="AU127" s="165" t="s">
        <v>89</v>
      </c>
      <c r="AV127" s="14" t="s">
        <v>199</v>
      </c>
      <c r="AW127" s="14" t="s">
        <v>39</v>
      </c>
      <c r="AX127" s="14" t="s">
        <v>22</v>
      </c>
      <c r="AY127" s="165" t="s">
        <v>192</v>
      </c>
    </row>
    <row r="128" spans="2:65" s="1" customFormat="1" ht="24.15" customHeight="1" x14ac:dyDescent="0.2">
      <c r="B128" s="33"/>
      <c r="C128" s="133" t="s">
        <v>225</v>
      </c>
      <c r="D128" s="133" t="s">
        <v>194</v>
      </c>
      <c r="E128" s="134" t="s">
        <v>5165</v>
      </c>
      <c r="F128" s="135" t="s">
        <v>5166</v>
      </c>
      <c r="G128" s="136" t="s">
        <v>234</v>
      </c>
      <c r="H128" s="137">
        <v>146.16999999999999</v>
      </c>
      <c r="I128" s="138"/>
      <c r="J128" s="139">
        <f>ROUND(I128*H128,2)</f>
        <v>0</v>
      </c>
      <c r="K128" s="135" t="s">
        <v>20</v>
      </c>
      <c r="L128" s="33"/>
      <c r="M128" s="140" t="s">
        <v>20</v>
      </c>
      <c r="N128" s="141" t="s">
        <v>51</v>
      </c>
      <c r="P128" s="142">
        <f>O128*H128</f>
        <v>0</v>
      </c>
      <c r="Q128" s="142">
        <v>1.6000000000000001E-3</v>
      </c>
      <c r="R128" s="142">
        <f>Q128*H128</f>
        <v>0.233872</v>
      </c>
      <c r="S128" s="142">
        <v>1.0000000000000001E-5</v>
      </c>
      <c r="T128" s="143">
        <f>S128*H128</f>
        <v>1.4617E-3</v>
      </c>
      <c r="AR128" s="144" t="s">
        <v>199</v>
      </c>
      <c r="AT128" s="144" t="s">
        <v>194</v>
      </c>
      <c r="AU128" s="144" t="s">
        <v>89</v>
      </c>
      <c r="AY128" s="18" t="s">
        <v>192</v>
      </c>
      <c r="BE128" s="145">
        <f>IF(N128="základní",J128,0)</f>
        <v>0</v>
      </c>
      <c r="BF128" s="145">
        <f>IF(N128="snížená",J128,0)</f>
        <v>0</v>
      </c>
      <c r="BG128" s="145">
        <f>IF(N128="zákl. přenesená",J128,0)</f>
        <v>0</v>
      </c>
      <c r="BH128" s="145">
        <f>IF(N128="sníž. přenesená",J128,0)</f>
        <v>0</v>
      </c>
      <c r="BI128" s="145">
        <f>IF(N128="nulová",J128,0)</f>
        <v>0</v>
      </c>
      <c r="BJ128" s="18" t="s">
        <v>22</v>
      </c>
      <c r="BK128" s="145">
        <f>ROUND(I128*H128,2)</f>
        <v>0</v>
      </c>
      <c r="BL128" s="18" t="s">
        <v>199</v>
      </c>
      <c r="BM128" s="144" t="s">
        <v>5167</v>
      </c>
    </row>
    <row r="129" spans="2:65" s="12" customFormat="1" ht="10.199999999999999" x14ac:dyDescent="0.2">
      <c r="B129" s="150"/>
      <c r="D129" s="151" t="s">
        <v>203</v>
      </c>
      <c r="E129" s="152" t="s">
        <v>20</v>
      </c>
      <c r="F129" s="153" t="s">
        <v>5151</v>
      </c>
      <c r="H129" s="152" t="s">
        <v>20</v>
      </c>
      <c r="I129" s="154"/>
      <c r="L129" s="150"/>
      <c r="M129" s="155"/>
      <c r="T129" s="156"/>
      <c r="AT129" s="152" t="s">
        <v>203</v>
      </c>
      <c r="AU129" s="152" t="s">
        <v>89</v>
      </c>
      <c r="AV129" s="12" t="s">
        <v>22</v>
      </c>
      <c r="AW129" s="12" t="s">
        <v>39</v>
      </c>
      <c r="AX129" s="12" t="s">
        <v>80</v>
      </c>
      <c r="AY129" s="152" t="s">
        <v>192</v>
      </c>
    </row>
    <row r="130" spans="2:65" s="13" customFormat="1" ht="10.199999999999999" x14ac:dyDescent="0.2">
      <c r="B130" s="157"/>
      <c r="D130" s="151" t="s">
        <v>203</v>
      </c>
      <c r="E130" s="158" t="s">
        <v>20</v>
      </c>
      <c r="F130" s="159" t="s">
        <v>5168</v>
      </c>
      <c r="H130" s="160">
        <v>10.413</v>
      </c>
      <c r="I130" s="161"/>
      <c r="L130" s="157"/>
      <c r="M130" s="162"/>
      <c r="T130" s="163"/>
      <c r="AT130" s="158" t="s">
        <v>203</v>
      </c>
      <c r="AU130" s="158" t="s">
        <v>89</v>
      </c>
      <c r="AV130" s="13" t="s">
        <v>89</v>
      </c>
      <c r="AW130" s="13" t="s">
        <v>39</v>
      </c>
      <c r="AX130" s="13" t="s">
        <v>80</v>
      </c>
      <c r="AY130" s="158" t="s">
        <v>192</v>
      </c>
    </row>
    <row r="131" spans="2:65" s="13" customFormat="1" ht="10.199999999999999" x14ac:dyDescent="0.2">
      <c r="B131" s="157"/>
      <c r="D131" s="151" t="s">
        <v>203</v>
      </c>
      <c r="E131" s="158" t="s">
        <v>20</v>
      </c>
      <c r="F131" s="159" t="s">
        <v>5169</v>
      </c>
      <c r="H131" s="160">
        <v>29.766999999999999</v>
      </c>
      <c r="I131" s="161"/>
      <c r="L131" s="157"/>
      <c r="M131" s="162"/>
      <c r="T131" s="163"/>
      <c r="AT131" s="158" t="s">
        <v>203</v>
      </c>
      <c r="AU131" s="158" t="s">
        <v>89</v>
      </c>
      <c r="AV131" s="13" t="s">
        <v>89</v>
      </c>
      <c r="AW131" s="13" t="s">
        <v>39</v>
      </c>
      <c r="AX131" s="13" t="s">
        <v>80</v>
      </c>
      <c r="AY131" s="158" t="s">
        <v>192</v>
      </c>
    </row>
    <row r="132" spans="2:65" s="13" customFormat="1" ht="10.199999999999999" x14ac:dyDescent="0.2">
      <c r="B132" s="157"/>
      <c r="D132" s="151" t="s">
        <v>203</v>
      </c>
      <c r="E132" s="158" t="s">
        <v>20</v>
      </c>
      <c r="F132" s="159" t="s">
        <v>5170</v>
      </c>
      <c r="H132" s="160">
        <v>18.024000000000001</v>
      </c>
      <c r="I132" s="161"/>
      <c r="L132" s="157"/>
      <c r="M132" s="162"/>
      <c r="T132" s="163"/>
      <c r="AT132" s="158" t="s">
        <v>203</v>
      </c>
      <c r="AU132" s="158" t="s">
        <v>89</v>
      </c>
      <c r="AV132" s="13" t="s">
        <v>89</v>
      </c>
      <c r="AW132" s="13" t="s">
        <v>39</v>
      </c>
      <c r="AX132" s="13" t="s">
        <v>80</v>
      </c>
      <c r="AY132" s="158" t="s">
        <v>192</v>
      </c>
    </row>
    <row r="133" spans="2:65" s="13" customFormat="1" ht="10.199999999999999" x14ac:dyDescent="0.2">
      <c r="B133" s="157"/>
      <c r="D133" s="151" t="s">
        <v>203</v>
      </c>
      <c r="E133" s="158" t="s">
        <v>20</v>
      </c>
      <c r="F133" s="159" t="s">
        <v>5171</v>
      </c>
      <c r="H133" s="160">
        <v>24.864000000000001</v>
      </c>
      <c r="I133" s="161"/>
      <c r="L133" s="157"/>
      <c r="M133" s="162"/>
      <c r="T133" s="163"/>
      <c r="AT133" s="158" t="s">
        <v>203</v>
      </c>
      <c r="AU133" s="158" t="s">
        <v>89</v>
      </c>
      <c r="AV133" s="13" t="s">
        <v>89</v>
      </c>
      <c r="AW133" s="13" t="s">
        <v>39</v>
      </c>
      <c r="AX133" s="13" t="s">
        <v>80</v>
      </c>
      <c r="AY133" s="158" t="s">
        <v>192</v>
      </c>
    </row>
    <row r="134" spans="2:65" s="15" customFormat="1" ht="10.199999999999999" x14ac:dyDescent="0.2">
      <c r="B134" s="171"/>
      <c r="D134" s="151" t="s">
        <v>203</v>
      </c>
      <c r="E134" s="172" t="s">
        <v>20</v>
      </c>
      <c r="F134" s="173" t="s">
        <v>335</v>
      </c>
      <c r="H134" s="174">
        <v>83.067999999999998</v>
      </c>
      <c r="I134" s="175"/>
      <c r="L134" s="171"/>
      <c r="M134" s="176"/>
      <c r="T134" s="177"/>
      <c r="AT134" s="172" t="s">
        <v>203</v>
      </c>
      <c r="AU134" s="172" t="s">
        <v>89</v>
      </c>
      <c r="AV134" s="15" t="s">
        <v>225</v>
      </c>
      <c r="AW134" s="15" t="s">
        <v>39</v>
      </c>
      <c r="AX134" s="15" t="s">
        <v>80</v>
      </c>
      <c r="AY134" s="172" t="s">
        <v>192</v>
      </c>
    </row>
    <row r="135" spans="2:65" s="12" customFormat="1" ht="10.199999999999999" x14ac:dyDescent="0.2">
      <c r="B135" s="150"/>
      <c r="D135" s="151" t="s">
        <v>203</v>
      </c>
      <c r="E135" s="152" t="s">
        <v>20</v>
      </c>
      <c r="F135" s="153" t="s">
        <v>5157</v>
      </c>
      <c r="H135" s="152" t="s">
        <v>20</v>
      </c>
      <c r="I135" s="154"/>
      <c r="L135" s="150"/>
      <c r="M135" s="155"/>
      <c r="T135" s="156"/>
      <c r="AT135" s="152" t="s">
        <v>203</v>
      </c>
      <c r="AU135" s="152" t="s">
        <v>89</v>
      </c>
      <c r="AV135" s="12" t="s">
        <v>22</v>
      </c>
      <c r="AW135" s="12" t="s">
        <v>39</v>
      </c>
      <c r="AX135" s="12" t="s">
        <v>80</v>
      </c>
      <c r="AY135" s="152" t="s">
        <v>192</v>
      </c>
    </row>
    <row r="136" spans="2:65" s="13" customFormat="1" ht="10.199999999999999" x14ac:dyDescent="0.2">
      <c r="B136" s="157"/>
      <c r="D136" s="151" t="s">
        <v>203</v>
      </c>
      <c r="E136" s="158" t="s">
        <v>20</v>
      </c>
      <c r="F136" s="159" t="s">
        <v>5172</v>
      </c>
      <c r="H136" s="160">
        <v>63.101999999999997</v>
      </c>
      <c r="I136" s="161"/>
      <c r="L136" s="157"/>
      <c r="M136" s="162"/>
      <c r="T136" s="163"/>
      <c r="AT136" s="158" t="s">
        <v>203</v>
      </c>
      <c r="AU136" s="158" t="s">
        <v>89</v>
      </c>
      <c r="AV136" s="13" t="s">
        <v>89</v>
      </c>
      <c r="AW136" s="13" t="s">
        <v>39</v>
      </c>
      <c r="AX136" s="13" t="s">
        <v>80</v>
      </c>
      <c r="AY136" s="158" t="s">
        <v>192</v>
      </c>
    </row>
    <row r="137" spans="2:65" s="15" customFormat="1" ht="10.199999999999999" x14ac:dyDescent="0.2">
      <c r="B137" s="171"/>
      <c r="D137" s="151" t="s">
        <v>203</v>
      </c>
      <c r="E137" s="172" t="s">
        <v>20</v>
      </c>
      <c r="F137" s="173" t="s">
        <v>335</v>
      </c>
      <c r="H137" s="174">
        <v>63.101999999999997</v>
      </c>
      <c r="I137" s="175"/>
      <c r="L137" s="171"/>
      <c r="M137" s="176"/>
      <c r="T137" s="177"/>
      <c r="AT137" s="172" t="s">
        <v>203</v>
      </c>
      <c r="AU137" s="172" t="s">
        <v>89</v>
      </c>
      <c r="AV137" s="15" t="s">
        <v>225</v>
      </c>
      <c r="AW137" s="15" t="s">
        <v>39</v>
      </c>
      <c r="AX137" s="15" t="s">
        <v>80</v>
      </c>
      <c r="AY137" s="172" t="s">
        <v>192</v>
      </c>
    </row>
    <row r="138" spans="2:65" s="14" customFormat="1" ht="10.199999999999999" x14ac:dyDescent="0.2">
      <c r="B138" s="164"/>
      <c r="D138" s="151" t="s">
        <v>203</v>
      </c>
      <c r="E138" s="165" t="s">
        <v>20</v>
      </c>
      <c r="F138" s="166" t="s">
        <v>207</v>
      </c>
      <c r="H138" s="167">
        <v>146.16999999999999</v>
      </c>
      <c r="I138" s="168"/>
      <c r="L138" s="164"/>
      <c r="M138" s="169"/>
      <c r="T138" s="170"/>
      <c r="AT138" s="165" t="s">
        <v>203</v>
      </c>
      <c r="AU138" s="165" t="s">
        <v>89</v>
      </c>
      <c r="AV138" s="14" t="s">
        <v>199</v>
      </c>
      <c r="AW138" s="14" t="s">
        <v>39</v>
      </c>
      <c r="AX138" s="14" t="s">
        <v>22</v>
      </c>
      <c r="AY138" s="165" t="s">
        <v>192</v>
      </c>
    </row>
    <row r="139" spans="2:65" s="11" customFormat="1" ht="20.85" customHeight="1" x14ac:dyDescent="0.25">
      <c r="B139" s="121"/>
      <c r="D139" s="122" t="s">
        <v>79</v>
      </c>
      <c r="E139" s="131" t="s">
        <v>533</v>
      </c>
      <c r="F139" s="131" t="s">
        <v>5173</v>
      </c>
      <c r="I139" s="124"/>
      <c r="J139" s="132">
        <f>BK139</f>
        <v>0</v>
      </c>
      <c r="L139" s="121"/>
      <c r="M139" s="126"/>
      <c r="P139" s="127">
        <f>SUM(P140:P162)</f>
        <v>0</v>
      </c>
      <c r="R139" s="127">
        <f>SUM(R140:R162)</f>
        <v>0.66849175999999999</v>
      </c>
      <c r="T139" s="128">
        <f>SUM(T140:T162)</f>
        <v>0.64417600000000008</v>
      </c>
      <c r="AR139" s="122" t="s">
        <v>22</v>
      </c>
      <c r="AT139" s="129" t="s">
        <v>79</v>
      </c>
      <c r="AU139" s="129" t="s">
        <v>89</v>
      </c>
      <c r="AY139" s="122" t="s">
        <v>192</v>
      </c>
      <c r="BK139" s="130">
        <f>SUM(BK140:BK162)</f>
        <v>0</v>
      </c>
    </row>
    <row r="140" spans="2:65" s="1" customFormat="1" ht="16.5" customHeight="1" x14ac:dyDescent="0.2">
      <c r="B140" s="33"/>
      <c r="C140" s="133" t="s">
        <v>199</v>
      </c>
      <c r="D140" s="133" t="s">
        <v>194</v>
      </c>
      <c r="E140" s="134" t="s">
        <v>5174</v>
      </c>
      <c r="F140" s="135" t="s">
        <v>5175</v>
      </c>
      <c r="G140" s="136" t="s">
        <v>269</v>
      </c>
      <c r="H140" s="137">
        <v>644.17600000000004</v>
      </c>
      <c r="I140" s="138"/>
      <c r="J140" s="139">
        <f>ROUND(I140*H140,2)</f>
        <v>0</v>
      </c>
      <c r="K140" s="135" t="s">
        <v>198</v>
      </c>
      <c r="L140" s="33"/>
      <c r="M140" s="140" t="s">
        <v>20</v>
      </c>
      <c r="N140" s="141" t="s">
        <v>51</v>
      </c>
      <c r="P140" s="142">
        <f>O140*H140</f>
        <v>0</v>
      </c>
      <c r="Q140" s="142">
        <v>1.0000000000000001E-5</v>
      </c>
      <c r="R140" s="142">
        <f>Q140*H140</f>
        <v>6.4417600000000012E-3</v>
      </c>
      <c r="S140" s="142">
        <v>1E-3</v>
      </c>
      <c r="T140" s="143">
        <f>S140*H140</f>
        <v>0.64417600000000008</v>
      </c>
      <c r="AR140" s="144" t="s">
        <v>199</v>
      </c>
      <c r="AT140" s="144" t="s">
        <v>194</v>
      </c>
      <c r="AU140" s="144" t="s">
        <v>225</v>
      </c>
      <c r="AY140" s="18" t="s">
        <v>192</v>
      </c>
      <c r="BE140" s="145">
        <f>IF(N140="základní",J140,0)</f>
        <v>0</v>
      </c>
      <c r="BF140" s="145">
        <f>IF(N140="snížená",J140,0)</f>
        <v>0</v>
      </c>
      <c r="BG140" s="145">
        <f>IF(N140="zákl. přenesená",J140,0)</f>
        <v>0</v>
      </c>
      <c r="BH140" s="145">
        <f>IF(N140="sníž. přenesená",J140,0)</f>
        <v>0</v>
      </c>
      <c r="BI140" s="145">
        <f>IF(N140="nulová",J140,0)</f>
        <v>0</v>
      </c>
      <c r="BJ140" s="18" t="s">
        <v>22</v>
      </c>
      <c r="BK140" s="145">
        <f>ROUND(I140*H140,2)</f>
        <v>0</v>
      </c>
      <c r="BL140" s="18" t="s">
        <v>199</v>
      </c>
      <c r="BM140" s="144" t="s">
        <v>5176</v>
      </c>
    </row>
    <row r="141" spans="2:65" s="1" customFormat="1" ht="10.199999999999999" x14ac:dyDescent="0.2">
      <c r="B141" s="33"/>
      <c r="D141" s="146" t="s">
        <v>201</v>
      </c>
      <c r="F141" s="147" t="s">
        <v>5177</v>
      </c>
      <c r="I141" s="148"/>
      <c r="L141" s="33"/>
      <c r="M141" s="149"/>
      <c r="T141" s="54"/>
      <c r="AT141" s="18" t="s">
        <v>201</v>
      </c>
      <c r="AU141" s="18" t="s">
        <v>225</v>
      </c>
    </row>
    <row r="142" spans="2:65" s="12" customFormat="1" ht="10.199999999999999" x14ac:dyDescent="0.2">
      <c r="B142" s="150"/>
      <c r="D142" s="151" t="s">
        <v>203</v>
      </c>
      <c r="E142" s="152" t="s">
        <v>20</v>
      </c>
      <c r="F142" s="153" t="s">
        <v>5148</v>
      </c>
      <c r="H142" s="152" t="s">
        <v>20</v>
      </c>
      <c r="I142" s="154"/>
      <c r="L142" s="150"/>
      <c r="M142" s="155"/>
      <c r="T142" s="156"/>
      <c r="AT142" s="152" t="s">
        <v>203</v>
      </c>
      <c r="AU142" s="152" t="s">
        <v>225</v>
      </c>
      <c r="AV142" s="12" t="s">
        <v>22</v>
      </c>
      <c r="AW142" s="12" t="s">
        <v>39</v>
      </c>
      <c r="AX142" s="12" t="s">
        <v>80</v>
      </c>
      <c r="AY142" s="152" t="s">
        <v>192</v>
      </c>
    </row>
    <row r="143" spans="2:65" s="12" customFormat="1" ht="10.199999999999999" x14ac:dyDescent="0.2">
      <c r="B143" s="150"/>
      <c r="D143" s="151" t="s">
        <v>203</v>
      </c>
      <c r="E143" s="152" t="s">
        <v>20</v>
      </c>
      <c r="F143" s="153" t="s">
        <v>5149</v>
      </c>
      <c r="H143" s="152" t="s">
        <v>20</v>
      </c>
      <c r="I143" s="154"/>
      <c r="L143" s="150"/>
      <c r="M143" s="155"/>
      <c r="T143" s="156"/>
      <c r="AT143" s="152" t="s">
        <v>203</v>
      </c>
      <c r="AU143" s="152" t="s">
        <v>225</v>
      </c>
      <c r="AV143" s="12" t="s">
        <v>22</v>
      </c>
      <c r="AW143" s="12" t="s">
        <v>39</v>
      </c>
      <c r="AX143" s="12" t="s">
        <v>80</v>
      </c>
      <c r="AY143" s="152" t="s">
        <v>192</v>
      </c>
    </row>
    <row r="144" spans="2:65" s="13" customFormat="1" ht="10.199999999999999" x14ac:dyDescent="0.2">
      <c r="B144" s="157"/>
      <c r="D144" s="151" t="s">
        <v>203</v>
      </c>
      <c r="E144" s="158" t="s">
        <v>20</v>
      </c>
      <c r="F144" s="159" t="s">
        <v>5178</v>
      </c>
      <c r="H144" s="160">
        <v>14.19</v>
      </c>
      <c r="I144" s="161"/>
      <c r="L144" s="157"/>
      <c r="M144" s="162"/>
      <c r="T144" s="163"/>
      <c r="AT144" s="158" t="s">
        <v>203</v>
      </c>
      <c r="AU144" s="158" t="s">
        <v>225</v>
      </c>
      <c r="AV144" s="13" t="s">
        <v>89</v>
      </c>
      <c r="AW144" s="13" t="s">
        <v>39</v>
      </c>
      <c r="AX144" s="13" t="s">
        <v>80</v>
      </c>
      <c r="AY144" s="158" t="s">
        <v>192</v>
      </c>
    </row>
    <row r="145" spans="2:65" s="13" customFormat="1" ht="10.199999999999999" x14ac:dyDescent="0.2">
      <c r="B145" s="157"/>
      <c r="D145" s="151" t="s">
        <v>203</v>
      </c>
      <c r="E145" s="158" t="s">
        <v>20</v>
      </c>
      <c r="F145" s="159" t="s">
        <v>5179</v>
      </c>
      <c r="H145" s="160">
        <v>59.953000000000003</v>
      </c>
      <c r="I145" s="161"/>
      <c r="L145" s="157"/>
      <c r="M145" s="162"/>
      <c r="T145" s="163"/>
      <c r="AT145" s="158" t="s">
        <v>203</v>
      </c>
      <c r="AU145" s="158" t="s">
        <v>225</v>
      </c>
      <c r="AV145" s="13" t="s">
        <v>89</v>
      </c>
      <c r="AW145" s="13" t="s">
        <v>39</v>
      </c>
      <c r="AX145" s="13" t="s">
        <v>80</v>
      </c>
      <c r="AY145" s="158" t="s">
        <v>192</v>
      </c>
    </row>
    <row r="146" spans="2:65" s="13" customFormat="1" ht="10.199999999999999" x14ac:dyDescent="0.2">
      <c r="B146" s="157"/>
      <c r="D146" s="151" t="s">
        <v>203</v>
      </c>
      <c r="E146" s="158" t="s">
        <v>20</v>
      </c>
      <c r="F146" s="159" t="s">
        <v>5180</v>
      </c>
      <c r="H146" s="160">
        <v>46.920999999999999</v>
      </c>
      <c r="I146" s="161"/>
      <c r="L146" s="157"/>
      <c r="M146" s="162"/>
      <c r="T146" s="163"/>
      <c r="AT146" s="158" t="s">
        <v>203</v>
      </c>
      <c r="AU146" s="158" t="s">
        <v>225</v>
      </c>
      <c r="AV146" s="13" t="s">
        <v>89</v>
      </c>
      <c r="AW146" s="13" t="s">
        <v>39</v>
      </c>
      <c r="AX146" s="13" t="s">
        <v>80</v>
      </c>
      <c r="AY146" s="158" t="s">
        <v>192</v>
      </c>
    </row>
    <row r="147" spans="2:65" s="13" customFormat="1" ht="10.199999999999999" x14ac:dyDescent="0.2">
      <c r="B147" s="157"/>
      <c r="D147" s="151" t="s">
        <v>203</v>
      </c>
      <c r="E147" s="158" t="s">
        <v>20</v>
      </c>
      <c r="F147" s="159" t="s">
        <v>5181</v>
      </c>
      <c r="H147" s="160">
        <v>235.15</v>
      </c>
      <c r="I147" s="161"/>
      <c r="L147" s="157"/>
      <c r="M147" s="162"/>
      <c r="T147" s="163"/>
      <c r="AT147" s="158" t="s">
        <v>203</v>
      </c>
      <c r="AU147" s="158" t="s">
        <v>225</v>
      </c>
      <c r="AV147" s="13" t="s">
        <v>89</v>
      </c>
      <c r="AW147" s="13" t="s">
        <v>39</v>
      </c>
      <c r="AX147" s="13" t="s">
        <v>80</v>
      </c>
      <c r="AY147" s="158" t="s">
        <v>192</v>
      </c>
    </row>
    <row r="148" spans="2:65" s="13" customFormat="1" ht="10.199999999999999" x14ac:dyDescent="0.2">
      <c r="B148" s="157"/>
      <c r="D148" s="151" t="s">
        <v>203</v>
      </c>
      <c r="E148" s="158" t="s">
        <v>20</v>
      </c>
      <c r="F148" s="159" t="s">
        <v>5182</v>
      </c>
      <c r="H148" s="160">
        <v>167.48599999999999</v>
      </c>
      <c r="I148" s="161"/>
      <c r="L148" s="157"/>
      <c r="M148" s="162"/>
      <c r="T148" s="163"/>
      <c r="AT148" s="158" t="s">
        <v>203</v>
      </c>
      <c r="AU148" s="158" t="s">
        <v>225</v>
      </c>
      <c r="AV148" s="13" t="s">
        <v>89</v>
      </c>
      <c r="AW148" s="13" t="s">
        <v>39</v>
      </c>
      <c r="AX148" s="13" t="s">
        <v>80</v>
      </c>
      <c r="AY148" s="158" t="s">
        <v>192</v>
      </c>
    </row>
    <row r="149" spans="2:65" s="15" customFormat="1" ht="10.199999999999999" x14ac:dyDescent="0.2">
      <c r="B149" s="171"/>
      <c r="D149" s="151" t="s">
        <v>203</v>
      </c>
      <c r="E149" s="172" t="s">
        <v>20</v>
      </c>
      <c r="F149" s="173" t="s">
        <v>335</v>
      </c>
      <c r="H149" s="174">
        <v>523.70000000000005</v>
      </c>
      <c r="I149" s="175"/>
      <c r="L149" s="171"/>
      <c r="M149" s="176"/>
      <c r="T149" s="177"/>
      <c r="AT149" s="172" t="s">
        <v>203</v>
      </c>
      <c r="AU149" s="172" t="s">
        <v>225</v>
      </c>
      <c r="AV149" s="15" t="s">
        <v>225</v>
      </c>
      <c r="AW149" s="15" t="s">
        <v>39</v>
      </c>
      <c r="AX149" s="15" t="s">
        <v>80</v>
      </c>
      <c r="AY149" s="172" t="s">
        <v>192</v>
      </c>
    </row>
    <row r="150" spans="2:65" s="12" customFormat="1" ht="10.199999999999999" x14ac:dyDescent="0.2">
      <c r="B150" s="150"/>
      <c r="D150" s="151" t="s">
        <v>203</v>
      </c>
      <c r="E150" s="152" t="s">
        <v>20</v>
      </c>
      <c r="F150" s="153" t="s">
        <v>5154</v>
      </c>
      <c r="H150" s="152" t="s">
        <v>20</v>
      </c>
      <c r="I150" s="154"/>
      <c r="L150" s="150"/>
      <c r="M150" s="155"/>
      <c r="T150" s="156"/>
      <c r="AT150" s="152" t="s">
        <v>203</v>
      </c>
      <c r="AU150" s="152" t="s">
        <v>225</v>
      </c>
      <c r="AV150" s="12" t="s">
        <v>22</v>
      </c>
      <c r="AW150" s="12" t="s">
        <v>39</v>
      </c>
      <c r="AX150" s="12" t="s">
        <v>80</v>
      </c>
      <c r="AY150" s="152" t="s">
        <v>192</v>
      </c>
    </row>
    <row r="151" spans="2:65" s="13" customFormat="1" ht="10.199999999999999" x14ac:dyDescent="0.2">
      <c r="B151" s="157"/>
      <c r="D151" s="151" t="s">
        <v>203</v>
      </c>
      <c r="E151" s="158" t="s">
        <v>20</v>
      </c>
      <c r="F151" s="159" t="s">
        <v>5183</v>
      </c>
      <c r="H151" s="160">
        <v>120.476</v>
      </c>
      <c r="I151" s="161"/>
      <c r="L151" s="157"/>
      <c r="M151" s="162"/>
      <c r="T151" s="163"/>
      <c r="AT151" s="158" t="s">
        <v>203</v>
      </c>
      <c r="AU151" s="158" t="s">
        <v>225</v>
      </c>
      <c r="AV151" s="13" t="s">
        <v>89</v>
      </c>
      <c r="AW151" s="13" t="s">
        <v>39</v>
      </c>
      <c r="AX151" s="13" t="s">
        <v>80</v>
      </c>
      <c r="AY151" s="158" t="s">
        <v>192</v>
      </c>
    </row>
    <row r="152" spans="2:65" s="15" customFormat="1" ht="10.199999999999999" x14ac:dyDescent="0.2">
      <c r="B152" s="171"/>
      <c r="D152" s="151" t="s">
        <v>203</v>
      </c>
      <c r="E152" s="172" t="s">
        <v>20</v>
      </c>
      <c r="F152" s="173" t="s">
        <v>335</v>
      </c>
      <c r="H152" s="174">
        <v>120.476</v>
      </c>
      <c r="I152" s="175"/>
      <c r="L152" s="171"/>
      <c r="M152" s="176"/>
      <c r="T152" s="177"/>
      <c r="AT152" s="172" t="s">
        <v>203</v>
      </c>
      <c r="AU152" s="172" t="s">
        <v>225</v>
      </c>
      <c r="AV152" s="15" t="s">
        <v>225</v>
      </c>
      <c r="AW152" s="15" t="s">
        <v>39</v>
      </c>
      <c r="AX152" s="15" t="s">
        <v>80</v>
      </c>
      <c r="AY152" s="172" t="s">
        <v>192</v>
      </c>
    </row>
    <row r="153" spans="2:65" s="14" customFormat="1" ht="10.199999999999999" x14ac:dyDescent="0.2">
      <c r="B153" s="164"/>
      <c r="D153" s="151" t="s">
        <v>203</v>
      </c>
      <c r="E153" s="165" t="s">
        <v>20</v>
      </c>
      <c r="F153" s="166" t="s">
        <v>207</v>
      </c>
      <c r="H153" s="167">
        <v>644.17600000000004</v>
      </c>
      <c r="I153" s="168"/>
      <c r="L153" s="164"/>
      <c r="M153" s="169"/>
      <c r="T153" s="170"/>
      <c r="AT153" s="165" t="s">
        <v>203</v>
      </c>
      <c r="AU153" s="165" t="s">
        <v>225</v>
      </c>
      <c r="AV153" s="14" t="s">
        <v>199</v>
      </c>
      <c r="AW153" s="14" t="s">
        <v>39</v>
      </c>
      <c r="AX153" s="14" t="s">
        <v>22</v>
      </c>
      <c r="AY153" s="165" t="s">
        <v>192</v>
      </c>
    </row>
    <row r="154" spans="2:65" s="1" customFormat="1" ht="16.5" customHeight="1" x14ac:dyDescent="0.2">
      <c r="B154" s="33"/>
      <c r="C154" s="133" t="s">
        <v>243</v>
      </c>
      <c r="D154" s="133" t="s">
        <v>194</v>
      </c>
      <c r="E154" s="134" t="s">
        <v>5184</v>
      </c>
      <c r="F154" s="135" t="s">
        <v>5185</v>
      </c>
      <c r="G154" s="136" t="s">
        <v>269</v>
      </c>
      <c r="H154" s="137">
        <v>644.17600000000004</v>
      </c>
      <c r="I154" s="138"/>
      <c r="J154" s="139">
        <f>ROUND(I154*H154,2)</f>
        <v>0</v>
      </c>
      <c r="K154" s="135" t="s">
        <v>20</v>
      </c>
      <c r="L154" s="33"/>
      <c r="M154" s="140" t="s">
        <v>20</v>
      </c>
      <c r="N154" s="141" t="s">
        <v>51</v>
      </c>
      <c r="P154" s="142">
        <f>O154*H154</f>
        <v>0</v>
      </c>
      <c r="Q154" s="142">
        <v>0</v>
      </c>
      <c r="R154" s="142">
        <f>Q154*H154</f>
        <v>0</v>
      </c>
      <c r="S154" s="142">
        <v>0</v>
      </c>
      <c r="T154" s="143">
        <f>S154*H154</f>
        <v>0</v>
      </c>
      <c r="AR154" s="144" t="s">
        <v>199</v>
      </c>
      <c r="AT154" s="144" t="s">
        <v>194</v>
      </c>
      <c r="AU154" s="144" t="s">
        <v>225</v>
      </c>
      <c r="AY154" s="18" t="s">
        <v>192</v>
      </c>
      <c r="BE154" s="145">
        <f>IF(N154="základní",J154,0)</f>
        <v>0</v>
      </c>
      <c r="BF154" s="145">
        <f>IF(N154="snížená",J154,0)</f>
        <v>0</v>
      </c>
      <c r="BG154" s="145">
        <f>IF(N154="zákl. přenesená",J154,0)</f>
        <v>0</v>
      </c>
      <c r="BH154" s="145">
        <f>IF(N154="sníž. přenesená",J154,0)</f>
        <v>0</v>
      </c>
      <c r="BI154" s="145">
        <f>IF(N154="nulová",J154,0)</f>
        <v>0</v>
      </c>
      <c r="BJ154" s="18" t="s">
        <v>22</v>
      </c>
      <c r="BK154" s="145">
        <f>ROUND(I154*H154,2)</f>
        <v>0</v>
      </c>
      <c r="BL154" s="18" t="s">
        <v>199</v>
      </c>
      <c r="BM154" s="144" t="s">
        <v>5186</v>
      </c>
    </row>
    <row r="155" spans="2:65" s="1" customFormat="1" ht="24.15" customHeight="1" x14ac:dyDescent="0.2">
      <c r="B155" s="33"/>
      <c r="C155" s="133" t="s">
        <v>250</v>
      </c>
      <c r="D155" s="133" t="s">
        <v>194</v>
      </c>
      <c r="E155" s="134" t="s">
        <v>5187</v>
      </c>
      <c r="F155" s="135" t="s">
        <v>5188</v>
      </c>
      <c r="G155" s="136" t="s">
        <v>234</v>
      </c>
      <c r="H155" s="137">
        <v>41.378</v>
      </c>
      <c r="I155" s="138"/>
      <c r="J155" s="139">
        <f>ROUND(I155*H155,2)</f>
        <v>0</v>
      </c>
      <c r="K155" s="135" t="s">
        <v>20</v>
      </c>
      <c r="L155" s="33"/>
      <c r="M155" s="140" t="s">
        <v>20</v>
      </c>
      <c r="N155" s="141" t="s">
        <v>51</v>
      </c>
      <c r="P155" s="142">
        <f>O155*H155</f>
        <v>0</v>
      </c>
      <c r="Q155" s="142">
        <v>0</v>
      </c>
      <c r="R155" s="142">
        <f>Q155*H155</f>
        <v>0</v>
      </c>
      <c r="S155" s="142">
        <v>0</v>
      </c>
      <c r="T155" s="143">
        <f>S155*H155</f>
        <v>0</v>
      </c>
      <c r="AR155" s="144" t="s">
        <v>199</v>
      </c>
      <c r="AT155" s="144" t="s">
        <v>194</v>
      </c>
      <c r="AU155" s="144" t="s">
        <v>225</v>
      </c>
      <c r="AY155" s="18" t="s">
        <v>192</v>
      </c>
      <c r="BE155" s="145">
        <f>IF(N155="základní",J155,0)</f>
        <v>0</v>
      </c>
      <c r="BF155" s="145">
        <f>IF(N155="snížená",J155,0)</f>
        <v>0</v>
      </c>
      <c r="BG155" s="145">
        <f>IF(N155="zákl. přenesená",J155,0)</f>
        <v>0</v>
      </c>
      <c r="BH155" s="145">
        <f>IF(N155="sníž. přenesená",J155,0)</f>
        <v>0</v>
      </c>
      <c r="BI155" s="145">
        <f>IF(N155="nulová",J155,0)</f>
        <v>0</v>
      </c>
      <c r="BJ155" s="18" t="s">
        <v>22</v>
      </c>
      <c r="BK155" s="145">
        <f>ROUND(I155*H155,2)</f>
        <v>0</v>
      </c>
      <c r="BL155" s="18" t="s">
        <v>199</v>
      </c>
      <c r="BM155" s="144" t="s">
        <v>5189</v>
      </c>
    </row>
    <row r="156" spans="2:65" s="1" customFormat="1" ht="16.5" customHeight="1" x14ac:dyDescent="0.2">
      <c r="B156" s="33"/>
      <c r="C156" s="133" t="s">
        <v>260</v>
      </c>
      <c r="D156" s="133" t="s">
        <v>194</v>
      </c>
      <c r="E156" s="134" t="s">
        <v>5190</v>
      </c>
      <c r="F156" s="135" t="s">
        <v>5191</v>
      </c>
      <c r="G156" s="136" t="s">
        <v>869</v>
      </c>
      <c r="H156" s="137">
        <v>439.68599999999998</v>
      </c>
      <c r="I156" s="138"/>
      <c r="J156" s="139">
        <f>ROUND(I156*H156,2)</f>
        <v>0</v>
      </c>
      <c r="K156" s="135" t="s">
        <v>20</v>
      </c>
      <c r="L156" s="33"/>
      <c r="M156" s="140" t="s">
        <v>20</v>
      </c>
      <c r="N156" s="141" t="s">
        <v>51</v>
      </c>
      <c r="P156" s="142">
        <f>O156*H156</f>
        <v>0</v>
      </c>
      <c r="Q156" s="142">
        <v>0</v>
      </c>
      <c r="R156" s="142">
        <f>Q156*H156</f>
        <v>0</v>
      </c>
      <c r="S156" s="142">
        <v>0</v>
      </c>
      <c r="T156" s="143">
        <f>S156*H156</f>
        <v>0</v>
      </c>
      <c r="AR156" s="144" t="s">
        <v>199</v>
      </c>
      <c r="AT156" s="144" t="s">
        <v>194</v>
      </c>
      <c r="AU156" s="144" t="s">
        <v>225</v>
      </c>
      <c r="AY156" s="18" t="s">
        <v>192</v>
      </c>
      <c r="BE156" s="145">
        <f>IF(N156="základní",J156,0)</f>
        <v>0</v>
      </c>
      <c r="BF156" s="145">
        <f>IF(N156="snížená",J156,0)</f>
        <v>0</v>
      </c>
      <c r="BG156" s="145">
        <f>IF(N156="zákl. přenesená",J156,0)</f>
        <v>0</v>
      </c>
      <c r="BH156" s="145">
        <f>IF(N156="sníž. přenesená",J156,0)</f>
        <v>0</v>
      </c>
      <c r="BI156" s="145">
        <f>IF(N156="nulová",J156,0)</f>
        <v>0</v>
      </c>
      <c r="BJ156" s="18" t="s">
        <v>22</v>
      </c>
      <c r="BK156" s="145">
        <f>ROUND(I156*H156,2)</f>
        <v>0</v>
      </c>
      <c r="BL156" s="18" t="s">
        <v>199</v>
      </c>
      <c r="BM156" s="144" t="s">
        <v>5192</v>
      </c>
    </row>
    <row r="157" spans="2:65" s="1" customFormat="1" ht="24.15" customHeight="1" x14ac:dyDescent="0.2">
      <c r="B157" s="33"/>
      <c r="C157" s="133" t="s">
        <v>266</v>
      </c>
      <c r="D157" s="133" t="s">
        <v>194</v>
      </c>
      <c r="E157" s="134" t="s">
        <v>5193</v>
      </c>
      <c r="F157" s="135" t="s">
        <v>5194</v>
      </c>
      <c r="G157" s="136" t="s">
        <v>234</v>
      </c>
      <c r="H157" s="137">
        <v>41.378</v>
      </c>
      <c r="I157" s="138"/>
      <c r="J157" s="139">
        <f>ROUND(I157*H157,2)</f>
        <v>0</v>
      </c>
      <c r="K157" s="135" t="s">
        <v>20</v>
      </c>
      <c r="L157" s="33"/>
      <c r="M157" s="140" t="s">
        <v>20</v>
      </c>
      <c r="N157" s="141" t="s">
        <v>51</v>
      </c>
      <c r="P157" s="142">
        <f>O157*H157</f>
        <v>0</v>
      </c>
      <c r="Q157" s="142">
        <v>0</v>
      </c>
      <c r="R157" s="142">
        <f>Q157*H157</f>
        <v>0</v>
      </c>
      <c r="S157" s="142">
        <v>0</v>
      </c>
      <c r="T157" s="143">
        <f>S157*H157</f>
        <v>0</v>
      </c>
      <c r="AR157" s="144" t="s">
        <v>199</v>
      </c>
      <c r="AT157" s="144" t="s">
        <v>194</v>
      </c>
      <c r="AU157" s="144" t="s">
        <v>225</v>
      </c>
      <c r="AY157" s="18" t="s">
        <v>192</v>
      </c>
      <c r="BE157" s="145">
        <f>IF(N157="základní",J157,0)</f>
        <v>0</v>
      </c>
      <c r="BF157" s="145">
        <f>IF(N157="snížená",J157,0)</f>
        <v>0</v>
      </c>
      <c r="BG157" s="145">
        <f>IF(N157="zákl. přenesená",J157,0)</f>
        <v>0</v>
      </c>
      <c r="BH157" s="145">
        <f>IF(N157="sníž. přenesená",J157,0)</f>
        <v>0</v>
      </c>
      <c r="BI157" s="145">
        <f>IF(N157="nulová",J157,0)</f>
        <v>0</v>
      </c>
      <c r="BJ157" s="18" t="s">
        <v>22</v>
      </c>
      <c r="BK157" s="145">
        <f>ROUND(I157*H157,2)</f>
        <v>0</v>
      </c>
      <c r="BL157" s="18" t="s">
        <v>199</v>
      </c>
      <c r="BM157" s="144" t="s">
        <v>5195</v>
      </c>
    </row>
    <row r="158" spans="2:65" s="1" customFormat="1" ht="16.5" customHeight="1" x14ac:dyDescent="0.2">
      <c r="B158" s="33"/>
      <c r="C158" s="185" t="s">
        <v>208</v>
      </c>
      <c r="D158" s="185" t="s">
        <v>1615</v>
      </c>
      <c r="E158" s="186" t="s">
        <v>5196</v>
      </c>
      <c r="F158" s="187" t="s">
        <v>5197</v>
      </c>
      <c r="G158" s="188" t="s">
        <v>3065</v>
      </c>
      <c r="H158" s="189">
        <v>331.02499999999998</v>
      </c>
      <c r="I158" s="190"/>
      <c r="J158" s="191">
        <f>ROUND(I158*H158,2)</f>
        <v>0</v>
      </c>
      <c r="K158" s="187" t="s">
        <v>20</v>
      </c>
      <c r="L158" s="192"/>
      <c r="M158" s="193" t="s">
        <v>20</v>
      </c>
      <c r="N158" s="194" t="s">
        <v>51</v>
      </c>
      <c r="P158" s="142">
        <f>O158*H158</f>
        <v>0</v>
      </c>
      <c r="Q158" s="142">
        <v>1E-3</v>
      </c>
      <c r="R158" s="142">
        <f>Q158*H158</f>
        <v>0.33102499999999996</v>
      </c>
      <c r="S158" s="142">
        <v>0</v>
      </c>
      <c r="T158" s="143">
        <f>S158*H158</f>
        <v>0</v>
      </c>
      <c r="AR158" s="144" t="s">
        <v>266</v>
      </c>
      <c r="AT158" s="144" t="s">
        <v>1615</v>
      </c>
      <c r="AU158" s="144" t="s">
        <v>225</v>
      </c>
      <c r="AY158" s="18" t="s">
        <v>192</v>
      </c>
      <c r="BE158" s="145">
        <f>IF(N158="základní",J158,0)</f>
        <v>0</v>
      </c>
      <c r="BF158" s="145">
        <f>IF(N158="snížená",J158,0)</f>
        <v>0</v>
      </c>
      <c r="BG158" s="145">
        <f>IF(N158="zákl. přenesená",J158,0)</f>
        <v>0</v>
      </c>
      <c r="BH158" s="145">
        <f>IF(N158="sníž. přenesená",J158,0)</f>
        <v>0</v>
      </c>
      <c r="BI158" s="145">
        <f>IF(N158="nulová",J158,0)</f>
        <v>0</v>
      </c>
      <c r="BJ158" s="18" t="s">
        <v>22</v>
      </c>
      <c r="BK158" s="145">
        <f>ROUND(I158*H158,2)</f>
        <v>0</v>
      </c>
      <c r="BL158" s="18" t="s">
        <v>199</v>
      </c>
      <c r="BM158" s="144" t="s">
        <v>5198</v>
      </c>
    </row>
    <row r="159" spans="2:65" s="13" customFormat="1" ht="10.199999999999999" x14ac:dyDescent="0.2">
      <c r="B159" s="157"/>
      <c r="D159" s="151" t="s">
        <v>203</v>
      </c>
      <c r="F159" s="159" t="s">
        <v>5199</v>
      </c>
      <c r="H159" s="160">
        <v>331.02499999999998</v>
      </c>
      <c r="I159" s="161"/>
      <c r="L159" s="157"/>
      <c r="M159" s="162"/>
      <c r="T159" s="163"/>
      <c r="AT159" s="158" t="s">
        <v>203</v>
      </c>
      <c r="AU159" s="158" t="s">
        <v>225</v>
      </c>
      <c r="AV159" s="13" t="s">
        <v>89</v>
      </c>
      <c r="AW159" s="13" t="s">
        <v>4</v>
      </c>
      <c r="AX159" s="13" t="s">
        <v>22</v>
      </c>
      <c r="AY159" s="158" t="s">
        <v>192</v>
      </c>
    </row>
    <row r="160" spans="2:65" s="1" customFormat="1" ht="16.5" customHeight="1" x14ac:dyDescent="0.2">
      <c r="B160" s="33"/>
      <c r="C160" s="185" t="s">
        <v>27</v>
      </c>
      <c r="D160" s="185" t="s">
        <v>1615</v>
      </c>
      <c r="E160" s="186" t="s">
        <v>5200</v>
      </c>
      <c r="F160" s="187" t="s">
        <v>5201</v>
      </c>
      <c r="G160" s="188" t="s">
        <v>3065</v>
      </c>
      <c r="H160" s="189">
        <v>331.02499999999998</v>
      </c>
      <c r="I160" s="190"/>
      <c r="J160" s="191">
        <f>ROUND(I160*H160,2)</f>
        <v>0</v>
      </c>
      <c r="K160" s="187" t="s">
        <v>20</v>
      </c>
      <c r="L160" s="192"/>
      <c r="M160" s="193" t="s">
        <v>20</v>
      </c>
      <c r="N160" s="194" t="s">
        <v>51</v>
      </c>
      <c r="P160" s="142">
        <f>O160*H160</f>
        <v>0</v>
      </c>
      <c r="Q160" s="142">
        <v>1E-3</v>
      </c>
      <c r="R160" s="142">
        <f>Q160*H160</f>
        <v>0.33102499999999996</v>
      </c>
      <c r="S160" s="142">
        <v>0</v>
      </c>
      <c r="T160" s="143">
        <f>S160*H160</f>
        <v>0</v>
      </c>
      <c r="AR160" s="144" t="s">
        <v>266</v>
      </c>
      <c r="AT160" s="144" t="s">
        <v>1615</v>
      </c>
      <c r="AU160" s="144" t="s">
        <v>225</v>
      </c>
      <c r="AY160" s="18" t="s">
        <v>192</v>
      </c>
      <c r="BE160" s="145">
        <f>IF(N160="základní",J160,0)</f>
        <v>0</v>
      </c>
      <c r="BF160" s="145">
        <f>IF(N160="snížená",J160,0)</f>
        <v>0</v>
      </c>
      <c r="BG160" s="145">
        <f>IF(N160="zákl. přenesená",J160,0)</f>
        <v>0</v>
      </c>
      <c r="BH160" s="145">
        <f>IF(N160="sníž. přenesená",J160,0)</f>
        <v>0</v>
      </c>
      <c r="BI160" s="145">
        <f>IF(N160="nulová",J160,0)</f>
        <v>0</v>
      </c>
      <c r="BJ160" s="18" t="s">
        <v>22</v>
      </c>
      <c r="BK160" s="145">
        <f>ROUND(I160*H160,2)</f>
        <v>0</v>
      </c>
      <c r="BL160" s="18" t="s">
        <v>199</v>
      </c>
      <c r="BM160" s="144" t="s">
        <v>5202</v>
      </c>
    </row>
    <row r="161" spans="2:65" s="13" customFormat="1" ht="10.199999999999999" x14ac:dyDescent="0.2">
      <c r="B161" s="157"/>
      <c r="D161" s="151" t="s">
        <v>203</v>
      </c>
      <c r="F161" s="159" t="s">
        <v>5199</v>
      </c>
      <c r="H161" s="160">
        <v>331.02499999999998</v>
      </c>
      <c r="I161" s="161"/>
      <c r="L161" s="157"/>
      <c r="M161" s="162"/>
      <c r="T161" s="163"/>
      <c r="AT161" s="158" t="s">
        <v>203</v>
      </c>
      <c r="AU161" s="158" t="s">
        <v>225</v>
      </c>
      <c r="AV161" s="13" t="s">
        <v>89</v>
      </c>
      <c r="AW161" s="13" t="s">
        <v>4</v>
      </c>
      <c r="AX161" s="13" t="s">
        <v>22</v>
      </c>
      <c r="AY161" s="158" t="s">
        <v>192</v>
      </c>
    </row>
    <row r="162" spans="2:65" s="1" customFormat="1" ht="16.5" customHeight="1" x14ac:dyDescent="0.2">
      <c r="B162" s="33"/>
      <c r="C162" s="133" t="s">
        <v>121</v>
      </c>
      <c r="D162" s="133" t="s">
        <v>194</v>
      </c>
      <c r="E162" s="134" t="s">
        <v>5203</v>
      </c>
      <c r="F162" s="135" t="s">
        <v>5204</v>
      </c>
      <c r="G162" s="136" t="s">
        <v>869</v>
      </c>
      <c r="H162" s="137">
        <v>439.68599999999998</v>
      </c>
      <c r="I162" s="138"/>
      <c r="J162" s="139">
        <f>ROUND(I162*H162,2)</f>
        <v>0</v>
      </c>
      <c r="K162" s="135" t="s">
        <v>20</v>
      </c>
      <c r="L162" s="33"/>
      <c r="M162" s="140" t="s">
        <v>20</v>
      </c>
      <c r="N162" s="141" t="s">
        <v>51</v>
      </c>
      <c r="P162" s="142">
        <f>O162*H162</f>
        <v>0</v>
      </c>
      <c r="Q162" s="142">
        <v>0</v>
      </c>
      <c r="R162" s="142">
        <f>Q162*H162</f>
        <v>0</v>
      </c>
      <c r="S162" s="142">
        <v>0</v>
      </c>
      <c r="T162" s="143">
        <f>S162*H162</f>
        <v>0</v>
      </c>
      <c r="AR162" s="144" t="s">
        <v>199</v>
      </c>
      <c r="AT162" s="144" t="s">
        <v>194</v>
      </c>
      <c r="AU162" s="144" t="s">
        <v>225</v>
      </c>
      <c r="AY162" s="18" t="s">
        <v>192</v>
      </c>
      <c r="BE162" s="145">
        <f>IF(N162="základní",J162,0)</f>
        <v>0</v>
      </c>
      <c r="BF162" s="145">
        <f>IF(N162="snížená",J162,0)</f>
        <v>0</v>
      </c>
      <c r="BG162" s="145">
        <f>IF(N162="zákl. přenesená",J162,0)</f>
        <v>0</v>
      </c>
      <c r="BH162" s="145">
        <f>IF(N162="sníž. přenesená",J162,0)</f>
        <v>0</v>
      </c>
      <c r="BI162" s="145">
        <f>IF(N162="nulová",J162,0)</f>
        <v>0</v>
      </c>
      <c r="BJ162" s="18" t="s">
        <v>22</v>
      </c>
      <c r="BK162" s="145">
        <f>ROUND(I162*H162,2)</f>
        <v>0</v>
      </c>
      <c r="BL162" s="18" t="s">
        <v>199</v>
      </c>
      <c r="BM162" s="144" t="s">
        <v>5205</v>
      </c>
    </row>
    <row r="163" spans="2:65" s="11" customFormat="1" ht="22.8" customHeight="1" x14ac:dyDescent="0.25">
      <c r="B163" s="121"/>
      <c r="D163" s="122" t="s">
        <v>79</v>
      </c>
      <c r="E163" s="131" t="s">
        <v>250</v>
      </c>
      <c r="F163" s="131" t="s">
        <v>2194</v>
      </c>
      <c r="I163" s="124"/>
      <c r="J163" s="132">
        <f>BK163</f>
        <v>0</v>
      </c>
      <c r="L163" s="121"/>
      <c r="M163" s="126"/>
      <c r="P163" s="127">
        <f>P164+SUM(P165:P297)</f>
        <v>0</v>
      </c>
      <c r="R163" s="127">
        <f>R164+SUM(R165:R297)</f>
        <v>40.863188099999995</v>
      </c>
      <c r="T163" s="128">
        <f>T164+SUM(T165:T297)</f>
        <v>0</v>
      </c>
      <c r="AR163" s="122" t="s">
        <v>22</v>
      </c>
      <c r="AT163" s="129" t="s">
        <v>79</v>
      </c>
      <c r="AU163" s="129" t="s">
        <v>22</v>
      </c>
      <c r="AY163" s="122" t="s">
        <v>192</v>
      </c>
      <c r="BK163" s="130">
        <f>BK164+SUM(BK165:BK297)</f>
        <v>0</v>
      </c>
    </row>
    <row r="164" spans="2:65" s="1" customFormat="1" ht="16.5" customHeight="1" x14ac:dyDescent="0.2">
      <c r="B164" s="33"/>
      <c r="C164" s="133" t="s">
        <v>8</v>
      </c>
      <c r="D164" s="133" t="s">
        <v>194</v>
      </c>
      <c r="E164" s="134" t="s">
        <v>5206</v>
      </c>
      <c r="F164" s="135" t="s">
        <v>5207</v>
      </c>
      <c r="G164" s="136" t="s">
        <v>234</v>
      </c>
      <c r="H164" s="137">
        <v>15.737</v>
      </c>
      <c r="I164" s="138"/>
      <c r="J164" s="139">
        <f>ROUND(I164*H164,2)</f>
        <v>0</v>
      </c>
      <c r="K164" s="135" t="s">
        <v>198</v>
      </c>
      <c r="L164" s="33"/>
      <c r="M164" s="140" t="s">
        <v>20</v>
      </c>
      <c r="N164" s="141" t="s">
        <v>51</v>
      </c>
      <c r="P164" s="142">
        <f>O164*H164</f>
        <v>0</v>
      </c>
      <c r="Q164" s="142">
        <v>8.0000000000000002E-3</v>
      </c>
      <c r="R164" s="142">
        <f>Q164*H164</f>
        <v>0.12589600000000001</v>
      </c>
      <c r="S164" s="142">
        <v>0</v>
      </c>
      <c r="T164" s="143">
        <f>S164*H164</f>
        <v>0</v>
      </c>
      <c r="AR164" s="144" t="s">
        <v>199</v>
      </c>
      <c r="AT164" s="144" t="s">
        <v>194</v>
      </c>
      <c r="AU164" s="144" t="s">
        <v>89</v>
      </c>
      <c r="AY164" s="18" t="s">
        <v>192</v>
      </c>
      <c r="BE164" s="145">
        <f>IF(N164="základní",J164,0)</f>
        <v>0</v>
      </c>
      <c r="BF164" s="145">
        <f>IF(N164="snížená",J164,0)</f>
        <v>0</v>
      </c>
      <c r="BG164" s="145">
        <f>IF(N164="zákl. přenesená",J164,0)</f>
        <v>0</v>
      </c>
      <c r="BH164" s="145">
        <f>IF(N164="sníž. přenesená",J164,0)</f>
        <v>0</v>
      </c>
      <c r="BI164" s="145">
        <f>IF(N164="nulová",J164,0)</f>
        <v>0</v>
      </c>
      <c r="BJ164" s="18" t="s">
        <v>22</v>
      </c>
      <c r="BK164" s="145">
        <f>ROUND(I164*H164,2)</f>
        <v>0</v>
      </c>
      <c r="BL164" s="18" t="s">
        <v>199</v>
      </c>
      <c r="BM164" s="144" t="s">
        <v>5208</v>
      </c>
    </row>
    <row r="165" spans="2:65" s="1" customFormat="1" ht="10.199999999999999" x14ac:dyDescent="0.2">
      <c r="B165" s="33"/>
      <c r="D165" s="146" t="s">
        <v>201</v>
      </c>
      <c r="F165" s="147" t="s">
        <v>5209</v>
      </c>
      <c r="I165" s="148"/>
      <c r="L165" s="33"/>
      <c r="M165" s="149"/>
      <c r="T165" s="54"/>
      <c r="AT165" s="18" t="s">
        <v>201</v>
      </c>
      <c r="AU165" s="18" t="s">
        <v>89</v>
      </c>
    </row>
    <row r="166" spans="2:65" s="12" customFormat="1" ht="10.199999999999999" x14ac:dyDescent="0.2">
      <c r="B166" s="150"/>
      <c r="D166" s="151" t="s">
        <v>203</v>
      </c>
      <c r="E166" s="152" t="s">
        <v>20</v>
      </c>
      <c r="F166" s="153" t="s">
        <v>5210</v>
      </c>
      <c r="H166" s="152" t="s">
        <v>20</v>
      </c>
      <c r="I166" s="154"/>
      <c r="L166" s="150"/>
      <c r="M166" s="155"/>
      <c r="T166" s="156"/>
      <c r="AT166" s="152" t="s">
        <v>203</v>
      </c>
      <c r="AU166" s="152" t="s">
        <v>89</v>
      </c>
      <c r="AV166" s="12" t="s">
        <v>22</v>
      </c>
      <c r="AW166" s="12" t="s">
        <v>39</v>
      </c>
      <c r="AX166" s="12" t="s">
        <v>80</v>
      </c>
      <c r="AY166" s="152" t="s">
        <v>192</v>
      </c>
    </row>
    <row r="167" spans="2:65" s="13" customFormat="1" ht="10.199999999999999" x14ac:dyDescent="0.2">
      <c r="B167" s="157"/>
      <c r="D167" s="151" t="s">
        <v>203</v>
      </c>
      <c r="E167" s="158" t="s">
        <v>20</v>
      </c>
      <c r="F167" s="159" t="s">
        <v>5211</v>
      </c>
      <c r="H167" s="160">
        <v>15.737</v>
      </c>
      <c r="I167" s="161"/>
      <c r="L167" s="157"/>
      <c r="M167" s="162"/>
      <c r="T167" s="163"/>
      <c r="AT167" s="158" t="s">
        <v>203</v>
      </c>
      <c r="AU167" s="158" t="s">
        <v>89</v>
      </c>
      <c r="AV167" s="13" t="s">
        <v>89</v>
      </c>
      <c r="AW167" s="13" t="s">
        <v>39</v>
      </c>
      <c r="AX167" s="13" t="s">
        <v>80</v>
      </c>
      <c r="AY167" s="158" t="s">
        <v>192</v>
      </c>
    </row>
    <row r="168" spans="2:65" s="14" customFormat="1" ht="10.199999999999999" x14ac:dyDescent="0.2">
      <c r="B168" s="164"/>
      <c r="D168" s="151" t="s">
        <v>203</v>
      </c>
      <c r="E168" s="165" t="s">
        <v>20</v>
      </c>
      <c r="F168" s="166" t="s">
        <v>207</v>
      </c>
      <c r="H168" s="167">
        <v>15.737</v>
      </c>
      <c r="I168" s="168"/>
      <c r="L168" s="164"/>
      <c r="M168" s="169"/>
      <c r="T168" s="170"/>
      <c r="AT168" s="165" t="s">
        <v>203</v>
      </c>
      <c r="AU168" s="165" t="s">
        <v>89</v>
      </c>
      <c r="AV168" s="14" t="s">
        <v>199</v>
      </c>
      <c r="AW168" s="14" t="s">
        <v>39</v>
      </c>
      <c r="AX168" s="14" t="s">
        <v>22</v>
      </c>
      <c r="AY168" s="165" t="s">
        <v>192</v>
      </c>
    </row>
    <row r="169" spans="2:65" s="1" customFormat="1" ht="24.15" customHeight="1" x14ac:dyDescent="0.2">
      <c r="B169" s="33"/>
      <c r="C169" s="133" t="s">
        <v>311</v>
      </c>
      <c r="D169" s="133" t="s">
        <v>194</v>
      </c>
      <c r="E169" s="134" t="s">
        <v>5212</v>
      </c>
      <c r="F169" s="135" t="s">
        <v>5213</v>
      </c>
      <c r="G169" s="136" t="s">
        <v>234</v>
      </c>
      <c r="H169" s="137">
        <v>15.737</v>
      </c>
      <c r="I169" s="138"/>
      <c r="J169" s="139">
        <f>ROUND(I169*H169,2)</f>
        <v>0</v>
      </c>
      <c r="K169" s="135" t="s">
        <v>198</v>
      </c>
      <c r="L169" s="33"/>
      <c r="M169" s="140" t="s">
        <v>20</v>
      </c>
      <c r="N169" s="141" t="s">
        <v>51</v>
      </c>
      <c r="P169" s="142">
        <f>O169*H169</f>
        <v>0</v>
      </c>
      <c r="Q169" s="142">
        <v>1.2E-2</v>
      </c>
      <c r="R169" s="142">
        <f>Q169*H169</f>
        <v>0.18884400000000001</v>
      </c>
      <c r="S169" s="142">
        <v>0</v>
      </c>
      <c r="T169" s="143">
        <f>S169*H169</f>
        <v>0</v>
      </c>
      <c r="AR169" s="144" t="s">
        <v>199</v>
      </c>
      <c r="AT169" s="144" t="s">
        <v>194</v>
      </c>
      <c r="AU169" s="144" t="s">
        <v>89</v>
      </c>
      <c r="AY169" s="18" t="s">
        <v>192</v>
      </c>
      <c r="BE169" s="145">
        <f>IF(N169="základní",J169,0)</f>
        <v>0</v>
      </c>
      <c r="BF169" s="145">
        <f>IF(N169="snížená",J169,0)</f>
        <v>0</v>
      </c>
      <c r="BG169" s="145">
        <f>IF(N169="zákl. přenesená",J169,0)</f>
        <v>0</v>
      </c>
      <c r="BH169" s="145">
        <f>IF(N169="sníž. přenesená",J169,0)</f>
        <v>0</v>
      </c>
      <c r="BI169" s="145">
        <f>IF(N169="nulová",J169,0)</f>
        <v>0</v>
      </c>
      <c r="BJ169" s="18" t="s">
        <v>22</v>
      </c>
      <c r="BK169" s="145">
        <f>ROUND(I169*H169,2)</f>
        <v>0</v>
      </c>
      <c r="BL169" s="18" t="s">
        <v>199</v>
      </c>
      <c r="BM169" s="144" t="s">
        <v>5214</v>
      </c>
    </row>
    <row r="170" spans="2:65" s="1" customFormat="1" ht="10.199999999999999" x14ac:dyDescent="0.2">
      <c r="B170" s="33"/>
      <c r="D170" s="146" t="s">
        <v>201</v>
      </c>
      <c r="F170" s="147" t="s">
        <v>5215</v>
      </c>
      <c r="I170" s="148"/>
      <c r="L170" s="33"/>
      <c r="M170" s="149"/>
      <c r="T170" s="54"/>
      <c r="AT170" s="18" t="s">
        <v>201</v>
      </c>
      <c r="AU170" s="18" t="s">
        <v>89</v>
      </c>
    </row>
    <row r="171" spans="2:65" s="12" customFormat="1" ht="10.199999999999999" x14ac:dyDescent="0.2">
      <c r="B171" s="150"/>
      <c r="D171" s="151" t="s">
        <v>203</v>
      </c>
      <c r="E171" s="152" t="s">
        <v>20</v>
      </c>
      <c r="F171" s="153" t="s">
        <v>5210</v>
      </c>
      <c r="H171" s="152" t="s">
        <v>20</v>
      </c>
      <c r="I171" s="154"/>
      <c r="L171" s="150"/>
      <c r="M171" s="155"/>
      <c r="T171" s="156"/>
      <c r="AT171" s="152" t="s">
        <v>203</v>
      </c>
      <c r="AU171" s="152" t="s">
        <v>89</v>
      </c>
      <c r="AV171" s="12" t="s">
        <v>22</v>
      </c>
      <c r="AW171" s="12" t="s">
        <v>39</v>
      </c>
      <c r="AX171" s="12" t="s">
        <v>80</v>
      </c>
      <c r="AY171" s="152" t="s">
        <v>192</v>
      </c>
    </row>
    <row r="172" spans="2:65" s="13" customFormat="1" ht="10.199999999999999" x14ac:dyDescent="0.2">
      <c r="B172" s="157"/>
      <c r="D172" s="151" t="s">
        <v>203</v>
      </c>
      <c r="E172" s="158" t="s">
        <v>20</v>
      </c>
      <c r="F172" s="159" t="s">
        <v>5211</v>
      </c>
      <c r="H172" s="160">
        <v>15.737</v>
      </c>
      <c r="I172" s="161"/>
      <c r="L172" s="157"/>
      <c r="M172" s="162"/>
      <c r="T172" s="163"/>
      <c r="AT172" s="158" t="s">
        <v>203</v>
      </c>
      <c r="AU172" s="158" t="s">
        <v>89</v>
      </c>
      <c r="AV172" s="13" t="s">
        <v>89</v>
      </c>
      <c r="AW172" s="13" t="s">
        <v>39</v>
      </c>
      <c r="AX172" s="13" t="s">
        <v>80</v>
      </c>
      <c r="AY172" s="158" t="s">
        <v>192</v>
      </c>
    </row>
    <row r="173" spans="2:65" s="14" customFormat="1" ht="10.199999999999999" x14ac:dyDescent="0.2">
      <c r="B173" s="164"/>
      <c r="D173" s="151" t="s">
        <v>203</v>
      </c>
      <c r="E173" s="165" t="s">
        <v>20</v>
      </c>
      <c r="F173" s="166" t="s">
        <v>207</v>
      </c>
      <c r="H173" s="167">
        <v>15.737</v>
      </c>
      <c r="I173" s="168"/>
      <c r="L173" s="164"/>
      <c r="M173" s="169"/>
      <c r="T173" s="170"/>
      <c r="AT173" s="165" t="s">
        <v>203</v>
      </c>
      <c r="AU173" s="165" t="s">
        <v>89</v>
      </c>
      <c r="AV173" s="14" t="s">
        <v>199</v>
      </c>
      <c r="AW173" s="14" t="s">
        <v>39</v>
      </c>
      <c r="AX173" s="14" t="s">
        <v>22</v>
      </c>
      <c r="AY173" s="165" t="s">
        <v>192</v>
      </c>
    </row>
    <row r="174" spans="2:65" s="1" customFormat="1" ht="16.5" customHeight="1" x14ac:dyDescent="0.2">
      <c r="B174" s="33"/>
      <c r="C174" s="133" t="s">
        <v>317</v>
      </c>
      <c r="D174" s="133" t="s">
        <v>194</v>
      </c>
      <c r="E174" s="134" t="s">
        <v>5216</v>
      </c>
      <c r="F174" s="135" t="s">
        <v>5217</v>
      </c>
      <c r="G174" s="136" t="s">
        <v>234</v>
      </c>
      <c r="H174" s="137">
        <v>845.75699999999995</v>
      </c>
      <c r="I174" s="138"/>
      <c r="J174" s="139">
        <f>ROUND(I174*H174,2)</f>
        <v>0</v>
      </c>
      <c r="K174" s="135" t="s">
        <v>198</v>
      </c>
      <c r="L174" s="33"/>
      <c r="M174" s="140" t="s">
        <v>20</v>
      </c>
      <c r="N174" s="141" t="s">
        <v>51</v>
      </c>
      <c r="P174" s="142">
        <f>O174*H174</f>
        <v>0</v>
      </c>
      <c r="Q174" s="142">
        <v>8.0000000000000002E-3</v>
      </c>
      <c r="R174" s="142">
        <f>Q174*H174</f>
        <v>6.7660559999999998</v>
      </c>
      <c r="S174" s="142">
        <v>0</v>
      </c>
      <c r="T174" s="143">
        <f>S174*H174</f>
        <v>0</v>
      </c>
      <c r="AR174" s="144" t="s">
        <v>199</v>
      </c>
      <c r="AT174" s="144" t="s">
        <v>194</v>
      </c>
      <c r="AU174" s="144" t="s">
        <v>89</v>
      </c>
      <c r="AY174" s="18" t="s">
        <v>192</v>
      </c>
      <c r="BE174" s="145">
        <f>IF(N174="základní",J174,0)</f>
        <v>0</v>
      </c>
      <c r="BF174" s="145">
        <f>IF(N174="snížená",J174,0)</f>
        <v>0</v>
      </c>
      <c r="BG174" s="145">
        <f>IF(N174="zákl. přenesená",J174,0)</f>
        <v>0</v>
      </c>
      <c r="BH174" s="145">
        <f>IF(N174="sníž. přenesená",J174,0)</f>
        <v>0</v>
      </c>
      <c r="BI174" s="145">
        <f>IF(N174="nulová",J174,0)</f>
        <v>0</v>
      </c>
      <c r="BJ174" s="18" t="s">
        <v>22</v>
      </c>
      <c r="BK174" s="145">
        <f>ROUND(I174*H174,2)</f>
        <v>0</v>
      </c>
      <c r="BL174" s="18" t="s">
        <v>199</v>
      </c>
      <c r="BM174" s="144" t="s">
        <v>5218</v>
      </c>
    </row>
    <row r="175" spans="2:65" s="1" customFormat="1" ht="10.199999999999999" x14ac:dyDescent="0.2">
      <c r="B175" s="33"/>
      <c r="D175" s="146" t="s">
        <v>201</v>
      </c>
      <c r="F175" s="147" t="s">
        <v>5219</v>
      </c>
      <c r="I175" s="148"/>
      <c r="L175" s="33"/>
      <c r="M175" s="149"/>
      <c r="T175" s="54"/>
      <c r="AT175" s="18" t="s">
        <v>201</v>
      </c>
      <c r="AU175" s="18" t="s">
        <v>89</v>
      </c>
    </row>
    <row r="176" spans="2:65" s="12" customFormat="1" ht="10.199999999999999" x14ac:dyDescent="0.2">
      <c r="B176" s="150"/>
      <c r="D176" s="151" t="s">
        <v>203</v>
      </c>
      <c r="E176" s="152" t="s">
        <v>20</v>
      </c>
      <c r="F176" s="153" t="s">
        <v>5148</v>
      </c>
      <c r="H176" s="152" t="s">
        <v>20</v>
      </c>
      <c r="I176" s="154"/>
      <c r="L176" s="150"/>
      <c r="M176" s="155"/>
      <c r="T176" s="156"/>
      <c r="AT176" s="152" t="s">
        <v>203</v>
      </c>
      <c r="AU176" s="152" t="s">
        <v>89</v>
      </c>
      <c r="AV176" s="12" t="s">
        <v>22</v>
      </c>
      <c r="AW176" s="12" t="s">
        <v>39</v>
      </c>
      <c r="AX176" s="12" t="s">
        <v>80</v>
      </c>
      <c r="AY176" s="152" t="s">
        <v>192</v>
      </c>
    </row>
    <row r="177" spans="2:51" s="13" customFormat="1" ht="10.199999999999999" x14ac:dyDescent="0.2">
      <c r="B177" s="157"/>
      <c r="D177" s="151" t="s">
        <v>203</v>
      </c>
      <c r="E177" s="158" t="s">
        <v>20</v>
      </c>
      <c r="F177" s="159" t="s">
        <v>5220</v>
      </c>
      <c r="H177" s="160">
        <v>36.679000000000002</v>
      </c>
      <c r="I177" s="161"/>
      <c r="L177" s="157"/>
      <c r="M177" s="162"/>
      <c r="T177" s="163"/>
      <c r="AT177" s="158" t="s">
        <v>203</v>
      </c>
      <c r="AU177" s="158" t="s">
        <v>89</v>
      </c>
      <c r="AV177" s="13" t="s">
        <v>89</v>
      </c>
      <c r="AW177" s="13" t="s">
        <v>39</v>
      </c>
      <c r="AX177" s="13" t="s">
        <v>80</v>
      </c>
      <c r="AY177" s="158" t="s">
        <v>192</v>
      </c>
    </row>
    <row r="178" spans="2:51" s="13" customFormat="1" ht="10.199999999999999" x14ac:dyDescent="0.2">
      <c r="B178" s="157"/>
      <c r="D178" s="151" t="s">
        <v>203</v>
      </c>
      <c r="E178" s="158" t="s">
        <v>20</v>
      </c>
      <c r="F178" s="159" t="s">
        <v>5221</v>
      </c>
      <c r="H178" s="160">
        <v>20.149000000000001</v>
      </c>
      <c r="I178" s="161"/>
      <c r="L178" s="157"/>
      <c r="M178" s="162"/>
      <c r="T178" s="163"/>
      <c r="AT178" s="158" t="s">
        <v>203</v>
      </c>
      <c r="AU178" s="158" t="s">
        <v>89</v>
      </c>
      <c r="AV178" s="13" t="s">
        <v>89</v>
      </c>
      <c r="AW178" s="13" t="s">
        <v>39</v>
      </c>
      <c r="AX178" s="13" t="s">
        <v>80</v>
      </c>
      <c r="AY178" s="158" t="s">
        <v>192</v>
      </c>
    </row>
    <row r="179" spans="2:51" s="13" customFormat="1" ht="10.199999999999999" x14ac:dyDescent="0.2">
      <c r="B179" s="157"/>
      <c r="D179" s="151" t="s">
        <v>203</v>
      </c>
      <c r="E179" s="158" t="s">
        <v>20</v>
      </c>
      <c r="F179" s="159" t="s">
        <v>5222</v>
      </c>
      <c r="H179" s="160">
        <v>33.860999999999997</v>
      </c>
      <c r="I179" s="161"/>
      <c r="L179" s="157"/>
      <c r="M179" s="162"/>
      <c r="T179" s="163"/>
      <c r="AT179" s="158" t="s">
        <v>203</v>
      </c>
      <c r="AU179" s="158" t="s">
        <v>89</v>
      </c>
      <c r="AV179" s="13" t="s">
        <v>89</v>
      </c>
      <c r="AW179" s="13" t="s">
        <v>39</v>
      </c>
      <c r="AX179" s="13" t="s">
        <v>80</v>
      </c>
      <c r="AY179" s="158" t="s">
        <v>192</v>
      </c>
    </row>
    <row r="180" spans="2:51" s="13" customFormat="1" ht="10.199999999999999" x14ac:dyDescent="0.2">
      <c r="B180" s="157"/>
      <c r="D180" s="151" t="s">
        <v>203</v>
      </c>
      <c r="E180" s="158" t="s">
        <v>20</v>
      </c>
      <c r="F180" s="159" t="s">
        <v>5223</v>
      </c>
      <c r="H180" s="160">
        <v>38.03</v>
      </c>
      <c r="I180" s="161"/>
      <c r="L180" s="157"/>
      <c r="M180" s="162"/>
      <c r="T180" s="163"/>
      <c r="AT180" s="158" t="s">
        <v>203</v>
      </c>
      <c r="AU180" s="158" t="s">
        <v>89</v>
      </c>
      <c r="AV180" s="13" t="s">
        <v>89</v>
      </c>
      <c r="AW180" s="13" t="s">
        <v>39</v>
      </c>
      <c r="AX180" s="13" t="s">
        <v>80</v>
      </c>
      <c r="AY180" s="158" t="s">
        <v>192</v>
      </c>
    </row>
    <row r="181" spans="2:51" s="13" customFormat="1" ht="10.199999999999999" x14ac:dyDescent="0.2">
      <c r="B181" s="157"/>
      <c r="D181" s="151" t="s">
        <v>203</v>
      </c>
      <c r="E181" s="158" t="s">
        <v>20</v>
      </c>
      <c r="F181" s="159" t="s">
        <v>5224</v>
      </c>
      <c r="H181" s="160">
        <v>4.9329999999999998</v>
      </c>
      <c r="I181" s="161"/>
      <c r="L181" s="157"/>
      <c r="M181" s="162"/>
      <c r="T181" s="163"/>
      <c r="AT181" s="158" t="s">
        <v>203</v>
      </c>
      <c r="AU181" s="158" t="s">
        <v>89</v>
      </c>
      <c r="AV181" s="13" t="s">
        <v>89</v>
      </c>
      <c r="AW181" s="13" t="s">
        <v>39</v>
      </c>
      <c r="AX181" s="13" t="s">
        <v>80</v>
      </c>
      <c r="AY181" s="158" t="s">
        <v>192</v>
      </c>
    </row>
    <row r="182" spans="2:51" s="13" customFormat="1" ht="10.199999999999999" x14ac:dyDescent="0.2">
      <c r="B182" s="157"/>
      <c r="D182" s="151" t="s">
        <v>203</v>
      </c>
      <c r="E182" s="158" t="s">
        <v>20</v>
      </c>
      <c r="F182" s="159" t="s">
        <v>5225</v>
      </c>
      <c r="H182" s="160">
        <v>51.061999999999998</v>
      </c>
      <c r="I182" s="161"/>
      <c r="L182" s="157"/>
      <c r="M182" s="162"/>
      <c r="T182" s="163"/>
      <c r="AT182" s="158" t="s">
        <v>203</v>
      </c>
      <c r="AU182" s="158" t="s">
        <v>89</v>
      </c>
      <c r="AV182" s="13" t="s">
        <v>89</v>
      </c>
      <c r="AW182" s="13" t="s">
        <v>39</v>
      </c>
      <c r="AX182" s="13" t="s">
        <v>80</v>
      </c>
      <c r="AY182" s="158" t="s">
        <v>192</v>
      </c>
    </row>
    <row r="183" spans="2:51" s="13" customFormat="1" ht="10.199999999999999" x14ac:dyDescent="0.2">
      <c r="B183" s="157"/>
      <c r="D183" s="151" t="s">
        <v>203</v>
      </c>
      <c r="E183" s="158" t="s">
        <v>20</v>
      </c>
      <c r="F183" s="159" t="s">
        <v>5226</v>
      </c>
      <c r="H183" s="160">
        <v>11.173</v>
      </c>
      <c r="I183" s="161"/>
      <c r="L183" s="157"/>
      <c r="M183" s="162"/>
      <c r="T183" s="163"/>
      <c r="AT183" s="158" t="s">
        <v>203</v>
      </c>
      <c r="AU183" s="158" t="s">
        <v>89</v>
      </c>
      <c r="AV183" s="13" t="s">
        <v>89</v>
      </c>
      <c r="AW183" s="13" t="s">
        <v>39</v>
      </c>
      <c r="AX183" s="13" t="s">
        <v>80</v>
      </c>
      <c r="AY183" s="158" t="s">
        <v>192</v>
      </c>
    </row>
    <row r="184" spans="2:51" s="12" customFormat="1" ht="10.199999999999999" x14ac:dyDescent="0.2">
      <c r="B184" s="150"/>
      <c r="D184" s="151" t="s">
        <v>203</v>
      </c>
      <c r="E184" s="152" t="s">
        <v>20</v>
      </c>
      <c r="F184" s="153" t="s">
        <v>5151</v>
      </c>
      <c r="H184" s="152" t="s">
        <v>20</v>
      </c>
      <c r="I184" s="154"/>
      <c r="L184" s="150"/>
      <c r="M184" s="155"/>
      <c r="T184" s="156"/>
      <c r="AT184" s="152" t="s">
        <v>203</v>
      </c>
      <c r="AU184" s="152" t="s">
        <v>89</v>
      </c>
      <c r="AV184" s="12" t="s">
        <v>22</v>
      </c>
      <c r="AW184" s="12" t="s">
        <v>39</v>
      </c>
      <c r="AX184" s="12" t="s">
        <v>80</v>
      </c>
      <c r="AY184" s="152" t="s">
        <v>192</v>
      </c>
    </row>
    <row r="185" spans="2:51" s="13" customFormat="1" ht="10.199999999999999" x14ac:dyDescent="0.2">
      <c r="B185" s="157"/>
      <c r="D185" s="151" t="s">
        <v>203</v>
      </c>
      <c r="E185" s="158" t="s">
        <v>20</v>
      </c>
      <c r="F185" s="159" t="s">
        <v>5227</v>
      </c>
      <c r="H185" s="160">
        <v>70.424000000000007</v>
      </c>
      <c r="I185" s="161"/>
      <c r="L185" s="157"/>
      <c r="M185" s="162"/>
      <c r="T185" s="163"/>
      <c r="AT185" s="158" t="s">
        <v>203</v>
      </c>
      <c r="AU185" s="158" t="s">
        <v>89</v>
      </c>
      <c r="AV185" s="13" t="s">
        <v>89</v>
      </c>
      <c r="AW185" s="13" t="s">
        <v>39</v>
      </c>
      <c r="AX185" s="13" t="s">
        <v>80</v>
      </c>
      <c r="AY185" s="158" t="s">
        <v>192</v>
      </c>
    </row>
    <row r="186" spans="2:51" s="13" customFormat="1" ht="20.399999999999999" x14ac:dyDescent="0.2">
      <c r="B186" s="157"/>
      <c r="D186" s="151" t="s">
        <v>203</v>
      </c>
      <c r="E186" s="158" t="s">
        <v>20</v>
      </c>
      <c r="F186" s="159" t="s">
        <v>5228</v>
      </c>
      <c r="H186" s="160">
        <v>313.97500000000002</v>
      </c>
      <c r="I186" s="161"/>
      <c r="L186" s="157"/>
      <c r="M186" s="162"/>
      <c r="T186" s="163"/>
      <c r="AT186" s="158" t="s">
        <v>203</v>
      </c>
      <c r="AU186" s="158" t="s">
        <v>89</v>
      </c>
      <c r="AV186" s="13" t="s">
        <v>89</v>
      </c>
      <c r="AW186" s="13" t="s">
        <v>39</v>
      </c>
      <c r="AX186" s="13" t="s">
        <v>80</v>
      </c>
      <c r="AY186" s="158" t="s">
        <v>192</v>
      </c>
    </row>
    <row r="187" spans="2:51" s="13" customFormat="1" ht="10.199999999999999" x14ac:dyDescent="0.2">
      <c r="B187" s="157"/>
      <c r="D187" s="151" t="s">
        <v>203</v>
      </c>
      <c r="E187" s="158" t="s">
        <v>20</v>
      </c>
      <c r="F187" s="159" t="s">
        <v>5229</v>
      </c>
      <c r="H187" s="160">
        <v>15.879</v>
      </c>
      <c r="I187" s="161"/>
      <c r="L187" s="157"/>
      <c r="M187" s="162"/>
      <c r="T187" s="163"/>
      <c r="AT187" s="158" t="s">
        <v>203</v>
      </c>
      <c r="AU187" s="158" t="s">
        <v>89</v>
      </c>
      <c r="AV187" s="13" t="s">
        <v>89</v>
      </c>
      <c r="AW187" s="13" t="s">
        <v>39</v>
      </c>
      <c r="AX187" s="13" t="s">
        <v>80</v>
      </c>
      <c r="AY187" s="158" t="s">
        <v>192</v>
      </c>
    </row>
    <row r="188" spans="2:51" s="13" customFormat="1" ht="10.199999999999999" x14ac:dyDescent="0.2">
      <c r="B188" s="157"/>
      <c r="D188" s="151" t="s">
        <v>203</v>
      </c>
      <c r="E188" s="158" t="s">
        <v>20</v>
      </c>
      <c r="F188" s="159" t="s">
        <v>5230</v>
      </c>
      <c r="H188" s="160">
        <v>45.817</v>
      </c>
      <c r="I188" s="161"/>
      <c r="L188" s="157"/>
      <c r="M188" s="162"/>
      <c r="T188" s="163"/>
      <c r="AT188" s="158" t="s">
        <v>203</v>
      </c>
      <c r="AU188" s="158" t="s">
        <v>89</v>
      </c>
      <c r="AV188" s="13" t="s">
        <v>89</v>
      </c>
      <c r="AW188" s="13" t="s">
        <v>39</v>
      </c>
      <c r="AX188" s="13" t="s">
        <v>80</v>
      </c>
      <c r="AY188" s="158" t="s">
        <v>192</v>
      </c>
    </row>
    <row r="189" spans="2:51" s="12" customFormat="1" ht="10.199999999999999" x14ac:dyDescent="0.2">
      <c r="B189" s="150"/>
      <c r="D189" s="151" t="s">
        <v>203</v>
      </c>
      <c r="E189" s="152" t="s">
        <v>20</v>
      </c>
      <c r="F189" s="153" t="s">
        <v>5157</v>
      </c>
      <c r="H189" s="152" t="s">
        <v>20</v>
      </c>
      <c r="I189" s="154"/>
      <c r="L189" s="150"/>
      <c r="M189" s="155"/>
      <c r="T189" s="156"/>
      <c r="AT189" s="152" t="s">
        <v>203</v>
      </c>
      <c r="AU189" s="152" t="s">
        <v>89</v>
      </c>
      <c r="AV189" s="12" t="s">
        <v>22</v>
      </c>
      <c r="AW189" s="12" t="s">
        <v>39</v>
      </c>
      <c r="AX189" s="12" t="s">
        <v>80</v>
      </c>
      <c r="AY189" s="152" t="s">
        <v>192</v>
      </c>
    </row>
    <row r="190" spans="2:51" s="13" customFormat="1" ht="10.199999999999999" x14ac:dyDescent="0.2">
      <c r="B190" s="157"/>
      <c r="D190" s="151" t="s">
        <v>203</v>
      </c>
      <c r="E190" s="158" t="s">
        <v>20</v>
      </c>
      <c r="F190" s="159" t="s">
        <v>5231</v>
      </c>
      <c r="H190" s="160">
        <v>37.365000000000002</v>
      </c>
      <c r="I190" s="161"/>
      <c r="L190" s="157"/>
      <c r="M190" s="162"/>
      <c r="T190" s="163"/>
      <c r="AT190" s="158" t="s">
        <v>203</v>
      </c>
      <c r="AU190" s="158" t="s">
        <v>89</v>
      </c>
      <c r="AV190" s="13" t="s">
        <v>89</v>
      </c>
      <c r="AW190" s="13" t="s">
        <v>39</v>
      </c>
      <c r="AX190" s="13" t="s">
        <v>80</v>
      </c>
      <c r="AY190" s="158" t="s">
        <v>192</v>
      </c>
    </row>
    <row r="191" spans="2:51" s="13" customFormat="1" ht="10.199999999999999" x14ac:dyDescent="0.2">
      <c r="B191" s="157"/>
      <c r="D191" s="151" t="s">
        <v>203</v>
      </c>
      <c r="E191" s="158" t="s">
        <v>20</v>
      </c>
      <c r="F191" s="159" t="s">
        <v>5232</v>
      </c>
      <c r="H191" s="160">
        <v>116.29</v>
      </c>
      <c r="I191" s="161"/>
      <c r="L191" s="157"/>
      <c r="M191" s="162"/>
      <c r="T191" s="163"/>
      <c r="AT191" s="158" t="s">
        <v>203</v>
      </c>
      <c r="AU191" s="158" t="s">
        <v>89</v>
      </c>
      <c r="AV191" s="13" t="s">
        <v>89</v>
      </c>
      <c r="AW191" s="13" t="s">
        <v>39</v>
      </c>
      <c r="AX191" s="13" t="s">
        <v>80</v>
      </c>
      <c r="AY191" s="158" t="s">
        <v>192</v>
      </c>
    </row>
    <row r="192" spans="2:51" s="12" customFormat="1" ht="10.199999999999999" x14ac:dyDescent="0.2">
      <c r="B192" s="150"/>
      <c r="D192" s="151" t="s">
        <v>203</v>
      </c>
      <c r="E192" s="152" t="s">
        <v>20</v>
      </c>
      <c r="F192" s="153" t="s">
        <v>5233</v>
      </c>
      <c r="H192" s="152" t="s">
        <v>20</v>
      </c>
      <c r="I192" s="154"/>
      <c r="L192" s="150"/>
      <c r="M192" s="155"/>
      <c r="T192" s="156"/>
      <c r="AT192" s="152" t="s">
        <v>203</v>
      </c>
      <c r="AU192" s="152" t="s">
        <v>89</v>
      </c>
      <c r="AV192" s="12" t="s">
        <v>22</v>
      </c>
      <c r="AW192" s="12" t="s">
        <v>39</v>
      </c>
      <c r="AX192" s="12" t="s">
        <v>80</v>
      </c>
      <c r="AY192" s="152" t="s">
        <v>192</v>
      </c>
    </row>
    <row r="193" spans="2:65" s="13" customFormat="1" ht="10.199999999999999" x14ac:dyDescent="0.2">
      <c r="B193" s="157"/>
      <c r="D193" s="151" t="s">
        <v>203</v>
      </c>
      <c r="E193" s="158" t="s">
        <v>20</v>
      </c>
      <c r="F193" s="159" t="s">
        <v>5234</v>
      </c>
      <c r="H193" s="160">
        <v>50.12</v>
      </c>
      <c r="I193" s="161"/>
      <c r="L193" s="157"/>
      <c r="M193" s="162"/>
      <c r="T193" s="163"/>
      <c r="AT193" s="158" t="s">
        <v>203</v>
      </c>
      <c r="AU193" s="158" t="s">
        <v>89</v>
      </c>
      <c r="AV193" s="13" t="s">
        <v>89</v>
      </c>
      <c r="AW193" s="13" t="s">
        <v>39</v>
      </c>
      <c r="AX193" s="13" t="s">
        <v>80</v>
      </c>
      <c r="AY193" s="158" t="s">
        <v>192</v>
      </c>
    </row>
    <row r="194" spans="2:65" s="14" customFormat="1" ht="10.199999999999999" x14ac:dyDescent="0.2">
      <c r="B194" s="164"/>
      <c r="D194" s="151" t="s">
        <v>203</v>
      </c>
      <c r="E194" s="165" t="s">
        <v>20</v>
      </c>
      <c r="F194" s="166" t="s">
        <v>207</v>
      </c>
      <c r="H194" s="167">
        <v>845.75699999999995</v>
      </c>
      <c r="I194" s="168"/>
      <c r="L194" s="164"/>
      <c r="M194" s="169"/>
      <c r="T194" s="170"/>
      <c r="AT194" s="165" t="s">
        <v>203</v>
      </c>
      <c r="AU194" s="165" t="s">
        <v>89</v>
      </c>
      <c r="AV194" s="14" t="s">
        <v>199</v>
      </c>
      <c r="AW194" s="14" t="s">
        <v>39</v>
      </c>
      <c r="AX194" s="14" t="s">
        <v>22</v>
      </c>
      <c r="AY194" s="165" t="s">
        <v>192</v>
      </c>
    </row>
    <row r="195" spans="2:65" s="1" customFormat="1" ht="16.5" customHeight="1" x14ac:dyDescent="0.2">
      <c r="B195" s="33"/>
      <c r="C195" s="133" t="s">
        <v>324</v>
      </c>
      <c r="D195" s="133" t="s">
        <v>194</v>
      </c>
      <c r="E195" s="134" t="s">
        <v>5235</v>
      </c>
      <c r="F195" s="135" t="s">
        <v>5236</v>
      </c>
      <c r="G195" s="136" t="s">
        <v>234</v>
      </c>
      <c r="H195" s="137">
        <v>98.099000000000004</v>
      </c>
      <c r="I195" s="138"/>
      <c r="J195" s="139">
        <f>ROUND(I195*H195,2)</f>
        <v>0</v>
      </c>
      <c r="K195" s="135" t="s">
        <v>198</v>
      </c>
      <c r="L195" s="33"/>
      <c r="M195" s="140" t="s">
        <v>20</v>
      </c>
      <c r="N195" s="141" t="s">
        <v>51</v>
      </c>
      <c r="P195" s="142">
        <f>O195*H195</f>
        <v>0</v>
      </c>
      <c r="Q195" s="142">
        <v>2.7999999999999998E-4</v>
      </c>
      <c r="R195" s="142">
        <f>Q195*H195</f>
        <v>2.7467719999999998E-2</v>
      </c>
      <c r="S195" s="142">
        <v>0</v>
      </c>
      <c r="T195" s="143">
        <f>S195*H195</f>
        <v>0</v>
      </c>
      <c r="AR195" s="144" t="s">
        <v>199</v>
      </c>
      <c r="AT195" s="144" t="s">
        <v>194</v>
      </c>
      <c r="AU195" s="144" t="s">
        <v>89</v>
      </c>
      <c r="AY195" s="18" t="s">
        <v>192</v>
      </c>
      <c r="BE195" s="145">
        <f>IF(N195="základní",J195,0)</f>
        <v>0</v>
      </c>
      <c r="BF195" s="145">
        <f>IF(N195="snížená",J195,0)</f>
        <v>0</v>
      </c>
      <c r="BG195" s="145">
        <f>IF(N195="zákl. přenesená",J195,0)</f>
        <v>0</v>
      </c>
      <c r="BH195" s="145">
        <f>IF(N195="sníž. přenesená",J195,0)</f>
        <v>0</v>
      </c>
      <c r="BI195" s="145">
        <f>IF(N195="nulová",J195,0)</f>
        <v>0</v>
      </c>
      <c r="BJ195" s="18" t="s">
        <v>22</v>
      </c>
      <c r="BK195" s="145">
        <f>ROUND(I195*H195,2)</f>
        <v>0</v>
      </c>
      <c r="BL195" s="18" t="s">
        <v>199</v>
      </c>
      <c r="BM195" s="144" t="s">
        <v>5237</v>
      </c>
    </row>
    <row r="196" spans="2:65" s="1" customFormat="1" ht="10.199999999999999" x14ac:dyDescent="0.2">
      <c r="B196" s="33"/>
      <c r="D196" s="146" t="s">
        <v>201</v>
      </c>
      <c r="F196" s="147" t="s">
        <v>5238</v>
      </c>
      <c r="I196" s="148"/>
      <c r="L196" s="33"/>
      <c r="M196" s="149"/>
      <c r="T196" s="54"/>
      <c r="AT196" s="18" t="s">
        <v>201</v>
      </c>
      <c r="AU196" s="18" t="s">
        <v>89</v>
      </c>
    </row>
    <row r="197" spans="2:65" s="12" customFormat="1" ht="10.199999999999999" x14ac:dyDescent="0.2">
      <c r="B197" s="150"/>
      <c r="D197" s="151" t="s">
        <v>203</v>
      </c>
      <c r="E197" s="152" t="s">
        <v>20</v>
      </c>
      <c r="F197" s="153" t="s">
        <v>5239</v>
      </c>
      <c r="H197" s="152" t="s">
        <v>20</v>
      </c>
      <c r="I197" s="154"/>
      <c r="L197" s="150"/>
      <c r="M197" s="155"/>
      <c r="T197" s="156"/>
      <c r="AT197" s="152" t="s">
        <v>203</v>
      </c>
      <c r="AU197" s="152" t="s">
        <v>89</v>
      </c>
      <c r="AV197" s="12" t="s">
        <v>22</v>
      </c>
      <c r="AW197" s="12" t="s">
        <v>39</v>
      </c>
      <c r="AX197" s="12" t="s">
        <v>80</v>
      </c>
      <c r="AY197" s="152" t="s">
        <v>192</v>
      </c>
    </row>
    <row r="198" spans="2:65" s="13" customFormat="1" ht="10.199999999999999" x14ac:dyDescent="0.2">
      <c r="B198" s="157"/>
      <c r="D198" s="151" t="s">
        <v>203</v>
      </c>
      <c r="E198" s="158" t="s">
        <v>20</v>
      </c>
      <c r="F198" s="159" t="s">
        <v>5144</v>
      </c>
      <c r="H198" s="160">
        <v>98.099000000000004</v>
      </c>
      <c r="I198" s="161"/>
      <c r="L198" s="157"/>
      <c r="M198" s="162"/>
      <c r="T198" s="163"/>
      <c r="AT198" s="158" t="s">
        <v>203</v>
      </c>
      <c r="AU198" s="158" t="s">
        <v>89</v>
      </c>
      <c r="AV198" s="13" t="s">
        <v>89</v>
      </c>
      <c r="AW198" s="13" t="s">
        <v>39</v>
      </c>
      <c r="AX198" s="13" t="s">
        <v>80</v>
      </c>
      <c r="AY198" s="158" t="s">
        <v>192</v>
      </c>
    </row>
    <row r="199" spans="2:65" s="14" customFormat="1" ht="10.199999999999999" x14ac:dyDescent="0.2">
      <c r="B199" s="164"/>
      <c r="D199" s="151" t="s">
        <v>203</v>
      </c>
      <c r="E199" s="165" t="s">
        <v>20</v>
      </c>
      <c r="F199" s="166" t="s">
        <v>207</v>
      </c>
      <c r="H199" s="167">
        <v>98.099000000000004</v>
      </c>
      <c r="I199" s="168"/>
      <c r="L199" s="164"/>
      <c r="M199" s="169"/>
      <c r="T199" s="170"/>
      <c r="AT199" s="165" t="s">
        <v>203</v>
      </c>
      <c r="AU199" s="165" t="s">
        <v>89</v>
      </c>
      <c r="AV199" s="14" t="s">
        <v>199</v>
      </c>
      <c r="AW199" s="14" t="s">
        <v>39</v>
      </c>
      <c r="AX199" s="14" t="s">
        <v>22</v>
      </c>
      <c r="AY199" s="165" t="s">
        <v>192</v>
      </c>
    </row>
    <row r="200" spans="2:65" s="1" customFormat="1" ht="24.15" customHeight="1" x14ac:dyDescent="0.2">
      <c r="B200" s="33"/>
      <c r="C200" s="133" t="s">
        <v>350</v>
      </c>
      <c r="D200" s="133" t="s">
        <v>194</v>
      </c>
      <c r="E200" s="134" t="s">
        <v>5240</v>
      </c>
      <c r="F200" s="135" t="s">
        <v>5241</v>
      </c>
      <c r="G200" s="136" t="s">
        <v>234</v>
      </c>
      <c r="H200" s="137">
        <v>1060.1669999999999</v>
      </c>
      <c r="I200" s="138"/>
      <c r="J200" s="139">
        <f>ROUND(I200*H200,2)</f>
        <v>0</v>
      </c>
      <c r="K200" s="135" t="s">
        <v>198</v>
      </c>
      <c r="L200" s="33"/>
      <c r="M200" s="140" t="s">
        <v>20</v>
      </c>
      <c r="N200" s="141" t="s">
        <v>51</v>
      </c>
      <c r="P200" s="142">
        <f>O200*H200</f>
        <v>0</v>
      </c>
      <c r="Q200" s="142">
        <v>1.2E-2</v>
      </c>
      <c r="R200" s="142">
        <f>Q200*H200</f>
        <v>12.722004</v>
      </c>
      <c r="S200" s="142">
        <v>0</v>
      </c>
      <c r="T200" s="143">
        <f>S200*H200</f>
        <v>0</v>
      </c>
      <c r="AR200" s="144" t="s">
        <v>199</v>
      </c>
      <c r="AT200" s="144" t="s">
        <v>194</v>
      </c>
      <c r="AU200" s="144" t="s">
        <v>89</v>
      </c>
      <c r="AY200" s="18" t="s">
        <v>192</v>
      </c>
      <c r="BE200" s="145">
        <f>IF(N200="základní",J200,0)</f>
        <v>0</v>
      </c>
      <c r="BF200" s="145">
        <f>IF(N200="snížená",J200,0)</f>
        <v>0</v>
      </c>
      <c r="BG200" s="145">
        <f>IF(N200="zákl. přenesená",J200,0)</f>
        <v>0</v>
      </c>
      <c r="BH200" s="145">
        <f>IF(N200="sníž. přenesená",J200,0)</f>
        <v>0</v>
      </c>
      <c r="BI200" s="145">
        <f>IF(N200="nulová",J200,0)</f>
        <v>0</v>
      </c>
      <c r="BJ200" s="18" t="s">
        <v>22</v>
      </c>
      <c r="BK200" s="145">
        <f>ROUND(I200*H200,2)</f>
        <v>0</v>
      </c>
      <c r="BL200" s="18" t="s">
        <v>199</v>
      </c>
      <c r="BM200" s="144" t="s">
        <v>5242</v>
      </c>
    </row>
    <row r="201" spans="2:65" s="1" customFormat="1" ht="10.199999999999999" x14ac:dyDescent="0.2">
      <c r="B201" s="33"/>
      <c r="D201" s="146" t="s">
        <v>201</v>
      </c>
      <c r="F201" s="147" t="s">
        <v>5243</v>
      </c>
      <c r="I201" s="148"/>
      <c r="L201" s="33"/>
      <c r="M201" s="149"/>
      <c r="T201" s="54"/>
      <c r="AT201" s="18" t="s">
        <v>201</v>
      </c>
      <c r="AU201" s="18" t="s">
        <v>89</v>
      </c>
    </row>
    <row r="202" spans="2:65" s="12" customFormat="1" ht="10.199999999999999" x14ac:dyDescent="0.2">
      <c r="B202" s="150"/>
      <c r="D202" s="151" t="s">
        <v>203</v>
      </c>
      <c r="E202" s="152" t="s">
        <v>20</v>
      </c>
      <c r="F202" s="153" t="s">
        <v>5148</v>
      </c>
      <c r="H202" s="152" t="s">
        <v>20</v>
      </c>
      <c r="I202" s="154"/>
      <c r="L202" s="150"/>
      <c r="M202" s="155"/>
      <c r="T202" s="156"/>
      <c r="AT202" s="152" t="s">
        <v>203</v>
      </c>
      <c r="AU202" s="152" t="s">
        <v>89</v>
      </c>
      <c r="AV202" s="12" t="s">
        <v>22</v>
      </c>
      <c r="AW202" s="12" t="s">
        <v>39</v>
      </c>
      <c r="AX202" s="12" t="s">
        <v>80</v>
      </c>
      <c r="AY202" s="152" t="s">
        <v>192</v>
      </c>
    </row>
    <row r="203" spans="2:65" s="13" customFormat="1" ht="10.199999999999999" x14ac:dyDescent="0.2">
      <c r="B203" s="157"/>
      <c r="D203" s="151" t="s">
        <v>203</v>
      </c>
      <c r="E203" s="158" t="s">
        <v>20</v>
      </c>
      <c r="F203" s="159" t="s">
        <v>5220</v>
      </c>
      <c r="H203" s="160">
        <v>36.679000000000002</v>
      </c>
      <c r="I203" s="161"/>
      <c r="L203" s="157"/>
      <c r="M203" s="162"/>
      <c r="T203" s="163"/>
      <c r="AT203" s="158" t="s">
        <v>203</v>
      </c>
      <c r="AU203" s="158" t="s">
        <v>89</v>
      </c>
      <c r="AV203" s="13" t="s">
        <v>89</v>
      </c>
      <c r="AW203" s="13" t="s">
        <v>39</v>
      </c>
      <c r="AX203" s="13" t="s">
        <v>80</v>
      </c>
      <c r="AY203" s="158" t="s">
        <v>192</v>
      </c>
    </row>
    <row r="204" spans="2:65" s="13" customFormat="1" ht="10.199999999999999" x14ac:dyDescent="0.2">
      <c r="B204" s="157"/>
      <c r="D204" s="151" t="s">
        <v>203</v>
      </c>
      <c r="E204" s="158" t="s">
        <v>20</v>
      </c>
      <c r="F204" s="159" t="s">
        <v>5221</v>
      </c>
      <c r="H204" s="160">
        <v>20.149000000000001</v>
      </c>
      <c r="I204" s="161"/>
      <c r="L204" s="157"/>
      <c r="M204" s="162"/>
      <c r="T204" s="163"/>
      <c r="AT204" s="158" t="s">
        <v>203</v>
      </c>
      <c r="AU204" s="158" t="s">
        <v>89</v>
      </c>
      <c r="AV204" s="13" t="s">
        <v>89</v>
      </c>
      <c r="AW204" s="13" t="s">
        <v>39</v>
      </c>
      <c r="AX204" s="13" t="s">
        <v>80</v>
      </c>
      <c r="AY204" s="158" t="s">
        <v>192</v>
      </c>
    </row>
    <row r="205" spans="2:65" s="13" customFormat="1" ht="10.199999999999999" x14ac:dyDescent="0.2">
      <c r="B205" s="157"/>
      <c r="D205" s="151" t="s">
        <v>203</v>
      </c>
      <c r="E205" s="158" t="s">
        <v>20</v>
      </c>
      <c r="F205" s="159" t="s">
        <v>5222</v>
      </c>
      <c r="H205" s="160">
        <v>33.860999999999997</v>
      </c>
      <c r="I205" s="161"/>
      <c r="L205" s="157"/>
      <c r="M205" s="162"/>
      <c r="T205" s="163"/>
      <c r="AT205" s="158" t="s">
        <v>203</v>
      </c>
      <c r="AU205" s="158" t="s">
        <v>89</v>
      </c>
      <c r="AV205" s="13" t="s">
        <v>89</v>
      </c>
      <c r="AW205" s="13" t="s">
        <v>39</v>
      </c>
      <c r="AX205" s="13" t="s">
        <v>80</v>
      </c>
      <c r="AY205" s="158" t="s">
        <v>192</v>
      </c>
    </row>
    <row r="206" spans="2:65" s="13" customFormat="1" ht="10.199999999999999" x14ac:dyDescent="0.2">
      <c r="B206" s="157"/>
      <c r="D206" s="151" t="s">
        <v>203</v>
      </c>
      <c r="E206" s="158" t="s">
        <v>20</v>
      </c>
      <c r="F206" s="159" t="s">
        <v>5223</v>
      </c>
      <c r="H206" s="160">
        <v>38.03</v>
      </c>
      <c r="I206" s="161"/>
      <c r="L206" s="157"/>
      <c r="M206" s="162"/>
      <c r="T206" s="163"/>
      <c r="AT206" s="158" t="s">
        <v>203</v>
      </c>
      <c r="AU206" s="158" t="s">
        <v>89</v>
      </c>
      <c r="AV206" s="13" t="s">
        <v>89</v>
      </c>
      <c r="AW206" s="13" t="s">
        <v>39</v>
      </c>
      <c r="AX206" s="13" t="s">
        <v>80</v>
      </c>
      <c r="AY206" s="158" t="s">
        <v>192</v>
      </c>
    </row>
    <row r="207" spans="2:65" s="13" customFormat="1" ht="10.199999999999999" x14ac:dyDescent="0.2">
      <c r="B207" s="157"/>
      <c r="D207" s="151" t="s">
        <v>203</v>
      </c>
      <c r="E207" s="158" t="s">
        <v>20</v>
      </c>
      <c r="F207" s="159" t="s">
        <v>5224</v>
      </c>
      <c r="H207" s="160">
        <v>4.9329999999999998</v>
      </c>
      <c r="I207" s="161"/>
      <c r="L207" s="157"/>
      <c r="M207" s="162"/>
      <c r="T207" s="163"/>
      <c r="AT207" s="158" t="s">
        <v>203</v>
      </c>
      <c r="AU207" s="158" t="s">
        <v>89</v>
      </c>
      <c r="AV207" s="13" t="s">
        <v>89</v>
      </c>
      <c r="AW207" s="13" t="s">
        <v>39</v>
      </c>
      <c r="AX207" s="13" t="s">
        <v>80</v>
      </c>
      <c r="AY207" s="158" t="s">
        <v>192</v>
      </c>
    </row>
    <row r="208" spans="2:65" s="13" customFormat="1" ht="10.199999999999999" x14ac:dyDescent="0.2">
      <c r="B208" s="157"/>
      <c r="D208" s="151" t="s">
        <v>203</v>
      </c>
      <c r="E208" s="158" t="s">
        <v>20</v>
      </c>
      <c r="F208" s="159" t="s">
        <v>5225</v>
      </c>
      <c r="H208" s="160">
        <v>51.061999999999998</v>
      </c>
      <c r="I208" s="161"/>
      <c r="L208" s="157"/>
      <c r="M208" s="162"/>
      <c r="T208" s="163"/>
      <c r="AT208" s="158" t="s">
        <v>203</v>
      </c>
      <c r="AU208" s="158" t="s">
        <v>89</v>
      </c>
      <c r="AV208" s="13" t="s">
        <v>89</v>
      </c>
      <c r="AW208" s="13" t="s">
        <v>39</v>
      </c>
      <c r="AX208" s="13" t="s">
        <v>80</v>
      </c>
      <c r="AY208" s="158" t="s">
        <v>192</v>
      </c>
    </row>
    <row r="209" spans="2:65" s="13" customFormat="1" ht="10.199999999999999" x14ac:dyDescent="0.2">
      <c r="B209" s="157"/>
      <c r="D209" s="151" t="s">
        <v>203</v>
      </c>
      <c r="E209" s="158" t="s">
        <v>20</v>
      </c>
      <c r="F209" s="159" t="s">
        <v>5226</v>
      </c>
      <c r="H209" s="160">
        <v>11.173</v>
      </c>
      <c r="I209" s="161"/>
      <c r="L209" s="157"/>
      <c r="M209" s="162"/>
      <c r="T209" s="163"/>
      <c r="AT209" s="158" t="s">
        <v>203</v>
      </c>
      <c r="AU209" s="158" t="s">
        <v>89</v>
      </c>
      <c r="AV209" s="13" t="s">
        <v>89</v>
      </c>
      <c r="AW209" s="13" t="s">
        <v>39</v>
      </c>
      <c r="AX209" s="13" t="s">
        <v>80</v>
      </c>
      <c r="AY209" s="158" t="s">
        <v>192</v>
      </c>
    </row>
    <row r="210" spans="2:65" s="12" customFormat="1" ht="10.199999999999999" x14ac:dyDescent="0.2">
      <c r="B210" s="150"/>
      <c r="D210" s="151" t="s">
        <v>203</v>
      </c>
      <c r="E210" s="152" t="s">
        <v>20</v>
      </c>
      <c r="F210" s="153" t="s">
        <v>5151</v>
      </c>
      <c r="H210" s="152" t="s">
        <v>20</v>
      </c>
      <c r="I210" s="154"/>
      <c r="L210" s="150"/>
      <c r="M210" s="155"/>
      <c r="T210" s="156"/>
      <c r="AT210" s="152" t="s">
        <v>203</v>
      </c>
      <c r="AU210" s="152" t="s">
        <v>89</v>
      </c>
      <c r="AV210" s="12" t="s">
        <v>22</v>
      </c>
      <c r="AW210" s="12" t="s">
        <v>39</v>
      </c>
      <c r="AX210" s="12" t="s">
        <v>80</v>
      </c>
      <c r="AY210" s="152" t="s">
        <v>192</v>
      </c>
    </row>
    <row r="211" spans="2:65" s="13" customFormat="1" ht="20.399999999999999" x14ac:dyDescent="0.2">
      <c r="B211" s="157"/>
      <c r="D211" s="151" t="s">
        <v>203</v>
      </c>
      <c r="E211" s="158" t="s">
        <v>20</v>
      </c>
      <c r="F211" s="159" t="s">
        <v>5228</v>
      </c>
      <c r="H211" s="160">
        <v>313.97500000000002</v>
      </c>
      <c r="I211" s="161"/>
      <c r="L211" s="157"/>
      <c r="M211" s="162"/>
      <c r="T211" s="163"/>
      <c r="AT211" s="158" t="s">
        <v>203</v>
      </c>
      <c r="AU211" s="158" t="s">
        <v>89</v>
      </c>
      <c r="AV211" s="13" t="s">
        <v>89</v>
      </c>
      <c r="AW211" s="13" t="s">
        <v>39</v>
      </c>
      <c r="AX211" s="13" t="s">
        <v>80</v>
      </c>
      <c r="AY211" s="158" t="s">
        <v>192</v>
      </c>
    </row>
    <row r="212" spans="2:65" s="13" customFormat="1" ht="10.199999999999999" x14ac:dyDescent="0.2">
      <c r="B212" s="157"/>
      <c r="D212" s="151" t="s">
        <v>203</v>
      </c>
      <c r="E212" s="158" t="s">
        <v>20</v>
      </c>
      <c r="F212" s="159" t="s">
        <v>5229</v>
      </c>
      <c r="H212" s="160">
        <v>15.879</v>
      </c>
      <c r="I212" s="161"/>
      <c r="L212" s="157"/>
      <c r="M212" s="162"/>
      <c r="T212" s="163"/>
      <c r="AT212" s="158" t="s">
        <v>203</v>
      </c>
      <c r="AU212" s="158" t="s">
        <v>89</v>
      </c>
      <c r="AV212" s="13" t="s">
        <v>89</v>
      </c>
      <c r="AW212" s="13" t="s">
        <v>39</v>
      </c>
      <c r="AX212" s="13" t="s">
        <v>80</v>
      </c>
      <c r="AY212" s="158" t="s">
        <v>192</v>
      </c>
    </row>
    <row r="213" spans="2:65" s="13" customFormat="1" ht="10.199999999999999" x14ac:dyDescent="0.2">
      <c r="B213" s="157"/>
      <c r="D213" s="151" t="s">
        <v>203</v>
      </c>
      <c r="E213" s="158" t="s">
        <v>20</v>
      </c>
      <c r="F213" s="159" t="s">
        <v>5230</v>
      </c>
      <c r="H213" s="160">
        <v>45.817</v>
      </c>
      <c r="I213" s="161"/>
      <c r="L213" s="157"/>
      <c r="M213" s="162"/>
      <c r="T213" s="163"/>
      <c r="AT213" s="158" t="s">
        <v>203</v>
      </c>
      <c r="AU213" s="158" t="s">
        <v>89</v>
      </c>
      <c r="AV213" s="13" t="s">
        <v>89</v>
      </c>
      <c r="AW213" s="13" t="s">
        <v>39</v>
      </c>
      <c r="AX213" s="13" t="s">
        <v>80</v>
      </c>
      <c r="AY213" s="158" t="s">
        <v>192</v>
      </c>
    </row>
    <row r="214" spans="2:65" s="12" customFormat="1" ht="10.199999999999999" x14ac:dyDescent="0.2">
      <c r="B214" s="150"/>
      <c r="D214" s="151" t="s">
        <v>203</v>
      </c>
      <c r="E214" s="152" t="s">
        <v>20</v>
      </c>
      <c r="F214" s="153" t="s">
        <v>5244</v>
      </c>
      <c r="H214" s="152" t="s">
        <v>20</v>
      </c>
      <c r="I214" s="154"/>
      <c r="L214" s="150"/>
      <c r="M214" s="155"/>
      <c r="T214" s="156"/>
      <c r="AT214" s="152" t="s">
        <v>203</v>
      </c>
      <c r="AU214" s="152" t="s">
        <v>89</v>
      </c>
      <c r="AV214" s="12" t="s">
        <v>22</v>
      </c>
      <c r="AW214" s="12" t="s">
        <v>39</v>
      </c>
      <c r="AX214" s="12" t="s">
        <v>80</v>
      </c>
      <c r="AY214" s="152" t="s">
        <v>192</v>
      </c>
    </row>
    <row r="215" spans="2:65" s="13" customFormat="1" ht="10.199999999999999" x14ac:dyDescent="0.2">
      <c r="B215" s="157"/>
      <c r="D215" s="151" t="s">
        <v>203</v>
      </c>
      <c r="E215" s="158" t="s">
        <v>20</v>
      </c>
      <c r="F215" s="159" t="s">
        <v>5245</v>
      </c>
      <c r="H215" s="160">
        <v>54.125</v>
      </c>
      <c r="I215" s="161"/>
      <c r="L215" s="157"/>
      <c r="M215" s="162"/>
      <c r="T215" s="163"/>
      <c r="AT215" s="158" t="s">
        <v>203</v>
      </c>
      <c r="AU215" s="158" t="s">
        <v>89</v>
      </c>
      <c r="AV215" s="13" t="s">
        <v>89</v>
      </c>
      <c r="AW215" s="13" t="s">
        <v>39</v>
      </c>
      <c r="AX215" s="13" t="s">
        <v>80</v>
      </c>
      <c r="AY215" s="158" t="s">
        <v>192</v>
      </c>
    </row>
    <row r="216" spans="2:65" s="13" customFormat="1" ht="10.199999999999999" x14ac:dyDescent="0.2">
      <c r="B216" s="157"/>
      <c r="D216" s="151" t="s">
        <v>203</v>
      </c>
      <c r="E216" s="158" t="s">
        <v>20</v>
      </c>
      <c r="F216" s="159" t="s">
        <v>5246</v>
      </c>
      <c r="H216" s="160">
        <v>202.24100000000001</v>
      </c>
      <c r="I216" s="161"/>
      <c r="L216" s="157"/>
      <c r="M216" s="162"/>
      <c r="T216" s="163"/>
      <c r="AT216" s="158" t="s">
        <v>203</v>
      </c>
      <c r="AU216" s="158" t="s">
        <v>89</v>
      </c>
      <c r="AV216" s="13" t="s">
        <v>89</v>
      </c>
      <c r="AW216" s="13" t="s">
        <v>39</v>
      </c>
      <c r="AX216" s="13" t="s">
        <v>80</v>
      </c>
      <c r="AY216" s="158" t="s">
        <v>192</v>
      </c>
    </row>
    <row r="217" spans="2:65" s="12" customFormat="1" ht="10.199999999999999" x14ac:dyDescent="0.2">
      <c r="B217" s="150"/>
      <c r="D217" s="151" t="s">
        <v>203</v>
      </c>
      <c r="E217" s="152" t="s">
        <v>20</v>
      </c>
      <c r="F217" s="153" t="s">
        <v>5157</v>
      </c>
      <c r="H217" s="152" t="s">
        <v>20</v>
      </c>
      <c r="I217" s="154"/>
      <c r="L217" s="150"/>
      <c r="M217" s="155"/>
      <c r="T217" s="156"/>
      <c r="AT217" s="152" t="s">
        <v>203</v>
      </c>
      <c r="AU217" s="152" t="s">
        <v>89</v>
      </c>
      <c r="AV217" s="12" t="s">
        <v>22</v>
      </c>
      <c r="AW217" s="12" t="s">
        <v>39</v>
      </c>
      <c r="AX217" s="12" t="s">
        <v>80</v>
      </c>
      <c r="AY217" s="152" t="s">
        <v>192</v>
      </c>
    </row>
    <row r="218" spans="2:65" s="13" customFormat="1" ht="10.199999999999999" x14ac:dyDescent="0.2">
      <c r="B218" s="157"/>
      <c r="D218" s="151" t="s">
        <v>203</v>
      </c>
      <c r="E218" s="158" t="s">
        <v>20</v>
      </c>
      <c r="F218" s="159" t="s">
        <v>5232</v>
      </c>
      <c r="H218" s="160">
        <v>116.29</v>
      </c>
      <c r="I218" s="161"/>
      <c r="L218" s="157"/>
      <c r="M218" s="162"/>
      <c r="T218" s="163"/>
      <c r="AT218" s="158" t="s">
        <v>203</v>
      </c>
      <c r="AU218" s="158" t="s">
        <v>89</v>
      </c>
      <c r="AV218" s="13" t="s">
        <v>89</v>
      </c>
      <c r="AW218" s="13" t="s">
        <v>39</v>
      </c>
      <c r="AX218" s="13" t="s">
        <v>80</v>
      </c>
      <c r="AY218" s="158" t="s">
        <v>192</v>
      </c>
    </row>
    <row r="219" spans="2:65" s="12" customFormat="1" ht="10.199999999999999" x14ac:dyDescent="0.2">
      <c r="B219" s="150"/>
      <c r="D219" s="151" t="s">
        <v>203</v>
      </c>
      <c r="E219" s="152" t="s">
        <v>20</v>
      </c>
      <c r="F219" s="153" t="s">
        <v>5233</v>
      </c>
      <c r="H219" s="152" t="s">
        <v>20</v>
      </c>
      <c r="I219" s="154"/>
      <c r="L219" s="150"/>
      <c r="M219" s="155"/>
      <c r="T219" s="156"/>
      <c r="AT219" s="152" t="s">
        <v>203</v>
      </c>
      <c r="AU219" s="152" t="s">
        <v>89</v>
      </c>
      <c r="AV219" s="12" t="s">
        <v>22</v>
      </c>
      <c r="AW219" s="12" t="s">
        <v>39</v>
      </c>
      <c r="AX219" s="12" t="s">
        <v>80</v>
      </c>
      <c r="AY219" s="152" t="s">
        <v>192</v>
      </c>
    </row>
    <row r="220" spans="2:65" s="13" customFormat="1" ht="10.199999999999999" x14ac:dyDescent="0.2">
      <c r="B220" s="157"/>
      <c r="D220" s="151" t="s">
        <v>203</v>
      </c>
      <c r="E220" s="158" t="s">
        <v>20</v>
      </c>
      <c r="F220" s="159" t="s">
        <v>5234</v>
      </c>
      <c r="H220" s="160">
        <v>50.12</v>
      </c>
      <c r="I220" s="161"/>
      <c r="L220" s="157"/>
      <c r="M220" s="162"/>
      <c r="T220" s="163"/>
      <c r="AT220" s="158" t="s">
        <v>203</v>
      </c>
      <c r="AU220" s="158" t="s">
        <v>89</v>
      </c>
      <c r="AV220" s="13" t="s">
        <v>89</v>
      </c>
      <c r="AW220" s="13" t="s">
        <v>39</v>
      </c>
      <c r="AX220" s="13" t="s">
        <v>80</v>
      </c>
      <c r="AY220" s="158" t="s">
        <v>192</v>
      </c>
    </row>
    <row r="221" spans="2:65" s="12" customFormat="1" ht="10.199999999999999" x14ac:dyDescent="0.2">
      <c r="B221" s="150"/>
      <c r="D221" s="151" t="s">
        <v>203</v>
      </c>
      <c r="E221" s="152" t="s">
        <v>20</v>
      </c>
      <c r="F221" s="153" t="s">
        <v>5247</v>
      </c>
      <c r="H221" s="152" t="s">
        <v>20</v>
      </c>
      <c r="I221" s="154"/>
      <c r="L221" s="150"/>
      <c r="M221" s="155"/>
      <c r="T221" s="156"/>
      <c r="AT221" s="152" t="s">
        <v>203</v>
      </c>
      <c r="AU221" s="152" t="s">
        <v>89</v>
      </c>
      <c r="AV221" s="12" t="s">
        <v>22</v>
      </c>
      <c r="AW221" s="12" t="s">
        <v>39</v>
      </c>
      <c r="AX221" s="12" t="s">
        <v>80</v>
      </c>
      <c r="AY221" s="152" t="s">
        <v>192</v>
      </c>
    </row>
    <row r="222" spans="2:65" s="13" customFormat="1" ht="10.199999999999999" x14ac:dyDescent="0.2">
      <c r="B222" s="157"/>
      <c r="D222" s="151" t="s">
        <v>203</v>
      </c>
      <c r="E222" s="158" t="s">
        <v>20</v>
      </c>
      <c r="F222" s="159" t="s">
        <v>5248</v>
      </c>
      <c r="H222" s="160">
        <v>65.832999999999998</v>
      </c>
      <c r="I222" s="161"/>
      <c r="L222" s="157"/>
      <c r="M222" s="162"/>
      <c r="T222" s="163"/>
      <c r="AT222" s="158" t="s">
        <v>203</v>
      </c>
      <c r="AU222" s="158" t="s">
        <v>89</v>
      </c>
      <c r="AV222" s="13" t="s">
        <v>89</v>
      </c>
      <c r="AW222" s="13" t="s">
        <v>39</v>
      </c>
      <c r="AX222" s="13" t="s">
        <v>80</v>
      </c>
      <c r="AY222" s="158" t="s">
        <v>192</v>
      </c>
    </row>
    <row r="223" spans="2:65" s="14" customFormat="1" ht="10.199999999999999" x14ac:dyDescent="0.2">
      <c r="B223" s="164"/>
      <c r="D223" s="151" t="s">
        <v>203</v>
      </c>
      <c r="E223" s="165" t="s">
        <v>20</v>
      </c>
      <c r="F223" s="166" t="s">
        <v>207</v>
      </c>
      <c r="H223" s="167">
        <v>1060.1669999999999</v>
      </c>
      <c r="I223" s="168"/>
      <c r="L223" s="164"/>
      <c r="M223" s="169"/>
      <c r="T223" s="170"/>
      <c r="AT223" s="165" t="s">
        <v>203</v>
      </c>
      <c r="AU223" s="165" t="s">
        <v>89</v>
      </c>
      <c r="AV223" s="14" t="s">
        <v>199</v>
      </c>
      <c r="AW223" s="14" t="s">
        <v>39</v>
      </c>
      <c r="AX223" s="14" t="s">
        <v>22</v>
      </c>
      <c r="AY223" s="165" t="s">
        <v>192</v>
      </c>
    </row>
    <row r="224" spans="2:65" s="1" customFormat="1" ht="16.5" customHeight="1" x14ac:dyDescent="0.2">
      <c r="B224" s="33"/>
      <c r="C224" s="133" t="s">
        <v>364</v>
      </c>
      <c r="D224" s="133" t="s">
        <v>194</v>
      </c>
      <c r="E224" s="134" t="s">
        <v>5249</v>
      </c>
      <c r="F224" s="135" t="s">
        <v>5250</v>
      </c>
      <c r="G224" s="136" t="s">
        <v>234</v>
      </c>
      <c r="H224" s="137">
        <v>280.64800000000002</v>
      </c>
      <c r="I224" s="138"/>
      <c r="J224" s="139">
        <f>ROUND(I224*H224,2)</f>
        <v>0</v>
      </c>
      <c r="K224" s="135" t="s">
        <v>20</v>
      </c>
      <c r="L224" s="33"/>
      <c r="M224" s="140" t="s">
        <v>20</v>
      </c>
      <c r="N224" s="141" t="s">
        <v>51</v>
      </c>
      <c r="P224" s="142">
        <f>O224*H224</f>
        <v>0</v>
      </c>
      <c r="Q224" s="142">
        <v>5.4999999999999997E-3</v>
      </c>
      <c r="R224" s="142">
        <f>Q224*H224</f>
        <v>1.5435639999999999</v>
      </c>
      <c r="S224" s="142">
        <v>0</v>
      </c>
      <c r="T224" s="143">
        <f>S224*H224</f>
        <v>0</v>
      </c>
      <c r="AR224" s="144" t="s">
        <v>199</v>
      </c>
      <c r="AT224" s="144" t="s">
        <v>194</v>
      </c>
      <c r="AU224" s="144" t="s">
        <v>89</v>
      </c>
      <c r="AY224" s="18" t="s">
        <v>192</v>
      </c>
      <c r="BE224" s="145">
        <f>IF(N224="základní",J224,0)</f>
        <v>0</v>
      </c>
      <c r="BF224" s="145">
        <f>IF(N224="snížená",J224,0)</f>
        <v>0</v>
      </c>
      <c r="BG224" s="145">
        <f>IF(N224="zákl. přenesená",J224,0)</f>
        <v>0</v>
      </c>
      <c r="BH224" s="145">
        <f>IF(N224="sníž. přenesená",J224,0)</f>
        <v>0</v>
      </c>
      <c r="BI224" s="145">
        <f>IF(N224="nulová",J224,0)</f>
        <v>0</v>
      </c>
      <c r="BJ224" s="18" t="s">
        <v>22</v>
      </c>
      <c r="BK224" s="145">
        <f>ROUND(I224*H224,2)</f>
        <v>0</v>
      </c>
      <c r="BL224" s="18" t="s">
        <v>199</v>
      </c>
      <c r="BM224" s="144" t="s">
        <v>5251</v>
      </c>
    </row>
    <row r="225" spans="2:65" s="12" customFormat="1" ht="10.199999999999999" x14ac:dyDescent="0.2">
      <c r="B225" s="150"/>
      <c r="D225" s="151" t="s">
        <v>203</v>
      </c>
      <c r="E225" s="152" t="s">
        <v>20</v>
      </c>
      <c r="F225" s="153" t="s">
        <v>5151</v>
      </c>
      <c r="H225" s="152" t="s">
        <v>20</v>
      </c>
      <c r="I225" s="154"/>
      <c r="L225" s="150"/>
      <c r="M225" s="155"/>
      <c r="T225" s="156"/>
      <c r="AT225" s="152" t="s">
        <v>203</v>
      </c>
      <c r="AU225" s="152" t="s">
        <v>89</v>
      </c>
      <c r="AV225" s="12" t="s">
        <v>22</v>
      </c>
      <c r="AW225" s="12" t="s">
        <v>39</v>
      </c>
      <c r="AX225" s="12" t="s">
        <v>80</v>
      </c>
      <c r="AY225" s="152" t="s">
        <v>192</v>
      </c>
    </row>
    <row r="226" spans="2:65" s="13" customFormat="1" ht="10.199999999999999" x14ac:dyDescent="0.2">
      <c r="B226" s="157"/>
      <c r="D226" s="151" t="s">
        <v>203</v>
      </c>
      <c r="E226" s="158" t="s">
        <v>20</v>
      </c>
      <c r="F226" s="159" t="s">
        <v>5252</v>
      </c>
      <c r="H226" s="160">
        <v>24.282</v>
      </c>
      <c r="I226" s="161"/>
      <c r="L226" s="157"/>
      <c r="M226" s="162"/>
      <c r="T226" s="163"/>
      <c r="AT226" s="158" t="s">
        <v>203</v>
      </c>
      <c r="AU226" s="158" t="s">
        <v>89</v>
      </c>
      <c r="AV226" s="13" t="s">
        <v>89</v>
      </c>
      <c r="AW226" s="13" t="s">
        <v>39</v>
      </c>
      <c r="AX226" s="13" t="s">
        <v>80</v>
      </c>
      <c r="AY226" s="158" t="s">
        <v>192</v>
      </c>
    </row>
    <row r="227" spans="2:65" s="12" customFormat="1" ht="10.199999999999999" x14ac:dyDescent="0.2">
      <c r="B227" s="150"/>
      <c r="D227" s="151" t="s">
        <v>203</v>
      </c>
      <c r="E227" s="152" t="s">
        <v>20</v>
      </c>
      <c r="F227" s="153" t="s">
        <v>5244</v>
      </c>
      <c r="H227" s="152" t="s">
        <v>20</v>
      </c>
      <c r="I227" s="154"/>
      <c r="L227" s="150"/>
      <c r="M227" s="155"/>
      <c r="T227" s="156"/>
      <c r="AT227" s="152" t="s">
        <v>203</v>
      </c>
      <c r="AU227" s="152" t="s">
        <v>89</v>
      </c>
      <c r="AV227" s="12" t="s">
        <v>22</v>
      </c>
      <c r="AW227" s="12" t="s">
        <v>39</v>
      </c>
      <c r="AX227" s="12" t="s">
        <v>80</v>
      </c>
      <c r="AY227" s="152" t="s">
        <v>192</v>
      </c>
    </row>
    <row r="228" spans="2:65" s="13" customFormat="1" ht="10.199999999999999" x14ac:dyDescent="0.2">
      <c r="B228" s="157"/>
      <c r="D228" s="151" t="s">
        <v>203</v>
      </c>
      <c r="E228" s="158" t="s">
        <v>20</v>
      </c>
      <c r="F228" s="159" t="s">
        <v>5245</v>
      </c>
      <c r="H228" s="160">
        <v>54.125</v>
      </c>
      <c r="I228" s="161"/>
      <c r="L228" s="157"/>
      <c r="M228" s="162"/>
      <c r="T228" s="163"/>
      <c r="AT228" s="158" t="s">
        <v>203</v>
      </c>
      <c r="AU228" s="158" t="s">
        <v>89</v>
      </c>
      <c r="AV228" s="13" t="s">
        <v>89</v>
      </c>
      <c r="AW228" s="13" t="s">
        <v>39</v>
      </c>
      <c r="AX228" s="13" t="s">
        <v>80</v>
      </c>
      <c r="AY228" s="158" t="s">
        <v>192</v>
      </c>
    </row>
    <row r="229" spans="2:65" s="13" customFormat="1" ht="10.199999999999999" x14ac:dyDescent="0.2">
      <c r="B229" s="157"/>
      <c r="D229" s="151" t="s">
        <v>203</v>
      </c>
      <c r="E229" s="158" t="s">
        <v>20</v>
      </c>
      <c r="F229" s="159" t="s">
        <v>5246</v>
      </c>
      <c r="H229" s="160">
        <v>202.24100000000001</v>
      </c>
      <c r="I229" s="161"/>
      <c r="L229" s="157"/>
      <c r="M229" s="162"/>
      <c r="T229" s="163"/>
      <c r="AT229" s="158" t="s">
        <v>203</v>
      </c>
      <c r="AU229" s="158" t="s">
        <v>89</v>
      </c>
      <c r="AV229" s="13" t="s">
        <v>89</v>
      </c>
      <c r="AW229" s="13" t="s">
        <v>39</v>
      </c>
      <c r="AX229" s="13" t="s">
        <v>80</v>
      </c>
      <c r="AY229" s="158" t="s">
        <v>192</v>
      </c>
    </row>
    <row r="230" spans="2:65" s="14" customFormat="1" ht="10.199999999999999" x14ac:dyDescent="0.2">
      <c r="B230" s="164"/>
      <c r="D230" s="151" t="s">
        <v>203</v>
      </c>
      <c r="E230" s="165" t="s">
        <v>20</v>
      </c>
      <c r="F230" s="166" t="s">
        <v>207</v>
      </c>
      <c r="H230" s="167">
        <v>280.64800000000002</v>
      </c>
      <c r="I230" s="168"/>
      <c r="L230" s="164"/>
      <c r="M230" s="169"/>
      <c r="T230" s="170"/>
      <c r="AT230" s="165" t="s">
        <v>203</v>
      </c>
      <c r="AU230" s="165" t="s">
        <v>89</v>
      </c>
      <c r="AV230" s="14" t="s">
        <v>199</v>
      </c>
      <c r="AW230" s="14" t="s">
        <v>39</v>
      </c>
      <c r="AX230" s="14" t="s">
        <v>22</v>
      </c>
      <c r="AY230" s="165" t="s">
        <v>192</v>
      </c>
    </row>
    <row r="231" spans="2:65" s="1" customFormat="1" ht="24.15" customHeight="1" x14ac:dyDescent="0.2">
      <c r="B231" s="33"/>
      <c r="C231" s="133" t="s">
        <v>370</v>
      </c>
      <c r="D231" s="133" t="s">
        <v>194</v>
      </c>
      <c r="E231" s="134" t="s">
        <v>5253</v>
      </c>
      <c r="F231" s="135" t="s">
        <v>5254</v>
      </c>
      <c r="G231" s="136" t="s">
        <v>234</v>
      </c>
      <c r="H231" s="137">
        <v>791.07</v>
      </c>
      <c r="I231" s="138"/>
      <c r="J231" s="139">
        <f>ROUND(I231*H231,2)</f>
        <v>0</v>
      </c>
      <c r="K231" s="135" t="s">
        <v>198</v>
      </c>
      <c r="L231" s="33"/>
      <c r="M231" s="140" t="s">
        <v>20</v>
      </c>
      <c r="N231" s="141" t="s">
        <v>51</v>
      </c>
      <c r="P231" s="142">
        <f>O231*H231</f>
        <v>0</v>
      </c>
      <c r="Q231" s="142">
        <v>6.0000000000000001E-3</v>
      </c>
      <c r="R231" s="142">
        <f>Q231*H231</f>
        <v>4.7464200000000005</v>
      </c>
      <c r="S231" s="142">
        <v>0</v>
      </c>
      <c r="T231" s="143">
        <f>S231*H231</f>
        <v>0</v>
      </c>
      <c r="AR231" s="144" t="s">
        <v>199</v>
      </c>
      <c r="AT231" s="144" t="s">
        <v>194</v>
      </c>
      <c r="AU231" s="144" t="s">
        <v>89</v>
      </c>
      <c r="AY231" s="18" t="s">
        <v>192</v>
      </c>
      <c r="BE231" s="145">
        <f>IF(N231="základní",J231,0)</f>
        <v>0</v>
      </c>
      <c r="BF231" s="145">
        <f>IF(N231="snížená",J231,0)</f>
        <v>0</v>
      </c>
      <c r="BG231" s="145">
        <f>IF(N231="zákl. přenesená",J231,0)</f>
        <v>0</v>
      </c>
      <c r="BH231" s="145">
        <f>IF(N231="sníž. přenesená",J231,0)</f>
        <v>0</v>
      </c>
      <c r="BI231" s="145">
        <f>IF(N231="nulová",J231,0)</f>
        <v>0</v>
      </c>
      <c r="BJ231" s="18" t="s">
        <v>22</v>
      </c>
      <c r="BK231" s="145">
        <f>ROUND(I231*H231,2)</f>
        <v>0</v>
      </c>
      <c r="BL231" s="18" t="s">
        <v>199</v>
      </c>
      <c r="BM231" s="144" t="s">
        <v>5255</v>
      </c>
    </row>
    <row r="232" spans="2:65" s="1" customFormat="1" ht="10.199999999999999" x14ac:dyDescent="0.2">
      <c r="B232" s="33"/>
      <c r="D232" s="146" t="s">
        <v>201</v>
      </c>
      <c r="F232" s="147" t="s">
        <v>5256</v>
      </c>
      <c r="I232" s="148"/>
      <c r="L232" s="33"/>
      <c r="M232" s="149"/>
      <c r="T232" s="54"/>
      <c r="AT232" s="18" t="s">
        <v>201</v>
      </c>
      <c r="AU232" s="18" t="s">
        <v>89</v>
      </c>
    </row>
    <row r="233" spans="2:65" s="12" customFormat="1" ht="10.199999999999999" x14ac:dyDescent="0.2">
      <c r="B233" s="150"/>
      <c r="D233" s="151" t="s">
        <v>203</v>
      </c>
      <c r="E233" s="152" t="s">
        <v>20</v>
      </c>
      <c r="F233" s="153" t="s">
        <v>5148</v>
      </c>
      <c r="H233" s="152" t="s">
        <v>20</v>
      </c>
      <c r="I233" s="154"/>
      <c r="L233" s="150"/>
      <c r="M233" s="155"/>
      <c r="T233" s="156"/>
      <c r="AT233" s="152" t="s">
        <v>203</v>
      </c>
      <c r="AU233" s="152" t="s">
        <v>89</v>
      </c>
      <c r="AV233" s="12" t="s">
        <v>22</v>
      </c>
      <c r="AW233" s="12" t="s">
        <v>39</v>
      </c>
      <c r="AX233" s="12" t="s">
        <v>80</v>
      </c>
      <c r="AY233" s="152" t="s">
        <v>192</v>
      </c>
    </row>
    <row r="234" spans="2:65" s="13" customFormat="1" ht="10.199999999999999" x14ac:dyDescent="0.2">
      <c r="B234" s="157"/>
      <c r="D234" s="151" t="s">
        <v>203</v>
      </c>
      <c r="E234" s="158" t="s">
        <v>20</v>
      </c>
      <c r="F234" s="159" t="s">
        <v>5220</v>
      </c>
      <c r="H234" s="160">
        <v>36.679000000000002</v>
      </c>
      <c r="I234" s="161"/>
      <c r="L234" s="157"/>
      <c r="M234" s="162"/>
      <c r="T234" s="163"/>
      <c r="AT234" s="158" t="s">
        <v>203</v>
      </c>
      <c r="AU234" s="158" t="s">
        <v>89</v>
      </c>
      <c r="AV234" s="13" t="s">
        <v>89</v>
      </c>
      <c r="AW234" s="13" t="s">
        <v>39</v>
      </c>
      <c r="AX234" s="13" t="s">
        <v>80</v>
      </c>
      <c r="AY234" s="158" t="s">
        <v>192</v>
      </c>
    </row>
    <row r="235" spans="2:65" s="13" customFormat="1" ht="10.199999999999999" x14ac:dyDescent="0.2">
      <c r="B235" s="157"/>
      <c r="D235" s="151" t="s">
        <v>203</v>
      </c>
      <c r="E235" s="158" t="s">
        <v>20</v>
      </c>
      <c r="F235" s="159" t="s">
        <v>5221</v>
      </c>
      <c r="H235" s="160">
        <v>20.149000000000001</v>
      </c>
      <c r="I235" s="161"/>
      <c r="L235" s="157"/>
      <c r="M235" s="162"/>
      <c r="T235" s="163"/>
      <c r="AT235" s="158" t="s">
        <v>203</v>
      </c>
      <c r="AU235" s="158" t="s">
        <v>89</v>
      </c>
      <c r="AV235" s="13" t="s">
        <v>89</v>
      </c>
      <c r="AW235" s="13" t="s">
        <v>39</v>
      </c>
      <c r="AX235" s="13" t="s">
        <v>80</v>
      </c>
      <c r="AY235" s="158" t="s">
        <v>192</v>
      </c>
    </row>
    <row r="236" spans="2:65" s="13" customFormat="1" ht="10.199999999999999" x14ac:dyDescent="0.2">
      <c r="B236" s="157"/>
      <c r="D236" s="151" t="s">
        <v>203</v>
      </c>
      <c r="E236" s="158" t="s">
        <v>20</v>
      </c>
      <c r="F236" s="159" t="s">
        <v>5222</v>
      </c>
      <c r="H236" s="160">
        <v>33.860999999999997</v>
      </c>
      <c r="I236" s="161"/>
      <c r="L236" s="157"/>
      <c r="M236" s="162"/>
      <c r="T236" s="163"/>
      <c r="AT236" s="158" t="s">
        <v>203</v>
      </c>
      <c r="AU236" s="158" t="s">
        <v>89</v>
      </c>
      <c r="AV236" s="13" t="s">
        <v>89</v>
      </c>
      <c r="AW236" s="13" t="s">
        <v>39</v>
      </c>
      <c r="AX236" s="13" t="s">
        <v>80</v>
      </c>
      <c r="AY236" s="158" t="s">
        <v>192</v>
      </c>
    </row>
    <row r="237" spans="2:65" s="13" customFormat="1" ht="10.199999999999999" x14ac:dyDescent="0.2">
      <c r="B237" s="157"/>
      <c r="D237" s="151" t="s">
        <v>203</v>
      </c>
      <c r="E237" s="158" t="s">
        <v>20</v>
      </c>
      <c r="F237" s="159" t="s">
        <v>5223</v>
      </c>
      <c r="H237" s="160">
        <v>38.03</v>
      </c>
      <c r="I237" s="161"/>
      <c r="L237" s="157"/>
      <c r="M237" s="162"/>
      <c r="T237" s="163"/>
      <c r="AT237" s="158" t="s">
        <v>203</v>
      </c>
      <c r="AU237" s="158" t="s">
        <v>89</v>
      </c>
      <c r="AV237" s="13" t="s">
        <v>89</v>
      </c>
      <c r="AW237" s="13" t="s">
        <v>39</v>
      </c>
      <c r="AX237" s="13" t="s">
        <v>80</v>
      </c>
      <c r="AY237" s="158" t="s">
        <v>192</v>
      </c>
    </row>
    <row r="238" spans="2:65" s="13" customFormat="1" ht="10.199999999999999" x14ac:dyDescent="0.2">
      <c r="B238" s="157"/>
      <c r="D238" s="151" t="s">
        <v>203</v>
      </c>
      <c r="E238" s="158" t="s">
        <v>20</v>
      </c>
      <c r="F238" s="159" t="s">
        <v>5224</v>
      </c>
      <c r="H238" s="160">
        <v>4.9329999999999998</v>
      </c>
      <c r="I238" s="161"/>
      <c r="L238" s="157"/>
      <c r="M238" s="162"/>
      <c r="T238" s="163"/>
      <c r="AT238" s="158" t="s">
        <v>203</v>
      </c>
      <c r="AU238" s="158" t="s">
        <v>89</v>
      </c>
      <c r="AV238" s="13" t="s">
        <v>89</v>
      </c>
      <c r="AW238" s="13" t="s">
        <v>39</v>
      </c>
      <c r="AX238" s="13" t="s">
        <v>80</v>
      </c>
      <c r="AY238" s="158" t="s">
        <v>192</v>
      </c>
    </row>
    <row r="239" spans="2:65" s="13" customFormat="1" ht="10.199999999999999" x14ac:dyDescent="0.2">
      <c r="B239" s="157"/>
      <c r="D239" s="151" t="s">
        <v>203</v>
      </c>
      <c r="E239" s="158" t="s">
        <v>20</v>
      </c>
      <c r="F239" s="159" t="s">
        <v>5225</v>
      </c>
      <c r="H239" s="160">
        <v>51.061999999999998</v>
      </c>
      <c r="I239" s="161"/>
      <c r="L239" s="157"/>
      <c r="M239" s="162"/>
      <c r="T239" s="163"/>
      <c r="AT239" s="158" t="s">
        <v>203</v>
      </c>
      <c r="AU239" s="158" t="s">
        <v>89</v>
      </c>
      <c r="AV239" s="13" t="s">
        <v>89</v>
      </c>
      <c r="AW239" s="13" t="s">
        <v>39</v>
      </c>
      <c r="AX239" s="13" t="s">
        <v>80</v>
      </c>
      <c r="AY239" s="158" t="s">
        <v>192</v>
      </c>
    </row>
    <row r="240" spans="2:65" s="13" customFormat="1" ht="10.199999999999999" x14ac:dyDescent="0.2">
      <c r="B240" s="157"/>
      <c r="D240" s="151" t="s">
        <v>203</v>
      </c>
      <c r="E240" s="158" t="s">
        <v>20</v>
      </c>
      <c r="F240" s="159" t="s">
        <v>5226</v>
      </c>
      <c r="H240" s="160">
        <v>11.173</v>
      </c>
      <c r="I240" s="161"/>
      <c r="L240" s="157"/>
      <c r="M240" s="162"/>
      <c r="T240" s="163"/>
      <c r="AT240" s="158" t="s">
        <v>203</v>
      </c>
      <c r="AU240" s="158" t="s">
        <v>89</v>
      </c>
      <c r="AV240" s="13" t="s">
        <v>89</v>
      </c>
      <c r="AW240" s="13" t="s">
        <v>39</v>
      </c>
      <c r="AX240" s="13" t="s">
        <v>80</v>
      </c>
      <c r="AY240" s="158" t="s">
        <v>192</v>
      </c>
    </row>
    <row r="241" spans="2:65" s="12" customFormat="1" ht="10.199999999999999" x14ac:dyDescent="0.2">
      <c r="B241" s="150"/>
      <c r="D241" s="151" t="s">
        <v>203</v>
      </c>
      <c r="E241" s="152" t="s">
        <v>20</v>
      </c>
      <c r="F241" s="153" t="s">
        <v>5210</v>
      </c>
      <c r="H241" s="152" t="s">
        <v>20</v>
      </c>
      <c r="I241" s="154"/>
      <c r="L241" s="150"/>
      <c r="M241" s="155"/>
      <c r="T241" s="156"/>
      <c r="AT241" s="152" t="s">
        <v>203</v>
      </c>
      <c r="AU241" s="152" t="s">
        <v>89</v>
      </c>
      <c r="AV241" s="12" t="s">
        <v>22</v>
      </c>
      <c r="AW241" s="12" t="s">
        <v>39</v>
      </c>
      <c r="AX241" s="12" t="s">
        <v>80</v>
      </c>
      <c r="AY241" s="152" t="s">
        <v>192</v>
      </c>
    </row>
    <row r="242" spans="2:65" s="13" customFormat="1" ht="10.199999999999999" x14ac:dyDescent="0.2">
      <c r="B242" s="157"/>
      <c r="D242" s="151" t="s">
        <v>203</v>
      </c>
      <c r="E242" s="158" t="s">
        <v>20</v>
      </c>
      <c r="F242" s="159" t="s">
        <v>5211</v>
      </c>
      <c r="H242" s="160">
        <v>15.737</v>
      </c>
      <c r="I242" s="161"/>
      <c r="L242" s="157"/>
      <c r="M242" s="162"/>
      <c r="T242" s="163"/>
      <c r="AT242" s="158" t="s">
        <v>203</v>
      </c>
      <c r="AU242" s="158" t="s">
        <v>89</v>
      </c>
      <c r="AV242" s="13" t="s">
        <v>89</v>
      </c>
      <c r="AW242" s="13" t="s">
        <v>39</v>
      </c>
      <c r="AX242" s="13" t="s">
        <v>80</v>
      </c>
      <c r="AY242" s="158" t="s">
        <v>192</v>
      </c>
    </row>
    <row r="243" spans="2:65" s="12" customFormat="1" ht="10.199999999999999" x14ac:dyDescent="0.2">
      <c r="B243" s="150"/>
      <c r="D243" s="151" t="s">
        <v>203</v>
      </c>
      <c r="E243" s="152" t="s">
        <v>20</v>
      </c>
      <c r="F243" s="153" t="s">
        <v>5151</v>
      </c>
      <c r="H243" s="152" t="s">
        <v>20</v>
      </c>
      <c r="I243" s="154"/>
      <c r="L243" s="150"/>
      <c r="M243" s="155"/>
      <c r="T243" s="156"/>
      <c r="AT243" s="152" t="s">
        <v>203</v>
      </c>
      <c r="AU243" s="152" t="s">
        <v>89</v>
      </c>
      <c r="AV243" s="12" t="s">
        <v>22</v>
      </c>
      <c r="AW243" s="12" t="s">
        <v>39</v>
      </c>
      <c r="AX243" s="12" t="s">
        <v>80</v>
      </c>
      <c r="AY243" s="152" t="s">
        <v>192</v>
      </c>
    </row>
    <row r="244" spans="2:65" s="13" customFormat="1" ht="20.399999999999999" x14ac:dyDescent="0.2">
      <c r="B244" s="157"/>
      <c r="D244" s="151" t="s">
        <v>203</v>
      </c>
      <c r="E244" s="158" t="s">
        <v>20</v>
      </c>
      <c r="F244" s="159" t="s">
        <v>5228</v>
      </c>
      <c r="H244" s="160">
        <v>313.97500000000002</v>
      </c>
      <c r="I244" s="161"/>
      <c r="L244" s="157"/>
      <c r="M244" s="162"/>
      <c r="T244" s="163"/>
      <c r="AT244" s="158" t="s">
        <v>203</v>
      </c>
      <c r="AU244" s="158" t="s">
        <v>89</v>
      </c>
      <c r="AV244" s="13" t="s">
        <v>89</v>
      </c>
      <c r="AW244" s="13" t="s">
        <v>39</v>
      </c>
      <c r="AX244" s="13" t="s">
        <v>80</v>
      </c>
      <c r="AY244" s="158" t="s">
        <v>192</v>
      </c>
    </row>
    <row r="245" spans="2:65" s="13" customFormat="1" ht="10.199999999999999" x14ac:dyDescent="0.2">
      <c r="B245" s="157"/>
      <c r="D245" s="151" t="s">
        <v>203</v>
      </c>
      <c r="E245" s="158" t="s">
        <v>20</v>
      </c>
      <c r="F245" s="159" t="s">
        <v>5229</v>
      </c>
      <c r="H245" s="160">
        <v>15.879</v>
      </c>
      <c r="I245" s="161"/>
      <c r="L245" s="157"/>
      <c r="M245" s="162"/>
      <c r="T245" s="163"/>
      <c r="AT245" s="158" t="s">
        <v>203</v>
      </c>
      <c r="AU245" s="158" t="s">
        <v>89</v>
      </c>
      <c r="AV245" s="13" t="s">
        <v>89</v>
      </c>
      <c r="AW245" s="13" t="s">
        <v>39</v>
      </c>
      <c r="AX245" s="13" t="s">
        <v>80</v>
      </c>
      <c r="AY245" s="158" t="s">
        <v>192</v>
      </c>
    </row>
    <row r="246" spans="2:65" s="13" customFormat="1" ht="10.199999999999999" x14ac:dyDescent="0.2">
      <c r="B246" s="157"/>
      <c r="D246" s="151" t="s">
        <v>203</v>
      </c>
      <c r="E246" s="158" t="s">
        <v>20</v>
      </c>
      <c r="F246" s="159" t="s">
        <v>5230</v>
      </c>
      <c r="H246" s="160">
        <v>45.817</v>
      </c>
      <c r="I246" s="161"/>
      <c r="L246" s="157"/>
      <c r="M246" s="162"/>
      <c r="T246" s="163"/>
      <c r="AT246" s="158" t="s">
        <v>203</v>
      </c>
      <c r="AU246" s="158" t="s">
        <v>89</v>
      </c>
      <c r="AV246" s="13" t="s">
        <v>89</v>
      </c>
      <c r="AW246" s="13" t="s">
        <v>39</v>
      </c>
      <c r="AX246" s="13" t="s">
        <v>80</v>
      </c>
      <c r="AY246" s="158" t="s">
        <v>192</v>
      </c>
    </row>
    <row r="247" spans="2:65" s="12" customFormat="1" ht="10.199999999999999" x14ac:dyDescent="0.2">
      <c r="B247" s="150"/>
      <c r="D247" s="151" t="s">
        <v>203</v>
      </c>
      <c r="E247" s="152" t="s">
        <v>20</v>
      </c>
      <c r="F247" s="153" t="s">
        <v>5157</v>
      </c>
      <c r="H247" s="152" t="s">
        <v>20</v>
      </c>
      <c r="I247" s="154"/>
      <c r="L247" s="150"/>
      <c r="M247" s="155"/>
      <c r="T247" s="156"/>
      <c r="AT247" s="152" t="s">
        <v>203</v>
      </c>
      <c r="AU247" s="152" t="s">
        <v>89</v>
      </c>
      <c r="AV247" s="12" t="s">
        <v>22</v>
      </c>
      <c r="AW247" s="12" t="s">
        <v>39</v>
      </c>
      <c r="AX247" s="12" t="s">
        <v>80</v>
      </c>
      <c r="AY247" s="152" t="s">
        <v>192</v>
      </c>
    </row>
    <row r="248" spans="2:65" s="13" customFormat="1" ht="10.199999999999999" x14ac:dyDescent="0.2">
      <c r="B248" s="157"/>
      <c r="D248" s="151" t="s">
        <v>203</v>
      </c>
      <c r="E248" s="158" t="s">
        <v>20</v>
      </c>
      <c r="F248" s="159" t="s">
        <v>5231</v>
      </c>
      <c r="H248" s="160">
        <v>37.365000000000002</v>
      </c>
      <c r="I248" s="161"/>
      <c r="L248" s="157"/>
      <c r="M248" s="162"/>
      <c r="T248" s="163"/>
      <c r="AT248" s="158" t="s">
        <v>203</v>
      </c>
      <c r="AU248" s="158" t="s">
        <v>89</v>
      </c>
      <c r="AV248" s="13" t="s">
        <v>89</v>
      </c>
      <c r="AW248" s="13" t="s">
        <v>39</v>
      </c>
      <c r="AX248" s="13" t="s">
        <v>80</v>
      </c>
      <c r="AY248" s="158" t="s">
        <v>192</v>
      </c>
    </row>
    <row r="249" spans="2:65" s="13" customFormat="1" ht="10.199999999999999" x14ac:dyDescent="0.2">
      <c r="B249" s="157"/>
      <c r="D249" s="151" t="s">
        <v>203</v>
      </c>
      <c r="E249" s="158" t="s">
        <v>20</v>
      </c>
      <c r="F249" s="159" t="s">
        <v>5232</v>
      </c>
      <c r="H249" s="160">
        <v>116.29</v>
      </c>
      <c r="I249" s="161"/>
      <c r="L249" s="157"/>
      <c r="M249" s="162"/>
      <c r="T249" s="163"/>
      <c r="AT249" s="158" t="s">
        <v>203</v>
      </c>
      <c r="AU249" s="158" t="s">
        <v>89</v>
      </c>
      <c r="AV249" s="13" t="s">
        <v>89</v>
      </c>
      <c r="AW249" s="13" t="s">
        <v>39</v>
      </c>
      <c r="AX249" s="13" t="s">
        <v>80</v>
      </c>
      <c r="AY249" s="158" t="s">
        <v>192</v>
      </c>
    </row>
    <row r="250" spans="2:65" s="12" customFormat="1" ht="10.199999999999999" x14ac:dyDescent="0.2">
      <c r="B250" s="150"/>
      <c r="D250" s="151" t="s">
        <v>203</v>
      </c>
      <c r="E250" s="152" t="s">
        <v>20</v>
      </c>
      <c r="F250" s="153" t="s">
        <v>5233</v>
      </c>
      <c r="H250" s="152" t="s">
        <v>20</v>
      </c>
      <c r="I250" s="154"/>
      <c r="L250" s="150"/>
      <c r="M250" s="155"/>
      <c r="T250" s="156"/>
      <c r="AT250" s="152" t="s">
        <v>203</v>
      </c>
      <c r="AU250" s="152" t="s">
        <v>89</v>
      </c>
      <c r="AV250" s="12" t="s">
        <v>22</v>
      </c>
      <c r="AW250" s="12" t="s">
        <v>39</v>
      </c>
      <c r="AX250" s="12" t="s">
        <v>80</v>
      </c>
      <c r="AY250" s="152" t="s">
        <v>192</v>
      </c>
    </row>
    <row r="251" spans="2:65" s="13" customFormat="1" ht="10.199999999999999" x14ac:dyDescent="0.2">
      <c r="B251" s="157"/>
      <c r="D251" s="151" t="s">
        <v>203</v>
      </c>
      <c r="E251" s="158" t="s">
        <v>20</v>
      </c>
      <c r="F251" s="159" t="s">
        <v>5234</v>
      </c>
      <c r="H251" s="160">
        <v>50.12</v>
      </c>
      <c r="I251" s="161"/>
      <c r="L251" s="157"/>
      <c r="M251" s="162"/>
      <c r="T251" s="163"/>
      <c r="AT251" s="158" t="s">
        <v>203</v>
      </c>
      <c r="AU251" s="158" t="s">
        <v>89</v>
      </c>
      <c r="AV251" s="13" t="s">
        <v>89</v>
      </c>
      <c r="AW251" s="13" t="s">
        <v>39</v>
      </c>
      <c r="AX251" s="13" t="s">
        <v>80</v>
      </c>
      <c r="AY251" s="158" t="s">
        <v>192</v>
      </c>
    </row>
    <row r="252" spans="2:65" s="14" customFormat="1" ht="10.199999999999999" x14ac:dyDescent="0.2">
      <c r="B252" s="164"/>
      <c r="D252" s="151" t="s">
        <v>203</v>
      </c>
      <c r="E252" s="165" t="s">
        <v>20</v>
      </c>
      <c r="F252" s="166" t="s">
        <v>207</v>
      </c>
      <c r="H252" s="167">
        <v>791.07</v>
      </c>
      <c r="I252" s="168"/>
      <c r="L252" s="164"/>
      <c r="M252" s="169"/>
      <c r="T252" s="170"/>
      <c r="AT252" s="165" t="s">
        <v>203</v>
      </c>
      <c r="AU252" s="165" t="s">
        <v>89</v>
      </c>
      <c r="AV252" s="14" t="s">
        <v>199</v>
      </c>
      <c r="AW252" s="14" t="s">
        <v>39</v>
      </c>
      <c r="AX252" s="14" t="s">
        <v>22</v>
      </c>
      <c r="AY252" s="165" t="s">
        <v>192</v>
      </c>
    </row>
    <row r="253" spans="2:65" s="1" customFormat="1" ht="24.15" customHeight="1" x14ac:dyDescent="0.2">
      <c r="B253" s="33"/>
      <c r="C253" s="133" t="s">
        <v>375</v>
      </c>
      <c r="D253" s="133" t="s">
        <v>194</v>
      </c>
      <c r="E253" s="134" t="s">
        <v>5257</v>
      </c>
      <c r="F253" s="135" t="s">
        <v>5258</v>
      </c>
      <c r="G253" s="136" t="s">
        <v>234</v>
      </c>
      <c r="H253" s="137">
        <v>791.07</v>
      </c>
      <c r="I253" s="138"/>
      <c r="J253" s="139">
        <f>ROUND(I253*H253,2)</f>
        <v>0</v>
      </c>
      <c r="K253" s="135" t="s">
        <v>198</v>
      </c>
      <c r="L253" s="33"/>
      <c r="M253" s="140" t="s">
        <v>20</v>
      </c>
      <c r="N253" s="141" t="s">
        <v>51</v>
      </c>
      <c r="P253" s="142">
        <f>O253*H253</f>
        <v>0</v>
      </c>
      <c r="Q253" s="142">
        <v>1.0149999999999999E-2</v>
      </c>
      <c r="R253" s="142">
        <f>Q253*H253</f>
        <v>8.0293604999999992</v>
      </c>
      <c r="S253" s="142">
        <v>0</v>
      </c>
      <c r="T253" s="143">
        <f>S253*H253</f>
        <v>0</v>
      </c>
      <c r="AR253" s="144" t="s">
        <v>199</v>
      </c>
      <c r="AT253" s="144" t="s">
        <v>194</v>
      </c>
      <c r="AU253" s="144" t="s">
        <v>89</v>
      </c>
      <c r="AY253" s="18" t="s">
        <v>192</v>
      </c>
      <c r="BE253" s="145">
        <f>IF(N253="základní",J253,0)</f>
        <v>0</v>
      </c>
      <c r="BF253" s="145">
        <f>IF(N253="snížená",J253,0)</f>
        <v>0</v>
      </c>
      <c r="BG253" s="145">
        <f>IF(N253="zákl. přenesená",J253,0)</f>
        <v>0</v>
      </c>
      <c r="BH253" s="145">
        <f>IF(N253="sníž. přenesená",J253,0)</f>
        <v>0</v>
      </c>
      <c r="BI253" s="145">
        <f>IF(N253="nulová",J253,0)</f>
        <v>0</v>
      </c>
      <c r="BJ253" s="18" t="s">
        <v>22</v>
      </c>
      <c r="BK253" s="145">
        <f>ROUND(I253*H253,2)</f>
        <v>0</v>
      </c>
      <c r="BL253" s="18" t="s">
        <v>199</v>
      </c>
      <c r="BM253" s="144" t="s">
        <v>5259</v>
      </c>
    </row>
    <row r="254" spans="2:65" s="1" customFormat="1" ht="10.199999999999999" x14ac:dyDescent="0.2">
      <c r="B254" s="33"/>
      <c r="D254" s="146" t="s">
        <v>201</v>
      </c>
      <c r="F254" s="147" t="s">
        <v>5260</v>
      </c>
      <c r="I254" s="148"/>
      <c r="L254" s="33"/>
      <c r="M254" s="149"/>
      <c r="T254" s="54"/>
      <c r="AT254" s="18" t="s">
        <v>201</v>
      </c>
      <c r="AU254" s="18" t="s">
        <v>89</v>
      </c>
    </row>
    <row r="255" spans="2:65" s="12" customFormat="1" ht="10.199999999999999" x14ac:dyDescent="0.2">
      <c r="B255" s="150"/>
      <c r="D255" s="151" t="s">
        <v>203</v>
      </c>
      <c r="E255" s="152" t="s">
        <v>20</v>
      </c>
      <c r="F255" s="153" t="s">
        <v>5148</v>
      </c>
      <c r="H255" s="152" t="s">
        <v>20</v>
      </c>
      <c r="I255" s="154"/>
      <c r="L255" s="150"/>
      <c r="M255" s="155"/>
      <c r="T255" s="156"/>
      <c r="AT255" s="152" t="s">
        <v>203</v>
      </c>
      <c r="AU255" s="152" t="s">
        <v>89</v>
      </c>
      <c r="AV255" s="12" t="s">
        <v>22</v>
      </c>
      <c r="AW255" s="12" t="s">
        <v>39</v>
      </c>
      <c r="AX255" s="12" t="s">
        <v>80</v>
      </c>
      <c r="AY255" s="152" t="s">
        <v>192</v>
      </c>
    </row>
    <row r="256" spans="2:65" s="13" customFormat="1" ht="10.199999999999999" x14ac:dyDescent="0.2">
      <c r="B256" s="157"/>
      <c r="D256" s="151" t="s">
        <v>203</v>
      </c>
      <c r="E256" s="158" t="s">
        <v>20</v>
      </c>
      <c r="F256" s="159" t="s">
        <v>5220</v>
      </c>
      <c r="H256" s="160">
        <v>36.679000000000002</v>
      </c>
      <c r="I256" s="161"/>
      <c r="L256" s="157"/>
      <c r="M256" s="162"/>
      <c r="T256" s="163"/>
      <c r="AT256" s="158" t="s">
        <v>203</v>
      </c>
      <c r="AU256" s="158" t="s">
        <v>89</v>
      </c>
      <c r="AV256" s="13" t="s">
        <v>89</v>
      </c>
      <c r="AW256" s="13" t="s">
        <v>39</v>
      </c>
      <c r="AX256" s="13" t="s">
        <v>80</v>
      </c>
      <c r="AY256" s="158" t="s">
        <v>192</v>
      </c>
    </row>
    <row r="257" spans="2:51" s="13" customFormat="1" ht="10.199999999999999" x14ac:dyDescent="0.2">
      <c r="B257" s="157"/>
      <c r="D257" s="151" t="s">
        <v>203</v>
      </c>
      <c r="E257" s="158" t="s">
        <v>20</v>
      </c>
      <c r="F257" s="159" t="s">
        <v>5221</v>
      </c>
      <c r="H257" s="160">
        <v>20.149000000000001</v>
      </c>
      <c r="I257" s="161"/>
      <c r="L257" s="157"/>
      <c r="M257" s="162"/>
      <c r="T257" s="163"/>
      <c r="AT257" s="158" t="s">
        <v>203</v>
      </c>
      <c r="AU257" s="158" t="s">
        <v>89</v>
      </c>
      <c r="AV257" s="13" t="s">
        <v>89</v>
      </c>
      <c r="AW257" s="13" t="s">
        <v>39</v>
      </c>
      <c r="AX257" s="13" t="s">
        <v>80</v>
      </c>
      <c r="AY257" s="158" t="s">
        <v>192</v>
      </c>
    </row>
    <row r="258" spans="2:51" s="13" customFormat="1" ht="10.199999999999999" x14ac:dyDescent="0.2">
      <c r="B258" s="157"/>
      <c r="D258" s="151" t="s">
        <v>203</v>
      </c>
      <c r="E258" s="158" t="s">
        <v>20</v>
      </c>
      <c r="F258" s="159" t="s">
        <v>5222</v>
      </c>
      <c r="H258" s="160">
        <v>33.860999999999997</v>
      </c>
      <c r="I258" s="161"/>
      <c r="L258" s="157"/>
      <c r="M258" s="162"/>
      <c r="T258" s="163"/>
      <c r="AT258" s="158" t="s">
        <v>203</v>
      </c>
      <c r="AU258" s="158" t="s">
        <v>89</v>
      </c>
      <c r="AV258" s="13" t="s">
        <v>89</v>
      </c>
      <c r="AW258" s="13" t="s">
        <v>39</v>
      </c>
      <c r="AX258" s="13" t="s">
        <v>80</v>
      </c>
      <c r="AY258" s="158" t="s">
        <v>192</v>
      </c>
    </row>
    <row r="259" spans="2:51" s="13" customFormat="1" ht="10.199999999999999" x14ac:dyDescent="0.2">
      <c r="B259" s="157"/>
      <c r="D259" s="151" t="s">
        <v>203</v>
      </c>
      <c r="E259" s="158" t="s">
        <v>20</v>
      </c>
      <c r="F259" s="159" t="s">
        <v>5223</v>
      </c>
      <c r="H259" s="160">
        <v>38.03</v>
      </c>
      <c r="I259" s="161"/>
      <c r="L259" s="157"/>
      <c r="M259" s="162"/>
      <c r="T259" s="163"/>
      <c r="AT259" s="158" t="s">
        <v>203</v>
      </c>
      <c r="AU259" s="158" t="s">
        <v>89</v>
      </c>
      <c r="AV259" s="13" t="s">
        <v>89</v>
      </c>
      <c r="AW259" s="13" t="s">
        <v>39</v>
      </c>
      <c r="AX259" s="13" t="s">
        <v>80</v>
      </c>
      <c r="AY259" s="158" t="s">
        <v>192</v>
      </c>
    </row>
    <row r="260" spans="2:51" s="13" customFormat="1" ht="10.199999999999999" x14ac:dyDescent="0.2">
      <c r="B260" s="157"/>
      <c r="D260" s="151" t="s">
        <v>203</v>
      </c>
      <c r="E260" s="158" t="s">
        <v>20</v>
      </c>
      <c r="F260" s="159" t="s">
        <v>5224</v>
      </c>
      <c r="H260" s="160">
        <v>4.9329999999999998</v>
      </c>
      <c r="I260" s="161"/>
      <c r="L260" s="157"/>
      <c r="M260" s="162"/>
      <c r="T260" s="163"/>
      <c r="AT260" s="158" t="s">
        <v>203</v>
      </c>
      <c r="AU260" s="158" t="s">
        <v>89</v>
      </c>
      <c r="AV260" s="13" t="s">
        <v>89</v>
      </c>
      <c r="AW260" s="13" t="s">
        <v>39</v>
      </c>
      <c r="AX260" s="13" t="s">
        <v>80</v>
      </c>
      <c r="AY260" s="158" t="s">
        <v>192</v>
      </c>
    </row>
    <row r="261" spans="2:51" s="13" customFormat="1" ht="10.199999999999999" x14ac:dyDescent="0.2">
      <c r="B261" s="157"/>
      <c r="D261" s="151" t="s">
        <v>203</v>
      </c>
      <c r="E261" s="158" t="s">
        <v>20</v>
      </c>
      <c r="F261" s="159" t="s">
        <v>5225</v>
      </c>
      <c r="H261" s="160">
        <v>51.061999999999998</v>
      </c>
      <c r="I261" s="161"/>
      <c r="L261" s="157"/>
      <c r="M261" s="162"/>
      <c r="T261" s="163"/>
      <c r="AT261" s="158" t="s">
        <v>203</v>
      </c>
      <c r="AU261" s="158" t="s">
        <v>89</v>
      </c>
      <c r="AV261" s="13" t="s">
        <v>89</v>
      </c>
      <c r="AW261" s="13" t="s">
        <v>39</v>
      </c>
      <c r="AX261" s="13" t="s">
        <v>80</v>
      </c>
      <c r="AY261" s="158" t="s">
        <v>192</v>
      </c>
    </row>
    <row r="262" spans="2:51" s="13" customFormat="1" ht="10.199999999999999" x14ac:dyDescent="0.2">
      <c r="B262" s="157"/>
      <c r="D262" s="151" t="s">
        <v>203</v>
      </c>
      <c r="E262" s="158" t="s">
        <v>20</v>
      </c>
      <c r="F262" s="159" t="s">
        <v>5226</v>
      </c>
      <c r="H262" s="160">
        <v>11.173</v>
      </c>
      <c r="I262" s="161"/>
      <c r="L262" s="157"/>
      <c r="M262" s="162"/>
      <c r="T262" s="163"/>
      <c r="AT262" s="158" t="s">
        <v>203</v>
      </c>
      <c r="AU262" s="158" t="s">
        <v>89</v>
      </c>
      <c r="AV262" s="13" t="s">
        <v>89</v>
      </c>
      <c r="AW262" s="13" t="s">
        <v>39</v>
      </c>
      <c r="AX262" s="13" t="s">
        <v>80</v>
      </c>
      <c r="AY262" s="158" t="s">
        <v>192</v>
      </c>
    </row>
    <row r="263" spans="2:51" s="12" customFormat="1" ht="10.199999999999999" x14ac:dyDescent="0.2">
      <c r="B263" s="150"/>
      <c r="D263" s="151" t="s">
        <v>203</v>
      </c>
      <c r="E263" s="152" t="s">
        <v>20</v>
      </c>
      <c r="F263" s="153" t="s">
        <v>5210</v>
      </c>
      <c r="H263" s="152" t="s">
        <v>20</v>
      </c>
      <c r="I263" s="154"/>
      <c r="L263" s="150"/>
      <c r="M263" s="155"/>
      <c r="T263" s="156"/>
      <c r="AT263" s="152" t="s">
        <v>203</v>
      </c>
      <c r="AU263" s="152" t="s">
        <v>89</v>
      </c>
      <c r="AV263" s="12" t="s">
        <v>22</v>
      </c>
      <c r="AW263" s="12" t="s">
        <v>39</v>
      </c>
      <c r="AX263" s="12" t="s">
        <v>80</v>
      </c>
      <c r="AY263" s="152" t="s">
        <v>192</v>
      </c>
    </row>
    <row r="264" spans="2:51" s="13" customFormat="1" ht="10.199999999999999" x14ac:dyDescent="0.2">
      <c r="B264" s="157"/>
      <c r="D264" s="151" t="s">
        <v>203</v>
      </c>
      <c r="E264" s="158" t="s">
        <v>20</v>
      </c>
      <c r="F264" s="159" t="s">
        <v>5211</v>
      </c>
      <c r="H264" s="160">
        <v>15.737</v>
      </c>
      <c r="I264" s="161"/>
      <c r="L264" s="157"/>
      <c r="M264" s="162"/>
      <c r="T264" s="163"/>
      <c r="AT264" s="158" t="s">
        <v>203</v>
      </c>
      <c r="AU264" s="158" t="s">
        <v>89</v>
      </c>
      <c r="AV264" s="13" t="s">
        <v>89</v>
      </c>
      <c r="AW264" s="13" t="s">
        <v>39</v>
      </c>
      <c r="AX264" s="13" t="s">
        <v>80</v>
      </c>
      <c r="AY264" s="158" t="s">
        <v>192</v>
      </c>
    </row>
    <row r="265" spans="2:51" s="12" customFormat="1" ht="10.199999999999999" x14ac:dyDescent="0.2">
      <c r="B265" s="150"/>
      <c r="D265" s="151" t="s">
        <v>203</v>
      </c>
      <c r="E265" s="152" t="s">
        <v>20</v>
      </c>
      <c r="F265" s="153" t="s">
        <v>5151</v>
      </c>
      <c r="H265" s="152" t="s">
        <v>20</v>
      </c>
      <c r="I265" s="154"/>
      <c r="L265" s="150"/>
      <c r="M265" s="155"/>
      <c r="T265" s="156"/>
      <c r="AT265" s="152" t="s">
        <v>203</v>
      </c>
      <c r="AU265" s="152" t="s">
        <v>89</v>
      </c>
      <c r="AV265" s="12" t="s">
        <v>22</v>
      </c>
      <c r="AW265" s="12" t="s">
        <v>39</v>
      </c>
      <c r="AX265" s="12" t="s">
        <v>80</v>
      </c>
      <c r="AY265" s="152" t="s">
        <v>192</v>
      </c>
    </row>
    <row r="266" spans="2:51" s="13" customFormat="1" ht="20.399999999999999" x14ac:dyDescent="0.2">
      <c r="B266" s="157"/>
      <c r="D266" s="151" t="s">
        <v>203</v>
      </c>
      <c r="E266" s="158" t="s">
        <v>20</v>
      </c>
      <c r="F266" s="159" t="s">
        <v>5228</v>
      </c>
      <c r="H266" s="160">
        <v>313.97500000000002</v>
      </c>
      <c r="I266" s="161"/>
      <c r="L266" s="157"/>
      <c r="M266" s="162"/>
      <c r="T266" s="163"/>
      <c r="AT266" s="158" t="s">
        <v>203</v>
      </c>
      <c r="AU266" s="158" t="s">
        <v>89</v>
      </c>
      <c r="AV266" s="13" t="s">
        <v>89</v>
      </c>
      <c r="AW266" s="13" t="s">
        <v>39</v>
      </c>
      <c r="AX266" s="13" t="s">
        <v>80</v>
      </c>
      <c r="AY266" s="158" t="s">
        <v>192</v>
      </c>
    </row>
    <row r="267" spans="2:51" s="13" customFormat="1" ht="10.199999999999999" x14ac:dyDescent="0.2">
      <c r="B267" s="157"/>
      <c r="D267" s="151" t="s">
        <v>203</v>
      </c>
      <c r="E267" s="158" t="s">
        <v>20</v>
      </c>
      <c r="F267" s="159" t="s">
        <v>5229</v>
      </c>
      <c r="H267" s="160">
        <v>15.879</v>
      </c>
      <c r="I267" s="161"/>
      <c r="L267" s="157"/>
      <c r="M267" s="162"/>
      <c r="T267" s="163"/>
      <c r="AT267" s="158" t="s">
        <v>203</v>
      </c>
      <c r="AU267" s="158" t="s">
        <v>89</v>
      </c>
      <c r="AV267" s="13" t="s">
        <v>89</v>
      </c>
      <c r="AW267" s="13" t="s">
        <v>39</v>
      </c>
      <c r="AX267" s="13" t="s">
        <v>80</v>
      </c>
      <c r="AY267" s="158" t="s">
        <v>192</v>
      </c>
    </row>
    <row r="268" spans="2:51" s="13" customFormat="1" ht="10.199999999999999" x14ac:dyDescent="0.2">
      <c r="B268" s="157"/>
      <c r="D268" s="151" t="s">
        <v>203</v>
      </c>
      <c r="E268" s="158" t="s">
        <v>20</v>
      </c>
      <c r="F268" s="159" t="s">
        <v>5230</v>
      </c>
      <c r="H268" s="160">
        <v>45.817</v>
      </c>
      <c r="I268" s="161"/>
      <c r="L268" s="157"/>
      <c r="M268" s="162"/>
      <c r="T268" s="163"/>
      <c r="AT268" s="158" t="s">
        <v>203</v>
      </c>
      <c r="AU268" s="158" t="s">
        <v>89</v>
      </c>
      <c r="AV268" s="13" t="s">
        <v>89</v>
      </c>
      <c r="AW268" s="13" t="s">
        <v>39</v>
      </c>
      <c r="AX268" s="13" t="s">
        <v>80</v>
      </c>
      <c r="AY268" s="158" t="s">
        <v>192</v>
      </c>
    </row>
    <row r="269" spans="2:51" s="12" customFormat="1" ht="10.199999999999999" x14ac:dyDescent="0.2">
      <c r="B269" s="150"/>
      <c r="D269" s="151" t="s">
        <v>203</v>
      </c>
      <c r="E269" s="152" t="s">
        <v>20</v>
      </c>
      <c r="F269" s="153" t="s">
        <v>5157</v>
      </c>
      <c r="H269" s="152" t="s">
        <v>20</v>
      </c>
      <c r="I269" s="154"/>
      <c r="L269" s="150"/>
      <c r="M269" s="155"/>
      <c r="T269" s="156"/>
      <c r="AT269" s="152" t="s">
        <v>203</v>
      </c>
      <c r="AU269" s="152" t="s">
        <v>89</v>
      </c>
      <c r="AV269" s="12" t="s">
        <v>22</v>
      </c>
      <c r="AW269" s="12" t="s">
        <v>39</v>
      </c>
      <c r="AX269" s="12" t="s">
        <v>80</v>
      </c>
      <c r="AY269" s="152" t="s">
        <v>192</v>
      </c>
    </row>
    <row r="270" spans="2:51" s="13" customFormat="1" ht="10.199999999999999" x14ac:dyDescent="0.2">
      <c r="B270" s="157"/>
      <c r="D270" s="151" t="s">
        <v>203</v>
      </c>
      <c r="E270" s="158" t="s">
        <v>20</v>
      </c>
      <c r="F270" s="159" t="s">
        <v>5231</v>
      </c>
      <c r="H270" s="160">
        <v>37.365000000000002</v>
      </c>
      <c r="I270" s="161"/>
      <c r="L270" s="157"/>
      <c r="M270" s="162"/>
      <c r="T270" s="163"/>
      <c r="AT270" s="158" t="s">
        <v>203</v>
      </c>
      <c r="AU270" s="158" t="s">
        <v>89</v>
      </c>
      <c r="AV270" s="13" t="s">
        <v>89</v>
      </c>
      <c r="AW270" s="13" t="s">
        <v>39</v>
      </c>
      <c r="AX270" s="13" t="s">
        <v>80</v>
      </c>
      <c r="AY270" s="158" t="s">
        <v>192</v>
      </c>
    </row>
    <row r="271" spans="2:51" s="13" customFormat="1" ht="10.199999999999999" x14ac:dyDescent="0.2">
      <c r="B271" s="157"/>
      <c r="D271" s="151" t="s">
        <v>203</v>
      </c>
      <c r="E271" s="158" t="s">
        <v>20</v>
      </c>
      <c r="F271" s="159" t="s">
        <v>5232</v>
      </c>
      <c r="H271" s="160">
        <v>116.29</v>
      </c>
      <c r="I271" s="161"/>
      <c r="L271" s="157"/>
      <c r="M271" s="162"/>
      <c r="T271" s="163"/>
      <c r="AT271" s="158" t="s">
        <v>203</v>
      </c>
      <c r="AU271" s="158" t="s">
        <v>89</v>
      </c>
      <c r="AV271" s="13" t="s">
        <v>89</v>
      </c>
      <c r="AW271" s="13" t="s">
        <v>39</v>
      </c>
      <c r="AX271" s="13" t="s">
        <v>80</v>
      </c>
      <c r="AY271" s="158" t="s">
        <v>192</v>
      </c>
    </row>
    <row r="272" spans="2:51" s="12" customFormat="1" ht="10.199999999999999" x14ac:dyDescent="0.2">
      <c r="B272" s="150"/>
      <c r="D272" s="151" t="s">
        <v>203</v>
      </c>
      <c r="E272" s="152" t="s">
        <v>20</v>
      </c>
      <c r="F272" s="153" t="s">
        <v>5233</v>
      </c>
      <c r="H272" s="152" t="s">
        <v>20</v>
      </c>
      <c r="I272" s="154"/>
      <c r="L272" s="150"/>
      <c r="M272" s="155"/>
      <c r="T272" s="156"/>
      <c r="AT272" s="152" t="s">
        <v>203</v>
      </c>
      <c r="AU272" s="152" t="s">
        <v>89</v>
      </c>
      <c r="AV272" s="12" t="s">
        <v>22</v>
      </c>
      <c r="AW272" s="12" t="s">
        <v>39</v>
      </c>
      <c r="AX272" s="12" t="s">
        <v>80</v>
      </c>
      <c r="AY272" s="152" t="s">
        <v>192</v>
      </c>
    </row>
    <row r="273" spans="2:65" s="13" customFormat="1" ht="10.199999999999999" x14ac:dyDescent="0.2">
      <c r="B273" s="157"/>
      <c r="D273" s="151" t="s">
        <v>203</v>
      </c>
      <c r="E273" s="158" t="s">
        <v>20</v>
      </c>
      <c r="F273" s="159" t="s">
        <v>5234</v>
      </c>
      <c r="H273" s="160">
        <v>50.12</v>
      </c>
      <c r="I273" s="161"/>
      <c r="L273" s="157"/>
      <c r="M273" s="162"/>
      <c r="T273" s="163"/>
      <c r="AT273" s="158" t="s">
        <v>203</v>
      </c>
      <c r="AU273" s="158" t="s">
        <v>89</v>
      </c>
      <c r="AV273" s="13" t="s">
        <v>89</v>
      </c>
      <c r="AW273" s="13" t="s">
        <v>39</v>
      </c>
      <c r="AX273" s="13" t="s">
        <v>80</v>
      </c>
      <c r="AY273" s="158" t="s">
        <v>192</v>
      </c>
    </row>
    <row r="274" spans="2:65" s="14" customFormat="1" ht="10.199999999999999" x14ac:dyDescent="0.2">
      <c r="B274" s="164"/>
      <c r="D274" s="151" t="s">
        <v>203</v>
      </c>
      <c r="E274" s="165" t="s">
        <v>20</v>
      </c>
      <c r="F274" s="166" t="s">
        <v>207</v>
      </c>
      <c r="H274" s="167">
        <v>791.07</v>
      </c>
      <c r="I274" s="168"/>
      <c r="L274" s="164"/>
      <c r="M274" s="169"/>
      <c r="T274" s="170"/>
      <c r="AT274" s="165" t="s">
        <v>203</v>
      </c>
      <c r="AU274" s="165" t="s">
        <v>89</v>
      </c>
      <c r="AV274" s="14" t="s">
        <v>199</v>
      </c>
      <c r="AW274" s="14" t="s">
        <v>39</v>
      </c>
      <c r="AX274" s="14" t="s">
        <v>22</v>
      </c>
      <c r="AY274" s="165" t="s">
        <v>192</v>
      </c>
    </row>
    <row r="275" spans="2:65" s="1" customFormat="1" ht="24.15" customHeight="1" x14ac:dyDescent="0.2">
      <c r="B275" s="33"/>
      <c r="C275" s="133" t="s">
        <v>380</v>
      </c>
      <c r="D275" s="133" t="s">
        <v>194</v>
      </c>
      <c r="E275" s="134" t="s">
        <v>5261</v>
      </c>
      <c r="F275" s="135" t="s">
        <v>5262</v>
      </c>
      <c r="G275" s="136" t="s">
        <v>234</v>
      </c>
      <c r="H275" s="137">
        <v>791.07</v>
      </c>
      <c r="I275" s="138"/>
      <c r="J275" s="139">
        <f>ROUND(I275*H275,2)</f>
        <v>0</v>
      </c>
      <c r="K275" s="135" t="s">
        <v>198</v>
      </c>
      <c r="L275" s="33"/>
      <c r="M275" s="140" t="s">
        <v>20</v>
      </c>
      <c r="N275" s="141" t="s">
        <v>51</v>
      </c>
      <c r="P275" s="142">
        <f>O275*H275</f>
        <v>0</v>
      </c>
      <c r="Q275" s="142">
        <v>3.0000000000000001E-3</v>
      </c>
      <c r="R275" s="142">
        <f>Q275*H275</f>
        <v>2.3732100000000003</v>
      </c>
      <c r="S275" s="142">
        <v>0</v>
      </c>
      <c r="T275" s="143">
        <f>S275*H275</f>
        <v>0</v>
      </c>
      <c r="AR275" s="144" t="s">
        <v>199</v>
      </c>
      <c r="AT275" s="144" t="s">
        <v>194</v>
      </c>
      <c r="AU275" s="144" t="s">
        <v>89</v>
      </c>
      <c r="AY275" s="18" t="s">
        <v>192</v>
      </c>
      <c r="BE275" s="145">
        <f>IF(N275="základní",J275,0)</f>
        <v>0</v>
      </c>
      <c r="BF275" s="145">
        <f>IF(N275="snížená",J275,0)</f>
        <v>0</v>
      </c>
      <c r="BG275" s="145">
        <f>IF(N275="zákl. přenesená",J275,0)</f>
        <v>0</v>
      </c>
      <c r="BH275" s="145">
        <f>IF(N275="sníž. přenesená",J275,0)</f>
        <v>0</v>
      </c>
      <c r="BI275" s="145">
        <f>IF(N275="nulová",J275,0)</f>
        <v>0</v>
      </c>
      <c r="BJ275" s="18" t="s">
        <v>22</v>
      </c>
      <c r="BK275" s="145">
        <f>ROUND(I275*H275,2)</f>
        <v>0</v>
      </c>
      <c r="BL275" s="18" t="s">
        <v>199</v>
      </c>
      <c r="BM275" s="144" t="s">
        <v>5263</v>
      </c>
    </row>
    <row r="276" spans="2:65" s="1" customFormat="1" ht="10.199999999999999" x14ac:dyDescent="0.2">
      <c r="B276" s="33"/>
      <c r="D276" s="146" t="s">
        <v>201</v>
      </c>
      <c r="F276" s="147" t="s">
        <v>5264</v>
      </c>
      <c r="I276" s="148"/>
      <c r="L276" s="33"/>
      <c r="M276" s="149"/>
      <c r="T276" s="54"/>
      <c r="AT276" s="18" t="s">
        <v>201</v>
      </c>
      <c r="AU276" s="18" t="s">
        <v>89</v>
      </c>
    </row>
    <row r="277" spans="2:65" s="12" customFormat="1" ht="10.199999999999999" x14ac:dyDescent="0.2">
      <c r="B277" s="150"/>
      <c r="D277" s="151" t="s">
        <v>203</v>
      </c>
      <c r="E277" s="152" t="s">
        <v>20</v>
      </c>
      <c r="F277" s="153" t="s">
        <v>5148</v>
      </c>
      <c r="H277" s="152" t="s">
        <v>20</v>
      </c>
      <c r="I277" s="154"/>
      <c r="L277" s="150"/>
      <c r="M277" s="155"/>
      <c r="T277" s="156"/>
      <c r="AT277" s="152" t="s">
        <v>203</v>
      </c>
      <c r="AU277" s="152" t="s">
        <v>89</v>
      </c>
      <c r="AV277" s="12" t="s">
        <v>22</v>
      </c>
      <c r="AW277" s="12" t="s">
        <v>39</v>
      </c>
      <c r="AX277" s="12" t="s">
        <v>80</v>
      </c>
      <c r="AY277" s="152" t="s">
        <v>192</v>
      </c>
    </row>
    <row r="278" spans="2:65" s="13" customFormat="1" ht="10.199999999999999" x14ac:dyDescent="0.2">
      <c r="B278" s="157"/>
      <c r="D278" s="151" t="s">
        <v>203</v>
      </c>
      <c r="E278" s="158" t="s">
        <v>20</v>
      </c>
      <c r="F278" s="159" t="s">
        <v>5220</v>
      </c>
      <c r="H278" s="160">
        <v>36.679000000000002</v>
      </c>
      <c r="I278" s="161"/>
      <c r="L278" s="157"/>
      <c r="M278" s="162"/>
      <c r="T278" s="163"/>
      <c r="AT278" s="158" t="s">
        <v>203</v>
      </c>
      <c r="AU278" s="158" t="s">
        <v>89</v>
      </c>
      <c r="AV278" s="13" t="s">
        <v>89</v>
      </c>
      <c r="AW278" s="13" t="s">
        <v>39</v>
      </c>
      <c r="AX278" s="13" t="s">
        <v>80</v>
      </c>
      <c r="AY278" s="158" t="s">
        <v>192</v>
      </c>
    </row>
    <row r="279" spans="2:65" s="13" customFormat="1" ht="10.199999999999999" x14ac:dyDescent="0.2">
      <c r="B279" s="157"/>
      <c r="D279" s="151" t="s">
        <v>203</v>
      </c>
      <c r="E279" s="158" t="s">
        <v>20</v>
      </c>
      <c r="F279" s="159" t="s">
        <v>5221</v>
      </c>
      <c r="H279" s="160">
        <v>20.149000000000001</v>
      </c>
      <c r="I279" s="161"/>
      <c r="L279" s="157"/>
      <c r="M279" s="162"/>
      <c r="T279" s="163"/>
      <c r="AT279" s="158" t="s">
        <v>203</v>
      </c>
      <c r="AU279" s="158" t="s">
        <v>89</v>
      </c>
      <c r="AV279" s="13" t="s">
        <v>89</v>
      </c>
      <c r="AW279" s="13" t="s">
        <v>39</v>
      </c>
      <c r="AX279" s="13" t="s">
        <v>80</v>
      </c>
      <c r="AY279" s="158" t="s">
        <v>192</v>
      </c>
    </row>
    <row r="280" spans="2:65" s="13" customFormat="1" ht="10.199999999999999" x14ac:dyDescent="0.2">
      <c r="B280" s="157"/>
      <c r="D280" s="151" t="s">
        <v>203</v>
      </c>
      <c r="E280" s="158" t="s">
        <v>20</v>
      </c>
      <c r="F280" s="159" t="s">
        <v>5222</v>
      </c>
      <c r="H280" s="160">
        <v>33.860999999999997</v>
      </c>
      <c r="I280" s="161"/>
      <c r="L280" s="157"/>
      <c r="M280" s="162"/>
      <c r="T280" s="163"/>
      <c r="AT280" s="158" t="s">
        <v>203</v>
      </c>
      <c r="AU280" s="158" t="s">
        <v>89</v>
      </c>
      <c r="AV280" s="13" t="s">
        <v>89</v>
      </c>
      <c r="AW280" s="13" t="s">
        <v>39</v>
      </c>
      <c r="AX280" s="13" t="s">
        <v>80</v>
      </c>
      <c r="AY280" s="158" t="s">
        <v>192</v>
      </c>
    </row>
    <row r="281" spans="2:65" s="13" customFormat="1" ht="10.199999999999999" x14ac:dyDescent="0.2">
      <c r="B281" s="157"/>
      <c r="D281" s="151" t="s">
        <v>203</v>
      </c>
      <c r="E281" s="158" t="s">
        <v>20</v>
      </c>
      <c r="F281" s="159" t="s">
        <v>5223</v>
      </c>
      <c r="H281" s="160">
        <v>38.03</v>
      </c>
      <c r="I281" s="161"/>
      <c r="L281" s="157"/>
      <c r="M281" s="162"/>
      <c r="T281" s="163"/>
      <c r="AT281" s="158" t="s">
        <v>203</v>
      </c>
      <c r="AU281" s="158" t="s">
        <v>89</v>
      </c>
      <c r="AV281" s="13" t="s">
        <v>89</v>
      </c>
      <c r="AW281" s="13" t="s">
        <v>39</v>
      </c>
      <c r="AX281" s="13" t="s">
        <v>80</v>
      </c>
      <c r="AY281" s="158" t="s">
        <v>192</v>
      </c>
    </row>
    <row r="282" spans="2:65" s="13" customFormat="1" ht="10.199999999999999" x14ac:dyDescent="0.2">
      <c r="B282" s="157"/>
      <c r="D282" s="151" t="s">
        <v>203</v>
      </c>
      <c r="E282" s="158" t="s">
        <v>20</v>
      </c>
      <c r="F282" s="159" t="s">
        <v>5224</v>
      </c>
      <c r="H282" s="160">
        <v>4.9329999999999998</v>
      </c>
      <c r="I282" s="161"/>
      <c r="L282" s="157"/>
      <c r="M282" s="162"/>
      <c r="T282" s="163"/>
      <c r="AT282" s="158" t="s">
        <v>203</v>
      </c>
      <c r="AU282" s="158" t="s">
        <v>89</v>
      </c>
      <c r="AV282" s="13" t="s">
        <v>89</v>
      </c>
      <c r="AW282" s="13" t="s">
        <v>39</v>
      </c>
      <c r="AX282" s="13" t="s">
        <v>80</v>
      </c>
      <c r="AY282" s="158" t="s">
        <v>192</v>
      </c>
    </row>
    <row r="283" spans="2:65" s="13" customFormat="1" ht="10.199999999999999" x14ac:dyDescent="0.2">
      <c r="B283" s="157"/>
      <c r="D283" s="151" t="s">
        <v>203</v>
      </c>
      <c r="E283" s="158" t="s">
        <v>20</v>
      </c>
      <c r="F283" s="159" t="s">
        <v>5225</v>
      </c>
      <c r="H283" s="160">
        <v>51.061999999999998</v>
      </c>
      <c r="I283" s="161"/>
      <c r="L283" s="157"/>
      <c r="M283" s="162"/>
      <c r="T283" s="163"/>
      <c r="AT283" s="158" t="s">
        <v>203</v>
      </c>
      <c r="AU283" s="158" t="s">
        <v>89</v>
      </c>
      <c r="AV283" s="13" t="s">
        <v>89</v>
      </c>
      <c r="AW283" s="13" t="s">
        <v>39</v>
      </c>
      <c r="AX283" s="13" t="s">
        <v>80</v>
      </c>
      <c r="AY283" s="158" t="s">
        <v>192</v>
      </c>
    </row>
    <row r="284" spans="2:65" s="13" customFormat="1" ht="10.199999999999999" x14ac:dyDescent="0.2">
      <c r="B284" s="157"/>
      <c r="D284" s="151" t="s">
        <v>203</v>
      </c>
      <c r="E284" s="158" t="s">
        <v>20</v>
      </c>
      <c r="F284" s="159" t="s">
        <v>5226</v>
      </c>
      <c r="H284" s="160">
        <v>11.173</v>
      </c>
      <c r="I284" s="161"/>
      <c r="L284" s="157"/>
      <c r="M284" s="162"/>
      <c r="T284" s="163"/>
      <c r="AT284" s="158" t="s">
        <v>203</v>
      </c>
      <c r="AU284" s="158" t="s">
        <v>89</v>
      </c>
      <c r="AV284" s="13" t="s">
        <v>89</v>
      </c>
      <c r="AW284" s="13" t="s">
        <v>39</v>
      </c>
      <c r="AX284" s="13" t="s">
        <v>80</v>
      </c>
      <c r="AY284" s="158" t="s">
        <v>192</v>
      </c>
    </row>
    <row r="285" spans="2:65" s="12" customFormat="1" ht="10.199999999999999" x14ac:dyDescent="0.2">
      <c r="B285" s="150"/>
      <c r="D285" s="151" t="s">
        <v>203</v>
      </c>
      <c r="E285" s="152" t="s">
        <v>20</v>
      </c>
      <c r="F285" s="153" t="s">
        <v>5210</v>
      </c>
      <c r="H285" s="152" t="s">
        <v>20</v>
      </c>
      <c r="I285" s="154"/>
      <c r="L285" s="150"/>
      <c r="M285" s="155"/>
      <c r="T285" s="156"/>
      <c r="AT285" s="152" t="s">
        <v>203</v>
      </c>
      <c r="AU285" s="152" t="s">
        <v>89</v>
      </c>
      <c r="AV285" s="12" t="s">
        <v>22</v>
      </c>
      <c r="AW285" s="12" t="s">
        <v>39</v>
      </c>
      <c r="AX285" s="12" t="s">
        <v>80</v>
      </c>
      <c r="AY285" s="152" t="s">
        <v>192</v>
      </c>
    </row>
    <row r="286" spans="2:65" s="13" customFormat="1" ht="10.199999999999999" x14ac:dyDescent="0.2">
      <c r="B286" s="157"/>
      <c r="D286" s="151" t="s">
        <v>203</v>
      </c>
      <c r="E286" s="158" t="s">
        <v>20</v>
      </c>
      <c r="F286" s="159" t="s">
        <v>5211</v>
      </c>
      <c r="H286" s="160">
        <v>15.737</v>
      </c>
      <c r="I286" s="161"/>
      <c r="L286" s="157"/>
      <c r="M286" s="162"/>
      <c r="T286" s="163"/>
      <c r="AT286" s="158" t="s">
        <v>203</v>
      </c>
      <c r="AU286" s="158" t="s">
        <v>89</v>
      </c>
      <c r="AV286" s="13" t="s">
        <v>89</v>
      </c>
      <c r="AW286" s="13" t="s">
        <v>39</v>
      </c>
      <c r="AX286" s="13" t="s">
        <v>80</v>
      </c>
      <c r="AY286" s="158" t="s">
        <v>192</v>
      </c>
    </row>
    <row r="287" spans="2:65" s="12" customFormat="1" ht="10.199999999999999" x14ac:dyDescent="0.2">
      <c r="B287" s="150"/>
      <c r="D287" s="151" t="s">
        <v>203</v>
      </c>
      <c r="E287" s="152" t="s">
        <v>20</v>
      </c>
      <c r="F287" s="153" t="s">
        <v>5151</v>
      </c>
      <c r="H287" s="152" t="s">
        <v>20</v>
      </c>
      <c r="I287" s="154"/>
      <c r="L287" s="150"/>
      <c r="M287" s="155"/>
      <c r="T287" s="156"/>
      <c r="AT287" s="152" t="s">
        <v>203</v>
      </c>
      <c r="AU287" s="152" t="s">
        <v>89</v>
      </c>
      <c r="AV287" s="12" t="s">
        <v>22</v>
      </c>
      <c r="AW287" s="12" t="s">
        <v>39</v>
      </c>
      <c r="AX287" s="12" t="s">
        <v>80</v>
      </c>
      <c r="AY287" s="152" t="s">
        <v>192</v>
      </c>
    </row>
    <row r="288" spans="2:65" s="13" customFormat="1" ht="20.399999999999999" x14ac:dyDescent="0.2">
      <c r="B288" s="157"/>
      <c r="D288" s="151" t="s">
        <v>203</v>
      </c>
      <c r="E288" s="158" t="s">
        <v>20</v>
      </c>
      <c r="F288" s="159" t="s">
        <v>5228</v>
      </c>
      <c r="H288" s="160">
        <v>313.97500000000002</v>
      </c>
      <c r="I288" s="161"/>
      <c r="L288" s="157"/>
      <c r="M288" s="162"/>
      <c r="T288" s="163"/>
      <c r="AT288" s="158" t="s">
        <v>203</v>
      </c>
      <c r="AU288" s="158" t="s">
        <v>89</v>
      </c>
      <c r="AV288" s="13" t="s">
        <v>89</v>
      </c>
      <c r="AW288" s="13" t="s">
        <v>39</v>
      </c>
      <c r="AX288" s="13" t="s">
        <v>80</v>
      </c>
      <c r="AY288" s="158" t="s">
        <v>192</v>
      </c>
    </row>
    <row r="289" spans="2:65" s="13" customFormat="1" ht="10.199999999999999" x14ac:dyDescent="0.2">
      <c r="B289" s="157"/>
      <c r="D289" s="151" t="s">
        <v>203</v>
      </c>
      <c r="E289" s="158" t="s">
        <v>20</v>
      </c>
      <c r="F289" s="159" t="s">
        <v>5229</v>
      </c>
      <c r="H289" s="160">
        <v>15.879</v>
      </c>
      <c r="I289" s="161"/>
      <c r="L289" s="157"/>
      <c r="M289" s="162"/>
      <c r="T289" s="163"/>
      <c r="AT289" s="158" t="s">
        <v>203</v>
      </c>
      <c r="AU289" s="158" t="s">
        <v>89</v>
      </c>
      <c r="AV289" s="13" t="s">
        <v>89</v>
      </c>
      <c r="AW289" s="13" t="s">
        <v>39</v>
      </c>
      <c r="AX289" s="13" t="s">
        <v>80</v>
      </c>
      <c r="AY289" s="158" t="s">
        <v>192</v>
      </c>
    </row>
    <row r="290" spans="2:65" s="13" customFormat="1" ht="10.199999999999999" x14ac:dyDescent="0.2">
      <c r="B290" s="157"/>
      <c r="D290" s="151" t="s">
        <v>203</v>
      </c>
      <c r="E290" s="158" t="s">
        <v>20</v>
      </c>
      <c r="F290" s="159" t="s">
        <v>5230</v>
      </c>
      <c r="H290" s="160">
        <v>45.817</v>
      </c>
      <c r="I290" s="161"/>
      <c r="L290" s="157"/>
      <c r="M290" s="162"/>
      <c r="T290" s="163"/>
      <c r="AT290" s="158" t="s">
        <v>203</v>
      </c>
      <c r="AU290" s="158" t="s">
        <v>89</v>
      </c>
      <c r="AV290" s="13" t="s">
        <v>89</v>
      </c>
      <c r="AW290" s="13" t="s">
        <v>39</v>
      </c>
      <c r="AX290" s="13" t="s">
        <v>80</v>
      </c>
      <c r="AY290" s="158" t="s">
        <v>192</v>
      </c>
    </row>
    <row r="291" spans="2:65" s="12" customFormat="1" ht="10.199999999999999" x14ac:dyDescent="0.2">
      <c r="B291" s="150"/>
      <c r="D291" s="151" t="s">
        <v>203</v>
      </c>
      <c r="E291" s="152" t="s">
        <v>20</v>
      </c>
      <c r="F291" s="153" t="s">
        <v>5157</v>
      </c>
      <c r="H291" s="152" t="s">
        <v>20</v>
      </c>
      <c r="I291" s="154"/>
      <c r="L291" s="150"/>
      <c r="M291" s="155"/>
      <c r="T291" s="156"/>
      <c r="AT291" s="152" t="s">
        <v>203</v>
      </c>
      <c r="AU291" s="152" t="s">
        <v>89</v>
      </c>
      <c r="AV291" s="12" t="s">
        <v>22</v>
      </c>
      <c r="AW291" s="12" t="s">
        <v>39</v>
      </c>
      <c r="AX291" s="12" t="s">
        <v>80</v>
      </c>
      <c r="AY291" s="152" t="s">
        <v>192</v>
      </c>
    </row>
    <row r="292" spans="2:65" s="13" customFormat="1" ht="10.199999999999999" x14ac:dyDescent="0.2">
      <c r="B292" s="157"/>
      <c r="D292" s="151" t="s">
        <v>203</v>
      </c>
      <c r="E292" s="158" t="s">
        <v>20</v>
      </c>
      <c r="F292" s="159" t="s">
        <v>5231</v>
      </c>
      <c r="H292" s="160">
        <v>37.365000000000002</v>
      </c>
      <c r="I292" s="161"/>
      <c r="L292" s="157"/>
      <c r="M292" s="162"/>
      <c r="T292" s="163"/>
      <c r="AT292" s="158" t="s">
        <v>203</v>
      </c>
      <c r="AU292" s="158" t="s">
        <v>89</v>
      </c>
      <c r="AV292" s="13" t="s">
        <v>89</v>
      </c>
      <c r="AW292" s="13" t="s">
        <v>39</v>
      </c>
      <c r="AX292" s="13" t="s">
        <v>80</v>
      </c>
      <c r="AY292" s="158" t="s">
        <v>192</v>
      </c>
    </row>
    <row r="293" spans="2:65" s="13" customFormat="1" ht="10.199999999999999" x14ac:dyDescent="0.2">
      <c r="B293" s="157"/>
      <c r="D293" s="151" t="s">
        <v>203</v>
      </c>
      <c r="E293" s="158" t="s">
        <v>20</v>
      </c>
      <c r="F293" s="159" t="s">
        <v>5232</v>
      </c>
      <c r="H293" s="160">
        <v>116.29</v>
      </c>
      <c r="I293" s="161"/>
      <c r="L293" s="157"/>
      <c r="M293" s="162"/>
      <c r="T293" s="163"/>
      <c r="AT293" s="158" t="s">
        <v>203</v>
      </c>
      <c r="AU293" s="158" t="s">
        <v>89</v>
      </c>
      <c r="AV293" s="13" t="s">
        <v>89</v>
      </c>
      <c r="AW293" s="13" t="s">
        <v>39</v>
      </c>
      <c r="AX293" s="13" t="s">
        <v>80</v>
      </c>
      <c r="AY293" s="158" t="s">
        <v>192</v>
      </c>
    </row>
    <row r="294" spans="2:65" s="12" customFormat="1" ht="10.199999999999999" x14ac:dyDescent="0.2">
      <c r="B294" s="150"/>
      <c r="D294" s="151" t="s">
        <v>203</v>
      </c>
      <c r="E294" s="152" t="s">
        <v>20</v>
      </c>
      <c r="F294" s="153" t="s">
        <v>5233</v>
      </c>
      <c r="H294" s="152" t="s">
        <v>20</v>
      </c>
      <c r="I294" s="154"/>
      <c r="L294" s="150"/>
      <c r="M294" s="155"/>
      <c r="T294" s="156"/>
      <c r="AT294" s="152" t="s">
        <v>203</v>
      </c>
      <c r="AU294" s="152" t="s">
        <v>89</v>
      </c>
      <c r="AV294" s="12" t="s">
        <v>22</v>
      </c>
      <c r="AW294" s="12" t="s">
        <v>39</v>
      </c>
      <c r="AX294" s="12" t="s">
        <v>80</v>
      </c>
      <c r="AY294" s="152" t="s">
        <v>192</v>
      </c>
    </row>
    <row r="295" spans="2:65" s="13" customFormat="1" ht="10.199999999999999" x14ac:dyDescent="0.2">
      <c r="B295" s="157"/>
      <c r="D295" s="151" t="s">
        <v>203</v>
      </c>
      <c r="E295" s="158" t="s">
        <v>20</v>
      </c>
      <c r="F295" s="159" t="s">
        <v>5234</v>
      </c>
      <c r="H295" s="160">
        <v>50.12</v>
      </c>
      <c r="I295" s="161"/>
      <c r="L295" s="157"/>
      <c r="M295" s="162"/>
      <c r="T295" s="163"/>
      <c r="AT295" s="158" t="s">
        <v>203</v>
      </c>
      <c r="AU295" s="158" t="s">
        <v>89</v>
      </c>
      <c r="AV295" s="13" t="s">
        <v>89</v>
      </c>
      <c r="AW295" s="13" t="s">
        <v>39</v>
      </c>
      <c r="AX295" s="13" t="s">
        <v>80</v>
      </c>
      <c r="AY295" s="158" t="s">
        <v>192</v>
      </c>
    </row>
    <row r="296" spans="2:65" s="14" customFormat="1" ht="10.199999999999999" x14ac:dyDescent="0.2">
      <c r="B296" s="164"/>
      <c r="D296" s="151" t="s">
        <v>203</v>
      </c>
      <c r="E296" s="165" t="s">
        <v>20</v>
      </c>
      <c r="F296" s="166" t="s">
        <v>207</v>
      </c>
      <c r="H296" s="167">
        <v>791.07</v>
      </c>
      <c r="I296" s="168"/>
      <c r="L296" s="164"/>
      <c r="M296" s="169"/>
      <c r="T296" s="170"/>
      <c r="AT296" s="165" t="s">
        <v>203</v>
      </c>
      <c r="AU296" s="165" t="s">
        <v>89</v>
      </c>
      <c r="AV296" s="14" t="s">
        <v>199</v>
      </c>
      <c r="AW296" s="14" t="s">
        <v>39</v>
      </c>
      <c r="AX296" s="14" t="s">
        <v>22</v>
      </c>
      <c r="AY296" s="165" t="s">
        <v>192</v>
      </c>
    </row>
    <row r="297" spans="2:65" s="11" customFormat="1" ht="20.85" customHeight="1" x14ac:dyDescent="0.25">
      <c r="B297" s="121"/>
      <c r="D297" s="122" t="s">
        <v>79</v>
      </c>
      <c r="E297" s="131" t="s">
        <v>708</v>
      </c>
      <c r="F297" s="131" t="s">
        <v>5265</v>
      </c>
      <c r="I297" s="124"/>
      <c r="J297" s="132">
        <f>BK297</f>
        <v>0</v>
      </c>
      <c r="L297" s="121"/>
      <c r="M297" s="126"/>
      <c r="P297" s="127">
        <f>SUM(P298:P337)</f>
        <v>0</v>
      </c>
      <c r="R297" s="127">
        <f>SUM(R298:R337)</f>
        <v>4.3403658800000002</v>
      </c>
      <c r="T297" s="128">
        <f>SUM(T298:T337)</f>
        <v>0</v>
      </c>
      <c r="AR297" s="122" t="s">
        <v>22</v>
      </c>
      <c r="AT297" s="129" t="s">
        <v>79</v>
      </c>
      <c r="AU297" s="129" t="s">
        <v>89</v>
      </c>
      <c r="AY297" s="122" t="s">
        <v>192</v>
      </c>
      <c r="BK297" s="130">
        <f>SUM(BK298:BK337)</f>
        <v>0</v>
      </c>
    </row>
    <row r="298" spans="2:65" s="1" customFormat="1" ht="16.5" customHeight="1" x14ac:dyDescent="0.2">
      <c r="B298" s="33"/>
      <c r="C298" s="133" t="s">
        <v>7</v>
      </c>
      <c r="D298" s="133" t="s">
        <v>194</v>
      </c>
      <c r="E298" s="134" t="s">
        <v>5266</v>
      </c>
      <c r="F298" s="135" t="s">
        <v>5267</v>
      </c>
      <c r="G298" s="136" t="s">
        <v>234</v>
      </c>
      <c r="H298" s="137">
        <v>97.274000000000001</v>
      </c>
      <c r="I298" s="138"/>
      <c r="J298" s="139">
        <f>ROUND(I298*H298,2)</f>
        <v>0</v>
      </c>
      <c r="K298" s="135" t="s">
        <v>198</v>
      </c>
      <c r="L298" s="33"/>
      <c r="M298" s="140" t="s">
        <v>20</v>
      </c>
      <c r="N298" s="141" t="s">
        <v>51</v>
      </c>
      <c r="P298" s="142">
        <f>O298*H298</f>
        <v>0</v>
      </c>
      <c r="Q298" s="142">
        <v>8.9999999999999993E-3</v>
      </c>
      <c r="R298" s="142">
        <f>Q298*H298</f>
        <v>0.87546599999999997</v>
      </c>
      <c r="S298" s="142">
        <v>0</v>
      </c>
      <c r="T298" s="143">
        <f>S298*H298</f>
        <v>0</v>
      </c>
      <c r="AR298" s="144" t="s">
        <v>199</v>
      </c>
      <c r="AT298" s="144" t="s">
        <v>194</v>
      </c>
      <c r="AU298" s="144" t="s">
        <v>225</v>
      </c>
      <c r="AY298" s="18" t="s">
        <v>192</v>
      </c>
      <c r="BE298" s="145">
        <f>IF(N298="základní",J298,0)</f>
        <v>0</v>
      </c>
      <c r="BF298" s="145">
        <f>IF(N298="snížená",J298,0)</f>
        <v>0</v>
      </c>
      <c r="BG298" s="145">
        <f>IF(N298="zákl. přenesená",J298,0)</f>
        <v>0</v>
      </c>
      <c r="BH298" s="145">
        <f>IF(N298="sníž. přenesená",J298,0)</f>
        <v>0</v>
      </c>
      <c r="BI298" s="145">
        <f>IF(N298="nulová",J298,0)</f>
        <v>0</v>
      </c>
      <c r="BJ298" s="18" t="s">
        <v>22</v>
      </c>
      <c r="BK298" s="145">
        <f>ROUND(I298*H298,2)</f>
        <v>0</v>
      </c>
      <c r="BL298" s="18" t="s">
        <v>199</v>
      </c>
      <c r="BM298" s="144" t="s">
        <v>5268</v>
      </c>
    </row>
    <row r="299" spans="2:65" s="1" customFormat="1" ht="10.199999999999999" x14ac:dyDescent="0.2">
      <c r="B299" s="33"/>
      <c r="D299" s="146" t="s">
        <v>201</v>
      </c>
      <c r="F299" s="147" t="s">
        <v>5269</v>
      </c>
      <c r="I299" s="148"/>
      <c r="L299" s="33"/>
      <c r="M299" s="149"/>
      <c r="T299" s="54"/>
      <c r="AT299" s="18" t="s">
        <v>201</v>
      </c>
      <c r="AU299" s="18" t="s">
        <v>225</v>
      </c>
    </row>
    <row r="300" spans="2:65" s="12" customFormat="1" ht="10.199999999999999" x14ac:dyDescent="0.2">
      <c r="B300" s="150"/>
      <c r="D300" s="151" t="s">
        <v>203</v>
      </c>
      <c r="E300" s="152" t="s">
        <v>20</v>
      </c>
      <c r="F300" s="153" t="s">
        <v>5270</v>
      </c>
      <c r="H300" s="152" t="s">
        <v>20</v>
      </c>
      <c r="I300" s="154"/>
      <c r="L300" s="150"/>
      <c r="M300" s="155"/>
      <c r="T300" s="156"/>
      <c r="AT300" s="152" t="s">
        <v>203</v>
      </c>
      <c r="AU300" s="152" t="s">
        <v>225</v>
      </c>
      <c r="AV300" s="12" t="s">
        <v>22</v>
      </c>
      <c r="AW300" s="12" t="s">
        <v>39</v>
      </c>
      <c r="AX300" s="12" t="s">
        <v>80</v>
      </c>
      <c r="AY300" s="152" t="s">
        <v>192</v>
      </c>
    </row>
    <row r="301" spans="2:65" s="13" customFormat="1" ht="10.199999999999999" x14ac:dyDescent="0.2">
      <c r="B301" s="157"/>
      <c r="D301" s="151" t="s">
        <v>203</v>
      </c>
      <c r="E301" s="158" t="s">
        <v>20</v>
      </c>
      <c r="F301" s="159" t="s">
        <v>5271</v>
      </c>
      <c r="H301" s="160">
        <v>97.274000000000001</v>
      </c>
      <c r="I301" s="161"/>
      <c r="L301" s="157"/>
      <c r="M301" s="162"/>
      <c r="T301" s="163"/>
      <c r="AT301" s="158" t="s">
        <v>203</v>
      </c>
      <c r="AU301" s="158" t="s">
        <v>225</v>
      </c>
      <c r="AV301" s="13" t="s">
        <v>89</v>
      </c>
      <c r="AW301" s="13" t="s">
        <v>39</v>
      </c>
      <c r="AX301" s="13" t="s">
        <v>80</v>
      </c>
      <c r="AY301" s="158" t="s">
        <v>192</v>
      </c>
    </row>
    <row r="302" spans="2:65" s="14" customFormat="1" ht="10.199999999999999" x14ac:dyDescent="0.2">
      <c r="B302" s="164"/>
      <c r="D302" s="151" t="s">
        <v>203</v>
      </c>
      <c r="E302" s="165" t="s">
        <v>20</v>
      </c>
      <c r="F302" s="166" t="s">
        <v>207</v>
      </c>
      <c r="H302" s="167">
        <v>97.274000000000001</v>
      </c>
      <c r="I302" s="168"/>
      <c r="L302" s="164"/>
      <c r="M302" s="169"/>
      <c r="T302" s="170"/>
      <c r="AT302" s="165" t="s">
        <v>203</v>
      </c>
      <c r="AU302" s="165" t="s">
        <v>225</v>
      </c>
      <c r="AV302" s="14" t="s">
        <v>199</v>
      </c>
      <c r="AW302" s="14" t="s">
        <v>39</v>
      </c>
      <c r="AX302" s="14" t="s">
        <v>22</v>
      </c>
      <c r="AY302" s="165" t="s">
        <v>192</v>
      </c>
    </row>
    <row r="303" spans="2:65" s="1" customFormat="1" ht="16.5" customHeight="1" x14ac:dyDescent="0.2">
      <c r="B303" s="33"/>
      <c r="C303" s="133" t="s">
        <v>395</v>
      </c>
      <c r="D303" s="133" t="s">
        <v>194</v>
      </c>
      <c r="E303" s="134" t="s">
        <v>5272</v>
      </c>
      <c r="F303" s="135" t="s">
        <v>5273</v>
      </c>
      <c r="G303" s="136" t="s">
        <v>234</v>
      </c>
      <c r="H303" s="137">
        <v>97.274000000000001</v>
      </c>
      <c r="I303" s="138"/>
      <c r="J303" s="139">
        <f>ROUND(I303*H303,2)</f>
        <v>0</v>
      </c>
      <c r="K303" s="135" t="s">
        <v>198</v>
      </c>
      <c r="L303" s="33"/>
      <c r="M303" s="140" t="s">
        <v>20</v>
      </c>
      <c r="N303" s="141" t="s">
        <v>51</v>
      </c>
      <c r="P303" s="142">
        <f>O303*H303</f>
        <v>0</v>
      </c>
      <c r="Q303" s="142">
        <v>1.208E-2</v>
      </c>
      <c r="R303" s="142">
        <f>Q303*H303</f>
        <v>1.1750699200000001</v>
      </c>
      <c r="S303" s="142">
        <v>0</v>
      </c>
      <c r="T303" s="143">
        <f>S303*H303</f>
        <v>0</v>
      </c>
      <c r="AR303" s="144" t="s">
        <v>199</v>
      </c>
      <c r="AT303" s="144" t="s">
        <v>194</v>
      </c>
      <c r="AU303" s="144" t="s">
        <v>225</v>
      </c>
      <c r="AY303" s="18" t="s">
        <v>192</v>
      </c>
      <c r="BE303" s="145">
        <f>IF(N303="základní",J303,0)</f>
        <v>0</v>
      </c>
      <c r="BF303" s="145">
        <f>IF(N303="snížená",J303,0)</f>
        <v>0</v>
      </c>
      <c r="BG303" s="145">
        <f>IF(N303="zákl. přenesená",J303,0)</f>
        <v>0</v>
      </c>
      <c r="BH303" s="145">
        <f>IF(N303="sníž. přenesená",J303,0)</f>
        <v>0</v>
      </c>
      <c r="BI303" s="145">
        <f>IF(N303="nulová",J303,0)</f>
        <v>0</v>
      </c>
      <c r="BJ303" s="18" t="s">
        <v>22</v>
      </c>
      <c r="BK303" s="145">
        <f>ROUND(I303*H303,2)</f>
        <v>0</v>
      </c>
      <c r="BL303" s="18" t="s">
        <v>199</v>
      </c>
      <c r="BM303" s="144" t="s">
        <v>5274</v>
      </c>
    </row>
    <row r="304" spans="2:65" s="1" customFormat="1" ht="10.199999999999999" x14ac:dyDescent="0.2">
      <c r="B304" s="33"/>
      <c r="D304" s="146" t="s">
        <v>201</v>
      </c>
      <c r="F304" s="147" t="s">
        <v>5275</v>
      </c>
      <c r="I304" s="148"/>
      <c r="L304" s="33"/>
      <c r="M304" s="149"/>
      <c r="T304" s="54"/>
      <c r="AT304" s="18" t="s">
        <v>201</v>
      </c>
      <c r="AU304" s="18" t="s">
        <v>225</v>
      </c>
    </row>
    <row r="305" spans="2:65" s="12" customFormat="1" ht="10.199999999999999" x14ac:dyDescent="0.2">
      <c r="B305" s="150"/>
      <c r="D305" s="151" t="s">
        <v>203</v>
      </c>
      <c r="E305" s="152" t="s">
        <v>20</v>
      </c>
      <c r="F305" s="153" t="s">
        <v>5270</v>
      </c>
      <c r="H305" s="152" t="s">
        <v>20</v>
      </c>
      <c r="I305" s="154"/>
      <c r="L305" s="150"/>
      <c r="M305" s="155"/>
      <c r="T305" s="156"/>
      <c r="AT305" s="152" t="s">
        <v>203</v>
      </c>
      <c r="AU305" s="152" t="s">
        <v>225</v>
      </c>
      <c r="AV305" s="12" t="s">
        <v>22</v>
      </c>
      <c r="AW305" s="12" t="s">
        <v>39</v>
      </c>
      <c r="AX305" s="12" t="s">
        <v>80</v>
      </c>
      <c r="AY305" s="152" t="s">
        <v>192</v>
      </c>
    </row>
    <row r="306" spans="2:65" s="13" customFormat="1" ht="10.199999999999999" x14ac:dyDescent="0.2">
      <c r="B306" s="157"/>
      <c r="D306" s="151" t="s">
        <v>203</v>
      </c>
      <c r="E306" s="158" t="s">
        <v>20</v>
      </c>
      <c r="F306" s="159" t="s">
        <v>5271</v>
      </c>
      <c r="H306" s="160">
        <v>97.274000000000001</v>
      </c>
      <c r="I306" s="161"/>
      <c r="L306" s="157"/>
      <c r="M306" s="162"/>
      <c r="T306" s="163"/>
      <c r="AT306" s="158" t="s">
        <v>203</v>
      </c>
      <c r="AU306" s="158" t="s">
        <v>225</v>
      </c>
      <c r="AV306" s="13" t="s">
        <v>89</v>
      </c>
      <c r="AW306" s="13" t="s">
        <v>39</v>
      </c>
      <c r="AX306" s="13" t="s">
        <v>80</v>
      </c>
      <c r="AY306" s="158" t="s">
        <v>192</v>
      </c>
    </row>
    <row r="307" spans="2:65" s="14" customFormat="1" ht="10.199999999999999" x14ac:dyDescent="0.2">
      <c r="B307" s="164"/>
      <c r="D307" s="151" t="s">
        <v>203</v>
      </c>
      <c r="E307" s="165" t="s">
        <v>20</v>
      </c>
      <c r="F307" s="166" t="s">
        <v>207</v>
      </c>
      <c r="H307" s="167">
        <v>97.274000000000001</v>
      </c>
      <c r="I307" s="168"/>
      <c r="L307" s="164"/>
      <c r="M307" s="169"/>
      <c r="T307" s="170"/>
      <c r="AT307" s="165" t="s">
        <v>203</v>
      </c>
      <c r="AU307" s="165" t="s">
        <v>225</v>
      </c>
      <c r="AV307" s="14" t="s">
        <v>199</v>
      </c>
      <c r="AW307" s="14" t="s">
        <v>39</v>
      </c>
      <c r="AX307" s="14" t="s">
        <v>22</v>
      </c>
      <c r="AY307" s="165" t="s">
        <v>192</v>
      </c>
    </row>
    <row r="308" spans="2:65" s="1" customFormat="1" ht="33" customHeight="1" x14ac:dyDescent="0.2">
      <c r="B308" s="33"/>
      <c r="C308" s="133" t="s">
        <v>403</v>
      </c>
      <c r="D308" s="133" t="s">
        <v>194</v>
      </c>
      <c r="E308" s="134" t="s">
        <v>5276</v>
      </c>
      <c r="F308" s="135" t="s">
        <v>5277</v>
      </c>
      <c r="G308" s="136" t="s">
        <v>234</v>
      </c>
      <c r="H308" s="137">
        <v>97.274000000000001</v>
      </c>
      <c r="I308" s="138"/>
      <c r="J308" s="139">
        <f>ROUND(I308*H308,2)</f>
        <v>0</v>
      </c>
      <c r="K308" s="135" t="s">
        <v>198</v>
      </c>
      <c r="L308" s="33"/>
      <c r="M308" s="140" t="s">
        <v>20</v>
      </c>
      <c r="N308" s="141" t="s">
        <v>51</v>
      </c>
      <c r="P308" s="142">
        <f>O308*H308</f>
        <v>0</v>
      </c>
      <c r="Q308" s="142">
        <v>6.0400000000000002E-3</v>
      </c>
      <c r="R308" s="142">
        <f>Q308*H308</f>
        <v>0.58753496000000005</v>
      </c>
      <c r="S308" s="142">
        <v>0</v>
      </c>
      <c r="T308" s="143">
        <f>S308*H308</f>
        <v>0</v>
      </c>
      <c r="AR308" s="144" t="s">
        <v>199</v>
      </c>
      <c r="AT308" s="144" t="s">
        <v>194</v>
      </c>
      <c r="AU308" s="144" t="s">
        <v>225</v>
      </c>
      <c r="AY308" s="18" t="s">
        <v>192</v>
      </c>
      <c r="BE308" s="145">
        <f>IF(N308="základní",J308,0)</f>
        <v>0</v>
      </c>
      <c r="BF308" s="145">
        <f>IF(N308="snížená",J308,0)</f>
        <v>0</v>
      </c>
      <c r="BG308" s="145">
        <f>IF(N308="zákl. přenesená",J308,0)</f>
        <v>0</v>
      </c>
      <c r="BH308" s="145">
        <f>IF(N308="sníž. přenesená",J308,0)</f>
        <v>0</v>
      </c>
      <c r="BI308" s="145">
        <f>IF(N308="nulová",J308,0)</f>
        <v>0</v>
      </c>
      <c r="BJ308" s="18" t="s">
        <v>22</v>
      </c>
      <c r="BK308" s="145">
        <f>ROUND(I308*H308,2)</f>
        <v>0</v>
      </c>
      <c r="BL308" s="18" t="s">
        <v>199</v>
      </c>
      <c r="BM308" s="144" t="s">
        <v>5278</v>
      </c>
    </row>
    <row r="309" spans="2:65" s="1" customFormat="1" ht="10.199999999999999" x14ac:dyDescent="0.2">
      <c r="B309" s="33"/>
      <c r="D309" s="146" t="s">
        <v>201</v>
      </c>
      <c r="F309" s="147" t="s">
        <v>5279</v>
      </c>
      <c r="I309" s="148"/>
      <c r="L309" s="33"/>
      <c r="M309" s="149"/>
      <c r="T309" s="54"/>
      <c r="AT309" s="18" t="s">
        <v>201</v>
      </c>
      <c r="AU309" s="18" t="s">
        <v>225</v>
      </c>
    </row>
    <row r="310" spans="2:65" s="12" customFormat="1" ht="10.199999999999999" x14ac:dyDescent="0.2">
      <c r="B310" s="150"/>
      <c r="D310" s="151" t="s">
        <v>203</v>
      </c>
      <c r="E310" s="152" t="s">
        <v>20</v>
      </c>
      <c r="F310" s="153" t="s">
        <v>5270</v>
      </c>
      <c r="H310" s="152" t="s">
        <v>20</v>
      </c>
      <c r="I310" s="154"/>
      <c r="L310" s="150"/>
      <c r="M310" s="155"/>
      <c r="T310" s="156"/>
      <c r="AT310" s="152" t="s">
        <v>203</v>
      </c>
      <c r="AU310" s="152" t="s">
        <v>225</v>
      </c>
      <c r="AV310" s="12" t="s">
        <v>22</v>
      </c>
      <c r="AW310" s="12" t="s">
        <v>39</v>
      </c>
      <c r="AX310" s="12" t="s">
        <v>80</v>
      </c>
      <c r="AY310" s="152" t="s">
        <v>192</v>
      </c>
    </row>
    <row r="311" spans="2:65" s="13" customFormat="1" ht="10.199999999999999" x14ac:dyDescent="0.2">
      <c r="B311" s="157"/>
      <c r="D311" s="151" t="s">
        <v>203</v>
      </c>
      <c r="E311" s="158" t="s">
        <v>20</v>
      </c>
      <c r="F311" s="159" t="s">
        <v>5271</v>
      </c>
      <c r="H311" s="160">
        <v>97.274000000000001</v>
      </c>
      <c r="I311" s="161"/>
      <c r="L311" s="157"/>
      <c r="M311" s="162"/>
      <c r="T311" s="163"/>
      <c r="AT311" s="158" t="s">
        <v>203</v>
      </c>
      <c r="AU311" s="158" t="s">
        <v>225</v>
      </c>
      <c r="AV311" s="13" t="s">
        <v>89</v>
      </c>
      <c r="AW311" s="13" t="s">
        <v>39</v>
      </c>
      <c r="AX311" s="13" t="s">
        <v>80</v>
      </c>
      <c r="AY311" s="158" t="s">
        <v>192</v>
      </c>
    </row>
    <row r="312" spans="2:65" s="14" customFormat="1" ht="10.199999999999999" x14ac:dyDescent="0.2">
      <c r="B312" s="164"/>
      <c r="D312" s="151" t="s">
        <v>203</v>
      </c>
      <c r="E312" s="165" t="s">
        <v>20</v>
      </c>
      <c r="F312" s="166" t="s">
        <v>207</v>
      </c>
      <c r="H312" s="167">
        <v>97.274000000000001</v>
      </c>
      <c r="I312" s="168"/>
      <c r="L312" s="164"/>
      <c r="M312" s="169"/>
      <c r="T312" s="170"/>
      <c r="AT312" s="165" t="s">
        <v>203</v>
      </c>
      <c r="AU312" s="165" t="s">
        <v>225</v>
      </c>
      <c r="AV312" s="14" t="s">
        <v>199</v>
      </c>
      <c r="AW312" s="14" t="s">
        <v>39</v>
      </c>
      <c r="AX312" s="14" t="s">
        <v>22</v>
      </c>
      <c r="AY312" s="165" t="s">
        <v>192</v>
      </c>
    </row>
    <row r="313" spans="2:65" s="1" customFormat="1" ht="16.5" customHeight="1" x14ac:dyDescent="0.2">
      <c r="B313" s="33"/>
      <c r="C313" s="133" t="s">
        <v>422</v>
      </c>
      <c r="D313" s="133" t="s">
        <v>194</v>
      </c>
      <c r="E313" s="134" t="s">
        <v>5280</v>
      </c>
      <c r="F313" s="135" t="s">
        <v>5281</v>
      </c>
      <c r="G313" s="136" t="s">
        <v>234</v>
      </c>
      <c r="H313" s="137">
        <v>97.274000000000001</v>
      </c>
      <c r="I313" s="138"/>
      <c r="J313" s="139">
        <f>ROUND(I313*H313,2)</f>
        <v>0</v>
      </c>
      <c r="K313" s="135" t="s">
        <v>198</v>
      </c>
      <c r="L313" s="33"/>
      <c r="M313" s="140" t="s">
        <v>20</v>
      </c>
      <c r="N313" s="141" t="s">
        <v>51</v>
      </c>
      <c r="P313" s="142">
        <f>O313*H313</f>
        <v>0</v>
      </c>
      <c r="Q313" s="142">
        <v>1.0800000000000001E-2</v>
      </c>
      <c r="R313" s="142">
        <f>Q313*H313</f>
        <v>1.0505592000000001</v>
      </c>
      <c r="S313" s="142">
        <v>0</v>
      </c>
      <c r="T313" s="143">
        <f>S313*H313</f>
        <v>0</v>
      </c>
      <c r="AR313" s="144" t="s">
        <v>199</v>
      </c>
      <c r="AT313" s="144" t="s">
        <v>194</v>
      </c>
      <c r="AU313" s="144" t="s">
        <v>225</v>
      </c>
      <c r="AY313" s="18" t="s">
        <v>192</v>
      </c>
      <c r="BE313" s="145">
        <f>IF(N313="základní",J313,0)</f>
        <v>0</v>
      </c>
      <c r="BF313" s="145">
        <f>IF(N313="snížená",J313,0)</f>
        <v>0</v>
      </c>
      <c r="BG313" s="145">
        <f>IF(N313="zákl. přenesená",J313,0)</f>
        <v>0</v>
      </c>
      <c r="BH313" s="145">
        <f>IF(N313="sníž. přenesená",J313,0)</f>
        <v>0</v>
      </c>
      <c r="BI313" s="145">
        <f>IF(N313="nulová",J313,0)</f>
        <v>0</v>
      </c>
      <c r="BJ313" s="18" t="s">
        <v>22</v>
      </c>
      <c r="BK313" s="145">
        <f>ROUND(I313*H313,2)</f>
        <v>0</v>
      </c>
      <c r="BL313" s="18" t="s">
        <v>199</v>
      </c>
      <c r="BM313" s="144" t="s">
        <v>5282</v>
      </c>
    </row>
    <row r="314" spans="2:65" s="1" customFormat="1" ht="10.199999999999999" x14ac:dyDescent="0.2">
      <c r="B314" s="33"/>
      <c r="D314" s="146" t="s">
        <v>201</v>
      </c>
      <c r="F314" s="147" t="s">
        <v>5283</v>
      </c>
      <c r="I314" s="148"/>
      <c r="L314" s="33"/>
      <c r="M314" s="149"/>
      <c r="T314" s="54"/>
      <c r="AT314" s="18" t="s">
        <v>201</v>
      </c>
      <c r="AU314" s="18" t="s">
        <v>225</v>
      </c>
    </row>
    <row r="315" spans="2:65" s="12" customFormat="1" ht="10.199999999999999" x14ac:dyDescent="0.2">
      <c r="B315" s="150"/>
      <c r="D315" s="151" t="s">
        <v>203</v>
      </c>
      <c r="E315" s="152" t="s">
        <v>20</v>
      </c>
      <c r="F315" s="153" t="s">
        <v>5270</v>
      </c>
      <c r="H315" s="152" t="s">
        <v>20</v>
      </c>
      <c r="I315" s="154"/>
      <c r="L315" s="150"/>
      <c r="M315" s="155"/>
      <c r="T315" s="156"/>
      <c r="AT315" s="152" t="s">
        <v>203</v>
      </c>
      <c r="AU315" s="152" t="s">
        <v>225</v>
      </c>
      <c r="AV315" s="12" t="s">
        <v>22</v>
      </c>
      <c r="AW315" s="12" t="s">
        <v>39</v>
      </c>
      <c r="AX315" s="12" t="s">
        <v>80</v>
      </c>
      <c r="AY315" s="152" t="s">
        <v>192</v>
      </c>
    </row>
    <row r="316" spans="2:65" s="13" customFormat="1" ht="10.199999999999999" x14ac:dyDescent="0.2">
      <c r="B316" s="157"/>
      <c r="D316" s="151" t="s">
        <v>203</v>
      </c>
      <c r="E316" s="158" t="s">
        <v>20</v>
      </c>
      <c r="F316" s="159" t="s">
        <v>5271</v>
      </c>
      <c r="H316" s="160">
        <v>97.274000000000001</v>
      </c>
      <c r="I316" s="161"/>
      <c r="L316" s="157"/>
      <c r="M316" s="162"/>
      <c r="T316" s="163"/>
      <c r="AT316" s="158" t="s">
        <v>203</v>
      </c>
      <c r="AU316" s="158" t="s">
        <v>225</v>
      </c>
      <c r="AV316" s="13" t="s">
        <v>89</v>
      </c>
      <c r="AW316" s="13" t="s">
        <v>39</v>
      </c>
      <c r="AX316" s="13" t="s">
        <v>80</v>
      </c>
      <c r="AY316" s="158" t="s">
        <v>192</v>
      </c>
    </row>
    <row r="317" spans="2:65" s="14" customFormat="1" ht="10.199999999999999" x14ac:dyDescent="0.2">
      <c r="B317" s="164"/>
      <c r="D317" s="151" t="s">
        <v>203</v>
      </c>
      <c r="E317" s="165" t="s">
        <v>20</v>
      </c>
      <c r="F317" s="166" t="s">
        <v>207</v>
      </c>
      <c r="H317" s="167">
        <v>97.274000000000001</v>
      </c>
      <c r="I317" s="168"/>
      <c r="L317" s="164"/>
      <c r="M317" s="169"/>
      <c r="T317" s="170"/>
      <c r="AT317" s="165" t="s">
        <v>203</v>
      </c>
      <c r="AU317" s="165" t="s">
        <v>225</v>
      </c>
      <c r="AV317" s="14" t="s">
        <v>199</v>
      </c>
      <c r="AW317" s="14" t="s">
        <v>39</v>
      </c>
      <c r="AX317" s="14" t="s">
        <v>22</v>
      </c>
      <c r="AY317" s="165" t="s">
        <v>192</v>
      </c>
    </row>
    <row r="318" spans="2:65" s="1" customFormat="1" ht="24.15" customHeight="1" x14ac:dyDescent="0.2">
      <c r="B318" s="33"/>
      <c r="C318" s="133" t="s">
        <v>437</v>
      </c>
      <c r="D318" s="133" t="s">
        <v>194</v>
      </c>
      <c r="E318" s="134" t="s">
        <v>5284</v>
      </c>
      <c r="F318" s="135" t="s">
        <v>5285</v>
      </c>
      <c r="G318" s="136" t="s">
        <v>234</v>
      </c>
      <c r="H318" s="137">
        <v>97.274000000000001</v>
      </c>
      <c r="I318" s="138"/>
      <c r="J318" s="139">
        <f>ROUND(I318*H318,2)</f>
        <v>0</v>
      </c>
      <c r="K318" s="135" t="s">
        <v>198</v>
      </c>
      <c r="L318" s="33"/>
      <c r="M318" s="140" t="s">
        <v>20</v>
      </c>
      <c r="N318" s="141" t="s">
        <v>51</v>
      </c>
      <c r="P318" s="142">
        <f>O318*H318</f>
        <v>0</v>
      </c>
      <c r="Q318" s="142">
        <v>2.7000000000000001E-3</v>
      </c>
      <c r="R318" s="142">
        <f>Q318*H318</f>
        <v>0.26263980000000003</v>
      </c>
      <c r="S318" s="142">
        <v>0</v>
      </c>
      <c r="T318" s="143">
        <f>S318*H318</f>
        <v>0</v>
      </c>
      <c r="AR318" s="144" t="s">
        <v>199</v>
      </c>
      <c r="AT318" s="144" t="s">
        <v>194</v>
      </c>
      <c r="AU318" s="144" t="s">
        <v>225</v>
      </c>
      <c r="AY318" s="18" t="s">
        <v>192</v>
      </c>
      <c r="BE318" s="145">
        <f>IF(N318="základní",J318,0)</f>
        <v>0</v>
      </c>
      <c r="BF318" s="145">
        <f>IF(N318="snížená",J318,0)</f>
        <v>0</v>
      </c>
      <c r="BG318" s="145">
        <f>IF(N318="zákl. přenesená",J318,0)</f>
        <v>0</v>
      </c>
      <c r="BH318" s="145">
        <f>IF(N318="sníž. přenesená",J318,0)</f>
        <v>0</v>
      </c>
      <c r="BI318" s="145">
        <f>IF(N318="nulová",J318,0)</f>
        <v>0</v>
      </c>
      <c r="BJ318" s="18" t="s">
        <v>22</v>
      </c>
      <c r="BK318" s="145">
        <f>ROUND(I318*H318,2)</f>
        <v>0</v>
      </c>
      <c r="BL318" s="18" t="s">
        <v>199</v>
      </c>
      <c r="BM318" s="144" t="s">
        <v>5286</v>
      </c>
    </row>
    <row r="319" spans="2:65" s="1" customFormat="1" ht="10.199999999999999" x14ac:dyDescent="0.2">
      <c r="B319" s="33"/>
      <c r="D319" s="146" t="s">
        <v>201</v>
      </c>
      <c r="F319" s="147" t="s">
        <v>5287</v>
      </c>
      <c r="I319" s="148"/>
      <c r="L319" s="33"/>
      <c r="M319" s="149"/>
      <c r="T319" s="54"/>
      <c r="AT319" s="18" t="s">
        <v>201</v>
      </c>
      <c r="AU319" s="18" t="s">
        <v>225</v>
      </c>
    </row>
    <row r="320" spans="2:65" s="12" customFormat="1" ht="10.199999999999999" x14ac:dyDescent="0.2">
      <c r="B320" s="150"/>
      <c r="D320" s="151" t="s">
        <v>203</v>
      </c>
      <c r="E320" s="152" t="s">
        <v>20</v>
      </c>
      <c r="F320" s="153" t="s">
        <v>5270</v>
      </c>
      <c r="H320" s="152" t="s">
        <v>20</v>
      </c>
      <c r="I320" s="154"/>
      <c r="L320" s="150"/>
      <c r="M320" s="155"/>
      <c r="T320" s="156"/>
      <c r="AT320" s="152" t="s">
        <v>203</v>
      </c>
      <c r="AU320" s="152" t="s">
        <v>225</v>
      </c>
      <c r="AV320" s="12" t="s">
        <v>22</v>
      </c>
      <c r="AW320" s="12" t="s">
        <v>39</v>
      </c>
      <c r="AX320" s="12" t="s">
        <v>80</v>
      </c>
      <c r="AY320" s="152" t="s">
        <v>192</v>
      </c>
    </row>
    <row r="321" spans="2:65" s="13" customFormat="1" ht="10.199999999999999" x14ac:dyDescent="0.2">
      <c r="B321" s="157"/>
      <c r="D321" s="151" t="s">
        <v>203</v>
      </c>
      <c r="E321" s="158" t="s">
        <v>20</v>
      </c>
      <c r="F321" s="159" t="s">
        <v>5271</v>
      </c>
      <c r="H321" s="160">
        <v>97.274000000000001</v>
      </c>
      <c r="I321" s="161"/>
      <c r="L321" s="157"/>
      <c r="M321" s="162"/>
      <c r="T321" s="163"/>
      <c r="AT321" s="158" t="s">
        <v>203</v>
      </c>
      <c r="AU321" s="158" t="s">
        <v>225</v>
      </c>
      <c r="AV321" s="13" t="s">
        <v>89</v>
      </c>
      <c r="AW321" s="13" t="s">
        <v>39</v>
      </c>
      <c r="AX321" s="13" t="s">
        <v>80</v>
      </c>
      <c r="AY321" s="158" t="s">
        <v>192</v>
      </c>
    </row>
    <row r="322" spans="2:65" s="14" customFormat="1" ht="10.199999999999999" x14ac:dyDescent="0.2">
      <c r="B322" s="164"/>
      <c r="D322" s="151" t="s">
        <v>203</v>
      </c>
      <c r="E322" s="165" t="s">
        <v>20</v>
      </c>
      <c r="F322" s="166" t="s">
        <v>207</v>
      </c>
      <c r="H322" s="167">
        <v>97.274000000000001</v>
      </c>
      <c r="I322" s="168"/>
      <c r="L322" s="164"/>
      <c r="M322" s="169"/>
      <c r="T322" s="170"/>
      <c r="AT322" s="165" t="s">
        <v>203</v>
      </c>
      <c r="AU322" s="165" t="s">
        <v>225</v>
      </c>
      <c r="AV322" s="14" t="s">
        <v>199</v>
      </c>
      <c r="AW322" s="14" t="s">
        <v>39</v>
      </c>
      <c r="AX322" s="14" t="s">
        <v>22</v>
      </c>
      <c r="AY322" s="165" t="s">
        <v>192</v>
      </c>
    </row>
    <row r="323" spans="2:65" s="1" customFormat="1" ht="16.5" customHeight="1" x14ac:dyDescent="0.2">
      <c r="B323" s="33"/>
      <c r="C323" s="133" t="s">
        <v>444</v>
      </c>
      <c r="D323" s="133" t="s">
        <v>194</v>
      </c>
      <c r="E323" s="134" t="s">
        <v>5288</v>
      </c>
      <c r="F323" s="135" t="s">
        <v>5289</v>
      </c>
      <c r="G323" s="136" t="s">
        <v>234</v>
      </c>
      <c r="H323" s="137">
        <v>97.274000000000001</v>
      </c>
      <c r="I323" s="138"/>
      <c r="J323" s="139">
        <f>ROUND(I323*H323,2)</f>
        <v>0</v>
      </c>
      <c r="K323" s="135" t="s">
        <v>198</v>
      </c>
      <c r="L323" s="33"/>
      <c r="M323" s="140" t="s">
        <v>20</v>
      </c>
      <c r="N323" s="141" t="s">
        <v>51</v>
      </c>
      <c r="P323" s="142">
        <f>O323*H323</f>
        <v>0</v>
      </c>
      <c r="Q323" s="142">
        <v>4.0000000000000001E-3</v>
      </c>
      <c r="R323" s="142">
        <f>Q323*H323</f>
        <v>0.389096</v>
      </c>
      <c r="S323" s="142">
        <v>0</v>
      </c>
      <c r="T323" s="143">
        <f>S323*H323</f>
        <v>0</v>
      </c>
      <c r="AR323" s="144" t="s">
        <v>199</v>
      </c>
      <c r="AT323" s="144" t="s">
        <v>194</v>
      </c>
      <c r="AU323" s="144" t="s">
        <v>225</v>
      </c>
      <c r="AY323" s="18" t="s">
        <v>192</v>
      </c>
      <c r="BE323" s="145">
        <f>IF(N323="základní",J323,0)</f>
        <v>0</v>
      </c>
      <c r="BF323" s="145">
        <f>IF(N323="snížená",J323,0)</f>
        <v>0</v>
      </c>
      <c r="BG323" s="145">
        <f>IF(N323="zákl. přenesená",J323,0)</f>
        <v>0</v>
      </c>
      <c r="BH323" s="145">
        <f>IF(N323="sníž. přenesená",J323,0)</f>
        <v>0</v>
      </c>
      <c r="BI323" s="145">
        <f>IF(N323="nulová",J323,0)</f>
        <v>0</v>
      </c>
      <c r="BJ323" s="18" t="s">
        <v>22</v>
      </c>
      <c r="BK323" s="145">
        <f>ROUND(I323*H323,2)</f>
        <v>0</v>
      </c>
      <c r="BL323" s="18" t="s">
        <v>199</v>
      </c>
      <c r="BM323" s="144" t="s">
        <v>5290</v>
      </c>
    </row>
    <row r="324" spans="2:65" s="1" customFormat="1" ht="10.199999999999999" x14ac:dyDescent="0.2">
      <c r="B324" s="33"/>
      <c r="D324" s="146" t="s">
        <v>201</v>
      </c>
      <c r="F324" s="147" t="s">
        <v>5291</v>
      </c>
      <c r="I324" s="148"/>
      <c r="L324" s="33"/>
      <c r="M324" s="149"/>
      <c r="T324" s="54"/>
      <c r="AT324" s="18" t="s">
        <v>201</v>
      </c>
      <c r="AU324" s="18" t="s">
        <v>225</v>
      </c>
    </row>
    <row r="325" spans="2:65" s="12" customFormat="1" ht="10.199999999999999" x14ac:dyDescent="0.2">
      <c r="B325" s="150"/>
      <c r="D325" s="151" t="s">
        <v>203</v>
      </c>
      <c r="E325" s="152" t="s">
        <v>20</v>
      </c>
      <c r="F325" s="153" t="s">
        <v>5270</v>
      </c>
      <c r="H325" s="152" t="s">
        <v>20</v>
      </c>
      <c r="I325" s="154"/>
      <c r="L325" s="150"/>
      <c r="M325" s="155"/>
      <c r="T325" s="156"/>
      <c r="AT325" s="152" t="s">
        <v>203</v>
      </c>
      <c r="AU325" s="152" t="s">
        <v>225</v>
      </c>
      <c r="AV325" s="12" t="s">
        <v>22</v>
      </c>
      <c r="AW325" s="12" t="s">
        <v>39</v>
      </c>
      <c r="AX325" s="12" t="s">
        <v>80</v>
      </c>
      <c r="AY325" s="152" t="s">
        <v>192</v>
      </c>
    </row>
    <row r="326" spans="2:65" s="13" customFormat="1" ht="10.199999999999999" x14ac:dyDescent="0.2">
      <c r="B326" s="157"/>
      <c r="D326" s="151" t="s">
        <v>203</v>
      </c>
      <c r="E326" s="158" t="s">
        <v>20</v>
      </c>
      <c r="F326" s="159" t="s">
        <v>5271</v>
      </c>
      <c r="H326" s="160">
        <v>97.274000000000001</v>
      </c>
      <c r="I326" s="161"/>
      <c r="L326" s="157"/>
      <c r="M326" s="162"/>
      <c r="T326" s="163"/>
      <c r="AT326" s="158" t="s">
        <v>203</v>
      </c>
      <c r="AU326" s="158" t="s">
        <v>225</v>
      </c>
      <c r="AV326" s="13" t="s">
        <v>89</v>
      </c>
      <c r="AW326" s="13" t="s">
        <v>39</v>
      </c>
      <c r="AX326" s="13" t="s">
        <v>80</v>
      </c>
      <c r="AY326" s="158" t="s">
        <v>192</v>
      </c>
    </row>
    <row r="327" spans="2:65" s="14" customFormat="1" ht="10.199999999999999" x14ac:dyDescent="0.2">
      <c r="B327" s="164"/>
      <c r="D327" s="151" t="s">
        <v>203</v>
      </c>
      <c r="E327" s="165" t="s">
        <v>20</v>
      </c>
      <c r="F327" s="166" t="s">
        <v>207</v>
      </c>
      <c r="H327" s="167">
        <v>97.274000000000001</v>
      </c>
      <c r="I327" s="168"/>
      <c r="L327" s="164"/>
      <c r="M327" s="169"/>
      <c r="T327" s="170"/>
      <c r="AT327" s="165" t="s">
        <v>203</v>
      </c>
      <c r="AU327" s="165" t="s">
        <v>225</v>
      </c>
      <c r="AV327" s="14" t="s">
        <v>199</v>
      </c>
      <c r="AW327" s="14" t="s">
        <v>39</v>
      </c>
      <c r="AX327" s="14" t="s">
        <v>22</v>
      </c>
      <c r="AY327" s="165" t="s">
        <v>192</v>
      </c>
    </row>
    <row r="328" spans="2:65" s="1" customFormat="1" ht="16.5" customHeight="1" x14ac:dyDescent="0.2">
      <c r="B328" s="33"/>
      <c r="C328" s="133" t="s">
        <v>453</v>
      </c>
      <c r="D328" s="133" t="s">
        <v>194</v>
      </c>
      <c r="E328" s="134" t="s">
        <v>5292</v>
      </c>
      <c r="F328" s="135" t="s">
        <v>5293</v>
      </c>
      <c r="G328" s="136" t="s">
        <v>234</v>
      </c>
      <c r="H328" s="137">
        <v>98.099000000000004</v>
      </c>
      <c r="I328" s="138"/>
      <c r="J328" s="139">
        <f>ROUND(I328*H328,2)</f>
        <v>0</v>
      </c>
      <c r="K328" s="135" t="s">
        <v>198</v>
      </c>
      <c r="L328" s="33"/>
      <c r="M328" s="140" t="s">
        <v>20</v>
      </c>
      <c r="N328" s="141" t="s">
        <v>51</v>
      </c>
      <c r="P328" s="142">
        <f>O328*H328</f>
        <v>0</v>
      </c>
      <c r="Q328" s="142">
        <v>0</v>
      </c>
      <c r="R328" s="142">
        <f>Q328*H328</f>
        <v>0</v>
      </c>
      <c r="S328" s="142">
        <v>0</v>
      </c>
      <c r="T328" s="143">
        <f>S328*H328</f>
        <v>0</v>
      </c>
      <c r="AR328" s="144" t="s">
        <v>199</v>
      </c>
      <c r="AT328" s="144" t="s">
        <v>194</v>
      </c>
      <c r="AU328" s="144" t="s">
        <v>225</v>
      </c>
      <c r="AY328" s="18" t="s">
        <v>192</v>
      </c>
      <c r="BE328" s="145">
        <f>IF(N328="základní",J328,0)</f>
        <v>0</v>
      </c>
      <c r="BF328" s="145">
        <f>IF(N328="snížená",J328,0)</f>
        <v>0</v>
      </c>
      <c r="BG328" s="145">
        <f>IF(N328="zákl. přenesená",J328,0)</f>
        <v>0</v>
      </c>
      <c r="BH328" s="145">
        <f>IF(N328="sníž. přenesená",J328,0)</f>
        <v>0</v>
      </c>
      <c r="BI328" s="145">
        <f>IF(N328="nulová",J328,0)</f>
        <v>0</v>
      </c>
      <c r="BJ328" s="18" t="s">
        <v>22</v>
      </c>
      <c r="BK328" s="145">
        <f>ROUND(I328*H328,2)</f>
        <v>0</v>
      </c>
      <c r="BL328" s="18" t="s">
        <v>199</v>
      </c>
      <c r="BM328" s="144" t="s">
        <v>5294</v>
      </c>
    </row>
    <row r="329" spans="2:65" s="1" customFormat="1" ht="10.199999999999999" x14ac:dyDescent="0.2">
      <c r="B329" s="33"/>
      <c r="D329" s="146" t="s">
        <v>201</v>
      </c>
      <c r="F329" s="147" t="s">
        <v>5295</v>
      </c>
      <c r="I329" s="148"/>
      <c r="L329" s="33"/>
      <c r="M329" s="149"/>
      <c r="T329" s="54"/>
      <c r="AT329" s="18" t="s">
        <v>201</v>
      </c>
      <c r="AU329" s="18" t="s">
        <v>225</v>
      </c>
    </row>
    <row r="330" spans="2:65" s="12" customFormat="1" ht="10.199999999999999" x14ac:dyDescent="0.2">
      <c r="B330" s="150"/>
      <c r="D330" s="151" t="s">
        <v>203</v>
      </c>
      <c r="E330" s="152" t="s">
        <v>20</v>
      </c>
      <c r="F330" s="153" t="s">
        <v>5296</v>
      </c>
      <c r="H330" s="152" t="s">
        <v>20</v>
      </c>
      <c r="I330" s="154"/>
      <c r="L330" s="150"/>
      <c r="M330" s="155"/>
      <c r="T330" s="156"/>
      <c r="AT330" s="152" t="s">
        <v>203</v>
      </c>
      <c r="AU330" s="152" t="s">
        <v>225</v>
      </c>
      <c r="AV330" s="12" t="s">
        <v>22</v>
      </c>
      <c r="AW330" s="12" t="s">
        <v>39</v>
      </c>
      <c r="AX330" s="12" t="s">
        <v>80</v>
      </c>
      <c r="AY330" s="152" t="s">
        <v>192</v>
      </c>
    </row>
    <row r="331" spans="2:65" s="13" customFormat="1" ht="10.199999999999999" x14ac:dyDescent="0.2">
      <c r="B331" s="157"/>
      <c r="D331" s="151" t="s">
        <v>203</v>
      </c>
      <c r="E331" s="158" t="s">
        <v>20</v>
      </c>
      <c r="F331" s="159" t="s">
        <v>5144</v>
      </c>
      <c r="H331" s="160">
        <v>98.099000000000004</v>
      </c>
      <c r="I331" s="161"/>
      <c r="L331" s="157"/>
      <c r="M331" s="162"/>
      <c r="T331" s="163"/>
      <c r="AT331" s="158" t="s">
        <v>203</v>
      </c>
      <c r="AU331" s="158" t="s">
        <v>225</v>
      </c>
      <c r="AV331" s="13" t="s">
        <v>89</v>
      </c>
      <c r="AW331" s="13" t="s">
        <v>39</v>
      </c>
      <c r="AX331" s="13" t="s">
        <v>80</v>
      </c>
      <c r="AY331" s="158" t="s">
        <v>192</v>
      </c>
    </row>
    <row r="332" spans="2:65" s="15" customFormat="1" ht="10.199999999999999" x14ac:dyDescent="0.2">
      <c r="B332" s="171"/>
      <c r="D332" s="151" t="s">
        <v>203</v>
      </c>
      <c r="E332" s="172" t="s">
        <v>20</v>
      </c>
      <c r="F332" s="173" t="s">
        <v>335</v>
      </c>
      <c r="H332" s="174">
        <v>98.099000000000004</v>
      </c>
      <c r="I332" s="175"/>
      <c r="L332" s="171"/>
      <c r="M332" s="176"/>
      <c r="T332" s="177"/>
      <c r="AT332" s="172" t="s">
        <v>203</v>
      </c>
      <c r="AU332" s="172" t="s">
        <v>225</v>
      </c>
      <c r="AV332" s="15" t="s">
        <v>225</v>
      </c>
      <c r="AW332" s="15" t="s">
        <v>39</v>
      </c>
      <c r="AX332" s="15" t="s">
        <v>22</v>
      </c>
      <c r="AY332" s="172" t="s">
        <v>192</v>
      </c>
    </row>
    <row r="333" spans="2:65" s="1" customFormat="1" ht="16.5" customHeight="1" x14ac:dyDescent="0.2">
      <c r="B333" s="33"/>
      <c r="C333" s="133" t="s">
        <v>459</v>
      </c>
      <c r="D333" s="133" t="s">
        <v>194</v>
      </c>
      <c r="E333" s="134" t="s">
        <v>4340</v>
      </c>
      <c r="F333" s="135" t="s">
        <v>4341</v>
      </c>
      <c r="G333" s="136" t="s">
        <v>234</v>
      </c>
      <c r="H333" s="137">
        <v>98.099000000000004</v>
      </c>
      <c r="I333" s="138"/>
      <c r="J333" s="139">
        <f>ROUND(I333*H333,2)</f>
        <v>0</v>
      </c>
      <c r="K333" s="135" t="s">
        <v>198</v>
      </c>
      <c r="L333" s="33"/>
      <c r="M333" s="140" t="s">
        <v>20</v>
      </c>
      <c r="N333" s="141" t="s">
        <v>51</v>
      </c>
      <c r="P333" s="142">
        <f>O333*H333</f>
        <v>0</v>
      </c>
      <c r="Q333" s="142">
        <v>0</v>
      </c>
      <c r="R333" s="142">
        <f>Q333*H333</f>
        <v>0</v>
      </c>
      <c r="S333" s="142">
        <v>0</v>
      </c>
      <c r="T333" s="143">
        <f>S333*H333</f>
        <v>0</v>
      </c>
      <c r="AR333" s="144" t="s">
        <v>199</v>
      </c>
      <c r="AT333" s="144" t="s">
        <v>194</v>
      </c>
      <c r="AU333" s="144" t="s">
        <v>225</v>
      </c>
      <c r="AY333" s="18" t="s">
        <v>192</v>
      </c>
      <c r="BE333" s="145">
        <f>IF(N333="základní",J333,0)</f>
        <v>0</v>
      </c>
      <c r="BF333" s="145">
        <f>IF(N333="snížená",J333,0)</f>
        <v>0</v>
      </c>
      <c r="BG333" s="145">
        <f>IF(N333="zákl. přenesená",J333,0)</f>
        <v>0</v>
      </c>
      <c r="BH333" s="145">
        <f>IF(N333="sníž. přenesená",J333,0)</f>
        <v>0</v>
      </c>
      <c r="BI333" s="145">
        <f>IF(N333="nulová",J333,0)</f>
        <v>0</v>
      </c>
      <c r="BJ333" s="18" t="s">
        <v>22</v>
      </c>
      <c r="BK333" s="145">
        <f>ROUND(I333*H333,2)</f>
        <v>0</v>
      </c>
      <c r="BL333" s="18" t="s">
        <v>199</v>
      </c>
      <c r="BM333" s="144" t="s">
        <v>5297</v>
      </c>
    </row>
    <row r="334" spans="2:65" s="1" customFormat="1" ht="10.199999999999999" x14ac:dyDescent="0.2">
      <c r="B334" s="33"/>
      <c r="D334" s="146" t="s">
        <v>201</v>
      </c>
      <c r="F334" s="147" t="s">
        <v>4343</v>
      </c>
      <c r="I334" s="148"/>
      <c r="L334" s="33"/>
      <c r="M334" s="149"/>
      <c r="T334" s="54"/>
      <c r="AT334" s="18" t="s">
        <v>201</v>
      </c>
      <c r="AU334" s="18" t="s">
        <v>225</v>
      </c>
    </row>
    <row r="335" spans="2:65" s="12" customFormat="1" ht="10.199999999999999" x14ac:dyDescent="0.2">
      <c r="B335" s="150"/>
      <c r="D335" s="151" t="s">
        <v>203</v>
      </c>
      <c r="E335" s="152" t="s">
        <v>20</v>
      </c>
      <c r="F335" s="153" t="s">
        <v>5296</v>
      </c>
      <c r="H335" s="152" t="s">
        <v>20</v>
      </c>
      <c r="I335" s="154"/>
      <c r="L335" s="150"/>
      <c r="M335" s="155"/>
      <c r="T335" s="156"/>
      <c r="AT335" s="152" t="s">
        <v>203</v>
      </c>
      <c r="AU335" s="152" t="s">
        <v>225</v>
      </c>
      <c r="AV335" s="12" t="s">
        <v>22</v>
      </c>
      <c r="AW335" s="12" t="s">
        <v>39</v>
      </c>
      <c r="AX335" s="12" t="s">
        <v>80</v>
      </c>
      <c r="AY335" s="152" t="s">
        <v>192</v>
      </c>
    </row>
    <row r="336" spans="2:65" s="13" customFormat="1" ht="10.199999999999999" x14ac:dyDescent="0.2">
      <c r="B336" s="157"/>
      <c r="D336" s="151" t="s">
        <v>203</v>
      </c>
      <c r="E336" s="158" t="s">
        <v>20</v>
      </c>
      <c r="F336" s="159" t="s">
        <v>5144</v>
      </c>
      <c r="H336" s="160">
        <v>98.099000000000004</v>
      </c>
      <c r="I336" s="161"/>
      <c r="L336" s="157"/>
      <c r="M336" s="162"/>
      <c r="T336" s="163"/>
      <c r="AT336" s="158" t="s">
        <v>203</v>
      </c>
      <c r="AU336" s="158" t="s">
        <v>225</v>
      </c>
      <c r="AV336" s="13" t="s">
        <v>89</v>
      </c>
      <c r="AW336" s="13" t="s">
        <v>39</v>
      </c>
      <c r="AX336" s="13" t="s">
        <v>80</v>
      </c>
      <c r="AY336" s="158" t="s">
        <v>192</v>
      </c>
    </row>
    <row r="337" spans="2:65" s="15" customFormat="1" ht="10.199999999999999" x14ac:dyDescent="0.2">
      <c r="B337" s="171"/>
      <c r="D337" s="151" t="s">
        <v>203</v>
      </c>
      <c r="E337" s="172" t="s">
        <v>20</v>
      </c>
      <c r="F337" s="173" t="s">
        <v>335</v>
      </c>
      <c r="H337" s="174">
        <v>98.099000000000004</v>
      </c>
      <c r="I337" s="175"/>
      <c r="L337" s="171"/>
      <c r="M337" s="176"/>
      <c r="T337" s="177"/>
      <c r="AT337" s="172" t="s">
        <v>203</v>
      </c>
      <c r="AU337" s="172" t="s">
        <v>225</v>
      </c>
      <c r="AV337" s="15" t="s">
        <v>225</v>
      </c>
      <c r="AW337" s="15" t="s">
        <v>39</v>
      </c>
      <c r="AX337" s="15" t="s">
        <v>22</v>
      </c>
      <c r="AY337" s="172" t="s">
        <v>192</v>
      </c>
    </row>
    <row r="338" spans="2:65" s="11" customFormat="1" ht="22.8" customHeight="1" x14ac:dyDescent="0.25">
      <c r="B338" s="121"/>
      <c r="D338" s="122" t="s">
        <v>79</v>
      </c>
      <c r="E338" s="131" t="s">
        <v>208</v>
      </c>
      <c r="F338" s="131" t="s">
        <v>209</v>
      </c>
      <c r="I338" s="124"/>
      <c r="J338" s="132">
        <f>BK338</f>
        <v>0</v>
      </c>
      <c r="L338" s="121"/>
      <c r="M338" s="126"/>
      <c r="P338" s="127">
        <f>SUM(P339:P515)</f>
        <v>0</v>
      </c>
      <c r="R338" s="127">
        <f>SUM(R339:R515)</f>
        <v>11.819336760000001</v>
      </c>
      <c r="T338" s="128">
        <f>SUM(T339:T515)</f>
        <v>79.428890999999993</v>
      </c>
      <c r="AR338" s="122" t="s">
        <v>22</v>
      </c>
      <c r="AT338" s="129" t="s">
        <v>79</v>
      </c>
      <c r="AU338" s="129" t="s">
        <v>22</v>
      </c>
      <c r="AY338" s="122" t="s">
        <v>192</v>
      </c>
      <c r="BK338" s="130">
        <f>SUM(BK339:BK515)</f>
        <v>0</v>
      </c>
    </row>
    <row r="339" spans="2:65" s="1" customFormat="1" ht="24.15" customHeight="1" x14ac:dyDescent="0.2">
      <c r="B339" s="33"/>
      <c r="C339" s="133" t="s">
        <v>466</v>
      </c>
      <c r="D339" s="133" t="s">
        <v>194</v>
      </c>
      <c r="E339" s="134" t="s">
        <v>2740</v>
      </c>
      <c r="F339" s="135" t="s">
        <v>2741</v>
      </c>
      <c r="G339" s="136" t="s">
        <v>234</v>
      </c>
      <c r="H339" s="137">
        <v>961.55399999999997</v>
      </c>
      <c r="I339" s="138"/>
      <c r="J339" s="139">
        <f>ROUND(I339*H339,2)</f>
        <v>0</v>
      </c>
      <c r="K339" s="135" t="s">
        <v>198</v>
      </c>
      <c r="L339" s="33"/>
      <c r="M339" s="140" t="s">
        <v>20</v>
      </c>
      <c r="N339" s="141" t="s">
        <v>51</v>
      </c>
      <c r="P339" s="142">
        <f>O339*H339</f>
        <v>0</v>
      </c>
      <c r="Q339" s="142">
        <v>2.1000000000000001E-4</v>
      </c>
      <c r="R339" s="142">
        <f>Q339*H339</f>
        <v>0.20192634000000001</v>
      </c>
      <c r="S339" s="142">
        <v>0</v>
      </c>
      <c r="T339" s="143">
        <f>S339*H339</f>
        <v>0</v>
      </c>
      <c r="AR339" s="144" t="s">
        <v>199</v>
      </c>
      <c r="AT339" s="144" t="s">
        <v>194</v>
      </c>
      <c r="AU339" s="144" t="s">
        <v>89</v>
      </c>
      <c r="AY339" s="18" t="s">
        <v>192</v>
      </c>
      <c r="BE339" s="145">
        <f>IF(N339="základní",J339,0)</f>
        <v>0</v>
      </c>
      <c r="BF339" s="145">
        <f>IF(N339="snížená",J339,0)</f>
        <v>0</v>
      </c>
      <c r="BG339" s="145">
        <f>IF(N339="zákl. přenesená",J339,0)</f>
        <v>0</v>
      </c>
      <c r="BH339" s="145">
        <f>IF(N339="sníž. přenesená",J339,0)</f>
        <v>0</v>
      </c>
      <c r="BI339" s="145">
        <f>IF(N339="nulová",J339,0)</f>
        <v>0</v>
      </c>
      <c r="BJ339" s="18" t="s">
        <v>22</v>
      </c>
      <c r="BK339" s="145">
        <f>ROUND(I339*H339,2)</f>
        <v>0</v>
      </c>
      <c r="BL339" s="18" t="s">
        <v>199</v>
      </c>
      <c r="BM339" s="144" t="s">
        <v>5298</v>
      </c>
    </row>
    <row r="340" spans="2:65" s="1" customFormat="1" ht="10.199999999999999" x14ac:dyDescent="0.2">
      <c r="B340" s="33"/>
      <c r="D340" s="146" t="s">
        <v>201</v>
      </c>
      <c r="F340" s="147" t="s">
        <v>2743</v>
      </c>
      <c r="I340" s="148"/>
      <c r="L340" s="33"/>
      <c r="M340" s="149"/>
      <c r="T340" s="54"/>
      <c r="AT340" s="18" t="s">
        <v>201</v>
      </c>
      <c r="AU340" s="18" t="s">
        <v>89</v>
      </c>
    </row>
    <row r="341" spans="2:65" s="12" customFormat="1" ht="10.199999999999999" x14ac:dyDescent="0.2">
      <c r="B341" s="150"/>
      <c r="D341" s="151" t="s">
        <v>203</v>
      </c>
      <c r="E341" s="152" t="s">
        <v>20</v>
      </c>
      <c r="F341" s="153" t="s">
        <v>5299</v>
      </c>
      <c r="H341" s="152" t="s">
        <v>20</v>
      </c>
      <c r="I341" s="154"/>
      <c r="L341" s="150"/>
      <c r="M341" s="155"/>
      <c r="T341" s="156"/>
      <c r="AT341" s="152" t="s">
        <v>203</v>
      </c>
      <c r="AU341" s="152" t="s">
        <v>89</v>
      </c>
      <c r="AV341" s="12" t="s">
        <v>22</v>
      </c>
      <c r="AW341" s="12" t="s">
        <v>39</v>
      </c>
      <c r="AX341" s="12" t="s">
        <v>80</v>
      </c>
      <c r="AY341" s="152" t="s">
        <v>192</v>
      </c>
    </row>
    <row r="342" spans="2:65" s="13" customFormat="1" ht="10.199999999999999" x14ac:dyDescent="0.2">
      <c r="B342" s="157"/>
      <c r="D342" s="151" t="s">
        <v>203</v>
      </c>
      <c r="E342" s="158" t="s">
        <v>20</v>
      </c>
      <c r="F342" s="159" t="s">
        <v>5300</v>
      </c>
      <c r="H342" s="160">
        <v>97.274000000000001</v>
      </c>
      <c r="I342" s="161"/>
      <c r="L342" s="157"/>
      <c r="M342" s="162"/>
      <c r="T342" s="163"/>
      <c r="AT342" s="158" t="s">
        <v>203</v>
      </c>
      <c r="AU342" s="158" t="s">
        <v>89</v>
      </c>
      <c r="AV342" s="13" t="s">
        <v>89</v>
      </c>
      <c r="AW342" s="13" t="s">
        <v>39</v>
      </c>
      <c r="AX342" s="13" t="s">
        <v>80</v>
      </c>
      <c r="AY342" s="158" t="s">
        <v>192</v>
      </c>
    </row>
    <row r="343" spans="2:65" s="12" customFormat="1" ht="10.199999999999999" x14ac:dyDescent="0.2">
      <c r="B343" s="150"/>
      <c r="D343" s="151" t="s">
        <v>203</v>
      </c>
      <c r="E343" s="152" t="s">
        <v>20</v>
      </c>
      <c r="F343" s="153" t="s">
        <v>5301</v>
      </c>
      <c r="H343" s="152" t="s">
        <v>20</v>
      </c>
      <c r="I343" s="154"/>
      <c r="L343" s="150"/>
      <c r="M343" s="155"/>
      <c r="T343" s="156"/>
      <c r="AT343" s="152" t="s">
        <v>203</v>
      </c>
      <c r="AU343" s="152" t="s">
        <v>89</v>
      </c>
      <c r="AV343" s="12" t="s">
        <v>22</v>
      </c>
      <c r="AW343" s="12" t="s">
        <v>39</v>
      </c>
      <c r="AX343" s="12" t="s">
        <v>80</v>
      </c>
      <c r="AY343" s="152" t="s">
        <v>192</v>
      </c>
    </row>
    <row r="344" spans="2:65" s="12" customFormat="1" ht="10.199999999999999" x14ac:dyDescent="0.2">
      <c r="B344" s="150"/>
      <c r="D344" s="151" t="s">
        <v>203</v>
      </c>
      <c r="E344" s="152" t="s">
        <v>20</v>
      </c>
      <c r="F344" s="153" t="s">
        <v>5151</v>
      </c>
      <c r="H344" s="152" t="s">
        <v>20</v>
      </c>
      <c r="I344" s="154"/>
      <c r="L344" s="150"/>
      <c r="M344" s="155"/>
      <c r="T344" s="156"/>
      <c r="AT344" s="152" t="s">
        <v>203</v>
      </c>
      <c r="AU344" s="152" t="s">
        <v>89</v>
      </c>
      <c r="AV344" s="12" t="s">
        <v>22</v>
      </c>
      <c r="AW344" s="12" t="s">
        <v>39</v>
      </c>
      <c r="AX344" s="12" t="s">
        <v>80</v>
      </c>
      <c r="AY344" s="152" t="s">
        <v>192</v>
      </c>
    </row>
    <row r="345" spans="2:65" s="13" customFormat="1" ht="20.399999999999999" x14ac:dyDescent="0.2">
      <c r="B345" s="157"/>
      <c r="D345" s="151" t="s">
        <v>203</v>
      </c>
      <c r="E345" s="158" t="s">
        <v>20</v>
      </c>
      <c r="F345" s="159" t="s">
        <v>5228</v>
      </c>
      <c r="H345" s="160">
        <v>313.97500000000002</v>
      </c>
      <c r="I345" s="161"/>
      <c r="L345" s="157"/>
      <c r="M345" s="162"/>
      <c r="T345" s="163"/>
      <c r="AT345" s="158" t="s">
        <v>203</v>
      </c>
      <c r="AU345" s="158" t="s">
        <v>89</v>
      </c>
      <c r="AV345" s="13" t="s">
        <v>89</v>
      </c>
      <c r="AW345" s="13" t="s">
        <v>39</v>
      </c>
      <c r="AX345" s="13" t="s">
        <v>80</v>
      </c>
      <c r="AY345" s="158" t="s">
        <v>192</v>
      </c>
    </row>
    <row r="346" spans="2:65" s="13" customFormat="1" ht="10.199999999999999" x14ac:dyDescent="0.2">
      <c r="B346" s="157"/>
      <c r="D346" s="151" t="s">
        <v>203</v>
      </c>
      <c r="E346" s="158" t="s">
        <v>20</v>
      </c>
      <c r="F346" s="159" t="s">
        <v>5229</v>
      </c>
      <c r="H346" s="160">
        <v>15.879</v>
      </c>
      <c r="I346" s="161"/>
      <c r="L346" s="157"/>
      <c r="M346" s="162"/>
      <c r="T346" s="163"/>
      <c r="AT346" s="158" t="s">
        <v>203</v>
      </c>
      <c r="AU346" s="158" t="s">
        <v>89</v>
      </c>
      <c r="AV346" s="13" t="s">
        <v>89</v>
      </c>
      <c r="AW346" s="13" t="s">
        <v>39</v>
      </c>
      <c r="AX346" s="13" t="s">
        <v>80</v>
      </c>
      <c r="AY346" s="158" t="s">
        <v>192</v>
      </c>
    </row>
    <row r="347" spans="2:65" s="13" customFormat="1" ht="10.199999999999999" x14ac:dyDescent="0.2">
      <c r="B347" s="157"/>
      <c r="D347" s="151" t="s">
        <v>203</v>
      </c>
      <c r="E347" s="158" t="s">
        <v>20</v>
      </c>
      <c r="F347" s="159" t="s">
        <v>5230</v>
      </c>
      <c r="H347" s="160">
        <v>45.817</v>
      </c>
      <c r="I347" s="161"/>
      <c r="L347" s="157"/>
      <c r="M347" s="162"/>
      <c r="T347" s="163"/>
      <c r="AT347" s="158" t="s">
        <v>203</v>
      </c>
      <c r="AU347" s="158" t="s">
        <v>89</v>
      </c>
      <c r="AV347" s="13" t="s">
        <v>89</v>
      </c>
      <c r="AW347" s="13" t="s">
        <v>39</v>
      </c>
      <c r="AX347" s="13" t="s">
        <v>80</v>
      </c>
      <c r="AY347" s="158" t="s">
        <v>192</v>
      </c>
    </row>
    <row r="348" spans="2:65" s="12" customFormat="1" ht="10.199999999999999" x14ac:dyDescent="0.2">
      <c r="B348" s="150"/>
      <c r="D348" s="151" t="s">
        <v>203</v>
      </c>
      <c r="E348" s="152" t="s">
        <v>20</v>
      </c>
      <c r="F348" s="153" t="s">
        <v>5244</v>
      </c>
      <c r="H348" s="152" t="s">
        <v>20</v>
      </c>
      <c r="I348" s="154"/>
      <c r="L348" s="150"/>
      <c r="M348" s="155"/>
      <c r="T348" s="156"/>
      <c r="AT348" s="152" t="s">
        <v>203</v>
      </c>
      <c r="AU348" s="152" t="s">
        <v>89</v>
      </c>
      <c r="AV348" s="12" t="s">
        <v>22</v>
      </c>
      <c r="AW348" s="12" t="s">
        <v>39</v>
      </c>
      <c r="AX348" s="12" t="s">
        <v>80</v>
      </c>
      <c r="AY348" s="152" t="s">
        <v>192</v>
      </c>
    </row>
    <row r="349" spans="2:65" s="13" customFormat="1" ht="10.199999999999999" x14ac:dyDescent="0.2">
      <c r="B349" s="157"/>
      <c r="D349" s="151" t="s">
        <v>203</v>
      </c>
      <c r="E349" s="158" t="s">
        <v>20</v>
      </c>
      <c r="F349" s="159" t="s">
        <v>5245</v>
      </c>
      <c r="H349" s="160">
        <v>54.125</v>
      </c>
      <c r="I349" s="161"/>
      <c r="L349" s="157"/>
      <c r="M349" s="162"/>
      <c r="T349" s="163"/>
      <c r="AT349" s="158" t="s">
        <v>203</v>
      </c>
      <c r="AU349" s="158" t="s">
        <v>89</v>
      </c>
      <c r="AV349" s="13" t="s">
        <v>89</v>
      </c>
      <c r="AW349" s="13" t="s">
        <v>39</v>
      </c>
      <c r="AX349" s="13" t="s">
        <v>80</v>
      </c>
      <c r="AY349" s="158" t="s">
        <v>192</v>
      </c>
    </row>
    <row r="350" spans="2:65" s="13" customFormat="1" ht="10.199999999999999" x14ac:dyDescent="0.2">
      <c r="B350" s="157"/>
      <c r="D350" s="151" t="s">
        <v>203</v>
      </c>
      <c r="E350" s="158" t="s">
        <v>20</v>
      </c>
      <c r="F350" s="159" t="s">
        <v>5246</v>
      </c>
      <c r="H350" s="160">
        <v>202.24100000000001</v>
      </c>
      <c r="I350" s="161"/>
      <c r="L350" s="157"/>
      <c r="M350" s="162"/>
      <c r="T350" s="163"/>
      <c r="AT350" s="158" t="s">
        <v>203</v>
      </c>
      <c r="AU350" s="158" t="s">
        <v>89</v>
      </c>
      <c r="AV350" s="13" t="s">
        <v>89</v>
      </c>
      <c r="AW350" s="13" t="s">
        <v>39</v>
      </c>
      <c r="AX350" s="13" t="s">
        <v>80</v>
      </c>
      <c r="AY350" s="158" t="s">
        <v>192</v>
      </c>
    </row>
    <row r="351" spans="2:65" s="12" customFormat="1" ht="10.199999999999999" x14ac:dyDescent="0.2">
      <c r="B351" s="150"/>
      <c r="D351" s="151" t="s">
        <v>203</v>
      </c>
      <c r="E351" s="152" t="s">
        <v>20</v>
      </c>
      <c r="F351" s="153" t="s">
        <v>5157</v>
      </c>
      <c r="H351" s="152" t="s">
        <v>20</v>
      </c>
      <c r="I351" s="154"/>
      <c r="L351" s="150"/>
      <c r="M351" s="155"/>
      <c r="T351" s="156"/>
      <c r="AT351" s="152" t="s">
        <v>203</v>
      </c>
      <c r="AU351" s="152" t="s">
        <v>89</v>
      </c>
      <c r="AV351" s="12" t="s">
        <v>22</v>
      </c>
      <c r="AW351" s="12" t="s">
        <v>39</v>
      </c>
      <c r="AX351" s="12" t="s">
        <v>80</v>
      </c>
      <c r="AY351" s="152" t="s">
        <v>192</v>
      </c>
    </row>
    <row r="352" spans="2:65" s="13" customFormat="1" ht="10.199999999999999" x14ac:dyDescent="0.2">
      <c r="B352" s="157"/>
      <c r="D352" s="151" t="s">
        <v>203</v>
      </c>
      <c r="E352" s="158" t="s">
        <v>20</v>
      </c>
      <c r="F352" s="159" t="s">
        <v>5232</v>
      </c>
      <c r="H352" s="160">
        <v>116.29</v>
      </c>
      <c r="I352" s="161"/>
      <c r="L352" s="157"/>
      <c r="M352" s="162"/>
      <c r="T352" s="163"/>
      <c r="AT352" s="158" t="s">
        <v>203</v>
      </c>
      <c r="AU352" s="158" t="s">
        <v>89</v>
      </c>
      <c r="AV352" s="13" t="s">
        <v>89</v>
      </c>
      <c r="AW352" s="13" t="s">
        <v>39</v>
      </c>
      <c r="AX352" s="13" t="s">
        <v>80</v>
      </c>
      <c r="AY352" s="158" t="s">
        <v>192</v>
      </c>
    </row>
    <row r="353" spans="2:65" s="12" customFormat="1" ht="10.199999999999999" x14ac:dyDescent="0.2">
      <c r="B353" s="150"/>
      <c r="D353" s="151" t="s">
        <v>203</v>
      </c>
      <c r="E353" s="152" t="s">
        <v>20</v>
      </c>
      <c r="F353" s="153" t="s">
        <v>5233</v>
      </c>
      <c r="H353" s="152" t="s">
        <v>20</v>
      </c>
      <c r="I353" s="154"/>
      <c r="L353" s="150"/>
      <c r="M353" s="155"/>
      <c r="T353" s="156"/>
      <c r="AT353" s="152" t="s">
        <v>203</v>
      </c>
      <c r="AU353" s="152" t="s">
        <v>89</v>
      </c>
      <c r="AV353" s="12" t="s">
        <v>22</v>
      </c>
      <c r="AW353" s="12" t="s">
        <v>39</v>
      </c>
      <c r="AX353" s="12" t="s">
        <v>80</v>
      </c>
      <c r="AY353" s="152" t="s">
        <v>192</v>
      </c>
    </row>
    <row r="354" spans="2:65" s="13" customFormat="1" ht="10.199999999999999" x14ac:dyDescent="0.2">
      <c r="B354" s="157"/>
      <c r="D354" s="151" t="s">
        <v>203</v>
      </c>
      <c r="E354" s="158" t="s">
        <v>20</v>
      </c>
      <c r="F354" s="159" t="s">
        <v>5234</v>
      </c>
      <c r="H354" s="160">
        <v>50.12</v>
      </c>
      <c r="I354" s="161"/>
      <c r="L354" s="157"/>
      <c r="M354" s="162"/>
      <c r="T354" s="163"/>
      <c r="AT354" s="158" t="s">
        <v>203</v>
      </c>
      <c r="AU354" s="158" t="s">
        <v>89</v>
      </c>
      <c r="AV354" s="13" t="s">
        <v>89</v>
      </c>
      <c r="AW354" s="13" t="s">
        <v>39</v>
      </c>
      <c r="AX354" s="13" t="s">
        <v>80</v>
      </c>
      <c r="AY354" s="158" t="s">
        <v>192</v>
      </c>
    </row>
    <row r="355" spans="2:65" s="12" customFormat="1" ht="10.199999999999999" x14ac:dyDescent="0.2">
      <c r="B355" s="150"/>
      <c r="D355" s="151" t="s">
        <v>203</v>
      </c>
      <c r="E355" s="152" t="s">
        <v>20</v>
      </c>
      <c r="F355" s="153" t="s">
        <v>5247</v>
      </c>
      <c r="H355" s="152" t="s">
        <v>20</v>
      </c>
      <c r="I355" s="154"/>
      <c r="L355" s="150"/>
      <c r="M355" s="155"/>
      <c r="T355" s="156"/>
      <c r="AT355" s="152" t="s">
        <v>203</v>
      </c>
      <c r="AU355" s="152" t="s">
        <v>89</v>
      </c>
      <c r="AV355" s="12" t="s">
        <v>22</v>
      </c>
      <c r="AW355" s="12" t="s">
        <v>39</v>
      </c>
      <c r="AX355" s="12" t="s">
        <v>80</v>
      </c>
      <c r="AY355" s="152" t="s">
        <v>192</v>
      </c>
    </row>
    <row r="356" spans="2:65" s="13" customFormat="1" ht="10.199999999999999" x14ac:dyDescent="0.2">
      <c r="B356" s="157"/>
      <c r="D356" s="151" t="s">
        <v>203</v>
      </c>
      <c r="E356" s="158" t="s">
        <v>20</v>
      </c>
      <c r="F356" s="159" t="s">
        <v>5248</v>
      </c>
      <c r="H356" s="160">
        <v>65.832999999999998</v>
      </c>
      <c r="I356" s="161"/>
      <c r="L356" s="157"/>
      <c r="M356" s="162"/>
      <c r="T356" s="163"/>
      <c r="AT356" s="158" t="s">
        <v>203</v>
      </c>
      <c r="AU356" s="158" t="s">
        <v>89</v>
      </c>
      <c r="AV356" s="13" t="s">
        <v>89</v>
      </c>
      <c r="AW356" s="13" t="s">
        <v>39</v>
      </c>
      <c r="AX356" s="13" t="s">
        <v>80</v>
      </c>
      <c r="AY356" s="158" t="s">
        <v>192</v>
      </c>
    </row>
    <row r="357" spans="2:65" s="14" customFormat="1" ht="10.199999999999999" x14ac:dyDescent="0.2">
      <c r="B357" s="164"/>
      <c r="D357" s="151" t="s">
        <v>203</v>
      </c>
      <c r="E357" s="165" t="s">
        <v>20</v>
      </c>
      <c r="F357" s="166" t="s">
        <v>207</v>
      </c>
      <c r="H357" s="167">
        <v>961.55399999999997</v>
      </c>
      <c r="I357" s="168"/>
      <c r="L357" s="164"/>
      <c r="M357" s="169"/>
      <c r="T357" s="170"/>
      <c r="AT357" s="165" t="s">
        <v>203</v>
      </c>
      <c r="AU357" s="165" t="s">
        <v>89</v>
      </c>
      <c r="AV357" s="14" t="s">
        <v>199</v>
      </c>
      <c r="AW357" s="14" t="s">
        <v>39</v>
      </c>
      <c r="AX357" s="14" t="s">
        <v>22</v>
      </c>
      <c r="AY357" s="165" t="s">
        <v>192</v>
      </c>
    </row>
    <row r="358" spans="2:65" s="1" customFormat="1" ht="16.5" customHeight="1" x14ac:dyDescent="0.2">
      <c r="B358" s="33"/>
      <c r="C358" s="133" t="s">
        <v>475</v>
      </c>
      <c r="D358" s="133" t="s">
        <v>194</v>
      </c>
      <c r="E358" s="134" t="s">
        <v>5302</v>
      </c>
      <c r="F358" s="135" t="s">
        <v>5303</v>
      </c>
      <c r="G358" s="136" t="s">
        <v>269</v>
      </c>
      <c r="H358" s="137">
        <v>59.76</v>
      </c>
      <c r="I358" s="138"/>
      <c r="J358" s="139">
        <f>ROUND(I358*H358,2)</f>
        <v>0</v>
      </c>
      <c r="K358" s="135" t="s">
        <v>20</v>
      </c>
      <c r="L358" s="33"/>
      <c r="M358" s="140" t="s">
        <v>20</v>
      </c>
      <c r="N358" s="141" t="s">
        <v>51</v>
      </c>
      <c r="P358" s="142">
        <f>O358*H358</f>
        <v>0</v>
      </c>
      <c r="Q358" s="142">
        <v>1.08E-3</v>
      </c>
      <c r="R358" s="142">
        <f>Q358*H358</f>
        <v>6.4540799999999995E-2</v>
      </c>
      <c r="S358" s="142">
        <v>0</v>
      </c>
      <c r="T358" s="143">
        <f>S358*H358</f>
        <v>0</v>
      </c>
      <c r="AR358" s="144" t="s">
        <v>199</v>
      </c>
      <c r="AT358" s="144" t="s">
        <v>194</v>
      </c>
      <c r="AU358" s="144" t="s">
        <v>89</v>
      </c>
      <c r="AY358" s="18" t="s">
        <v>192</v>
      </c>
      <c r="BE358" s="145">
        <f>IF(N358="základní",J358,0)</f>
        <v>0</v>
      </c>
      <c r="BF358" s="145">
        <f>IF(N358="snížená",J358,0)</f>
        <v>0</v>
      </c>
      <c r="BG358" s="145">
        <f>IF(N358="zákl. přenesená",J358,0)</f>
        <v>0</v>
      </c>
      <c r="BH358" s="145">
        <f>IF(N358="sníž. přenesená",J358,0)</f>
        <v>0</v>
      </c>
      <c r="BI358" s="145">
        <f>IF(N358="nulová",J358,0)</f>
        <v>0</v>
      </c>
      <c r="BJ358" s="18" t="s">
        <v>22</v>
      </c>
      <c r="BK358" s="145">
        <f>ROUND(I358*H358,2)</f>
        <v>0</v>
      </c>
      <c r="BL358" s="18" t="s">
        <v>199</v>
      </c>
      <c r="BM358" s="144" t="s">
        <v>5304</v>
      </c>
    </row>
    <row r="359" spans="2:65" s="12" customFormat="1" ht="10.199999999999999" x14ac:dyDescent="0.2">
      <c r="B359" s="150"/>
      <c r="D359" s="151" t="s">
        <v>203</v>
      </c>
      <c r="E359" s="152" t="s">
        <v>20</v>
      </c>
      <c r="F359" s="153" t="s">
        <v>5305</v>
      </c>
      <c r="H359" s="152" t="s">
        <v>20</v>
      </c>
      <c r="I359" s="154"/>
      <c r="L359" s="150"/>
      <c r="M359" s="155"/>
      <c r="T359" s="156"/>
      <c r="AT359" s="152" t="s">
        <v>203</v>
      </c>
      <c r="AU359" s="152" t="s">
        <v>89</v>
      </c>
      <c r="AV359" s="12" t="s">
        <v>22</v>
      </c>
      <c r="AW359" s="12" t="s">
        <v>39</v>
      </c>
      <c r="AX359" s="12" t="s">
        <v>80</v>
      </c>
      <c r="AY359" s="152" t="s">
        <v>192</v>
      </c>
    </row>
    <row r="360" spans="2:65" s="13" customFormat="1" ht="10.199999999999999" x14ac:dyDescent="0.2">
      <c r="B360" s="157"/>
      <c r="D360" s="151" t="s">
        <v>203</v>
      </c>
      <c r="E360" s="158" t="s">
        <v>20</v>
      </c>
      <c r="F360" s="159" t="s">
        <v>5306</v>
      </c>
      <c r="H360" s="160">
        <v>59.76</v>
      </c>
      <c r="I360" s="161"/>
      <c r="L360" s="157"/>
      <c r="M360" s="162"/>
      <c r="T360" s="163"/>
      <c r="AT360" s="158" t="s">
        <v>203</v>
      </c>
      <c r="AU360" s="158" t="s">
        <v>89</v>
      </c>
      <c r="AV360" s="13" t="s">
        <v>89</v>
      </c>
      <c r="AW360" s="13" t="s">
        <v>39</v>
      </c>
      <c r="AX360" s="13" t="s">
        <v>80</v>
      </c>
      <c r="AY360" s="158" t="s">
        <v>192</v>
      </c>
    </row>
    <row r="361" spans="2:65" s="14" customFormat="1" ht="10.199999999999999" x14ac:dyDescent="0.2">
      <c r="B361" s="164"/>
      <c r="D361" s="151" t="s">
        <v>203</v>
      </c>
      <c r="E361" s="165" t="s">
        <v>20</v>
      </c>
      <c r="F361" s="166" t="s">
        <v>207</v>
      </c>
      <c r="H361" s="167">
        <v>59.76</v>
      </c>
      <c r="I361" s="168"/>
      <c r="L361" s="164"/>
      <c r="M361" s="169"/>
      <c r="T361" s="170"/>
      <c r="AT361" s="165" t="s">
        <v>203</v>
      </c>
      <c r="AU361" s="165" t="s">
        <v>89</v>
      </c>
      <c r="AV361" s="14" t="s">
        <v>199</v>
      </c>
      <c r="AW361" s="14" t="s">
        <v>39</v>
      </c>
      <c r="AX361" s="14" t="s">
        <v>22</v>
      </c>
      <c r="AY361" s="165" t="s">
        <v>192</v>
      </c>
    </row>
    <row r="362" spans="2:65" s="1" customFormat="1" ht="21.75" customHeight="1" x14ac:dyDescent="0.2">
      <c r="B362" s="33"/>
      <c r="C362" s="133" t="s">
        <v>484</v>
      </c>
      <c r="D362" s="133" t="s">
        <v>194</v>
      </c>
      <c r="E362" s="134" t="s">
        <v>5307</v>
      </c>
      <c r="F362" s="135" t="s">
        <v>5308</v>
      </c>
      <c r="G362" s="136" t="s">
        <v>234</v>
      </c>
      <c r="H362" s="137">
        <v>15.737</v>
      </c>
      <c r="I362" s="138"/>
      <c r="J362" s="139">
        <f>ROUND(I362*H362,2)</f>
        <v>0</v>
      </c>
      <c r="K362" s="135" t="s">
        <v>198</v>
      </c>
      <c r="L362" s="33"/>
      <c r="M362" s="140" t="s">
        <v>20</v>
      </c>
      <c r="N362" s="141" t="s">
        <v>51</v>
      </c>
      <c r="P362" s="142">
        <f>O362*H362</f>
        <v>0</v>
      </c>
      <c r="Q362" s="142">
        <v>0</v>
      </c>
      <c r="R362" s="142">
        <f>Q362*H362</f>
        <v>0</v>
      </c>
      <c r="S362" s="142">
        <v>0.05</v>
      </c>
      <c r="T362" s="143">
        <f>S362*H362</f>
        <v>0.78685000000000005</v>
      </c>
      <c r="AR362" s="144" t="s">
        <v>199</v>
      </c>
      <c r="AT362" s="144" t="s">
        <v>194</v>
      </c>
      <c r="AU362" s="144" t="s">
        <v>89</v>
      </c>
      <c r="AY362" s="18" t="s">
        <v>192</v>
      </c>
      <c r="BE362" s="145">
        <f>IF(N362="základní",J362,0)</f>
        <v>0</v>
      </c>
      <c r="BF362" s="145">
        <f>IF(N362="snížená",J362,0)</f>
        <v>0</v>
      </c>
      <c r="BG362" s="145">
        <f>IF(N362="zákl. přenesená",J362,0)</f>
        <v>0</v>
      </c>
      <c r="BH362" s="145">
        <f>IF(N362="sníž. přenesená",J362,0)</f>
        <v>0</v>
      </c>
      <c r="BI362" s="145">
        <f>IF(N362="nulová",J362,0)</f>
        <v>0</v>
      </c>
      <c r="BJ362" s="18" t="s">
        <v>22</v>
      </c>
      <c r="BK362" s="145">
        <f>ROUND(I362*H362,2)</f>
        <v>0</v>
      </c>
      <c r="BL362" s="18" t="s">
        <v>199</v>
      </c>
      <c r="BM362" s="144" t="s">
        <v>5309</v>
      </c>
    </row>
    <row r="363" spans="2:65" s="1" customFormat="1" ht="10.199999999999999" x14ac:dyDescent="0.2">
      <c r="B363" s="33"/>
      <c r="D363" s="146" t="s">
        <v>201</v>
      </c>
      <c r="F363" s="147" t="s">
        <v>5310</v>
      </c>
      <c r="I363" s="148"/>
      <c r="L363" s="33"/>
      <c r="M363" s="149"/>
      <c r="T363" s="54"/>
      <c r="AT363" s="18" t="s">
        <v>201</v>
      </c>
      <c r="AU363" s="18" t="s">
        <v>89</v>
      </c>
    </row>
    <row r="364" spans="2:65" s="12" customFormat="1" ht="10.199999999999999" x14ac:dyDescent="0.2">
      <c r="B364" s="150"/>
      <c r="D364" s="151" t="s">
        <v>203</v>
      </c>
      <c r="E364" s="152" t="s">
        <v>20</v>
      </c>
      <c r="F364" s="153" t="s">
        <v>5210</v>
      </c>
      <c r="H364" s="152" t="s">
        <v>20</v>
      </c>
      <c r="I364" s="154"/>
      <c r="L364" s="150"/>
      <c r="M364" s="155"/>
      <c r="T364" s="156"/>
      <c r="AT364" s="152" t="s">
        <v>203</v>
      </c>
      <c r="AU364" s="152" t="s">
        <v>89</v>
      </c>
      <c r="AV364" s="12" t="s">
        <v>22</v>
      </c>
      <c r="AW364" s="12" t="s">
        <v>39</v>
      </c>
      <c r="AX364" s="12" t="s">
        <v>80</v>
      </c>
      <c r="AY364" s="152" t="s">
        <v>192</v>
      </c>
    </row>
    <row r="365" spans="2:65" s="13" customFormat="1" ht="10.199999999999999" x14ac:dyDescent="0.2">
      <c r="B365" s="157"/>
      <c r="D365" s="151" t="s">
        <v>203</v>
      </c>
      <c r="E365" s="158" t="s">
        <v>20</v>
      </c>
      <c r="F365" s="159" t="s">
        <v>5211</v>
      </c>
      <c r="H365" s="160">
        <v>15.737</v>
      </c>
      <c r="I365" s="161"/>
      <c r="L365" s="157"/>
      <c r="M365" s="162"/>
      <c r="T365" s="163"/>
      <c r="AT365" s="158" t="s">
        <v>203</v>
      </c>
      <c r="AU365" s="158" t="s">
        <v>89</v>
      </c>
      <c r="AV365" s="13" t="s">
        <v>89</v>
      </c>
      <c r="AW365" s="13" t="s">
        <v>39</v>
      </c>
      <c r="AX365" s="13" t="s">
        <v>80</v>
      </c>
      <c r="AY365" s="158" t="s">
        <v>192</v>
      </c>
    </row>
    <row r="366" spans="2:65" s="14" customFormat="1" ht="10.199999999999999" x14ac:dyDescent="0.2">
      <c r="B366" s="164"/>
      <c r="D366" s="151" t="s">
        <v>203</v>
      </c>
      <c r="E366" s="165" t="s">
        <v>20</v>
      </c>
      <c r="F366" s="166" t="s">
        <v>207</v>
      </c>
      <c r="H366" s="167">
        <v>15.737</v>
      </c>
      <c r="I366" s="168"/>
      <c r="L366" s="164"/>
      <c r="M366" s="169"/>
      <c r="T366" s="170"/>
      <c r="AT366" s="165" t="s">
        <v>203</v>
      </c>
      <c r="AU366" s="165" t="s">
        <v>89</v>
      </c>
      <c r="AV366" s="14" t="s">
        <v>199</v>
      </c>
      <c r="AW366" s="14" t="s">
        <v>39</v>
      </c>
      <c r="AX366" s="14" t="s">
        <v>22</v>
      </c>
      <c r="AY366" s="165" t="s">
        <v>192</v>
      </c>
    </row>
    <row r="367" spans="2:65" s="1" customFormat="1" ht="24.15" customHeight="1" x14ac:dyDescent="0.2">
      <c r="B367" s="33"/>
      <c r="C367" s="133" t="s">
        <v>490</v>
      </c>
      <c r="D367" s="133" t="s">
        <v>194</v>
      </c>
      <c r="E367" s="134" t="s">
        <v>5311</v>
      </c>
      <c r="F367" s="135" t="s">
        <v>5312</v>
      </c>
      <c r="G367" s="136" t="s">
        <v>234</v>
      </c>
      <c r="H367" s="137">
        <v>1142.1420000000001</v>
      </c>
      <c r="I367" s="138"/>
      <c r="J367" s="139">
        <f>ROUND(I367*H367,2)</f>
        <v>0</v>
      </c>
      <c r="K367" s="135" t="s">
        <v>198</v>
      </c>
      <c r="L367" s="33"/>
      <c r="M367" s="140" t="s">
        <v>20</v>
      </c>
      <c r="N367" s="141" t="s">
        <v>51</v>
      </c>
      <c r="P367" s="142">
        <f>O367*H367</f>
        <v>0</v>
      </c>
      <c r="Q367" s="142">
        <v>0</v>
      </c>
      <c r="R367" s="142">
        <f>Q367*H367</f>
        <v>0</v>
      </c>
      <c r="S367" s="142">
        <v>4.5999999999999999E-2</v>
      </c>
      <c r="T367" s="143">
        <f>S367*H367</f>
        <v>52.538532000000004</v>
      </c>
      <c r="AR367" s="144" t="s">
        <v>199</v>
      </c>
      <c r="AT367" s="144" t="s">
        <v>194</v>
      </c>
      <c r="AU367" s="144" t="s">
        <v>89</v>
      </c>
      <c r="AY367" s="18" t="s">
        <v>192</v>
      </c>
      <c r="BE367" s="145">
        <f>IF(N367="základní",J367,0)</f>
        <v>0</v>
      </c>
      <c r="BF367" s="145">
        <f>IF(N367="snížená",J367,0)</f>
        <v>0</v>
      </c>
      <c r="BG367" s="145">
        <f>IF(N367="zákl. přenesená",J367,0)</f>
        <v>0</v>
      </c>
      <c r="BH367" s="145">
        <f>IF(N367="sníž. přenesená",J367,0)</f>
        <v>0</v>
      </c>
      <c r="BI367" s="145">
        <f>IF(N367="nulová",J367,0)</f>
        <v>0</v>
      </c>
      <c r="BJ367" s="18" t="s">
        <v>22</v>
      </c>
      <c r="BK367" s="145">
        <f>ROUND(I367*H367,2)</f>
        <v>0</v>
      </c>
      <c r="BL367" s="18" t="s">
        <v>199</v>
      </c>
      <c r="BM367" s="144" t="s">
        <v>5313</v>
      </c>
    </row>
    <row r="368" spans="2:65" s="1" customFormat="1" ht="10.199999999999999" x14ac:dyDescent="0.2">
      <c r="B368" s="33"/>
      <c r="D368" s="146" t="s">
        <v>201</v>
      </c>
      <c r="F368" s="147" t="s">
        <v>5314</v>
      </c>
      <c r="I368" s="148"/>
      <c r="L368" s="33"/>
      <c r="M368" s="149"/>
      <c r="T368" s="54"/>
      <c r="AT368" s="18" t="s">
        <v>201</v>
      </c>
      <c r="AU368" s="18" t="s">
        <v>89</v>
      </c>
    </row>
    <row r="369" spans="2:65" s="12" customFormat="1" ht="10.199999999999999" x14ac:dyDescent="0.2">
      <c r="B369" s="150"/>
      <c r="D369" s="151" t="s">
        <v>203</v>
      </c>
      <c r="E369" s="152" t="s">
        <v>20</v>
      </c>
      <c r="F369" s="153" t="s">
        <v>5301</v>
      </c>
      <c r="H369" s="152" t="s">
        <v>20</v>
      </c>
      <c r="I369" s="154"/>
      <c r="L369" s="150"/>
      <c r="M369" s="155"/>
      <c r="T369" s="156"/>
      <c r="AT369" s="152" t="s">
        <v>203</v>
      </c>
      <c r="AU369" s="152" t="s">
        <v>89</v>
      </c>
      <c r="AV369" s="12" t="s">
        <v>22</v>
      </c>
      <c r="AW369" s="12" t="s">
        <v>39</v>
      </c>
      <c r="AX369" s="12" t="s">
        <v>80</v>
      </c>
      <c r="AY369" s="152" t="s">
        <v>192</v>
      </c>
    </row>
    <row r="370" spans="2:65" s="13" customFormat="1" ht="10.199999999999999" x14ac:dyDescent="0.2">
      <c r="B370" s="157"/>
      <c r="D370" s="151" t="s">
        <v>203</v>
      </c>
      <c r="E370" s="158" t="s">
        <v>20</v>
      </c>
      <c r="F370" s="159" t="s">
        <v>5315</v>
      </c>
      <c r="H370" s="160">
        <v>1142.1420000000001</v>
      </c>
      <c r="I370" s="161"/>
      <c r="L370" s="157"/>
      <c r="M370" s="162"/>
      <c r="T370" s="163"/>
      <c r="AT370" s="158" t="s">
        <v>203</v>
      </c>
      <c r="AU370" s="158" t="s">
        <v>89</v>
      </c>
      <c r="AV370" s="13" t="s">
        <v>89</v>
      </c>
      <c r="AW370" s="13" t="s">
        <v>39</v>
      </c>
      <c r="AX370" s="13" t="s">
        <v>80</v>
      </c>
      <c r="AY370" s="158" t="s">
        <v>192</v>
      </c>
    </row>
    <row r="371" spans="2:65" s="14" customFormat="1" ht="10.199999999999999" x14ac:dyDescent="0.2">
      <c r="B371" s="164"/>
      <c r="D371" s="151" t="s">
        <v>203</v>
      </c>
      <c r="E371" s="165" t="s">
        <v>20</v>
      </c>
      <c r="F371" s="166" t="s">
        <v>207</v>
      </c>
      <c r="H371" s="167">
        <v>1142.1420000000001</v>
      </c>
      <c r="I371" s="168"/>
      <c r="L371" s="164"/>
      <c r="M371" s="169"/>
      <c r="T371" s="170"/>
      <c r="AT371" s="165" t="s">
        <v>203</v>
      </c>
      <c r="AU371" s="165" t="s">
        <v>89</v>
      </c>
      <c r="AV371" s="14" t="s">
        <v>199</v>
      </c>
      <c r="AW371" s="14" t="s">
        <v>39</v>
      </c>
      <c r="AX371" s="14" t="s">
        <v>22</v>
      </c>
      <c r="AY371" s="165" t="s">
        <v>192</v>
      </c>
    </row>
    <row r="372" spans="2:65" s="1" customFormat="1" ht="24.15" customHeight="1" x14ac:dyDescent="0.2">
      <c r="B372" s="33"/>
      <c r="C372" s="133" t="s">
        <v>500</v>
      </c>
      <c r="D372" s="133" t="s">
        <v>194</v>
      </c>
      <c r="E372" s="134" t="s">
        <v>4568</v>
      </c>
      <c r="F372" s="135" t="s">
        <v>4569</v>
      </c>
      <c r="G372" s="136" t="s">
        <v>234</v>
      </c>
      <c r="H372" s="137">
        <v>97.274000000000001</v>
      </c>
      <c r="I372" s="138"/>
      <c r="J372" s="139">
        <f>ROUND(I372*H372,2)</f>
        <v>0</v>
      </c>
      <c r="K372" s="135" t="s">
        <v>198</v>
      </c>
      <c r="L372" s="33"/>
      <c r="M372" s="140" t="s">
        <v>20</v>
      </c>
      <c r="N372" s="141" t="s">
        <v>51</v>
      </c>
      <c r="P372" s="142">
        <f>O372*H372</f>
        <v>0</v>
      </c>
      <c r="Q372" s="142">
        <v>0</v>
      </c>
      <c r="R372" s="142">
        <f>Q372*H372</f>
        <v>0</v>
      </c>
      <c r="S372" s="142">
        <v>5.8999999999999997E-2</v>
      </c>
      <c r="T372" s="143">
        <f>S372*H372</f>
        <v>5.739166</v>
      </c>
      <c r="AR372" s="144" t="s">
        <v>199</v>
      </c>
      <c r="AT372" s="144" t="s">
        <v>194</v>
      </c>
      <c r="AU372" s="144" t="s">
        <v>89</v>
      </c>
      <c r="AY372" s="18" t="s">
        <v>192</v>
      </c>
      <c r="BE372" s="145">
        <f>IF(N372="základní",J372,0)</f>
        <v>0</v>
      </c>
      <c r="BF372" s="145">
        <f>IF(N372="snížená",J372,0)</f>
        <v>0</v>
      </c>
      <c r="BG372" s="145">
        <f>IF(N372="zákl. přenesená",J372,0)</f>
        <v>0</v>
      </c>
      <c r="BH372" s="145">
        <f>IF(N372="sníž. přenesená",J372,0)</f>
        <v>0</v>
      </c>
      <c r="BI372" s="145">
        <f>IF(N372="nulová",J372,0)</f>
        <v>0</v>
      </c>
      <c r="BJ372" s="18" t="s">
        <v>22</v>
      </c>
      <c r="BK372" s="145">
        <f>ROUND(I372*H372,2)</f>
        <v>0</v>
      </c>
      <c r="BL372" s="18" t="s">
        <v>199</v>
      </c>
      <c r="BM372" s="144" t="s">
        <v>5316</v>
      </c>
    </row>
    <row r="373" spans="2:65" s="1" customFormat="1" ht="10.199999999999999" x14ac:dyDescent="0.2">
      <c r="B373" s="33"/>
      <c r="D373" s="146" t="s">
        <v>201</v>
      </c>
      <c r="F373" s="147" t="s">
        <v>4571</v>
      </c>
      <c r="I373" s="148"/>
      <c r="L373" s="33"/>
      <c r="M373" s="149"/>
      <c r="T373" s="54"/>
      <c r="AT373" s="18" t="s">
        <v>201</v>
      </c>
      <c r="AU373" s="18" t="s">
        <v>89</v>
      </c>
    </row>
    <row r="374" spans="2:65" s="12" customFormat="1" ht="10.199999999999999" x14ac:dyDescent="0.2">
      <c r="B374" s="150"/>
      <c r="D374" s="151" t="s">
        <v>203</v>
      </c>
      <c r="E374" s="152" t="s">
        <v>20</v>
      </c>
      <c r="F374" s="153" t="s">
        <v>5270</v>
      </c>
      <c r="H374" s="152" t="s">
        <v>20</v>
      </c>
      <c r="I374" s="154"/>
      <c r="L374" s="150"/>
      <c r="M374" s="155"/>
      <c r="T374" s="156"/>
      <c r="AT374" s="152" t="s">
        <v>203</v>
      </c>
      <c r="AU374" s="152" t="s">
        <v>89</v>
      </c>
      <c r="AV374" s="12" t="s">
        <v>22</v>
      </c>
      <c r="AW374" s="12" t="s">
        <v>39</v>
      </c>
      <c r="AX374" s="12" t="s">
        <v>80</v>
      </c>
      <c r="AY374" s="152" t="s">
        <v>192</v>
      </c>
    </row>
    <row r="375" spans="2:65" s="13" customFormat="1" ht="10.199999999999999" x14ac:dyDescent="0.2">
      <c r="B375" s="157"/>
      <c r="D375" s="151" t="s">
        <v>203</v>
      </c>
      <c r="E375" s="158" t="s">
        <v>20</v>
      </c>
      <c r="F375" s="159" t="s">
        <v>5271</v>
      </c>
      <c r="H375" s="160">
        <v>97.274000000000001</v>
      </c>
      <c r="I375" s="161"/>
      <c r="L375" s="157"/>
      <c r="M375" s="162"/>
      <c r="T375" s="163"/>
      <c r="AT375" s="158" t="s">
        <v>203</v>
      </c>
      <c r="AU375" s="158" t="s">
        <v>89</v>
      </c>
      <c r="AV375" s="13" t="s">
        <v>89</v>
      </c>
      <c r="AW375" s="13" t="s">
        <v>39</v>
      </c>
      <c r="AX375" s="13" t="s">
        <v>80</v>
      </c>
      <c r="AY375" s="158" t="s">
        <v>192</v>
      </c>
    </row>
    <row r="376" spans="2:65" s="14" customFormat="1" ht="10.199999999999999" x14ac:dyDescent="0.2">
      <c r="B376" s="164"/>
      <c r="D376" s="151" t="s">
        <v>203</v>
      </c>
      <c r="E376" s="165" t="s">
        <v>20</v>
      </c>
      <c r="F376" s="166" t="s">
        <v>207</v>
      </c>
      <c r="H376" s="167">
        <v>97.274000000000001</v>
      </c>
      <c r="I376" s="168"/>
      <c r="L376" s="164"/>
      <c r="M376" s="169"/>
      <c r="T376" s="170"/>
      <c r="AT376" s="165" t="s">
        <v>203</v>
      </c>
      <c r="AU376" s="165" t="s">
        <v>89</v>
      </c>
      <c r="AV376" s="14" t="s">
        <v>199</v>
      </c>
      <c r="AW376" s="14" t="s">
        <v>39</v>
      </c>
      <c r="AX376" s="14" t="s">
        <v>22</v>
      </c>
      <c r="AY376" s="165" t="s">
        <v>192</v>
      </c>
    </row>
    <row r="377" spans="2:65" s="1" customFormat="1" ht="16.5" customHeight="1" x14ac:dyDescent="0.2">
      <c r="B377" s="33"/>
      <c r="C377" s="133" t="s">
        <v>506</v>
      </c>
      <c r="D377" s="133" t="s">
        <v>194</v>
      </c>
      <c r="E377" s="134" t="s">
        <v>5317</v>
      </c>
      <c r="F377" s="135" t="s">
        <v>5318</v>
      </c>
      <c r="G377" s="136" t="s">
        <v>234</v>
      </c>
      <c r="H377" s="137">
        <v>93.253</v>
      </c>
      <c r="I377" s="138"/>
      <c r="J377" s="139">
        <f>ROUND(I377*H377,2)</f>
        <v>0</v>
      </c>
      <c r="K377" s="135" t="s">
        <v>198</v>
      </c>
      <c r="L377" s="33"/>
      <c r="M377" s="140" t="s">
        <v>20</v>
      </c>
      <c r="N377" s="141" t="s">
        <v>51</v>
      </c>
      <c r="P377" s="142">
        <f>O377*H377</f>
        <v>0</v>
      </c>
      <c r="Q377" s="142">
        <v>0</v>
      </c>
      <c r="R377" s="142">
        <f>Q377*H377</f>
        <v>0</v>
      </c>
      <c r="S377" s="142">
        <v>6.6000000000000003E-2</v>
      </c>
      <c r="T377" s="143">
        <f>S377*H377</f>
        <v>6.1546980000000007</v>
      </c>
      <c r="AR377" s="144" t="s">
        <v>199</v>
      </c>
      <c r="AT377" s="144" t="s">
        <v>194</v>
      </c>
      <c r="AU377" s="144" t="s">
        <v>89</v>
      </c>
      <c r="AY377" s="18" t="s">
        <v>192</v>
      </c>
      <c r="BE377" s="145">
        <f>IF(N377="základní",J377,0)</f>
        <v>0</v>
      </c>
      <c r="BF377" s="145">
        <f>IF(N377="snížená",J377,0)</f>
        <v>0</v>
      </c>
      <c r="BG377" s="145">
        <f>IF(N377="zákl. přenesená",J377,0)</f>
        <v>0</v>
      </c>
      <c r="BH377" s="145">
        <f>IF(N377="sníž. přenesená",J377,0)</f>
        <v>0</v>
      </c>
      <c r="BI377" s="145">
        <f>IF(N377="nulová",J377,0)</f>
        <v>0</v>
      </c>
      <c r="BJ377" s="18" t="s">
        <v>22</v>
      </c>
      <c r="BK377" s="145">
        <f>ROUND(I377*H377,2)</f>
        <v>0</v>
      </c>
      <c r="BL377" s="18" t="s">
        <v>199</v>
      </c>
      <c r="BM377" s="144" t="s">
        <v>5319</v>
      </c>
    </row>
    <row r="378" spans="2:65" s="1" customFormat="1" ht="10.199999999999999" x14ac:dyDescent="0.2">
      <c r="B378" s="33"/>
      <c r="D378" s="146" t="s">
        <v>201</v>
      </c>
      <c r="F378" s="147" t="s">
        <v>5320</v>
      </c>
      <c r="I378" s="148"/>
      <c r="L378" s="33"/>
      <c r="M378" s="149"/>
      <c r="T378" s="54"/>
      <c r="AT378" s="18" t="s">
        <v>201</v>
      </c>
      <c r="AU378" s="18" t="s">
        <v>89</v>
      </c>
    </row>
    <row r="379" spans="2:65" s="12" customFormat="1" ht="10.199999999999999" x14ac:dyDescent="0.2">
      <c r="B379" s="150"/>
      <c r="D379" s="151" t="s">
        <v>203</v>
      </c>
      <c r="E379" s="152" t="s">
        <v>20</v>
      </c>
      <c r="F379" s="153" t="s">
        <v>5321</v>
      </c>
      <c r="H379" s="152" t="s">
        <v>20</v>
      </c>
      <c r="I379" s="154"/>
      <c r="L379" s="150"/>
      <c r="M379" s="155"/>
      <c r="T379" s="156"/>
      <c r="AT379" s="152" t="s">
        <v>203</v>
      </c>
      <c r="AU379" s="152" t="s">
        <v>89</v>
      </c>
      <c r="AV379" s="12" t="s">
        <v>22</v>
      </c>
      <c r="AW379" s="12" t="s">
        <v>39</v>
      </c>
      <c r="AX379" s="12" t="s">
        <v>80</v>
      </c>
      <c r="AY379" s="152" t="s">
        <v>192</v>
      </c>
    </row>
    <row r="380" spans="2:65" s="12" customFormat="1" ht="10.199999999999999" x14ac:dyDescent="0.2">
      <c r="B380" s="150"/>
      <c r="D380" s="151" t="s">
        <v>203</v>
      </c>
      <c r="E380" s="152" t="s">
        <v>20</v>
      </c>
      <c r="F380" s="153" t="s">
        <v>5151</v>
      </c>
      <c r="H380" s="152" t="s">
        <v>20</v>
      </c>
      <c r="I380" s="154"/>
      <c r="L380" s="150"/>
      <c r="M380" s="155"/>
      <c r="T380" s="156"/>
      <c r="AT380" s="152" t="s">
        <v>203</v>
      </c>
      <c r="AU380" s="152" t="s">
        <v>89</v>
      </c>
      <c r="AV380" s="12" t="s">
        <v>22</v>
      </c>
      <c r="AW380" s="12" t="s">
        <v>39</v>
      </c>
      <c r="AX380" s="12" t="s">
        <v>80</v>
      </c>
      <c r="AY380" s="152" t="s">
        <v>192</v>
      </c>
    </row>
    <row r="381" spans="2:65" s="13" customFormat="1" ht="10.199999999999999" x14ac:dyDescent="0.2">
      <c r="B381" s="157"/>
      <c r="D381" s="151" t="s">
        <v>203</v>
      </c>
      <c r="E381" s="158" t="s">
        <v>20</v>
      </c>
      <c r="F381" s="159" t="s">
        <v>5322</v>
      </c>
      <c r="H381" s="160">
        <v>46.436</v>
      </c>
      <c r="I381" s="161"/>
      <c r="L381" s="157"/>
      <c r="M381" s="162"/>
      <c r="T381" s="163"/>
      <c r="AT381" s="158" t="s">
        <v>203</v>
      </c>
      <c r="AU381" s="158" t="s">
        <v>89</v>
      </c>
      <c r="AV381" s="13" t="s">
        <v>89</v>
      </c>
      <c r="AW381" s="13" t="s">
        <v>39</v>
      </c>
      <c r="AX381" s="13" t="s">
        <v>80</v>
      </c>
      <c r="AY381" s="158" t="s">
        <v>192</v>
      </c>
    </row>
    <row r="382" spans="2:65" s="12" customFormat="1" ht="10.199999999999999" x14ac:dyDescent="0.2">
      <c r="B382" s="150"/>
      <c r="D382" s="151" t="s">
        <v>203</v>
      </c>
      <c r="E382" s="152" t="s">
        <v>20</v>
      </c>
      <c r="F382" s="153" t="s">
        <v>5157</v>
      </c>
      <c r="H382" s="152" t="s">
        <v>20</v>
      </c>
      <c r="I382" s="154"/>
      <c r="L382" s="150"/>
      <c r="M382" s="155"/>
      <c r="T382" s="156"/>
      <c r="AT382" s="152" t="s">
        <v>203</v>
      </c>
      <c r="AU382" s="152" t="s">
        <v>89</v>
      </c>
      <c r="AV382" s="12" t="s">
        <v>22</v>
      </c>
      <c r="AW382" s="12" t="s">
        <v>39</v>
      </c>
      <c r="AX382" s="12" t="s">
        <v>80</v>
      </c>
      <c r="AY382" s="152" t="s">
        <v>192</v>
      </c>
    </row>
    <row r="383" spans="2:65" s="13" customFormat="1" ht="10.199999999999999" x14ac:dyDescent="0.2">
      <c r="B383" s="157"/>
      <c r="D383" s="151" t="s">
        <v>203</v>
      </c>
      <c r="E383" s="158" t="s">
        <v>20</v>
      </c>
      <c r="F383" s="159" t="s">
        <v>5323</v>
      </c>
      <c r="H383" s="160">
        <v>46.817</v>
      </c>
      <c r="I383" s="161"/>
      <c r="L383" s="157"/>
      <c r="M383" s="162"/>
      <c r="T383" s="163"/>
      <c r="AT383" s="158" t="s">
        <v>203</v>
      </c>
      <c r="AU383" s="158" t="s">
        <v>89</v>
      </c>
      <c r="AV383" s="13" t="s">
        <v>89</v>
      </c>
      <c r="AW383" s="13" t="s">
        <v>39</v>
      </c>
      <c r="AX383" s="13" t="s">
        <v>80</v>
      </c>
      <c r="AY383" s="158" t="s">
        <v>192</v>
      </c>
    </row>
    <row r="384" spans="2:65" s="14" customFormat="1" ht="10.199999999999999" x14ac:dyDescent="0.2">
      <c r="B384" s="164"/>
      <c r="D384" s="151" t="s">
        <v>203</v>
      </c>
      <c r="E384" s="165" t="s">
        <v>20</v>
      </c>
      <c r="F384" s="166" t="s">
        <v>207</v>
      </c>
      <c r="H384" s="167">
        <v>93.253</v>
      </c>
      <c r="I384" s="168"/>
      <c r="L384" s="164"/>
      <c r="M384" s="169"/>
      <c r="T384" s="170"/>
      <c r="AT384" s="165" t="s">
        <v>203</v>
      </c>
      <c r="AU384" s="165" t="s">
        <v>89</v>
      </c>
      <c r="AV384" s="14" t="s">
        <v>199</v>
      </c>
      <c r="AW384" s="14" t="s">
        <v>39</v>
      </c>
      <c r="AX384" s="14" t="s">
        <v>22</v>
      </c>
      <c r="AY384" s="165" t="s">
        <v>192</v>
      </c>
    </row>
    <row r="385" spans="2:65" s="1" customFormat="1" ht="16.5" customHeight="1" x14ac:dyDescent="0.2">
      <c r="B385" s="33"/>
      <c r="C385" s="133" t="s">
        <v>513</v>
      </c>
      <c r="D385" s="133" t="s">
        <v>194</v>
      </c>
      <c r="E385" s="134" t="s">
        <v>5324</v>
      </c>
      <c r="F385" s="135" t="s">
        <v>5325</v>
      </c>
      <c r="G385" s="136" t="s">
        <v>234</v>
      </c>
      <c r="H385" s="137">
        <v>31.1</v>
      </c>
      <c r="I385" s="138"/>
      <c r="J385" s="139">
        <f>ROUND(I385*H385,2)</f>
        <v>0</v>
      </c>
      <c r="K385" s="135" t="s">
        <v>198</v>
      </c>
      <c r="L385" s="33"/>
      <c r="M385" s="140" t="s">
        <v>20</v>
      </c>
      <c r="N385" s="141" t="s">
        <v>51</v>
      </c>
      <c r="P385" s="142">
        <f>O385*H385</f>
        <v>0</v>
      </c>
      <c r="Q385" s="142">
        <v>0</v>
      </c>
      <c r="R385" s="142">
        <f>Q385*H385</f>
        <v>0</v>
      </c>
      <c r="S385" s="142">
        <v>6.6000000000000003E-2</v>
      </c>
      <c r="T385" s="143">
        <f>S385*H385</f>
        <v>2.0526</v>
      </c>
      <c r="AR385" s="144" t="s">
        <v>199</v>
      </c>
      <c r="AT385" s="144" t="s">
        <v>194</v>
      </c>
      <c r="AU385" s="144" t="s">
        <v>89</v>
      </c>
      <c r="AY385" s="18" t="s">
        <v>192</v>
      </c>
      <c r="BE385" s="145">
        <f>IF(N385="základní",J385,0)</f>
        <v>0</v>
      </c>
      <c r="BF385" s="145">
        <f>IF(N385="snížená",J385,0)</f>
        <v>0</v>
      </c>
      <c r="BG385" s="145">
        <f>IF(N385="zákl. přenesená",J385,0)</f>
        <v>0</v>
      </c>
      <c r="BH385" s="145">
        <f>IF(N385="sníž. přenesená",J385,0)</f>
        <v>0</v>
      </c>
      <c r="BI385" s="145">
        <f>IF(N385="nulová",J385,0)</f>
        <v>0</v>
      </c>
      <c r="BJ385" s="18" t="s">
        <v>22</v>
      </c>
      <c r="BK385" s="145">
        <f>ROUND(I385*H385,2)</f>
        <v>0</v>
      </c>
      <c r="BL385" s="18" t="s">
        <v>199</v>
      </c>
      <c r="BM385" s="144" t="s">
        <v>5326</v>
      </c>
    </row>
    <row r="386" spans="2:65" s="1" customFormat="1" ht="10.199999999999999" x14ac:dyDescent="0.2">
      <c r="B386" s="33"/>
      <c r="D386" s="146" t="s">
        <v>201</v>
      </c>
      <c r="F386" s="147" t="s">
        <v>5327</v>
      </c>
      <c r="I386" s="148"/>
      <c r="L386" s="33"/>
      <c r="M386" s="149"/>
      <c r="T386" s="54"/>
      <c r="AT386" s="18" t="s">
        <v>201</v>
      </c>
      <c r="AU386" s="18" t="s">
        <v>89</v>
      </c>
    </row>
    <row r="387" spans="2:65" s="12" customFormat="1" ht="10.199999999999999" x14ac:dyDescent="0.2">
      <c r="B387" s="150"/>
      <c r="D387" s="151" t="s">
        <v>203</v>
      </c>
      <c r="E387" s="152" t="s">
        <v>20</v>
      </c>
      <c r="F387" s="153" t="s">
        <v>5321</v>
      </c>
      <c r="H387" s="152" t="s">
        <v>20</v>
      </c>
      <c r="I387" s="154"/>
      <c r="L387" s="150"/>
      <c r="M387" s="155"/>
      <c r="T387" s="156"/>
      <c r="AT387" s="152" t="s">
        <v>203</v>
      </c>
      <c r="AU387" s="152" t="s">
        <v>89</v>
      </c>
      <c r="AV387" s="12" t="s">
        <v>22</v>
      </c>
      <c r="AW387" s="12" t="s">
        <v>39</v>
      </c>
      <c r="AX387" s="12" t="s">
        <v>80</v>
      </c>
      <c r="AY387" s="152" t="s">
        <v>192</v>
      </c>
    </row>
    <row r="388" spans="2:65" s="13" customFormat="1" ht="10.199999999999999" x14ac:dyDescent="0.2">
      <c r="B388" s="157"/>
      <c r="D388" s="151" t="s">
        <v>203</v>
      </c>
      <c r="E388" s="158" t="s">
        <v>20</v>
      </c>
      <c r="F388" s="159" t="s">
        <v>5328</v>
      </c>
      <c r="H388" s="160">
        <v>31.1</v>
      </c>
      <c r="I388" s="161"/>
      <c r="L388" s="157"/>
      <c r="M388" s="162"/>
      <c r="T388" s="163"/>
      <c r="AT388" s="158" t="s">
        <v>203</v>
      </c>
      <c r="AU388" s="158" t="s">
        <v>89</v>
      </c>
      <c r="AV388" s="13" t="s">
        <v>89</v>
      </c>
      <c r="AW388" s="13" t="s">
        <v>39</v>
      </c>
      <c r="AX388" s="13" t="s">
        <v>80</v>
      </c>
      <c r="AY388" s="158" t="s">
        <v>192</v>
      </c>
    </row>
    <row r="389" spans="2:65" s="14" customFormat="1" ht="10.199999999999999" x14ac:dyDescent="0.2">
      <c r="B389" s="164"/>
      <c r="D389" s="151" t="s">
        <v>203</v>
      </c>
      <c r="E389" s="165" t="s">
        <v>20</v>
      </c>
      <c r="F389" s="166" t="s">
        <v>207</v>
      </c>
      <c r="H389" s="167">
        <v>31.1</v>
      </c>
      <c r="I389" s="168"/>
      <c r="L389" s="164"/>
      <c r="M389" s="169"/>
      <c r="T389" s="170"/>
      <c r="AT389" s="165" t="s">
        <v>203</v>
      </c>
      <c r="AU389" s="165" t="s">
        <v>89</v>
      </c>
      <c r="AV389" s="14" t="s">
        <v>199</v>
      </c>
      <c r="AW389" s="14" t="s">
        <v>39</v>
      </c>
      <c r="AX389" s="14" t="s">
        <v>22</v>
      </c>
      <c r="AY389" s="165" t="s">
        <v>192</v>
      </c>
    </row>
    <row r="390" spans="2:65" s="1" customFormat="1" ht="16.5" customHeight="1" x14ac:dyDescent="0.2">
      <c r="B390" s="33"/>
      <c r="C390" s="133" t="s">
        <v>520</v>
      </c>
      <c r="D390" s="133" t="s">
        <v>194</v>
      </c>
      <c r="E390" s="134" t="s">
        <v>5329</v>
      </c>
      <c r="F390" s="135" t="s">
        <v>5330</v>
      </c>
      <c r="G390" s="136" t="s">
        <v>234</v>
      </c>
      <c r="H390" s="137">
        <v>31.1</v>
      </c>
      <c r="I390" s="138"/>
      <c r="J390" s="139">
        <f>ROUND(I390*H390,2)</f>
        <v>0</v>
      </c>
      <c r="K390" s="135" t="s">
        <v>198</v>
      </c>
      <c r="L390" s="33"/>
      <c r="M390" s="140" t="s">
        <v>20</v>
      </c>
      <c r="N390" s="141" t="s">
        <v>51</v>
      </c>
      <c r="P390" s="142">
        <f>O390*H390</f>
        <v>0</v>
      </c>
      <c r="Q390" s="142">
        <v>0</v>
      </c>
      <c r="R390" s="142">
        <f>Q390*H390</f>
        <v>0</v>
      </c>
      <c r="S390" s="142">
        <v>6.6000000000000003E-2</v>
      </c>
      <c r="T390" s="143">
        <f>S390*H390</f>
        <v>2.0526</v>
      </c>
      <c r="AR390" s="144" t="s">
        <v>199</v>
      </c>
      <c r="AT390" s="144" t="s">
        <v>194</v>
      </c>
      <c r="AU390" s="144" t="s">
        <v>89</v>
      </c>
      <c r="AY390" s="18" t="s">
        <v>192</v>
      </c>
      <c r="BE390" s="145">
        <f>IF(N390="základní",J390,0)</f>
        <v>0</v>
      </c>
      <c r="BF390" s="145">
        <f>IF(N390="snížená",J390,0)</f>
        <v>0</v>
      </c>
      <c r="BG390" s="145">
        <f>IF(N390="zákl. přenesená",J390,0)</f>
        <v>0</v>
      </c>
      <c r="BH390" s="145">
        <f>IF(N390="sníž. přenesená",J390,0)</f>
        <v>0</v>
      </c>
      <c r="BI390" s="145">
        <f>IF(N390="nulová",J390,0)</f>
        <v>0</v>
      </c>
      <c r="BJ390" s="18" t="s">
        <v>22</v>
      </c>
      <c r="BK390" s="145">
        <f>ROUND(I390*H390,2)</f>
        <v>0</v>
      </c>
      <c r="BL390" s="18" t="s">
        <v>199</v>
      </c>
      <c r="BM390" s="144" t="s">
        <v>5331</v>
      </c>
    </row>
    <row r="391" spans="2:65" s="1" customFormat="1" ht="10.199999999999999" x14ac:dyDescent="0.2">
      <c r="B391" s="33"/>
      <c r="D391" s="146" t="s">
        <v>201</v>
      </c>
      <c r="F391" s="147" t="s">
        <v>5332</v>
      </c>
      <c r="I391" s="148"/>
      <c r="L391" s="33"/>
      <c r="M391" s="149"/>
      <c r="T391" s="54"/>
      <c r="AT391" s="18" t="s">
        <v>201</v>
      </c>
      <c r="AU391" s="18" t="s">
        <v>89</v>
      </c>
    </row>
    <row r="392" spans="2:65" s="12" customFormat="1" ht="10.199999999999999" x14ac:dyDescent="0.2">
      <c r="B392" s="150"/>
      <c r="D392" s="151" t="s">
        <v>203</v>
      </c>
      <c r="E392" s="152" t="s">
        <v>20</v>
      </c>
      <c r="F392" s="153" t="s">
        <v>5321</v>
      </c>
      <c r="H392" s="152" t="s">
        <v>20</v>
      </c>
      <c r="I392" s="154"/>
      <c r="L392" s="150"/>
      <c r="M392" s="155"/>
      <c r="T392" s="156"/>
      <c r="AT392" s="152" t="s">
        <v>203</v>
      </c>
      <c r="AU392" s="152" t="s">
        <v>89</v>
      </c>
      <c r="AV392" s="12" t="s">
        <v>22</v>
      </c>
      <c r="AW392" s="12" t="s">
        <v>39</v>
      </c>
      <c r="AX392" s="12" t="s">
        <v>80</v>
      </c>
      <c r="AY392" s="152" t="s">
        <v>192</v>
      </c>
    </row>
    <row r="393" spans="2:65" s="13" customFormat="1" ht="10.199999999999999" x14ac:dyDescent="0.2">
      <c r="B393" s="157"/>
      <c r="D393" s="151" t="s">
        <v>203</v>
      </c>
      <c r="E393" s="158" t="s">
        <v>20</v>
      </c>
      <c r="F393" s="159" t="s">
        <v>5328</v>
      </c>
      <c r="H393" s="160">
        <v>31.1</v>
      </c>
      <c r="I393" s="161"/>
      <c r="L393" s="157"/>
      <c r="M393" s="162"/>
      <c r="T393" s="163"/>
      <c r="AT393" s="158" t="s">
        <v>203</v>
      </c>
      <c r="AU393" s="158" t="s">
        <v>89</v>
      </c>
      <c r="AV393" s="13" t="s">
        <v>89</v>
      </c>
      <c r="AW393" s="13" t="s">
        <v>39</v>
      </c>
      <c r="AX393" s="13" t="s">
        <v>80</v>
      </c>
      <c r="AY393" s="158" t="s">
        <v>192</v>
      </c>
    </row>
    <row r="394" spans="2:65" s="14" customFormat="1" ht="10.199999999999999" x14ac:dyDescent="0.2">
      <c r="B394" s="164"/>
      <c r="D394" s="151" t="s">
        <v>203</v>
      </c>
      <c r="E394" s="165" t="s">
        <v>20</v>
      </c>
      <c r="F394" s="166" t="s">
        <v>207</v>
      </c>
      <c r="H394" s="167">
        <v>31.1</v>
      </c>
      <c r="I394" s="168"/>
      <c r="L394" s="164"/>
      <c r="M394" s="169"/>
      <c r="T394" s="170"/>
      <c r="AT394" s="165" t="s">
        <v>203</v>
      </c>
      <c r="AU394" s="165" t="s">
        <v>89</v>
      </c>
      <c r="AV394" s="14" t="s">
        <v>199</v>
      </c>
      <c r="AW394" s="14" t="s">
        <v>39</v>
      </c>
      <c r="AX394" s="14" t="s">
        <v>22</v>
      </c>
      <c r="AY394" s="165" t="s">
        <v>192</v>
      </c>
    </row>
    <row r="395" spans="2:65" s="1" customFormat="1" ht="16.5" customHeight="1" x14ac:dyDescent="0.2">
      <c r="B395" s="33"/>
      <c r="C395" s="133" t="s">
        <v>527</v>
      </c>
      <c r="D395" s="133" t="s">
        <v>194</v>
      </c>
      <c r="E395" s="134" t="s">
        <v>2890</v>
      </c>
      <c r="F395" s="135" t="s">
        <v>2891</v>
      </c>
      <c r="G395" s="136" t="s">
        <v>234</v>
      </c>
      <c r="H395" s="137">
        <v>124.35299999999999</v>
      </c>
      <c r="I395" s="138"/>
      <c r="J395" s="139">
        <f>ROUND(I395*H395,2)</f>
        <v>0</v>
      </c>
      <c r="K395" s="135" t="s">
        <v>198</v>
      </c>
      <c r="L395" s="33"/>
      <c r="M395" s="140" t="s">
        <v>20</v>
      </c>
      <c r="N395" s="141" t="s">
        <v>51</v>
      </c>
      <c r="P395" s="142">
        <f>O395*H395</f>
        <v>0</v>
      </c>
      <c r="Q395" s="142">
        <v>0</v>
      </c>
      <c r="R395" s="142">
        <f>Q395*H395</f>
        <v>0</v>
      </c>
      <c r="S395" s="142">
        <v>6.5000000000000002E-2</v>
      </c>
      <c r="T395" s="143">
        <f>S395*H395</f>
        <v>8.0829450000000005</v>
      </c>
      <c r="AR395" s="144" t="s">
        <v>199</v>
      </c>
      <c r="AT395" s="144" t="s">
        <v>194</v>
      </c>
      <c r="AU395" s="144" t="s">
        <v>89</v>
      </c>
      <c r="AY395" s="18" t="s">
        <v>192</v>
      </c>
      <c r="BE395" s="145">
        <f>IF(N395="základní",J395,0)</f>
        <v>0</v>
      </c>
      <c r="BF395" s="145">
        <f>IF(N395="snížená",J395,0)</f>
        <v>0</v>
      </c>
      <c r="BG395" s="145">
        <f>IF(N395="zákl. přenesená",J395,0)</f>
        <v>0</v>
      </c>
      <c r="BH395" s="145">
        <f>IF(N395="sníž. přenesená",J395,0)</f>
        <v>0</v>
      </c>
      <c r="BI395" s="145">
        <f>IF(N395="nulová",J395,0)</f>
        <v>0</v>
      </c>
      <c r="BJ395" s="18" t="s">
        <v>22</v>
      </c>
      <c r="BK395" s="145">
        <f>ROUND(I395*H395,2)</f>
        <v>0</v>
      </c>
      <c r="BL395" s="18" t="s">
        <v>199</v>
      </c>
      <c r="BM395" s="144" t="s">
        <v>5333</v>
      </c>
    </row>
    <row r="396" spans="2:65" s="1" customFormat="1" ht="10.199999999999999" x14ac:dyDescent="0.2">
      <c r="B396" s="33"/>
      <c r="D396" s="146" t="s">
        <v>201</v>
      </c>
      <c r="F396" s="147" t="s">
        <v>2893</v>
      </c>
      <c r="I396" s="148"/>
      <c r="L396" s="33"/>
      <c r="M396" s="149"/>
      <c r="T396" s="54"/>
      <c r="AT396" s="18" t="s">
        <v>201</v>
      </c>
      <c r="AU396" s="18" t="s">
        <v>89</v>
      </c>
    </row>
    <row r="397" spans="2:65" s="12" customFormat="1" ht="10.199999999999999" x14ac:dyDescent="0.2">
      <c r="B397" s="150"/>
      <c r="D397" s="151" t="s">
        <v>203</v>
      </c>
      <c r="E397" s="152" t="s">
        <v>20</v>
      </c>
      <c r="F397" s="153" t="s">
        <v>5321</v>
      </c>
      <c r="H397" s="152" t="s">
        <v>20</v>
      </c>
      <c r="I397" s="154"/>
      <c r="L397" s="150"/>
      <c r="M397" s="155"/>
      <c r="T397" s="156"/>
      <c r="AT397" s="152" t="s">
        <v>203</v>
      </c>
      <c r="AU397" s="152" t="s">
        <v>89</v>
      </c>
      <c r="AV397" s="12" t="s">
        <v>22</v>
      </c>
      <c r="AW397" s="12" t="s">
        <v>39</v>
      </c>
      <c r="AX397" s="12" t="s">
        <v>80</v>
      </c>
      <c r="AY397" s="152" t="s">
        <v>192</v>
      </c>
    </row>
    <row r="398" spans="2:65" s="12" customFormat="1" ht="10.199999999999999" x14ac:dyDescent="0.2">
      <c r="B398" s="150"/>
      <c r="D398" s="151" t="s">
        <v>203</v>
      </c>
      <c r="E398" s="152" t="s">
        <v>20</v>
      </c>
      <c r="F398" s="153" t="s">
        <v>5151</v>
      </c>
      <c r="H398" s="152" t="s">
        <v>20</v>
      </c>
      <c r="I398" s="154"/>
      <c r="L398" s="150"/>
      <c r="M398" s="155"/>
      <c r="T398" s="156"/>
      <c r="AT398" s="152" t="s">
        <v>203</v>
      </c>
      <c r="AU398" s="152" t="s">
        <v>89</v>
      </c>
      <c r="AV398" s="12" t="s">
        <v>22</v>
      </c>
      <c r="AW398" s="12" t="s">
        <v>39</v>
      </c>
      <c r="AX398" s="12" t="s">
        <v>80</v>
      </c>
      <c r="AY398" s="152" t="s">
        <v>192</v>
      </c>
    </row>
    <row r="399" spans="2:65" s="13" customFormat="1" ht="10.199999999999999" x14ac:dyDescent="0.2">
      <c r="B399" s="157"/>
      <c r="D399" s="151" t="s">
        <v>203</v>
      </c>
      <c r="E399" s="158" t="s">
        <v>20</v>
      </c>
      <c r="F399" s="159" t="s">
        <v>5322</v>
      </c>
      <c r="H399" s="160">
        <v>46.436</v>
      </c>
      <c r="I399" s="161"/>
      <c r="L399" s="157"/>
      <c r="M399" s="162"/>
      <c r="T399" s="163"/>
      <c r="AT399" s="158" t="s">
        <v>203</v>
      </c>
      <c r="AU399" s="158" t="s">
        <v>89</v>
      </c>
      <c r="AV399" s="13" t="s">
        <v>89</v>
      </c>
      <c r="AW399" s="13" t="s">
        <v>39</v>
      </c>
      <c r="AX399" s="13" t="s">
        <v>80</v>
      </c>
      <c r="AY399" s="158" t="s">
        <v>192</v>
      </c>
    </row>
    <row r="400" spans="2:65" s="12" customFormat="1" ht="10.199999999999999" x14ac:dyDescent="0.2">
      <c r="B400" s="150"/>
      <c r="D400" s="151" t="s">
        <v>203</v>
      </c>
      <c r="E400" s="152" t="s">
        <v>20</v>
      </c>
      <c r="F400" s="153" t="s">
        <v>5157</v>
      </c>
      <c r="H400" s="152" t="s">
        <v>20</v>
      </c>
      <c r="I400" s="154"/>
      <c r="L400" s="150"/>
      <c r="M400" s="155"/>
      <c r="T400" s="156"/>
      <c r="AT400" s="152" t="s">
        <v>203</v>
      </c>
      <c r="AU400" s="152" t="s">
        <v>89</v>
      </c>
      <c r="AV400" s="12" t="s">
        <v>22</v>
      </c>
      <c r="AW400" s="12" t="s">
        <v>39</v>
      </c>
      <c r="AX400" s="12" t="s">
        <v>80</v>
      </c>
      <c r="AY400" s="152" t="s">
        <v>192</v>
      </c>
    </row>
    <row r="401" spans="2:65" s="13" customFormat="1" ht="10.199999999999999" x14ac:dyDescent="0.2">
      <c r="B401" s="157"/>
      <c r="D401" s="151" t="s">
        <v>203</v>
      </c>
      <c r="E401" s="158" t="s">
        <v>20</v>
      </c>
      <c r="F401" s="159" t="s">
        <v>5323</v>
      </c>
      <c r="H401" s="160">
        <v>46.817</v>
      </c>
      <c r="I401" s="161"/>
      <c r="L401" s="157"/>
      <c r="M401" s="162"/>
      <c r="T401" s="163"/>
      <c r="AT401" s="158" t="s">
        <v>203</v>
      </c>
      <c r="AU401" s="158" t="s">
        <v>89</v>
      </c>
      <c r="AV401" s="13" t="s">
        <v>89</v>
      </c>
      <c r="AW401" s="13" t="s">
        <v>39</v>
      </c>
      <c r="AX401" s="13" t="s">
        <v>80</v>
      </c>
      <c r="AY401" s="158" t="s">
        <v>192</v>
      </c>
    </row>
    <row r="402" spans="2:65" s="12" customFormat="1" ht="10.199999999999999" x14ac:dyDescent="0.2">
      <c r="B402" s="150"/>
      <c r="D402" s="151" t="s">
        <v>203</v>
      </c>
      <c r="E402" s="152" t="s">
        <v>20</v>
      </c>
      <c r="F402" s="153" t="s">
        <v>5334</v>
      </c>
      <c r="H402" s="152" t="s">
        <v>20</v>
      </c>
      <c r="I402" s="154"/>
      <c r="L402" s="150"/>
      <c r="M402" s="155"/>
      <c r="T402" s="156"/>
      <c r="AT402" s="152" t="s">
        <v>203</v>
      </c>
      <c r="AU402" s="152" t="s">
        <v>89</v>
      </c>
      <c r="AV402" s="12" t="s">
        <v>22</v>
      </c>
      <c r="AW402" s="12" t="s">
        <v>39</v>
      </c>
      <c r="AX402" s="12" t="s">
        <v>80</v>
      </c>
      <c r="AY402" s="152" t="s">
        <v>192</v>
      </c>
    </row>
    <row r="403" spans="2:65" s="13" customFormat="1" ht="10.199999999999999" x14ac:dyDescent="0.2">
      <c r="B403" s="157"/>
      <c r="D403" s="151" t="s">
        <v>203</v>
      </c>
      <c r="E403" s="158" t="s">
        <v>20</v>
      </c>
      <c r="F403" s="159" t="s">
        <v>5328</v>
      </c>
      <c r="H403" s="160">
        <v>31.1</v>
      </c>
      <c r="I403" s="161"/>
      <c r="L403" s="157"/>
      <c r="M403" s="162"/>
      <c r="T403" s="163"/>
      <c r="AT403" s="158" t="s">
        <v>203</v>
      </c>
      <c r="AU403" s="158" t="s">
        <v>89</v>
      </c>
      <c r="AV403" s="13" t="s">
        <v>89</v>
      </c>
      <c r="AW403" s="13" t="s">
        <v>39</v>
      </c>
      <c r="AX403" s="13" t="s">
        <v>80</v>
      </c>
      <c r="AY403" s="158" t="s">
        <v>192</v>
      </c>
    </row>
    <row r="404" spans="2:65" s="14" customFormat="1" ht="10.199999999999999" x14ac:dyDescent="0.2">
      <c r="B404" s="164"/>
      <c r="D404" s="151" t="s">
        <v>203</v>
      </c>
      <c r="E404" s="165" t="s">
        <v>20</v>
      </c>
      <c r="F404" s="166" t="s">
        <v>207</v>
      </c>
      <c r="H404" s="167">
        <v>124.35299999999999</v>
      </c>
      <c r="I404" s="168"/>
      <c r="L404" s="164"/>
      <c r="M404" s="169"/>
      <c r="T404" s="170"/>
      <c r="AT404" s="165" t="s">
        <v>203</v>
      </c>
      <c r="AU404" s="165" t="s">
        <v>89</v>
      </c>
      <c r="AV404" s="14" t="s">
        <v>199</v>
      </c>
      <c r="AW404" s="14" t="s">
        <v>39</v>
      </c>
      <c r="AX404" s="14" t="s">
        <v>22</v>
      </c>
      <c r="AY404" s="165" t="s">
        <v>192</v>
      </c>
    </row>
    <row r="405" spans="2:65" s="1" customFormat="1" ht="16.5" customHeight="1" x14ac:dyDescent="0.2">
      <c r="B405" s="33"/>
      <c r="C405" s="133" t="s">
        <v>533</v>
      </c>
      <c r="D405" s="133" t="s">
        <v>194</v>
      </c>
      <c r="E405" s="134" t="s">
        <v>2897</v>
      </c>
      <c r="F405" s="135" t="s">
        <v>2898</v>
      </c>
      <c r="G405" s="136" t="s">
        <v>234</v>
      </c>
      <c r="H405" s="137">
        <v>31.1</v>
      </c>
      <c r="I405" s="138"/>
      <c r="J405" s="139">
        <f>ROUND(I405*H405,2)</f>
        <v>0</v>
      </c>
      <c r="K405" s="135" t="s">
        <v>198</v>
      </c>
      <c r="L405" s="33"/>
      <c r="M405" s="140" t="s">
        <v>20</v>
      </c>
      <c r="N405" s="141" t="s">
        <v>51</v>
      </c>
      <c r="P405" s="142">
        <f>O405*H405</f>
        <v>0</v>
      </c>
      <c r="Q405" s="142">
        <v>0</v>
      </c>
      <c r="R405" s="142">
        <f>Q405*H405</f>
        <v>0</v>
      </c>
      <c r="S405" s="142">
        <v>6.5000000000000002E-2</v>
      </c>
      <c r="T405" s="143">
        <f>S405*H405</f>
        <v>2.0215000000000001</v>
      </c>
      <c r="AR405" s="144" t="s">
        <v>199</v>
      </c>
      <c r="AT405" s="144" t="s">
        <v>194</v>
      </c>
      <c r="AU405" s="144" t="s">
        <v>89</v>
      </c>
      <c r="AY405" s="18" t="s">
        <v>192</v>
      </c>
      <c r="BE405" s="145">
        <f>IF(N405="základní",J405,0)</f>
        <v>0</v>
      </c>
      <c r="BF405" s="145">
        <f>IF(N405="snížená",J405,0)</f>
        <v>0</v>
      </c>
      <c r="BG405" s="145">
        <f>IF(N405="zákl. přenesená",J405,0)</f>
        <v>0</v>
      </c>
      <c r="BH405" s="145">
        <f>IF(N405="sníž. přenesená",J405,0)</f>
        <v>0</v>
      </c>
      <c r="BI405" s="145">
        <f>IF(N405="nulová",J405,0)</f>
        <v>0</v>
      </c>
      <c r="BJ405" s="18" t="s">
        <v>22</v>
      </c>
      <c r="BK405" s="145">
        <f>ROUND(I405*H405,2)</f>
        <v>0</v>
      </c>
      <c r="BL405" s="18" t="s">
        <v>199</v>
      </c>
      <c r="BM405" s="144" t="s">
        <v>5335</v>
      </c>
    </row>
    <row r="406" spans="2:65" s="1" customFormat="1" ht="10.199999999999999" x14ac:dyDescent="0.2">
      <c r="B406" s="33"/>
      <c r="D406" s="146" t="s">
        <v>201</v>
      </c>
      <c r="F406" s="147" t="s">
        <v>2900</v>
      </c>
      <c r="I406" s="148"/>
      <c r="L406" s="33"/>
      <c r="M406" s="149"/>
      <c r="T406" s="54"/>
      <c r="AT406" s="18" t="s">
        <v>201</v>
      </c>
      <c r="AU406" s="18" t="s">
        <v>89</v>
      </c>
    </row>
    <row r="407" spans="2:65" s="12" customFormat="1" ht="10.199999999999999" x14ac:dyDescent="0.2">
      <c r="B407" s="150"/>
      <c r="D407" s="151" t="s">
        <v>203</v>
      </c>
      <c r="E407" s="152" t="s">
        <v>20</v>
      </c>
      <c r="F407" s="153" t="s">
        <v>5336</v>
      </c>
      <c r="H407" s="152" t="s">
        <v>20</v>
      </c>
      <c r="I407" s="154"/>
      <c r="L407" s="150"/>
      <c r="M407" s="155"/>
      <c r="T407" s="156"/>
      <c r="AT407" s="152" t="s">
        <v>203</v>
      </c>
      <c r="AU407" s="152" t="s">
        <v>89</v>
      </c>
      <c r="AV407" s="12" t="s">
        <v>22</v>
      </c>
      <c r="AW407" s="12" t="s">
        <v>39</v>
      </c>
      <c r="AX407" s="12" t="s">
        <v>80</v>
      </c>
      <c r="AY407" s="152" t="s">
        <v>192</v>
      </c>
    </row>
    <row r="408" spans="2:65" s="13" customFormat="1" ht="10.199999999999999" x14ac:dyDescent="0.2">
      <c r="B408" s="157"/>
      <c r="D408" s="151" t="s">
        <v>203</v>
      </c>
      <c r="E408" s="158" t="s">
        <v>20</v>
      </c>
      <c r="F408" s="159" t="s">
        <v>5328</v>
      </c>
      <c r="H408" s="160">
        <v>31.1</v>
      </c>
      <c r="I408" s="161"/>
      <c r="L408" s="157"/>
      <c r="M408" s="162"/>
      <c r="T408" s="163"/>
      <c r="AT408" s="158" t="s">
        <v>203</v>
      </c>
      <c r="AU408" s="158" t="s">
        <v>89</v>
      </c>
      <c r="AV408" s="13" t="s">
        <v>89</v>
      </c>
      <c r="AW408" s="13" t="s">
        <v>39</v>
      </c>
      <c r="AX408" s="13" t="s">
        <v>80</v>
      </c>
      <c r="AY408" s="158" t="s">
        <v>192</v>
      </c>
    </row>
    <row r="409" spans="2:65" s="14" customFormat="1" ht="10.199999999999999" x14ac:dyDescent="0.2">
      <c r="B409" s="164"/>
      <c r="D409" s="151" t="s">
        <v>203</v>
      </c>
      <c r="E409" s="165" t="s">
        <v>20</v>
      </c>
      <c r="F409" s="166" t="s">
        <v>207</v>
      </c>
      <c r="H409" s="167">
        <v>31.1</v>
      </c>
      <c r="I409" s="168"/>
      <c r="L409" s="164"/>
      <c r="M409" s="169"/>
      <c r="T409" s="170"/>
      <c r="AT409" s="165" t="s">
        <v>203</v>
      </c>
      <c r="AU409" s="165" t="s">
        <v>89</v>
      </c>
      <c r="AV409" s="14" t="s">
        <v>199</v>
      </c>
      <c r="AW409" s="14" t="s">
        <v>39</v>
      </c>
      <c r="AX409" s="14" t="s">
        <v>22</v>
      </c>
      <c r="AY409" s="165" t="s">
        <v>192</v>
      </c>
    </row>
    <row r="410" spans="2:65" s="1" customFormat="1" ht="16.5" customHeight="1" x14ac:dyDescent="0.2">
      <c r="B410" s="33"/>
      <c r="C410" s="133" t="s">
        <v>539</v>
      </c>
      <c r="D410" s="133" t="s">
        <v>194</v>
      </c>
      <c r="E410" s="134" t="s">
        <v>5337</v>
      </c>
      <c r="F410" s="135" t="s">
        <v>5338</v>
      </c>
      <c r="G410" s="136" t="s">
        <v>234</v>
      </c>
      <c r="H410" s="137">
        <v>124.35299999999999</v>
      </c>
      <c r="I410" s="138"/>
      <c r="J410" s="139">
        <f>ROUND(I410*H410,2)</f>
        <v>0</v>
      </c>
      <c r="K410" s="135" t="s">
        <v>198</v>
      </c>
      <c r="L410" s="33"/>
      <c r="M410" s="140" t="s">
        <v>20</v>
      </c>
      <c r="N410" s="141" t="s">
        <v>51</v>
      </c>
      <c r="P410" s="142">
        <f>O410*H410</f>
        <v>0</v>
      </c>
      <c r="Q410" s="142">
        <v>0</v>
      </c>
      <c r="R410" s="142">
        <f>Q410*H410</f>
        <v>0</v>
      </c>
      <c r="S410" s="142">
        <v>0</v>
      </c>
      <c r="T410" s="143">
        <f>S410*H410</f>
        <v>0</v>
      </c>
      <c r="AR410" s="144" t="s">
        <v>199</v>
      </c>
      <c r="AT410" s="144" t="s">
        <v>194</v>
      </c>
      <c r="AU410" s="144" t="s">
        <v>89</v>
      </c>
      <c r="AY410" s="18" t="s">
        <v>192</v>
      </c>
      <c r="BE410" s="145">
        <f>IF(N410="základní",J410,0)</f>
        <v>0</v>
      </c>
      <c r="BF410" s="145">
        <f>IF(N410="snížená",J410,0)</f>
        <v>0</v>
      </c>
      <c r="BG410" s="145">
        <f>IF(N410="zákl. přenesená",J410,0)</f>
        <v>0</v>
      </c>
      <c r="BH410" s="145">
        <f>IF(N410="sníž. přenesená",J410,0)</f>
        <v>0</v>
      </c>
      <c r="BI410" s="145">
        <f>IF(N410="nulová",J410,0)</f>
        <v>0</v>
      </c>
      <c r="BJ410" s="18" t="s">
        <v>22</v>
      </c>
      <c r="BK410" s="145">
        <f>ROUND(I410*H410,2)</f>
        <v>0</v>
      </c>
      <c r="BL410" s="18" t="s">
        <v>199</v>
      </c>
      <c r="BM410" s="144" t="s">
        <v>5339</v>
      </c>
    </row>
    <row r="411" spans="2:65" s="1" customFormat="1" ht="10.199999999999999" x14ac:dyDescent="0.2">
      <c r="B411" s="33"/>
      <c r="D411" s="146" t="s">
        <v>201</v>
      </c>
      <c r="F411" s="147" t="s">
        <v>5340</v>
      </c>
      <c r="I411" s="148"/>
      <c r="L411" s="33"/>
      <c r="M411" s="149"/>
      <c r="T411" s="54"/>
      <c r="AT411" s="18" t="s">
        <v>201</v>
      </c>
      <c r="AU411" s="18" t="s">
        <v>89</v>
      </c>
    </row>
    <row r="412" spans="2:65" s="12" customFormat="1" ht="10.199999999999999" x14ac:dyDescent="0.2">
      <c r="B412" s="150"/>
      <c r="D412" s="151" t="s">
        <v>203</v>
      </c>
      <c r="E412" s="152" t="s">
        <v>20</v>
      </c>
      <c r="F412" s="153" t="s">
        <v>5321</v>
      </c>
      <c r="H412" s="152" t="s">
        <v>20</v>
      </c>
      <c r="I412" s="154"/>
      <c r="L412" s="150"/>
      <c r="M412" s="155"/>
      <c r="T412" s="156"/>
      <c r="AT412" s="152" t="s">
        <v>203</v>
      </c>
      <c r="AU412" s="152" t="s">
        <v>89</v>
      </c>
      <c r="AV412" s="12" t="s">
        <v>22</v>
      </c>
      <c r="AW412" s="12" t="s">
        <v>39</v>
      </c>
      <c r="AX412" s="12" t="s">
        <v>80</v>
      </c>
      <c r="AY412" s="152" t="s">
        <v>192</v>
      </c>
    </row>
    <row r="413" spans="2:65" s="12" customFormat="1" ht="10.199999999999999" x14ac:dyDescent="0.2">
      <c r="B413" s="150"/>
      <c r="D413" s="151" t="s">
        <v>203</v>
      </c>
      <c r="E413" s="152" t="s">
        <v>20</v>
      </c>
      <c r="F413" s="153" t="s">
        <v>5151</v>
      </c>
      <c r="H413" s="152" t="s">
        <v>20</v>
      </c>
      <c r="I413" s="154"/>
      <c r="L413" s="150"/>
      <c r="M413" s="155"/>
      <c r="T413" s="156"/>
      <c r="AT413" s="152" t="s">
        <v>203</v>
      </c>
      <c r="AU413" s="152" t="s">
        <v>89</v>
      </c>
      <c r="AV413" s="12" t="s">
        <v>22</v>
      </c>
      <c r="AW413" s="12" t="s">
        <v>39</v>
      </c>
      <c r="AX413" s="12" t="s">
        <v>80</v>
      </c>
      <c r="AY413" s="152" t="s">
        <v>192</v>
      </c>
    </row>
    <row r="414" spans="2:65" s="13" customFormat="1" ht="10.199999999999999" x14ac:dyDescent="0.2">
      <c r="B414" s="157"/>
      <c r="D414" s="151" t="s">
        <v>203</v>
      </c>
      <c r="E414" s="158" t="s">
        <v>20</v>
      </c>
      <c r="F414" s="159" t="s">
        <v>5322</v>
      </c>
      <c r="H414" s="160">
        <v>46.436</v>
      </c>
      <c r="I414" s="161"/>
      <c r="L414" s="157"/>
      <c r="M414" s="162"/>
      <c r="T414" s="163"/>
      <c r="AT414" s="158" t="s">
        <v>203</v>
      </c>
      <c r="AU414" s="158" t="s">
        <v>89</v>
      </c>
      <c r="AV414" s="13" t="s">
        <v>89</v>
      </c>
      <c r="AW414" s="13" t="s">
        <v>39</v>
      </c>
      <c r="AX414" s="13" t="s">
        <v>80</v>
      </c>
      <c r="AY414" s="158" t="s">
        <v>192</v>
      </c>
    </row>
    <row r="415" spans="2:65" s="12" customFormat="1" ht="10.199999999999999" x14ac:dyDescent="0.2">
      <c r="B415" s="150"/>
      <c r="D415" s="151" t="s">
        <v>203</v>
      </c>
      <c r="E415" s="152" t="s">
        <v>20</v>
      </c>
      <c r="F415" s="153" t="s">
        <v>5157</v>
      </c>
      <c r="H415" s="152" t="s">
        <v>20</v>
      </c>
      <c r="I415" s="154"/>
      <c r="L415" s="150"/>
      <c r="M415" s="155"/>
      <c r="T415" s="156"/>
      <c r="AT415" s="152" t="s">
        <v>203</v>
      </c>
      <c r="AU415" s="152" t="s">
        <v>89</v>
      </c>
      <c r="AV415" s="12" t="s">
        <v>22</v>
      </c>
      <c r="AW415" s="12" t="s">
        <v>39</v>
      </c>
      <c r="AX415" s="12" t="s">
        <v>80</v>
      </c>
      <c r="AY415" s="152" t="s">
        <v>192</v>
      </c>
    </row>
    <row r="416" spans="2:65" s="13" customFormat="1" ht="10.199999999999999" x14ac:dyDescent="0.2">
      <c r="B416" s="157"/>
      <c r="D416" s="151" t="s">
        <v>203</v>
      </c>
      <c r="E416" s="158" t="s">
        <v>20</v>
      </c>
      <c r="F416" s="159" t="s">
        <v>5323</v>
      </c>
      <c r="H416" s="160">
        <v>46.817</v>
      </c>
      <c r="I416" s="161"/>
      <c r="L416" s="157"/>
      <c r="M416" s="162"/>
      <c r="T416" s="163"/>
      <c r="AT416" s="158" t="s">
        <v>203</v>
      </c>
      <c r="AU416" s="158" t="s">
        <v>89</v>
      </c>
      <c r="AV416" s="13" t="s">
        <v>89</v>
      </c>
      <c r="AW416" s="13" t="s">
        <v>39</v>
      </c>
      <c r="AX416" s="13" t="s">
        <v>80</v>
      </c>
      <c r="AY416" s="158" t="s">
        <v>192</v>
      </c>
    </row>
    <row r="417" spans="2:65" s="12" customFormat="1" ht="10.199999999999999" x14ac:dyDescent="0.2">
      <c r="B417" s="150"/>
      <c r="D417" s="151" t="s">
        <v>203</v>
      </c>
      <c r="E417" s="152" t="s">
        <v>20</v>
      </c>
      <c r="F417" s="153" t="s">
        <v>5334</v>
      </c>
      <c r="H417" s="152" t="s">
        <v>20</v>
      </c>
      <c r="I417" s="154"/>
      <c r="L417" s="150"/>
      <c r="M417" s="155"/>
      <c r="T417" s="156"/>
      <c r="AT417" s="152" t="s">
        <v>203</v>
      </c>
      <c r="AU417" s="152" t="s">
        <v>89</v>
      </c>
      <c r="AV417" s="12" t="s">
        <v>22</v>
      </c>
      <c r="AW417" s="12" t="s">
        <v>39</v>
      </c>
      <c r="AX417" s="12" t="s">
        <v>80</v>
      </c>
      <c r="AY417" s="152" t="s">
        <v>192</v>
      </c>
    </row>
    <row r="418" spans="2:65" s="13" customFormat="1" ht="10.199999999999999" x14ac:dyDescent="0.2">
      <c r="B418" s="157"/>
      <c r="D418" s="151" t="s">
        <v>203</v>
      </c>
      <c r="E418" s="158" t="s">
        <v>20</v>
      </c>
      <c r="F418" s="159" t="s">
        <v>5328</v>
      </c>
      <c r="H418" s="160">
        <v>31.1</v>
      </c>
      <c r="I418" s="161"/>
      <c r="L418" s="157"/>
      <c r="M418" s="162"/>
      <c r="T418" s="163"/>
      <c r="AT418" s="158" t="s">
        <v>203</v>
      </c>
      <c r="AU418" s="158" t="s">
        <v>89</v>
      </c>
      <c r="AV418" s="13" t="s">
        <v>89</v>
      </c>
      <c r="AW418" s="13" t="s">
        <v>39</v>
      </c>
      <c r="AX418" s="13" t="s">
        <v>80</v>
      </c>
      <c r="AY418" s="158" t="s">
        <v>192</v>
      </c>
    </row>
    <row r="419" spans="2:65" s="14" customFormat="1" ht="10.199999999999999" x14ac:dyDescent="0.2">
      <c r="B419" s="164"/>
      <c r="D419" s="151" t="s">
        <v>203</v>
      </c>
      <c r="E419" s="165" t="s">
        <v>20</v>
      </c>
      <c r="F419" s="166" t="s">
        <v>207</v>
      </c>
      <c r="H419" s="167">
        <v>124.35299999999999</v>
      </c>
      <c r="I419" s="168"/>
      <c r="L419" s="164"/>
      <c r="M419" s="169"/>
      <c r="T419" s="170"/>
      <c r="AT419" s="165" t="s">
        <v>203</v>
      </c>
      <c r="AU419" s="165" t="s">
        <v>89</v>
      </c>
      <c r="AV419" s="14" t="s">
        <v>199</v>
      </c>
      <c r="AW419" s="14" t="s">
        <v>39</v>
      </c>
      <c r="AX419" s="14" t="s">
        <v>22</v>
      </c>
      <c r="AY419" s="165" t="s">
        <v>192</v>
      </c>
    </row>
    <row r="420" spans="2:65" s="1" customFormat="1" ht="16.5" customHeight="1" x14ac:dyDescent="0.2">
      <c r="B420" s="33"/>
      <c r="C420" s="133" t="s">
        <v>545</v>
      </c>
      <c r="D420" s="133" t="s">
        <v>194</v>
      </c>
      <c r="E420" s="134" t="s">
        <v>2905</v>
      </c>
      <c r="F420" s="135" t="s">
        <v>2906</v>
      </c>
      <c r="G420" s="136" t="s">
        <v>234</v>
      </c>
      <c r="H420" s="137">
        <v>124.35299999999999</v>
      </c>
      <c r="I420" s="138"/>
      <c r="J420" s="139">
        <f>ROUND(I420*H420,2)</f>
        <v>0</v>
      </c>
      <c r="K420" s="135" t="s">
        <v>198</v>
      </c>
      <c r="L420" s="33"/>
      <c r="M420" s="140" t="s">
        <v>20</v>
      </c>
      <c r="N420" s="141" t="s">
        <v>51</v>
      </c>
      <c r="P420" s="142">
        <f>O420*H420</f>
        <v>0</v>
      </c>
      <c r="Q420" s="142">
        <v>0</v>
      </c>
      <c r="R420" s="142">
        <f>Q420*H420</f>
        <v>0</v>
      </c>
      <c r="S420" s="142">
        <v>0</v>
      </c>
      <c r="T420" s="143">
        <f>S420*H420</f>
        <v>0</v>
      </c>
      <c r="AR420" s="144" t="s">
        <v>199</v>
      </c>
      <c r="AT420" s="144" t="s">
        <v>194</v>
      </c>
      <c r="AU420" s="144" t="s">
        <v>89</v>
      </c>
      <c r="AY420" s="18" t="s">
        <v>192</v>
      </c>
      <c r="BE420" s="145">
        <f>IF(N420="základní",J420,0)</f>
        <v>0</v>
      </c>
      <c r="BF420" s="145">
        <f>IF(N420="snížená",J420,0)</f>
        <v>0</v>
      </c>
      <c r="BG420" s="145">
        <f>IF(N420="zákl. přenesená",J420,0)</f>
        <v>0</v>
      </c>
      <c r="BH420" s="145">
        <f>IF(N420="sníž. přenesená",J420,0)</f>
        <v>0</v>
      </c>
      <c r="BI420" s="145">
        <f>IF(N420="nulová",J420,0)</f>
        <v>0</v>
      </c>
      <c r="BJ420" s="18" t="s">
        <v>22</v>
      </c>
      <c r="BK420" s="145">
        <f>ROUND(I420*H420,2)</f>
        <v>0</v>
      </c>
      <c r="BL420" s="18" t="s">
        <v>199</v>
      </c>
      <c r="BM420" s="144" t="s">
        <v>5341</v>
      </c>
    </row>
    <row r="421" spans="2:65" s="1" customFormat="1" ht="10.199999999999999" x14ac:dyDescent="0.2">
      <c r="B421" s="33"/>
      <c r="D421" s="146" t="s">
        <v>201</v>
      </c>
      <c r="F421" s="147" t="s">
        <v>2908</v>
      </c>
      <c r="I421" s="148"/>
      <c r="L421" s="33"/>
      <c r="M421" s="149"/>
      <c r="T421" s="54"/>
      <c r="AT421" s="18" t="s">
        <v>201</v>
      </c>
      <c r="AU421" s="18" t="s">
        <v>89</v>
      </c>
    </row>
    <row r="422" spans="2:65" s="12" customFormat="1" ht="10.199999999999999" x14ac:dyDescent="0.2">
      <c r="B422" s="150"/>
      <c r="D422" s="151" t="s">
        <v>203</v>
      </c>
      <c r="E422" s="152" t="s">
        <v>20</v>
      </c>
      <c r="F422" s="153" t="s">
        <v>5321</v>
      </c>
      <c r="H422" s="152" t="s">
        <v>20</v>
      </c>
      <c r="I422" s="154"/>
      <c r="L422" s="150"/>
      <c r="M422" s="155"/>
      <c r="T422" s="156"/>
      <c r="AT422" s="152" t="s">
        <v>203</v>
      </c>
      <c r="AU422" s="152" t="s">
        <v>89</v>
      </c>
      <c r="AV422" s="12" t="s">
        <v>22</v>
      </c>
      <c r="AW422" s="12" t="s">
        <v>39</v>
      </c>
      <c r="AX422" s="12" t="s">
        <v>80</v>
      </c>
      <c r="AY422" s="152" t="s">
        <v>192</v>
      </c>
    </row>
    <row r="423" spans="2:65" s="12" customFormat="1" ht="10.199999999999999" x14ac:dyDescent="0.2">
      <c r="B423" s="150"/>
      <c r="D423" s="151" t="s">
        <v>203</v>
      </c>
      <c r="E423" s="152" t="s">
        <v>20</v>
      </c>
      <c r="F423" s="153" t="s">
        <v>5151</v>
      </c>
      <c r="H423" s="152" t="s">
        <v>20</v>
      </c>
      <c r="I423" s="154"/>
      <c r="L423" s="150"/>
      <c r="M423" s="155"/>
      <c r="T423" s="156"/>
      <c r="AT423" s="152" t="s">
        <v>203</v>
      </c>
      <c r="AU423" s="152" t="s">
        <v>89</v>
      </c>
      <c r="AV423" s="12" t="s">
        <v>22</v>
      </c>
      <c r="AW423" s="12" t="s">
        <v>39</v>
      </c>
      <c r="AX423" s="12" t="s">
        <v>80</v>
      </c>
      <c r="AY423" s="152" t="s">
        <v>192</v>
      </c>
    </row>
    <row r="424" spans="2:65" s="13" customFormat="1" ht="10.199999999999999" x14ac:dyDescent="0.2">
      <c r="B424" s="157"/>
      <c r="D424" s="151" t="s">
        <v>203</v>
      </c>
      <c r="E424" s="158" t="s">
        <v>20</v>
      </c>
      <c r="F424" s="159" t="s">
        <v>5322</v>
      </c>
      <c r="H424" s="160">
        <v>46.436</v>
      </c>
      <c r="I424" s="161"/>
      <c r="L424" s="157"/>
      <c r="M424" s="162"/>
      <c r="T424" s="163"/>
      <c r="AT424" s="158" t="s">
        <v>203</v>
      </c>
      <c r="AU424" s="158" t="s">
        <v>89</v>
      </c>
      <c r="AV424" s="13" t="s">
        <v>89</v>
      </c>
      <c r="AW424" s="13" t="s">
        <v>39</v>
      </c>
      <c r="AX424" s="13" t="s">
        <v>80</v>
      </c>
      <c r="AY424" s="158" t="s">
        <v>192</v>
      </c>
    </row>
    <row r="425" spans="2:65" s="12" customFormat="1" ht="10.199999999999999" x14ac:dyDescent="0.2">
      <c r="B425" s="150"/>
      <c r="D425" s="151" t="s">
        <v>203</v>
      </c>
      <c r="E425" s="152" t="s">
        <v>20</v>
      </c>
      <c r="F425" s="153" t="s">
        <v>5157</v>
      </c>
      <c r="H425" s="152" t="s">
        <v>20</v>
      </c>
      <c r="I425" s="154"/>
      <c r="L425" s="150"/>
      <c r="M425" s="155"/>
      <c r="T425" s="156"/>
      <c r="AT425" s="152" t="s">
        <v>203</v>
      </c>
      <c r="AU425" s="152" t="s">
        <v>89</v>
      </c>
      <c r="AV425" s="12" t="s">
        <v>22</v>
      </c>
      <c r="AW425" s="12" t="s">
        <v>39</v>
      </c>
      <c r="AX425" s="12" t="s">
        <v>80</v>
      </c>
      <c r="AY425" s="152" t="s">
        <v>192</v>
      </c>
    </row>
    <row r="426" spans="2:65" s="13" customFormat="1" ht="10.199999999999999" x14ac:dyDescent="0.2">
      <c r="B426" s="157"/>
      <c r="D426" s="151" t="s">
        <v>203</v>
      </c>
      <c r="E426" s="158" t="s">
        <v>20</v>
      </c>
      <c r="F426" s="159" t="s">
        <v>5323</v>
      </c>
      <c r="H426" s="160">
        <v>46.817</v>
      </c>
      <c r="I426" s="161"/>
      <c r="L426" s="157"/>
      <c r="M426" s="162"/>
      <c r="T426" s="163"/>
      <c r="AT426" s="158" t="s">
        <v>203</v>
      </c>
      <c r="AU426" s="158" t="s">
        <v>89</v>
      </c>
      <c r="AV426" s="13" t="s">
        <v>89</v>
      </c>
      <c r="AW426" s="13" t="s">
        <v>39</v>
      </c>
      <c r="AX426" s="13" t="s">
        <v>80</v>
      </c>
      <c r="AY426" s="158" t="s">
        <v>192</v>
      </c>
    </row>
    <row r="427" spans="2:65" s="12" customFormat="1" ht="10.199999999999999" x14ac:dyDescent="0.2">
      <c r="B427" s="150"/>
      <c r="D427" s="151" t="s">
        <v>203</v>
      </c>
      <c r="E427" s="152" t="s">
        <v>20</v>
      </c>
      <c r="F427" s="153" t="s">
        <v>5334</v>
      </c>
      <c r="H427" s="152" t="s">
        <v>20</v>
      </c>
      <c r="I427" s="154"/>
      <c r="L427" s="150"/>
      <c r="M427" s="155"/>
      <c r="T427" s="156"/>
      <c r="AT427" s="152" t="s">
        <v>203</v>
      </c>
      <c r="AU427" s="152" t="s">
        <v>89</v>
      </c>
      <c r="AV427" s="12" t="s">
        <v>22</v>
      </c>
      <c r="AW427" s="12" t="s">
        <v>39</v>
      </c>
      <c r="AX427" s="12" t="s">
        <v>80</v>
      </c>
      <c r="AY427" s="152" t="s">
        <v>192</v>
      </c>
    </row>
    <row r="428" spans="2:65" s="13" customFormat="1" ht="10.199999999999999" x14ac:dyDescent="0.2">
      <c r="B428" s="157"/>
      <c r="D428" s="151" t="s">
        <v>203</v>
      </c>
      <c r="E428" s="158" t="s">
        <v>20</v>
      </c>
      <c r="F428" s="159" t="s">
        <v>5328</v>
      </c>
      <c r="H428" s="160">
        <v>31.1</v>
      </c>
      <c r="I428" s="161"/>
      <c r="L428" s="157"/>
      <c r="M428" s="162"/>
      <c r="T428" s="163"/>
      <c r="AT428" s="158" t="s">
        <v>203</v>
      </c>
      <c r="AU428" s="158" t="s">
        <v>89</v>
      </c>
      <c r="AV428" s="13" t="s">
        <v>89</v>
      </c>
      <c r="AW428" s="13" t="s">
        <v>39</v>
      </c>
      <c r="AX428" s="13" t="s">
        <v>80</v>
      </c>
      <c r="AY428" s="158" t="s">
        <v>192</v>
      </c>
    </row>
    <row r="429" spans="2:65" s="14" customFormat="1" ht="10.199999999999999" x14ac:dyDescent="0.2">
      <c r="B429" s="164"/>
      <c r="D429" s="151" t="s">
        <v>203</v>
      </c>
      <c r="E429" s="165" t="s">
        <v>20</v>
      </c>
      <c r="F429" s="166" t="s">
        <v>207</v>
      </c>
      <c r="H429" s="167">
        <v>124.35299999999999</v>
      </c>
      <c r="I429" s="168"/>
      <c r="L429" s="164"/>
      <c r="M429" s="169"/>
      <c r="T429" s="170"/>
      <c r="AT429" s="165" t="s">
        <v>203</v>
      </c>
      <c r="AU429" s="165" t="s">
        <v>89</v>
      </c>
      <c r="AV429" s="14" t="s">
        <v>199</v>
      </c>
      <c r="AW429" s="14" t="s">
        <v>39</v>
      </c>
      <c r="AX429" s="14" t="s">
        <v>22</v>
      </c>
      <c r="AY429" s="165" t="s">
        <v>192</v>
      </c>
    </row>
    <row r="430" spans="2:65" s="1" customFormat="1" ht="16.5" customHeight="1" x14ac:dyDescent="0.2">
      <c r="B430" s="33"/>
      <c r="C430" s="133" t="s">
        <v>554</v>
      </c>
      <c r="D430" s="133" t="s">
        <v>194</v>
      </c>
      <c r="E430" s="134" t="s">
        <v>2910</v>
      </c>
      <c r="F430" s="135" t="s">
        <v>2911</v>
      </c>
      <c r="G430" s="136" t="s">
        <v>234</v>
      </c>
      <c r="H430" s="137">
        <v>124.35299999999999</v>
      </c>
      <c r="I430" s="138"/>
      <c r="J430" s="139">
        <f>ROUND(I430*H430,2)</f>
        <v>0</v>
      </c>
      <c r="K430" s="135" t="s">
        <v>198</v>
      </c>
      <c r="L430" s="33"/>
      <c r="M430" s="140" t="s">
        <v>20</v>
      </c>
      <c r="N430" s="141" t="s">
        <v>51</v>
      </c>
      <c r="P430" s="142">
        <f>O430*H430</f>
        <v>0</v>
      </c>
      <c r="Q430" s="142">
        <v>0</v>
      </c>
      <c r="R430" s="142">
        <f>Q430*H430</f>
        <v>0</v>
      </c>
      <c r="S430" s="142">
        <v>0</v>
      </c>
      <c r="T430" s="143">
        <f>S430*H430</f>
        <v>0</v>
      </c>
      <c r="AR430" s="144" t="s">
        <v>199</v>
      </c>
      <c r="AT430" s="144" t="s">
        <v>194</v>
      </c>
      <c r="AU430" s="144" t="s">
        <v>89</v>
      </c>
      <c r="AY430" s="18" t="s">
        <v>192</v>
      </c>
      <c r="BE430" s="145">
        <f>IF(N430="základní",J430,0)</f>
        <v>0</v>
      </c>
      <c r="BF430" s="145">
        <f>IF(N430="snížená",J430,0)</f>
        <v>0</v>
      </c>
      <c r="BG430" s="145">
        <f>IF(N430="zákl. přenesená",J430,0)</f>
        <v>0</v>
      </c>
      <c r="BH430" s="145">
        <f>IF(N430="sníž. přenesená",J430,0)</f>
        <v>0</v>
      </c>
      <c r="BI430" s="145">
        <f>IF(N430="nulová",J430,0)</f>
        <v>0</v>
      </c>
      <c r="BJ430" s="18" t="s">
        <v>22</v>
      </c>
      <c r="BK430" s="145">
        <f>ROUND(I430*H430,2)</f>
        <v>0</v>
      </c>
      <c r="BL430" s="18" t="s">
        <v>199</v>
      </c>
      <c r="BM430" s="144" t="s">
        <v>5342</v>
      </c>
    </row>
    <row r="431" spans="2:65" s="1" customFormat="1" ht="10.199999999999999" x14ac:dyDescent="0.2">
      <c r="B431" s="33"/>
      <c r="D431" s="146" t="s">
        <v>201</v>
      </c>
      <c r="F431" s="147" t="s">
        <v>2913</v>
      </c>
      <c r="I431" s="148"/>
      <c r="L431" s="33"/>
      <c r="M431" s="149"/>
      <c r="T431" s="54"/>
      <c r="AT431" s="18" t="s">
        <v>201</v>
      </c>
      <c r="AU431" s="18" t="s">
        <v>89</v>
      </c>
    </row>
    <row r="432" spans="2:65" s="12" customFormat="1" ht="10.199999999999999" x14ac:dyDescent="0.2">
      <c r="B432" s="150"/>
      <c r="D432" s="151" t="s">
        <v>203</v>
      </c>
      <c r="E432" s="152" t="s">
        <v>20</v>
      </c>
      <c r="F432" s="153" t="s">
        <v>5321</v>
      </c>
      <c r="H432" s="152" t="s">
        <v>20</v>
      </c>
      <c r="I432" s="154"/>
      <c r="L432" s="150"/>
      <c r="M432" s="155"/>
      <c r="T432" s="156"/>
      <c r="AT432" s="152" t="s">
        <v>203</v>
      </c>
      <c r="AU432" s="152" t="s">
        <v>89</v>
      </c>
      <c r="AV432" s="12" t="s">
        <v>22</v>
      </c>
      <c r="AW432" s="12" t="s">
        <v>39</v>
      </c>
      <c r="AX432" s="12" t="s">
        <v>80</v>
      </c>
      <c r="AY432" s="152" t="s">
        <v>192</v>
      </c>
    </row>
    <row r="433" spans="2:65" s="12" customFormat="1" ht="10.199999999999999" x14ac:dyDescent="0.2">
      <c r="B433" s="150"/>
      <c r="D433" s="151" t="s">
        <v>203</v>
      </c>
      <c r="E433" s="152" t="s">
        <v>20</v>
      </c>
      <c r="F433" s="153" t="s">
        <v>5151</v>
      </c>
      <c r="H433" s="152" t="s">
        <v>20</v>
      </c>
      <c r="I433" s="154"/>
      <c r="L433" s="150"/>
      <c r="M433" s="155"/>
      <c r="T433" s="156"/>
      <c r="AT433" s="152" t="s">
        <v>203</v>
      </c>
      <c r="AU433" s="152" t="s">
        <v>89</v>
      </c>
      <c r="AV433" s="12" t="s">
        <v>22</v>
      </c>
      <c r="AW433" s="12" t="s">
        <v>39</v>
      </c>
      <c r="AX433" s="12" t="s">
        <v>80</v>
      </c>
      <c r="AY433" s="152" t="s">
        <v>192</v>
      </c>
    </row>
    <row r="434" spans="2:65" s="13" customFormat="1" ht="10.199999999999999" x14ac:dyDescent="0.2">
      <c r="B434" s="157"/>
      <c r="D434" s="151" t="s">
        <v>203</v>
      </c>
      <c r="E434" s="158" t="s">
        <v>20</v>
      </c>
      <c r="F434" s="159" t="s">
        <v>5322</v>
      </c>
      <c r="H434" s="160">
        <v>46.436</v>
      </c>
      <c r="I434" s="161"/>
      <c r="L434" s="157"/>
      <c r="M434" s="162"/>
      <c r="T434" s="163"/>
      <c r="AT434" s="158" t="s">
        <v>203</v>
      </c>
      <c r="AU434" s="158" t="s">
        <v>89</v>
      </c>
      <c r="AV434" s="13" t="s">
        <v>89</v>
      </c>
      <c r="AW434" s="13" t="s">
        <v>39</v>
      </c>
      <c r="AX434" s="13" t="s">
        <v>80</v>
      </c>
      <c r="AY434" s="158" t="s">
        <v>192</v>
      </c>
    </row>
    <row r="435" spans="2:65" s="12" customFormat="1" ht="10.199999999999999" x14ac:dyDescent="0.2">
      <c r="B435" s="150"/>
      <c r="D435" s="151" t="s">
        <v>203</v>
      </c>
      <c r="E435" s="152" t="s">
        <v>20</v>
      </c>
      <c r="F435" s="153" t="s">
        <v>5157</v>
      </c>
      <c r="H435" s="152" t="s">
        <v>20</v>
      </c>
      <c r="I435" s="154"/>
      <c r="L435" s="150"/>
      <c r="M435" s="155"/>
      <c r="T435" s="156"/>
      <c r="AT435" s="152" t="s">
        <v>203</v>
      </c>
      <c r="AU435" s="152" t="s">
        <v>89</v>
      </c>
      <c r="AV435" s="12" t="s">
        <v>22</v>
      </c>
      <c r="AW435" s="12" t="s">
        <v>39</v>
      </c>
      <c r="AX435" s="12" t="s">
        <v>80</v>
      </c>
      <c r="AY435" s="152" t="s">
        <v>192</v>
      </c>
    </row>
    <row r="436" spans="2:65" s="13" customFormat="1" ht="10.199999999999999" x14ac:dyDescent="0.2">
      <c r="B436" s="157"/>
      <c r="D436" s="151" t="s">
        <v>203</v>
      </c>
      <c r="E436" s="158" t="s">
        <v>20</v>
      </c>
      <c r="F436" s="159" t="s">
        <v>5323</v>
      </c>
      <c r="H436" s="160">
        <v>46.817</v>
      </c>
      <c r="I436" s="161"/>
      <c r="L436" s="157"/>
      <c r="M436" s="162"/>
      <c r="T436" s="163"/>
      <c r="AT436" s="158" t="s">
        <v>203</v>
      </c>
      <c r="AU436" s="158" t="s">
        <v>89</v>
      </c>
      <c r="AV436" s="13" t="s">
        <v>89</v>
      </c>
      <c r="AW436" s="13" t="s">
        <v>39</v>
      </c>
      <c r="AX436" s="13" t="s">
        <v>80</v>
      </c>
      <c r="AY436" s="158" t="s">
        <v>192</v>
      </c>
    </row>
    <row r="437" spans="2:65" s="12" customFormat="1" ht="10.199999999999999" x14ac:dyDescent="0.2">
      <c r="B437" s="150"/>
      <c r="D437" s="151" t="s">
        <v>203</v>
      </c>
      <c r="E437" s="152" t="s">
        <v>20</v>
      </c>
      <c r="F437" s="153" t="s">
        <v>5334</v>
      </c>
      <c r="H437" s="152" t="s">
        <v>20</v>
      </c>
      <c r="I437" s="154"/>
      <c r="L437" s="150"/>
      <c r="M437" s="155"/>
      <c r="T437" s="156"/>
      <c r="AT437" s="152" t="s">
        <v>203</v>
      </c>
      <c r="AU437" s="152" t="s">
        <v>89</v>
      </c>
      <c r="AV437" s="12" t="s">
        <v>22</v>
      </c>
      <c r="AW437" s="12" t="s">
        <v>39</v>
      </c>
      <c r="AX437" s="12" t="s">
        <v>80</v>
      </c>
      <c r="AY437" s="152" t="s">
        <v>192</v>
      </c>
    </row>
    <row r="438" spans="2:65" s="13" customFormat="1" ht="10.199999999999999" x14ac:dyDescent="0.2">
      <c r="B438" s="157"/>
      <c r="D438" s="151" t="s">
        <v>203</v>
      </c>
      <c r="E438" s="158" t="s">
        <v>20</v>
      </c>
      <c r="F438" s="159" t="s">
        <v>5328</v>
      </c>
      <c r="H438" s="160">
        <v>31.1</v>
      </c>
      <c r="I438" s="161"/>
      <c r="L438" s="157"/>
      <c r="M438" s="162"/>
      <c r="T438" s="163"/>
      <c r="AT438" s="158" t="s">
        <v>203</v>
      </c>
      <c r="AU438" s="158" t="s">
        <v>89</v>
      </c>
      <c r="AV438" s="13" t="s">
        <v>89</v>
      </c>
      <c r="AW438" s="13" t="s">
        <v>39</v>
      </c>
      <c r="AX438" s="13" t="s">
        <v>80</v>
      </c>
      <c r="AY438" s="158" t="s">
        <v>192</v>
      </c>
    </row>
    <row r="439" spans="2:65" s="14" customFormat="1" ht="10.199999999999999" x14ac:dyDescent="0.2">
      <c r="B439" s="164"/>
      <c r="D439" s="151" t="s">
        <v>203</v>
      </c>
      <c r="E439" s="165" t="s">
        <v>20</v>
      </c>
      <c r="F439" s="166" t="s">
        <v>207</v>
      </c>
      <c r="H439" s="167">
        <v>124.35299999999999</v>
      </c>
      <c r="I439" s="168"/>
      <c r="L439" s="164"/>
      <c r="M439" s="169"/>
      <c r="T439" s="170"/>
      <c r="AT439" s="165" t="s">
        <v>203</v>
      </c>
      <c r="AU439" s="165" t="s">
        <v>89</v>
      </c>
      <c r="AV439" s="14" t="s">
        <v>199</v>
      </c>
      <c r="AW439" s="14" t="s">
        <v>39</v>
      </c>
      <c r="AX439" s="14" t="s">
        <v>22</v>
      </c>
      <c r="AY439" s="165" t="s">
        <v>192</v>
      </c>
    </row>
    <row r="440" spans="2:65" s="1" customFormat="1" ht="16.5" customHeight="1" x14ac:dyDescent="0.2">
      <c r="B440" s="33"/>
      <c r="C440" s="133" t="s">
        <v>560</v>
      </c>
      <c r="D440" s="133" t="s">
        <v>194</v>
      </c>
      <c r="E440" s="134" t="s">
        <v>5343</v>
      </c>
      <c r="F440" s="135" t="s">
        <v>5344</v>
      </c>
      <c r="G440" s="136" t="s">
        <v>234</v>
      </c>
      <c r="H440" s="137">
        <v>31.1</v>
      </c>
      <c r="I440" s="138"/>
      <c r="J440" s="139">
        <f>ROUND(I440*H440,2)</f>
        <v>0</v>
      </c>
      <c r="K440" s="135" t="s">
        <v>198</v>
      </c>
      <c r="L440" s="33"/>
      <c r="M440" s="140" t="s">
        <v>20</v>
      </c>
      <c r="N440" s="141" t="s">
        <v>51</v>
      </c>
      <c r="P440" s="142">
        <f>O440*H440</f>
        <v>0</v>
      </c>
      <c r="Q440" s="142">
        <v>0</v>
      </c>
      <c r="R440" s="142">
        <f>Q440*H440</f>
        <v>0</v>
      </c>
      <c r="S440" s="142">
        <v>0</v>
      </c>
      <c r="T440" s="143">
        <f>S440*H440</f>
        <v>0</v>
      </c>
      <c r="AR440" s="144" t="s">
        <v>199</v>
      </c>
      <c r="AT440" s="144" t="s">
        <v>194</v>
      </c>
      <c r="AU440" s="144" t="s">
        <v>89</v>
      </c>
      <c r="AY440" s="18" t="s">
        <v>192</v>
      </c>
      <c r="BE440" s="145">
        <f>IF(N440="základní",J440,0)</f>
        <v>0</v>
      </c>
      <c r="BF440" s="145">
        <f>IF(N440="snížená",J440,0)</f>
        <v>0</v>
      </c>
      <c r="BG440" s="145">
        <f>IF(N440="zákl. přenesená",J440,0)</f>
        <v>0</v>
      </c>
      <c r="BH440" s="145">
        <f>IF(N440="sníž. přenesená",J440,0)</f>
        <v>0</v>
      </c>
      <c r="BI440" s="145">
        <f>IF(N440="nulová",J440,0)</f>
        <v>0</v>
      </c>
      <c r="BJ440" s="18" t="s">
        <v>22</v>
      </c>
      <c r="BK440" s="145">
        <f>ROUND(I440*H440,2)</f>
        <v>0</v>
      </c>
      <c r="BL440" s="18" t="s">
        <v>199</v>
      </c>
      <c r="BM440" s="144" t="s">
        <v>5345</v>
      </c>
    </row>
    <row r="441" spans="2:65" s="1" customFormat="1" ht="10.199999999999999" x14ac:dyDescent="0.2">
      <c r="B441" s="33"/>
      <c r="D441" s="146" t="s">
        <v>201</v>
      </c>
      <c r="F441" s="147" t="s">
        <v>5346</v>
      </c>
      <c r="I441" s="148"/>
      <c r="L441" s="33"/>
      <c r="M441" s="149"/>
      <c r="T441" s="54"/>
      <c r="AT441" s="18" t="s">
        <v>201</v>
      </c>
      <c r="AU441" s="18" t="s">
        <v>89</v>
      </c>
    </row>
    <row r="442" spans="2:65" s="12" customFormat="1" ht="10.199999999999999" x14ac:dyDescent="0.2">
      <c r="B442" s="150"/>
      <c r="D442" s="151" t="s">
        <v>203</v>
      </c>
      <c r="E442" s="152" t="s">
        <v>20</v>
      </c>
      <c r="F442" s="153" t="s">
        <v>5336</v>
      </c>
      <c r="H442" s="152" t="s">
        <v>20</v>
      </c>
      <c r="I442" s="154"/>
      <c r="L442" s="150"/>
      <c r="M442" s="155"/>
      <c r="T442" s="156"/>
      <c r="AT442" s="152" t="s">
        <v>203</v>
      </c>
      <c r="AU442" s="152" t="s">
        <v>89</v>
      </c>
      <c r="AV442" s="12" t="s">
        <v>22</v>
      </c>
      <c r="AW442" s="12" t="s">
        <v>39</v>
      </c>
      <c r="AX442" s="12" t="s">
        <v>80</v>
      </c>
      <c r="AY442" s="152" t="s">
        <v>192</v>
      </c>
    </row>
    <row r="443" spans="2:65" s="13" customFormat="1" ht="10.199999999999999" x14ac:dyDescent="0.2">
      <c r="B443" s="157"/>
      <c r="D443" s="151" t="s">
        <v>203</v>
      </c>
      <c r="E443" s="158" t="s">
        <v>20</v>
      </c>
      <c r="F443" s="159" t="s">
        <v>5328</v>
      </c>
      <c r="H443" s="160">
        <v>31.1</v>
      </c>
      <c r="I443" s="161"/>
      <c r="L443" s="157"/>
      <c r="M443" s="162"/>
      <c r="T443" s="163"/>
      <c r="AT443" s="158" t="s">
        <v>203</v>
      </c>
      <c r="AU443" s="158" t="s">
        <v>89</v>
      </c>
      <c r="AV443" s="13" t="s">
        <v>89</v>
      </c>
      <c r="AW443" s="13" t="s">
        <v>39</v>
      </c>
      <c r="AX443" s="13" t="s">
        <v>80</v>
      </c>
      <c r="AY443" s="158" t="s">
        <v>192</v>
      </c>
    </row>
    <row r="444" spans="2:65" s="14" customFormat="1" ht="10.199999999999999" x14ac:dyDescent="0.2">
      <c r="B444" s="164"/>
      <c r="D444" s="151" t="s">
        <v>203</v>
      </c>
      <c r="E444" s="165" t="s">
        <v>20</v>
      </c>
      <c r="F444" s="166" t="s">
        <v>207</v>
      </c>
      <c r="H444" s="167">
        <v>31.1</v>
      </c>
      <c r="I444" s="168"/>
      <c r="L444" s="164"/>
      <c r="M444" s="169"/>
      <c r="T444" s="170"/>
      <c r="AT444" s="165" t="s">
        <v>203</v>
      </c>
      <c r="AU444" s="165" t="s">
        <v>89</v>
      </c>
      <c r="AV444" s="14" t="s">
        <v>199</v>
      </c>
      <c r="AW444" s="14" t="s">
        <v>39</v>
      </c>
      <c r="AX444" s="14" t="s">
        <v>22</v>
      </c>
      <c r="AY444" s="165" t="s">
        <v>192</v>
      </c>
    </row>
    <row r="445" spans="2:65" s="1" customFormat="1" ht="16.5" customHeight="1" x14ac:dyDescent="0.2">
      <c r="B445" s="33"/>
      <c r="C445" s="133" t="s">
        <v>566</v>
      </c>
      <c r="D445" s="133" t="s">
        <v>194</v>
      </c>
      <c r="E445" s="134" t="s">
        <v>2915</v>
      </c>
      <c r="F445" s="135" t="s">
        <v>2916</v>
      </c>
      <c r="G445" s="136" t="s">
        <v>234</v>
      </c>
      <c r="H445" s="137">
        <v>31.1</v>
      </c>
      <c r="I445" s="138"/>
      <c r="J445" s="139">
        <f>ROUND(I445*H445,2)</f>
        <v>0</v>
      </c>
      <c r="K445" s="135" t="s">
        <v>198</v>
      </c>
      <c r="L445" s="33"/>
      <c r="M445" s="140" t="s">
        <v>20</v>
      </c>
      <c r="N445" s="141" t="s">
        <v>51</v>
      </c>
      <c r="P445" s="142">
        <f>O445*H445</f>
        <v>0</v>
      </c>
      <c r="Q445" s="142">
        <v>0</v>
      </c>
      <c r="R445" s="142">
        <f>Q445*H445</f>
        <v>0</v>
      </c>
      <c r="S445" s="142">
        <v>0</v>
      </c>
      <c r="T445" s="143">
        <f>S445*H445</f>
        <v>0</v>
      </c>
      <c r="AR445" s="144" t="s">
        <v>199</v>
      </c>
      <c r="AT445" s="144" t="s">
        <v>194</v>
      </c>
      <c r="AU445" s="144" t="s">
        <v>89</v>
      </c>
      <c r="AY445" s="18" t="s">
        <v>192</v>
      </c>
      <c r="BE445" s="145">
        <f>IF(N445="základní",J445,0)</f>
        <v>0</v>
      </c>
      <c r="BF445" s="145">
        <f>IF(N445="snížená",J445,0)</f>
        <v>0</v>
      </c>
      <c r="BG445" s="145">
        <f>IF(N445="zákl. přenesená",J445,0)</f>
        <v>0</v>
      </c>
      <c r="BH445" s="145">
        <f>IF(N445="sníž. přenesená",J445,0)</f>
        <v>0</v>
      </c>
      <c r="BI445" s="145">
        <f>IF(N445="nulová",J445,0)</f>
        <v>0</v>
      </c>
      <c r="BJ445" s="18" t="s">
        <v>22</v>
      </c>
      <c r="BK445" s="145">
        <f>ROUND(I445*H445,2)</f>
        <v>0</v>
      </c>
      <c r="BL445" s="18" t="s">
        <v>199</v>
      </c>
      <c r="BM445" s="144" t="s">
        <v>5347</v>
      </c>
    </row>
    <row r="446" spans="2:65" s="1" customFormat="1" ht="10.199999999999999" x14ac:dyDescent="0.2">
      <c r="B446" s="33"/>
      <c r="D446" s="146" t="s">
        <v>201</v>
      </c>
      <c r="F446" s="147" t="s">
        <v>2918</v>
      </c>
      <c r="I446" s="148"/>
      <c r="L446" s="33"/>
      <c r="M446" s="149"/>
      <c r="T446" s="54"/>
      <c r="AT446" s="18" t="s">
        <v>201</v>
      </c>
      <c r="AU446" s="18" t="s">
        <v>89</v>
      </c>
    </row>
    <row r="447" spans="2:65" s="12" customFormat="1" ht="10.199999999999999" x14ac:dyDescent="0.2">
      <c r="B447" s="150"/>
      <c r="D447" s="151" t="s">
        <v>203</v>
      </c>
      <c r="E447" s="152" t="s">
        <v>20</v>
      </c>
      <c r="F447" s="153" t="s">
        <v>5336</v>
      </c>
      <c r="H447" s="152" t="s">
        <v>20</v>
      </c>
      <c r="I447" s="154"/>
      <c r="L447" s="150"/>
      <c r="M447" s="155"/>
      <c r="T447" s="156"/>
      <c r="AT447" s="152" t="s">
        <v>203</v>
      </c>
      <c r="AU447" s="152" t="s">
        <v>89</v>
      </c>
      <c r="AV447" s="12" t="s">
        <v>22</v>
      </c>
      <c r="AW447" s="12" t="s">
        <v>39</v>
      </c>
      <c r="AX447" s="12" t="s">
        <v>80</v>
      </c>
      <c r="AY447" s="152" t="s">
        <v>192</v>
      </c>
    </row>
    <row r="448" spans="2:65" s="13" customFormat="1" ht="10.199999999999999" x14ac:dyDescent="0.2">
      <c r="B448" s="157"/>
      <c r="D448" s="151" t="s">
        <v>203</v>
      </c>
      <c r="E448" s="158" t="s">
        <v>20</v>
      </c>
      <c r="F448" s="159" t="s">
        <v>5328</v>
      </c>
      <c r="H448" s="160">
        <v>31.1</v>
      </c>
      <c r="I448" s="161"/>
      <c r="L448" s="157"/>
      <c r="M448" s="162"/>
      <c r="T448" s="163"/>
      <c r="AT448" s="158" t="s">
        <v>203</v>
      </c>
      <c r="AU448" s="158" t="s">
        <v>89</v>
      </c>
      <c r="AV448" s="13" t="s">
        <v>89</v>
      </c>
      <c r="AW448" s="13" t="s">
        <v>39</v>
      </c>
      <c r="AX448" s="13" t="s">
        <v>80</v>
      </c>
      <c r="AY448" s="158" t="s">
        <v>192</v>
      </c>
    </row>
    <row r="449" spans="2:65" s="14" customFormat="1" ht="10.199999999999999" x14ac:dyDescent="0.2">
      <c r="B449" s="164"/>
      <c r="D449" s="151" t="s">
        <v>203</v>
      </c>
      <c r="E449" s="165" t="s">
        <v>20</v>
      </c>
      <c r="F449" s="166" t="s">
        <v>207</v>
      </c>
      <c r="H449" s="167">
        <v>31.1</v>
      </c>
      <c r="I449" s="168"/>
      <c r="L449" s="164"/>
      <c r="M449" s="169"/>
      <c r="T449" s="170"/>
      <c r="AT449" s="165" t="s">
        <v>203</v>
      </c>
      <c r="AU449" s="165" t="s">
        <v>89</v>
      </c>
      <c r="AV449" s="14" t="s">
        <v>199</v>
      </c>
      <c r="AW449" s="14" t="s">
        <v>39</v>
      </c>
      <c r="AX449" s="14" t="s">
        <v>22</v>
      </c>
      <c r="AY449" s="165" t="s">
        <v>192</v>
      </c>
    </row>
    <row r="450" spans="2:65" s="1" customFormat="1" ht="16.5" customHeight="1" x14ac:dyDescent="0.2">
      <c r="B450" s="33"/>
      <c r="C450" s="133" t="s">
        <v>573</v>
      </c>
      <c r="D450" s="133" t="s">
        <v>194</v>
      </c>
      <c r="E450" s="134" t="s">
        <v>2920</v>
      </c>
      <c r="F450" s="135" t="s">
        <v>2921</v>
      </c>
      <c r="G450" s="136" t="s">
        <v>234</v>
      </c>
      <c r="H450" s="137">
        <v>31.1</v>
      </c>
      <c r="I450" s="138"/>
      <c r="J450" s="139">
        <f>ROUND(I450*H450,2)</f>
        <v>0</v>
      </c>
      <c r="K450" s="135" t="s">
        <v>198</v>
      </c>
      <c r="L450" s="33"/>
      <c r="M450" s="140" t="s">
        <v>20</v>
      </c>
      <c r="N450" s="141" t="s">
        <v>51</v>
      </c>
      <c r="P450" s="142">
        <f>O450*H450</f>
        <v>0</v>
      </c>
      <c r="Q450" s="142">
        <v>0</v>
      </c>
      <c r="R450" s="142">
        <f>Q450*H450</f>
        <v>0</v>
      </c>
      <c r="S450" s="142">
        <v>0</v>
      </c>
      <c r="T450" s="143">
        <f>S450*H450</f>
        <v>0</v>
      </c>
      <c r="AR450" s="144" t="s">
        <v>199</v>
      </c>
      <c r="AT450" s="144" t="s">
        <v>194</v>
      </c>
      <c r="AU450" s="144" t="s">
        <v>89</v>
      </c>
      <c r="AY450" s="18" t="s">
        <v>192</v>
      </c>
      <c r="BE450" s="145">
        <f>IF(N450="základní",J450,0)</f>
        <v>0</v>
      </c>
      <c r="BF450" s="145">
        <f>IF(N450="snížená",J450,0)</f>
        <v>0</v>
      </c>
      <c r="BG450" s="145">
        <f>IF(N450="zákl. přenesená",J450,0)</f>
        <v>0</v>
      </c>
      <c r="BH450" s="145">
        <f>IF(N450="sníž. přenesená",J450,0)</f>
        <v>0</v>
      </c>
      <c r="BI450" s="145">
        <f>IF(N450="nulová",J450,0)</f>
        <v>0</v>
      </c>
      <c r="BJ450" s="18" t="s">
        <v>22</v>
      </c>
      <c r="BK450" s="145">
        <f>ROUND(I450*H450,2)</f>
        <v>0</v>
      </c>
      <c r="BL450" s="18" t="s">
        <v>199</v>
      </c>
      <c r="BM450" s="144" t="s">
        <v>5348</v>
      </c>
    </row>
    <row r="451" spans="2:65" s="1" customFormat="1" ht="10.199999999999999" x14ac:dyDescent="0.2">
      <c r="B451" s="33"/>
      <c r="D451" s="146" t="s">
        <v>201</v>
      </c>
      <c r="F451" s="147" t="s">
        <v>2923</v>
      </c>
      <c r="I451" s="148"/>
      <c r="L451" s="33"/>
      <c r="M451" s="149"/>
      <c r="T451" s="54"/>
      <c r="AT451" s="18" t="s">
        <v>201</v>
      </c>
      <c r="AU451" s="18" t="s">
        <v>89</v>
      </c>
    </row>
    <row r="452" spans="2:65" s="12" customFormat="1" ht="10.199999999999999" x14ac:dyDescent="0.2">
      <c r="B452" s="150"/>
      <c r="D452" s="151" t="s">
        <v>203</v>
      </c>
      <c r="E452" s="152" t="s">
        <v>20</v>
      </c>
      <c r="F452" s="153" t="s">
        <v>5336</v>
      </c>
      <c r="H452" s="152" t="s">
        <v>20</v>
      </c>
      <c r="I452" s="154"/>
      <c r="L452" s="150"/>
      <c r="M452" s="155"/>
      <c r="T452" s="156"/>
      <c r="AT452" s="152" t="s">
        <v>203</v>
      </c>
      <c r="AU452" s="152" t="s">
        <v>89</v>
      </c>
      <c r="AV452" s="12" t="s">
        <v>22</v>
      </c>
      <c r="AW452" s="12" t="s">
        <v>39</v>
      </c>
      <c r="AX452" s="12" t="s">
        <v>80</v>
      </c>
      <c r="AY452" s="152" t="s">
        <v>192</v>
      </c>
    </row>
    <row r="453" spans="2:65" s="13" customFormat="1" ht="10.199999999999999" x14ac:dyDescent="0.2">
      <c r="B453" s="157"/>
      <c r="D453" s="151" t="s">
        <v>203</v>
      </c>
      <c r="E453" s="158" t="s">
        <v>20</v>
      </c>
      <c r="F453" s="159" t="s">
        <v>5328</v>
      </c>
      <c r="H453" s="160">
        <v>31.1</v>
      </c>
      <c r="I453" s="161"/>
      <c r="L453" s="157"/>
      <c r="M453" s="162"/>
      <c r="T453" s="163"/>
      <c r="AT453" s="158" t="s">
        <v>203</v>
      </c>
      <c r="AU453" s="158" t="s">
        <v>89</v>
      </c>
      <c r="AV453" s="13" t="s">
        <v>89</v>
      </c>
      <c r="AW453" s="13" t="s">
        <v>39</v>
      </c>
      <c r="AX453" s="13" t="s">
        <v>80</v>
      </c>
      <c r="AY453" s="158" t="s">
        <v>192</v>
      </c>
    </row>
    <row r="454" spans="2:65" s="14" customFormat="1" ht="10.199999999999999" x14ac:dyDescent="0.2">
      <c r="B454" s="164"/>
      <c r="D454" s="151" t="s">
        <v>203</v>
      </c>
      <c r="E454" s="165" t="s">
        <v>20</v>
      </c>
      <c r="F454" s="166" t="s">
        <v>207</v>
      </c>
      <c r="H454" s="167">
        <v>31.1</v>
      </c>
      <c r="I454" s="168"/>
      <c r="L454" s="164"/>
      <c r="M454" s="169"/>
      <c r="T454" s="170"/>
      <c r="AT454" s="165" t="s">
        <v>203</v>
      </c>
      <c r="AU454" s="165" t="s">
        <v>89</v>
      </c>
      <c r="AV454" s="14" t="s">
        <v>199</v>
      </c>
      <c r="AW454" s="14" t="s">
        <v>39</v>
      </c>
      <c r="AX454" s="14" t="s">
        <v>22</v>
      </c>
      <c r="AY454" s="165" t="s">
        <v>192</v>
      </c>
    </row>
    <row r="455" spans="2:65" s="1" customFormat="1" ht="21.75" customHeight="1" x14ac:dyDescent="0.2">
      <c r="B455" s="33"/>
      <c r="C455" s="133" t="s">
        <v>580</v>
      </c>
      <c r="D455" s="133" t="s">
        <v>194</v>
      </c>
      <c r="E455" s="134" t="s">
        <v>5349</v>
      </c>
      <c r="F455" s="135" t="s">
        <v>5350</v>
      </c>
      <c r="G455" s="136" t="s">
        <v>234</v>
      </c>
      <c r="H455" s="137">
        <v>93.253</v>
      </c>
      <c r="I455" s="138"/>
      <c r="J455" s="139">
        <f>ROUND(I455*H455,2)</f>
        <v>0</v>
      </c>
      <c r="K455" s="135" t="s">
        <v>198</v>
      </c>
      <c r="L455" s="33"/>
      <c r="M455" s="140" t="s">
        <v>20</v>
      </c>
      <c r="N455" s="141" t="s">
        <v>51</v>
      </c>
      <c r="P455" s="142">
        <f>O455*H455</f>
        <v>0</v>
      </c>
      <c r="Q455" s="142">
        <v>5.8279999999999998E-2</v>
      </c>
      <c r="R455" s="142">
        <f>Q455*H455</f>
        <v>5.4347848399999998</v>
      </c>
      <c r="S455" s="142">
        <v>0</v>
      </c>
      <c r="T455" s="143">
        <f>S455*H455</f>
        <v>0</v>
      </c>
      <c r="AR455" s="144" t="s">
        <v>199</v>
      </c>
      <c r="AT455" s="144" t="s">
        <v>194</v>
      </c>
      <c r="AU455" s="144" t="s">
        <v>89</v>
      </c>
      <c r="AY455" s="18" t="s">
        <v>192</v>
      </c>
      <c r="BE455" s="145">
        <f>IF(N455="základní",J455,0)</f>
        <v>0</v>
      </c>
      <c r="BF455" s="145">
        <f>IF(N455="snížená",J455,0)</f>
        <v>0</v>
      </c>
      <c r="BG455" s="145">
        <f>IF(N455="zákl. přenesená",J455,0)</f>
        <v>0</v>
      </c>
      <c r="BH455" s="145">
        <f>IF(N455="sníž. přenesená",J455,0)</f>
        <v>0</v>
      </c>
      <c r="BI455" s="145">
        <f>IF(N455="nulová",J455,0)</f>
        <v>0</v>
      </c>
      <c r="BJ455" s="18" t="s">
        <v>22</v>
      </c>
      <c r="BK455" s="145">
        <f>ROUND(I455*H455,2)</f>
        <v>0</v>
      </c>
      <c r="BL455" s="18" t="s">
        <v>199</v>
      </c>
      <c r="BM455" s="144" t="s">
        <v>5351</v>
      </c>
    </row>
    <row r="456" spans="2:65" s="1" customFormat="1" ht="10.199999999999999" x14ac:dyDescent="0.2">
      <c r="B456" s="33"/>
      <c r="D456" s="146" t="s">
        <v>201</v>
      </c>
      <c r="F456" s="147" t="s">
        <v>5352</v>
      </c>
      <c r="I456" s="148"/>
      <c r="L456" s="33"/>
      <c r="M456" s="149"/>
      <c r="T456" s="54"/>
      <c r="AT456" s="18" t="s">
        <v>201</v>
      </c>
      <c r="AU456" s="18" t="s">
        <v>89</v>
      </c>
    </row>
    <row r="457" spans="2:65" s="12" customFormat="1" ht="10.199999999999999" x14ac:dyDescent="0.2">
      <c r="B457" s="150"/>
      <c r="D457" s="151" t="s">
        <v>203</v>
      </c>
      <c r="E457" s="152" t="s">
        <v>20</v>
      </c>
      <c r="F457" s="153" t="s">
        <v>5321</v>
      </c>
      <c r="H457" s="152" t="s">
        <v>20</v>
      </c>
      <c r="I457" s="154"/>
      <c r="L457" s="150"/>
      <c r="M457" s="155"/>
      <c r="T457" s="156"/>
      <c r="AT457" s="152" t="s">
        <v>203</v>
      </c>
      <c r="AU457" s="152" t="s">
        <v>89</v>
      </c>
      <c r="AV457" s="12" t="s">
        <v>22</v>
      </c>
      <c r="AW457" s="12" t="s">
        <v>39</v>
      </c>
      <c r="AX457" s="12" t="s">
        <v>80</v>
      </c>
      <c r="AY457" s="152" t="s">
        <v>192</v>
      </c>
    </row>
    <row r="458" spans="2:65" s="12" customFormat="1" ht="10.199999999999999" x14ac:dyDescent="0.2">
      <c r="B458" s="150"/>
      <c r="D458" s="151" t="s">
        <v>203</v>
      </c>
      <c r="E458" s="152" t="s">
        <v>20</v>
      </c>
      <c r="F458" s="153" t="s">
        <v>5151</v>
      </c>
      <c r="H458" s="152" t="s">
        <v>20</v>
      </c>
      <c r="I458" s="154"/>
      <c r="L458" s="150"/>
      <c r="M458" s="155"/>
      <c r="T458" s="156"/>
      <c r="AT458" s="152" t="s">
        <v>203</v>
      </c>
      <c r="AU458" s="152" t="s">
        <v>89</v>
      </c>
      <c r="AV458" s="12" t="s">
        <v>22</v>
      </c>
      <c r="AW458" s="12" t="s">
        <v>39</v>
      </c>
      <c r="AX458" s="12" t="s">
        <v>80</v>
      </c>
      <c r="AY458" s="152" t="s">
        <v>192</v>
      </c>
    </row>
    <row r="459" spans="2:65" s="13" customFormat="1" ht="10.199999999999999" x14ac:dyDescent="0.2">
      <c r="B459" s="157"/>
      <c r="D459" s="151" t="s">
        <v>203</v>
      </c>
      <c r="E459" s="158" t="s">
        <v>20</v>
      </c>
      <c r="F459" s="159" t="s">
        <v>5322</v>
      </c>
      <c r="H459" s="160">
        <v>46.436</v>
      </c>
      <c r="I459" s="161"/>
      <c r="L459" s="157"/>
      <c r="M459" s="162"/>
      <c r="T459" s="163"/>
      <c r="AT459" s="158" t="s">
        <v>203</v>
      </c>
      <c r="AU459" s="158" t="s">
        <v>89</v>
      </c>
      <c r="AV459" s="13" t="s">
        <v>89</v>
      </c>
      <c r="AW459" s="13" t="s">
        <v>39</v>
      </c>
      <c r="AX459" s="13" t="s">
        <v>80</v>
      </c>
      <c r="AY459" s="158" t="s">
        <v>192</v>
      </c>
    </row>
    <row r="460" spans="2:65" s="12" customFormat="1" ht="10.199999999999999" x14ac:dyDescent="0.2">
      <c r="B460" s="150"/>
      <c r="D460" s="151" t="s">
        <v>203</v>
      </c>
      <c r="E460" s="152" t="s">
        <v>20</v>
      </c>
      <c r="F460" s="153" t="s">
        <v>5157</v>
      </c>
      <c r="H460" s="152" t="s">
        <v>20</v>
      </c>
      <c r="I460" s="154"/>
      <c r="L460" s="150"/>
      <c r="M460" s="155"/>
      <c r="T460" s="156"/>
      <c r="AT460" s="152" t="s">
        <v>203</v>
      </c>
      <c r="AU460" s="152" t="s">
        <v>89</v>
      </c>
      <c r="AV460" s="12" t="s">
        <v>22</v>
      </c>
      <c r="AW460" s="12" t="s">
        <v>39</v>
      </c>
      <c r="AX460" s="12" t="s">
        <v>80</v>
      </c>
      <c r="AY460" s="152" t="s">
        <v>192</v>
      </c>
    </row>
    <row r="461" spans="2:65" s="13" customFormat="1" ht="10.199999999999999" x14ac:dyDescent="0.2">
      <c r="B461" s="157"/>
      <c r="D461" s="151" t="s">
        <v>203</v>
      </c>
      <c r="E461" s="158" t="s">
        <v>20</v>
      </c>
      <c r="F461" s="159" t="s">
        <v>5323</v>
      </c>
      <c r="H461" s="160">
        <v>46.817</v>
      </c>
      <c r="I461" s="161"/>
      <c r="L461" s="157"/>
      <c r="M461" s="162"/>
      <c r="T461" s="163"/>
      <c r="AT461" s="158" t="s">
        <v>203</v>
      </c>
      <c r="AU461" s="158" t="s">
        <v>89</v>
      </c>
      <c r="AV461" s="13" t="s">
        <v>89</v>
      </c>
      <c r="AW461" s="13" t="s">
        <v>39</v>
      </c>
      <c r="AX461" s="13" t="s">
        <v>80</v>
      </c>
      <c r="AY461" s="158" t="s">
        <v>192</v>
      </c>
    </row>
    <row r="462" spans="2:65" s="14" customFormat="1" ht="10.199999999999999" x14ac:dyDescent="0.2">
      <c r="B462" s="164"/>
      <c r="D462" s="151" t="s">
        <v>203</v>
      </c>
      <c r="E462" s="165" t="s">
        <v>20</v>
      </c>
      <c r="F462" s="166" t="s">
        <v>207</v>
      </c>
      <c r="H462" s="167">
        <v>93.253</v>
      </c>
      <c r="I462" s="168"/>
      <c r="L462" s="164"/>
      <c r="M462" s="169"/>
      <c r="T462" s="170"/>
      <c r="AT462" s="165" t="s">
        <v>203</v>
      </c>
      <c r="AU462" s="165" t="s">
        <v>89</v>
      </c>
      <c r="AV462" s="14" t="s">
        <v>199</v>
      </c>
      <c r="AW462" s="14" t="s">
        <v>39</v>
      </c>
      <c r="AX462" s="14" t="s">
        <v>22</v>
      </c>
      <c r="AY462" s="165" t="s">
        <v>192</v>
      </c>
    </row>
    <row r="463" spans="2:65" s="1" customFormat="1" ht="24.15" customHeight="1" x14ac:dyDescent="0.2">
      <c r="B463" s="33"/>
      <c r="C463" s="133" t="s">
        <v>586</v>
      </c>
      <c r="D463" s="133" t="s">
        <v>194</v>
      </c>
      <c r="E463" s="134" t="s">
        <v>5353</v>
      </c>
      <c r="F463" s="135" t="s">
        <v>5354</v>
      </c>
      <c r="G463" s="136" t="s">
        <v>234</v>
      </c>
      <c r="H463" s="137">
        <v>31.1</v>
      </c>
      <c r="I463" s="138"/>
      <c r="J463" s="139">
        <f>ROUND(I463*H463,2)</f>
        <v>0</v>
      </c>
      <c r="K463" s="135" t="s">
        <v>198</v>
      </c>
      <c r="L463" s="33"/>
      <c r="M463" s="140" t="s">
        <v>20</v>
      </c>
      <c r="N463" s="141" t="s">
        <v>51</v>
      </c>
      <c r="P463" s="142">
        <f>O463*H463</f>
        <v>0</v>
      </c>
      <c r="Q463" s="142">
        <v>7.9799999999999996E-2</v>
      </c>
      <c r="R463" s="142">
        <f>Q463*H463</f>
        <v>2.4817800000000001</v>
      </c>
      <c r="S463" s="142">
        <v>0</v>
      </c>
      <c r="T463" s="143">
        <f>S463*H463</f>
        <v>0</v>
      </c>
      <c r="AR463" s="144" t="s">
        <v>199</v>
      </c>
      <c r="AT463" s="144" t="s">
        <v>194</v>
      </c>
      <c r="AU463" s="144" t="s">
        <v>89</v>
      </c>
      <c r="AY463" s="18" t="s">
        <v>192</v>
      </c>
      <c r="BE463" s="145">
        <f>IF(N463="základní",J463,0)</f>
        <v>0</v>
      </c>
      <c r="BF463" s="145">
        <f>IF(N463="snížená",J463,0)</f>
        <v>0</v>
      </c>
      <c r="BG463" s="145">
        <f>IF(N463="zákl. přenesená",J463,0)</f>
        <v>0</v>
      </c>
      <c r="BH463" s="145">
        <f>IF(N463="sníž. přenesená",J463,0)</f>
        <v>0</v>
      </c>
      <c r="BI463" s="145">
        <f>IF(N463="nulová",J463,0)</f>
        <v>0</v>
      </c>
      <c r="BJ463" s="18" t="s">
        <v>22</v>
      </c>
      <c r="BK463" s="145">
        <f>ROUND(I463*H463,2)</f>
        <v>0</v>
      </c>
      <c r="BL463" s="18" t="s">
        <v>199</v>
      </c>
      <c r="BM463" s="144" t="s">
        <v>5355</v>
      </c>
    </row>
    <row r="464" spans="2:65" s="1" customFormat="1" ht="10.199999999999999" x14ac:dyDescent="0.2">
      <c r="B464" s="33"/>
      <c r="D464" s="146" t="s">
        <v>201</v>
      </c>
      <c r="F464" s="147" t="s">
        <v>5356</v>
      </c>
      <c r="I464" s="148"/>
      <c r="L464" s="33"/>
      <c r="M464" s="149"/>
      <c r="T464" s="54"/>
      <c r="AT464" s="18" t="s">
        <v>201</v>
      </c>
      <c r="AU464" s="18" t="s">
        <v>89</v>
      </c>
    </row>
    <row r="465" spans="2:65" s="12" customFormat="1" ht="10.199999999999999" x14ac:dyDescent="0.2">
      <c r="B465" s="150"/>
      <c r="D465" s="151" t="s">
        <v>203</v>
      </c>
      <c r="E465" s="152" t="s">
        <v>20</v>
      </c>
      <c r="F465" s="153" t="s">
        <v>5321</v>
      </c>
      <c r="H465" s="152" t="s">
        <v>20</v>
      </c>
      <c r="I465" s="154"/>
      <c r="L465" s="150"/>
      <c r="M465" s="155"/>
      <c r="T465" s="156"/>
      <c r="AT465" s="152" t="s">
        <v>203</v>
      </c>
      <c r="AU465" s="152" t="s">
        <v>89</v>
      </c>
      <c r="AV465" s="12" t="s">
        <v>22</v>
      </c>
      <c r="AW465" s="12" t="s">
        <v>39</v>
      </c>
      <c r="AX465" s="12" t="s">
        <v>80</v>
      </c>
      <c r="AY465" s="152" t="s">
        <v>192</v>
      </c>
    </row>
    <row r="466" spans="2:65" s="13" customFormat="1" ht="10.199999999999999" x14ac:dyDescent="0.2">
      <c r="B466" s="157"/>
      <c r="D466" s="151" t="s">
        <v>203</v>
      </c>
      <c r="E466" s="158" t="s">
        <v>20</v>
      </c>
      <c r="F466" s="159" t="s">
        <v>5328</v>
      </c>
      <c r="H466" s="160">
        <v>31.1</v>
      </c>
      <c r="I466" s="161"/>
      <c r="L466" s="157"/>
      <c r="M466" s="162"/>
      <c r="T466" s="163"/>
      <c r="AT466" s="158" t="s">
        <v>203</v>
      </c>
      <c r="AU466" s="158" t="s">
        <v>89</v>
      </c>
      <c r="AV466" s="13" t="s">
        <v>89</v>
      </c>
      <c r="AW466" s="13" t="s">
        <v>39</v>
      </c>
      <c r="AX466" s="13" t="s">
        <v>80</v>
      </c>
      <c r="AY466" s="158" t="s">
        <v>192</v>
      </c>
    </row>
    <row r="467" spans="2:65" s="14" customFormat="1" ht="10.199999999999999" x14ac:dyDescent="0.2">
      <c r="B467" s="164"/>
      <c r="D467" s="151" t="s">
        <v>203</v>
      </c>
      <c r="E467" s="165" t="s">
        <v>20</v>
      </c>
      <c r="F467" s="166" t="s">
        <v>207</v>
      </c>
      <c r="H467" s="167">
        <v>31.1</v>
      </c>
      <c r="I467" s="168"/>
      <c r="L467" s="164"/>
      <c r="M467" s="169"/>
      <c r="T467" s="170"/>
      <c r="AT467" s="165" t="s">
        <v>203</v>
      </c>
      <c r="AU467" s="165" t="s">
        <v>89</v>
      </c>
      <c r="AV467" s="14" t="s">
        <v>199</v>
      </c>
      <c r="AW467" s="14" t="s">
        <v>39</v>
      </c>
      <c r="AX467" s="14" t="s">
        <v>22</v>
      </c>
      <c r="AY467" s="165" t="s">
        <v>192</v>
      </c>
    </row>
    <row r="468" spans="2:65" s="1" customFormat="1" ht="24.15" customHeight="1" x14ac:dyDescent="0.2">
      <c r="B468" s="33"/>
      <c r="C468" s="133" t="s">
        <v>592</v>
      </c>
      <c r="D468" s="133" t="s">
        <v>194</v>
      </c>
      <c r="E468" s="134" t="s">
        <v>5357</v>
      </c>
      <c r="F468" s="135" t="s">
        <v>5358</v>
      </c>
      <c r="G468" s="136" t="s">
        <v>234</v>
      </c>
      <c r="H468" s="137">
        <v>31.1</v>
      </c>
      <c r="I468" s="138"/>
      <c r="J468" s="139">
        <f>ROUND(I468*H468,2)</f>
        <v>0</v>
      </c>
      <c r="K468" s="135" t="s">
        <v>198</v>
      </c>
      <c r="L468" s="33"/>
      <c r="M468" s="140" t="s">
        <v>20</v>
      </c>
      <c r="N468" s="141" t="s">
        <v>51</v>
      </c>
      <c r="P468" s="142">
        <f>O468*H468</f>
        <v>0</v>
      </c>
      <c r="Q468" s="142">
        <v>5.985E-2</v>
      </c>
      <c r="R468" s="142">
        <f>Q468*H468</f>
        <v>1.8613350000000002</v>
      </c>
      <c r="S468" s="142">
        <v>0</v>
      </c>
      <c r="T468" s="143">
        <f>S468*H468</f>
        <v>0</v>
      </c>
      <c r="AR468" s="144" t="s">
        <v>199</v>
      </c>
      <c r="AT468" s="144" t="s">
        <v>194</v>
      </c>
      <c r="AU468" s="144" t="s">
        <v>89</v>
      </c>
      <c r="AY468" s="18" t="s">
        <v>192</v>
      </c>
      <c r="BE468" s="145">
        <f>IF(N468="základní",J468,0)</f>
        <v>0</v>
      </c>
      <c r="BF468" s="145">
        <f>IF(N468="snížená",J468,0)</f>
        <v>0</v>
      </c>
      <c r="BG468" s="145">
        <f>IF(N468="zákl. přenesená",J468,0)</f>
        <v>0</v>
      </c>
      <c r="BH468" s="145">
        <f>IF(N468="sníž. přenesená",J468,0)</f>
        <v>0</v>
      </c>
      <c r="BI468" s="145">
        <f>IF(N468="nulová",J468,0)</f>
        <v>0</v>
      </c>
      <c r="BJ468" s="18" t="s">
        <v>22</v>
      </c>
      <c r="BK468" s="145">
        <f>ROUND(I468*H468,2)</f>
        <v>0</v>
      </c>
      <c r="BL468" s="18" t="s">
        <v>199</v>
      </c>
      <c r="BM468" s="144" t="s">
        <v>5359</v>
      </c>
    </row>
    <row r="469" spans="2:65" s="1" customFormat="1" ht="10.199999999999999" x14ac:dyDescent="0.2">
      <c r="B469" s="33"/>
      <c r="D469" s="146" t="s">
        <v>201</v>
      </c>
      <c r="F469" s="147" t="s">
        <v>5360</v>
      </c>
      <c r="I469" s="148"/>
      <c r="L469" s="33"/>
      <c r="M469" s="149"/>
      <c r="T469" s="54"/>
      <c r="AT469" s="18" t="s">
        <v>201</v>
      </c>
      <c r="AU469" s="18" t="s">
        <v>89</v>
      </c>
    </row>
    <row r="470" spans="2:65" s="12" customFormat="1" ht="10.199999999999999" x14ac:dyDescent="0.2">
      <c r="B470" s="150"/>
      <c r="D470" s="151" t="s">
        <v>203</v>
      </c>
      <c r="E470" s="152" t="s">
        <v>20</v>
      </c>
      <c r="F470" s="153" t="s">
        <v>5321</v>
      </c>
      <c r="H470" s="152" t="s">
        <v>20</v>
      </c>
      <c r="I470" s="154"/>
      <c r="L470" s="150"/>
      <c r="M470" s="155"/>
      <c r="T470" s="156"/>
      <c r="AT470" s="152" t="s">
        <v>203</v>
      </c>
      <c r="AU470" s="152" t="s">
        <v>89</v>
      </c>
      <c r="AV470" s="12" t="s">
        <v>22</v>
      </c>
      <c r="AW470" s="12" t="s">
        <v>39</v>
      </c>
      <c r="AX470" s="12" t="s">
        <v>80</v>
      </c>
      <c r="AY470" s="152" t="s">
        <v>192</v>
      </c>
    </row>
    <row r="471" spans="2:65" s="13" customFormat="1" ht="10.199999999999999" x14ac:dyDescent="0.2">
      <c r="B471" s="157"/>
      <c r="D471" s="151" t="s">
        <v>203</v>
      </c>
      <c r="E471" s="158" t="s">
        <v>20</v>
      </c>
      <c r="F471" s="159" t="s">
        <v>5328</v>
      </c>
      <c r="H471" s="160">
        <v>31.1</v>
      </c>
      <c r="I471" s="161"/>
      <c r="L471" s="157"/>
      <c r="M471" s="162"/>
      <c r="T471" s="163"/>
      <c r="AT471" s="158" t="s">
        <v>203</v>
      </c>
      <c r="AU471" s="158" t="s">
        <v>89</v>
      </c>
      <c r="AV471" s="13" t="s">
        <v>89</v>
      </c>
      <c r="AW471" s="13" t="s">
        <v>39</v>
      </c>
      <c r="AX471" s="13" t="s">
        <v>80</v>
      </c>
      <c r="AY471" s="158" t="s">
        <v>192</v>
      </c>
    </row>
    <row r="472" spans="2:65" s="14" customFormat="1" ht="10.199999999999999" x14ac:dyDescent="0.2">
      <c r="B472" s="164"/>
      <c r="D472" s="151" t="s">
        <v>203</v>
      </c>
      <c r="E472" s="165" t="s">
        <v>20</v>
      </c>
      <c r="F472" s="166" t="s">
        <v>207</v>
      </c>
      <c r="H472" s="167">
        <v>31.1</v>
      </c>
      <c r="I472" s="168"/>
      <c r="L472" s="164"/>
      <c r="M472" s="169"/>
      <c r="T472" s="170"/>
      <c r="AT472" s="165" t="s">
        <v>203</v>
      </c>
      <c r="AU472" s="165" t="s">
        <v>89</v>
      </c>
      <c r="AV472" s="14" t="s">
        <v>199</v>
      </c>
      <c r="AW472" s="14" t="s">
        <v>39</v>
      </c>
      <c r="AX472" s="14" t="s">
        <v>22</v>
      </c>
      <c r="AY472" s="165" t="s">
        <v>192</v>
      </c>
    </row>
    <row r="473" spans="2:65" s="1" customFormat="1" ht="16.5" customHeight="1" x14ac:dyDescent="0.2">
      <c r="B473" s="33"/>
      <c r="C473" s="133" t="s">
        <v>598</v>
      </c>
      <c r="D473" s="133" t="s">
        <v>194</v>
      </c>
      <c r="E473" s="134" t="s">
        <v>2935</v>
      </c>
      <c r="F473" s="135" t="s">
        <v>2936</v>
      </c>
      <c r="G473" s="136" t="s">
        <v>234</v>
      </c>
      <c r="H473" s="137">
        <v>93.253</v>
      </c>
      <c r="I473" s="138"/>
      <c r="J473" s="139">
        <f>ROUND(I473*H473,2)</f>
        <v>0</v>
      </c>
      <c r="K473" s="135" t="s">
        <v>198</v>
      </c>
      <c r="L473" s="33"/>
      <c r="M473" s="140" t="s">
        <v>20</v>
      </c>
      <c r="N473" s="141" t="s">
        <v>51</v>
      </c>
      <c r="P473" s="142">
        <f>O473*H473</f>
        <v>0</v>
      </c>
      <c r="Q473" s="142">
        <v>7.1199999999999996E-3</v>
      </c>
      <c r="R473" s="142">
        <f>Q473*H473</f>
        <v>0.66396135999999994</v>
      </c>
      <c r="S473" s="142">
        <v>0</v>
      </c>
      <c r="T473" s="143">
        <f>S473*H473</f>
        <v>0</v>
      </c>
      <c r="AR473" s="144" t="s">
        <v>199</v>
      </c>
      <c r="AT473" s="144" t="s">
        <v>194</v>
      </c>
      <c r="AU473" s="144" t="s">
        <v>89</v>
      </c>
      <c r="AY473" s="18" t="s">
        <v>192</v>
      </c>
      <c r="BE473" s="145">
        <f>IF(N473="základní",J473,0)</f>
        <v>0</v>
      </c>
      <c r="BF473" s="145">
        <f>IF(N473="snížená",J473,0)</f>
        <v>0</v>
      </c>
      <c r="BG473" s="145">
        <f>IF(N473="zákl. přenesená",J473,0)</f>
        <v>0</v>
      </c>
      <c r="BH473" s="145">
        <f>IF(N473="sníž. přenesená",J473,0)</f>
        <v>0</v>
      </c>
      <c r="BI473" s="145">
        <f>IF(N473="nulová",J473,0)</f>
        <v>0</v>
      </c>
      <c r="BJ473" s="18" t="s">
        <v>22</v>
      </c>
      <c r="BK473" s="145">
        <f>ROUND(I473*H473,2)</f>
        <v>0</v>
      </c>
      <c r="BL473" s="18" t="s">
        <v>199</v>
      </c>
      <c r="BM473" s="144" t="s">
        <v>5361</v>
      </c>
    </row>
    <row r="474" spans="2:65" s="1" customFormat="1" ht="10.199999999999999" x14ac:dyDescent="0.2">
      <c r="B474" s="33"/>
      <c r="D474" s="146" t="s">
        <v>201</v>
      </c>
      <c r="F474" s="147" t="s">
        <v>2938</v>
      </c>
      <c r="I474" s="148"/>
      <c r="L474" s="33"/>
      <c r="M474" s="149"/>
      <c r="T474" s="54"/>
      <c r="AT474" s="18" t="s">
        <v>201</v>
      </c>
      <c r="AU474" s="18" t="s">
        <v>89</v>
      </c>
    </row>
    <row r="475" spans="2:65" s="12" customFormat="1" ht="10.199999999999999" x14ac:dyDescent="0.2">
      <c r="B475" s="150"/>
      <c r="D475" s="151" t="s">
        <v>203</v>
      </c>
      <c r="E475" s="152" t="s">
        <v>20</v>
      </c>
      <c r="F475" s="153" t="s">
        <v>5321</v>
      </c>
      <c r="H475" s="152" t="s">
        <v>20</v>
      </c>
      <c r="I475" s="154"/>
      <c r="L475" s="150"/>
      <c r="M475" s="155"/>
      <c r="T475" s="156"/>
      <c r="AT475" s="152" t="s">
        <v>203</v>
      </c>
      <c r="AU475" s="152" t="s">
        <v>89</v>
      </c>
      <c r="AV475" s="12" t="s">
        <v>22</v>
      </c>
      <c r="AW475" s="12" t="s">
        <v>39</v>
      </c>
      <c r="AX475" s="12" t="s">
        <v>80</v>
      </c>
      <c r="AY475" s="152" t="s">
        <v>192</v>
      </c>
    </row>
    <row r="476" spans="2:65" s="12" customFormat="1" ht="10.199999999999999" x14ac:dyDescent="0.2">
      <c r="B476" s="150"/>
      <c r="D476" s="151" t="s">
        <v>203</v>
      </c>
      <c r="E476" s="152" t="s">
        <v>20</v>
      </c>
      <c r="F476" s="153" t="s">
        <v>5151</v>
      </c>
      <c r="H476" s="152" t="s">
        <v>20</v>
      </c>
      <c r="I476" s="154"/>
      <c r="L476" s="150"/>
      <c r="M476" s="155"/>
      <c r="T476" s="156"/>
      <c r="AT476" s="152" t="s">
        <v>203</v>
      </c>
      <c r="AU476" s="152" t="s">
        <v>89</v>
      </c>
      <c r="AV476" s="12" t="s">
        <v>22</v>
      </c>
      <c r="AW476" s="12" t="s">
        <v>39</v>
      </c>
      <c r="AX476" s="12" t="s">
        <v>80</v>
      </c>
      <c r="AY476" s="152" t="s">
        <v>192</v>
      </c>
    </row>
    <row r="477" spans="2:65" s="13" customFormat="1" ht="10.199999999999999" x14ac:dyDescent="0.2">
      <c r="B477" s="157"/>
      <c r="D477" s="151" t="s">
        <v>203</v>
      </c>
      <c r="E477" s="158" t="s">
        <v>20</v>
      </c>
      <c r="F477" s="159" t="s">
        <v>5322</v>
      </c>
      <c r="H477" s="160">
        <v>46.436</v>
      </c>
      <c r="I477" s="161"/>
      <c r="L477" s="157"/>
      <c r="M477" s="162"/>
      <c r="T477" s="163"/>
      <c r="AT477" s="158" t="s">
        <v>203</v>
      </c>
      <c r="AU477" s="158" t="s">
        <v>89</v>
      </c>
      <c r="AV477" s="13" t="s">
        <v>89</v>
      </c>
      <c r="AW477" s="13" t="s">
        <v>39</v>
      </c>
      <c r="AX477" s="13" t="s">
        <v>80</v>
      </c>
      <c r="AY477" s="158" t="s">
        <v>192</v>
      </c>
    </row>
    <row r="478" spans="2:65" s="12" customFormat="1" ht="10.199999999999999" x14ac:dyDescent="0.2">
      <c r="B478" s="150"/>
      <c r="D478" s="151" t="s">
        <v>203</v>
      </c>
      <c r="E478" s="152" t="s">
        <v>20</v>
      </c>
      <c r="F478" s="153" t="s">
        <v>5157</v>
      </c>
      <c r="H478" s="152" t="s">
        <v>20</v>
      </c>
      <c r="I478" s="154"/>
      <c r="L478" s="150"/>
      <c r="M478" s="155"/>
      <c r="T478" s="156"/>
      <c r="AT478" s="152" t="s">
        <v>203</v>
      </c>
      <c r="AU478" s="152" t="s">
        <v>89</v>
      </c>
      <c r="AV478" s="12" t="s">
        <v>22</v>
      </c>
      <c r="AW478" s="12" t="s">
        <v>39</v>
      </c>
      <c r="AX478" s="12" t="s">
        <v>80</v>
      </c>
      <c r="AY478" s="152" t="s">
        <v>192</v>
      </c>
    </row>
    <row r="479" spans="2:65" s="13" customFormat="1" ht="10.199999999999999" x14ac:dyDescent="0.2">
      <c r="B479" s="157"/>
      <c r="D479" s="151" t="s">
        <v>203</v>
      </c>
      <c r="E479" s="158" t="s">
        <v>20</v>
      </c>
      <c r="F479" s="159" t="s">
        <v>5323</v>
      </c>
      <c r="H479" s="160">
        <v>46.817</v>
      </c>
      <c r="I479" s="161"/>
      <c r="L479" s="157"/>
      <c r="M479" s="162"/>
      <c r="T479" s="163"/>
      <c r="AT479" s="158" t="s">
        <v>203</v>
      </c>
      <c r="AU479" s="158" t="s">
        <v>89</v>
      </c>
      <c r="AV479" s="13" t="s">
        <v>89</v>
      </c>
      <c r="AW479" s="13" t="s">
        <v>39</v>
      </c>
      <c r="AX479" s="13" t="s">
        <v>80</v>
      </c>
      <c r="AY479" s="158" t="s">
        <v>192</v>
      </c>
    </row>
    <row r="480" spans="2:65" s="14" customFormat="1" ht="10.199999999999999" x14ac:dyDescent="0.2">
      <c r="B480" s="164"/>
      <c r="D480" s="151" t="s">
        <v>203</v>
      </c>
      <c r="E480" s="165" t="s">
        <v>20</v>
      </c>
      <c r="F480" s="166" t="s">
        <v>207</v>
      </c>
      <c r="H480" s="167">
        <v>93.253</v>
      </c>
      <c r="I480" s="168"/>
      <c r="L480" s="164"/>
      <c r="M480" s="169"/>
      <c r="T480" s="170"/>
      <c r="AT480" s="165" t="s">
        <v>203</v>
      </c>
      <c r="AU480" s="165" t="s">
        <v>89</v>
      </c>
      <c r="AV480" s="14" t="s">
        <v>199</v>
      </c>
      <c r="AW480" s="14" t="s">
        <v>39</v>
      </c>
      <c r="AX480" s="14" t="s">
        <v>22</v>
      </c>
      <c r="AY480" s="165" t="s">
        <v>192</v>
      </c>
    </row>
    <row r="481" spans="2:65" s="1" customFormat="1" ht="21.75" customHeight="1" x14ac:dyDescent="0.2">
      <c r="B481" s="33"/>
      <c r="C481" s="133" t="s">
        <v>615</v>
      </c>
      <c r="D481" s="133" t="s">
        <v>194</v>
      </c>
      <c r="E481" s="134" t="s">
        <v>2940</v>
      </c>
      <c r="F481" s="135" t="s">
        <v>2941</v>
      </c>
      <c r="G481" s="136" t="s">
        <v>234</v>
      </c>
      <c r="H481" s="137">
        <v>31.1</v>
      </c>
      <c r="I481" s="138"/>
      <c r="J481" s="139">
        <f>ROUND(I481*H481,2)</f>
        <v>0</v>
      </c>
      <c r="K481" s="135" t="s">
        <v>198</v>
      </c>
      <c r="L481" s="33"/>
      <c r="M481" s="140" t="s">
        <v>20</v>
      </c>
      <c r="N481" s="141" t="s">
        <v>51</v>
      </c>
      <c r="P481" s="142">
        <f>O481*H481</f>
        <v>0</v>
      </c>
      <c r="Q481" s="142">
        <v>7.1199999999999996E-3</v>
      </c>
      <c r="R481" s="142">
        <f>Q481*H481</f>
        <v>0.22143199999999999</v>
      </c>
      <c r="S481" s="142">
        <v>0</v>
      </c>
      <c r="T481" s="143">
        <f>S481*H481</f>
        <v>0</v>
      </c>
      <c r="AR481" s="144" t="s">
        <v>199</v>
      </c>
      <c r="AT481" s="144" t="s">
        <v>194</v>
      </c>
      <c r="AU481" s="144" t="s">
        <v>89</v>
      </c>
      <c r="AY481" s="18" t="s">
        <v>192</v>
      </c>
      <c r="BE481" s="145">
        <f>IF(N481="základní",J481,0)</f>
        <v>0</v>
      </c>
      <c r="BF481" s="145">
        <f>IF(N481="snížená",J481,0)</f>
        <v>0</v>
      </c>
      <c r="BG481" s="145">
        <f>IF(N481="zákl. přenesená",J481,0)</f>
        <v>0</v>
      </c>
      <c r="BH481" s="145">
        <f>IF(N481="sníž. přenesená",J481,0)</f>
        <v>0</v>
      </c>
      <c r="BI481" s="145">
        <f>IF(N481="nulová",J481,0)</f>
        <v>0</v>
      </c>
      <c r="BJ481" s="18" t="s">
        <v>22</v>
      </c>
      <c r="BK481" s="145">
        <f>ROUND(I481*H481,2)</f>
        <v>0</v>
      </c>
      <c r="BL481" s="18" t="s">
        <v>199</v>
      </c>
      <c r="BM481" s="144" t="s">
        <v>5362</v>
      </c>
    </row>
    <row r="482" spans="2:65" s="1" customFormat="1" ht="10.199999999999999" x14ac:dyDescent="0.2">
      <c r="B482" s="33"/>
      <c r="D482" s="146" t="s">
        <v>201</v>
      </c>
      <c r="F482" s="147" t="s">
        <v>2943</v>
      </c>
      <c r="I482" s="148"/>
      <c r="L482" s="33"/>
      <c r="M482" s="149"/>
      <c r="T482" s="54"/>
      <c r="AT482" s="18" t="s">
        <v>201</v>
      </c>
      <c r="AU482" s="18" t="s">
        <v>89</v>
      </c>
    </row>
    <row r="483" spans="2:65" s="12" customFormat="1" ht="10.199999999999999" x14ac:dyDescent="0.2">
      <c r="B483" s="150"/>
      <c r="D483" s="151" t="s">
        <v>203</v>
      </c>
      <c r="E483" s="152" t="s">
        <v>20</v>
      </c>
      <c r="F483" s="153" t="s">
        <v>5321</v>
      </c>
      <c r="H483" s="152" t="s">
        <v>20</v>
      </c>
      <c r="I483" s="154"/>
      <c r="L483" s="150"/>
      <c r="M483" s="155"/>
      <c r="T483" s="156"/>
      <c r="AT483" s="152" t="s">
        <v>203</v>
      </c>
      <c r="AU483" s="152" t="s">
        <v>89</v>
      </c>
      <c r="AV483" s="12" t="s">
        <v>22</v>
      </c>
      <c r="AW483" s="12" t="s">
        <v>39</v>
      </c>
      <c r="AX483" s="12" t="s">
        <v>80</v>
      </c>
      <c r="AY483" s="152" t="s">
        <v>192</v>
      </c>
    </row>
    <row r="484" spans="2:65" s="13" customFormat="1" ht="10.199999999999999" x14ac:dyDescent="0.2">
      <c r="B484" s="157"/>
      <c r="D484" s="151" t="s">
        <v>203</v>
      </c>
      <c r="E484" s="158" t="s">
        <v>20</v>
      </c>
      <c r="F484" s="159" t="s">
        <v>5328</v>
      </c>
      <c r="H484" s="160">
        <v>31.1</v>
      </c>
      <c r="I484" s="161"/>
      <c r="L484" s="157"/>
      <c r="M484" s="162"/>
      <c r="T484" s="163"/>
      <c r="AT484" s="158" t="s">
        <v>203</v>
      </c>
      <c r="AU484" s="158" t="s">
        <v>89</v>
      </c>
      <c r="AV484" s="13" t="s">
        <v>89</v>
      </c>
      <c r="AW484" s="13" t="s">
        <v>39</v>
      </c>
      <c r="AX484" s="13" t="s">
        <v>80</v>
      </c>
      <c r="AY484" s="158" t="s">
        <v>192</v>
      </c>
    </row>
    <row r="485" spans="2:65" s="14" customFormat="1" ht="10.199999999999999" x14ac:dyDescent="0.2">
      <c r="B485" s="164"/>
      <c r="D485" s="151" t="s">
        <v>203</v>
      </c>
      <c r="E485" s="165" t="s">
        <v>20</v>
      </c>
      <c r="F485" s="166" t="s">
        <v>207</v>
      </c>
      <c r="H485" s="167">
        <v>31.1</v>
      </c>
      <c r="I485" s="168"/>
      <c r="L485" s="164"/>
      <c r="M485" s="169"/>
      <c r="T485" s="170"/>
      <c r="AT485" s="165" t="s">
        <v>203</v>
      </c>
      <c r="AU485" s="165" t="s">
        <v>89</v>
      </c>
      <c r="AV485" s="14" t="s">
        <v>199</v>
      </c>
      <c r="AW485" s="14" t="s">
        <v>39</v>
      </c>
      <c r="AX485" s="14" t="s">
        <v>22</v>
      </c>
      <c r="AY485" s="165" t="s">
        <v>192</v>
      </c>
    </row>
    <row r="486" spans="2:65" s="1" customFormat="1" ht="16.5" customHeight="1" x14ac:dyDescent="0.2">
      <c r="B486" s="33"/>
      <c r="C486" s="133" t="s">
        <v>622</v>
      </c>
      <c r="D486" s="133" t="s">
        <v>194</v>
      </c>
      <c r="E486" s="134" t="s">
        <v>5363</v>
      </c>
      <c r="F486" s="135" t="s">
        <v>5364</v>
      </c>
      <c r="G486" s="136" t="s">
        <v>234</v>
      </c>
      <c r="H486" s="137">
        <v>31.1</v>
      </c>
      <c r="I486" s="138"/>
      <c r="J486" s="139">
        <f>ROUND(I486*H486,2)</f>
        <v>0</v>
      </c>
      <c r="K486" s="135" t="s">
        <v>198</v>
      </c>
      <c r="L486" s="33"/>
      <c r="M486" s="140" t="s">
        <v>20</v>
      </c>
      <c r="N486" s="141" t="s">
        <v>51</v>
      </c>
      <c r="P486" s="142">
        <f>O486*H486</f>
        <v>0</v>
      </c>
      <c r="Q486" s="142">
        <v>8.8999999999999999E-3</v>
      </c>
      <c r="R486" s="142">
        <f>Q486*H486</f>
        <v>0.27679000000000004</v>
      </c>
      <c r="S486" s="142">
        <v>0</v>
      </c>
      <c r="T486" s="143">
        <f>S486*H486</f>
        <v>0</v>
      </c>
      <c r="AR486" s="144" t="s">
        <v>199</v>
      </c>
      <c r="AT486" s="144" t="s">
        <v>194</v>
      </c>
      <c r="AU486" s="144" t="s">
        <v>89</v>
      </c>
      <c r="AY486" s="18" t="s">
        <v>192</v>
      </c>
      <c r="BE486" s="145">
        <f>IF(N486="základní",J486,0)</f>
        <v>0</v>
      </c>
      <c r="BF486" s="145">
        <f>IF(N486="snížená",J486,0)</f>
        <v>0</v>
      </c>
      <c r="BG486" s="145">
        <f>IF(N486="zákl. přenesená",J486,0)</f>
        <v>0</v>
      </c>
      <c r="BH486" s="145">
        <f>IF(N486="sníž. přenesená",J486,0)</f>
        <v>0</v>
      </c>
      <c r="BI486" s="145">
        <f>IF(N486="nulová",J486,0)</f>
        <v>0</v>
      </c>
      <c r="BJ486" s="18" t="s">
        <v>22</v>
      </c>
      <c r="BK486" s="145">
        <f>ROUND(I486*H486,2)</f>
        <v>0</v>
      </c>
      <c r="BL486" s="18" t="s">
        <v>199</v>
      </c>
      <c r="BM486" s="144" t="s">
        <v>5365</v>
      </c>
    </row>
    <row r="487" spans="2:65" s="1" customFormat="1" ht="10.199999999999999" x14ac:dyDescent="0.2">
      <c r="B487" s="33"/>
      <c r="D487" s="146" t="s">
        <v>201</v>
      </c>
      <c r="F487" s="147" t="s">
        <v>5366</v>
      </c>
      <c r="I487" s="148"/>
      <c r="L487" s="33"/>
      <c r="M487" s="149"/>
      <c r="T487" s="54"/>
      <c r="AT487" s="18" t="s">
        <v>201</v>
      </c>
      <c r="AU487" s="18" t="s">
        <v>89</v>
      </c>
    </row>
    <row r="488" spans="2:65" s="12" customFormat="1" ht="10.199999999999999" x14ac:dyDescent="0.2">
      <c r="B488" s="150"/>
      <c r="D488" s="151" t="s">
        <v>203</v>
      </c>
      <c r="E488" s="152" t="s">
        <v>20</v>
      </c>
      <c r="F488" s="153" t="s">
        <v>5321</v>
      </c>
      <c r="H488" s="152" t="s">
        <v>20</v>
      </c>
      <c r="I488" s="154"/>
      <c r="L488" s="150"/>
      <c r="M488" s="155"/>
      <c r="T488" s="156"/>
      <c r="AT488" s="152" t="s">
        <v>203</v>
      </c>
      <c r="AU488" s="152" t="s">
        <v>89</v>
      </c>
      <c r="AV488" s="12" t="s">
        <v>22</v>
      </c>
      <c r="AW488" s="12" t="s">
        <v>39</v>
      </c>
      <c r="AX488" s="12" t="s">
        <v>80</v>
      </c>
      <c r="AY488" s="152" t="s">
        <v>192</v>
      </c>
    </row>
    <row r="489" spans="2:65" s="13" customFormat="1" ht="10.199999999999999" x14ac:dyDescent="0.2">
      <c r="B489" s="157"/>
      <c r="D489" s="151" t="s">
        <v>203</v>
      </c>
      <c r="E489" s="158" t="s">
        <v>20</v>
      </c>
      <c r="F489" s="159" t="s">
        <v>5328</v>
      </c>
      <c r="H489" s="160">
        <v>31.1</v>
      </c>
      <c r="I489" s="161"/>
      <c r="L489" s="157"/>
      <c r="M489" s="162"/>
      <c r="T489" s="163"/>
      <c r="AT489" s="158" t="s">
        <v>203</v>
      </c>
      <c r="AU489" s="158" t="s">
        <v>89</v>
      </c>
      <c r="AV489" s="13" t="s">
        <v>89</v>
      </c>
      <c r="AW489" s="13" t="s">
        <v>39</v>
      </c>
      <c r="AX489" s="13" t="s">
        <v>80</v>
      </c>
      <c r="AY489" s="158" t="s">
        <v>192</v>
      </c>
    </row>
    <row r="490" spans="2:65" s="14" customFormat="1" ht="10.199999999999999" x14ac:dyDescent="0.2">
      <c r="B490" s="164"/>
      <c r="D490" s="151" t="s">
        <v>203</v>
      </c>
      <c r="E490" s="165" t="s">
        <v>20</v>
      </c>
      <c r="F490" s="166" t="s">
        <v>207</v>
      </c>
      <c r="H490" s="167">
        <v>31.1</v>
      </c>
      <c r="I490" s="168"/>
      <c r="L490" s="164"/>
      <c r="M490" s="169"/>
      <c r="T490" s="170"/>
      <c r="AT490" s="165" t="s">
        <v>203</v>
      </c>
      <c r="AU490" s="165" t="s">
        <v>89</v>
      </c>
      <c r="AV490" s="14" t="s">
        <v>199</v>
      </c>
      <c r="AW490" s="14" t="s">
        <v>39</v>
      </c>
      <c r="AX490" s="14" t="s">
        <v>22</v>
      </c>
      <c r="AY490" s="165" t="s">
        <v>192</v>
      </c>
    </row>
    <row r="491" spans="2:65" s="1" customFormat="1" ht="21.75" customHeight="1" x14ac:dyDescent="0.2">
      <c r="B491" s="33"/>
      <c r="C491" s="133" t="s">
        <v>632</v>
      </c>
      <c r="D491" s="133" t="s">
        <v>194</v>
      </c>
      <c r="E491" s="134" t="s">
        <v>2945</v>
      </c>
      <c r="F491" s="135" t="s">
        <v>2946</v>
      </c>
      <c r="G491" s="136" t="s">
        <v>234</v>
      </c>
      <c r="H491" s="137">
        <v>93.253</v>
      </c>
      <c r="I491" s="138"/>
      <c r="J491" s="139">
        <f>ROUND(I491*H491,2)</f>
        <v>0</v>
      </c>
      <c r="K491" s="135" t="s">
        <v>198</v>
      </c>
      <c r="L491" s="33"/>
      <c r="M491" s="140" t="s">
        <v>20</v>
      </c>
      <c r="N491" s="141" t="s">
        <v>51</v>
      </c>
      <c r="P491" s="142">
        <f>O491*H491</f>
        <v>0</v>
      </c>
      <c r="Q491" s="142">
        <v>9.8999999999999999E-4</v>
      </c>
      <c r="R491" s="142">
        <f>Q491*H491</f>
        <v>9.2320470000000002E-2</v>
      </c>
      <c r="S491" s="142">
        <v>0</v>
      </c>
      <c r="T491" s="143">
        <f>S491*H491</f>
        <v>0</v>
      </c>
      <c r="AR491" s="144" t="s">
        <v>199</v>
      </c>
      <c r="AT491" s="144" t="s">
        <v>194</v>
      </c>
      <c r="AU491" s="144" t="s">
        <v>89</v>
      </c>
      <c r="AY491" s="18" t="s">
        <v>192</v>
      </c>
      <c r="BE491" s="145">
        <f>IF(N491="základní",J491,0)</f>
        <v>0</v>
      </c>
      <c r="BF491" s="145">
        <f>IF(N491="snížená",J491,0)</f>
        <v>0</v>
      </c>
      <c r="BG491" s="145">
        <f>IF(N491="zákl. přenesená",J491,0)</f>
        <v>0</v>
      </c>
      <c r="BH491" s="145">
        <f>IF(N491="sníž. přenesená",J491,0)</f>
        <v>0</v>
      </c>
      <c r="BI491" s="145">
        <f>IF(N491="nulová",J491,0)</f>
        <v>0</v>
      </c>
      <c r="BJ491" s="18" t="s">
        <v>22</v>
      </c>
      <c r="BK491" s="145">
        <f>ROUND(I491*H491,2)</f>
        <v>0</v>
      </c>
      <c r="BL491" s="18" t="s">
        <v>199</v>
      </c>
      <c r="BM491" s="144" t="s">
        <v>5367</v>
      </c>
    </row>
    <row r="492" spans="2:65" s="1" customFormat="1" ht="10.199999999999999" x14ac:dyDescent="0.2">
      <c r="B492" s="33"/>
      <c r="D492" s="146" t="s">
        <v>201</v>
      </c>
      <c r="F492" s="147" t="s">
        <v>2948</v>
      </c>
      <c r="I492" s="148"/>
      <c r="L492" s="33"/>
      <c r="M492" s="149"/>
      <c r="T492" s="54"/>
      <c r="AT492" s="18" t="s">
        <v>201</v>
      </c>
      <c r="AU492" s="18" t="s">
        <v>89</v>
      </c>
    </row>
    <row r="493" spans="2:65" s="12" customFormat="1" ht="10.199999999999999" x14ac:dyDescent="0.2">
      <c r="B493" s="150"/>
      <c r="D493" s="151" t="s">
        <v>203</v>
      </c>
      <c r="E493" s="152" t="s">
        <v>20</v>
      </c>
      <c r="F493" s="153" t="s">
        <v>5321</v>
      </c>
      <c r="H493" s="152" t="s">
        <v>20</v>
      </c>
      <c r="I493" s="154"/>
      <c r="L493" s="150"/>
      <c r="M493" s="155"/>
      <c r="T493" s="156"/>
      <c r="AT493" s="152" t="s">
        <v>203</v>
      </c>
      <c r="AU493" s="152" t="s">
        <v>89</v>
      </c>
      <c r="AV493" s="12" t="s">
        <v>22</v>
      </c>
      <c r="AW493" s="12" t="s">
        <v>39</v>
      </c>
      <c r="AX493" s="12" t="s">
        <v>80</v>
      </c>
      <c r="AY493" s="152" t="s">
        <v>192</v>
      </c>
    </row>
    <row r="494" spans="2:65" s="12" customFormat="1" ht="10.199999999999999" x14ac:dyDescent="0.2">
      <c r="B494" s="150"/>
      <c r="D494" s="151" t="s">
        <v>203</v>
      </c>
      <c r="E494" s="152" t="s">
        <v>20</v>
      </c>
      <c r="F494" s="153" t="s">
        <v>5151</v>
      </c>
      <c r="H494" s="152" t="s">
        <v>20</v>
      </c>
      <c r="I494" s="154"/>
      <c r="L494" s="150"/>
      <c r="M494" s="155"/>
      <c r="T494" s="156"/>
      <c r="AT494" s="152" t="s">
        <v>203</v>
      </c>
      <c r="AU494" s="152" t="s">
        <v>89</v>
      </c>
      <c r="AV494" s="12" t="s">
        <v>22</v>
      </c>
      <c r="AW494" s="12" t="s">
        <v>39</v>
      </c>
      <c r="AX494" s="12" t="s">
        <v>80</v>
      </c>
      <c r="AY494" s="152" t="s">
        <v>192</v>
      </c>
    </row>
    <row r="495" spans="2:65" s="13" customFormat="1" ht="10.199999999999999" x14ac:dyDescent="0.2">
      <c r="B495" s="157"/>
      <c r="D495" s="151" t="s">
        <v>203</v>
      </c>
      <c r="E495" s="158" t="s">
        <v>20</v>
      </c>
      <c r="F495" s="159" t="s">
        <v>5322</v>
      </c>
      <c r="H495" s="160">
        <v>46.436</v>
      </c>
      <c r="I495" s="161"/>
      <c r="L495" s="157"/>
      <c r="M495" s="162"/>
      <c r="T495" s="163"/>
      <c r="AT495" s="158" t="s">
        <v>203</v>
      </c>
      <c r="AU495" s="158" t="s">
        <v>89</v>
      </c>
      <c r="AV495" s="13" t="s">
        <v>89</v>
      </c>
      <c r="AW495" s="13" t="s">
        <v>39</v>
      </c>
      <c r="AX495" s="13" t="s">
        <v>80</v>
      </c>
      <c r="AY495" s="158" t="s">
        <v>192</v>
      </c>
    </row>
    <row r="496" spans="2:65" s="12" customFormat="1" ht="10.199999999999999" x14ac:dyDescent="0.2">
      <c r="B496" s="150"/>
      <c r="D496" s="151" t="s">
        <v>203</v>
      </c>
      <c r="E496" s="152" t="s">
        <v>20</v>
      </c>
      <c r="F496" s="153" t="s">
        <v>5157</v>
      </c>
      <c r="H496" s="152" t="s">
        <v>20</v>
      </c>
      <c r="I496" s="154"/>
      <c r="L496" s="150"/>
      <c r="M496" s="155"/>
      <c r="T496" s="156"/>
      <c r="AT496" s="152" t="s">
        <v>203</v>
      </c>
      <c r="AU496" s="152" t="s">
        <v>89</v>
      </c>
      <c r="AV496" s="12" t="s">
        <v>22</v>
      </c>
      <c r="AW496" s="12" t="s">
        <v>39</v>
      </c>
      <c r="AX496" s="12" t="s">
        <v>80</v>
      </c>
      <c r="AY496" s="152" t="s">
        <v>192</v>
      </c>
    </row>
    <row r="497" spans="2:65" s="13" customFormat="1" ht="10.199999999999999" x14ac:dyDescent="0.2">
      <c r="B497" s="157"/>
      <c r="D497" s="151" t="s">
        <v>203</v>
      </c>
      <c r="E497" s="158" t="s">
        <v>20</v>
      </c>
      <c r="F497" s="159" t="s">
        <v>5323</v>
      </c>
      <c r="H497" s="160">
        <v>46.817</v>
      </c>
      <c r="I497" s="161"/>
      <c r="L497" s="157"/>
      <c r="M497" s="162"/>
      <c r="T497" s="163"/>
      <c r="AT497" s="158" t="s">
        <v>203</v>
      </c>
      <c r="AU497" s="158" t="s">
        <v>89</v>
      </c>
      <c r="AV497" s="13" t="s">
        <v>89</v>
      </c>
      <c r="AW497" s="13" t="s">
        <v>39</v>
      </c>
      <c r="AX497" s="13" t="s">
        <v>80</v>
      </c>
      <c r="AY497" s="158" t="s">
        <v>192</v>
      </c>
    </row>
    <row r="498" spans="2:65" s="14" customFormat="1" ht="10.199999999999999" x14ac:dyDescent="0.2">
      <c r="B498" s="164"/>
      <c r="D498" s="151" t="s">
        <v>203</v>
      </c>
      <c r="E498" s="165" t="s">
        <v>20</v>
      </c>
      <c r="F498" s="166" t="s">
        <v>207</v>
      </c>
      <c r="H498" s="167">
        <v>93.253</v>
      </c>
      <c r="I498" s="168"/>
      <c r="L498" s="164"/>
      <c r="M498" s="169"/>
      <c r="T498" s="170"/>
      <c r="AT498" s="165" t="s">
        <v>203</v>
      </c>
      <c r="AU498" s="165" t="s">
        <v>89</v>
      </c>
      <c r="AV498" s="14" t="s">
        <v>199</v>
      </c>
      <c r="AW498" s="14" t="s">
        <v>39</v>
      </c>
      <c r="AX498" s="14" t="s">
        <v>22</v>
      </c>
      <c r="AY498" s="165" t="s">
        <v>192</v>
      </c>
    </row>
    <row r="499" spans="2:65" s="1" customFormat="1" ht="21.75" customHeight="1" x14ac:dyDescent="0.2">
      <c r="B499" s="33"/>
      <c r="C499" s="133" t="s">
        <v>641</v>
      </c>
      <c r="D499" s="133" t="s">
        <v>194</v>
      </c>
      <c r="E499" s="134" t="s">
        <v>5368</v>
      </c>
      <c r="F499" s="135" t="s">
        <v>5369</v>
      </c>
      <c r="G499" s="136" t="s">
        <v>234</v>
      </c>
      <c r="H499" s="137">
        <v>31.1</v>
      </c>
      <c r="I499" s="138"/>
      <c r="J499" s="139">
        <f>ROUND(I499*H499,2)</f>
        <v>0</v>
      </c>
      <c r="K499" s="135" t="s">
        <v>198</v>
      </c>
      <c r="L499" s="33"/>
      <c r="M499" s="140" t="s">
        <v>20</v>
      </c>
      <c r="N499" s="141" t="s">
        <v>51</v>
      </c>
      <c r="P499" s="142">
        <f>O499*H499</f>
        <v>0</v>
      </c>
      <c r="Q499" s="142">
        <v>9.8999999999999999E-4</v>
      </c>
      <c r="R499" s="142">
        <f>Q499*H499</f>
        <v>3.0789E-2</v>
      </c>
      <c r="S499" s="142">
        <v>0</v>
      </c>
      <c r="T499" s="143">
        <f>S499*H499</f>
        <v>0</v>
      </c>
      <c r="AR499" s="144" t="s">
        <v>199</v>
      </c>
      <c r="AT499" s="144" t="s">
        <v>194</v>
      </c>
      <c r="AU499" s="144" t="s">
        <v>89</v>
      </c>
      <c r="AY499" s="18" t="s">
        <v>192</v>
      </c>
      <c r="BE499" s="145">
        <f>IF(N499="základní",J499,0)</f>
        <v>0</v>
      </c>
      <c r="BF499" s="145">
        <f>IF(N499="snížená",J499,0)</f>
        <v>0</v>
      </c>
      <c r="BG499" s="145">
        <f>IF(N499="zákl. přenesená",J499,0)</f>
        <v>0</v>
      </c>
      <c r="BH499" s="145">
        <f>IF(N499="sníž. přenesená",J499,0)</f>
        <v>0</v>
      </c>
      <c r="BI499" s="145">
        <f>IF(N499="nulová",J499,0)</f>
        <v>0</v>
      </c>
      <c r="BJ499" s="18" t="s">
        <v>22</v>
      </c>
      <c r="BK499" s="145">
        <f>ROUND(I499*H499,2)</f>
        <v>0</v>
      </c>
      <c r="BL499" s="18" t="s">
        <v>199</v>
      </c>
      <c r="BM499" s="144" t="s">
        <v>5370</v>
      </c>
    </row>
    <row r="500" spans="2:65" s="1" customFormat="1" ht="10.199999999999999" x14ac:dyDescent="0.2">
      <c r="B500" s="33"/>
      <c r="D500" s="146" t="s">
        <v>201</v>
      </c>
      <c r="F500" s="147" t="s">
        <v>5371</v>
      </c>
      <c r="I500" s="148"/>
      <c r="L500" s="33"/>
      <c r="M500" s="149"/>
      <c r="T500" s="54"/>
      <c r="AT500" s="18" t="s">
        <v>201</v>
      </c>
      <c r="AU500" s="18" t="s">
        <v>89</v>
      </c>
    </row>
    <row r="501" spans="2:65" s="12" customFormat="1" ht="10.199999999999999" x14ac:dyDescent="0.2">
      <c r="B501" s="150"/>
      <c r="D501" s="151" t="s">
        <v>203</v>
      </c>
      <c r="E501" s="152" t="s">
        <v>20</v>
      </c>
      <c r="F501" s="153" t="s">
        <v>5321</v>
      </c>
      <c r="H501" s="152" t="s">
        <v>20</v>
      </c>
      <c r="I501" s="154"/>
      <c r="L501" s="150"/>
      <c r="M501" s="155"/>
      <c r="T501" s="156"/>
      <c r="AT501" s="152" t="s">
        <v>203</v>
      </c>
      <c r="AU501" s="152" t="s">
        <v>89</v>
      </c>
      <c r="AV501" s="12" t="s">
        <v>22</v>
      </c>
      <c r="AW501" s="12" t="s">
        <v>39</v>
      </c>
      <c r="AX501" s="12" t="s">
        <v>80</v>
      </c>
      <c r="AY501" s="152" t="s">
        <v>192</v>
      </c>
    </row>
    <row r="502" spans="2:65" s="13" customFormat="1" ht="10.199999999999999" x14ac:dyDescent="0.2">
      <c r="B502" s="157"/>
      <c r="D502" s="151" t="s">
        <v>203</v>
      </c>
      <c r="E502" s="158" t="s">
        <v>20</v>
      </c>
      <c r="F502" s="159" t="s">
        <v>5328</v>
      </c>
      <c r="H502" s="160">
        <v>31.1</v>
      </c>
      <c r="I502" s="161"/>
      <c r="L502" s="157"/>
      <c r="M502" s="162"/>
      <c r="T502" s="163"/>
      <c r="AT502" s="158" t="s">
        <v>203</v>
      </c>
      <c r="AU502" s="158" t="s">
        <v>89</v>
      </c>
      <c r="AV502" s="13" t="s">
        <v>89</v>
      </c>
      <c r="AW502" s="13" t="s">
        <v>39</v>
      </c>
      <c r="AX502" s="13" t="s">
        <v>80</v>
      </c>
      <c r="AY502" s="158" t="s">
        <v>192</v>
      </c>
    </row>
    <row r="503" spans="2:65" s="14" customFormat="1" ht="10.199999999999999" x14ac:dyDescent="0.2">
      <c r="B503" s="164"/>
      <c r="D503" s="151" t="s">
        <v>203</v>
      </c>
      <c r="E503" s="165" t="s">
        <v>20</v>
      </c>
      <c r="F503" s="166" t="s">
        <v>207</v>
      </c>
      <c r="H503" s="167">
        <v>31.1</v>
      </c>
      <c r="I503" s="168"/>
      <c r="L503" s="164"/>
      <c r="M503" s="169"/>
      <c r="T503" s="170"/>
      <c r="AT503" s="165" t="s">
        <v>203</v>
      </c>
      <c r="AU503" s="165" t="s">
        <v>89</v>
      </c>
      <c r="AV503" s="14" t="s">
        <v>199</v>
      </c>
      <c r="AW503" s="14" t="s">
        <v>39</v>
      </c>
      <c r="AX503" s="14" t="s">
        <v>22</v>
      </c>
      <c r="AY503" s="165" t="s">
        <v>192</v>
      </c>
    </row>
    <row r="504" spans="2:65" s="1" customFormat="1" ht="16.5" customHeight="1" x14ac:dyDescent="0.2">
      <c r="B504" s="33"/>
      <c r="C504" s="133" t="s">
        <v>648</v>
      </c>
      <c r="D504" s="133" t="s">
        <v>194</v>
      </c>
      <c r="E504" s="134" t="s">
        <v>2950</v>
      </c>
      <c r="F504" s="135" t="s">
        <v>2951</v>
      </c>
      <c r="G504" s="136" t="s">
        <v>234</v>
      </c>
      <c r="H504" s="137">
        <v>155.453</v>
      </c>
      <c r="I504" s="138"/>
      <c r="J504" s="139">
        <f>ROUND(I504*H504,2)</f>
        <v>0</v>
      </c>
      <c r="K504" s="135" t="s">
        <v>198</v>
      </c>
      <c r="L504" s="33"/>
      <c r="M504" s="140" t="s">
        <v>20</v>
      </c>
      <c r="N504" s="141" t="s">
        <v>51</v>
      </c>
      <c r="P504" s="142">
        <f>O504*H504</f>
        <v>0</v>
      </c>
      <c r="Q504" s="142">
        <v>3.15E-3</v>
      </c>
      <c r="R504" s="142">
        <f>Q504*H504</f>
        <v>0.48967695</v>
      </c>
      <c r="S504" s="142">
        <v>0</v>
      </c>
      <c r="T504" s="143">
        <f>S504*H504</f>
        <v>0</v>
      </c>
      <c r="AR504" s="144" t="s">
        <v>199</v>
      </c>
      <c r="AT504" s="144" t="s">
        <v>194</v>
      </c>
      <c r="AU504" s="144" t="s">
        <v>89</v>
      </c>
      <c r="AY504" s="18" t="s">
        <v>192</v>
      </c>
      <c r="BE504" s="145">
        <f>IF(N504="základní",J504,0)</f>
        <v>0</v>
      </c>
      <c r="BF504" s="145">
        <f>IF(N504="snížená",J504,0)</f>
        <v>0</v>
      </c>
      <c r="BG504" s="145">
        <f>IF(N504="zákl. přenesená",J504,0)</f>
        <v>0</v>
      </c>
      <c r="BH504" s="145">
        <f>IF(N504="sníž. přenesená",J504,0)</f>
        <v>0</v>
      </c>
      <c r="BI504" s="145">
        <f>IF(N504="nulová",J504,0)</f>
        <v>0</v>
      </c>
      <c r="BJ504" s="18" t="s">
        <v>22</v>
      </c>
      <c r="BK504" s="145">
        <f>ROUND(I504*H504,2)</f>
        <v>0</v>
      </c>
      <c r="BL504" s="18" t="s">
        <v>199</v>
      </c>
      <c r="BM504" s="144" t="s">
        <v>5372</v>
      </c>
    </row>
    <row r="505" spans="2:65" s="1" customFormat="1" ht="10.199999999999999" x14ac:dyDescent="0.2">
      <c r="B505" s="33"/>
      <c r="D505" s="146" t="s">
        <v>201</v>
      </c>
      <c r="F505" s="147" t="s">
        <v>2953</v>
      </c>
      <c r="I505" s="148"/>
      <c r="L505" s="33"/>
      <c r="M505" s="149"/>
      <c r="T505" s="54"/>
      <c r="AT505" s="18" t="s">
        <v>201</v>
      </c>
      <c r="AU505" s="18" t="s">
        <v>89</v>
      </c>
    </row>
    <row r="506" spans="2:65" s="12" customFormat="1" ht="10.199999999999999" x14ac:dyDescent="0.2">
      <c r="B506" s="150"/>
      <c r="D506" s="151" t="s">
        <v>203</v>
      </c>
      <c r="E506" s="152" t="s">
        <v>20</v>
      </c>
      <c r="F506" s="153" t="s">
        <v>5321</v>
      </c>
      <c r="H506" s="152" t="s">
        <v>20</v>
      </c>
      <c r="I506" s="154"/>
      <c r="L506" s="150"/>
      <c r="M506" s="155"/>
      <c r="T506" s="156"/>
      <c r="AT506" s="152" t="s">
        <v>203</v>
      </c>
      <c r="AU506" s="152" t="s">
        <v>89</v>
      </c>
      <c r="AV506" s="12" t="s">
        <v>22</v>
      </c>
      <c r="AW506" s="12" t="s">
        <v>39</v>
      </c>
      <c r="AX506" s="12" t="s">
        <v>80</v>
      </c>
      <c r="AY506" s="152" t="s">
        <v>192</v>
      </c>
    </row>
    <row r="507" spans="2:65" s="12" customFormat="1" ht="10.199999999999999" x14ac:dyDescent="0.2">
      <c r="B507" s="150"/>
      <c r="D507" s="151" t="s">
        <v>203</v>
      </c>
      <c r="E507" s="152" t="s">
        <v>20</v>
      </c>
      <c r="F507" s="153" t="s">
        <v>5151</v>
      </c>
      <c r="H507" s="152" t="s">
        <v>20</v>
      </c>
      <c r="I507" s="154"/>
      <c r="L507" s="150"/>
      <c r="M507" s="155"/>
      <c r="T507" s="156"/>
      <c r="AT507" s="152" t="s">
        <v>203</v>
      </c>
      <c r="AU507" s="152" t="s">
        <v>89</v>
      </c>
      <c r="AV507" s="12" t="s">
        <v>22</v>
      </c>
      <c r="AW507" s="12" t="s">
        <v>39</v>
      </c>
      <c r="AX507" s="12" t="s">
        <v>80</v>
      </c>
      <c r="AY507" s="152" t="s">
        <v>192</v>
      </c>
    </row>
    <row r="508" spans="2:65" s="13" customFormat="1" ht="10.199999999999999" x14ac:dyDescent="0.2">
      <c r="B508" s="157"/>
      <c r="D508" s="151" t="s">
        <v>203</v>
      </c>
      <c r="E508" s="158" t="s">
        <v>20</v>
      </c>
      <c r="F508" s="159" t="s">
        <v>5322</v>
      </c>
      <c r="H508" s="160">
        <v>46.436</v>
      </c>
      <c r="I508" s="161"/>
      <c r="L508" s="157"/>
      <c r="M508" s="162"/>
      <c r="T508" s="163"/>
      <c r="AT508" s="158" t="s">
        <v>203</v>
      </c>
      <c r="AU508" s="158" t="s">
        <v>89</v>
      </c>
      <c r="AV508" s="13" t="s">
        <v>89</v>
      </c>
      <c r="AW508" s="13" t="s">
        <v>39</v>
      </c>
      <c r="AX508" s="13" t="s">
        <v>80</v>
      </c>
      <c r="AY508" s="158" t="s">
        <v>192</v>
      </c>
    </row>
    <row r="509" spans="2:65" s="12" customFormat="1" ht="10.199999999999999" x14ac:dyDescent="0.2">
      <c r="B509" s="150"/>
      <c r="D509" s="151" t="s">
        <v>203</v>
      </c>
      <c r="E509" s="152" t="s">
        <v>20</v>
      </c>
      <c r="F509" s="153" t="s">
        <v>5157</v>
      </c>
      <c r="H509" s="152" t="s">
        <v>20</v>
      </c>
      <c r="I509" s="154"/>
      <c r="L509" s="150"/>
      <c r="M509" s="155"/>
      <c r="T509" s="156"/>
      <c r="AT509" s="152" t="s">
        <v>203</v>
      </c>
      <c r="AU509" s="152" t="s">
        <v>89</v>
      </c>
      <c r="AV509" s="12" t="s">
        <v>22</v>
      </c>
      <c r="AW509" s="12" t="s">
        <v>39</v>
      </c>
      <c r="AX509" s="12" t="s">
        <v>80</v>
      </c>
      <c r="AY509" s="152" t="s">
        <v>192</v>
      </c>
    </row>
    <row r="510" spans="2:65" s="13" customFormat="1" ht="10.199999999999999" x14ac:dyDescent="0.2">
      <c r="B510" s="157"/>
      <c r="D510" s="151" t="s">
        <v>203</v>
      </c>
      <c r="E510" s="158" t="s">
        <v>20</v>
      </c>
      <c r="F510" s="159" t="s">
        <v>5323</v>
      </c>
      <c r="H510" s="160">
        <v>46.817</v>
      </c>
      <c r="I510" s="161"/>
      <c r="L510" s="157"/>
      <c r="M510" s="162"/>
      <c r="T510" s="163"/>
      <c r="AT510" s="158" t="s">
        <v>203</v>
      </c>
      <c r="AU510" s="158" t="s">
        <v>89</v>
      </c>
      <c r="AV510" s="13" t="s">
        <v>89</v>
      </c>
      <c r="AW510" s="13" t="s">
        <v>39</v>
      </c>
      <c r="AX510" s="13" t="s">
        <v>80</v>
      </c>
      <c r="AY510" s="158" t="s">
        <v>192</v>
      </c>
    </row>
    <row r="511" spans="2:65" s="12" customFormat="1" ht="10.199999999999999" x14ac:dyDescent="0.2">
      <c r="B511" s="150"/>
      <c r="D511" s="151" t="s">
        <v>203</v>
      </c>
      <c r="E511" s="152" t="s">
        <v>20</v>
      </c>
      <c r="F511" s="153" t="s">
        <v>5334</v>
      </c>
      <c r="H511" s="152" t="s">
        <v>20</v>
      </c>
      <c r="I511" s="154"/>
      <c r="L511" s="150"/>
      <c r="M511" s="155"/>
      <c r="T511" s="156"/>
      <c r="AT511" s="152" t="s">
        <v>203</v>
      </c>
      <c r="AU511" s="152" t="s">
        <v>89</v>
      </c>
      <c r="AV511" s="12" t="s">
        <v>22</v>
      </c>
      <c r="AW511" s="12" t="s">
        <v>39</v>
      </c>
      <c r="AX511" s="12" t="s">
        <v>80</v>
      </c>
      <c r="AY511" s="152" t="s">
        <v>192</v>
      </c>
    </row>
    <row r="512" spans="2:65" s="13" customFormat="1" ht="10.199999999999999" x14ac:dyDescent="0.2">
      <c r="B512" s="157"/>
      <c r="D512" s="151" t="s">
        <v>203</v>
      </c>
      <c r="E512" s="158" t="s">
        <v>20</v>
      </c>
      <c r="F512" s="159" t="s">
        <v>5328</v>
      </c>
      <c r="H512" s="160">
        <v>31.1</v>
      </c>
      <c r="I512" s="161"/>
      <c r="L512" s="157"/>
      <c r="M512" s="162"/>
      <c r="T512" s="163"/>
      <c r="AT512" s="158" t="s">
        <v>203</v>
      </c>
      <c r="AU512" s="158" t="s">
        <v>89</v>
      </c>
      <c r="AV512" s="13" t="s">
        <v>89</v>
      </c>
      <c r="AW512" s="13" t="s">
        <v>39</v>
      </c>
      <c r="AX512" s="13" t="s">
        <v>80</v>
      </c>
      <c r="AY512" s="158" t="s">
        <v>192</v>
      </c>
    </row>
    <row r="513" spans="2:65" s="12" customFormat="1" ht="10.199999999999999" x14ac:dyDescent="0.2">
      <c r="B513" s="150"/>
      <c r="D513" s="151" t="s">
        <v>203</v>
      </c>
      <c r="E513" s="152" t="s">
        <v>20</v>
      </c>
      <c r="F513" s="153" t="s">
        <v>5336</v>
      </c>
      <c r="H513" s="152" t="s">
        <v>20</v>
      </c>
      <c r="I513" s="154"/>
      <c r="L513" s="150"/>
      <c r="M513" s="155"/>
      <c r="T513" s="156"/>
      <c r="AT513" s="152" t="s">
        <v>203</v>
      </c>
      <c r="AU513" s="152" t="s">
        <v>89</v>
      </c>
      <c r="AV513" s="12" t="s">
        <v>22</v>
      </c>
      <c r="AW513" s="12" t="s">
        <v>39</v>
      </c>
      <c r="AX513" s="12" t="s">
        <v>80</v>
      </c>
      <c r="AY513" s="152" t="s">
        <v>192</v>
      </c>
    </row>
    <row r="514" spans="2:65" s="13" customFormat="1" ht="10.199999999999999" x14ac:dyDescent="0.2">
      <c r="B514" s="157"/>
      <c r="D514" s="151" t="s">
        <v>203</v>
      </c>
      <c r="E514" s="158" t="s">
        <v>20</v>
      </c>
      <c r="F514" s="159" t="s">
        <v>5328</v>
      </c>
      <c r="H514" s="160">
        <v>31.1</v>
      </c>
      <c r="I514" s="161"/>
      <c r="L514" s="157"/>
      <c r="M514" s="162"/>
      <c r="T514" s="163"/>
      <c r="AT514" s="158" t="s">
        <v>203</v>
      </c>
      <c r="AU514" s="158" t="s">
        <v>89</v>
      </c>
      <c r="AV514" s="13" t="s">
        <v>89</v>
      </c>
      <c r="AW514" s="13" t="s">
        <v>39</v>
      </c>
      <c r="AX514" s="13" t="s">
        <v>80</v>
      </c>
      <c r="AY514" s="158" t="s">
        <v>192</v>
      </c>
    </row>
    <row r="515" spans="2:65" s="14" customFormat="1" ht="10.199999999999999" x14ac:dyDescent="0.2">
      <c r="B515" s="164"/>
      <c r="D515" s="151" t="s">
        <v>203</v>
      </c>
      <c r="E515" s="165" t="s">
        <v>20</v>
      </c>
      <c r="F515" s="166" t="s">
        <v>207</v>
      </c>
      <c r="H515" s="167">
        <v>155.453</v>
      </c>
      <c r="I515" s="168"/>
      <c r="L515" s="164"/>
      <c r="M515" s="169"/>
      <c r="T515" s="170"/>
      <c r="AT515" s="165" t="s">
        <v>203</v>
      </c>
      <c r="AU515" s="165" t="s">
        <v>89</v>
      </c>
      <c r="AV515" s="14" t="s">
        <v>199</v>
      </c>
      <c r="AW515" s="14" t="s">
        <v>39</v>
      </c>
      <c r="AX515" s="14" t="s">
        <v>22</v>
      </c>
      <c r="AY515" s="165" t="s">
        <v>192</v>
      </c>
    </row>
    <row r="516" spans="2:65" s="11" customFormat="1" ht="22.8" customHeight="1" x14ac:dyDescent="0.25">
      <c r="B516" s="121"/>
      <c r="D516" s="122" t="s">
        <v>79</v>
      </c>
      <c r="E516" s="131" t="s">
        <v>893</v>
      </c>
      <c r="F516" s="131" t="s">
        <v>894</v>
      </c>
      <c r="I516" s="124"/>
      <c r="J516" s="132">
        <f>BK516</f>
        <v>0</v>
      </c>
      <c r="L516" s="121"/>
      <c r="M516" s="126"/>
      <c r="P516" s="127">
        <f>SUM(P517:P525)</f>
        <v>0</v>
      </c>
      <c r="R516" s="127">
        <f>SUM(R517:R525)</f>
        <v>0</v>
      </c>
      <c r="T516" s="128">
        <f>SUM(T517:T525)</f>
        <v>0</v>
      </c>
      <c r="AR516" s="122" t="s">
        <v>22</v>
      </c>
      <c r="AT516" s="129" t="s">
        <v>79</v>
      </c>
      <c r="AU516" s="129" t="s">
        <v>22</v>
      </c>
      <c r="AY516" s="122" t="s">
        <v>192</v>
      </c>
      <c r="BK516" s="130">
        <f>SUM(BK517:BK525)</f>
        <v>0</v>
      </c>
    </row>
    <row r="517" spans="2:65" s="1" customFormat="1" ht="24.15" customHeight="1" x14ac:dyDescent="0.2">
      <c r="B517" s="33"/>
      <c r="C517" s="133" t="s">
        <v>808</v>
      </c>
      <c r="D517" s="133" t="s">
        <v>194</v>
      </c>
      <c r="E517" s="134" t="s">
        <v>5373</v>
      </c>
      <c r="F517" s="135" t="s">
        <v>5374</v>
      </c>
      <c r="G517" s="136" t="s">
        <v>898</v>
      </c>
      <c r="H517" s="137">
        <v>80.075999999999993</v>
      </c>
      <c r="I517" s="138"/>
      <c r="J517" s="139">
        <f>ROUND(I517*H517,2)</f>
        <v>0</v>
      </c>
      <c r="K517" s="135" t="s">
        <v>198</v>
      </c>
      <c r="L517" s="33"/>
      <c r="M517" s="140" t="s">
        <v>20</v>
      </c>
      <c r="N517" s="141" t="s">
        <v>51</v>
      </c>
      <c r="P517" s="142">
        <f>O517*H517</f>
        <v>0</v>
      </c>
      <c r="Q517" s="142">
        <v>0</v>
      </c>
      <c r="R517" s="142">
        <f>Q517*H517</f>
        <v>0</v>
      </c>
      <c r="S517" s="142">
        <v>0</v>
      </c>
      <c r="T517" s="143">
        <f>S517*H517</f>
        <v>0</v>
      </c>
      <c r="AR517" s="144" t="s">
        <v>199</v>
      </c>
      <c r="AT517" s="144" t="s">
        <v>194</v>
      </c>
      <c r="AU517" s="144" t="s">
        <v>89</v>
      </c>
      <c r="AY517" s="18" t="s">
        <v>192</v>
      </c>
      <c r="BE517" s="145">
        <f>IF(N517="základní",J517,0)</f>
        <v>0</v>
      </c>
      <c r="BF517" s="145">
        <f>IF(N517="snížená",J517,0)</f>
        <v>0</v>
      </c>
      <c r="BG517" s="145">
        <f>IF(N517="zákl. přenesená",J517,0)</f>
        <v>0</v>
      </c>
      <c r="BH517" s="145">
        <f>IF(N517="sníž. přenesená",J517,0)</f>
        <v>0</v>
      </c>
      <c r="BI517" s="145">
        <f>IF(N517="nulová",J517,0)</f>
        <v>0</v>
      </c>
      <c r="BJ517" s="18" t="s">
        <v>22</v>
      </c>
      <c r="BK517" s="145">
        <f>ROUND(I517*H517,2)</f>
        <v>0</v>
      </c>
      <c r="BL517" s="18" t="s">
        <v>199</v>
      </c>
      <c r="BM517" s="144" t="s">
        <v>5375</v>
      </c>
    </row>
    <row r="518" spans="2:65" s="1" customFormat="1" ht="10.199999999999999" x14ac:dyDescent="0.2">
      <c r="B518" s="33"/>
      <c r="D518" s="146" t="s">
        <v>201</v>
      </c>
      <c r="F518" s="147" t="s">
        <v>5376</v>
      </c>
      <c r="I518" s="148"/>
      <c r="L518" s="33"/>
      <c r="M518" s="149"/>
      <c r="T518" s="54"/>
      <c r="AT518" s="18" t="s">
        <v>201</v>
      </c>
      <c r="AU518" s="18" t="s">
        <v>89</v>
      </c>
    </row>
    <row r="519" spans="2:65" s="1" customFormat="1" ht="21.75" customHeight="1" x14ac:dyDescent="0.2">
      <c r="B519" s="33"/>
      <c r="C519" s="133" t="s">
        <v>671</v>
      </c>
      <c r="D519" s="133" t="s">
        <v>194</v>
      </c>
      <c r="E519" s="134" t="s">
        <v>914</v>
      </c>
      <c r="F519" s="135" t="s">
        <v>915</v>
      </c>
      <c r="G519" s="136" t="s">
        <v>898</v>
      </c>
      <c r="H519" s="137">
        <v>80.075999999999993</v>
      </c>
      <c r="I519" s="138"/>
      <c r="J519" s="139">
        <f>ROUND(I519*H519,2)</f>
        <v>0</v>
      </c>
      <c r="K519" s="135" t="s">
        <v>198</v>
      </c>
      <c r="L519" s="33"/>
      <c r="M519" s="140" t="s">
        <v>20</v>
      </c>
      <c r="N519" s="141" t="s">
        <v>51</v>
      </c>
      <c r="P519" s="142">
        <f>O519*H519</f>
        <v>0</v>
      </c>
      <c r="Q519" s="142">
        <v>0</v>
      </c>
      <c r="R519" s="142">
        <f>Q519*H519</f>
        <v>0</v>
      </c>
      <c r="S519" s="142">
        <v>0</v>
      </c>
      <c r="T519" s="143">
        <f>S519*H519</f>
        <v>0</v>
      </c>
      <c r="AR519" s="144" t="s">
        <v>199</v>
      </c>
      <c r="AT519" s="144" t="s">
        <v>194</v>
      </c>
      <c r="AU519" s="144" t="s">
        <v>89</v>
      </c>
      <c r="AY519" s="18" t="s">
        <v>192</v>
      </c>
      <c r="BE519" s="145">
        <f>IF(N519="základní",J519,0)</f>
        <v>0</v>
      </c>
      <c r="BF519" s="145">
        <f>IF(N519="snížená",J519,0)</f>
        <v>0</v>
      </c>
      <c r="BG519" s="145">
        <f>IF(N519="zákl. přenesená",J519,0)</f>
        <v>0</v>
      </c>
      <c r="BH519" s="145">
        <f>IF(N519="sníž. přenesená",J519,0)</f>
        <v>0</v>
      </c>
      <c r="BI519" s="145">
        <f>IF(N519="nulová",J519,0)</f>
        <v>0</v>
      </c>
      <c r="BJ519" s="18" t="s">
        <v>22</v>
      </c>
      <c r="BK519" s="145">
        <f>ROUND(I519*H519,2)</f>
        <v>0</v>
      </c>
      <c r="BL519" s="18" t="s">
        <v>199</v>
      </c>
      <c r="BM519" s="144" t="s">
        <v>5377</v>
      </c>
    </row>
    <row r="520" spans="2:65" s="1" customFormat="1" ht="10.199999999999999" x14ac:dyDescent="0.2">
      <c r="B520" s="33"/>
      <c r="D520" s="146" t="s">
        <v>201</v>
      </c>
      <c r="F520" s="147" t="s">
        <v>917</v>
      </c>
      <c r="I520" s="148"/>
      <c r="L520" s="33"/>
      <c r="M520" s="149"/>
      <c r="T520" s="54"/>
      <c r="AT520" s="18" t="s">
        <v>201</v>
      </c>
      <c r="AU520" s="18" t="s">
        <v>89</v>
      </c>
    </row>
    <row r="521" spans="2:65" s="1" customFormat="1" ht="24.15" customHeight="1" x14ac:dyDescent="0.2">
      <c r="B521" s="33"/>
      <c r="C521" s="133" t="s">
        <v>678</v>
      </c>
      <c r="D521" s="133" t="s">
        <v>194</v>
      </c>
      <c r="E521" s="134" t="s">
        <v>919</v>
      </c>
      <c r="F521" s="135" t="s">
        <v>5378</v>
      </c>
      <c r="G521" s="136" t="s">
        <v>898</v>
      </c>
      <c r="H521" s="137">
        <v>400.38</v>
      </c>
      <c r="I521" s="138"/>
      <c r="J521" s="139">
        <f>ROUND(I521*H521,2)</f>
        <v>0</v>
      </c>
      <c r="K521" s="135" t="s">
        <v>198</v>
      </c>
      <c r="L521" s="33"/>
      <c r="M521" s="140" t="s">
        <v>20</v>
      </c>
      <c r="N521" s="141" t="s">
        <v>51</v>
      </c>
      <c r="P521" s="142">
        <f>O521*H521</f>
        <v>0</v>
      </c>
      <c r="Q521" s="142">
        <v>0</v>
      </c>
      <c r="R521" s="142">
        <f>Q521*H521</f>
        <v>0</v>
      </c>
      <c r="S521" s="142">
        <v>0</v>
      </c>
      <c r="T521" s="143">
        <f>S521*H521</f>
        <v>0</v>
      </c>
      <c r="AR521" s="144" t="s">
        <v>199</v>
      </c>
      <c r="AT521" s="144" t="s">
        <v>194</v>
      </c>
      <c r="AU521" s="144" t="s">
        <v>89</v>
      </c>
      <c r="AY521" s="18" t="s">
        <v>192</v>
      </c>
      <c r="BE521" s="145">
        <f>IF(N521="základní",J521,0)</f>
        <v>0</v>
      </c>
      <c r="BF521" s="145">
        <f>IF(N521="snížená",J521,0)</f>
        <v>0</v>
      </c>
      <c r="BG521" s="145">
        <f>IF(N521="zákl. přenesená",J521,0)</f>
        <v>0</v>
      </c>
      <c r="BH521" s="145">
        <f>IF(N521="sníž. přenesená",J521,0)</f>
        <v>0</v>
      </c>
      <c r="BI521" s="145">
        <f>IF(N521="nulová",J521,0)</f>
        <v>0</v>
      </c>
      <c r="BJ521" s="18" t="s">
        <v>22</v>
      </c>
      <c r="BK521" s="145">
        <f>ROUND(I521*H521,2)</f>
        <v>0</v>
      </c>
      <c r="BL521" s="18" t="s">
        <v>199</v>
      </c>
      <c r="BM521" s="144" t="s">
        <v>5379</v>
      </c>
    </row>
    <row r="522" spans="2:65" s="1" customFormat="1" ht="10.199999999999999" x14ac:dyDescent="0.2">
      <c r="B522" s="33"/>
      <c r="D522" s="146" t="s">
        <v>201</v>
      </c>
      <c r="F522" s="147" t="s">
        <v>922</v>
      </c>
      <c r="I522" s="148"/>
      <c r="L522" s="33"/>
      <c r="M522" s="149"/>
      <c r="T522" s="54"/>
      <c r="AT522" s="18" t="s">
        <v>201</v>
      </c>
      <c r="AU522" s="18" t="s">
        <v>89</v>
      </c>
    </row>
    <row r="523" spans="2:65" s="13" customFormat="1" ht="10.199999999999999" x14ac:dyDescent="0.2">
      <c r="B523" s="157"/>
      <c r="D523" s="151" t="s">
        <v>203</v>
      </c>
      <c r="F523" s="159" t="s">
        <v>5380</v>
      </c>
      <c r="H523" s="160">
        <v>400.38</v>
      </c>
      <c r="I523" s="161"/>
      <c r="L523" s="157"/>
      <c r="M523" s="162"/>
      <c r="T523" s="163"/>
      <c r="AT523" s="158" t="s">
        <v>203</v>
      </c>
      <c r="AU523" s="158" t="s">
        <v>89</v>
      </c>
      <c r="AV523" s="13" t="s">
        <v>89</v>
      </c>
      <c r="AW523" s="13" t="s">
        <v>4</v>
      </c>
      <c r="AX523" s="13" t="s">
        <v>22</v>
      </c>
      <c r="AY523" s="158" t="s">
        <v>192</v>
      </c>
    </row>
    <row r="524" spans="2:65" s="1" customFormat="1" ht="24.15" customHeight="1" x14ac:dyDescent="0.2">
      <c r="B524" s="33"/>
      <c r="C524" s="133" t="s">
        <v>683</v>
      </c>
      <c r="D524" s="133" t="s">
        <v>194</v>
      </c>
      <c r="E524" s="134" t="s">
        <v>925</v>
      </c>
      <c r="F524" s="135" t="s">
        <v>926</v>
      </c>
      <c r="G524" s="136" t="s">
        <v>898</v>
      </c>
      <c r="H524" s="137">
        <v>80.075999999999993</v>
      </c>
      <c r="I524" s="138"/>
      <c r="J524" s="139">
        <f>ROUND(I524*H524,2)</f>
        <v>0</v>
      </c>
      <c r="K524" s="135" t="s">
        <v>198</v>
      </c>
      <c r="L524" s="33"/>
      <c r="M524" s="140" t="s">
        <v>20</v>
      </c>
      <c r="N524" s="141" t="s">
        <v>51</v>
      </c>
      <c r="P524" s="142">
        <f>O524*H524</f>
        <v>0</v>
      </c>
      <c r="Q524" s="142">
        <v>0</v>
      </c>
      <c r="R524" s="142">
        <f>Q524*H524</f>
        <v>0</v>
      </c>
      <c r="S524" s="142">
        <v>0</v>
      </c>
      <c r="T524" s="143">
        <f>S524*H524</f>
        <v>0</v>
      </c>
      <c r="AR524" s="144" t="s">
        <v>199</v>
      </c>
      <c r="AT524" s="144" t="s">
        <v>194</v>
      </c>
      <c r="AU524" s="144" t="s">
        <v>89</v>
      </c>
      <c r="AY524" s="18" t="s">
        <v>192</v>
      </c>
      <c r="BE524" s="145">
        <f>IF(N524="základní",J524,0)</f>
        <v>0</v>
      </c>
      <c r="BF524" s="145">
        <f>IF(N524="snížená",J524,0)</f>
        <v>0</v>
      </c>
      <c r="BG524" s="145">
        <f>IF(N524="zákl. přenesená",J524,0)</f>
        <v>0</v>
      </c>
      <c r="BH524" s="145">
        <f>IF(N524="sníž. přenesená",J524,0)</f>
        <v>0</v>
      </c>
      <c r="BI524" s="145">
        <f>IF(N524="nulová",J524,0)</f>
        <v>0</v>
      </c>
      <c r="BJ524" s="18" t="s">
        <v>22</v>
      </c>
      <c r="BK524" s="145">
        <f>ROUND(I524*H524,2)</f>
        <v>0</v>
      </c>
      <c r="BL524" s="18" t="s">
        <v>199</v>
      </c>
      <c r="BM524" s="144" t="s">
        <v>5381</v>
      </c>
    </row>
    <row r="525" spans="2:65" s="1" customFormat="1" ht="10.199999999999999" x14ac:dyDescent="0.2">
      <c r="B525" s="33"/>
      <c r="D525" s="146" t="s">
        <v>201</v>
      </c>
      <c r="F525" s="147" t="s">
        <v>928</v>
      </c>
      <c r="I525" s="148"/>
      <c r="L525" s="33"/>
      <c r="M525" s="149"/>
      <c r="T525" s="54"/>
      <c r="AT525" s="18" t="s">
        <v>201</v>
      </c>
      <c r="AU525" s="18" t="s">
        <v>89</v>
      </c>
    </row>
    <row r="526" spans="2:65" s="11" customFormat="1" ht="22.8" customHeight="1" x14ac:dyDescent="0.25">
      <c r="B526" s="121"/>
      <c r="D526" s="122" t="s">
        <v>79</v>
      </c>
      <c r="E526" s="131" t="s">
        <v>3031</v>
      </c>
      <c r="F526" s="131" t="s">
        <v>3032</v>
      </c>
      <c r="I526" s="124"/>
      <c r="J526" s="132">
        <f>BK526</f>
        <v>0</v>
      </c>
      <c r="L526" s="121"/>
      <c r="M526" s="126"/>
      <c r="P526" s="127">
        <f>SUM(P527:P528)</f>
        <v>0</v>
      </c>
      <c r="R526" s="127">
        <f>SUM(R527:R528)</f>
        <v>0</v>
      </c>
      <c r="T526" s="128">
        <f>SUM(T527:T528)</f>
        <v>0</v>
      </c>
      <c r="AR526" s="122" t="s">
        <v>22</v>
      </c>
      <c r="AT526" s="129" t="s">
        <v>79</v>
      </c>
      <c r="AU526" s="129" t="s">
        <v>22</v>
      </c>
      <c r="AY526" s="122" t="s">
        <v>192</v>
      </c>
      <c r="BK526" s="130">
        <f>SUM(BK527:BK528)</f>
        <v>0</v>
      </c>
    </row>
    <row r="527" spans="2:65" s="1" customFormat="1" ht="37.799999999999997" customHeight="1" x14ac:dyDescent="0.2">
      <c r="B527" s="33"/>
      <c r="C527" s="133" t="s">
        <v>690</v>
      </c>
      <c r="D527" s="133" t="s">
        <v>194</v>
      </c>
      <c r="E527" s="134" t="s">
        <v>3041</v>
      </c>
      <c r="F527" s="135" t="s">
        <v>3042</v>
      </c>
      <c r="G527" s="136" t="s">
        <v>898</v>
      </c>
      <c r="H527" s="137">
        <v>56.646999999999998</v>
      </c>
      <c r="I527" s="138"/>
      <c r="J527" s="139">
        <f>ROUND(I527*H527,2)</f>
        <v>0</v>
      </c>
      <c r="K527" s="135" t="s">
        <v>198</v>
      </c>
      <c r="L527" s="33"/>
      <c r="M527" s="140" t="s">
        <v>20</v>
      </c>
      <c r="N527" s="141" t="s">
        <v>51</v>
      </c>
      <c r="P527" s="142">
        <f>O527*H527</f>
        <v>0</v>
      </c>
      <c r="Q527" s="142">
        <v>0</v>
      </c>
      <c r="R527" s="142">
        <f>Q527*H527</f>
        <v>0</v>
      </c>
      <c r="S527" s="142">
        <v>0</v>
      </c>
      <c r="T527" s="143">
        <f>S527*H527</f>
        <v>0</v>
      </c>
      <c r="AR527" s="144" t="s">
        <v>199</v>
      </c>
      <c r="AT527" s="144" t="s">
        <v>194</v>
      </c>
      <c r="AU527" s="144" t="s">
        <v>89</v>
      </c>
      <c r="AY527" s="18" t="s">
        <v>192</v>
      </c>
      <c r="BE527" s="145">
        <f>IF(N527="základní",J527,0)</f>
        <v>0</v>
      </c>
      <c r="BF527" s="145">
        <f>IF(N527="snížená",J527,0)</f>
        <v>0</v>
      </c>
      <c r="BG527" s="145">
        <f>IF(N527="zákl. přenesená",J527,0)</f>
        <v>0</v>
      </c>
      <c r="BH527" s="145">
        <f>IF(N527="sníž. přenesená",J527,0)</f>
        <v>0</v>
      </c>
      <c r="BI527" s="145">
        <f>IF(N527="nulová",J527,0)</f>
        <v>0</v>
      </c>
      <c r="BJ527" s="18" t="s">
        <v>22</v>
      </c>
      <c r="BK527" s="145">
        <f>ROUND(I527*H527,2)</f>
        <v>0</v>
      </c>
      <c r="BL527" s="18" t="s">
        <v>199</v>
      </c>
      <c r="BM527" s="144" t="s">
        <v>5382</v>
      </c>
    </row>
    <row r="528" spans="2:65" s="1" customFormat="1" ht="10.199999999999999" x14ac:dyDescent="0.2">
      <c r="B528" s="33"/>
      <c r="D528" s="146" t="s">
        <v>201</v>
      </c>
      <c r="F528" s="147" t="s">
        <v>3044</v>
      </c>
      <c r="I528" s="148"/>
      <c r="L528" s="33"/>
      <c r="M528" s="149"/>
      <c r="T528" s="54"/>
      <c r="AT528" s="18" t="s">
        <v>201</v>
      </c>
      <c r="AU528" s="18" t="s">
        <v>89</v>
      </c>
    </row>
    <row r="529" spans="2:65" s="11" customFormat="1" ht="25.95" customHeight="1" x14ac:dyDescent="0.25">
      <c r="B529" s="121"/>
      <c r="D529" s="122" t="s">
        <v>79</v>
      </c>
      <c r="E529" s="123" t="s">
        <v>1048</v>
      </c>
      <c r="F529" s="123" t="s">
        <v>1049</v>
      </c>
      <c r="I529" s="124"/>
      <c r="J529" s="125">
        <f>BK529</f>
        <v>0</v>
      </c>
      <c r="L529" s="121"/>
      <c r="M529" s="126"/>
      <c r="P529" s="127">
        <f>P530</f>
        <v>0</v>
      </c>
      <c r="R529" s="127">
        <f>R530</f>
        <v>6.5363661799999999</v>
      </c>
      <c r="T529" s="128">
        <f>T530</f>
        <v>0</v>
      </c>
      <c r="AR529" s="122" t="s">
        <v>89</v>
      </c>
      <c r="AT529" s="129" t="s">
        <v>79</v>
      </c>
      <c r="AU529" s="129" t="s">
        <v>80</v>
      </c>
      <c r="AY529" s="122" t="s">
        <v>192</v>
      </c>
      <c r="BK529" s="130">
        <f>BK530</f>
        <v>0</v>
      </c>
    </row>
    <row r="530" spans="2:65" s="11" customFormat="1" ht="22.8" customHeight="1" x14ac:dyDescent="0.25">
      <c r="B530" s="121"/>
      <c r="D530" s="122" t="s">
        <v>79</v>
      </c>
      <c r="E530" s="131" t="s">
        <v>1050</v>
      </c>
      <c r="F530" s="131" t="s">
        <v>1051</v>
      </c>
      <c r="I530" s="124"/>
      <c r="J530" s="132">
        <f>BK530</f>
        <v>0</v>
      </c>
      <c r="L530" s="121"/>
      <c r="M530" s="126"/>
      <c r="P530" s="127">
        <f>SUM(P531:P679)</f>
        <v>0</v>
      </c>
      <c r="R530" s="127">
        <f>SUM(R531:R679)</f>
        <v>6.5363661799999999</v>
      </c>
      <c r="T530" s="128">
        <f>SUM(T531:T679)</f>
        <v>0</v>
      </c>
      <c r="AR530" s="122" t="s">
        <v>89</v>
      </c>
      <c r="AT530" s="129" t="s">
        <v>79</v>
      </c>
      <c r="AU530" s="129" t="s">
        <v>22</v>
      </c>
      <c r="AY530" s="122" t="s">
        <v>192</v>
      </c>
      <c r="BK530" s="130">
        <f>SUM(BK531:BK679)</f>
        <v>0</v>
      </c>
    </row>
    <row r="531" spans="2:65" s="1" customFormat="1" ht="21.75" customHeight="1" x14ac:dyDescent="0.2">
      <c r="B531" s="33"/>
      <c r="C531" s="133" t="s">
        <v>697</v>
      </c>
      <c r="D531" s="133" t="s">
        <v>194</v>
      </c>
      <c r="E531" s="134" t="s">
        <v>5383</v>
      </c>
      <c r="F531" s="135" t="s">
        <v>5384</v>
      </c>
      <c r="G531" s="136" t="s">
        <v>234</v>
      </c>
      <c r="H531" s="137">
        <v>98.099000000000004</v>
      </c>
      <c r="I531" s="138"/>
      <c r="J531" s="139">
        <f>ROUND(I531*H531,2)</f>
        <v>0</v>
      </c>
      <c r="K531" s="135" t="s">
        <v>198</v>
      </c>
      <c r="L531" s="33"/>
      <c r="M531" s="140" t="s">
        <v>20</v>
      </c>
      <c r="N531" s="141" t="s">
        <v>51</v>
      </c>
      <c r="P531" s="142">
        <f>O531*H531</f>
        <v>0</v>
      </c>
      <c r="Q531" s="142">
        <v>0</v>
      </c>
      <c r="R531" s="142">
        <f>Q531*H531</f>
        <v>0</v>
      </c>
      <c r="S531" s="142">
        <v>0</v>
      </c>
      <c r="T531" s="143">
        <f>S531*H531</f>
        <v>0</v>
      </c>
      <c r="AR531" s="144" t="s">
        <v>350</v>
      </c>
      <c r="AT531" s="144" t="s">
        <v>194</v>
      </c>
      <c r="AU531" s="144" t="s">
        <v>89</v>
      </c>
      <c r="AY531" s="18" t="s">
        <v>192</v>
      </c>
      <c r="BE531" s="145">
        <f>IF(N531="základní",J531,0)</f>
        <v>0</v>
      </c>
      <c r="BF531" s="145">
        <f>IF(N531="snížená",J531,0)</f>
        <v>0</v>
      </c>
      <c r="BG531" s="145">
        <f>IF(N531="zákl. přenesená",J531,0)</f>
        <v>0</v>
      </c>
      <c r="BH531" s="145">
        <f>IF(N531="sníž. přenesená",J531,0)</f>
        <v>0</v>
      </c>
      <c r="BI531" s="145">
        <f>IF(N531="nulová",J531,0)</f>
        <v>0</v>
      </c>
      <c r="BJ531" s="18" t="s">
        <v>22</v>
      </c>
      <c r="BK531" s="145">
        <f>ROUND(I531*H531,2)</f>
        <v>0</v>
      </c>
      <c r="BL531" s="18" t="s">
        <v>350</v>
      </c>
      <c r="BM531" s="144" t="s">
        <v>5385</v>
      </c>
    </row>
    <row r="532" spans="2:65" s="1" customFormat="1" ht="10.199999999999999" x14ac:dyDescent="0.2">
      <c r="B532" s="33"/>
      <c r="D532" s="146" t="s">
        <v>201</v>
      </c>
      <c r="F532" s="147" t="s">
        <v>5386</v>
      </c>
      <c r="I532" s="148"/>
      <c r="L532" s="33"/>
      <c r="M532" s="149"/>
      <c r="T532" s="54"/>
      <c r="AT532" s="18" t="s">
        <v>201</v>
      </c>
      <c r="AU532" s="18" t="s">
        <v>89</v>
      </c>
    </row>
    <row r="533" spans="2:65" s="12" customFormat="1" ht="10.199999999999999" x14ac:dyDescent="0.2">
      <c r="B533" s="150"/>
      <c r="D533" s="151" t="s">
        <v>203</v>
      </c>
      <c r="E533" s="152" t="s">
        <v>20</v>
      </c>
      <c r="F533" s="153" t="s">
        <v>5296</v>
      </c>
      <c r="H533" s="152" t="s">
        <v>20</v>
      </c>
      <c r="I533" s="154"/>
      <c r="L533" s="150"/>
      <c r="M533" s="155"/>
      <c r="T533" s="156"/>
      <c r="AT533" s="152" t="s">
        <v>203</v>
      </c>
      <c r="AU533" s="152" t="s">
        <v>89</v>
      </c>
      <c r="AV533" s="12" t="s">
        <v>22</v>
      </c>
      <c r="AW533" s="12" t="s">
        <v>39</v>
      </c>
      <c r="AX533" s="12" t="s">
        <v>80</v>
      </c>
      <c r="AY533" s="152" t="s">
        <v>192</v>
      </c>
    </row>
    <row r="534" spans="2:65" s="13" customFormat="1" ht="10.199999999999999" x14ac:dyDescent="0.2">
      <c r="B534" s="157"/>
      <c r="D534" s="151" t="s">
        <v>203</v>
      </c>
      <c r="E534" s="158" t="s">
        <v>20</v>
      </c>
      <c r="F534" s="159" t="s">
        <v>5144</v>
      </c>
      <c r="H534" s="160">
        <v>98.099000000000004</v>
      </c>
      <c r="I534" s="161"/>
      <c r="L534" s="157"/>
      <c r="M534" s="162"/>
      <c r="T534" s="163"/>
      <c r="AT534" s="158" t="s">
        <v>203</v>
      </c>
      <c r="AU534" s="158" t="s">
        <v>89</v>
      </c>
      <c r="AV534" s="13" t="s">
        <v>89</v>
      </c>
      <c r="AW534" s="13" t="s">
        <v>39</v>
      </c>
      <c r="AX534" s="13" t="s">
        <v>80</v>
      </c>
      <c r="AY534" s="158" t="s">
        <v>192</v>
      </c>
    </row>
    <row r="535" spans="2:65" s="15" customFormat="1" ht="10.199999999999999" x14ac:dyDescent="0.2">
      <c r="B535" s="171"/>
      <c r="D535" s="151" t="s">
        <v>203</v>
      </c>
      <c r="E535" s="172" t="s">
        <v>20</v>
      </c>
      <c r="F535" s="173" t="s">
        <v>335</v>
      </c>
      <c r="H535" s="174">
        <v>98.099000000000004</v>
      </c>
      <c r="I535" s="175"/>
      <c r="L535" s="171"/>
      <c r="M535" s="176"/>
      <c r="T535" s="177"/>
      <c r="AT535" s="172" t="s">
        <v>203</v>
      </c>
      <c r="AU535" s="172" t="s">
        <v>89</v>
      </c>
      <c r="AV535" s="15" t="s">
        <v>225</v>
      </c>
      <c r="AW535" s="15" t="s">
        <v>39</v>
      </c>
      <c r="AX535" s="15" t="s">
        <v>22</v>
      </c>
      <c r="AY535" s="172" t="s">
        <v>192</v>
      </c>
    </row>
    <row r="536" spans="2:65" s="1" customFormat="1" ht="16.5" customHeight="1" x14ac:dyDescent="0.2">
      <c r="B536" s="33"/>
      <c r="C536" s="185" t="s">
        <v>703</v>
      </c>
      <c r="D536" s="185" t="s">
        <v>1615</v>
      </c>
      <c r="E536" s="186" t="s">
        <v>5387</v>
      </c>
      <c r="F536" s="187" t="s">
        <v>5388</v>
      </c>
      <c r="G536" s="188" t="s">
        <v>5389</v>
      </c>
      <c r="H536" s="189">
        <v>29.43</v>
      </c>
      <c r="I536" s="190"/>
      <c r="J536" s="191">
        <f>ROUND(I536*H536,2)</f>
        <v>0</v>
      </c>
      <c r="K536" s="187" t="s">
        <v>20</v>
      </c>
      <c r="L536" s="192"/>
      <c r="M536" s="193" t="s">
        <v>20</v>
      </c>
      <c r="N536" s="194" t="s">
        <v>51</v>
      </c>
      <c r="P536" s="142">
        <f>O536*H536</f>
        <v>0</v>
      </c>
      <c r="Q536" s="142">
        <v>1E-3</v>
      </c>
      <c r="R536" s="142">
        <f>Q536*H536</f>
        <v>2.9430000000000001E-2</v>
      </c>
      <c r="S536" s="142">
        <v>0</v>
      </c>
      <c r="T536" s="143">
        <f>S536*H536</f>
        <v>0</v>
      </c>
      <c r="AR536" s="144" t="s">
        <v>490</v>
      </c>
      <c r="AT536" s="144" t="s">
        <v>1615</v>
      </c>
      <c r="AU536" s="144" t="s">
        <v>89</v>
      </c>
      <c r="AY536" s="18" t="s">
        <v>192</v>
      </c>
      <c r="BE536" s="145">
        <f>IF(N536="základní",J536,0)</f>
        <v>0</v>
      </c>
      <c r="BF536" s="145">
        <f>IF(N536="snížená",J536,0)</f>
        <v>0</v>
      </c>
      <c r="BG536" s="145">
        <f>IF(N536="zákl. přenesená",J536,0)</f>
        <v>0</v>
      </c>
      <c r="BH536" s="145">
        <f>IF(N536="sníž. přenesená",J536,0)</f>
        <v>0</v>
      </c>
      <c r="BI536" s="145">
        <f>IF(N536="nulová",J536,0)</f>
        <v>0</v>
      </c>
      <c r="BJ536" s="18" t="s">
        <v>22</v>
      </c>
      <c r="BK536" s="145">
        <f>ROUND(I536*H536,2)</f>
        <v>0</v>
      </c>
      <c r="BL536" s="18" t="s">
        <v>350</v>
      </c>
      <c r="BM536" s="144" t="s">
        <v>5390</v>
      </c>
    </row>
    <row r="537" spans="2:65" s="13" customFormat="1" ht="10.199999999999999" x14ac:dyDescent="0.2">
      <c r="B537" s="157"/>
      <c r="D537" s="151" t="s">
        <v>203</v>
      </c>
      <c r="F537" s="159" t="s">
        <v>5391</v>
      </c>
      <c r="H537" s="160">
        <v>29.43</v>
      </c>
      <c r="I537" s="161"/>
      <c r="L537" s="157"/>
      <c r="M537" s="162"/>
      <c r="T537" s="163"/>
      <c r="AT537" s="158" t="s">
        <v>203</v>
      </c>
      <c r="AU537" s="158" t="s">
        <v>89</v>
      </c>
      <c r="AV537" s="13" t="s">
        <v>89</v>
      </c>
      <c r="AW537" s="13" t="s">
        <v>4</v>
      </c>
      <c r="AX537" s="13" t="s">
        <v>22</v>
      </c>
      <c r="AY537" s="158" t="s">
        <v>192</v>
      </c>
    </row>
    <row r="538" spans="2:65" s="1" customFormat="1" ht="24.15" customHeight="1" x14ac:dyDescent="0.2">
      <c r="B538" s="33"/>
      <c r="C538" s="133" t="s">
        <v>708</v>
      </c>
      <c r="D538" s="133" t="s">
        <v>194</v>
      </c>
      <c r="E538" s="134" t="s">
        <v>5392</v>
      </c>
      <c r="F538" s="135" t="s">
        <v>5393</v>
      </c>
      <c r="G538" s="136" t="s">
        <v>234</v>
      </c>
      <c r="H538" s="137">
        <v>439.44099999999997</v>
      </c>
      <c r="I538" s="138"/>
      <c r="J538" s="139">
        <f>ROUND(I538*H538,2)</f>
        <v>0</v>
      </c>
      <c r="K538" s="135" t="s">
        <v>20</v>
      </c>
      <c r="L538" s="33"/>
      <c r="M538" s="140" t="s">
        <v>20</v>
      </c>
      <c r="N538" s="141" t="s">
        <v>51</v>
      </c>
      <c r="P538" s="142">
        <f>O538*H538</f>
        <v>0</v>
      </c>
      <c r="Q538" s="142">
        <v>0</v>
      </c>
      <c r="R538" s="142">
        <f>Q538*H538</f>
        <v>0</v>
      </c>
      <c r="S538" s="142">
        <v>0</v>
      </c>
      <c r="T538" s="143">
        <f>S538*H538</f>
        <v>0</v>
      </c>
      <c r="AR538" s="144" t="s">
        <v>350</v>
      </c>
      <c r="AT538" s="144" t="s">
        <v>194</v>
      </c>
      <c r="AU538" s="144" t="s">
        <v>89</v>
      </c>
      <c r="AY538" s="18" t="s">
        <v>192</v>
      </c>
      <c r="BE538" s="145">
        <f>IF(N538="základní",J538,0)</f>
        <v>0</v>
      </c>
      <c r="BF538" s="145">
        <f>IF(N538="snížená",J538,0)</f>
        <v>0</v>
      </c>
      <c r="BG538" s="145">
        <f>IF(N538="zákl. přenesená",J538,0)</f>
        <v>0</v>
      </c>
      <c r="BH538" s="145">
        <f>IF(N538="sníž. přenesená",J538,0)</f>
        <v>0</v>
      </c>
      <c r="BI538" s="145">
        <f>IF(N538="nulová",J538,0)</f>
        <v>0</v>
      </c>
      <c r="BJ538" s="18" t="s">
        <v>22</v>
      </c>
      <c r="BK538" s="145">
        <f>ROUND(I538*H538,2)</f>
        <v>0</v>
      </c>
      <c r="BL538" s="18" t="s">
        <v>350</v>
      </c>
      <c r="BM538" s="144" t="s">
        <v>5394</v>
      </c>
    </row>
    <row r="539" spans="2:65" s="12" customFormat="1" ht="10.199999999999999" x14ac:dyDescent="0.2">
      <c r="B539" s="150"/>
      <c r="D539" s="151" t="s">
        <v>203</v>
      </c>
      <c r="E539" s="152" t="s">
        <v>20</v>
      </c>
      <c r="F539" s="153" t="s">
        <v>5148</v>
      </c>
      <c r="H539" s="152" t="s">
        <v>20</v>
      </c>
      <c r="I539" s="154"/>
      <c r="L539" s="150"/>
      <c r="M539" s="155"/>
      <c r="T539" s="156"/>
      <c r="AT539" s="152" t="s">
        <v>203</v>
      </c>
      <c r="AU539" s="152" t="s">
        <v>89</v>
      </c>
      <c r="AV539" s="12" t="s">
        <v>22</v>
      </c>
      <c r="AW539" s="12" t="s">
        <v>39</v>
      </c>
      <c r="AX539" s="12" t="s">
        <v>80</v>
      </c>
      <c r="AY539" s="152" t="s">
        <v>192</v>
      </c>
    </row>
    <row r="540" spans="2:65" s="13" customFormat="1" ht="10.199999999999999" x14ac:dyDescent="0.2">
      <c r="B540" s="157"/>
      <c r="D540" s="151" t="s">
        <v>203</v>
      </c>
      <c r="E540" s="158" t="s">
        <v>20</v>
      </c>
      <c r="F540" s="159" t="s">
        <v>5395</v>
      </c>
      <c r="H540" s="160">
        <v>81.459999999999994</v>
      </c>
      <c r="I540" s="161"/>
      <c r="L540" s="157"/>
      <c r="M540" s="162"/>
      <c r="T540" s="163"/>
      <c r="AT540" s="158" t="s">
        <v>203</v>
      </c>
      <c r="AU540" s="158" t="s">
        <v>89</v>
      </c>
      <c r="AV540" s="13" t="s">
        <v>89</v>
      </c>
      <c r="AW540" s="13" t="s">
        <v>39</v>
      </c>
      <c r="AX540" s="13" t="s">
        <v>80</v>
      </c>
      <c r="AY540" s="158" t="s">
        <v>192</v>
      </c>
    </row>
    <row r="541" spans="2:65" s="12" customFormat="1" ht="10.199999999999999" x14ac:dyDescent="0.2">
      <c r="B541" s="150"/>
      <c r="D541" s="151" t="s">
        <v>203</v>
      </c>
      <c r="E541" s="152" t="s">
        <v>20</v>
      </c>
      <c r="F541" s="153" t="s">
        <v>5151</v>
      </c>
      <c r="H541" s="152" t="s">
        <v>20</v>
      </c>
      <c r="I541" s="154"/>
      <c r="L541" s="150"/>
      <c r="M541" s="155"/>
      <c r="T541" s="156"/>
      <c r="AT541" s="152" t="s">
        <v>203</v>
      </c>
      <c r="AU541" s="152" t="s">
        <v>89</v>
      </c>
      <c r="AV541" s="12" t="s">
        <v>22</v>
      </c>
      <c r="AW541" s="12" t="s">
        <v>39</v>
      </c>
      <c r="AX541" s="12" t="s">
        <v>80</v>
      </c>
      <c r="AY541" s="152" t="s">
        <v>192</v>
      </c>
    </row>
    <row r="542" spans="2:65" s="13" customFormat="1" ht="10.199999999999999" x14ac:dyDescent="0.2">
      <c r="B542" s="157"/>
      <c r="D542" s="151" t="s">
        <v>203</v>
      </c>
      <c r="E542" s="158" t="s">
        <v>20</v>
      </c>
      <c r="F542" s="159" t="s">
        <v>5396</v>
      </c>
      <c r="H542" s="160">
        <v>357.98099999999999</v>
      </c>
      <c r="I542" s="161"/>
      <c r="L542" s="157"/>
      <c r="M542" s="162"/>
      <c r="T542" s="163"/>
      <c r="AT542" s="158" t="s">
        <v>203</v>
      </c>
      <c r="AU542" s="158" t="s">
        <v>89</v>
      </c>
      <c r="AV542" s="13" t="s">
        <v>89</v>
      </c>
      <c r="AW542" s="13" t="s">
        <v>39</v>
      </c>
      <c r="AX542" s="13" t="s">
        <v>80</v>
      </c>
      <c r="AY542" s="158" t="s">
        <v>192</v>
      </c>
    </row>
    <row r="543" spans="2:65" s="14" customFormat="1" ht="10.199999999999999" x14ac:dyDescent="0.2">
      <c r="B543" s="164"/>
      <c r="D543" s="151" t="s">
        <v>203</v>
      </c>
      <c r="E543" s="165" t="s">
        <v>20</v>
      </c>
      <c r="F543" s="166" t="s">
        <v>207</v>
      </c>
      <c r="H543" s="167">
        <v>439.44099999999997</v>
      </c>
      <c r="I543" s="168"/>
      <c r="L543" s="164"/>
      <c r="M543" s="169"/>
      <c r="T543" s="170"/>
      <c r="AT543" s="165" t="s">
        <v>203</v>
      </c>
      <c r="AU543" s="165" t="s">
        <v>89</v>
      </c>
      <c r="AV543" s="14" t="s">
        <v>199</v>
      </c>
      <c r="AW543" s="14" t="s">
        <v>39</v>
      </c>
      <c r="AX543" s="14" t="s">
        <v>22</v>
      </c>
      <c r="AY543" s="165" t="s">
        <v>192</v>
      </c>
    </row>
    <row r="544" spans="2:65" s="1" customFormat="1" ht="21.75" customHeight="1" x14ac:dyDescent="0.2">
      <c r="B544" s="33"/>
      <c r="C544" s="133" t="s">
        <v>713</v>
      </c>
      <c r="D544" s="133" t="s">
        <v>194</v>
      </c>
      <c r="E544" s="134" t="s">
        <v>5397</v>
      </c>
      <c r="F544" s="135" t="s">
        <v>5398</v>
      </c>
      <c r="G544" s="136" t="s">
        <v>234</v>
      </c>
      <c r="H544" s="137">
        <v>69.421999999999997</v>
      </c>
      <c r="I544" s="138"/>
      <c r="J544" s="139">
        <f>ROUND(I544*H544,2)</f>
        <v>0</v>
      </c>
      <c r="K544" s="135" t="s">
        <v>20</v>
      </c>
      <c r="L544" s="33"/>
      <c r="M544" s="140" t="s">
        <v>20</v>
      </c>
      <c r="N544" s="141" t="s">
        <v>51</v>
      </c>
      <c r="P544" s="142">
        <f>O544*H544</f>
        <v>0</v>
      </c>
      <c r="Q544" s="142">
        <v>0</v>
      </c>
      <c r="R544" s="142">
        <f>Q544*H544</f>
        <v>0</v>
      </c>
      <c r="S544" s="142">
        <v>0</v>
      </c>
      <c r="T544" s="143">
        <f>S544*H544</f>
        <v>0</v>
      </c>
      <c r="AR544" s="144" t="s">
        <v>350</v>
      </c>
      <c r="AT544" s="144" t="s">
        <v>194</v>
      </c>
      <c r="AU544" s="144" t="s">
        <v>89</v>
      </c>
      <c r="AY544" s="18" t="s">
        <v>192</v>
      </c>
      <c r="BE544" s="145">
        <f>IF(N544="základní",J544,0)</f>
        <v>0</v>
      </c>
      <c r="BF544" s="145">
        <f>IF(N544="snížená",J544,0)</f>
        <v>0</v>
      </c>
      <c r="BG544" s="145">
        <f>IF(N544="zákl. přenesená",J544,0)</f>
        <v>0</v>
      </c>
      <c r="BH544" s="145">
        <f>IF(N544="sníž. přenesená",J544,0)</f>
        <v>0</v>
      </c>
      <c r="BI544" s="145">
        <f>IF(N544="nulová",J544,0)</f>
        <v>0</v>
      </c>
      <c r="BJ544" s="18" t="s">
        <v>22</v>
      </c>
      <c r="BK544" s="145">
        <f>ROUND(I544*H544,2)</f>
        <v>0</v>
      </c>
      <c r="BL544" s="18" t="s">
        <v>350</v>
      </c>
      <c r="BM544" s="144" t="s">
        <v>5399</v>
      </c>
    </row>
    <row r="545" spans="2:65" s="12" customFormat="1" ht="10.199999999999999" x14ac:dyDescent="0.2">
      <c r="B545" s="150"/>
      <c r="D545" s="151" t="s">
        <v>203</v>
      </c>
      <c r="E545" s="152" t="s">
        <v>20</v>
      </c>
      <c r="F545" s="153" t="s">
        <v>5148</v>
      </c>
      <c r="H545" s="152" t="s">
        <v>20</v>
      </c>
      <c r="I545" s="154"/>
      <c r="L545" s="150"/>
      <c r="M545" s="155"/>
      <c r="T545" s="156"/>
      <c r="AT545" s="152" t="s">
        <v>203</v>
      </c>
      <c r="AU545" s="152" t="s">
        <v>89</v>
      </c>
      <c r="AV545" s="12" t="s">
        <v>22</v>
      </c>
      <c r="AW545" s="12" t="s">
        <v>39</v>
      </c>
      <c r="AX545" s="12" t="s">
        <v>80</v>
      </c>
      <c r="AY545" s="152" t="s">
        <v>192</v>
      </c>
    </row>
    <row r="546" spans="2:65" s="12" customFormat="1" ht="10.199999999999999" x14ac:dyDescent="0.2">
      <c r="B546" s="150"/>
      <c r="D546" s="151" t="s">
        <v>203</v>
      </c>
      <c r="E546" s="152" t="s">
        <v>20</v>
      </c>
      <c r="F546" s="153" t="s">
        <v>5400</v>
      </c>
      <c r="H546" s="152" t="s">
        <v>20</v>
      </c>
      <c r="I546" s="154"/>
      <c r="L546" s="150"/>
      <c r="M546" s="155"/>
      <c r="T546" s="156"/>
      <c r="AT546" s="152" t="s">
        <v>203</v>
      </c>
      <c r="AU546" s="152" t="s">
        <v>89</v>
      </c>
      <c r="AV546" s="12" t="s">
        <v>22</v>
      </c>
      <c r="AW546" s="12" t="s">
        <v>39</v>
      </c>
      <c r="AX546" s="12" t="s">
        <v>80</v>
      </c>
      <c r="AY546" s="152" t="s">
        <v>192</v>
      </c>
    </row>
    <row r="547" spans="2:65" s="13" customFormat="1" ht="10.199999999999999" x14ac:dyDescent="0.2">
      <c r="B547" s="157"/>
      <c r="D547" s="151" t="s">
        <v>203</v>
      </c>
      <c r="E547" s="158" t="s">
        <v>20</v>
      </c>
      <c r="F547" s="159" t="s">
        <v>5401</v>
      </c>
      <c r="H547" s="160">
        <v>14.526</v>
      </c>
      <c r="I547" s="161"/>
      <c r="L547" s="157"/>
      <c r="M547" s="162"/>
      <c r="T547" s="163"/>
      <c r="AT547" s="158" t="s">
        <v>203</v>
      </c>
      <c r="AU547" s="158" t="s">
        <v>89</v>
      </c>
      <c r="AV547" s="13" t="s">
        <v>89</v>
      </c>
      <c r="AW547" s="13" t="s">
        <v>39</v>
      </c>
      <c r="AX547" s="13" t="s">
        <v>80</v>
      </c>
      <c r="AY547" s="158" t="s">
        <v>192</v>
      </c>
    </row>
    <row r="548" spans="2:65" s="12" customFormat="1" ht="10.199999999999999" x14ac:dyDescent="0.2">
      <c r="B548" s="150"/>
      <c r="D548" s="151" t="s">
        <v>203</v>
      </c>
      <c r="E548" s="152" t="s">
        <v>20</v>
      </c>
      <c r="F548" s="153" t="s">
        <v>5151</v>
      </c>
      <c r="H548" s="152" t="s">
        <v>20</v>
      </c>
      <c r="I548" s="154"/>
      <c r="L548" s="150"/>
      <c r="M548" s="155"/>
      <c r="T548" s="156"/>
      <c r="AT548" s="152" t="s">
        <v>203</v>
      </c>
      <c r="AU548" s="152" t="s">
        <v>89</v>
      </c>
      <c r="AV548" s="12" t="s">
        <v>22</v>
      </c>
      <c r="AW548" s="12" t="s">
        <v>39</v>
      </c>
      <c r="AX548" s="12" t="s">
        <v>80</v>
      </c>
      <c r="AY548" s="152" t="s">
        <v>192</v>
      </c>
    </row>
    <row r="549" spans="2:65" s="12" customFormat="1" ht="10.199999999999999" x14ac:dyDescent="0.2">
      <c r="B549" s="150"/>
      <c r="D549" s="151" t="s">
        <v>203</v>
      </c>
      <c r="E549" s="152" t="s">
        <v>20</v>
      </c>
      <c r="F549" s="153" t="s">
        <v>5402</v>
      </c>
      <c r="H549" s="152" t="s">
        <v>20</v>
      </c>
      <c r="I549" s="154"/>
      <c r="L549" s="150"/>
      <c r="M549" s="155"/>
      <c r="T549" s="156"/>
      <c r="AT549" s="152" t="s">
        <v>203</v>
      </c>
      <c r="AU549" s="152" t="s">
        <v>89</v>
      </c>
      <c r="AV549" s="12" t="s">
        <v>22</v>
      </c>
      <c r="AW549" s="12" t="s">
        <v>39</v>
      </c>
      <c r="AX549" s="12" t="s">
        <v>80</v>
      </c>
      <c r="AY549" s="152" t="s">
        <v>192</v>
      </c>
    </row>
    <row r="550" spans="2:65" s="13" customFormat="1" ht="20.399999999999999" x14ac:dyDescent="0.2">
      <c r="B550" s="157"/>
      <c r="D550" s="151" t="s">
        <v>203</v>
      </c>
      <c r="E550" s="158" t="s">
        <v>20</v>
      </c>
      <c r="F550" s="159" t="s">
        <v>5403</v>
      </c>
      <c r="H550" s="160">
        <v>8.8010000000000002</v>
      </c>
      <c r="I550" s="161"/>
      <c r="L550" s="157"/>
      <c r="M550" s="162"/>
      <c r="T550" s="163"/>
      <c r="AT550" s="158" t="s">
        <v>203</v>
      </c>
      <c r="AU550" s="158" t="s">
        <v>89</v>
      </c>
      <c r="AV550" s="13" t="s">
        <v>89</v>
      </c>
      <c r="AW550" s="13" t="s">
        <v>39</v>
      </c>
      <c r="AX550" s="13" t="s">
        <v>80</v>
      </c>
      <c r="AY550" s="158" t="s">
        <v>192</v>
      </c>
    </row>
    <row r="551" spans="2:65" s="13" customFormat="1" ht="20.399999999999999" x14ac:dyDescent="0.2">
      <c r="B551" s="157"/>
      <c r="D551" s="151" t="s">
        <v>203</v>
      </c>
      <c r="E551" s="158" t="s">
        <v>20</v>
      </c>
      <c r="F551" s="159" t="s">
        <v>5404</v>
      </c>
      <c r="H551" s="160">
        <v>12.38</v>
      </c>
      <c r="I551" s="161"/>
      <c r="L551" s="157"/>
      <c r="M551" s="162"/>
      <c r="T551" s="163"/>
      <c r="AT551" s="158" t="s">
        <v>203</v>
      </c>
      <c r="AU551" s="158" t="s">
        <v>89</v>
      </c>
      <c r="AV551" s="13" t="s">
        <v>89</v>
      </c>
      <c r="AW551" s="13" t="s">
        <v>39</v>
      </c>
      <c r="AX551" s="13" t="s">
        <v>80</v>
      </c>
      <c r="AY551" s="158" t="s">
        <v>192</v>
      </c>
    </row>
    <row r="552" spans="2:65" s="12" customFormat="1" ht="10.199999999999999" x14ac:dyDescent="0.2">
      <c r="B552" s="150"/>
      <c r="D552" s="151" t="s">
        <v>203</v>
      </c>
      <c r="E552" s="152" t="s">
        <v>20</v>
      </c>
      <c r="F552" s="153" t="s">
        <v>5405</v>
      </c>
      <c r="H552" s="152" t="s">
        <v>20</v>
      </c>
      <c r="I552" s="154"/>
      <c r="L552" s="150"/>
      <c r="M552" s="155"/>
      <c r="T552" s="156"/>
      <c r="AT552" s="152" t="s">
        <v>203</v>
      </c>
      <c r="AU552" s="152" t="s">
        <v>89</v>
      </c>
      <c r="AV552" s="12" t="s">
        <v>22</v>
      </c>
      <c r="AW552" s="12" t="s">
        <v>39</v>
      </c>
      <c r="AX552" s="12" t="s">
        <v>80</v>
      </c>
      <c r="AY552" s="152" t="s">
        <v>192</v>
      </c>
    </row>
    <row r="553" spans="2:65" s="13" customFormat="1" ht="10.199999999999999" x14ac:dyDescent="0.2">
      <c r="B553" s="157"/>
      <c r="D553" s="151" t="s">
        <v>203</v>
      </c>
      <c r="E553" s="158" t="s">
        <v>20</v>
      </c>
      <c r="F553" s="159" t="s">
        <v>5406</v>
      </c>
      <c r="H553" s="160">
        <v>33.715000000000003</v>
      </c>
      <c r="I553" s="161"/>
      <c r="L553" s="157"/>
      <c r="M553" s="162"/>
      <c r="T553" s="163"/>
      <c r="AT553" s="158" t="s">
        <v>203</v>
      </c>
      <c r="AU553" s="158" t="s">
        <v>89</v>
      </c>
      <c r="AV553" s="13" t="s">
        <v>89</v>
      </c>
      <c r="AW553" s="13" t="s">
        <v>39</v>
      </c>
      <c r="AX553" s="13" t="s">
        <v>80</v>
      </c>
      <c r="AY553" s="158" t="s">
        <v>192</v>
      </c>
    </row>
    <row r="554" spans="2:65" s="14" customFormat="1" ht="10.199999999999999" x14ac:dyDescent="0.2">
      <c r="B554" s="164"/>
      <c r="D554" s="151" t="s">
        <v>203</v>
      </c>
      <c r="E554" s="165" t="s">
        <v>20</v>
      </c>
      <c r="F554" s="166" t="s">
        <v>207</v>
      </c>
      <c r="H554" s="167">
        <v>69.421999999999997</v>
      </c>
      <c r="I554" s="168"/>
      <c r="L554" s="164"/>
      <c r="M554" s="169"/>
      <c r="T554" s="170"/>
      <c r="AT554" s="165" t="s">
        <v>203</v>
      </c>
      <c r="AU554" s="165" t="s">
        <v>89</v>
      </c>
      <c r="AV554" s="14" t="s">
        <v>199</v>
      </c>
      <c r="AW554" s="14" t="s">
        <v>39</v>
      </c>
      <c r="AX554" s="14" t="s">
        <v>22</v>
      </c>
      <c r="AY554" s="165" t="s">
        <v>192</v>
      </c>
    </row>
    <row r="555" spans="2:65" s="1" customFormat="1" ht="16.5" customHeight="1" x14ac:dyDescent="0.2">
      <c r="B555" s="33"/>
      <c r="C555" s="185" t="s">
        <v>718</v>
      </c>
      <c r="D555" s="185" t="s">
        <v>1615</v>
      </c>
      <c r="E555" s="186" t="s">
        <v>5407</v>
      </c>
      <c r="F555" s="187" t="s">
        <v>5408</v>
      </c>
      <c r="G555" s="188" t="s">
        <v>3065</v>
      </c>
      <c r="H555" s="189">
        <v>101.773</v>
      </c>
      <c r="I555" s="190"/>
      <c r="J555" s="191">
        <f>ROUND(I555*H555,2)</f>
        <v>0</v>
      </c>
      <c r="K555" s="187" t="s">
        <v>20</v>
      </c>
      <c r="L555" s="192"/>
      <c r="M555" s="193" t="s">
        <v>20</v>
      </c>
      <c r="N555" s="194" t="s">
        <v>51</v>
      </c>
      <c r="P555" s="142">
        <f>O555*H555</f>
        <v>0</v>
      </c>
      <c r="Q555" s="142">
        <v>1E-3</v>
      </c>
      <c r="R555" s="142">
        <f>Q555*H555</f>
        <v>0.101773</v>
      </c>
      <c r="S555" s="142">
        <v>0</v>
      </c>
      <c r="T555" s="143">
        <f>S555*H555</f>
        <v>0</v>
      </c>
      <c r="AR555" s="144" t="s">
        <v>490</v>
      </c>
      <c r="AT555" s="144" t="s">
        <v>1615</v>
      </c>
      <c r="AU555" s="144" t="s">
        <v>89</v>
      </c>
      <c r="AY555" s="18" t="s">
        <v>192</v>
      </c>
      <c r="BE555" s="145">
        <f>IF(N555="základní",J555,0)</f>
        <v>0</v>
      </c>
      <c r="BF555" s="145">
        <f>IF(N555="snížená",J555,0)</f>
        <v>0</v>
      </c>
      <c r="BG555" s="145">
        <f>IF(N555="zákl. přenesená",J555,0)</f>
        <v>0</v>
      </c>
      <c r="BH555" s="145">
        <f>IF(N555="sníž. přenesená",J555,0)</f>
        <v>0</v>
      </c>
      <c r="BI555" s="145">
        <f>IF(N555="nulová",J555,0)</f>
        <v>0</v>
      </c>
      <c r="BJ555" s="18" t="s">
        <v>22</v>
      </c>
      <c r="BK555" s="145">
        <f>ROUND(I555*H555,2)</f>
        <v>0</v>
      </c>
      <c r="BL555" s="18" t="s">
        <v>350</v>
      </c>
      <c r="BM555" s="144" t="s">
        <v>5409</v>
      </c>
    </row>
    <row r="556" spans="2:65" s="1" customFormat="1" ht="19.2" x14ac:dyDescent="0.2">
      <c r="B556" s="33"/>
      <c r="D556" s="151" t="s">
        <v>929</v>
      </c>
      <c r="F556" s="178" t="s">
        <v>5410</v>
      </c>
      <c r="I556" s="148"/>
      <c r="L556" s="33"/>
      <c r="M556" s="149"/>
      <c r="T556" s="54"/>
      <c r="AT556" s="18" t="s">
        <v>929</v>
      </c>
      <c r="AU556" s="18" t="s">
        <v>89</v>
      </c>
    </row>
    <row r="557" spans="2:65" s="12" customFormat="1" ht="10.199999999999999" x14ac:dyDescent="0.2">
      <c r="B557" s="150"/>
      <c r="D557" s="151" t="s">
        <v>203</v>
      </c>
      <c r="E557" s="152" t="s">
        <v>20</v>
      </c>
      <c r="F557" s="153" t="s">
        <v>5411</v>
      </c>
      <c r="H557" s="152" t="s">
        <v>20</v>
      </c>
      <c r="I557" s="154"/>
      <c r="L557" s="150"/>
      <c r="M557" s="155"/>
      <c r="T557" s="156"/>
      <c r="AT557" s="152" t="s">
        <v>203</v>
      </c>
      <c r="AU557" s="152" t="s">
        <v>89</v>
      </c>
      <c r="AV557" s="12" t="s">
        <v>22</v>
      </c>
      <c r="AW557" s="12" t="s">
        <v>39</v>
      </c>
      <c r="AX557" s="12" t="s">
        <v>80</v>
      </c>
      <c r="AY557" s="152" t="s">
        <v>192</v>
      </c>
    </row>
    <row r="558" spans="2:65" s="13" customFormat="1" ht="10.199999999999999" x14ac:dyDescent="0.2">
      <c r="B558" s="157"/>
      <c r="D558" s="151" t="s">
        <v>203</v>
      </c>
      <c r="E558" s="158" t="s">
        <v>20</v>
      </c>
      <c r="F558" s="159" t="s">
        <v>5412</v>
      </c>
      <c r="H558" s="160">
        <v>508.863</v>
      </c>
      <c r="I558" s="161"/>
      <c r="L558" s="157"/>
      <c r="M558" s="162"/>
      <c r="T558" s="163"/>
      <c r="AT558" s="158" t="s">
        <v>203</v>
      </c>
      <c r="AU558" s="158" t="s">
        <v>89</v>
      </c>
      <c r="AV558" s="13" t="s">
        <v>89</v>
      </c>
      <c r="AW558" s="13" t="s">
        <v>39</v>
      </c>
      <c r="AX558" s="13" t="s">
        <v>80</v>
      </c>
      <c r="AY558" s="158" t="s">
        <v>192</v>
      </c>
    </row>
    <row r="559" spans="2:65" s="14" customFormat="1" ht="10.199999999999999" x14ac:dyDescent="0.2">
      <c r="B559" s="164"/>
      <c r="D559" s="151" t="s">
        <v>203</v>
      </c>
      <c r="E559" s="165" t="s">
        <v>20</v>
      </c>
      <c r="F559" s="166" t="s">
        <v>207</v>
      </c>
      <c r="H559" s="167">
        <v>508.863</v>
      </c>
      <c r="I559" s="168"/>
      <c r="L559" s="164"/>
      <c r="M559" s="169"/>
      <c r="T559" s="170"/>
      <c r="AT559" s="165" t="s">
        <v>203</v>
      </c>
      <c r="AU559" s="165" t="s">
        <v>89</v>
      </c>
      <c r="AV559" s="14" t="s">
        <v>199</v>
      </c>
      <c r="AW559" s="14" t="s">
        <v>39</v>
      </c>
      <c r="AX559" s="14" t="s">
        <v>22</v>
      </c>
      <c r="AY559" s="165" t="s">
        <v>192</v>
      </c>
    </row>
    <row r="560" spans="2:65" s="13" customFormat="1" ht="10.199999999999999" x14ac:dyDescent="0.2">
      <c r="B560" s="157"/>
      <c r="D560" s="151" t="s">
        <v>203</v>
      </c>
      <c r="F560" s="159" t="s">
        <v>5413</v>
      </c>
      <c r="H560" s="160">
        <v>101.773</v>
      </c>
      <c r="I560" s="161"/>
      <c r="L560" s="157"/>
      <c r="M560" s="162"/>
      <c r="T560" s="163"/>
      <c r="AT560" s="158" t="s">
        <v>203</v>
      </c>
      <c r="AU560" s="158" t="s">
        <v>89</v>
      </c>
      <c r="AV560" s="13" t="s">
        <v>89</v>
      </c>
      <c r="AW560" s="13" t="s">
        <v>4</v>
      </c>
      <c r="AX560" s="13" t="s">
        <v>22</v>
      </c>
      <c r="AY560" s="158" t="s">
        <v>192</v>
      </c>
    </row>
    <row r="561" spans="2:65" s="1" customFormat="1" ht="16.5" customHeight="1" x14ac:dyDescent="0.2">
      <c r="B561" s="33"/>
      <c r="C561" s="185" t="s">
        <v>725</v>
      </c>
      <c r="D561" s="185" t="s">
        <v>1615</v>
      </c>
      <c r="E561" s="186" t="s">
        <v>2655</v>
      </c>
      <c r="F561" s="187" t="s">
        <v>2656</v>
      </c>
      <c r="G561" s="188" t="s">
        <v>2657</v>
      </c>
      <c r="H561" s="189">
        <v>79.676000000000002</v>
      </c>
      <c r="I561" s="190"/>
      <c r="J561" s="191">
        <f>ROUND(I561*H561,2)</f>
        <v>0</v>
      </c>
      <c r="K561" s="187" t="s">
        <v>20</v>
      </c>
      <c r="L561" s="192"/>
      <c r="M561" s="193" t="s">
        <v>20</v>
      </c>
      <c r="N561" s="194" t="s">
        <v>51</v>
      </c>
      <c r="P561" s="142">
        <f>O561*H561</f>
        <v>0</v>
      </c>
      <c r="Q561" s="142">
        <v>1E-3</v>
      </c>
      <c r="R561" s="142">
        <f>Q561*H561</f>
        <v>7.9675999999999997E-2</v>
      </c>
      <c r="S561" s="142">
        <v>0</v>
      </c>
      <c r="T561" s="143">
        <f>S561*H561</f>
        <v>0</v>
      </c>
      <c r="AR561" s="144" t="s">
        <v>490</v>
      </c>
      <c r="AT561" s="144" t="s">
        <v>1615</v>
      </c>
      <c r="AU561" s="144" t="s">
        <v>89</v>
      </c>
      <c r="AY561" s="18" t="s">
        <v>192</v>
      </c>
      <c r="BE561" s="145">
        <f>IF(N561="základní",J561,0)</f>
        <v>0</v>
      </c>
      <c r="BF561" s="145">
        <f>IF(N561="snížená",J561,0)</f>
        <v>0</v>
      </c>
      <c r="BG561" s="145">
        <f>IF(N561="zákl. přenesená",J561,0)</f>
        <v>0</v>
      </c>
      <c r="BH561" s="145">
        <f>IF(N561="sníž. přenesená",J561,0)</f>
        <v>0</v>
      </c>
      <c r="BI561" s="145">
        <f>IF(N561="nulová",J561,0)</f>
        <v>0</v>
      </c>
      <c r="BJ561" s="18" t="s">
        <v>22</v>
      </c>
      <c r="BK561" s="145">
        <f>ROUND(I561*H561,2)</f>
        <v>0</v>
      </c>
      <c r="BL561" s="18" t="s">
        <v>350</v>
      </c>
      <c r="BM561" s="144" t="s">
        <v>5414</v>
      </c>
    </row>
    <row r="562" spans="2:65" s="1" customFormat="1" ht="19.2" x14ac:dyDescent="0.2">
      <c r="B562" s="33"/>
      <c r="D562" s="151" t="s">
        <v>929</v>
      </c>
      <c r="F562" s="178" t="s">
        <v>5415</v>
      </c>
      <c r="I562" s="148"/>
      <c r="L562" s="33"/>
      <c r="M562" s="149"/>
      <c r="T562" s="54"/>
      <c r="AT562" s="18" t="s">
        <v>929</v>
      </c>
      <c r="AU562" s="18" t="s">
        <v>89</v>
      </c>
    </row>
    <row r="563" spans="2:65" s="12" customFormat="1" ht="10.199999999999999" x14ac:dyDescent="0.2">
      <c r="B563" s="150"/>
      <c r="D563" s="151" t="s">
        <v>203</v>
      </c>
      <c r="E563" s="152" t="s">
        <v>20</v>
      </c>
      <c r="F563" s="153" t="s">
        <v>5416</v>
      </c>
      <c r="H563" s="152" t="s">
        <v>20</v>
      </c>
      <c r="I563" s="154"/>
      <c r="L563" s="150"/>
      <c r="M563" s="155"/>
      <c r="T563" s="156"/>
      <c r="AT563" s="152" t="s">
        <v>203</v>
      </c>
      <c r="AU563" s="152" t="s">
        <v>89</v>
      </c>
      <c r="AV563" s="12" t="s">
        <v>22</v>
      </c>
      <c r="AW563" s="12" t="s">
        <v>39</v>
      </c>
      <c r="AX563" s="12" t="s">
        <v>80</v>
      </c>
      <c r="AY563" s="152" t="s">
        <v>192</v>
      </c>
    </row>
    <row r="564" spans="2:65" s="12" customFormat="1" ht="10.199999999999999" x14ac:dyDescent="0.2">
      <c r="B564" s="150"/>
      <c r="D564" s="151" t="s">
        <v>203</v>
      </c>
      <c r="E564" s="152" t="s">
        <v>20</v>
      </c>
      <c r="F564" s="153" t="s">
        <v>5417</v>
      </c>
      <c r="H564" s="152" t="s">
        <v>20</v>
      </c>
      <c r="I564" s="154"/>
      <c r="L564" s="150"/>
      <c r="M564" s="155"/>
      <c r="T564" s="156"/>
      <c r="AT564" s="152" t="s">
        <v>203</v>
      </c>
      <c r="AU564" s="152" t="s">
        <v>89</v>
      </c>
      <c r="AV564" s="12" t="s">
        <v>22</v>
      </c>
      <c r="AW564" s="12" t="s">
        <v>39</v>
      </c>
      <c r="AX564" s="12" t="s">
        <v>80</v>
      </c>
      <c r="AY564" s="152" t="s">
        <v>192</v>
      </c>
    </row>
    <row r="565" spans="2:65" s="13" customFormat="1" ht="10.199999999999999" x14ac:dyDescent="0.2">
      <c r="B565" s="157"/>
      <c r="D565" s="151" t="s">
        <v>203</v>
      </c>
      <c r="E565" s="158" t="s">
        <v>20</v>
      </c>
      <c r="F565" s="159" t="s">
        <v>5418</v>
      </c>
      <c r="H565" s="160">
        <v>48.264000000000003</v>
      </c>
      <c r="I565" s="161"/>
      <c r="L565" s="157"/>
      <c r="M565" s="162"/>
      <c r="T565" s="163"/>
      <c r="AT565" s="158" t="s">
        <v>203</v>
      </c>
      <c r="AU565" s="158" t="s">
        <v>89</v>
      </c>
      <c r="AV565" s="13" t="s">
        <v>89</v>
      </c>
      <c r="AW565" s="13" t="s">
        <v>39</v>
      </c>
      <c r="AX565" s="13" t="s">
        <v>80</v>
      </c>
      <c r="AY565" s="158" t="s">
        <v>192</v>
      </c>
    </row>
    <row r="566" spans="2:65" s="12" customFormat="1" ht="10.199999999999999" x14ac:dyDescent="0.2">
      <c r="B566" s="150"/>
      <c r="D566" s="151" t="s">
        <v>203</v>
      </c>
      <c r="E566" s="152" t="s">
        <v>20</v>
      </c>
      <c r="F566" s="153" t="s">
        <v>5419</v>
      </c>
      <c r="H566" s="152" t="s">
        <v>20</v>
      </c>
      <c r="I566" s="154"/>
      <c r="L566" s="150"/>
      <c r="M566" s="155"/>
      <c r="T566" s="156"/>
      <c r="AT566" s="152" t="s">
        <v>203</v>
      </c>
      <c r="AU566" s="152" t="s">
        <v>89</v>
      </c>
      <c r="AV566" s="12" t="s">
        <v>22</v>
      </c>
      <c r="AW566" s="12" t="s">
        <v>39</v>
      </c>
      <c r="AX566" s="12" t="s">
        <v>80</v>
      </c>
      <c r="AY566" s="152" t="s">
        <v>192</v>
      </c>
    </row>
    <row r="567" spans="2:65" s="13" customFormat="1" ht="10.199999999999999" x14ac:dyDescent="0.2">
      <c r="B567" s="157"/>
      <c r="D567" s="151" t="s">
        <v>203</v>
      </c>
      <c r="E567" s="158" t="s">
        <v>20</v>
      </c>
      <c r="F567" s="159" t="s">
        <v>5420</v>
      </c>
      <c r="H567" s="160">
        <v>31.411999999999999</v>
      </c>
      <c r="I567" s="161"/>
      <c r="L567" s="157"/>
      <c r="M567" s="162"/>
      <c r="T567" s="163"/>
      <c r="AT567" s="158" t="s">
        <v>203</v>
      </c>
      <c r="AU567" s="158" t="s">
        <v>89</v>
      </c>
      <c r="AV567" s="13" t="s">
        <v>89</v>
      </c>
      <c r="AW567" s="13" t="s">
        <v>39</v>
      </c>
      <c r="AX567" s="13" t="s">
        <v>80</v>
      </c>
      <c r="AY567" s="158" t="s">
        <v>192</v>
      </c>
    </row>
    <row r="568" spans="2:65" s="14" customFormat="1" ht="10.199999999999999" x14ac:dyDescent="0.2">
      <c r="B568" s="164"/>
      <c r="D568" s="151" t="s">
        <v>203</v>
      </c>
      <c r="E568" s="165" t="s">
        <v>20</v>
      </c>
      <c r="F568" s="166" t="s">
        <v>207</v>
      </c>
      <c r="H568" s="167">
        <v>79.676000000000002</v>
      </c>
      <c r="I568" s="168"/>
      <c r="L568" s="164"/>
      <c r="M568" s="169"/>
      <c r="T568" s="170"/>
      <c r="AT568" s="165" t="s">
        <v>203</v>
      </c>
      <c r="AU568" s="165" t="s">
        <v>89</v>
      </c>
      <c r="AV568" s="14" t="s">
        <v>199</v>
      </c>
      <c r="AW568" s="14" t="s">
        <v>39</v>
      </c>
      <c r="AX568" s="14" t="s">
        <v>22</v>
      </c>
      <c r="AY568" s="165" t="s">
        <v>192</v>
      </c>
    </row>
    <row r="569" spans="2:65" s="1" customFormat="1" ht="24.15" customHeight="1" x14ac:dyDescent="0.2">
      <c r="B569" s="33"/>
      <c r="C569" s="133" t="s">
        <v>731</v>
      </c>
      <c r="D569" s="133" t="s">
        <v>194</v>
      </c>
      <c r="E569" s="134" t="s">
        <v>5421</v>
      </c>
      <c r="F569" s="135" t="s">
        <v>5422</v>
      </c>
      <c r="G569" s="136" t="s">
        <v>234</v>
      </c>
      <c r="H569" s="137">
        <v>270.416</v>
      </c>
      <c r="I569" s="138"/>
      <c r="J569" s="139">
        <f>ROUND(I569*H569,2)</f>
        <v>0</v>
      </c>
      <c r="K569" s="135" t="s">
        <v>198</v>
      </c>
      <c r="L569" s="33"/>
      <c r="M569" s="140" t="s">
        <v>20</v>
      </c>
      <c r="N569" s="141" t="s">
        <v>51</v>
      </c>
      <c r="P569" s="142">
        <f>O569*H569</f>
        <v>0</v>
      </c>
      <c r="Q569" s="142">
        <v>3.5000000000000001E-3</v>
      </c>
      <c r="R569" s="142">
        <f>Q569*H569</f>
        <v>0.94645599999999996</v>
      </c>
      <c r="S569" s="142">
        <v>0</v>
      </c>
      <c r="T569" s="143">
        <f>S569*H569</f>
        <v>0</v>
      </c>
      <c r="AR569" s="144" t="s">
        <v>350</v>
      </c>
      <c r="AT569" s="144" t="s">
        <v>194</v>
      </c>
      <c r="AU569" s="144" t="s">
        <v>89</v>
      </c>
      <c r="AY569" s="18" t="s">
        <v>192</v>
      </c>
      <c r="BE569" s="145">
        <f>IF(N569="základní",J569,0)</f>
        <v>0</v>
      </c>
      <c r="BF569" s="145">
        <f>IF(N569="snížená",J569,0)</f>
        <v>0</v>
      </c>
      <c r="BG569" s="145">
        <f>IF(N569="zákl. přenesená",J569,0)</f>
        <v>0</v>
      </c>
      <c r="BH569" s="145">
        <f>IF(N569="sníž. přenesená",J569,0)</f>
        <v>0</v>
      </c>
      <c r="BI569" s="145">
        <f>IF(N569="nulová",J569,0)</f>
        <v>0</v>
      </c>
      <c r="BJ569" s="18" t="s">
        <v>22</v>
      </c>
      <c r="BK569" s="145">
        <f>ROUND(I569*H569,2)</f>
        <v>0</v>
      </c>
      <c r="BL569" s="18" t="s">
        <v>350</v>
      </c>
      <c r="BM569" s="144" t="s">
        <v>5423</v>
      </c>
    </row>
    <row r="570" spans="2:65" s="1" customFormat="1" ht="10.199999999999999" x14ac:dyDescent="0.2">
      <c r="B570" s="33"/>
      <c r="D570" s="146" t="s">
        <v>201</v>
      </c>
      <c r="F570" s="147" t="s">
        <v>5424</v>
      </c>
      <c r="I570" s="148"/>
      <c r="L570" s="33"/>
      <c r="M570" s="149"/>
      <c r="T570" s="54"/>
      <c r="AT570" s="18" t="s">
        <v>201</v>
      </c>
      <c r="AU570" s="18" t="s">
        <v>89</v>
      </c>
    </row>
    <row r="571" spans="2:65" s="12" customFormat="1" ht="10.199999999999999" x14ac:dyDescent="0.2">
      <c r="B571" s="150"/>
      <c r="D571" s="151" t="s">
        <v>203</v>
      </c>
      <c r="E571" s="152" t="s">
        <v>20</v>
      </c>
      <c r="F571" s="153" t="s">
        <v>5425</v>
      </c>
      <c r="H571" s="152" t="s">
        <v>20</v>
      </c>
      <c r="I571" s="154"/>
      <c r="L571" s="150"/>
      <c r="M571" s="155"/>
      <c r="T571" s="156"/>
      <c r="AT571" s="152" t="s">
        <v>203</v>
      </c>
      <c r="AU571" s="152" t="s">
        <v>89</v>
      </c>
      <c r="AV571" s="12" t="s">
        <v>22</v>
      </c>
      <c r="AW571" s="12" t="s">
        <v>39</v>
      </c>
      <c r="AX571" s="12" t="s">
        <v>80</v>
      </c>
      <c r="AY571" s="152" t="s">
        <v>192</v>
      </c>
    </row>
    <row r="572" spans="2:65" s="12" customFormat="1" ht="10.199999999999999" x14ac:dyDescent="0.2">
      <c r="B572" s="150"/>
      <c r="D572" s="151" t="s">
        <v>203</v>
      </c>
      <c r="E572" s="152" t="s">
        <v>20</v>
      </c>
      <c r="F572" s="153" t="s">
        <v>5149</v>
      </c>
      <c r="H572" s="152" t="s">
        <v>20</v>
      </c>
      <c r="I572" s="154"/>
      <c r="L572" s="150"/>
      <c r="M572" s="155"/>
      <c r="T572" s="156"/>
      <c r="AT572" s="152" t="s">
        <v>203</v>
      </c>
      <c r="AU572" s="152" t="s">
        <v>89</v>
      </c>
      <c r="AV572" s="12" t="s">
        <v>22</v>
      </c>
      <c r="AW572" s="12" t="s">
        <v>39</v>
      </c>
      <c r="AX572" s="12" t="s">
        <v>80</v>
      </c>
      <c r="AY572" s="152" t="s">
        <v>192</v>
      </c>
    </row>
    <row r="573" spans="2:65" s="13" customFormat="1" ht="10.199999999999999" x14ac:dyDescent="0.2">
      <c r="B573" s="157"/>
      <c r="D573" s="151" t="s">
        <v>203</v>
      </c>
      <c r="E573" s="158" t="s">
        <v>20</v>
      </c>
      <c r="F573" s="159" t="s">
        <v>5426</v>
      </c>
      <c r="H573" s="160">
        <v>1.286</v>
      </c>
      <c r="I573" s="161"/>
      <c r="L573" s="157"/>
      <c r="M573" s="162"/>
      <c r="T573" s="163"/>
      <c r="AT573" s="158" t="s">
        <v>203</v>
      </c>
      <c r="AU573" s="158" t="s">
        <v>89</v>
      </c>
      <c r="AV573" s="13" t="s">
        <v>89</v>
      </c>
      <c r="AW573" s="13" t="s">
        <v>39</v>
      </c>
      <c r="AX573" s="13" t="s">
        <v>80</v>
      </c>
      <c r="AY573" s="158" t="s">
        <v>192</v>
      </c>
    </row>
    <row r="574" spans="2:65" s="13" customFormat="1" ht="10.199999999999999" x14ac:dyDescent="0.2">
      <c r="B574" s="157"/>
      <c r="D574" s="151" t="s">
        <v>203</v>
      </c>
      <c r="E574" s="158" t="s">
        <v>20</v>
      </c>
      <c r="F574" s="159" t="s">
        <v>5427</v>
      </c>
      <c r="H574" s="160">
        <v>7.2539999999999996</v>
      </c>
      <c r="I574" s="161"/>
      <c r="L574" s="157"/>
      <c r="M574" s="162"/>
      <c r="T574" s="163"/>
      <c r="AT574" s="158" t="s">
        <v>203</v>
      </c>
      <c r="AU574" s="158" t="s">
        <v>89</v>
      </c>
      <c r="AV574" s="13" t="s">
        <v>89</v>
      </c>
      <c r="AW574" s="13" t="s">
        <v>39</v>
      </c>
      <c r="AX574" s="13" t="s">
        <v>80</v>
      </c>
      <c r="AY574" s="158" t="s">
        <v>192</v>
      </c>
    </row>
    <row r="575" spans="2:65" s="13" customFormat="1" ht="10.199999999999999" x14ac:dyDescent="0.2">
      <c r="B575" s="157"/>
      <c r="D575" s="151" t="s">
        <v>203</v>
      </c>
      <c r="E575" s="158" t="s">
        <v>20</v>
      </c>
      <c r="F575" s="159" t="s">
        <v>5428</v>
      </c>
      <c r="H575" s="160">
        <v>3.17</v>
      </c>
      <c r="I575" s="161"/>
      <c r="L575" s="157"/>
      <c r="M575" s="162"/>
      <c r="T575" s="163"/>
      <c r="AT575" s="158" t="s">
        <v>203</v>
      </c>
      <c r="AU575" s="158" t="s">
        <v>89</v>
      </c>
      <c r="AV575" s="13" t="s">
        <v>89</v>
      </c>
      <c r="AW575" s="13" t="s">
        <v>39</v>
      </c>
      <c r="AX575" s="13" t="s">
        <v>80</v>
      </c>
      <c r="AY575" s="158" t="s">
        <v>192</v>
      </c>
    </row>
    <row r="576" spans="2:65" s="15" customFormat="1" ht="10.199999999999999" x14ac:dyDescent="0.2">
      <c r="B576" s="171"/>
      <c r="D576" s="151" t="s">
        <v>203</v>
      </c>
      <c r="E576" s="172" t="s">
        <v>20</v>
      </c>
      <c r="F576" s="173" t="s">
        <v>335</v>
      </c>
      <c r="H576" s="174">
        <v>11.71</v>
      </c>
      <c r="I576" s="175"/>
      <c r="L576" s="171"/>
      <c r="M576" s="176"/>
      <c r="T576" s="177"/>
      <c r="AT576" s="172" t="s">
        <v>203</v>
      </c>
      <c r="AU576" s="172" t="s">
        <v>89</v>
      </c>
      <c r="AV576" s="15" t="s">
        <v>225</v>
      </c>
      <c r="AW576" s="15" t="s">
        <v>39</v>
      </c>
      <c r="AX576" s="15" t="s">
        <v>80</v>
      </c>
      <c r="AY576" s="172" t="s">
        <v>192</v>
      </c>
    </row>
    <row r="577" spans="2:51" s="12" customFormat="1" ht="10.199999999999999" x14ac:dyDescent="0.2">
      <c r="B577" s="150"/>
      <c r="D577" s="151" t="s">
        <v>203</v>
      </c>
      <c r="E577" s="152" t="s">
        <v>20</v>
      </c>
      <c r="F577" s="153" t="s">
        <v>5154</v>
      </c>
      <c r="H577" s="152" t="s">
        <v>20</v>
      </c>
      <c r="I577" s="154"/>
      <c r="L577" s="150"/>
      <c r="M577" s="155"/>
      <c r="T577" s="156"/>
      <c r="AT577" s="152" t="s">
        <v>203</v>
      </c>
      <c r="AU577" s="152" t="s">
        <v>89</v>
      </c>
      <c r="AV577" s="12" t="s">
        <v>22</v>
      </c>
      <c r="AW577" s="12" t="s">
        <v>39</v>
      </c>
      <c r="AX577" s="12" t="s">
        <v>80</v>
      </c>
      <c r="AY577" s="152" t="s">
        <v>192</v>
      </c>
    </row>
    <row r="578" spans="2:51" s="13" customFormat="1" ht="10.199999999999999" x14ac:dyDescent="0.2">
      <c r="B578" s="157"/>
      <c r="D578" s="151" t="s">
        <v>203</v>
      </c>
      <c r="E578" s="158" t="s">
        <v>20</v>
      </c>
      <c r="F578" s="159" t="s">
        <v>5429</v>
      </c>
      <c r="H578" s="160">
        <v>3.0990000000000002</v>
      </c>
      <c r="I578" s="161"/>
      <c r="L578" s="157"/>
      <c r="M578" s="162"/>
      <c r="T578" s="163"/>
      <c r="AT578" s="158" t="s">
        <v>203</v>
      </c>
      <c r="AU578" s="158" t="s">
        <v>89</v>
      </c>
      <c r="AV578" s="13" t="s">
        <v>89</v>
      </c>
      <c r="AW578" s="13" t="s">
        <v>39</v>
      </c>
      <c r="AX578" s="13" t="s">
        <v>80</v>
      </c>
      <c r="AY578" s="158" t="s">
        <v>192</v>
      </c>
    </row>
    <row r="579" spans="2:51" s="15" customFormat="1" ht="10.199999999999999" x14ac:dyDescent="0.2">
      <c r="B579" s="171"/>
      <c r="D579" s="151" t="s">
        <v>203</v>
      </c>
      <c r="E579" s="172" t="s">
        <v>20</v>
      </c>
      <c r="F579" s="173" t="s">
        <v>335</v>
      </c>
      <c r="H579" s="174">
        <v>3.0990000000000002</v>
      </c>
      <c r="I579" s="175"/>
      <c r="L579" s="171"/>
      <c r="M579" s="176"/>
      <c r="T579" s="177"/>
      <c r="AT579" s="172" t="s">
        <v>203</v>
      </c>
      <c r="AU579" s="172" t="s">
        <v>89</v>
      </c>
      <c r="AV579" s="15" t="s">
        <v>225</v>
      </c>
      <c r="AW579" s="15" t="s">
        <v>39</v>
      </c>
      <c r="AX579" s="15" t="s">
        <v>80</v>
      </c>
      <c r="AY579" s="172" t="s">
        <v>192</v>
      </c>
    </row>
    <row r="580" spans="2:51" s="12" customFormat="1" ht="10.199999999999999" x14ac:dyDescent="0.2">
      <c r="B580" s="150"/>
      <c r="D580" s="151" t="s">
        <v>203</v>
      </c>
      <c r="E580" s="152" t="s">
        <v>20</v>
      </c>
      <c r="F580" s="153" t="s">
        <v>5430</v>
      </c>
      <c r="H580" s="152" t="s">
        <v>20</v>
      </c>
      <c r="I580" s="154"/>
      <c r="L580" s="150"/>
      <c r="M580" s="155"/>
      <c r="T580" s="156"/>
      <c r="AT580" s="152" t="s">
        <v>203</v>
      </c>
      <c r="AU580" s="152" t="s">
        <v>89</v>
      </c>
      <c r="AV580" s="12" t="s">
        <v>22</v>
      </c>
      <c r="AW580" s="12" t="s">
        <v>39</v>
      </c>
      <c r="AX580" s="12" t="s">
        <v>80</v>
      </c>
      <c r="AY580" s="152" t="s">
        <v>192</v>
      </c>
    </row>
    <row r="581" spans="2:51" s="12" customFormat="1" ht="10.199999999999999" x14ac:dyDescent="0.2">
      <c r="B581" s="150"/>
      <c r="D581" s="151" t="s">
        <v>203</v>
      </c>
      <c r="E581" s="152" t="s">
        <v>20</v>
      </c>
      <c r="F581" s="153" t="s">
        <v>5149</v>
      </c>
      <c r="H581" s="152" t="s">
        <v>20</v>
      </c>
      <c r="I581" s="154"/>
      <c r="L581" s="150"/>
      <c r="M581" s="155"/>
      <c r="T581" s="156"/>
      <c r="AT581" s="152" t="s">
        <v>203</v>
      </c>
      <c r="AU581" s="152" t="s">
        <v>89</v>
      </c>
      <c r="AV581" s="12" t="s">
        <v>22</v>
      </c>
      <c r="AW581" s="12" t="s">
        <v>39</v>
      </c>
      <c r="AX581" s="12" t="s">
        <v>80</v>
      </c>
      <c r="AY581" s="152" t="s">
        <v>192</v>
      </c>
    </row>
    <row r="582" spans="2:51" s="13" customFormat="1" ht="10.199999999999999" x14ac:dyDescent="0.2">
      <c r="B582" s="157"/>
      <c r="D582" s="151" t="s">
        <v>203</v>
      </c>
      <c r="E582" s="158" t="s">
        <v>20</v>
      </c>
      <c r="F582" s="159" t="s">
        <v>5431</v>
      </c>
      <c r="H582" s="160">
        <v>2.472</v>
      </c>
      <c r="I582" s="161"/>
      <c r="L582" s="157"/>
      <c r="M582" s="162"/>
      <c r="T582" s="163"/>
      <c r="AT582" s="158" t="s">
        <v>203</v>
      </c>
      <c r="AU582" s="158" t="s">
        <v>89</v>
      </c>
      <c r="AV582" s="13" t="s">
        <v>89</v>
      </c>
      <c r="AW582" s="13" t="s">
        <v>39</v>
      </c>
      <c r="AX582" s="13" t="s">
        <v>80</v>
      </c>
      <c r="AY582" s="158" t="s">
        <v>192</v>
      </c>
    </row>
    <row r="583" spans="2:51" s="12" customFormat="1" ht="10.199999999999999" x14ac:dyDescent="0.2">
      <c r="B583" s="150"/>
      <c r="D583" s="151" t="s">
        <v>203</v>
      </c>
      <c r="E583" s="152" t="s">
        <v>20</v>
      </c>
      <c r="F583" s="153" t="s">
        <v>5154</v>
      </c>
      <c r="H583" s="152" t="s">
        <v>20</v>
      </c>
      <c r="I583" s="154"/>
      <c r="L583" s="150"/>
      <c r="M583" s="155"/>
      <c r="T583" s="156"/>
      <c r="AT583" s="152" t="s">
        <v>203</v>
      </c>
      <c r="AU583" s="152" t="s">
        <v>89</v>
      </c>
      <c r="AV583" s="12" t="s">
        <v>22</v>
      </c>
      <c r="AW583" s="12" t="s">
        <v>39</v>
      </c>
      <c r="AX583" s="12" t="s">
        <v>80</v>
      </c>
      <c r="AY583" s="152" t="s">
        <v>192</v>
      </c>
    </row>
    <row r="584" spans="2:51" s="13" customFormat="1" ht="10.199999999999999" x14ac:dyDescent="0.2">
      <c r="B584" s="157"/>
      <c r="D584" s="151" t="s">
        <v>203</v>
      </c>
      <c r="E584" s="158" t="s">
        <v>20</v>
      </c>
      <c r="F584" s="159" t="s">
        <v>5432</v>
      </c>
      <c r="H584" s="160">
        <v>0.85799999999999998</v>
      </c>
      <c r="I584" s="161"/>
      <c r="L584" s="157"/>
      <c r="M584" s="162"/>
      <c r="T584" s="163"/>
      <c r="AT584" s="158" t="s">
        <v>203</v>
      </c>
      <c r="AU584" s="158" t="s">
        <v>89</v>
      </c>
      <c r="AV584" s="13" t="s">
        <v>89</v>
      </c>
      <c r="AW584" s="13" t="s">
        <v>39</v>
      </c>
      <c r="AX584" s="13" t="s">
        <v>80</v>
      </c>
      <c r="AY584" s="158" t="s">
        <v>192</v>
      </c>
    </row>
    <row r="585" spans="2:51" s="15" customFormat="1" ht="10.199999999999999" x14ac:dyDescent="0.2">
      <c r="B585" s="171"/>
      <c r="D585" s="151" t="s">
        <v>203</v>
      </c>
      <c r="E585" s="172" t="s">
        <v>20</v>
      </c>
      <c r="F585" s="173" t="s">
        <v>335</v>
      </c>
      <c r="H585" s="174">
        <v>3.33</v>
      </c>
      <c r="I585" s="175"/>
      <c r="L585" s="171"/>
      <c r="M585" s="176"/>
      <c r="T585" s="177"/>
      <c r="AT585" s="172" t="s">
        <v>203</v>
      </c>
      <c r="AU585" s="172" t="s">
        <v>89</v>
      </c>
      <c r="AV585" s="15" t="s">
        <v>225</v>
      </c>
      <c r="AW585" s="15" t="s">
        <v>39</v>
      </c>
      <c r="AX585" s="15" t="s">
        <v>80</v>
      </c>
      <c r="AY585" s="172" t="s">
        <v>192</v>
      </c>
    </row>
    <row r="586" spans="2:51" s="12" customFormat="1" ht="10.199999999999999" x14ac:dyDescent="0.2">
      <c r="B586" s="150"/>
      <c r="D586" s="151" t="s">
        <v>203</v>
      </c>
      <c r="E586" s="152" t="s">
        <v>20</v>
      </c>
      <c r="F586" s="153" t="s">
        <v>5151</v>
      </c>
      <c r="H586" s="152" t="s">
        <v>20</v>
      </c>
      <c r="I586" s="154"/>
      <c r="L586" s="150"/>
      <c r="M586" s="155"/>
      <c r="T586" s="156"/>
      <c r="AT586" s="152" t="s">
        <v>203</v>
      </c>
      <c r="AU586" s="152" t="s">
        <v>89</v>
      </c>
      <c r="AV586" s="12" t="s">
        <v>22</v>
      </c>
      <c r="AW586" s="12" t="s">
        <v>39</v>
      </c>
      <c r="AX586" s="12" t="s">
        <v>80</v>
      </c>
      <c r="AY586" s="152" t="s">
        <v>192</v>
      </c>
    </row>
    <row r="587" spans="2:51" s="12" customFormat="1" ht="10.199999999999999" x14ac:dyDescent="0.2">
      <c r="B587" s="150"/>
      <c r="D587" s="151" t="s">
        <v>203</v>
      </c>
      <c r="E587" s="152" t="s">
        <v>20</v>
      </c>
      <c r="F587" s="153" t="s">
        <v>5149</v>
      </c>
      <c r="H587" s="152" t="s">
        <v>20</v>
      </c>
      <c r="I587" s="154"/>
      <c r="L587" s="150"/>
      <c r="M587" s="155"/>
      <c r="T587" s="156"/>
      <c r="AT587" s="152" t="s">
        <v>203</v>
      </c>
      <c r="AU587" s="152" t="s">
        <v>89</v>
      </c>
      <c r="AV587" s="12" t="s">
        <v>22</v>
      </c>
      <c r="AW587" s="12" t="s">
        <v>39</v>
      </c>
      <c r="AX587" s="12" t="s">
        <v>80</v>
      </c>
      <c r="AY587" s="152" t="s">
        <v>192</v>
      </c>
    </row>
    <row r="588" spans="2:51" s="13" customFormat="1" ht="20.399999999999999" x14ac:dyDescent="0.2">
      <c r="B588" s="157"/>
      <c r="D588" s="151" t="s">
        <v>203</v>
      </c>
      <c r="E588" s="158" t="s">
        <v>20</v>
      </c>
      <c r="F588" s="159" t="s">
        <v>5433</v>
      </c>
      <c r="H588" s="160">
        <v>42.338000000000001</v>
      </c>
      <c r="I588" s="161"/>
      <c r="L588" s="157"/>
      <c r="M588" s="162"/>
      <c r="T588" s="163"/>
      <c r="AT588" s="158" t="s">
        <v>203</v>
      </c>
      <c r="AU588" s="158" t="s">
        <v>89</v>
      </c>
      <c r="AV588" s="13" t="s">
        <v>89</v>
      </c>
      <c r="AW588" s="13" t="s">
        <v>39</v>
      </c>
      <c r="AX588" s="13" t="s">
        <v>80</v>
      </c>
      <c r="AY588" s="158" t="s">
        <v>192</v>
      </c>
    </row>
    <row r="589" spans="2:51" s="12" customFormat="1" ht="10.199999999999999" x14ac:dyDescent="0.2">
      <c r="B589" s="150"/>
      <c r="D589" s="151" t="s">
        <v>203</v>
      </c>
      <c r="E589" s="152" t="s">
        <v>20</v>
      </c>
      <c r="F589" s="153" t="s">
        <v>5154</v>
      </c>
      <c r="H589" s="152" t="s">
        <v>20</v>
      </c>
      <c r="I589" s="154"/>
      <c r="L589" s="150"/>
      <c r="M589" s="155"/>
      <c r="T589" s="156"/>
      <c r="AT589" s="152" t="s">
        <v>203</v>
      </c>
      <c r="AU589" s="152" t="s">
        <v>89</v>
      </c>
      <c r="AV589" s="12" t="s">
        <v>22</v>
      </c>
      <c r="AW589" s="12" t="s">
        <v>39</v>
      </c>
      <c r="AX589" s="12" t="s">
        <v>80</v>
      </c>
      <c r="AY589" s="152" t="s">
        <v>192</v>
      </c>
    </row>
    <row r="590" spans="2:51" s="13" customFormat="1" ht="10.199999999999999" x14ac:dyDescent="0.2">
      <c r="B590" s="157"/>
      <c r="D590" s="151" t="s">
        <v>203</v>
      </c>
      <c r="E590" s="158" t="s">
        <v>20</v>
      </c>
      <c r="F590" s="159" t="s">
        <v>5434</v>
      </c>
      <c r="H590" s="160">
        <v>9.2430000000000003</v>
      </c>
      <c r="I590" s="161"/>
      <c r="L590" s="157"/>
      <c r="M590" s="162"/>
      <c r="T590" s="163"/>
      <c r="AT590" s="158" t="s">
        <v>203</v>
      </c>
      <c r="AU590" s="158" t="s">
        <v>89</v>
      </c>
      <c r="AV590" s="13" t="s">
        <v>89</v>
      </c>
      <c r="AW590" s="13" t="s">
        <v>39</v>
      </c>
      <c r="AX590" s="13" t="s">
        <v>80</v>
      </c>
      <c r="AY590" s="158" t="s">
        <v>192</v>
      </c>
    </row>
    <row r="591" spans="2:51" s="13" customFormat="1" ht="10.199999999999999" x14ac:dyDescent="0.2">
      <c r="B591" s="157"/>
      <c r="D591" s="151" t="s">
        <v>203</v>
      </c>
      <c r="E591" s="158" t="s">
        <v>20</v>
      </c>
      <c r="F591" s="159" t="s">
        <v>5435</v>
      </c>
      <c r="H591" s="160">
        <v>7.7489999999999997</v>
      </c>
      <c r="I591" s="161"/>
      <c r="L591" s="157"/>
      <c r="M591" s="162"/>
      <c r="T591" s="163"/>
      <c r="AT591" s="158" t="s">
        <v>203</v>
      </c>
      <c r="AU591" s="158" t="s">
        <v>89</v>
      </c>
      <c r="AV591" s="13" t="s">
        <v>89</v>
      </c>
      <c r="AW591" s="13" t="s">
        <v>39</v>
      </c>
      <c r="AX591" s="13" t="s">
        <v>80</v>
      </c>
      <c r="AY591" s="158" t="s">
        <v>192</v>
      </c>
    </row>
    <row r="592" spans="2:51" s="15" customFormat="1" ht="10.199999999999999" x14ac:dyDescent="0.2">
      <c r="B592" s="171"/>
      <c r="D592" s="151" t="s">
        <v>203</v>
      </c>
      <c r="E592" s="172" t="s">
        <v>20</v>
      </c>
      <c r="F592" s="173" t="s">
        <v>335</v>
      </c>
      <c r="H592" s="174">
        <v>59.33</v>
      </c>
      <c r="I592" s="175"/>
      <c r="L592" s="171"/>
      <c r="M592" s="176"/>
      <c r="T592" s="177"/>
      <c r="AT592" s="172" t="s">
        <v>203</v>
      </c>
      <c r="AU592" s="172" t="s">
        <v>89</v>
      </c>
      <c r="AV592" s="15" t="s">
        <v>225</v>
      </c>
      <c r="AW592" s="15" t="s">
        <v>39</v>
      </c>
      <c r="AX592" s="15" t="s">
        <v>80</v>
      </c>
      <c r="AY592" s="172" t="s">
        <v>192</v>
      </c>
    </row>
    <row r="593" spans="2:51" s="12" customFormat="1" ht="10.199999999999999" x14ac:dyDescent="0.2">
      <c r="B593" s="150"/>
      <c r="D593" s="151" t="s">
        <v>203</v>
      </c>
      <c r="E593" s="152" t="s">
        <v>20</v>
      </c>
      <c r="F593" s="153" t="s">
        <v>5157</v>
      </c>
      <c r="H593" s="152" t="s">
        <v>20</v>
      </c>
      <c r="I593" s="154"/>
      <c r="L593" s="150"/>
      <c r="M593" s="155"/>
      <c r="T593" s="156"/>
      <c r="AT593" s="152" t="s">
        <v>203</v>
      </c>
      <c r="AU593" s="152" t="s">
        <v>89</v>
      </c>
      <c r="AV593" s="12" t="s">
        <v>22</v>
      </c>
      <c r="AW593" s="12" t="s">
        <v>39</v>
      </c>
      <c r="AX593" s="12" t="s">
        <v>80</v>
      </c>
      <c r="AY593" s="152" t="s">
        <v>192</v>
      </c>
    </row>
    <row r="594" spans="2:51" s="12" customFormat="1" ht="10.199999999999999" x14ac:dyDescent="0.2">
      <c r="B594" s="150"/>
      <c r="D594" s="151" t="s">
        <v>203</v>
      </c>
      <c r="E594" s="152" t="s">
        <v>20</v>
      </c>
      <c r="F594" s="153" t="s">
        <v>5149</v>
      </c>
      <c r="H594" s="152" t="s">
        <v>20</v>
      </c>
      <c r="I594" s="154"/>
      <c r="L594" s="150"/>
      <c r="M594" s="155"/>
      <c r="T594" s="156"/>
      <c r="AT594" s="152" t="s">
        <v>203</v>
      </c>
      <c r="AU594" s="152" t="s">
        <v>89</v>
      </c>
      <c r="AV594" s="12" t="s">
        <v>22</v>
      </c>
      <c r="AW594" s="12" t="s">
        <v>39</v>
      </c>
      <c r="AX594" s="12" t="s">
        <v>80</v>
      </c>
      <c r="AY594" s="152" t="s">
        <v>192</v>
      </c>
    </row>
    <row r="595" spans="2:51" s="13" customFormat="1" ht="10.199999999999999" x14ac:dyDescent="0.2">
      <c r="B595" s="157"/>
      <c r="D595" s="151" t="s">
        <v>203</v>
      </c>
      <c r="E595" s="158" t="s">
        <v>20</v>
      </c>
      <c r="F595" s="159" t="s">
        <v>5436</v>
      </c>
      <c r="H595" s="160">
        <v>10.932</v>
      </c>
      <c r="I595" s="161"/>
      <c r="L595" s="157"/>
      <c r="M595" s="162"/>
      <c r="T595" s="163"/>
      <c r="AT595" s="158" t="s">
        <v>203</v>
      </c>
      <c r="AU595" s="158" t="s">
        <v>89</v>
      </c>
      <c r="AV595" s="13" t="s">
        <v>89</v>
      </c>
      <c r="AW595" s="13" t="s">
        <v>39</v>
      </c>
      <c r="AX595" s="13" t="s">
        <v>80</v>
      </c>
      <c r="AY595" s="158" t="s">
        <v>192</v>
      </c>
    </row>
    <row r="596" spans="2:51" s="12" customFormat="1" ht="10.199999999999999" x14ac:dyDescent="0.2">
      <c r="B596" s="150"/>
      <c r="D596" s="151" t="s">
        <v>203</v>
      </c>
      <c r="E596" s="152" t="s">
        <v>20</v>
      </c>
      <c r="F596" s="153" t="s">
        <v>5154</v>
      </c>
      <c r="H596" s="152" t="s">
        <v>20</v>
      </c>
      <c r="I596" s="154"/>
      <c r="L596" s="150"/>
      <c r="M596" s="155"/>
      <c r="T596" s="156"/>
      <c r="AT596" s="152" t="s">
        <v>203</v>
      </c>
      <c r="AU596" s="152" t="s">
        <v>89</v>
      </c>
      <c r="AV596" s="12" t="s">
        <v>22</v>
      </c>
      <c r="AW596" s="12" t="s">
        <v>39</v>
      </c>
      <c r="AX596" s="12" t="s">
        <v>80</v>
      </c>
      <c r="AY596" s="152" t="s">
        <v>192</v>
      </c>
    </row>
    <row r="597" spans="2:51" s="13" customFormat="1" ht="10.199999999999999" x14ac:dyDescent="0.2">
      <c r="B597" s="157"/>
      <c r="D597" s="151" t="s">
        <v>203</v>
      </c>
      <c r="E597" s="158" t="s">
        <v>20</v>
      </c>
      <c r="F597" s="159" t="s">
        <v>5437</v>
      </c>
      <c r="H597" s="160">
        <v>1.5720000000000001</v>
      </c>
      <c r="I597" s="161"/>
      <c r="L597" s="157"/>
      <c r="M597" s="162"/>
      <c r="T597" s="163"/>
      <c r="AT597" s="158" t="s">
        <v>203</v>
      </c>
      <c r="AU597" s="158" t="s">
        <v>89</v>
      </c>
      <c r="AV597" s="13" t="s">
        <v>89</v>
      </c>
      <c r="AW597" s="13" t="s">
        <v>39</v>
      </c>
      <c r="AX597" s="13" t="s">
        <v>80</v>
      </c>
      <c r="AY597" s="158" t="s">
        <v>192</v>
      </c>
    </row>
    <row r="598" spans="2:51" s="13" customFormat="1" ht="10.199999999999999" x14ac:dyDescent="0.2">
      <c r="B598" s="157"/>
      <c r="D598" s="151" t="s">
        <v>203</v>
      </c>
      <c r="E598" s="158" t="s">
        <v>20</v>
      </c>
      <c r="F598" s="159" t="s">
        <v>5438</v>
      </c>
      <c r="H598" s="160">
        <v>5.7869999999999999</v>
      </c>
      <c r="I598" s="161"/>
      <c r="L598" s="157"/>
      <c r="M598" s="162"/>
      <c r="T598" s="163"/>
      <c r="AT598" s="158" t="s">
        <v>203</v>
      </c>
      <c r="AU598" s="158" t="s">
        <v>89</v>
      </c>
      <c r="AV598" s="13" t="s">
        <v>89</v>
      </c>
      <c r="AW598" s="13" t="s">
        <v>39</v>
      </c>
      <c r="AX598" s="13" t="s">
        <v>80</v>
      </c>
      <c r="AY598" s="158" t="s">
        <v>192</v>
      </c>
    </row>
    <row r="599" spans="2:51" s="13" customFormat="1" ht="10.199999999999999" x14ac:dyDescent="0.2">
      <c r="B599" s="157"/>
      <c r="D599" s="151" t="s">
        <v>203</v>
      </c>
      <c r="E599" s="158" t="s">
        <v>20</v>
      </c>
      <c r="F599" s="159" t="s">
        <v>5439</v>
      </c>
      <c r="H599" s="160">
        <v>5.4749999999999996</v>
      </c>
      <c r="I599" s="161"/>
      <c r="L599" s="157"/>
      <c r="M599" s="162"/>
      <c r="T599" s="163"/>
      <c r="AT599" s="158" t="s">
        <v>203</v>
      </c>
      <c r="AU599" s="158" t="s">
        <v>89</v>
      </c>
      <c r="AV599" s="13" t="s">
        <v>89</v>
      </c>
      <c r="AW599" s="13" t="s">
        <v>39</v>
      </c>
      <c r="AX599" s="13" t="s">
        <v>80</v>
      </c>
      <c r="AY599" s="158" t="s">
        <v>192</v>
      </c>
    </row>
    <row r="600" spans="2:51" s="13" customFormat="1" ht="10.199999999999999" x14ac:dyDescent="0.2">
      <c r="B600" s="157"/>
      <c r="D600" s="151" t="s">
        <v>203</v>
      </c>
      <c r="E600" s="158" t="s">
        <v>20</v>
      </c>
      <c r="F600" s="159" t="s">
        <v>5440</v>
      </c>
      <c r="H600" s="160">
        <v>2.1120000000000001</v>
      </c>
      <c r="I600" s="161"/>
      <c r="L600" s="157"/>
      <c r="M600" s="162"/>
      <c r="T600" s="163"/>
      <c r="AT600" s="158" t="s">
        <v>203</v>
      </c>
      <c r="AU600" s="158" t="s">
        <v>89</v>
      </c>
      <c r="AV600" s="13" t="s">
        <v>89</v>
      </c>
      <c r="AW600" s="13" t="s">
        <v>39</v>
      </c>
      <c r="AX600" s="13" t="s">
        <v>80</v>
      </c>
      <c r="AY600" s="158" t="s">
        <v>192</v>
      </c>
    </row>
    <row r="601" spans="2:51" s="13" customFormat="1" ht="10.199999999999999" x14ac:dyDescent="0.2">
      <c r="B601" s="157"/>
      <c r="D601" s="151" t="s">
        <v>203</v>
      </c>
      <c r="E601" s="158" t="s">
        <v>20</v>
      </c>
      <c r="F601" s="159" t="s">
        <v>5441</v>
      </c>
      <c r="H601" s="160">
        <v>2.0910000000000002</v>
      </c>
      <c r="I601" s="161"/>
      <c r="L601" s="157"/>
      <c r="M601" s="162"/>
      <c r="T601" s="163"/>
      <c r="AT601" s="158" t="s">
        <v>203</v>
      </c>
      <c r="AU601" s="158" t="s">
        <v>89</v>
      </c>
      <c r="AV601" s="13" t="s">
        <v>89</v>
      </c>
      <c r="AW601" s="13" t="s">
        <v>39</v>
      </c>
      <c r="AX601" s="13" t="s">
        <v>80</v>
      </c>
      <c r="AY601" s="158" t="s">
        <v>192</v>
      </c>
    </row>
    <row r="602" spans="2:51" s="13" customFormat="1" ht="10.199999999999999" x14ac:dyDescent="0.2">
      <c r="B602" s="157"/>
      <c r="D602" s="151" t="s">
        <v>203</v>
      </c>
      <c r="E602" s="158" t="s">
        <v>20</v>
      </c>
      <c r="F602" s="159" t="s">
        <v>5442</v>
      </c>
      <c r="H602" s="160">
        <v>1.046</v>
      </c>
      <c r="I602" s="161"/>
      <c r="L602" s="157"/>
      <c r="M602" s="162"/>
      <c r="T602" s="163"/>
      <c r="AT602" s="158" t="s">
        <v>203</v>
      </c>
      <c r="AU602" s="158" t="s">
        <v>89</v>
      </c>
      <c r="AV602" s="13" t="s">
        <v>89</v>
      </c>
      <c r="AW602" s="13" t="s">
        <v>39</v>
      </c>
      <c r="AX602" s="13" t="s">
        <v>80</v>
      </c>
      <c r="AY602" s="158" t="s">
        <v>192</v>
      </c>
    </row>
    <row r="603" spans="2:51" s="15" customFormat="1" ht="10.199999999999999" x14ac:dyDescent="0.2">
      <c r="B603" s="171"/>
      <c r="D603" s="151" t="s">
        <v>203</v>
      </c>
      <c r="E603" s="172" t="s">
        <v>20</v>
      </c>
      <c r="F603" s="173" t="s">
        <v>335</v>
      </c>
      <c r="H603" s="174">
        <v>29.015000000000001</v>
      </c>
      <c r="I603" s="175"/>
      <c r="L603" s="171"/>
      <c r="M603" s="176"/>
      <c r="T603" s="177"/>
      <c r="AT603" s="172" t="s">
        <v>203</v>
      </c>
      <c r="AU603" s="172" t="s">
        <v>89</v>
      </c>
      <c r="AV603" s="15" t="s">
        <v>225</v>
      </c>
      <c r="AW603" s="15" t="s">
        <v>39</v>
      </c>
      <c r="AX603" s="15" t="s">
        <v>80</v>
      </c>
      <c r="AY603" s="172" t="s">
        <v>192</v>
      </c>
    </row>
    <row r="604" spans="2:51" s="12" customFormat="1" ht="10.199999999999999" x14ac:dyDescent="0.2">
      <c r="B604" s="150"/>
      <c r="D604" s="151" t="s">
        <v>203</v>
      </c>
      <c r="E604" s="152" t="s">
        <v>20</v>
      </c>
      <c r="F604" s="153" t="s">
        <v>5443</v>
      </c>
      <c r="H604" s="152" t="s">
        <v>20</v>
      </c>
      <c r="I604" s="154"/>
      <c r="L604" s="150"/>
      <c r="M604" s="155"/>
      <c r="T604" s="156"/>
      <c r="AT604" s="152" t="s">
        <v>203</v>
      </c>
      <c r="AU604" s="152" t="s">
        <v>89</v>
      </c>
      <c r="AV604" s="12" t="s">
        <v>22</v>
      </c>
      <c r="AW604" s="12" t="s">
        <v>39</v>
      </c>
      <c r="AX604" s="12" t="s">
        <v>80</v>
      </c>
      <c r="AY604" s="152" t="s">
        <v>192</v>
      </c>
    </row>
    <row r="605" spans="2:51" s="13" customFormat="1" ht="10.199999999999999" x14ac:dyDescent="0.2">
      <c r="B605" s="157"/>
      <c r="D605" s="151" t="s">
        <v>203</v>
      </c>
      <c r="E605" s="158" t="s">
        <v>20</v>
      </c>
      <c r="F605" s="159" t="s">
        <v>5144</v>
      </c>
      <c r="H605" s="160">
        <v>98.099000000000004</v>
      </c>
      <c r="I605" s="161"/>
      <c r="L605" s="157"/>
      <c r="M605" s="162"/>
      <c r="T605" s="163"/>
      <c r="AT605" s="158" t="s">
        <v>203</v>
      </c>
      <c r="AU605" s="158" t="s">
        <v>89</v>
      </c>
      <c r="AV605" s="13" t="s">
        <v>89</v>
      </c>
      <c r="AW605" s="13" t="s">
        <v>39</v>
      </c>
      <c r="AX605" s="13" t="s">
        <v>80</v>
      </c>
      <c r="AY605" s="158" t="s">
        <v>192</v>
      </c>
    </row>
    <row r="606" spans="2:51" s="15" customFormat="1" ht="10.199999999999999" x14ac:dyDescent="0.2">
      <c r="B606" s="171"/>
      <c r="D606" s="151" t="s">
        <v>203</v>
      </c>
      <c r="E606" s="172" t="s">
        <v>20</v>
      </c>
      <c r="F606" s="173" t="s">
        <v>335</v>
      </c>
      <c r="H606" s="174">
        <v>98.099000000000004</v>
      </c>
      <c r="I606" s="175"/>
      <c r="L606" s="171"/>
      <c r="M606" s="176"/>
      <c r="T606" s="177"/>
      <c r="AT606" s="172" t="s">
        <v>203</v>
      </c>
      <c r="AU606" s="172" t="s">
        <v>89</v>
      </c>
      <c r="AV606" s="15" t="s">
        <v>225</v>
      </c>
      <c r="AW606" s="15" t="s">
        <v>39</v>
      </c>
      <c r="AX606" s="15" t="s">
        <v>80</v>
      </c>
      <c r="AY606" s="172" t="s">
        <v>192</v>
      </c>
    </row>
    <row r="607" spans="2:51" s="12" customFormat="1" ht="10.199999999999999" x14ac:dyDescent="0.2">
      <c r="B607" s="150"/>
      <c r="D607" s="151" t="s">
        <v>203</v>
      </c>
      <c r="E607" s="152" t="s">
        <v>20</v>
      </c>
      <c r="F607" s="153" t="s">
        <v>5247</v>
      </c>
      <c r="H607" s="152" t="s">
        <v>20</v>
      </c>
      <c r="I607" s="154"/>
      <c r="L607" s="150"/>
      <c r="M607" s="155"/>
      <c r="T607" s="156"/>
      <c r="AT607" s="152" t="s">
        <v>203</v>
      </c>
      <c r="AU607" s="152" t="s">
        <v>89</v>
      </c>
      <c r="AV607" s="12" t="s">
        <v>22</v>
      </c>
      <c r="AW607" s="12" t="s">
        <v>39</v>
      </c>
      <c r="AX607" s="12" t="s">
        <v>80</v>
      </c>
      <c r="AY607" s="152" t="s">
        <v>192</v>
      </c>
    </row>
    <row r="608" spans="2:51" s="13" customFormat="1" ht="10.199999999999999" x14ac:dyDescent="0.2">
      <c r="B608" s="157"/>
      <c r="D608" s="151" t="s">
        <v>203</v>
      </c>
      <c r="E608" s="158" t="s">
        <v>20</v>
      </c>
      <c r="F608" s="159" t="s">
        <v>5248</v>
      </c>
      <c r="H608" s="160">
        <v>65.832999999999998</v>
      </c>
      <c r="I608" s="161"/>
      <c r="L608" s="157"/>
      <c r="M608" s="162"/>
      <c r="T608" s="163"/>
      <c r="AT608" s="158" t="s">
        <v>203</v>
      </c>
      <c r="AU608" s="158" t="s">
        <v>89</v>
      </c>
      <c r="AV608" s="13" t="s">
        <v>89</v>
      </c>
      <c r="AW608" s="13" t="s">
        <v>39</v>
      </c>
      <c r="AX608" s="13" t="s">
        <v>80</v>
      </c>
      <c r="AY608" s="158" t="s">
        <v>192</v>
      </c>
    </row>
    <row r="609" spans="2:65" s="14" customFormat="1" ht="10.199999999999999" x14ac:dyDescent="0.2">
      <c r="B609" s="164"/>
      <c r="D609" s="151" t="s">
        <v>203</v>
      </c>
      <c r="E609" s="165" t="s">
        <v>20</v>
      </c>
      <c r="F609" s="166" t="s">
        <v>207</v>
      </c>
      <c r="H609" s="167">
        <v>270.416</v>
      </c>
      <c r="I609" s="168"/>
      <c r="L609" s="164"/>
      <c r="M609" s="169"/>
      <c r="T609" s="170"/>
      <c r="AT609" s="165" t="s">
        <v>203</v>
      </c>
      <c r="AU609" s="165" t="s">
        <v>89</v>
      </c>
      <c r="AV609" s="14" t="s">
        <v>199</v>
      </c>
      <c r="AW609" s="14" t="s">
        <v>39</v>
      </c>
      <c r="AX609" s="14" t="s">
        <v>22</v>
      </c>
      <c r="AY609" s="165" t="s">
        <v>192</v>
      </c>
    </row>
    <row r="610" spans="2:65" s="1" customFormat="1" ht="24.15" customHeight="1" x14ac:dyDescent="0.2">
      <c r="B610" s="33"/>
      <c r="C610" s="133" t="s">
        <v>737</v>
      </c>
      <c r="D610" s="133" t="s">
        <v>194</v>
      </c>
      <c r="E610" s="134" t="s">
        <v>5444</v>
      </c>
      <c r="F610" s="135" t="s">
        <v>5445</v>
      </c>
      <c r="G610" s="136" t="s">
        <v>234</v>
      </c>
      <c r="H610" s="137">
        <v>98.099000000000004</v>
      </c>
      <c r="I610" s="138"/>
      <c r="J610" s="139">
        <f>ROUND(I610*H610,2)</f>
        <v>0</v>
      </c>
      <c r="K610" s="135" t="s">
        <v>198</v>
      </c>
      <c r="L610" s="33"/>
      <c r="M610" s="140" t="s">
        <v>20</v>
      </c>
      <c r="N610" s="141" t="s">
        <v>51</v>
      </c>
      <c r="P610" s="142">
        <f>O610*H610</f>
        <v>0</v>
      </c>
      <c r="Q610" s="142">
        <v>4.0000000000000002E-4</v>
      </c>
      <c r="R610" s="142">
        <f>Q610*H610</f>
        <v>3.9239600000000006E-2</v>
      </c>
      <c r="S610" s="142">
        <v>0</v>
      </c>
      <c r="T610" s="143">
        <f>S610*H610</f>
        <v>0</v>
      </c>
      <c r="AR610" s="144" t="s">
        <v>350</v>
      </c>
      <c r="AT610" s="144" t="s">
        <v>194</v>
      </c>
      <c r="AU610" s="144" t="s">
        <v>89</v>
      </c>
      <c r="AY610" s="18" t="s">
        <v>192</v>
      </c>
      <c r="BE610" s="145">
        <f>IF(N610="základní",J610,0)</f>
        <v>0</v>
      </c>
      <c r="BF610" s="145">
        <f>IF(N610="snížená",J610,0)</f>
        <v>0</v>
      </c>
      <c r="BG610" s="145">
        <f>IF(N610="zákl. přenesená",J610,0)</f>
        <v>0</v>
      </c>
      <c r="BH610" s="145">
        <f>IF(N610="sníž. přenesená",J610,0)</f>
        <v>0</v>
      </c>
      <c r="BI610" s="145">
        <f>IF(N610="nulová",J610,0)</f>
        <v>0</v>
      </c>
      <c r="BJ610" s="18" t="s">
        <v>22</v>
      </c>
      <c r="BK610" s="145">
        <f>ROUND(I610*H610,2)</f>
        <v>0</v>
      </c>
      <c r="BL610" s="18" t="s">
        <v>350</v>
      </c>
      <c r="BM610" s="144" t="s">
        <v>5446</v>
      </c>
    </row>
    <row r="611" spans="2:65" s="1" customFormat="1" ht="10.199999999999999" x14ac:dyDescent="0.2">
      <c r="B611" s="33"/>
      <c r="D611" s="146" t="s">
        <v>201</v>
      </c>
      <c r="F611" s="147" t="s">
        <v>5447</v>
      </c>
      <c r="I611" s="148"/>
      <c r="L611" s="33"/>
      <c r="M611" s="149"/>
      <c r="T611" s="54"/>
      <c r="AT611" s="18" t="s">
        <v>201</v>
      </c>
      <c r="AU611" s="18" t="s">
        <v>89</v>
      </c>
    </row>
    <row r="612" spans="2:65" s="12" customFormat="1" ht="10.199999999999999" x14ac:dyDescent="0.2">
      <c r="B612" s="150"/>
      <c r="D612" s="151" t="s">
        <v>203</v>
      </c>
      <c r="E612" s="152" t="s">
        <v>20</v>
      </c>
      <c r="F612" s="153" t="s">
        <v>5296</v>
      </c>
      <c r="H612" s="152" t="s">
        <v>20</v>
      </c>
      <c r="I612" s="154"/>
      <c r="L612" s="150"/>
      <c r="M612" s="155"/>
      <c r="T612" s="156"/>
      <c r="AT612" s="152" t="s">
        <v>203</v>
      </c>
      <c r="AU612" s="152" t="s">
        <v>89</v>
      </c>
      <c r="AV612" s="12" t="s">
        <v>22</v>
      </c>
      <c r="AW612" s="12" t="s">
        <v>39</v>
      </c>
      <c r="AX612" s="12" t="s">
        <v>80</v>
      </c>
      <c r="AY612" s="152" t="s">
        <v>192</v>
      </c>
    </row>
    <row r="613" spans="2:65" s="13" customFormat="1" ht="10.199999999999999" x14ac:dyDescent="0.2">
      <c r="B613" s="157"/>
      <c r="D613" s="151" t="s">
        <v>203</v>
      </c>
      <c r="E613" s="158" t="s">
        <v>20</v>
      </c>
      <c r="F613" s="159" t="s">
        <v>5144</v>
      </c>
      <c r="H613" s="160">
        <v>98.099000000000004</v>
      </c>
      <c r="I613" s="161"/>
      <c r="L613" s="157"/>
      <c r="M613" s="162"/>
      <c r="T613" s="163"/>
      <c r="AT613" s="158" t="s">
        <v>203</v>
      </c>
      <c r="AU613" s="158" t="s">
        <v>89</v>
      </c>
      <c r="AV613" s="13" t="s">
        <v>89</v>
      </c>
      <c r="AW613" s="13" t="s">
        <v>39</v>
      </c>
      <c r="AX613" s="13" t="s">
        <v>80</v>
      </c>
      <c r="AY613" s="158" t="s">
        <v>192</v>
      </c>
    </row>
    <row r="614" spans="2:65" s="14" customFormat="1" ht="10.199999999999999" x14ac:dyDescent="0.2">
      <c r="B614" s="164"/>
      <c r="D614" s="151" t="s">
        <v>203</v>
      </c>
      <c r="E614" s="165" t="s">
        <v>20</v>
      </c>
      <c r="F614" s="166" t="s">
        <v>207</v>
      </c>
      <c r="H614" s="167">
        <v>98.099000000000004</v>
      </c>
      <c r="I614" s="168"/>
      <c r="L614" s="164"/>
      <c r="M614" s="169"/>
      <c r="T614" s="170"/>
      <c r="AT614" s="165" t="s">
        <v>203</v>
      </c>
      <c r="AU614" s="165" t="s">
        <v>89</v>
      </c>
      <c r="AV614" s="14" t="s">
        <v>199</v>
      </c>
      <c r="AW614" s="14" t="s">
        <v>39</v>
      </c>
      <c r="AX614" s="14" t="s">
        <v>22</v>
      </c>
      <c r="AY614" s="165" t="s">
        <v>192</v>
      </c>
    </row>
    <row r="615" spans="2:65" s="1" customFormat="1" ht="33" customHeight="1" x14ac:dyDescent="0.2">
      <c r="B615" s="33"/>
      <c r="C615" s="133" t="s">
        <v>745</v>
      </c>
      <c r="D615" s="133" t="s">
        <v>194</v>
      </c>
      <c r="E615" s="134" t="s">
        <v>5448</v>
      </c>
      <c r="F615" s="135" t="s">
        <v>5449</v>
      </c>
      <c r="G615" s="136" t="s">
        <v>234</v>
      </c>
      <c r="H615" s="137">
        <v>42</v>
      </c>
      <c r="I615" s="138"/>
      <c r="J615" s="139">
        <f>ROUND(I615*H615,2)</f>
        <v>0</v>
      </c>
      <c r="K615" s="135" t="s">
        <v>198</v>
      </c>
      <c r="L615" s="33"/>
      <c r="M615" s="140" t="s">
        <v>20</v>
      </c>
      <c r="N615" s="141" t="s">
        <v>51</v>
      </c>
      <c r="P615" s="142">
        <f>O615*H615</f>
        <v>0</v>
      </c>
      <c r="Q615" s="142">
        <v>6.4000000000000005E-4</v>
      </c>
      <c r="R615" s="142">
        <f>Q615*H615</f>
        <v>2.6880000000000001E-2</v>
      </c>
      <c r="S615" s="142">
        <v>0</v>
      </c>
      <c r="T615" s="143">
        <f>S615*H615</f>
        <v>0</v>
      </c>
      <c r="AR615" s="144" t="s">
        <v>350</v>
      </c>
      <c r="AT615" s="144" t="s">
        <v>194</v>
      </c>
      <c r="AU615" s="144" t="s">
        <v>89</v>
      </c>
      <c r="AY615" s="18" t="s">
        <v>192</v>
      </c>
      <c r="BE615" s="145">
        <f>IF(N615="základní",J615,0)</f>
        <v>0</v>
      </c>
      <c r="BF615" s="145">
        <f>IF(N615="snížená",J615,0)</f>
        <v>0</v>
      </c>
      <c r="BG615" s="145">
        <f>IF(N615="zákl. přenesená",J615,0)</f>
        <v>0</v>
      </c>
      <c r="BH615" s="145">
        <f>IF(N615="sníž. přenesená",J615,0)</f>
        <v>0</v>
      </c>
      <c r="BI615" s="145">
        <f>IF(N615="nulová",J615,0)</f>
        <v>0</v>
      </c>
      <c r="BJ615" s="18" t="s">
        <v>22</v>
      </c>
      <c r="BK615" s="145">
        <f>ROUND(I615*H615,2)</f>
        <v>0</v>
      </c>
      <c r="BL615" s="18" t="s">
        <v>350</v>
      </c>
      <c r="BM615" s="144" t="s">
        <v>5450</v>
      </c>
    </row>
    <row r="616" spans="2:65" s="1" customFormat="1" ht="10.199999999999999" x14ac:dyDescent="0.2">
      <c r="B616" s="33"/>
      <c r="D616" s="146" t="s">
        <v>201</v>
      </c>
      <c r="F616" s="147" t="s">
        <v>5451</v>
      </c>
      <c r="I616" s="148"/>
      <c r="L616" s="33"/>
      <c r="M616" s="149"/>
      <c r="T616" s="54"/>
      <c r="AT616" s="18" t="s">
        <v>201</v>
      </c>
      <c r="AU616" s="18" t="s">
        <v>89</v>
      </c>
    </row>
    <row r="617" spans="2:65" s="12" customFormat="1" ht="10.199999999999999" x14ac:dyDescent="0.2">
      <c r="B617" s="150"/>
      <c r="D617" s="151" t="s">
        <v>203</v>
      </c>
      <c r="E617" s="152" t="s">
        <v>20</v>
      </c>
      <c r="F617" s="153" t="s">
        <v>5452</v>
      </c>
      <c r="H617" s="152" t="s">
        <v>20</v>
      </c>
      <c r="I617" s="154"/>
      <c r="L617" s="150"/>
      <c r="M617" s="155"/>
      <c r="T617" s="156"/>
      <c r="AT617" s="152" t="s">
        <v>203</v>
      </c>
      <c r="AU617" s="152" t="s">
        <v>89</v>
      </c>
      <c r="AV617" s="12" t="s">
        <v>22</v>
      </c>
      <c r="AW617" s="12" t="s">
        <v>39</v>
      </c>
      <c r="AX617" s="12" t="s">
        <v>80</v>
      </c>
      <c r="AY617" s="152" t="s">
        <v>192</v>
      </c>
    </row>
    <row r="618" spans="2:65" s="13" customFormat="1" ht="10.199999999999999" x14ac:dyDescent="0.2">
      <c r="B618" s="157"/>
      <c r="D618" s="151" t="s">
        <v>203</v>
      </c>
      <c r="E618" s="158" t="s">
        <v>20</v>
      </c>
      <c r="F618" s="159" t="s">
        <v>5453</v>
      </c>
      <c r="H618" s="160">
        <v>42</v>
      </c>
      <c r="I618" s="161"/>
      <c r="L618" s="157"/>
      <c r="M618" s="162"/>
      <c r="T618" s="163"/>
      <c r="AT618" s="158" t="s">
        <v>203</v>
      </c>
      <c r="AU618" s="158" t="s">
        <v>89</v>
      </c>
      <c r="AV618" s="13" t="s">
        <v>89</v>
      </c>
      <c r="AW618" s="13" t="s">
        <v>39</v>
      </c>
      <c r="AX618" s="13" t="s">
        <v>80</v>
      </c>
      <c r="AY618" s="158" t="s">
        <v>192</v>
      </c>
    </row>
    <row r="619" spans="2:65" s="14" customFormat="1" ht="10.199999999999999" x14ac:dyDescent="0.2">
      <c r="B619" s="164"/>
      <c r="D619" s="151" t="s">
        <v>203</v>
      </c>
      <c r="E619" s="165" t="s">
        <v>20</v>
      </c>
      <c r="F619" s="166" t="s">
        <v>207</v>
      </c>
      <c r="H619" s="167">
        <v>42</v>
      </c>
      <c r="I619" s="168"/>
      <c r="L619" s="164"/>
      <c r="M619" s="169"/>
      <c r="T619" s="170"/>
      <c r="AT619" s="165" t="s">
        <v>203</v>
      </c>
      <c r="AU619" s="165" t="s">
        <v>89</v>
      </c>
      <c r="AV619" s="14" t="s">
        <v>199</v>
      </c>
      <c r="AW619" s="14" t="s">
        <v>39</v>
      </c>
      <c r="AX619" s="14" t="s">
        <v>22</v>
      </c>
      <c r="AY619" s="165" t="s">
        <v>192</v>
      </c>
    </row>
    <row r="620" spans="2:65" s="1" customFormat="1" ht="16.5" customHeight="1" x14ac:dyDescent="0.2">
      <c r="B620" s="33"/>
      <c r="C620" s="133" t="s">
        <v>754</v>
      </c>
      <c r="D620" s="133" t="s">
        <v>194</v>
      </c>
      <c r="E620" s="134" t="s">
        <v>5454</v>
      </c>
      <c r="F620" s="135" t="s">
        <v>5455</v>
      </c>
      <c r="G620" s="136" t="s">
        <v>269</v>
      </c>
      <c r="H620" s="137">
        <v>33.5</v>
      </c>
      <c r="I620" s="138"/>
      <c r="J620" s="139">
        <f>ROUND(I620*H620,2)</f>
        <v>0</v>
      </c>
      <c r="K620" s="135" t="s">
        <v>198</v>
      </c>
      <c r="L620" s="33"/>
      <c r="M620" s="140" t="s">
        <v>20</v>
      </c>
      <c r="N620" s="141" t="s">
        <v>51</v>
      </c>
      <c r="P620" s="142">
        <f>O620*H620</f>
        <v>0</v>
      </c>
      <c r="Q620" s="142">
        <v>1.6000000000000001E-4</v>
      </c>
      <c r="R620" s="142">
        <f>Q620*H620</f>
        <v>5.3600000000000002E-3</v>
      </c>
      <c r="S620" s="142">
        <v>0</v>
      </c>
      <c r="T620" s="143">
        <f>S620*H620</f>
        <v>0</v>
      </c>
      <c r="AR620" s="144" t="s">
        <v>350</v>
      </c>
      <c r="AT620" s="144" t="s">
        <v>194</v>
      </c>
      <c r="AU620" s="144" t="s">
        <v>89</v>
      </c>
      <c r="AY620" s="18" t="s">
        <v>192</v>
      </c>
      <c r="BE620" s="145">
        <f>IF(N620="základní",J620,0)</f>
        <v>0</v>
      </c>
      <c r="BF620" s="145">
        <f>IF(N620="snížená",J620,0)</f>
        <v>0</v>
      </c>
      <c r="BG620" s="145">
        <f>IF(N620="zákl. přenesená",J620,0)</f>
        <v>0</v>
      </c>
      <c r="BH620" s="145">
        <f>IF(N620="sníž. přenesená",J620,0)</f>
        <v>0</v>
      </c>
      <c r="BI620" s="145">
        <f>IF(N620="nulová",J620,0)</f>
        <v>0</v>
      </c>
      <c r="BJ620" s="18" t="s">
        <v>22</v>
      </c>
      <c r="BK620" s="145">
        <f>ROUND(I620*H620,2)</f>
        <v>0</v>
      </c>
      <c r="BL620" s="18" t="s">
        <v>350</v>
      </c>
      <c r="BM620" s="144" t="s">
        <v>5456</v>
      </c>
    </row>
    <row r="621" spans="2:65" s="1" customFormat="1" ht="10.199999999999999" x14ac:dyDescent="0.2">
      <c r="B621" s="33"/>
      <c r="D621" s="146" t="s">
        <v>201</v>
      </c>
      <c r="F621" s="147" t="s">
        <v>5457</v>
      </c>
      <c r="I621" s="148"/>
      <c r="L621" s="33"/>
      <c r="M621" s="149"/>
      <c r="T621" s="54"/>
      <c r="AT621" s="18" t="s">
        <v>201</v>
      </c>
      <c r="AU621" s="18" t="s">
        <v>89</v>
      </c>
    </row>
    <row r="622" spans="2:65" s="12" customFormat="1" ht="10.199999999999999" x14ac:dyDescent="0.2">
      <c r="B622" s="150"/>
      <c r="D622" s="151" t="s">
        <v>203</v>
      </c>
      <c r="E622" s="152" t="s">
        <v>20</v>
      </c>
      <c r="F622" s="153" t="s">
        <v>5296</v>
      </c>
      <c r="H622" s="152" t="s">
        <v>20</v>
      </c>
      <c r="I622" s="154"/>
      <c r="L622" s="150"/>
      <c r="M622" s="155"/>
      <c r="T622" s="156"/>
      <c r="AT622" s="152" t="s">
        <v>203</v>
      </c>
      <c r="AU622" s="152" t="s">
        <v>89</v>
      </c>
      <c r="AV622" s="12" t="s">
        <v>22</v>
      </c>
      <c r="AW622" s="12" t="s">
        <v>39</v>
      </c>
      <c r="AX622" s="12" t="s">
        <v>80</v>
      </c>
      <c r="AY622" s="152" t="s">
        <v>192</v>
      </c>
    </row>
    <row r="623" spans="2:65" s="13" customFormat="1" ht="10.199999999999999" x14ac:dyDescent="0.2">
      <c r="B623" s="157"/>
      <c r="D623" s="151" t="s">
        <v>203</v>
      </c>
      <c r="E623" s="158" t="s">
        <v>20</v>
      </c>
      <c r="F623" s="159" t="s">
        <v>5458</v>
      </c>
      <c r="H623" s="160">
        <v>33.5</v>
      </c>
      <c r="I623" s="161"/>
      <c r="L623" s="157"/>
      <c r="M623" s="162"/>
      <c r="T623" s="163"/>
      <c r="AT623" s="158" t="s">
        <v>203</v>
      </c>
      <c r="AU623" s="158" t="s">
        <v>89</v>
      </c>
      <c r="AV623" s="13" t="s">
        <v>89</v>
      </c>
      <c r="AW623" s="13" t="s">
        <v>39</v>
      </c>
      <c r="AX623" s="13" t="s">
        <v>80</v>
      </c>
      <c r="AY623" s="158" t="s">
        <v>192</v>
      </c>
    </row>
    <row r="624" spans="2:65" s="14" customFormat="1" ht="10.199999999999999" x14ac:dyDescent="0.2">
      <c r="B624" s="164"/>
      <c r="D624" s="151" t="s">
        <v>203</v>
      </c>
      <c r="E624" s="165" t="s">
        <v>20</v>
      </c>
      <c r="F624" s="166" t="s">
        <v>207</v>
      </c>
      <c r="H624" s="167">
        <v>33.5</v>
      </c>
      <c r="I624" s="168"/>
      <c r="L624" s="164"/>
      <c r="M624" s="169"/>
      <c r="T624" s="170"/>
      <c r="AT624" s="165" t="s">
        <v>203</v>
      </c>
      <c r="AU624" s="165" t="s">
        <v>89</v>
      </c>
      <c r="AV624" s="14" t="s">
        <v>199</v>
      </c>
      <c r="AW624" s="14" t="s">
        <v>39</v>
      </c>
      <c r="AX624" s="14" t="s">
        <v>22</v>
      </c>
      <c r="AY624" s="165" t="s">
        <v>192</v>
      </c>
    </row>
    <row r="625" spans="2:65" s="1" customFormat="1" ht="21.75" customHeight="1" x14ac:dyDescent="0.2">
      <c r="B625" s="33"/>
      <c r="C625" s="133" t="s">
        <v>764</v>
      </c>
      <c r="D625" s="133" t="s">
        <v>194</v>
      </c>
      <c r="E625" s="134" t="s">
        <v>5459</v>
      </c>
      <c r="F625" s="135" t="s">
        <v>5460</v>
      </c>
      <c r="G625" s="136" t="s">
        <v>487</v>
      </c>
      <c r="H625" s="137">
        <v>794.89599999999996</v>
      </c>
      <c r="I625" s="138"/>
      <c r="J625" s="139">
        <f>ROUND(I625*H625,2)</f>
        <v>0</v>
      </c>
      <c r="K625" s="135" t="s">
        <v>198</v>
      </c>
      <c r="L625" s="33"/>
      <c r="M625" s="140" t="s">
        <v>20</v>
      </c>
      <c r="N625" s="141" t="s">
        <v>51</v>
      </c>
      <c r="P625" s="142">
        <f>O625*H625</f>
        <v>0</v>
      </c>
      <c r="Q625" s="142">
        <v>1.0000000000000001E-5</v>
      </c>
      <c r="R625" s="142">
        <f>Q625*H625</f>
        <v>7.9489599999999997E-3</v>
      </c>
      <c r="S625" s="142">
        <v>0</v>
      </c>
      <c r="T625" s="143">
        <f>S625*H625</f>
        <v>0</v>
      </c>
      <c r="AR625" s="144" t="s">
        <v>350</v>
      </c>
      <c r="AT625" s="144" t="s">
        <v>194</v>
      </c>
      <c r="AU625" s="144" t="s">
        <v>89</v>
      </c>
      <c r="AY625" s="18" t="s">
        <v>192</v>
      </c>
      <c r="BE625" s="145">
        <f>IF(N625="základní",J625,0)</f>
        <v>0</v>
      </c>
      <c r="BF625" s="145">
        <f>IF(N625="snížená",J625,0)</f>
        <v>0</v>
      </c>
      <c r="BG625" s="145">
        <f>IF(N625="zákl. přenesená",J625,0)</f>
        <v>0</v>
      </c>
      <c r="BH625" s="145">
        <f>IF(N625="sníž. přenesená",J625,0)</f>
        <v>0</v>
      </c>
      <c r="BI625" s="145">
        <f>IF(N625="nulová",J625,0)</f>
        <v>0</v>
      </c>
      <c r="BJ625" s="18" t="s">
        <v>22</v>
      </c>
      <c r="BK625" s="145">
        <f>ROUND(I625*H625,2)</f>
        <v>0</v>
      </c>
      <c r="BL625" s="18" t="s">
        <v>350</v>
      </c>
      <c r="BM625" s="144" t="s">
        <v>5461</v>
      </c>
    </row>
    <row r="626" spans="2:65" s="1" customFormat="1" ht="10.199999999999999" x14ac:dyDescent="0.2">
      <c r="B626" s="33"/>
      <c r="D626" s="146" t="s">
        <v>201</v>
      </c>
      <c r="F626" s="147" t="s">
        <v>5462</v>
      </c>
      <c r="I626" s="148"/>
      <c r="L626" s="33"/>
      <c r="M626" s="149"/>
      <c r="T626" s="54"/>
      <c r="AT626" s="18" t="s">
        <v>201</v>
      </c>
      <c r="AU626" s="18" t="s">
        <v>89</v>
      </c>
    </row>
    <row r="627" spans="2:65" s="12" customFormat="1" ht="10.199999999999999" x14ac:dyDescent="0.2">
      <c r="B627" s="150"/>
      <c r="D627" s="151" t="s">
        <v>203</v>
      </c>
      <c r="E627" s="152" t="s">
        <v>20</v>
      </c>
      <c r="F627" s="153" t="s">
        <v>5463</v>
      </c>
      <c r="H627" s="152" t="s">
        <v>20</v>
      </c>
      <c r="I627" s="154"/>
      <c r="L627" s="150"/>
      <c r="M627" s="155"/>
      <c r="T627" s="156"/>
      <c r="AT627" s="152" t="s">
        <v>203</v>
      </c>
      <c r="AU627" s="152" t="s">
        <v>89</v>
      </c>
      <c r="AV627" s="12" t="s">
        <v>22</v>
      </c>
      <c r="AW627" s="12" t="s">
        <v>39</v>
      </c>
      <c r="AX627" s="12" t="s">
        <v>80</v>
      </c>
      <c r="AY627" s="152" t="s">
        <v>192</v>
      </c>
    </row>
    <row r="628" spans="2:65" s="13" customFormat="1" ht="10.199999999999999" x14ac:dyDescent="0.2">
      <c r="B628" s="157"/>
      <c r="D628" s="151" t="s">
        <v>203</v>
      </c>
      <c r="E628" s="158" t="s">
        <v>20</v>
      </c>
      <c r="F628" s="159" t="s">
        <v>5464</v>
      </c>
      <c r="H628" s="160">
        <v>392.39600000000002</v>
      </c>
      <c r="I628" s="161"/>
      <c r="L628" s="157"/>
      <c r="M628" s="162"/>
      <c r="T628" s="163"/>
      <c r="AT628" s="158" t="s">
        <v>203</v>
      </c>
      <c r="AU628" s="158" t="s">
        <v>89</v>
      </c>
      <c r="AV628" s="13" t="s">
        <v>89</v>
      </c>
      <c r="AW628" s="13" t="s">
        <v>39</v>
      </c>
      <c r="AX628" s="13" t="s">
        <v>80</v>
      </c>
      <c r="AY628" s="158" t="s">
        <v>192</v>
      </c>
    </row>
    <row r="629" spans="2:65" s="12" customFormat="1" ht="10.199999999999999" x14ac:dyDescent="0.2">
      <c r="B629" s="150"/>
      <c r="D629" s="151" t="s">
        <v>203</v>
      </c>
      <c r="E629" s="152" t="s">
        <v>20</v>
      </c>
      <c r="F629" s="153" t="s">
        <v>5452</v>
      </c>
      <c r="H629" s="152" t="s">
        <v>20</v>
      </c>
      <c r="I629" s="154"/>
      <c r="L629" s="150"/>
      <c r="M629" s="155"/>
      <c r="T629" s="156"/>
      <c r="AT629" s="152" t="s">
        <v>203</v>
      </c>
      <c r="AU629" s="152" t="s">
        <v>89</v>
      </c>
      <c r="AV629" s="12" t="s">
        <v>22</v>
      </c>
      <c r="AW629" s="12" t="s">
        <v>39</v>
      </c>
      <c r="AX629" s="12" t="s">
        <v>80</v>
      </c>
      <c r="AY629" s="152" t="s">
        <v>192</v>
      </c>
    </row>
    <row r="630" spans="2:65" s="13" customFormat="1" ht="10.199999999999999" x14ac:dyDescent="0.2">
      <c r="B630" s="157"/>
      <c r="D630" s="151" t="s">
        <v>203</v>
      </c>
      <c r="E630" s="158" t="s">
        <v>20</v>
      </c>
      <c r="F630" s="159" t="s">
        <v>5465</v>
      </c>
      <c r="H630" s="160">
        <v>168</v>
      </c>
      <c r="I630" s="161"/>
      <c r="L630" s="157"/>
      <c r="M630" s="162"/>
      <c r="T630" s="163"/>
      <c r="AT630" s="158" t="s">
        <v>203</v>
      </c>
      <c r="AU630" s="158" t="s">
        <v>89</v>
      </c>
      <c r="AV630" s="13" t="s">
        <v>89</v>
      </c>
      <c r="AW630" s="13" t="s">
        <v>39</v>
      </c>
      <c r="AX630" s="13" t="s">
        <v>80</v>
      </c>
      <c r="AY630" s="158" t="s">
        <v>192</v>
      </c>
    </row>
    <row r="631" spans="2:65" s="12" customFormat="1" ht="10.199999999999999" x14ac:dyDescent="0.2">
      <c r="B631" s="150"/>
      <c r="D631" s="151" t="s">
        <v>203</v>
      </c>
      <c r="E631" s="152" t="s">
        <v>20</v>
      </c>
      <c r="F631" s="153" t="s">
        <v>5466</v>
      </c>
      <c r="H631" s="152" t="s">
        <v>20</v>
      </c>
      <c r="I631" s="154"/>
      <c r="L631" s="150"/>
      <c r="M631" s="155"/>
      <c r="T631" s="156"/>
      <c r="AT631" s="152" t="s">
        <v>203</v>
      </c>
      <c r="AU631" s="152" t="s">
        <v>89</v>
      </c>
      <c r="AV631" s="12" t="s">
        <v>22</v>
      </c>
      <c r="AW631" s="12" t="s">
        <v>39</v>
      </c>
      <c r="AX631" s="12" t="s">
        <v>80</v>
      </c>
      <c r="AY631" s="152" t="s">
        <v>192</v>
      </c>
    </row>
    <row r="632" spans="2:65" s="13" customFormat="1" ht="10.199999999999999" x14ac:dyDescent="0.2">
      <c r="B632" s="157"/>
      <c r="D632" s="151" t="s">
        <v>203</v>
      </c>
      <c r="E632" s="158" t="s">
        <v>20</v>
      </c>
      <c r="F632" s="159" t="s">
        <v>5467</v>
      </c>
      <c r="H632" s="160">
        <v>234.5</v>
      </c>
      <c r="I632" s="161"/>
      <c r="L632" s="157"/>
      <c r="M632" s="162"/>
      <c r="T632" s="163"/>
      <c r="AT632" s="158" t="s">
        <v>203</v>
      </c>
      <c r="AU632" s="158" t="s">
        <v>89</v>
      </c>
      <c r="AV632" s="13" t="s">
        <v>89</v>
      </c>
      <c r="AW632" s="13" t="s">
        <v>39</v>
      </c>
      <c r="AX632" s="13" t="s">
        <v>80</v>
      </c>
      <c r="AY632" s="158" t="s">
        <v>192</v>
      </c>
    </row>
    <row r="633" spans="2:65" s="14" customFormat="1" ht="10.199999999999999" x14ac:dyDescent="0.2">
      <c r="B633" s="164"/>
      <c r="D633" s="151" t="s">
        <v>203</v>
      </c>
      <c r="E633" s="165" t="s">
        <v>20</v>
      </c>
      <c r="F633" s="166" t="s">
        <v>207</v>
      </c>
      <c r="H633" s="167">
        <v>794.89599999999996</v>
      </c>
      <c r="I633" s="168"/>
      <c r="L633" s="164"/>
      <c r="M633" s="169"/>
      <c r="T633" s="170"/>
      <c r="AT633" s="165" t="s">
        <v>203</v>
      </c>
      <c r="AU633" s="165" t="s">
        <v>89</v>
      </c>
      <c r="AV633" s="14" t="s">
        <v>199</v>
      </c>
      <c r="AW633" s="14" t="s">
        <v>39</v>
      </c>
      <c r="AX633" s="14" t="s">
        <v>22</v>
      </c>
      <c r="AY633" s="165" t="s">
        <v>192</v>
      </c>
    </row>
    <row r="634" spans="2:65" s="1" customFormat="1" ht="24.15" customHeight="1" x14ac:dyDescent="0.2">
      <c r="B634" s="33"/>
      <c r="C634" s="133" t="s">
        <v>772</v>
      </c>
      <c r="D634" s="133" t="s">
        <v>194</v>
      </c>
      <c r="E634" s="134" t="s">
        <v>5468</v>
      </c>
      <c r="F634" s="135" t="s">
        <v>5469</v>
      </c>
      <c r="G634" s="136" t="s">
        <v>234</v>
      </c>
      <c r="H634" s="137">
        <v>98.099000000000004</v>
      </c>
      <c r="I634" s="138"/>
      <c r="J634" s="139">
        <f>ROUND(I634*H634,2)</f>
        <v>0</v>
      </c>
      <c r="K634" s="135" t="s">
        <v>198</v>
      </c>
      <c r="L634" s="33"/>
      <c r="M634" s="140" t="s">
        <v>20</v>
      </c>
      <c r="N634" s="141" t="s">
        <v>51</v>
      </c>
      <c r="P634" s="142">
        <f>O634*H634</f>
        <v>0</v>
      </c>
      <c r="Q634" s="142">
        <v>6.0099999999999997E-3</v>
      </c>
      <c r="R634" s="142">
        <f>Q634*H634</f>
        <v>0.58957499000000002</v>
      </c>
      <c r="S634" s="142">
        <v>0</v>
      </c>
      <c r="T634" s="143">
        <f>S634*H634</f>
        <v>0</v>
      </c>
      <c r="AR634" s="144" t="s">
        <v>350</v>
      </c>
      <c r="AT634" s="144" t="s">
        <v>194</v>
      </c>
      <c r="AU634" s="144" t="s">
        <v>89</v>
      </c>
      <c r="AY634" s="18" t="s">
        <v>192</v>
      </c>
      <c r="BE634" s="145">
        <f>IF(N634="základní",J634,0)</f>
        <v>0</v>
      </c>
      <c r="BF634" s="145">
        <f>IF(N634="snížená",J634,0)</f>
        <v>0</v>
      </c>
      <c r="BG634" s="145">
        <f>IF(N634="zákl. přenesená",J634,0)</f>
        <v>0</v>
      </c>
      <c r="BH634" s="145">
        <f>IF(N634="sníž. přenesená",J634,0)</f>
        <v>0</v>
      </c>
      <c r="BI634" s="145">
        <f>IF(N634="nulová",J634,0)</f>
        <v>0</v>
      </c>
      <c r="BJ634" s="18" t="s">
        <v>22</v>
      </c>
      <c r="BK634" s="145">
        <f>ROUND(I634*H634,2)</f>
        <v>0</v>
      </c>
      <c r="BL634" s="18" t="s">
        <v>350</v>
      </c>
      <c r="BM634" s="144" t="s">
        <v>5470</v>
      </c>
    </row>
    <row r="635" spans="2:65" s="1" customFormat="1" ht="10.199999999999999" x14ac:dyDescent="0.2">
      <c r="B635" s="33"/>
      <c r="D635" s="146" t="s">
        <v>201</v>
      </c>
      <c r="F635" s="147" t="s">
        <v>5471</v>
      </c>
      <c r="I635" s="148"/>
      <c r="L635" s="33"/>
      <c r="M635" s="149"/>
      <c r="T635" s="54"/>
      <c r="AT635" s="18" t="s">
        <v>201</v>
      </c>
      <c r="AU635" s="18" t="s">
        <v>89</v>
      </c>
    </row>
    <row r="636" spans="2:65" s="12" customFormat="1" ht="10.199999999999999" x14ac:dyDescent="0.2">
      <c r="B636" s="150"/>
      <c r="D636" s="151" t="s">
        <v>203</v>
      </c>
      <c r="E636" s="152" t="s">
        <v>20</v>
      </c>
      <c r="F636" s="153" t="s">
        <v>5296</v>
      </c>
      <c r="H636" s="152" t="s">
        <v>20</v>
      </c>
      <c r="I636" s="154"/>
      <c r="L636" s="150"/>
      <c r="M636" s="155"/>
      <c r="T636" s="156"/>
      <c r="AT636" s="152" t="s">
        <v>203</v>
      </c>
      <c r="AU636" s="152" t="s">
        <v>89</v>
      </c>
      <c r="AV636" s="12" t="s">
        <v>22</v>
      </c>
      <c r="AW636" s="12" t="s">
        <v>39</v>
      </c>
      <c r="AX636" s="12" t="s">
        <v>80</v>
      </c>
      <c r="AY636" s="152" t="s">
        <v>192</v>
      </c>
    </row>
    <row r="637" spans="2:65" s="13" customFormat="1" ht="10.199999999999999" x14ac:dyDescent="0.2">
      <c r="B637" s="157"/>
      <c r="D637" s="151" t="s">
        <v>203</v>
      </c>
      <c r="E637" s="158" t="s">
        <v>20</v>
      </c>
      <c r="F637" s="159" t="s">
        <v>5144</v>
      </c>
      <c r="H637" s="160">
        <v>98.099000000000004</v>
      </c>
      <c r="I637" s="161"/>
      <c r="L637" s="157"/>
      <c r="M637" s="162"/>
      <c r="T637" s="163"/>
      <c r="AT637" s="158" t="s">
        <v>203</v>
      </c>
      <c r="AU637" s="158" t="s">
        <v>89</v>
      </c>
      <c r="AV637" s="13" t="s">
        <v>89</v>
      </c>
      <c r="AW637" s="13" t="s">
        <v>39</v>
      </c>
      <c r="AX637" s="13" t="s">
        <v>80</v>
      </c>
      <c r="AY637" s="158" t="s">
        <v>192</v>
      </c>
    </row>
    <row r="638" spans="2:65" s="14" customFormat="1" ht="10.199999999999999" x14ac:dyDescent="0.2">
      <c r="B638" s="164"/>
      <c r="D638" s="151" t="s">
        <v>203</v>
      </c>
      <c r="E638" s="165" t="s">
        <v>20</v>
      </c>
      <c r="F638" s="166" t="s">
        <v>207</v>
      </c>
      <c r="H638" s="167">
        <v>98.099000000000004</v>
      </c>
      <c r="I638" s="168"/>
      <c r="L638" s="164"/>
      <c r="M638" s="169"/>
      <c r="T638" s="170"/>
      <c r="AT638" s="165" t="s">
        <v>203</v>
      </c>
      <c r="AU638" s="165" t="s">
        <v>89</v>
      </c>
      <c r="AV638" s="14" t="s">
        <v>199</v>
      </c>
      <c r="AW638" s="14" t="s">
        <v>39</v>
      </c>
      <c r="AX638" s="14" t="s">
        <v>22</v>
      </c>
      <c r="AY638" s="165" t="s">
        <v>192</v>
      </c>
    </row>
    <row r="639" spans="2:65" s="1" customFormat="1" ht="21.75" customHeight="1" x14ac:dyDescent="0.2">
      <c r="B639" s="33"/>
      <c r="C639" s="133" t="s">
        <v>780</v>
      </c>
      <c r="D639" s="133" t="s">
        <v>194</v>
      </c>
      <c r="E639" s="134" t="s">
        <v>5472</v>
      </c>
      <c r="F639" s="135" t="s">
        <v>5473</v>
      </c>
      <c r="G639" s="136" t="s">
        <v>234</v>
      </c>
      <c r="H639" s="137">
        <v>439.44099999999997</v>
      </c>
      <c r="I639" s="138"/>
      <c r="J639" s="139">
        <f>ROUND(I639*H639,2)</f>
        <v>0</v>
      </c>
      <c r="K639" s="135" t="s">
        <v>198</v>
      </c>
      <c r="L639" s="33"/>
      <c r="M639" s="140" t="s">
        <v>20</v>
      </c>
      <c r="N639" s="141" t="s">
        <v>51</v>
      </c>
      <c r="P639" s="142">
        <f>O639*H639</f>
        <v>0</v>
      </c>
      <c r="Q639" s="142">
        <v>4.5100000000000001E-3</v>
      </c>
      <c r="R639" s="142">
        <f>Q639*H639</f>
        <v>1.9818789099999998</v>
      </c>
      <c r="S639" s="142">
        <v>0</v>
      </c>
      <c r="T639" s="143">
        <f>S639*H639</f>
        <v>0</v>
      </c>
      <c r="AR639" s="144" t="s">
        <v>350</v>
      </c>
      <c r="AT639" s="144" t="s">
        <v>194</v>
      </c>
      <c r="AU639" s="144" t="s">
        <v>89</v>
      </c>
      <c r="AY639" s="18" t="s">
        <v>192</v>
      </c>
      <c r="BE639" s="145">
        <f>IF(N639="základní",J639,0)</f>
        <v>0</v>
      </c>
      <c r="BF639" s="145">
        <f>IF(N639="snížená",J639,0)</f>
        <v>0</v>
      </c>
      <c r="BG639" s="145">
        <f>IF(N639="zákl. přenesená",J639,0)</f>
        <v>0</v>
      </c>
      <c r="BH639" s="145">
        <f>IF(N639="sníž. přenesená",J639,0)</f>
        <v>0</v>
      </c>
      <c r="BI639" s="145">
        <f>IF(N639="nulová",J639,0)</f>
        <v>0</v>
      </c>
      <c r="BJ639" s="18" t="s">
        <v>22</v>
      </c>
      <c r="BK639" s="145">
        <f>ROUND(I639*H639,2)</f>
        <v>0</v>
      </c>
      <c r="BL639" s="18" t="s">
        <v>350</v>
      </c>
      <c r="BM639" s="144" t="s">
        <v>5474</v>
      </c>
    </row>
    <row r="640" spans="2:65" s="1" customFormat="1" ht="10.199999999999999" x14ac:dyDescent="0.2">
      <c r="B640" s="33"/>
      <c r="D640" s="146" t="s">
        <v>201</v>
      </c>
      <c r="F640" s="147" t="s">
        <v>5475</v>
      </c>
      <c r="I640" s="148"/>
      <c r="L640" s="33"/>
      <c r="M640" s="149"/>
      <c r="T640" s="54"/>
      <c r="AT640" s="18" t="s">
        <v>201</v>
      </c>
      <c r="AU640" s="18" t="s">
        <v>89</v>
      </c>
    </row>
    <row r="641" spans="2:65" s="12" customFormat="1" ht="10.199999999999999" x14ac:dyDescent="0.2">
      <c r="B641" s="150"/>
      <c r="D641" s="151" t="s">
        <v>203</v>
      </c>
      <c r="E641" s="152" t="s">
        <v>20</v>
      </c>
      <c r="F641" s="153" t="s">
        <v>5476</v>
      </c>
      <c r="H641" s="152" t="s">
        <v>20</v>
      </c>
      <c r="I641" s="154"/>
      <c r="L641" s="150"/>
      <c r="M641" s="155"/>
      <c r="T641" s="156"/>
      <c r="AT641" s="152" t="s">
        <v>203</v>
      </c>
      <c r="AU641" s="152" t="s">
        <v>89</v>
      </c>
      <c r="AV641" s="12" t="s">
        <v>22</v>
      </c>
      <c r="AW641" s="12" t="s">
        <v>39</v>
      </c>
      <c r="AX641" s="12" t="s">
        <v>80</v>
      </c>
      <c r="AY641" s="152" t="s">
        <v>192</v>
      </c>
    </row>
    <row r="642" spans="2:65" s="12" customFormat="1" ht="10.199999999999999" x14ac:dyDescent="0.2">
      <c r="B642" s="150"/>
      <c r="D642" s="151" t="s">
        <v>203</v>
      </c>
      <c r="E642" s="152" t="s">
        <v>20</v>
      </c>
      <c r="F642" s="153" t="s">
        <v>5148</v>
      </c>
      <c r="H642" s="152" t="s">
        <v>20</v>
      </c>
      <c r="I642" s="154"/>
      <c r="L642" s="150"/>
      <c r="M642" s="155"/>
      <c r="T642" s="156"/>
      <c r="AT642" s="152" t="s">
        <v>203</v>
      </c>
      <c r="AU642" s="152" t="s">
        <v>89</v>
      </c>
      <c r="AV642" s="12" t="s">
        <v>22</v>
      </c>
      <c r="AW642" s="12" t="s">
        <v>39</v>
      </c>
      <c r="AX642" s="12" t="s">
        <v>80</v>
      </c>
      <c r="AY642" s="152" t="s">
        <v>192</v>
      </c>
    </row>
    <row r="643" spans="2:65" s="13" customFormat="1" ht="10.199999999999999" x14ac:dyDescent="0.2">
      <c r="B643" s="157"/>
      <c r="D643" s="151" t="s">
        <v>203</v>
      </c>
      <c r="E643" s="158" t="s">
        <v>20</v>
      </c>
      <c r="F643" s="159" t="s">
        <v>5395</v>
      </c>
      <c r="H643" s="160">
        <v>81.459999999999994</v>
      </c>
      <c r="I643" s="161"/>
      <c r="L643" s="157"/>
      <c r="M643" s="162"/>
      <c r="T643" s="163"/>
      <c r="AT643" s="158" t="s">
        <v>203</v>
      </c>
      <c r="AU643" s="158" t="s">
        <v>89</v>
      </c>
      <c r="AV643" s="13" t="s">
        <v>89</v>
      </c>
      <c r="AW643" s="13" t="s">
        <v>39</v>
      </c>
      <c r="AX643" s="13" t="s">
        <v>80</v>
      </c>
      <c r="AY643" s="158" t="s">
        <v>192</v>
      </c>
    </row>
    <row r="644" spans="2:65" s="12" customFormat="1" ht="10.199999999999999" x14ac:dyDescent="0.2">
      <c r="B644" s="150"/>
      <c r="D644" s="151" t="s">
        <v>203</v>
      </c>
      <c r="E644" s="152" t="s">
        <v>20</v>
      </c>
      <c r="F644" s="153" t="s">
        <v>5151</v>
      </c>
      <c r="H644" s="152" t="s">
        <v>20</v>
      </c>
      <c r="I644" s="154"/>
      <c r="L644" s="150"/>
      <c r="M644" s="155"/>
      <c r="T644" s="156"/>
      <c r="AT644" s="152" t="s">
        <v>203</v>
      </c>
      <c r="AU644" s="152" t="s">
        <v>89</v>
      </c>
      <c r="AV644" s="12" t="s">
        <v>22</v>
      </c>
      <c r="AW644" s="12" t="s">
        <v>39</v>
      </c>
      <c r="AX644" s="12" t="s">
        <v>80</v>
      </c>
      <c r="AY644" s="152" t="s">
        <v>192</v>
      </c>
    </row>
    <row r="645" spans="2:65" s="13" customFormat="1" ht="10.199999999999999" x14ac:dyDescent="0.2">
      <c r="B645" s="157"/>
      <c r="D645" s="151" t="s">
        <v>203</v>
      </c>
      <c r="E645" s="158" t="s">
        <v>20</v>
      </c>
      <c r="F645" s="159" t="s">
        <v>5396</v>
      </c>
      <c r="H645" s="160">
        <v>357.98099999999999</v>
      </c>
      <c r="I645" s="161"/>
      <c r="L645" s="157"/>
      <c r="M645" s="162"/>
      <c r="T645" s="163"/>
      <c r="AT645" s="158" t="s">
        <v>203</v>
      </c>
      <c r="AU645" s="158" t="s">
        <v>89</v>
      </c>
      <c r="AV645" s="13" t="s">
        <v>89</v>
      </c>
      <c r="AW645" s="13" t="s">
        <v>39</v>
      </c>
      <c r="AX645" s="13" t="s">
        <v>80</v>
      </c>
      <c r="AY645" s="158" t="s">
        <v>192</v>
      </c>
    </row>
    <row r="646" spans="2:65" s="14" customFormat="1" ht="10.199999999999999" x14ac:dyDescent="0.2">
      <c r="B646" s="164"/>
      <c r="D646" s="151" t="s">
        <v>203</v>
      </c>
      <c r="E646" s="165" t="s">
        <v>20</v>
      </c>
      <c r="F646" s="166" t="s">
        <v>207</v>
      </c>
      <c r="H646" s="167">
        <v>439.44099999999997</v>
      </c>
      <c r="I646" s="168"/>
      <c r="L646" s="164"/>
      <c r="M646" s="169"/>
      <c r="T646" s="170"/>
      <c r="AT646" s="165" t="s">
        <v>203</v>
      </c>
      <c r="AU646" s="165" t="s">
        <v>89</v>
      </c>
      <c r="AV646" s="14" t="s">
        <v>199</v>
      </c>
      <c r="AW646" s="14" t="s">
        <v>39</v>
      </c>
      <c r="AX646" s="14" t="s">
        <v>22</v>
      </c>
      <c r="AY646" s="165" t="s">
        <v>192</v>
      </c>
    </row>
    <row r="647" spans="2:65" s="1" customFormat="1" ht="21.75" customHeight="1" x14ac:dyDescent="0.2">
      <c r="B647" s="33"/>
      <c r="C647" s="133" t="s">
        <v>790</v>
      </c>
      <c r="D647" s="133" t="s">
        <v>194</v>
      </c>
      <c r="E647" s="134" t="s">
        <v>5477</v>
      </c>
      <c r="F647" s="135" t="s">
        <v>5478</v>
      </c>
      <c r="G647" s="136" t="s">
        <v>234</v>
      </c>
      <c r="H647" s="137">
        <v>69.421999999999997</v>
      </c>
      <c r="I647" s="138"/>
      <c r="J647" s="139">
        <f>ROUND(I647*H647,2)</f>
        <v>0</v>
      </c>
      <c r="K647" s="135" t="s">
        <v>198</v>
      </c>
      <c r="L647" s="33"/>
      <c r="M647" s="140" t="s">
        <v>20</v>
      </c>
      <c r="N647" s="141" t="s">
        <v>51</v>
      </c>
      <c r="P647" s="142">
        <f>O647*H647</f>
        <v>0</v>
      </c>
      <c r="Q647" s="142">
        <v>4.5100000000000001E-3</v>
      </c>
      <c r="R647" s="142">
        <f>Q647*H647</f>
        <v>0.31309322000000001</v>
      </c>
      <c r="S647" s="142">
        <v>0</v>
      </c>
      <c r="T647" s="143">
        <f>S647*H647</f>
        <v>0</v>
      </c>
      <c r="AR647" s="144" t="s">
        <v>350</v>
      </c>
      <c r="AT647" s="144" t="s">
        <v>194</v>
      </c>
      <c r="AU647" s="144" t="s">
        <v>89</v>
      </c>
      <c r="AY647" s="18" t="s">
        <v>192</v>
      </c>
      <c r="BE647" s="145">
        <f>IF(N647="základní",J647,0)</f>
        <v>0</v>
      </c>
      <c r="BF647" s="145">
        <f>IF(N647="snížená",J647,0)</f>
        <v>0</v>
      </c>
      <c r="BG647" s="145">
        <f>IF(N647="zákl. přenesená",J647,0)</f>
        <v>0</v>
      </c>
      <c r="BH647" s="145">
        <f>IF(N647="sníž. přenesená",J647,0)</f>
        <v>0</v>
      </c>
      <c r="BI647" s="145">
        <f>IF(N647="nulová",J647,0)</f>
        <v>0</v>
      </c>
      <c r="BJ647" s="18" t="s">
        <v>22</v>
      </c>
      <c r="BK647" s="145">
        <f>ROUND(I647*H647,2)</f>
        <v>0</v>
      </c>
      <c r="BL647" s="18" t="s">
        <v>350</v>
      </c>
      <c r="BM647" s="144" t="s">
        <v>5479</v>
      </c>
    </row>
    <row r="648" spans="2:65" s="1" customFormat="1" ht="10.199999999999999" x14ac:dyDescent="0.2">
      <c r="B648" s="33"/>
      <c r="D648" s="146" t="s">
        <v>201</v>
      </c>
      <c r="F648" s="147" t="s">
        <v>5480</v>
      </c>
      <c r="I648" s="148"/>
      <c r="L648" s="33"/>
      <c r="M648" s="149"/>
      <c r="T648" s="54"/>
      <c r="AT648" s="18" t="s">
        <v>201</v>
      </c>
      <c r="AU648" s="18" t="s">
        <v>89</v>
      </c>
    </row>
    <row r="649" spans="2:65" s="12" customFormat="1" ht="10.199999999999999" x14ac:dyDescent="0.2">
      <c r="B649" s="150"/>
      <c r="D649" s="151" t="s">
        <v>203</v>
      </c>
      <c r="E649" s="152" t="s">
        <v>20</v>
      </c>
      <c r="F649" s="153" t="s">
        <v>5476</v>
      </c>
      <c r="H649" s="152" t="s">
        <v>20</v>
      </c>
      <c r="I649" s="154"/>
      <c r="L649" s="150"/>
      <c r="M649" s="155"/>
      <c r="T649" s="156"/>
      <c r="AT649" s="152" t="s">
        <v>203</v>
      </c>
      <c r="AU649" s="152" t="s">
        <v>89</v>
      </c>
      <c r="AV649" s="12" t="s">
        <v>22</v>
      </c>
      <c r="AW649" s="12" t="s">
        <v>39</v>
      </c>
      <c r="AX649" s="12" t="s">
        <v>80</v>
      </c>
      <c r="AY649" s="152" t="s">
        <v>192</v>
      </c>
    </row>
    <row r="650" spans="2:65" s="12" customFormat="1" ht="10.199999999999999" x14ac:dyDescent="0.2">
      <c r="B650" s="150"/>
      <c r="D650" s="151" t="s">
        <v>203</v>
      </c>
      <c r="E650" s="152" t="s">
        <v>20</v>
      </c>
      <c r="F650" s="153" t="s">
        <v>5148</v>
      </c>
      <c r="H650" s="152" t="s">
        <v>20</v>
      </c>
      <c r="I650" s="154"/>
      <c r="L650" s="150"/>
      <c r="M650" s="155"/>
      <c r="T650" s="156"/>
      <c r="AT650" s="152" t="s">
        <v>203</v>
      </c>
      <c r="AU650" s="152" t="s">
        <v>89</v>
      </c>
      <c r="AV650" s="12" t="s">
        <v>22</v>
      </c>
      <c r="AW650" s="12" t="s">
        <v>39</v>
      </c>
      <c r="AX650" s="12" t="s">
        <v>80</v>
      </c>
      <c r="AY650" s="152" t="s">
        <v>192</v>
      </c>
    </row>
    <row r="651" spans="2:65" s="12" customFormat="1" ht="10.199999999999999" x14ac:dyDescent="0.2">
      <c r="B651" s="150"/>
      <c r="D651" s="151" t="s">
        <v>203</v>
      </c>
      <c r="E651" s="152" t="s">
        <v>20</v>
      </c>
      <c r="F651" s="153" t="s">
        <v>5400</v>
      </c>
      <c r="H651" s="152" t="s">
        <v>20</v>
      </c>
      <c r="I651" s="154"/>
      <c r="L651" s="150"/>
      <c r="M651" s="155"/>
      <c r="T651" s="156"/>
      <c r="AT651" s="152" t="s">
        <v>203</v>
      </c>
      <c r="AU651" s="152" t="s">
        <v>89</v>
      </c>
      <c r="AV651" s="12" t="s">
        <v>22</v>
      </c>
      <c r="AW651" s="12" t="s">
        <v>39</v>
      </c>
      <c r="AX651" s="12" t="s">
        <v>80</v>
      </c>
      <c r="AY651" s="152" t="s">
        <v>192</v>
      </c>
    </row>
    <row r="652" spans="2:65" s="13" customFormat="1" ht="10.199999999999999" x14ac:dyDescent="0.2">
      <c r="B652" s="157"/>
      <c r="D652" s="151" t="s">
        <v>203</v>
      </c>
      <c r="E652" s="158" t="s">
        <v>20</v>
      </c>
      <c r="F652" s="159" t="s">
        <v>5401</v>
      </c>
      <c r="H652" s="160">
        <v>14.526</v>
      </c>
      <c r="I652" s="161"/>
      <c r="L652" s="157"/>
      <c r="M652" s="162"/>
      <c r="T652" s="163"/>
      <c r="AT652" s="158" t="s">
        <v>203</v>
      </c>
      <c r="AU652" s="158" t="s">
        <v>89</v>
      </c>
      <c r="AV652" s="13" t="s">
        <v>89</v>
      </c>
      <c r="AW652" s="13" t="s">
        <v>39</v>
      </c>
      <c r="AX652" s="13" t="s">
        <v>80</v>
      </c>
      <c r="AY652" s="158" t="s">
        <v>192</v>
      </c>
    </row>
    <row r="653" spans="2:65" s="12" customFormat="1" ht="10.199999999999999" x14ac:dyDescent="0.2">
      <c r="B653" s="150"/>
      <c r="D653" s="151" t="s">
        <v>203</v>
      </c>
      <c r="E653" s="152" t="s">
        <v>20</v>
      </c>
      <c r="F653" s="153" t="s">
        <v>5151</v>
      </c>
      <c r="H653" s="152" t="s">
        <v>20</v>
      </c>
      <c r="I653" s="154"/>
      <c r="L653" s="150"/>
      <c r="M653" s="155"/>
      <c r="T653" s="156"/>
      <c r="AT653" s="152" t="s">
        <v>203</v>
      </c>
      <c r="AU653" s="152" t="s">
        <v>89</v>
      </c>
      <c r="AV653" s="12" t="s">
        <v>22</v>
      </c>
      <c r="AW653" s="12" t="s">
        <v>39</v>
      </c>
      <c r="AX653" s="12" t="s">
        <v>80</v>
      </c>
      <c r="AY653" s="152" t="s">
        <v>192</v>
      </c>
    </row>
    <row r="654" spans="2:65" s="12" customFormat="1" ht="10.199999999999999" x14ac:dyDescent="0.2">
      <c r="B654" s="150"/>
      <c r="D654" s="151" t="s">
        <v>203</v>
      </c>
      <c r="E654" s="152" t="s">
        <v>20</v>
      </c>
      <c r="F654" s="153" t="s">
        <v>5402</v>
      </c>
      <c r="H654" s="152" t="s">
        <v>20</v>
      </c>
      <c r="I654" s="154"/>
      <c r="L654" s="150"/>
      <c r="M654" s="155"/>
      <c r="T654" s="156"/>
      <c r="AT654" s="152" t="s">
        <v>203</v>
      </c>
      <c r="AU654" s="152" t="s">
        <v>89</v>
      </c>
      <c r="AV654" s="12" t="s">
        <v>22</v>
      </c>
      <c r="AW654" s="12" t="s">
        <v>39</v>
      </c>
      <c r="AX654" s="12" t="s">
        <v>80</v>
      </c>
      <c r="AY654" s="152" t="s">
        <v>192</v>
      </c>
    </row>
    <row r="655" spans="2:65" s="13" customFormat="1" ht="20.399999999999999" x14ac:dyDescent="0.2">
      <c r="B655" s="157"/>
      <c r="D655" s="151" t="s">
        <v>203</v>
      </c>
      <c r="E655" s="158" t="s">
        <v>20</v>
      </c>
      <c r="F655" s="159" t="s">
        <v>5403</v>
      </c>
      <c r="H655" s="160">
        <v>8.8010000000000002</v>
      </c>
      <c r="I655" s="161"/>
      <c r="L655" s="157"/>
      <c r="M655" s="162"/>
      <c r="T655" s="163"/>
      <c r="AT655" s="158" t="s">
        <v>203</v>
      </c>
      <c r="AU655" s="158" t="s">
        <v>89</v>
      </c>
      <c r="AV655" s="13" t="s">
        <v>89</v>
      </c>
      <c r="AW655" s="13" t="s">
        <v>39</v>
      </c>
      <c r="AX655" s="13" t="s">
        <v>80</v>
      </c>
      <c r="AY655" s="158" t="s">
        <v>192</v>
      </c>
    </row>
    <row r="656" spans="2:65" s="13" customFormat="1" ht="20.399999999999999" x14ac:dyDescent="0.2">
      <c r="B656" s="157"/>
      <c r="D656" s="151" t="s">
        <v>203</v>
      </c>
      <c r="E656" s="158" t="s">
        <v>20</v>
      </c>
      <c r="F656" s="159" t="s">
        <v>5404</v>
      </c>
      <c r="H656" s="160">
        <v>12.38</v>
      </c>
      <c r="I656" s="161"/>
      <c r="L656" s="157"/>
      <c r="M656" s="162"/>
      <c r="T656" s="163"/>
      <c r="AT656" s="158" t="s">
        <v>203</v>
      </c>
      <c r="AU656" s="158" t="s">
        <v>89</v>
      </c>
      <c r="AV656" s="13" t="s">
        <v>89</v>
      </c>
      <c r="AW656" s="13" t="s">
        <v>39</v>
      </c>
      <c r="AX656" s="13" t="s">
        <v>80</v>
      </c>
      <c r="AY656" s="158" t="s">
        <v>192</v>
      </c>
    </row>
    <row r="657" spans="2:65" s="12" customFormat="1" ht="10.199999999999999" x14ac:dyDescent="0.2">
      <c r="B657" s="150"/>
      <c r="D657" s="151" t="s">
        <v>203</v>
      </c>
      <c r="E657" s="152" t="s">
        <v>20</v>
      </c>
      <c r="F657" s="153" t="s">
        <v>5405</v>
      </c>
      <c r="H657" s="152" t="s">
        <v>20</v>
      </c>
      <c r="I657" s="154"/>
      <c r="L657" s="150"/>
      <c r="M657" s="155"/>
      <c r="T657" s="156"/>
      <c r="AT657" s="152" t="s">
        <v>203</v>
      </c>
      <c r="AU657" s="152" t="s">
        <v>89</v>
      </c>
      <c r="AV657" s="12" t="s">
        <v>22</v>
      </c>
      <c r="AW657" s="12" t="s">
        <v>39</v>
      </c>
      <c r="AX657" s="12" t="s">
        <v>80</v>
      </c>
      <c r="AY657" s="152" t="s">
        <v>192</v>
      </c>
    </row>
    <row r="658" spans="2:65" s="13" customFormat="1" ht="10.199999999999999" x14ac:dyDescent="0.2">
      <c r="B658" s="157"/>
      <c r="D658" s="151" t="s">
        <v>203</v>
      </c>
      <c r="E658" s="158" t="s">
        <v>20</v>
      </c>
      <c r="F658" s="159" t="s">
        <v>5406</v>
      </c>
      <c r="H658" s="160">
        <v>33.715000000000003</v>
      </c>
      <c r="I658" s="161"/>
      <c r="L658" s="157"/>
      <c r="M658" s="162"/>
      <c r="T658" s="163"/>
      <c r="AT658" s="158" t="s">
        <v>203</v>
      </c>
      <c r="AU658" s="158" t="s">
        <v>89</v>
      </c>
      <c r="AV658" s="13" t="s">
        <v>89</v>
      </c>
      <c r="AW658" s="13" t="s">
        <v>39</v>
      </c>
      <c r="AX658" s="13" t="s">
        <v>80</v>
      </c>
      <c r="AY658" s="158" t="s">
        <v>192</v>
      </c>
    </row>
    <row r="659" spans="2:65" s="14" customFormat="1" ht="10.199999999999999" x14ac:dyDescent="0.2">
      <c r="B659" s="164"/>
      <c r="D659" s="151" t="s">
        <v>203</v>
      </c>
      <c r="E659" s="165" t="s">
        <v>20</v>
      </c>
      <c r="F659" s="166" t="s">
        <v>207</v>
      </c>
      <c r="H659" s="167">
        <v>69.421999999999997</v>
      </c>
      <c r="I659" s="168"/>
      <c r="L659" s="164"/>
      <c r="M659" s="169"/>
      <c r="T659" s="170"/>
      <c r="AT659" s="165" t="s">
        <v>203</v>
      </c>
      <c r="AU659" s="165" t="s">
        <v>89</v>
      </c>
      <c r="AV659" s="14" t="s">
        <v>199</v>
      </c>
      <c r="AW659" s="14" t="s">
        <v>39</v>
      </c>
      <c r="AX659" s="14" t="s">
        <v>22</v>
      </c>
      <c r="AY659" s="165" t="s">
        <v>192</v>
      </c>
    </row>
    <row r="660" spans="2:65" s="1" customFormat="1" ht="16.5" customHeight="1" x14ac:dyDescent="0.2">
      <c r="B660" s="33"/>
      <c r="C660" s="133" t="s">
        <v>797</v>
      </c>
      <c r="D660" s="133" t="s">
        <v>194</v>
      </c>
      <c r="E660" s="134" t="s">
        <v>5481</v>
      </c>
      <c r="F660" s="135" t="s">
        <v>5482</v>
      </c>
      <c r="G660" s="136" t="s">
        <v>234</v>
      </c>
      <c r="H660" s="137">
        <v>536.67899999999997</v>
      </c>
      <c r="I660" s="138"/>
      <c r="J660" s="139">
        <f>ROUND(I660*H660,2)</f>
        <v>0</v>
      </c>
      <c r="K660" s="135" t="s">
        <v>20</v>
      </c>
      <c r="L660" s="33"/>
      <c r="M660" s="140" t="s">
        <v>20</v>
      </c>
      <c r="N660" s="141" t="s">
        <v>51</v>
      </c>
      <c r="P660" s="142">
        <f>O660*H660</f>
        <v>0</v>
      </c>
      <c r="Q660" s="142">
        <v>4.4999999999999997E-3</v>
      </c>
      <c r="R660" s="142">
        <f>Q660*H660</f>
        <v>2.4150554999999998</v>
      </c>
      <c r="S660" s="142">
        <v>0</v>
      </c>
      <c r="T660" s="143">
        <f>S660*H660</f>
        <v>0</v>
      </c>
      <c r="AR660" s="144" t="s">
        <v>350</v>
      </c>
      <c r="AT660" s="144" t="s">
        <v>194</v>
      </c>
      <c r="AU660" s="144" t="s">
        <v>89</v>
      </c>
      <c r="AY660" s="18" t="s">
        <v>192</v>
      </c>
      <c r="BE660" s="145">
        <f>IF(N660="základní",J660,0)</f>
        <v>0</v>
      </c>
      <c r="BF660" s="145">
        <f>IF(N660="snížená",J660,0)</f>
        <v>0</v>
      </c>
      <c r="BG660" s="145">
        <f>IF(N660="zákl. přenesená",J660,0)</f>
        <v>0</v>
      </c>
      <c r="BH660" s="145">
        <f>IF(N660="sníž. přenesená",J660,0)</f>
        <v>0</v>
      </c>
      <c r="BI660" s="145">
        <f>IF(N660="nulová",J660,0)</f>
        <v>0</v>
      </c>
      <c r="BJ660" s="18" t="s">
        <v>22</v>
      </c>
      <c r="BK660" s="145">
        <f>ROUND(I660*H660,2)</f>
        <v>0</v>
      </c>
      <c r="BL660" s="18" t="s">
        <v>350</v>
      </c>
      <c r="BM660" s="144" t="s">
        <v>5483</v>
      </c>
    </row>
    <row r="661" spans="2:65" s="12" customFormat="1" ht="10.199999999999999" x14ac:dyDescent="0.2">
      <c r="B661" s="150"/>
      <c r="D661" s="151" t="s">
        <v>203</v>
      </c>
      <c r="E661" s="152" t="s">
        <v>20</v>
      </c>
      <c r="F661" s="153" t="s">
        <v>5484</v>
      </c>
      <c r="H661" s="152" t="s">
        <v>20</v>
      </c>
      <c r="I661" s="154"/>
      <c r="L661" s="150"/>
      <c r="M661" s="155"/>
      <c r="T661" s="156"/>
      <c r="AT661" s="152" t="s">
        <v>203</v>
      </c>
      <c r="AU661" s="152" t="s">
        <v>89</v>
      </c>
      <c r="AV661" s="12" t="s">
        <v>22</v>
      </c>
      <c r="AW661" s="12" t="s">
        <v>39</v>
      </c>
      <c r="AX661" s="12" t="s">
        <v>80</v>
      </c>
      <c r="AY661" s="152" t="s">
        <v>192</v>
      </c>
    </row>
    <row r="662" spans="2:65" s="13" customFormat="1" ht="10.199999999999999" x14ac:dyDescent="0.2">
      <c r="B662" s="157"/>
      <c r="D662" s="151" t="s">
        <v>203</v>
      </c>
      <c r="E662" s="158" t="s">
        <v>20</v>
      </c>
      <c r="F662" s="159" t="s">
        <v>5168</v>
      </c>
      <c r="H662" s="160">
        <v>10.413</v>
      </c>
      <c r="I662" s="161"/>
      <c r="L662" s="157"/>
      <c r="M662" s="162"/>
      <c r="T662" s="163"/>
      <c r="AT662" s="158" t="s">
        <v>203</v>
      </c>
      <c r="AU662" s="158" t="s">
        <v>89</v>
      </c>
      <c r="AV662" s="13" t="s">
        <v>89</v>
      </c>
      <c r="AW662" s="13" t="s">
        <v>39</v>
      </c>
      <c r="AX662" s="13" t="s">
        <v>80</v>
      </c>
      <c r="AY662" s="158" t="s">
        <v>192</v>
      </c>
    </row>
    <row r="663" spans="2:65" s="13" customFormat="1" ht="10.199999999999999" x14ac:dyDescent="0.2">
      <c r="B663" s="157"/>
      <c r="D663" s="151" t="s">
        <v>203</v>
      </c>
      <c r="E663" s="158" t="s">
        <v>20</v>
      </c>
      <c r="F663" s="159" t="s">
        <v>5169</v>
      </c>
      <c r="H663" s="160">
        <v>29.766999999999999</v>
      </c>
      <c r="I663" s="161"/>
      <c r="L663" s="157"/>
      <c r="M663" s="162"/>
      <c r="T663" s="163"/>
      <c r="AT663" s="158" t="s">
        <v>203</v>
      </c>
      <c r="AU663" s="158" t="s">
        <v>89</v>
      </c>
      <c r="AV663" s="13" t="s">
        <v>89</v>
      </c>
      <c r="AW663" s="13" t="s">
        <v>39</v>
      </c>
      <c r="AX663" s="13" t="s">
        <v>80</v>
      </c>
      <c r="AY663" s="158" t="s">
        <v>192</v>
      </c>
    </row>
    <row r="664" spans="2:65" s="13" customFormat="1" ht="10.199999999999999" x14ac:dyDescent="0.2">
      <c r="B664" s="157"/>
      <c r="D664" s="151" t="s">
        <v>203</v>
      </c>
      <c r="E664" s="158" t="s">
        <v>20</v>
      </c>
      <c r="F664" s="159" t="s">
        <v>5170</v>
      </c>
      <c r="H664" s="160">
        <v>18.024000000000001</v>
      </c>
      <c r="I664" s="161"/>
      <c r="L664" s="157"/>
      <c r="M664" s="162"/>
      <c r="T664" s="163"/>
      <c r="AT664" s="158" t="s">
        <v>203</v>
      </c>
      <c r="AU664" s="158" t="s">
        <v>89</v>
      </c>
      <c r="AV664" s="13" t="s">
        <v>89</v>
      </c>
      <c r="AW664" s="13" t="s">
        <v>39</v>
      </c>
      <c r="AX664" s="13" t="s">
        <v>80</v>
      </c>
      <c r="AY664" s="158" t="s">
        <v>192</v>
      </c>
    </row>
    <row r="665" spans="2:65" s="13" customFormat="1" ht="10.199999999999999" x14ac:dyDescent="0.2">
      <c r="B665" s="157"/>
      <c r="D665" s="151" t="s">
        <v>203</v>
      </c>
      <c r="E665" s="158" t="s">
        <v>20</v>
      </c>
      <c r="F665" s="159" t="s">
        <v>5171</v>
      </c>
      <c r="H665" s="160">
        <v>24.864000000000001</v>
      </c>
      <c r="I665" s="161"/>
      <c r="L665" s="157"/>
      <c r="M665" s="162"/>
      <c r="T665" s="163"/>
      <c r="AT665" s="158" t="s">
        <v>203</v>
      </c>
      <c r="AU665" s="158" t="s">
        <v>89</v>
      </c>
      <c r="AV665" s="13" t="s">
        <v>89</v>
      </c>
      <c r="AW665" s="13" t="s">
        <v>39</v>
      </c>
      <c r="AX665" s="13" t="s">
        <v>80</v>
      </c>
      <c r="AY665" s="158" t="s">
        <v>192</v>
      </c>
    </row>
    <row r="666" spans="2:65" s="15" customFormat="1" ht="10.199999999999999" x14ac:dyDescent="0.2">
      <c r="B666" s="171"/>
      <c r="D666" s="151" t="s">
        <v>203</v>
      </c>
      <c r="E666" s="172" t="s">
        <v>20</v>
      </c>
      <c r="F666" s="173" t="s">
        <v>335</v>
      </c>
      <c r="H666" s="174">
        <v>83.067999999999998</v>
      </c>
      <c r="I666" s="175"/>
      <c r="L666" s="171"/>
      <c r="M666" s="176"/>
      <c r="T666" s="177"/>
      <c r="AT666" s="172" t="s">
        <v>203</v>
      </c>
      <c r="AU666" s="172" t="s">
        <v>89</v>
      </c>
      <c r="AV666" s="15" t="s">
        <v>225</v>
      </c>
      <c r="AW666" s="15" t="s">
        <v>39</v>
      </c>
      <c r="AX666" s="15" t="s">
        <v>80</v>
      </c>
      <c r="AY666" s="172" t="s">
        <v>192</v>
      </c>
    </row>
    <row r="667" spans="2:65" s="12" customFormat="1" ht="10.199999999999999" x14ac:dyDescent="0.2">
      <c r="B667" s="150"/>
      <c r="D667" s="151" t="s">
        <v>203</v>
      </c>
      <c r="E667" s="152" t="s">
        <v>20</v>
      </c>
      <c r="F667" s="153" t="s">
        <v>5485</v>
      </c>
      <c r="H667" s="152" t="s">
        <v>20</v>
      </c>
      <c r="I667" s="154"/>
      <c r="L667" s="150"/>
      <c r="M667" s="155"/>
      <c r="T667" s="156"/>
      <c r="AT667" s="152" t="s">
        <v>203</v>
      </c>
      <c r="AU667" s="152" t="s">
        <v>89</v>
      </c>
      <c r="AV667" s="12" t="s">
        <v>22</v>
      </c>
      <c r="AW667" s="12" t="s">
        <v>39</v>
      </c>
      <c r="AX667" s="12" t="s">
        <v>80</v>
      </c>
      <c r="AY667" s="152" t="s">
        <v>192</v>
      </c>
    </row>
    <row r="668" spans="2:65" s="13" customFormat="1" ht="10.199999999999999" x14ac:dyDescent="0.2">
      <c r="B668" s="157"/>
      <c r="D668" s="151" t="s">
        <v>203</v>
      </c>
      <c r="E668" s="158" t="s">
        <v>20</v>
      </c>
      <c r="F668" s="159" t="s">
        <v>5172</v>
      </c>
      <c r="H668" s="160">
        <v>63.101999999999997</v>
      </c>
      <c r="I668" s="161"/>
      <c r="L668" s="157"/>
      <c r="M668" s="162"/>
      <c r="T668" s="163"/>
      <c r="AT668" s="158" t="s">
        <v>203</v>
      </c>
      <c r="AU668" s="158" t="s">
        <v>89</v>
      </c>
      <c r="AV668" s="13" t="s">
        <v>89</v>
      </c>
      <c r="AW668" s="13" t="s">
        <v>39</v>
      </c>
      <c r="AX668" s="13" t="s">
        <v>80</v>
      </c>
      <c r="AY668" s="158" t="s">
        <v>192</v>
      </c>
    </row>
    <row r="669" spans="2:65" s="15" customFormat="1" ht="10.199999999999999" x14ac:dyDescent="0.2">
      <c r="B669" s="171"/>
      <c r="D669" s="151" t="s">
        <v>203</v>
      </c>
      <c r="E669" s="172" t="s">
        <v>20</v>
      </c>
      <c r="F669" s="173" t="s">
        <v>335</v>
      </c>
      <c r="H669" s="174">
        <v>63.101999999999997</v>
      </c>
      <c r="I669" s="175"/>
      <c r="L669" s="171"/>
      <c r="M669" s="176"/>
      <c r="T669" s="177"/>
      <c r="AT669" s="172" t="s">
        <v>203</v>
      </c>
      <c r="AU669" s="172" t="s">
        <v>89</v>
      </c>
      <c r="AV669" s="15" t="s">
        <v>225</v>
      </c>
      <c r="AW669" s="15" t="s">
        <v>39</v>
      </c>
      <c r="AX669" s="15" t="s">
        <v>80</v>
      </c>
      <c r="AY669" s="172" t="s">
        <v>192</v>
      </c>
    </row>
    <row r="670" spans="2:65" s="12" customFormat="1" ht="10.199999999999999" x14ac:dyDescent="0.2">
      <c r="B670" s="150"/>
      <c r="D670" s="151" t="s">
        <v>203</v>
      </c>
      <c r="E670" s="152" t="s">
        <v>20</v>
      </c>
      <c r="F670" s="153" t="s">
        <v>5486</v>
      </c>
      <c r="H670" s="152" t="s">
        <v>20</v>
      </c>
      <c r="I670" s="154"/>
      <c r="L670" s="150"/>
      <c r="M670" s="155"/>
      <c r="T670" s="156"/>
      <c r="AT670" s="152" t="s">
        <v>203</v>
      </c>
      <c r="AU670" s="152" t="s">
        <v>89</v>
      </c>
      <c r="AV670" s="12" t="s">
        <v>22</v>
      </c>
      <c r="AW670" s="12" t="s">
        <v>39</v>
      </c>
      <c r="AX670" s="12" t="s">
        <v>80</v>
      </c>
      <c r="AY670" s="152" t="s">
        <v>192</v>
      </c>
    </row>
    <row r="671" spans="2:65" s="13" customFormat="1" ht="20.399999999999999" x14ac:dyDescent="0.2">
      <c r="B671" s="157"/>
      <c r="D671" s="151" t="s">
        <v>203</v>
      </c>
      <c r="E671" s="158" t="s">
        <v>20</v>
      </c>
      <c r="F671" s="159" t="s">
        <v>5487</v>
      </c>
      <c r="H671" s="160">
        <v>118.40600000000001</v>
      </c>
      <c r="I671" s="161"/>
      <c r="L671" s="157"/>
      <c r="M671" s="162"/>
      <c r="T671" s="163"/>
      <c r="AT671" s="158" t="s">
        <v>203</v>
      </c>
      <c r="AU671" s="158" t="s">
        <v>89</v>
      </c>
      <c r="AV671" s="13" t="s">
        <v>89</v>
      </c>
      <c r="AW671" s="13" t="s">
        <v>39</v>
      </c>
      <c r="AX671" s="13" t="s">
        <v>80</v>
      </c>
      <c r="AY671" s="158" t="s">
        <v>192</v>
      </c>
    </row>
    <row r="672" spans="2:65" s="12" customFormat="1" ht="10.199999999999999" x14ac:dyDescent="0.2">
      <c r="B672" s="150"/>
      <c r="D672" s="151" t="s">
        <v>203</v>
      </c>
      <c r="E672" s="152" t="s">
        <v>20</v>
      </c>
      <c r="F672" s="153" t="s">
        <v>5210</v>
      </c>
      <c r="H672" s="152" t="s">
        <v>20</v>
      </c>
      <c r="I672" s="154"/>
      <c r="L672" s="150"/>
      <c r="M672" s="155"/>
      <c r="T672" s="156"/>
      <c r="AT672" s="152" t="s">
        <v>203</v>
      </c>
      <c r="AU672" s="152" t="s">
        <v>89</v>
      </c>
      <c r="AV672" s="12" t="s">
        <v>22</v>
      </c>
      <c r="AW672" s="12" t="s">
        <v>39</v>
      </c>
      <c r="AX672" s="12" t="s">
        <v>80</v>
      </c>
      <c r="AY672" s="152" t="s">
        <v>192</v>
      </c>
    </row>
    <row r="673" spans="2:65" s="13" customFormat="1" ht="10.199999999999999" x14ac:dyDescent="0.2">
      <c r="B673" s="157"/>
      <c r="D673" s="151" t="s">
        <v>203</v>
      </c>
      <c r="E673" s="158" t="s">
        <v>20</v>
      </c>
      <c r="F673" s="159" t="s">
        <v>5211</v>
      </c>
      <c r="H673" s="160">
        <v>15.737</v>
      </c>
      <c r="I673" s="161"/>
      <c r="L673" s="157"/>
      <c r="M673" s="162"/>
      <c r="T673" s="163"/>
      <c r="AT673" s="158" t="s">
        <v>203</v>
      </c>
      <c r="AU673" s="158" t="s">
        <v>89</v>
      </c>
      <c r="AV673" s="13" t="s">
        <v>89</v>
      </c>
      <c r="AW673" s="13" t="s">
        <v>39</v>
      </c>
      <c r="AX673" s="13" t="s">
        <v>80</v>
      </c>
      <c r="AY673" s="158" t="s">
        <v>192</v>
      </c>
    </row>
    <row r="674" spans="2:65" s="12" customFormat="1" ht="10.199999999999999" x14ac:dyDescent="0.2">
      <c r="B674" s="150"/>
      <c r="D674" s="151" t="s">
        <v>203</v>
      </c>
      <c r="E674" s="152" t="s">
        <v>20</v>
      </c>
      <c r="F674" s="153" t="s">
        <v>5244</v>
      </c>
      <c r="H674" s="152" t="s">
        <v>20</v>
      </c>
      <c r="I674" s="154"/>
      <c r="L674" s="150"/>
      <c r="M674" s="155"/>
      <c r="T674" s="156"/>
      <c r="AT674" s="152" t="s">
        <v>203</v>
      </c>
      <c r="AU674" s="152" t="s">
        <v>89</v>
      </c>
      <c r="AV674" s="12" t="s">
        <v>22</v>
      </c>
      <c r="AW674" s="12" t="s">
        <v>39</v>
      </c>
      <c r="AX674" s="12" t="s">
        <v>80</v>
      </c>
      <c r="AY674" s="152" t="s">
        <v>192</v>
      </c>
    </row>
    <row r="675" spans="2:65" s="13" customFormat="1" ht="10.199999999999999" x14ac:dyDescent="0.2">
      <c r="B675" s="157"/>
      <c r="D675" s="151" t="s">
        <v>203</v>
      </c>
      <c r="E675" s="158" t="s">
        <v>20</v>
      </c>
      <c r="F675" s="159" t="s">
        <v>5245</v>
      </c>
      <c r="H675" s="160">
        <v>54.125</v>
      </c>
      <c r="I675" s="161"/>
      <c r="L675" s="157"/>
      <c r="M675" s="162"/>
      <c r="T675" s="163"/>
      <c r="AT675" s="158" t="s">
        <v>203</v>
      </c>
      <c r="AU675" s="158" t="s">
        <v>89</v>
      </c>
      <c r="AV675" s="13" t="s">
        <v>89</v>
      </c>
      <c r="AW675" s="13" t="s">
        <v>39</v>
      </c>
      <c r="AX675" s="13" t="s">
        <v>80</v>
      </c>
      <c r="AY675" s="158" t="s">
        <v>192</v>
      </c>
    </row>
    <row r="676" spans="2:65" s="13" customFormat="1" ht="10.199999999999999" x14ac:dyDescent="0.2">
      <c r="B676" s="157"/>
      <c r="D676" s="151" t="s">
        <v>203</v>
      </c>
      <c r="E676" s="158" t="s">
        <v>20</v>
      </c>
      <c r="F676" s="159" t="s">
        <v>5246</v>
      </c>
      <c r="H676" s="160">
        <v>202.24100000000001</v>
      </c>
      <c r="I676" s="161"/>
      <c r="L676" s="157"/>
      <c r="M676" s="162"/>
      <c r="T676" s="163"/>
      <c r="AT676" s="158" t="s">
        <v>203</v>
      </c>
      <c r="AU676" s="158" t="s">
        <v>89</v>
      </c>
      <c r="AV676" s="13" t="s">
        <v>89</v>
      </c>
      <c r="AW676" s="13" t="s">
        <v>39</v>
      </c>
      <c r="AX676" s="13" t="s">
        <v>80</v>
      </c>
      <c r="AY676" s="158" t="s">
        <v>192</v>
      </c>
    </row>
    <row r="677" spans="2:65" s="14" customFormat="1" ht="10.199999999999999" x14ac:dyDescent="0.2">
      <c r="B677" s="164"/>
      <c r="D677" s="151" t="s">
        <v>203</v>
      </c>
      <c r="E677" s="165" t="s">
        <v>20</v>
      </c>
      <c r="F677" s="166" t="s">
        <v>207</v>
      </c>
      <c r="H677" s="167">
        <v>536.67899999999997</v>
      </c>
      <c r="I677" s="168"/>
      <c r="L677" s="164"/>
      <c r="M677" s="169"/>
      <c r="T677" s="170"/>
      <c r="AT677" s="165" t="s">
        <v>203</v>
      </c>
      <c r="AU677" s="165" t="s">
        <v>89</v>
      </c>
      <c r="AV677" s="14" t="s">
        <v>199</v>
      </c>
      <c r="AW677" s="14" t="s">
        <v>39</v>
      </c>
      <c r="AX677" s="14" t="s">
        <v>22</v>
      </c>
      <c r="AY677" s="165" t="s">
        <v>192</v>
      </c>
    </row>
    <row r="678" spans="2:65" s="1" customFormat="1" ht="33" customHeight="1" x14ac:dyDescent="0.2">
      <c r="B678" s="33"/>
      <c r="C678" s="133" t="s">
        <v>802</v>
      </c>
      <c r="D678" s="133" t="s">
        <v>194</v>
      </c>
      <c r="E678" s="134" t="s">
        <v>5488</v>
      </c>
      <c r="F678" s="135" t="s">
        <v>5489</v>
      </c>
      <c r="G678" s="136" t="s">
        <v>898</v>
      </c>
      <c r="H678" s="137">
        <v>6.5359999999999996</v>
      </c>
      <c r="I678" s="138"/>
      <c r="J678" s="139">
        <f>ROUND(I678*H678,2)</f>
        <v>0</v>
      </c>
      <c r="K678" s="135" t="s">
        <v>198</v>
      </c>
      <c r="L678" s="33"/>
      <c r="M678" s="140" t="s">
        <v>20</v>
      </c>
      <c r="N678" s="141" t="s">
        <v>51</v>
      </c>
      <c r="P678" s="142">
        <f>O678*H678</f>
        <v>0</v>
      </c>
      <c r="Q678" s="142">
        <v>0</v>
      </c>
      <c r="R678" s="142">
        <f>Q678*H678</f>
        <v>0</v>
      </c>
      <c r="S678" s="142">
        <v>0</v>
      </c>
      <c r="T678" s="143">
        <f>S678*H678</f>
        <v>0</v>
      </c>
      <c r="AR678" s="144" t="s">
        <v>350</v>
      </c>
      <c r="AT678" s="144" t="s">
        <v>194</v>
      </c>
      <c r="AU678" s="144" t="s">
        <v>89</v>
      </c>
      <c r="AY678" s="18" t="s">
        <v>192</v>
      </c>
      <c r="BE678" s="145">
        <f>IF(N678="základní",J678,0)</f>
        <v>0</v>
      </c>
      <c r="BF678" s="145">
        <f>IF(N678="snížená",J678,0)</f>
        <v>0</v>
      </c>
      <c r="BG678" s="145">
        <f>IF(N678="zákl. přenesená",J678,0)</f>
        <v>0</v>
      </c>
      <c r="BH678" s="145">
        <f>IF(N678="sníž. přenesená",J678,0)</f>
        <v>0</v>
      </c>
      <c r="BI678" s="145">
        <f>IF(N678="nulová",J678,0)</f>
        <v>0</v>
      </c>
      <c r="BJ678" s="18" t="s">
        <v>22</v>
      </c>
      <c r="BK678" s="145">
        <f>ROUND(I678*H678,2)</f>
        <v>0</v>
      </c>
      <c r="BL678" s="18" t="s">
        <v>350</v>
      </c>
      <c r="BM678" s="144" t="s">
        <v>5490</v>
      </c>
    </row>
    <row r="679" spans="2:65" s="1" customFormat="1" ht="10.199999999999999" x14ac:dyDescent="0.2">
      <c r="B679" s="33"/>
      <c r="D679" s="146" t="s">
        <v>201</v>
      </c>
      <c r="F679" s="147" t="s">
        <v>5491</v>
      </c>
      <c r="I679" s="148"/>
      <c r="L679" s="33"/>
      <c r="M679" s="179"/>
      <c r="N679" s="180"/>
      <c r="O679" s="180"/>
      <c r="P679" s="180"/>
      <c r="Q679" s="180"/>
      <c r="R679" s="180"/>
      <c r="S679" s="180"/>
      <c r="T679" s="181"/>
      <c r="AT679" s="18" t="s">
        <v>201</v>
      </c>
      <c r="AU679" s="18" t="s">
        <v>89</v>
      </c>
    </row>
    <row r="680" spans="2:65" s="1" customFormat="1" ht="6.9" customHeight="1" x14ac:dyDescent="0.2">
      <c r="B680" s="42"/>
      <c r="C680" s="43"/>
      <c r="D680" s="43"/>
      <c r="E680" s="43"/>
      <c r="F680" s="43"/>
      <c r="G680" s="43"/>
      <c r="H680" s="43"/>
      <c r="I680" s="43"/>
      <c r="J680" s="43"/>
      <c r="K680" s="43"/>
      <c r="L680" s="33"/>
    </row>
  </sheetData>
  <sheetProtection algorithmName="SHA-512" hashValue="WIG+U+zppAyakcaJCfZRGKn49blV3RVb23RuUdqdacgqsT0U7+vCtMCqDky2vFcX/8ngmgliTJ2WMt8GslYa3g==" saltValue="1Ev69wXPIb/QN8xzXz32ql92jR2+2DIUh4iBY8DJdH/lz/Cu7lTMY1aQ8O63pbequt1D8R6mfD8+yX5D7HOumg==" spinCount="100000" sheet="1" objects="1" scenarios="1" formatColumns="0" formatRows="0" autoFilter="0"/>
  <autoFilter ref="C94:K679" xr:uid="{00000000-0009-0000-0000-000004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0400-000000000000}"/>
    <hyperlink ref="F141" r:id="rId2" xr:uid="{00000000-0004-0000-0400-000001000000}"/>
    <hyperlink ref="F165" r:id="rId3" xr:uid="{00000000-0004-0000-0400-000002000000}"/>
    <hyperlink ref="F170" r:id="rId4" xr:uid="{00000000-0004-0000-0400-000003000000}"/>
    <hyperlink ref="F175" r:id="rId5" xr:uid="{00000000-0004-0000-0400-000004000000}"/>
    <hyperlink ref="F196" r:id="rId6" xr:uid="{00000000-0004-0000-0400-000005000000}"/>
    <hyperlink ref="F201" r:id="rId7" xr:uid="{00000000-0004-0000-0400-000006000000}"/>
    <hyperlink ref="F232" r:id="rId8" xr:uid="{00000000-0004-0000-0400-000007000000}"/>
    <hyperlink ref="F254" r:id="rId9" xr:uid="{00000000-0004-0000-0400-000008000000}"/>
    <hyperlink ref="F276" r:id="rId10" xr:uid="{00000000-0004-0000-0400-000009000000}"/>
    <hyperlink ref="F299" r:id="rId11" xr:uid="{00000000-0004-0000-0400-00000A000000}"/>
    <hyperlink ref="F304" r:id="rId12" xr:uid="{00000000-0004-0000-0400-00000B000000}"/>
    <hyperlink ref="F309" r:id="rId13" xr:uid="{00000000-0004-0000-0400-00000C000000}"/>
    <hyperlink ref="F314" r:id="rId14" xr:uid="{00000000-0004-0000-0400-00000D000000}"/>
    <hyperlink ref="F319" r:id="rId15" xr:uid="{00000000-0004-0000-0400-00000E000000}"/>
    <hyperlink ref="F324" r:id="rId16" xr:uid="{00000000-0004-0000-0400-00000F000000}"/>
    <hyperlink ref="F329" r:id="rId17" xr:uid="{00000000-0004-0000-0400-000010000000}"/>
    <hyperlink ref="F334" r:id="rId18" xr:uid="{00000000-0004-0000-0400-000011000000}"/>
    <hyperlink ref="F340" r:id="rId19" xr:uid="{00000000-0004-0000-0400-000012000000}"/>
    <hyperlink ref="F363" r:id="rId20" xr:uid="{00000000-0004-0000-0400-000013000000}"/>
    <hyperlink ref="F368" r:id="rId21" xr:uid="{00000000-0004-0000-0400-000014000000}"/>
    <hyperlink ref="F373" r:id="rId22" xr:uid="{00000000-0004-0000-0400-000015000000}"/>
    <hyperlink ref="F378" r:id="rId23" xr:uid="{00000000-0004-0000-0400-000016000000}"/>
    <hyperlink ref="F386" r:id="rId24" xr:uid="{00000000-0004-0000-0400-000017000000}"/>
    <hyperlink ref="F391" r:id="rId25" xr:uid="{00000000-0004-0000-0400-000018000000}"/>
    <hyperlink ref="F396" r:id="rId26" xr:uid="{00000000-0004-0000-0400-000019000000}"/>
    <hyperlink ref="F406" r:id="rId27" xr:uid="{00000000-0004-0000-0400-00001A000000}"/>
    <hyperlink ref="F411" r:id="rId28" xr:uid="{00000000-0004-0000-0400-00001B000000}"/>
    <hyperlink ref="F421" r:id="rId29" xr:uid="{00000000-0004-0000-0400-00001C000000}"/>
    <hyperlink ref="F431" r:id="rId30" xr:uid="{00000000-0004-0000-0400-00001D000000}"/>
    <hyperlink ref="F441" r:id="rId31" xr:uid="{00000000-0004-0000-0400-00001E000000}"/>
    <hyperlink ref="F446" r:id="rId32" xr:uid="{00000000-0004-0000-0400-00001F000000}"/>
    <hyperlink ref="F451" r:id="rId33" xr:uid="{00000000-0004-0000-0400-000020000000}"/>
    <hyperlink ref="F456" r:id="rId34" xr:uid="{00000000-0004-0000-0400-000021000000}"/>
    <hyperlink ref="F464" r:id="rId35" xr:uid="{00000000-0004-0000-0400-000022000000}"/>
    <hyperlink ref="F469" r:id="rId36" xr:uid="{00000000-0004-0000-0400-000023000000}"/>
    <hyperlink ref="F474" r:id="rId37" xr:uid="{00000000-0004-0000-0400-000024000000}"/>
    <hyperlink ref="F482" r:id="rId38" xr:uid="{00000000-0004-0000-0400-000025000000}"/>
    <hyperlink ref="F487" r:id="rId39" xr:uid="{00000000-0004-0000-0400-000026000000}"/>
    <hyperlink ref="F492" r:id="rId40" xr:uid="{00000000-0004-0000-0400-000027000000}"/>
    <hyperlink ref="F500" r:id="rId41" xr:uid="{00000000-0004-0000-0400-000028000000}"/>
    <hyperlink ref="F505" r:id="rId42" xr:uid="{00000000-0004-0000-0400-000029000000}"/>
    <hyperlink ref="F518" r:id="rId43" xr:uid="{00000000-0004-0000-0400-00002A000000}"/>
    <hyperlink ref="F520" r:id="rId44" xr:uid="{00000000-0004-0000-0400-00002B000000}"/>
    <hyperlink ref="F522" r:id="rId45" xr:uid="{00000000-0004-0000-0400-00002C000000}"/>
    <hyperlink ref="F525" r:id="rId46" xr:uid="{00000000-0004-0000-0400-00002D000000}"/>
    <hyperlink ref="F528" r:id="rId47" xr:uid="{00000000-0004-0000-0400-00002E000000}"/>
    <hyperlink ref="F532" r:id="rId48" xr:uid="{00000000-0004-0000-0400-00002F000000}"/>
    <hyperlink ref="F570" r:id="rId49" xr:uid="{00000000-0004-0000-0400-000030000000}"/>
    <hyperlink ref="F611" r:id="rId50" xr:uid="{00000000-0004-0000-0400-000031000000}"/>
    <hyperlink ref="F616" r:id="rId51" xr:uid="{00000000-0004-0000-0400-000032000000}"/>
    <hyperlink ref="F621" r:id="rId52" xr:uid="{00000000-0004-0000-0400-000033000000}"/>
    <hyperlink ref="F626" r:id="rId53" xr:uid="{00000000-0004-0000-0400-000034000000}"/>
    <hyperlink ref="F635" r:id="rId54" xr:uid="{00000000-0004-0000-0400-000035000000}"/>
    <hyperlink ref="F640" r:id="rId55" xr:uid="{00000000-0004-0000-0400-000036000000}"/>
    <hyperlink ref="F648" r:id="rId56" xr:uid="{00000000-0004-0000-0400-000037000000}"/>
    <hyperlink ref="F679" r:id="rId57" xr:uid="{00000000-0004-0000-0400-000038000000}"/>
  </hyperlinks>
  <pageMargins left="0.39374999999999999" right="0.39374999999999999" top="0.39374999999999999" bottom="0.39374999999999999" header="0" footer="0"/>
  <pageSetup paperSize="9" scale="84" fitToHeight="100" orientation="landscape" blackAndWhite="1" r:id="rId58"/>
  <headerFooter>
    <oddFooter>&amp;CStrana &amp;P z &amp;N</oddFooter>
  </headerFooter>
  <drawing r:id="rId5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315"/>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106</v>
      </c>
    </row>
    <row r="3" spans="2:46" ht="6.9" customHeight="1" x14ac:dyDescent="0.2">
      <c r="B3" s="19"/>
      <c r="C3" s="20"/>
      <c r="D3" s="20"/>
      <c r="E3" s="20"/>
      <c r="F3" s="20"/>
      <c r="G3" s="20"/>
      <c r="H3" s="20"/>
      <c r="I3" s="20"/>
      <c r="J3" s="20"/>
      <c r="K3" s="20"/>
      <c r="L3" s="21"/>
      <c r="AT3" s="18" t="s">
        <v>89</v>
      </c>
    </row>
    <row r="4" spans="2:46" ht="24.9" customHeight="1" x14ac:dyDescent="0.2">
      <c r="B4" s="21"/>
      <c r="D4" s="22" t="s">
        <v>141</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150</v>
      </c>
      <c r="L8" s="21"/>
    </row>
    <row r="9" spans="2:46" s="1" customFormat="1" ht="16.5" customHeight="1" x14ac:dyDescent="0.2">
      <c r="B9" s="33"/>
      <c r="E9" s="339" t="s">
        <v>153</v>
      </c>
      <c r="F9" s="341"/>
      <c r="G9" s="341"/>
      <c r="H9" s="341"/>
      <c r="L9" s="33"/>
    </row>
    <row r="10" spans="2:46" s="1" customFormat="1" ht="12" customHeight="1" x14ac:dyDescent="0.2">
      <c r="B10" s="33"/>
      <c r="D10" s="28" t="s">
        <v>156</v>
      </c>
      <c r="L10" s="33"/>
    </row>
    <row r="11" spans="2:46" s="1" customFormat="1" ht="16.5" customHeight="1" x14ac:dyDescent="0.2">
      <c r="B11" s="33"/>
      <c r="E11" s="303" t="s">
        <v>5492</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24</v>
      </c>
      <c r="I14" s="28" t="s">
        <v>25</v>
      </c>
      <c r="J14" s="50" t="str">
        <f>'Rekapitulace stavby'!AN8</f>
        <v>24. 4. 2024</v>
      </c>
      <c r="L14" s="33"/>
    </row>
    <row r="15" spans="2:46" s="1" customFormat="1" ht="10.8" customHeight="1" x14ac:dyDescent="0.2">
      <c r="B15" s="33"/>
      <c r="L15" s="33"/>
    </row>
    <row r="16" spans="2:46" s="1" customFormat="1" ht="12" customHeight="1" x14ac:dyDescent="0.2">
      <c r="B16" s="33"/>
      <c r="D16" s="28" t="s">
        <v>29</v>
      </c>
      <c r="I16" s="28" t="s">
        <v>30</v>
      </c>
      <c r="J16" s="26" t="s">
        <v>31</v>
      </c>
      <c r="L16" s="33"/>
    </row>
    <row r="17" spans="2:12" s="1" customFormat="1" ht="18" customHeight="1" x14ac:dyDescent="0.2">
      <c r="B17" s="33"/>
      <c r="E17" s="26" t="s">
        <v>32</v>
      </c>
      <c r="I17" s="28" t="s">
        <v>33</v>
      </c>
      <c r="J17" s="26" t="s">
        <v>34</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20</v>
      </c>
      <c r="L22" s="33"/>
    </row>
    <row r="23" spans="2:12" s="1" customFormat="1" ht="18" customHeight="1" x14ac:dyDescent="0.2">
      <c r="B23" s="33"/>
      <c r="E23" s="26" t="s">
        <v>38</v>
      </c>
      <c r="I23" s="28" t="s">
        <v>33</v>
      </c>
      <c r="J23" s="26" t="s">
        <v>20</v>
      </c>
      <c r="L23" s="33"/>
    </row>
    <row r="24" spans="2:12" s="1" customFormat="1" ht="6.9" customHeight="1" x14ac:dyDescent="0.2">
      <c r="B24" s="33"/>
      <c r="L24" s="33"/>
    </row>
    <row r="25" spans="2:12" s="1" customFormat="1" ht="12" customHeight="1" x14ac:dyDescent="0.2">
      <c r="B25" s="33"/>
      <c r="D25" s="28" t="s">
        <v>40</v>
      </c>
      <c r="I25" s="28" t="s">
        <v>30</v>
      </c>
      <c r="J25" s="26" t="s">
        <v>41</v>
      </c>
      <c r="L25" s="33"/>
    </row>
    <row r="26" spans="2:12" s="1" customFormat="1" ht="18" customHeight="1" x14ac:dyDescent="0.2">
      <c r="B26" s="33"/>
      <c r="E26" s="26" t="s">
        <v>42</v>
      </c>
      <c r="I26" s="28" t="s">
        <v>33</v>
      </c>
      <c r="J26" s="26" t="s">
        <v>43</v>
      </c>
      <c r="L26" s="33"/>
    </row>
    <row r="27" spans="2:12" s="1" customFormat="1" ht="6.9" customHeight="1" x14ac:dyDescent="0.2">
      <c r="B27" s="33"/>
      <c r="L27" s="33"/>
    </row>
    <row r="28" spans="2:12" s="1" customFormat="1" ht="12" customHeight="1" x14ac:dyDescent="0.2">
      <c r="B28" s="33"/>
      <c r="D28" s="28" t="s">
        <v>44</v>
      </c>
      <c r="L28" s="33"/>
    </row>
    <row r="29" spans="2:12" s="7" customFormat="1" ht="16.5" customHeight="1" x14ac:dyDescent="0.2">
      <c r="B29" s="93"/>
      <c r="E29" s="314" t="s">
        <v>20</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ROUND(J94,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ROUND((SUM(BE94:BE314)),  2)</f>
        <v>0</v>
      </c>
      <c r="I35" s="95">
        <v>0.21</v>
      </c>
      <c r="J35" s="84">
        <f>ROUND(((SUM(BE94:BE314))*I35),  2)</f>
        <v>0</v>
      </c>
      <c r="L35" s="33"/>
    </row>
    <row r="36" spans="2:12" s="1" customFormat="1" ht="14.4" customHeight="1" x14ac:dyDescent="0.2">
      <c r="B36" s="33"/>
      <c r="E36" s="28" t="s">
        <v>52</v>
      </c>
      <c r="F36" s="84">
        <f>ROUND((SUM(BF94:BF314)),  2)</f>
        <v>0</v>
      </c>
      <c r="I36" s="95">
        <v>0.12</v>
      </c>
      <c r="J36" s="84">
        <f>ROUND(((SUM(BF94:BF314))*I36),  2)</f>
        <v>0</v>
      </c>
      <c r="L36" s="33"/>
    </row>
    <row r="37" spans="2:12" s="1" customFormat="1" ht="14.4" hidden="1" customHeight="1" x14ac:dyDescent="0.2">
      <c r="B37" s="33"/>
      <c r="E37" s="28" t="s">
        <v>53</v>
      </c>
      <c r="F37" s="84">
        <f>ROUND((SUM(BG94:BG314)),  2)</f>
        <v>0</v>
      </c>
      <c r="I37" s="95">
        <v>0.21</v>
      </c>
      <c r="J37" s="84">
        <f>0</f>
        <v>0</v>
      </c>
      <c r="L37" s="33"/>
    </row>
    <row r="38" spans="2:12" s="1" customFormat="1" ht="14.4" hidden="1" customHeight="1" x14ac:dyDescent="0.2">
      <c r="B38" s="33"/>
      <c r="E38" s="28" t="s">
        <v>54</v>
      </c>
      <c r="F38" s="84">
        <f>ROUND((SUM(BH94:BH314)),  2)</f>
        <v>0</v>
      </c>
      <c r="I38" s="95">
        <v>0.12</v>
      </c>
      <c r="J38" s="84">
        <f>0</f>
        <v>0</v>
      </c>
      <c r="L38" s="33"/>
    </row>
    <row r="39" spans="2:12" s="1" customFormat="1" ht="14.4" hidden="1" customHeight="1" x14ac:dyDescent="0.2">
      <c r="B39" s="33"/>
      <c r="E39" s="28" t="s">
        <v>55</v>
      </c>
      <c r="F39" s="84">
        <f>ROUND((SUM(BI94:BI314)),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159</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150</v>
      </c>
      <c r="L51" s="21"/>
    </row>
    <row r="52" spans="2:47" s="1" customFormat="1" ht="16.5" customHeight="1" x14ac:dyDescent="0.2">
      <c r="B52" s="33"/>
      <c r="E52" s="339" t="s">
        <v>153</v>
      </c>
      <c r="F52" s="341"/>
      <c r="G52" s="341"/>
      <c r="H52" s="341"/>
      <c r="L52" s="33"/>
    </row>
    <row r="53" spans="2:47" s="1" customFormat="1" ht="12" customHeight="1" x14ac:dyDescent="0.2">
      <c r="B53" s="33"/>
      <c r="C53" s="28" t="s">
        <v>156</v>
      </c>
      <c r="L53" s="33"/>
    </row>
    <row r="54" spans="2:47" s="1" customFormat="1" ht="16.5" customHeight="1" x14ac:dyDescent="0.2">
      <c r="B54" s="33"/>
      <c r="E54" s="303" t="str">
        <f>E11</f>
        <v>05 - Výrobky</v>
      </c>
      <c r="F54" s="341"/>
      <c r="G54" s="341"/>
      <c r="H54" s="341"/>
      <c r="L54" s="33"/>
    </row>
    <row r="55" spans="2:47" s="1" customFormat="1" ht="6.9" customHeight="1" x14ac:dyDescent="0.2">
      <c r="B55" s="33"/>
      <c r="L55" s="33"/>
    </row>
    <row r="56" spans="2:47" s="1" customFormat="1" ht="12" customHeight="1" x14ac:dyDescent="0.2">
      <c r="B56" s="33"/>
      <c r="C56" s="28" t="s">
        <v>23</v>
      </c>
      <c r="F56" s="26" t="str">
        <f>F14</f>
        <v>Liberec</v>
      </c>
      <c r="I56" s="28" t="s">
        <v>25</v>
      </c>
      <c r="J56" s="50" t="str">
        <f>IF(J14="","",J14)</f>
        <v>24. 4. 2024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Atelier Železná</v>
      </c>
      <c r="L58" s="33"/>
    </row>
    <row r="59" spans="2:47" s="1" customFormat="1" ht="15.15" customHeight="1" x14ac:dyDescent="0.2">
      <c r="B59" s="33"/>
      <c r="C59" s="28" t="s">
        <v>35</v>
      </c>
      <c r="F59" s="26" t="str">
        <f>IF(E20="","",E20)</f>
        <v>Vyplň údaj</v>
      </c>
      <c r="I59" s="28" t="s">
        <v>40</v>
      </c>
      <c r="J59" s="31" t="str">
        <f>E26</f>
        <v>Propos Liberec s.r.o.</v>
      </c>
      <c r="L59" s="33"/>
    </row>
    <row r="60" spans="2:47" s="1" customFormat="1" ht="10.35" customHeight="1" x14ac:dyDescent="0.2">
      <c r="B60" s="33"/>
      <c r="L60" s="33"/>
    </row>
    <row r="61" spans="2:47" s="1" customFormat="1" ht="29.25" customHeight="1" x14ac:dyDescent="0.2">
      <c r="B61" s="33"/>
      <c r="C61" s="102" t="s">
        <v>160</v>
      </c>
      <c r="D61" s="96"/>
      <c r="E61" s="96"/>
      <c r="F61" s="96"/>
      <c r="G61" s="96"/>
      <c r="H61" s="96"/>
      <c r="I61" s="96"/>
      <c r="J61" s="103" t="s">
        <v>161</v>
      </c>
      <c r="K61" s="96"/>
      <c r="L61" s="33"/>
    </row>
    <row r="62" spans="2:47" s="1" customFormat="1" ht="10.35" customHeight="1" x14ac:dyDescent="0.2">
      <c r="B62" s="33"/>
      <c r="L62" s="33"/>
    </row>
    <row r="63" spans="2:47" s="1" customFormat="1" ht="22.8" customHeight="1" x14ac:dyDescent="0.2">
      <c r="B63" s="33"/>
      <c r="C63" s="104" t="s">
        <v>78</v>
      </c>
      <c r="J63" s="64">
        <f>J94</f>
        <v>0</v>
      </c>
      <c r="L63" s="33"/>
      <c r="AU63" s="18" t="s">
        <v>162</v>
      </c>
    </row>
    <row r="64" spans="2:47" s="8" customFormat="1" ht="24.9" customHeight="1" x14ac:dyDescent="0.2">
      <c r="B64" s="105"/>
      <c r="D64" s="106" t="s">
        <v>167</v>
      </c>
      <c r="E64" s="107"/>
      <c r="F64" s="107"/>
      <c r="G64" s="107"/>
      <c r="H64" s="107"/>
      <c r="I64" s="107"/>
      <c r="J64" s="108">
        <f>J95</f>
        <v>0</v>
      </c>
      <c r="L64" s="105"/>
    </row>
    <row r="65" spans="2:12" s="9" customFormat="1" ht="19.95" customHeight="1" x14ac:dyDescent="0.2">
      <c r="B65" s="109"/>
      <c r="D65" s="110" t="s">
        <v>5493</v>
      </c>
      <c r="E65" s="111"/>
      <c r="F65" s="111"/>
      <c r="G65" s="111"/>
      <c r="H65" s="111"/>
      <c r="I65" s="111"/>
      <c r="J65" s="112">
        <f>J96</f>
        <v>0</v>
      </c>
      <c r="L65" s="109"/>
    </row>
    <row r="66" spans="2:12" s="9" customFormat="1" ht="19.95" customHeight="1" x14ac:dyDescent="0.2">
      <c r="B66" s="109"/>
      <c r="D66" s="110" t="s">
        <v>5494</v>
      </c>
      <c r="E66" s="111"/>
      <c r="F66" s="111"/>
      <c r="G66" s="111"/>
      <c r="H66" s="111"/>
      <c r="I66" s="111"/>
      <c r="J66" s="112">
        <f>J141</f>
        <v>0</v>
      </c>
      <c r="L66" s="109"/>
    </row>
    <row r="67" spans="2:12" s="9" customFormat="1" ht="19.95" customHeight="1" x14ac:dyDescent="0.2">
      <c r="B67" s="109"/>
      <c r="D67" s="110" t="s">
        <v>5495</v>
      </c>
      <c r="E67" s="111"/>
      <c r="F67" s="111"/>
      <c r="G67" s="111"/>
      <c r="H67" s="111"/>
      <c r="I67" s="111"/>
      <c r="J67" s="112">
        <f>J157</f>
        <v>0</v>
      </c>
      <c r="L67" s="109"/>
    </row>
    <row r="68" spans="2:12" s="9" customFormat="1" ht="19.95" customHeight="1" x14ac:dyDescent="0.2">
      <c r="B68" s="109"/>
      <c r="D68" s="110" t="s">
        <v>5496</v>
      </c>
      <c r="E68" s="111"/>
      <c r="F68" s="111"/>
      <c r="G68" s="111"/>
      <c r="H68" s="111"/>
      <c r="I68" s="111"/>
      <c r="J68" s="112">
        <f>J188</f>
        <v>0</v>
      </c>
      <c r="L68" s="109"/>
    </row>
    <row r="69" spans="2:12" s="9" customFormat="1" ht="19.95" customHeight="1" x14ac:dyDescent="0.2">
      <c r="B69" s="109"/>
      <c r="D69" s="110" t="s">
        <v>5497</v>
      </c>
      <c r="E69" s="111"/>
      <c r="F69" s="111"/>
      <c r="G69" s="111"/>
      <c r="H69" s="111"/>
      <c r="I69" s="111"/>
      <c r="J69" s="112">
        <f>J202</f>
        <v>0</v>
      </c>
      <c r="L69" s="109"/>
    </row>
    <row r="70" spans="2:12" s="9" customFormat="1" ht="19.95" customHeight="1" x14ac:dyDescent="0.2">
      <c r="B70" s="109"/>
      <c r="D70" s="110" t="s">
        <v>5498</v>
      </c>
      <c r="E70" s="111"/>
      <c r="F70" s="111"/>
      <c r="G70" s="111"/>
      <c r="H70" s="111"/>
      <c r="I70" s="111"/>
      <c r="J70" s="112">
        <f>J227</f>
        <v>0</v>
      </c>
      <c r="L70" s="109"/>
    </row>
    <row r="71" spans="2:12" s="9" customFormat="1" ht="19.95" customHeight="1" x14ac:dyDescent="0.2">
      <c r="B71" s="109"/>
      <c r="D71" s="110" t="s">
        <v>5499</v>
      </c>
      <c r="E71" s="111"/>
      <c r="F71" s="111"/>
      <c r="G71" s="111"/>
      <c r="H71" s="111"/>
      <c r="I71" s="111"/>
      <c r="J71" s="112">
        <f>J236</f>
        <v>0</v>
      </c>
      <c r="L71" s="109"/>
    </row>
    <row r="72" spans="2:12" s="9" customFormat="1" ht="19.95" customHeight="1" x14ac:dyDescent="0.2">
      <c r="B72" s="109"/>
      <c r="D72" s="110" t="s">
        <v>5500</v>
      </c>
      <c r="E72" s="111"/>
      <c r="F72" s="111"/>
      <c r="G72" s="111"/>
      <c r="H72" s="111"/>
      <c r="I72" s="111"/>
      <c r="J72" s="112">
        <f>J289</f>
        <v>0</v>
      </c>
      <c r="L72" s="109"/>
    </row>
    <row r="73" spans="2:12" s="1" customFormat="1" ht="21.75" customHeight="1" x14ac:dyDescent="0.2">
      <c r="B73" s="33"/>
      <c r="L73" s="33"/>
    </row>
    <row r="74" spans="2:12" s="1" customFormat="1" ht="6.9" customHeight="1" x14ac:dyDescent="0.2">
      <c r="B74" s="42"/>
      <c r="C74" s="43"/>
      <c r="D74" s="43"/>
      <c r="E74" s="43"/>
      <c r="F74" s="43"/>
      <c r="G74" s="43"/>
      <c r="H74" s="43"/>
      <c r="I74" s="43"/>
      <c r="J74" s="43"/>
      <c r="K74" s="43"/>
      <c r="L74" s="33"/>
    </row>
    <row r="78" spans="2:12" s="1" customFormat="1" ht="6.9" customHeight="1" x14ac:dyDescent="0.2">
      <c r="B78" s="44"/>
      <c r="C78" s="45"/>
      <c r="D78" s="45"/>
      <c r="E78" s="45"/>
      <c r="F78" s="45"/>
      <c r="G78" s="45"/>
      <c r="H78" s="45"/>
      <c r="I78" s="45"/>
      <c r="J78" s="45"/>
      <c r="K78" s="45"/>
      <c r="L78" s="33"/>
    </row>
    <row r="79" spans="2:12" s="1" customFormat="1" ht="24.9" customHeight="1" x14ac:dyDescent="0.2">
      <c r="B79" s="33"/>
      <c r="C79" s="22" t="s">
        <v>177</v>
      </c>
      <c r="L79" s="33"/>
    </row>
    <row r="80" spans="2:12" s="1" customFormat="1" ht="6.9" customHeight="1" x14ac:dyDescent="0.2">
      <c r="B80" s="33"/>
      <c r="L80" s="33"/>
    </row>
    <row r="81" spans="2:63" s="1" customFormat="1" ht="12" customHeight="1" x14ac:dyDescent="0.2">
      <c r="B81" s="33"/>
      <c r="C81" s="28" t="s">
        <v>16</v>
      </c>
      <c r="L81" s="33"/>
    </row>
    <row r="82" spans="2:63" s="1" customFormat="1" ht="16.5" customHeight="1" x14ac:dyDescent="0.2">
      <c r="B82" s="33"/>
      <c r="E82" s="339" t="str">
        <f>E7</f>
        <v>STAVEBNÍ ÚPRAVY KINO VARŠAVA - ITI</v>
      </c>
      <c r="F82" s="340"/>
      <c r="G82" s="340"/>
      <c r="H82" s="340"/>
      <c r="L82" s="33"/>
    </row>
    <row r="83" spans="2:63" ht="12" customHeight="1" x14ac:dyDescent="0.2">
      <c r="B83" s="21"/>
      <c r="C83" s="28" t="s">
        <v>150</v>
      </c>
      <c r="L83" s="21"/>
    </row>
    <row r="84" spans="2:63" s="1" customFormat="1" ht="16.5" customHeight="1" x14ac:dyDescent="0.2">
      <c r="B84" s="33"/>
      <c r="E84" s="339" t="s">
        <v>153</v>
      </c>
      <c r="F84" s="341"/>
      <c r="G84" s="341"/>
      <c r="H84" s="341"/>
      <c r="L84" s="33"/>
    </row>
    <row r="85" spans="2:63" s="1" customFormat="1" ht="12" customHeight="1" x14ac:dyDescent="0.2">
      <c r="B85" s="33"/>
      <c r="C85" s="28" t="s">
        <v>156</v>
      </c>
      <c r="L85" s="33"/>
    </row>
    <row r="86" spans="2:63" s="1" customFormat="1" ht="16.5" customHeight="1" x14ac:dyDescent="0.2">
      <c r="B86" s="33"/>
      <c r="E86" s="303" t="str">
        <f>E11</f>
        <v>05 - Výrobky</v>
      </c>
      <c r="F86" s="341"/>
      <c r="G86" s="341"/>
      <c r="H86" s="341"/>
      <c r="L86" s="33"/>
    </row>
    <row r="87" spans="2:63" s="1" customFormat="1" ht="6.9" customHeight="1" x14ac:dyDescent="0.2">
      <c r="B87" s="33"/>
      <c r="L87" s="33"/>
    </row>
    <row r="88" spans="2:63" s="1" customFormat="1" ht="12" customHeight="1" x14ac:dyDescent="0.2">
      <c r="B88" s="33"/>
      <c r="C88" s="28" t="s">
        <v>23</v>
      </c>
      <c r="F88" s="26" t="str">
        <f>F14</f>
        <v>Liberec</v>
      </c>
      <c r="I88" s="28" t="s">
        <v>25</v>
      </c>
      <c r="J88" s="50" t="str">
        <f>IF(J14="","",J14)</f>
        <v>24. 4. 2024</v>
      </c>
      <c r="L88" s="33"/>
    </row>
    <row r="89" spans="2:63" s="1" customFormat="1" ht="6.9" customHeight="1" x14ac:dyDescent="0.2">
      <c r="B89" s="33"/>
      <c r="L89" s="33"/>
    </row>
    <row r="90" spans="2:63" s="1" customFormat="1" ht="15.15" customHeight="1" x14ac:dyDescent="0.2">
      <c r="B90" s="33"/>
      <c r="C90" s="28" t="s">
        <v>29</v>
      </c>
      <c r="F90" s="26" t="str">
        <f>E17</f>
        <v>Statutární město Liberec</v>
      </c>
      <c r="I90" s="28" t="s">
        <v>37</v>
      </c>
      <c r="J90" s="31" t="str">
        <f>E23</f>
        <v>Atelier Železná</v>
      </c>
      <c r="L90" s="33"/>
    </row>
    <row r="91" spans="2:63" s="1" customFormat="1" ht="15.15" customHeight="1" x14ac:dyDescent="0.2">
      <c r="B91" s="33"/>
      <c r="C91" s="28" t="s">
        <v>35</v>
      </c>
      <c r="F91" s="26" t="str">
        <f>IF(E20="","",E20)</f>
        <v>Vyplň údaj</v>
      </c>
      <c r="I91" s="28" t="s">
        <v>40</v>
      </c>
      <c r="J91" s="31" t="str">
        <f>E26</f>
        <v>Propos Liberec s.r.o.</v>
      </c>
      <c r="L91" s="33"/>
    </row>
    <row r="92" spans="2:63" s="1" customFormat="1" ht="10.35" customHeight="1" x14ac:dyDescent="0.2">
      <c r="B92" s="33"/>
      <c r="L92" s="33"/>
    </row>
    <row r="93" spans="2:63" s="10" customFormat="1" ht="29.25" customHeight="1" x14ac:dyDescent="0.2">
      <c r="B93" s="113"/>
      <c r="C93" s="114" t="s">
        <v>178</v>
      </c>
      <c r="D93" s="115" t="s">
        <v>65</v>
      </c>
      <c r="E93" s="115" t="s">
        <v>61</v>
      </c>
      <c r="F93" s="115" t="s">
        <v>62</v>
      </c>
      <c r="G93" s="115" t="s">
        <v>179</v>
      </c>
      <c r="H93" s="115" t="s">
        <v>180</v>
      </c>
      <c r="I93" s="115" t="s">
        <v>181</v>
      </c>
      <c r="J93" s="115" t="s">
        <v>161</v>
      </c>
      <c r="K93" s="116" t="s">
        <v>182</v>
      </c>
      <c r="L93" s="113"/>
      <c r="M93" s="57" t="s">
        <v>20</v>
      </c>
      <c r="N93" s="58" t="s">
        <v>50</v>
      </c>
      <c r="O93" s="58" t="s">
        <v>183</v>
      </c>
      <c r="P93" s="58" t="s">
        <v>184</v>
      </c>
      <c r="Q93" s="58" t="s">
        <v>185</v>
      </c>
      <c r="R93" s="58" t="s">
        <v>186</v>
      </c>
      <c r="S93" s="58" t="s">
        <v>187</v>
      </c>
      <c r="T93" s="59" t="s">
        <v>188</v>
      </c>
    </row>
    <row r="94" spans="2:63" s="1" customFormat="1" ht="22.8" customHeight="1" x14ac:dyDescent="0.3">
      <c r="B94" s="33"/>
      <c r="C94" s="62" t="s">
        <v>189</v>
      </c>
      <c r="J94" s="117">
        <f>BK94</f>
        <v>0</v>
      </c>
      <c r="L94" s="33"/>
      <c r="M94" s="60"/>
      <c r="N94" s="51"/>
      <c r="O94" s="51"/>
      <c r="P94" s="118">
        <f>P95</f>
        <v>0</v>
      </c>
      <c r="Q94" s="51"/>
      <c r="R94" s="118">
        <f>R95</f>
        <v>0</v>
      </c>
      <c r="S94" s="51"/>
      <c r="T94" s="119">
        <f>T95</f>
        <v>0</v>
      </c>
      <c r="AT94" s="18" t="s">
        <v>79</v>
      </c>
      <c r="AU94" s="18" t="s">
        <v>162</v>
      </c>
      <c r="BK94" s="120">
        <f>BK95</f>
        <v>0</v>
      </c>
    </row>
    <row r="95" spans="2:63" s="11" customFormat="1" ht="25.95" customHeight="1" x14ac:dyDescent="0.25">
      <c r="B95" s="121"/>
      <c r="D95" s="122" t="s">
        <v>79</v>
      </c>
      <c r="E95" s="123" t="s">
        <v>1048</v>
      </c>
      <c r="F95" s="123" t="s">
        <v>1049</v>
      </c>
      <c r="I95" s="124"/>
      <c r="J95" s="125">
        <f>BK95</f>
        <v>0</v>
      </c>
      <c r="L95" s="121"/>
      <c r="M95" s="126"/>
      <c r="P95" s="127">
        <f>P96+P141+P157+P188+P202+P227+P236+P289</f>
        <v>0</v>
      </c>
      <c r="R95" s="127">
        <f>R96+R141+R157+R188+R202+R227+R236+R289</f>
        <v>0</v>
      </c>
      <c r="T95" s="128">
        <f>T96+T141+T157+T188+T202+T227+T236+T289</f>
        <v>0</v>
      </c>
      <c r="AR95" s="122" t="s">
        <v>89</v>
      </c>
      <c r="AT95" s="129" t="s">
        <v>79</v>
      </c>
      <c r="AU95" s="129" t="s">
        <v>80</v>
      </c>
      <c r="AY95" s="122" t="s">
        <v>192</v>
      </c>
      <c r="BK95" s="130">
        <f>BK96+BK141+BK157+BK188+BK202+BK227+BK236+BK289</f>
        <v>0</v>
      </c>
    </row>
    <row r="96" spans="2:63" s="11" customFormat="1" ht="22.8" customHeight="1" x14ac:dyDescent="0.25">
      <c r="B96" s="121"/>
      <c r="D96" s="122" t="s">
        <v>79</v>
      </c>
      <c r="E96" s="131" t="s">
        <v>5501</v>
      </c>
      <c r="F96" s="131" t="s">
        <v>5502</v>
      </c>
      <c r="I96" s="124"/>
      <c r="J96" s="132">
        <f>BK96</f>
        <v>0</v>
      </c>
      <c r="L96" s="121"/>
      <c r="M96" s="126"/>
      <c r="P96" s="127">
        <f>SUM(P97:P140)</f>
        <v>0</v>
      </c>
      <c r="R96" s="127">
        <f>SUM(R97:R140)</f>
        <v>0</v>
      </c>
      <c r="T96" s="128">
        <f>SUM(T97:T140)</f>
        <v>0</v>
      </c>
      <c r="AR96" s="122" t="s">
        <v>89</v>
      </c>
      <c r="AT96" s="129" t="s">
        <v>79</v>
      </c>
      <c r="AU96" s="129" t="s">
        <v>22</v>
      </c>
      <c r="AY96" s="122" t="s">
        <v>192</v>
      </c>
      <c r="BK96" s="130">
        <f>SUM(BK97:BK140)</f>
        <v>0</v>
      </c>
    </row>
    <row r="97" spans="2:65" s="1" customFormat="1" ht="37.799999999999997" customHeight="1" x14ac:dyDescent="0.2">
      <c r="B97" s="33"/>
      <c r="C97" s="133" t="s">
        <v>22</v>
      </c>
      <c r="D97" s="133" t="s">
        <v>194</v>
      </c>
      <c r="E97" s="134" t="s">
        <v>5503</v>
      </c>
      <c r="F97" s="135" t="s">
        <v>5504</v>
      </c>
      <c r="G97" s="136" t="s">
        <v>869</v>
      </c>
      <c r="H97" s="137">
        <v>1</v>
      </c>
      <c r="I97" s="138"/>
      <c r="J97" s="139">
        <f>ROUND(I97*H97,2)</f>
        <v>0</v>
      </c>
      <c r="K97" s="135" t="s">
        <v>20</v>
      </c>
      <c r="L97" s="33"/>
      <c r="M97" s="140" t="s">
        <v>20</v>
      </c>
      <c r="N97" s="141" t="s">
        <v>51</v>
      </c>
      <c r="P97" s="142">
        <f>O97*H97</f>
        <v>0</v>
      </c>
      <c r="Q97" s="142">
        <v>0</v>
      </c>
      <c r="R97" s="142">
        <f>Q97*H97</f>
        <v>0</v>
      </c>
      <c r="S97" s="142">
        <v>0</v>
      </c>
      <c r="T97" s="143">
        <f>S97*H97</f>
        <v>0</v>
      </c>
      <c r="AR97" s="144" t="s">
        <v>350</v>
      </c>
      <c r="AT97" s="144" t="s">
        <v>194</v>
      </c>
      <c r="AU97" s="144" t="s">
        <v>89</v>
      </c>
      <c r="AY97" s="18" t="s">
        <v>192</v>
      </c>
      <c r="BE97" s="145">
        <f>IF(N97="základní",J97,0)</f>
        <v>0</v>
      </c>
      <c r="BF97" s="145">
        <f>IF(N97="snížená",J97,0)</f>
        <v>0</v>
      </c>
      <c r="BG97" s="145">
        <f>IF(N97="zákl. přenesená",J97,0)</f>
        <v>0</v>
      </c>
      <c r="BH97" s="145">
        <f>IF(N97="sníž. přenesená",J97,0)</f>
        <v>0</v>
      </c>
      <c r="BI97" s="145">
        <f>IF(N97="nulová",J97,0)</f>
        <v>0</v>
      </c>
      <c r="BJ97" s="18" t="s">
        <v>22</v>
      </c>
      <c r="BK97" s="145">
        <f>ROUND(I97*H97,2)</f>
        <v>0</v>
      </c>
      <c r="BL97" s="18" t="s">
        <v>350</v>
      </c>
      <c r="BM97" s="144" t="s">
        <v>5505</v>
      </c>
    </row>
    <row r="98" spans="2:65" s="1" customFormat="1" ht="38.4" x14ac:dyDescent="0.2">
      <c r="B98" s="33"/>
      <c r="D98" s="151" t="s">
        <v>929</v>
      </c>
      <c r="F98" s="178" t="s">
        <v>5506</v>
      </c>
      <c r="I98" s="148"/>
      <c r="L98" s="33"/>
      <c r="M98" s="149"/>
      <c r="T98" s="54"/>
      <c r="AT98" s="18" t="s">
        <v>929</v>
      </c>
      <c r="AU98" s="18" t="s">
        <v>89</v>
      </c>
    </row>
    <row r="99" spans="2:65" s="1" customFormat="1" ht="37.799999999999997" customHeight="1" x14ac:dyDescent="0.2">
      <c r="B99" s="33"/>
      <c r="C99" s="133" t="s">
        <v>89</v>
      </c>
      <c r="D99" s="133" t="s">
        <v>194</v>
      </c>
      <c r="E99" s="134" t="s">
        <v>5507</v>
      </c>
      <c r="F99" s="135" t="s">
        <v>5508</v>
      </c>
      <c r="G99" s="136" t="s">
        <v>869</v>
      </c>
      <c r="H99" s="137">
        <v>1</v>
      </c>
      <c r="I99" s="138"/>
      <c r="J99" s="139">
        <f t="shared" ref="J99:J120" si="0">ROUND(I99*H99,2)</f>
        <v>0</v>
      </c>
      <c r="K99" s="135" t="s">
        <v>20</v>
      </c>
      <c r="L99" s="33"/>
      <c r="M99" s="140" t="s">
        <v>20</v>
      </c>
      <c r="N99" s="141" t="s">
        <v>51</v>
      </c>
      <c r="P99" s="142">
        <f t="shared" ref="P99:P120" si="1">O99*H99</f>
        <v>0</v>
      </c>
      <c r="Q99" s="142">
        <v>0</v>
      </c>
      <c r="R99" s="142">
        <f t="shared" ref="R99:R120" si="2">Q99*H99</f>
        <v>0</v>
      </c>
      <c r="S99" s="142">
        <v>0</v>
      </c>
      <c r="T99" s="143">
        <f t="shared" ref="T99:T120" si="3">S99*H99</f>
        <v>0</v>
      </c>
      <c r="AR99" s="144" t="s">
        <v>350</v>
      </c>
      <c r="AT99" s="144" t="s">
        <v>194</v>
      </c>
      <c r="AU99" s="144" t="s">
        <v>89</v>
      </c>
      <c r="AY99" s="18" t="s">
        <v>192</v>
      </c>
      <c r="BE99" s="145">
        <f t="shared" ref="BE99:BE120" si="4">IF(N99="základní",J99,0)</f>
        <v>0</v>
      </c>
      <c r="BF99" s="145">
        <f t="shared" ref="BF99:BF120" si="5">IF(N99="snížená",J99,0)</f>
        <v>0</v>
      </c>
      <c r="BG99" s="145">
        <f t="shared" ref="BG99:BG120" si="6">IF(N99="zákl. přenesená",J99,0)</f>
        <v>0</v>
      </c>
      <c r="BH99" s="145">
        <f t="shared" ref="BH99:BH120" si="7">IF(N99="sníž. přenesená",J99,0)</f>
        <v>0</v>
      </c>
      <c r="BI99" s="145">
        <f t="shared" ref="BI99:BI120" si="8">IF(N99="nulová",J99,0)</f>
        <v>0</v>
      </c>
      <c r="BJ99" s="18" t="s">
        <v>22</v>
      </c>
      <c r="BK99" s="145">
        <f t="shared" ref="BK99:BK120" si="9">ROUND(I99*H99,2)</f>
        <v>0</v>
      </c>
      <c r="BL99" s="18" t="s">
        <v>350</v>
      </c>
      <c r="BM99" s="144" t="s">
        <v>5509</v>
      </c>
    </row>
    <row r="100" spans="2:65" s="1" customFormat="1" ht="33" customHeight="1" x14ac:dyDescent="0.2">
      <c r="B100" s="33"/>
      <c r="C100" s="133" t="s">
        <v>225</v>
      </c>
      <c r="D100" s="133" t="s">
        <v>194</v>
      </c>
      <c r="E100" s="134" t="s">
        <v>5510</v>
      </c>
      <c r="F100" s="135" t="s">
        <v>5511</v>
      </c>
      <c r="G100" s="136" t="s">
        <v>869</v>
      </c>
      <c r="H100" s="137">
        <v>1</v>
      </c>
      <c r="I100" s="138"/>
      <c r="J100" s="139">
        <f t="shared" si="0"/>
        <v>0</v>
      </c>
      <c r="K100" s="135" t="s">
        <v>20</v>
      </c>
      <c r="L100" s="33"/>
      <c r="M100" s="140" t="s">
        <v>20</v>
      </c>
      <c r="N100" s="141" t="s">
        <v>51</v>
      </c>
      <c r="P100" s="142">
        <f t="shared" si="1"/>
        <v>0</v>
      </c>
      <c r="Q100" s="142">
        <v>0</v>
      </c>
      <c r="R100" s="142">
        <f t="shared" si="2"/>
        <v>0</v>
      </c>
      <c r="S100" s="142">
        <v>0</v>
      </c>
      <c r="T100" s="143">
        <f t="shared" si="3"/>
        <v>0</v>
      </c>
      <c r="AR100" s="144" t="s">
        <v>350</v>
      </c>
      <c r="AT100" s="144" t="s">
        <v>194</v>
      </c>
      <c r="AU100" s="144" t="s">
        <v>89</v>
      </c>
      <c r="AY100" s="18" t="s">
        <v>192</v>
      </c>
      <c r="BE100" s="145">
        <f t="shared" si="4"/>
        <v>0</v>
      </c>
      <c r="BF100" s="145">
        <f t="shared" si="5"/>
        <v>0</v>
      </c>
      <c r="BG100" s="145">
        <f t="shared" si="6"/>
        <v>0</v>
      </c>
      <c r="BH100" s="145">
        <f t="shared" si="7"/>
        <v>0</v>
      </c>
      <c r="BI100" s="145">
        <f t="shared" si="8"/>
        <v>0</v>
      </c>
      <c r="BJ100" s="18" t="s">
        <v>22</v>
      </c>
      <c r="BK100" s="145">
        <f t="shared" si="9"/>
        <v>0</v>
      </c>
      <c r="BL100" s="18" t="s">
        <v>350</v>
      </c>
      <c r="BM100" s="144" t="s">
        <v>5512</v>
      </c>
    </row>
    <row r="101" spans="2:65" s="1" customFormat="1" ht="37.799999999999997" customHeight="1" x14ac:dyDescent="0.2">
      <c r="B101" s="33"/>
      <c r="C101" s="133" t="s">
        <v>199</v>
      </c>
      <c r="D101" s="133" t="s">
        <v>194</v>
      </c>
      <c r="E101" s="134" t="s">
        <v>5513</v>
      </c>
      <c r="F101" s="135" t="s">
        <v>5514</v>
      </c>
      <c r="G101" s="136" t="s">
        <v>869</v>
      </c>
      <c r="H101" s="137">
        <v>1</v>
      </c>
      <c r="I101" s="138"/>
      <c r="J101" s="139">
        <f t="shared" si="0"/>
        <v>0</v>
      </c>
      <c r="K101" s="135" t="s">
        <v>20</v>
      </c>
      <c r="L101" s="33"/>
      <c r="M101" s="140" t="s">
        <v>20</v>
      </c>
      <c r="N101" s="141" t="s">
        <v>51</v>
      </c>
      <c r="P101" s="142">
        <f t="shared" si="1"/>
        <v>0</v>
      </c>
      <c r="Q101" s="142">
        <v>0</v>
      </c>
      <c r="R101" s="142">
        <f t="shared" si="2"/>
        <v>0</v>
      </c>
      <c r="S101" s="142">
        <v>0</v>
      </c>
      <c r="T101" s="143">
        <f t="shared" si="3"/>
        <v>0</v>
      </c>
      <c r="AR101" s="144" t="s">
        <v>350</v>
      </c>
      <c r="AT101" s="144" t="s">
        <v>194</v>
      </c>
      <c r="AU101" s="144" t="s">
        <v>89</v>
      </c>
      <c r="AY101" s="18" t="s">
        <v>192</v>
      </c>
      <c r="BE101" s="145">
        <f t="shared" si="4"/>
        <v>0</v>
      </c>
      <c r="BF101" s="145">
        <f t="shared" si="5"/>
        <v>0</v>
      </c>
      <c r="BG101" s="145">
        <f t="shared" si="6"/>
        <v>0</v>
      </c>
      <c r="BH101" s="145">
        <f t="shared" si="7"/>
        <v>0</v>
      </c>
      <c r="BI101" s="145">
        <f t="shared" si="8"/>
        <v>0</v>
      </c>
      <c r="BJ101" s="18" t="s">
        <v>22</v>
      </c>
      <c r="BK101" s="145">
        <f t="shared" si="9"/>
        <v>0</v>
      </c>
      <c r="BL101" s="18" t="s">
        <v>350</v>
      </c>
      <c r="BM101" s="144" t="s">
        <v>5515</v>
      </c>
    </row>
    <row r="102" spans="2:65" s="1" customFormat="1" ht="37.799999999999997" customHeight="1" x14ac:dyDescent="0.2">
      <c r="B102" s="33"/>
      <c r="C102" s="133" t="s">
        <v>243</v>
      </c>
      <c r="D102" s="133" t="s">
        <v>194</v>
      </c>
      <c r="E102" s="134" t="s">
        <v>5516</v>
      </c>
      <c r="F102" s="135" t="s">
        <v>5517</v>
      </c>
      <c r="G102" s="136" t="s">
        <v>869</v>
      </c>
      <c r="H102" s="137">
        <v>2</v>
      </c>
      <c r="I102" s="138"/>
      <c r="J102" s="139">
        <f t="shared" si="0"/>
        <v>0</v>
      </c>
      <c r="K102" s="135" t="s">
        <v>20</v>
      </c>
      <c r="L102" s="33"/>
      <c r="M102" s="140" t="s">
        <v>20</v>
      </c>
      <c r="N102" s="141" t="s">
        <v>51</v>
      </c>
      <c r="P102" s="142">
        <f t="shared" si="1"/>
        <v>0</v>
      </c>
      <c r="Q102" s="142">
        <v>0</v>
      </c>
      <c r="R102" s="142">
        <f t="shared" si="2"/>
        <v>0</v>
      </c>
      <c r="S102" s="142">
        <v>0</v>
      </c>
      <c r="T102" s="143">
        <f t="shared" si="3"/>
        <v>0</v>
      </c>
      <c r="AR102" s="144" t="s">
        <v>350</v>
      </c>
      <c r="AT102" s="144" t="s">
        <v>194</v>
      </c>
      <c r="AU102" s="144" t="s">
        <v>89</v>
      </c>
      <c r="AY102" s="18" t="s">
        <v>192</v>
      </c>
      <c r="BE102" s="145">
        <f t="shared" si="4"/>
        <v>0</v>
      </c>
      <c r="BF102" s="145">
        <f t="shared" si="5"/>
        <v>0</v>
      </c>
      <c r="BG102" s="145">
        <f t="shared" si="6"/>
        <v>0</v>
      </c>
      <c r="BH102" s="145">
        <f t="shared" si="7"/>
        <v>0</v>
      </c>
      <c r="BI102" s="145">
        <f t="shared" si="8"/>
        <v>0</v>
      </c>
      <c r="BJ102" s="18" t="s">
        <v>22</v>
      </c>
      <c r="BK102" s="145">
        <f t="shared" si="9"/>
        <v>0</v>
      </c>
      <c r="BL102" s="18" t="s">
        <v>350</v>
      </c>
      <c r="BM102" s="144" t="s">
        <v>5518</v>
      </c>
    </row>
    <row r="103" spans="2:65" s="1" customFormat="1" ht="24.15" customHeight="1" x14ac:dyDescent="0.2">
      <c r="B103" s="33"/>
      <c r="C103" s="133" t="s">
        <v>250</v>
      </c>
      <c r="D103" s="133" t="s">
        <v>194</v>
      </c>
      <c r="E103" s="134" t="s">
        <v>5519</v>
      </c>
      <c r="F103" s="135" t="s">
        <v>5520</v>
      </c>
      <c r="G103" s="136" t="s">
        <v>869</v>
      </c>
      <c r="H103" s="137">
        <v>1</v>
      </c>
      <c r="I103" s="138"/>
      <c r="J103" s="139">
        <f t="shared" si="0"/>
        <v>0</v>
      </c>
      <c r="K103" s="135" t="s">
        <v>20</v>
      </c>
      <c r="L103" s="33"/>
      <c r="M103" s="140" t="s">
        <v>20</v>
      </c>
      <c r="N103" s="141" t="s">
        <v>51</v>
      </c>
      <c r="P103" s="142">
        <f t="shared" si="1"/>
        <v>0</v>
      </c>
      <c r="Q103" s="142">
        <v>0</v>
      </c>
      <c r="R103" s="142">
        <f t="shared" si="2"/>
        <v>0</v>
      </c>
      <c r="S103" s="142">
        <v>0</v>
      </c>
      <c r="T103" s="143">
        <f t="shared" si="3"/>
        <v>0</v>
      </c>
      <c r="AR103" s="144" t="s">
        <v>350</v>
      </c>
      <c r="AT103" s="144" t="s">
        <v>194</v>
      </c>
      <c r="AU103" s="144" t="s">
        <v>89</v>
      </c>
      <c r="AY103" s="18" t="s">
        <v>192</v>
      </c>
      <c r="BE103" s="145">
        <f t="shared" si="4"/>
        <v>0</v>
      </c>
      <c r="BF103" s="145">
        <f t="shared" si="5"/>
        <v>0</v>
      </c>
      <c r="BG103" s="145">
        <f t="shared" si="6"/>
        <v>0</v>
      </c>
      <c r="BH103" s="145">
        <f t="shared" si="7"/>
        <v>0</v>
      </c>
      <c r="BI103" s="145">
        <f t="shared" si="8"/>
        <v>0</v>
      </c>
      <c r="BJ103" s="18" t="s">
        <v>22</v>
      </c>
      <c r="BK103" s="145">
        <f t="shared" si="9"/>
        <v>0</v>
      </c>
      <c r="BL103" s="18" t="s">
        <v>350</v>
      </c>
      <c r="BM103" s="144" t="s">
        <v>5521</v>
      </c>
    </row>
    <row r="104" spans="2:65" s="1" customFormat="1" ht="37.799999999999997" customHeight="1" x14ac:dyDescent="0.2">
      <c r="B104" s="33"/>
      <c r="C104" s="133" t="s">
        <v>260</v>
      </c>
      <c r="D104" s="133" t="s">
        <v>194</v>
      </c>
      <c r="E104" s="134" t="s">
        <v>5522</v>
      </c>
      <c r="F104" s="135" t="s">
        <v>5523</v>
      </c>
      <c r="G104" s="136" t="s">
        <v>869</v>
      </c>
      <c r="H104" s="137">
        <v>1</v>
      </c>
      <c r="I104" s="138"/>
      <c r="J104" s="139">
        <f t="shared" si="0"/>
        <v>0</v>
      </c>
      <c r="K104" s="135" t="s">
        <v>20</v>
      </c>
      <c r="L104" s="33"/>
      <c r="M104" s="140" t="s">
        <v>20</v>
      </c>
      <c r="N104" s="141" t="s">
        <v>51</v>
      </c>
      <c r="P104" s="142">
        <f t="shared" si="1"/>
        <v>0</v>
      </c>
      <c r="Q104" s="142">
        <v>0</v>
      </c>
      <c r="R104" s="142">
        <f t="shared" si="2"/>
        <v>0</v>
      </c>
      <c r="S104" s="142">
        <v>0</v>
      </c>
      <c r="T104" s="143">
        <f t="shared" si="3"/>
        <v>0</v>
      </c>
      <c r="AR104" s="144" t="s">
        <v>350</v>
      </c>
      <c r="AT104" s="144" t="s">
        <v>194</v>
      </c>
      <c r="AU104" s="144" t="s">
        <v>89</v>
      </c>
      <c r="AY104" s="18" t="s">
        <v>192</v>
      </c>
      <c r="BE104" s="145">
        <f t="shared" si="4"/>
        <v>0</v>
      </c>
      <c r="BF104" s="145">
        <f t="shared" si="5"/>
        <v>0</v>
      </c>
      <c r="BG104" s="145">
        <f t="shared" si="6"/>
        <v>0</v>
      </c>
      <c r="BH104" s="145">
        <f t="shared" si="7"/>
        <v>0</v>
      </c>
      <c r="BI104" s="145">
        <f t="shared" si="8"/>
        <v>0</v>
      </c>
      <c r="BJ104" s="18" t="s">
        <v>22</v>
      </c>
      <c r="BK104" s="145">
        <f t="shared" si="9"/>
        <v>0</v>
      </c>
      <c r="BL104" s="18" t="s">
        <v>350</v>
      </c>
      <c r="BM104" s="144" t="s">
        <v>5524</v>
      </c>
    </row>
    <row r="105" spans="2:65" s="1" customFormat="1" ht="33" customHeight="1" x14ac:dyDescent="0.2">
      <c r="B105" s="33"/>
      <c r="C105" s="133" t="s">
        <v>266</v>
      </c>
      <c r="D105" s="133" t="s">
        <v>194</v>
      </c>
      <c r="E105" s="134" t="s">
        <v>5525</v>
      </c>
      <c r="F105" s="135" t="s">
        <v>5526</v>
      </c>
      <c r="G105" s="136" t="s">
        <v>869</v>
      </c>
      <c r="H105" s="137">
        <v>1</v>
      </c>
      <c r="I105" s="138"/>
      <c r="J105" s="139">
        <f t="shared" si="0"/>
        <v>0</v>
      </c>
      <c r="K105" s="135" t="s">
        <v>20</v>
      </c>
      <c r="L105" s="33"/>
      <c r="M105" s="140" t="s">
        <v>20</v>
      </c>
      <c r="N105" s="141" t="s">
        <v>51</v>
      </c>
      <c r="P105" s="142">
        <f t="shared" si="1"/>
        <v>0</v>
      </c>
      <c r="Q105" s="142">
        <v>0</v>
      </c>
      <c r="R105" s="142">
        <f t="shared" si="2"/>
        <v>0</v>
      </c>
      <c r="S105" s="142">
        <v>0</v>
      </c>
      <c r="T105" s="143">
        <f t="shared" si="3"/>
        <v>0</v>
      </c>
      <c r="AR105" s="144" t="s">
        <v>350</v>
      </c>
      <c r="AT105" s="144" t="s">
        <v>194</v>
      </c>
      <c r="AU105" s="144" t="s">
        <v>89</v>
      </c>
      <c r="AY105" s="18" t="s">
        <v>192</v>
      </c>
      <c r="BE105" s="145">
        <f t="shared" si="4"/>
        <v>0</v>
      </c>
      <c r="BF105" s="145">
        <f t="shared" si="5"/>
        <v>0</v>
      </c>
      <c r="BG105" s="145">
        <f t="shared" si="6"/>
        <v>0</v>
      </c>
      <c r="BH105" s="145">
        <f t="shared" si="7"/>
        <v>0</v>
      </c>
      <c r="BI105" s="145">
        <f t="shared" si="8"/>
        <v>0</v>
      </c>
      <c r="BJ105" s="18" t="s">
        <v>22</v>
      </c>
      <c r="BK105" s="145">
        <f t="shared" si="9"/>
        <v>0</v>
      </c>
      <c r="BL105" s="18" t="s">
        <v>350</v>
      </c>
      <c r="BM105" s="144" t="s">
        <v>5527</v>
      </c>
    </row>
    <row r="106" spans="2:65" s="1" customFormat="1" ht="37.799999999999997" customHeight="1" x14ac:dyDescent="0.2">
      <c r="B106" s="33"/>
      <c r="C106" s="133" t="s">
        <v>208</v>
      </c>
      <c r="D106" s="133" t="s">
        <v>194</v>
      </c>
      <c r="E106" s="134" t="s">
        <v>5528</v>
      </c>
      <c r="F106" s="135" t="s">
        <v>5529</v>
      </c>
      <c r="G106" s="136" t="s">
        <v>869</v>
      </c>
      <c r="H106" s="137">
        <v>1</v>
      </c>
      <c r="I106" s="138"/>
      <c r="J106" s="139">
        <f t="shared" si="0"/>
        <v>0</v>
      </c>
      <c r="K106" s="135" t="s">
        <v>20</v>
      </c>
      <c r="L106" s="33"/>
      <c r="M106" s="140" t="s">
        <v>20</v>
      </c>
      <c r="N106" s="141" t="s">
        <v>51</v>
      </c>
      <c r="P106" s="142">
        <f t="shared" si="1"/>
        <v>0</v>
      </c>
      <c r="Q106" s="142">
        <v>0</v>
      </c>
      <c r="R106" s="142">
        <f t="shared" si="2"/>
        <v>0</v>
      </c>
      <c r="S106" s="142">
        <v>0</v>
      </c>
      <c r="T106" s="143">
        <f t="shared" si="3"/>
        <v>0</v>
      </c>
      <c r="AR106" s="144" t="s">
        <v>350</v>
      </c>
      <c r="AT106" s="144" t="s">
        <v>194</v>
      </c>
      <c r="AU106" s="144" t="s">
        <v>89</v>
      </c>
      <c r="AY106" s="18" t="s">
        <v>192</v>
      </c>
      <c r="BE106" s="145">
        <f t="shared" si="4"/>
        <v>0</v>
      </c>
      <c r="BF106" s="145">
        <f t="shared" si="5"/>
        <v>0</v>
      </c>
      <c r="BG106" s="145">
        <f t="shared" si="6"/>
        <v>0</v>
      </c>
      <c r="BH106" s="145">
        <f t="shared" si="7"/>
        <v>0</v>
      </c>
      <c r="BI106" s="145">
        <f t="shared" si="8"/>
        <v>0</v>
      </c>
      <c r="BJ106" s="18" t="s">
        <v>22</v>
      </c>
      <c r="BK106" s="145">
        <f t="shared" si="9"/>
        <v>0</v>
      </c>
      <c r="BL106" s="18" t="s">
        <v>350</v>
      </c>
      <c r="BM106" s="144" t="s">
        <v>5530</v>
      </c>
    </row>
    <row r="107" spans="2:65" s="1" customFormat="1" ht="37.799999999999997" customHeight="1" x14ac:dyDescent="0.2">
      <c r="B107" s="33"/>
      <c r="C107" s="133" t="s">
        <v>27</v>
      </c>
      <c r="D107" s="133" t="s">
        <v>194</v>
      </c>
      <c r="E107" s="134" t="s">
        <v>5531</v>
      </c>
      <c r="F107" s="135" t="s">
        <v>5532</v>
      </c>
      <c r="G107" s="136" t="s">
        <v>869</v>
      </c>
      <c r="H107" s="137">
        <v>1</v>
      </c>
      <c r="I107" s="138"/>
      <c r="J107" s="139">
        <f t="shared" si="0"/>
        <v>0</v>
      </c>
      <c r="K107" s="135" t="s">
        <v>20</v>
      </c>
      <c r="L107" s="33"/>
      <c r="M107" s="140" t="s">
        <v>20</v>
      </c>
      <c r="N107" s="141" t="s">
        <v>51</v>
      </c>
      <c r="P107" s="142">
        <f t="shared" si="1"/>
        <v>0</v>
      </c>
      <c r="Q107" s="142">
        <v>0</v>
      </c>
      <c r="R107" s="142">
        <f t="shared" si="2"/>
        <v>0</v>
      </c>
      <c r="S107" s="142">
        <v>0</v>
      </c>
      <c r="T107" s="143">
        <f t="shared" si="3"/>
        <v>0</v>
      </c>
      <c r="AR107" s="144" t="s">
        <v>350</v>
      </c>
      <c r="AT107" s="144" t="s">
        <v>194</v>
      </c>
      <c r="AU107" s="144" t="s">
        <v>89</v>
      </c>
      <c r="AY107" s="18" t="s">
        <v>192</v>
      </c>
      <c r="BE107" s="145">
        <f t="shared" si="4"/>
        <v>0</v>
      </c>
      <c r="BF107" s="145">
        <f t="shared" si="5"/>
        <v>0</v>
      </c>
      <c r="BG107" s="145">
        <f t="shared" si="6"/>
        <v>0</v>
      </c>
      <c r="BH107" s="145">
        <f t="shared" si="7"/>
        <v>0</v>
      </c>
      <c r="BI107" s="145">
        <f t="shared" si="8"/>
        <v>0</v>
      </c>
      <c r="BJ107" s="18" t="s">
        <v>22</v>
      </c>
      <c r="BK107" s="145">
        <f t="shared" si="9"/>
        <v>0</v>
      </c>
      <c r="BL107" s="18" t="s">
        <v>350</v>
      </c>
      <c r="BM107" s="144" t="s">
        <v>5533</v>
      </c>
    </row>
    <row r="108" spans="2:65" s="1" customFormat="1" ht="33" customHeight="1" x14ac:dyDescent="0.2">
      <c r="B108" s="33"/>
      <c r="C108" s="133" t="s">
        <v>121</v>
      </c>
      <c r="D108" s="133" t="s">
        <v>194</v>
      </c>
      <c r="E108" s="134" t="s">
        <v>5534</v>
      </c>
      <c r="F108" s="135" t="s">
        <v>5535</v>
      </c>
      <c r="G108" s="136" t="s">
        <v>869</v>
      </c>
      <c r="H108" s="137">
        <v>1</v>
      </c>
      <c r="I108" s="138"/>
      <c r="J108" s="139">
        <f t="shared" si="0"/>
        <v>0</v>
      </c>
      <c r="K108" s="135" t="s">
        <v>20</v>
      </c>
      <c r="L108" s="33"/>
      <c r="M108" s="140" t="s">
        <v>20</v>
      </c>
      <c r="N108" s="141" t="s">
        <v>51</v>
      </c>
      <c r="P108" s="142">
        <f t="shared" si="1"/>
        <v>0</v>
      </c>
      <c r="Q108" s="142">
        <v>0</v>
      </c>
      <c r="R108" s="142">
        <f t="shared" si="2"/>
        <v>0</v>
      </c>
      <c r="S108" s="142">
        <v>0</v>
      </c>
      <c r="T108" s="143">
        <f t="shared" si="3"/>
        <v>0</v>
      </c>
      <c r="AR108" s="144" t="s">
        <v>350</v>
      </c>
      <c r="AT108" s="144" t="s">
        <v>194</v>
      </c>
      <c r="AU108" s="144" t="s">
        <v>89</v>
      </c>
      <c r="AY108" s="18" t="s">
        <v>192</v>
      </c>
      <c r="BE108" s="145">
        <f t="shared" si="4"/>
        <v>0</v>
      </c>
      <c r="BF108" s="145">
        <f t="shared" si="5"/>
        <v>0</v>
      </c>
      <c r="BG108" s="145">
        <f t="shared" si="6"/>
        <v>0</v>
      </c>
      <c r="BH108" s="145">
        <f t="shared" si="7"/>
        <v>0</v>
      </c>
      <c r="BI108" s="145">
        <f t="shared" si="8"/>
        <v>0</v>
      </c>
      <c r="BJ108" s="18" t="s">
        <v>22</v>
      </c>
      <c r="BK108" s="145">
        <f t="shared" si="9"/>
        <v>0</v>
      </c>
      <c r="BL108" s="18" t="s">
        <v>350</v>
      </c>
      <c r="BM108" s="144" t="s">
        <v>5536</v>
      </c>
    </row>
    <row r="109" spans="2:65" s="1" customFormat="1" ht="24.15" customHeight="1" x14ac:dyDescent="0.2">
      <c r="B109" s="33"/>
      <c r="C109" s="133" t="s">
        <v>8</v>
      </c>
      <c r="D109" s="133" t="s">
        <v>194</v>
      </c>
      <c r="E109" s="134" t="s">
        <v>5537</v>
      </c>
      <c r="F109" s="135" t="s">
        <v>5538</v>
      </c>
      <c r="G109" s="136" t="s">
        <v>869</v>
      </c>
      <c r="H109" s="137">
        <v>2</v>
      </c>
      <c r="I109" s="138"/>
      <c r="J109" s="139">
        <f t="shared" si="0"/>
        <v>0</v>
      </c>
      <c r="K109" s="135" t="s">
        <v>20</v>
      </c>
      <c r="L109" s="33"/>
      <c r="M109" s="140" t="s">
        <v>20</v>
      </c>
      <c r="N109" s="141" t="s">
        <v>51</v>
      </c>
      <c r="P109" s="142">
        <f t="shared" si="1"/>
        <v>0</v>
      </c>
      <c r="Q109" s="142">
        <v>0</v>
      </c>
      <c r="R109" s="142">
        <f t="shared" si="2"/>
        <v>0</v>
      </c>
      <c r="S109" s="142">
        <v>0</v>
      </c>
      <c r="T109" s="143">
        <f t="shared" si="3"/>
        <v>0</v>
      </c>
      <c r="AR109" s="144" t="s">
        <v>350</v>
      </c>
      <c r="AT109" s="144" t="s">
        <v>194</v>
      </c>
      <c r="AU109" s="144" t="s">
        <v>89</v>
      </c>
      <c r="AY109" s="18" t="s">
        <v>192</v>
      </c>
      <c r="BE109" s="145">
        <f t="shared" si="4"/>
        <v>0</v>
      </c>
      <c r="BF109" s="145">
        <f t="shared" si="5"/>
        <v>0</v>
      </c>
      <c r="BG109" s="145">
        <f t="shared" si="6"/>
        <v>0</v>
      </c>
      <c r="BH109" s="145">
        <f t="shared" si="7"/>
        <v>0</v>
      </c>
      <c r="BI109" s="145">
        <f t="shared" si="8"/>
        <v>0</v>
      </c>
      <c r="BJ109" s="18" t="s">
        <v>22</v>
      </c>
      <c r="BK109" s="145">
        <f t="shared" si="9"/>
        <v>0</v>
      </c>
      <c r="BL109" s="18" t="s">
        <v>350</v>
      </c>
      <c r="BM109" s="144" t="s">
        <v>5539</v>
      </c>
    </row>
    <row r="110" spans="2:65" s="1" customFormat="1" ht="24.15" customHeight="1" x14ac:dyDescent="0.2">
      <c r="B110" s="33"/>
      <c r="C110" s="133" t="s">
        <v>311</v>
      </c>
      <c r="D110" s="133" t="s">
        <v>194</v>
      </c>
      <c r="E110" s="134" t="s">
        <v>5540</v>
      </c>
      <c r="F110" s="135" t="s">
        <v>5541</v>
      </c>
      <c r="G110" s="136" t="s">
        <v>869</v>
      </c>
      <c r="H110" s="137">
        <v>1</v>
      </c>
      <c r="I110" s="138"/>
      <c r="J110" s="139">
        <f t="shared" si="0"/>
        <v>0</v>
      </c>
      <c r="K110" s="135" t="s">
        <v>20</v>
      </c>
      <c r="L110" s="33"/>
      <c r="M110" s="140" t="s">
        <v>20</v>
      </c>
      <c r="N110" s="141" t="s">
        <v>51</v>
      </c>
      <c r="P110" s="142">
        <f t="shared" si="1"/>
        <v>0</v>
      </c>
      <c r="Q110" s="142">
        <v>0</v>
      </c>
      <c r="R110" s="142">
        <f t="shared" si="2"/>
        <v>0</v>
      </c>
      <c r="S110" s="142">
        <v>0</v>
      </c>
      <c r="T110" s="143">
        <f t="shared" si="3"/>
        <v>0</v>
      </c>
      <c r="AR110" s="144" t="s">
        <v>350</v>
      </c>
      <c r="AT110" s="144" t="s">
        <v>194</v>
      </c>
      <c r="AU110" s="144" t="s">
        <v>89</v>
      </c>
      <c r="AY110" s="18" t="s">
        <v>192</v>
      </c>
      <c r="BE110" s="145">
        <f t="shared" si="4"/>
        <v>0</v>
      </c>
      <c r="BF110" s="145">
        <f t="shared" si="5"/>
        <v>0</v>
      </c>
      <c r="BG110" s="145">
        <f t="shared" si="6"/>
        <v>0</v>
      </c>
      <c r="BH110" s="145">
        <f t="shared" si="7"/>
        <v>0</v>
      </c>
      <c r="BI110" s="145">
        <f t="shared" si="8"/>
        <v>0</v>
      </c>
      <c r="BJ110" s="18" t="s">
        <v>22</v>
      </c>
      <c r="BK110" s="145">
        <f t="shared" si="9"/>
        <v>0</v>
      </c>
      <c r="BL110" s="18" t="s">
        <v>350</v>
      </c>
      <c r="BM110" s="144" t="s">
        <v>5542</v>
      </c>
    </row>
    <row r="111" spans="2:65" s="1" customFormat="1" ht="33" customHeight="1" x14ac:dyDescent="0.2">
      <c r="B111" s="33"/>
      <c r="C111" s="133" t="s">
        <v>317</v>
      </c>
      <c r="D111" s="133" t="s">
        <v>194</v>
      </c>
      <c r="E111" s="134" t="s">
        <v>5543</v>
      </c>
      <c r="F111" s="135" t="s">
        <v>5544</v>
      </c>
      <c r="G111" s="136" t="s">
        <v>869</v>
      </c>
      <c r="H111" s="137">
        <v>1</v>
      </c>
      <c r="I111" s="138"/>
      <c r="J111" s="139">
        <f t="shared" si="0"/>
        <v>0</v>
      </c>
      <c r="K111" s="135" t="s">
        <v>20</v>
      </c>
      <c r="L111" s="33"/>
      <c r="M111" s="140" t="s">
        <v>20</v>
      </c>
      <c r="N111" s="141" t="s">
        <v>51</v>
      </c>
      <c r="P111" s="142">
        <f t="shared" si="1"/>
        <v>0</v>
      </c>
      <c r="Q111" s="142">
        <v>0</v>
      </c>
      <c r="R111" s="142">
        <f t="shared" si="2"/>
        <v>0</v>
      </c>
      <c r="S111" s="142">
        <v>0</v>
      </c>
      <c r="T111" s="143">
        <f t="shared" si="3"/>
        <v>0</v>
      </c>
      <c r="AR111" s="144" t="s">
        <v>350</v>
      </c>
      <c r="AT111" s="144" t="s">
        <v>194</v>
      </c>
      <c r="AU111" s="144" t="s">
        <v>89</v>
      </c>
      <c r="AY111" s="18" t="s">
        <v>192</v>
      </c>
      <c r="BE111" s="145">
        <f t="shared" si="4"/>
        <v>0</v>
      </c>
      <c r="BF111" s="145">
        <f t="shared" si="5"/>
        <v>0</v>
      </c>
      <c r="BG111" s="145">
        <f t="shared" si="6"/>
        <v>0</v>
      </c>
      <c r="BH111" s="145">
        <f t="shared" si="7"/>
        <v>0</v>
      </c>
      <c r="BI111" s="145">
        <f t="shared" si="8"/>
        <v>0</v>
      </c>
      <c r="BJ111" s="18" t="s">
        <v>22</v>
      </c>
      <c r="BK111" s="145">
        <f t="shared" si="9"/>
        <v>0</v>
      </c>
      <c r="BL111" s="18" t="s">
        <v>350</v>
      </c>
      <c r="BM111" s="144" t="s">
        <v>5545</v>
      </c>
    </row>
    <row r="112" spans="2:65" s="1" customFormat="1" ht="24.15" customHeight="1" x14ac:dyDescent="0.2">
      <c r="B112" s="33"/>
      <c r="C112" s="133" t="s">
        <v>324</v>
      </c>
      <c r="D112" s="133" t="s">
        <v>194</v>
      </c>
      <c r="E112" s="134" t="s">
        <v>5546</v>
      </c>
      <c r="F112" s="135" t="s">
        <v>5547</v>
      </c>
      <c r="G112" s="136" t="s">
        <v>869</v>
      </c>
      <c r="H112" s="137">
        <v>2</v>
      </c>
      <c r="I112" s="138"/>
      <c r="J112" s="139">
        <f t="shared" si="0"/>
        <v>0</v>
      </c>
      <c r="K112" s="135" t="s">
        <v>20</v>
      </c>
      <c r="L112" s="33"/>
      <c r="M112" s="140" t="s">
        <v>20</v>
      </c>
      <c r="N112" s="141" t="s">
        <v>51</v>
      </c>
      <c r="P112" s="142">
        <f t="shared" si="1"/>
        <v>0</v>
      </c>
      <c r="Q112" s="142">
        <v>0</v>
      </c>
      <c r="R112" s="142">
        <f t="shared" si="2"/>
        <v>0</v>
      </c>
      <c r="S112" s="142">
        <v>0</v>
      </c>
      <c r="T112" s="143">
        <f t="shared" si="3"/>
        <v>0</v>
      </c>
      <c r="AR112" s="144" t="s">
        <v>350</v>
      </c>
      <c r="AT112" s="144" t="s">
        <v>194</v>
      </c>
      <c r="AU112" s="144" t="s">
        <v>89</v>
      </c>
      <c r="AY112" s="18" t="s">
        <v>192</v>
      </c>
      <c r="BE112" s="145">
        <f t="shared" si="4"/>
        <v>0</v>
      </c>
      <c r="BF112" s="145">
        <f t="shared" si="5"/>
        <v>0</v>
      </c>
      <c r="BG112" s="145">
        <f t="shared" si="6"/>
        <v>0</v>
      </c>
      <c r="BH112" s="145">
        <f t="shared" si="7"/>
        <v>0</v>
      </c>
      <c r="BI112" s="145">
        <f t="shared" si="8"/>
        <v>0</v>
      </c>
      <c r="BJ112" s="18" t="s">
        <v>22</v>
      </c>
      <c r="BK112" s="145">
        <f t="shared" si="9"/>
        <v>0</v>
      </c>
      <c r="BL112" s="18" t="s">
        <v>350</v>
      </c>
      <c r="BM112" s="144" t="s">
        <v>5548</v>
      </c>
    </row>
    <row r="113" spans="2:65" s="1" customFormat="1" ht="33" customHeight="1" x14ac:dyDescent="0.2">
      <c r="B113" s="33"/>
      <c r="C113" s="133" t="s">
        <v>350</v>
      </c>
      <c r="D113" s="133" t="s">
        <v>194</v>
      </c>
      <c r="E113" s="134" t="s">
        <v>5549</v>
      </c>
      <c r="F113" s="135" t="s">
        <v>5550</v>
      </c>
      <c r="G113" s="136" t="s">
        <v>869</v>
      </c>
      <c r="H113" s="137">
        <v>1</v>
      </c>
      <c r="I113" s="138"/>
      <c r="J113" s="139">
        <f t="shared" si="0"/>
        <v>0</v>
      </c>
      <c r="K113" s="135" t="s">
        <v>20</v>
      </c>
      <c r="L113" s="33"/>
      <c r="M113" s="140" t="s">
        <v>20</v>
      </c>
      <c r="N113" s="141" t="s">
        <v>51</v>
      </c>
      <c r="P113" s="142">
        <f t="shared" si="1"/>
        <v>0</v>
      </c>
      <c r="Q113" s="142">
        <v>0</v>
      </c>
      <c r="R113" s="142">
        <f t="shared" si="2"/>
        <v>0</v>
      </c>
      <c r="S113" s="142">
        <v>0</v>
      </c>
      <c r="T113" s="143">
        <f t="shared" si="3"/>
        <v>0</v>
      </c>
      <c r="AR113" s="144" t="s">
        <v>350</v>
      </c>
      <c r="AT113" s="144" t="s">
        <v>194</v>
      </c>
      <c r="AU113" s="144" t="s">
        <v>89</v>
      </c>
      <c r="AY113" s="18" t="s">
        <v>192</v>
      </c>
      <c r="BE113" s="145">
        <f t="shared" si="4"/>
        <v>0</v>
      </c>
      <c r="BF113" s="145">
        <f t="shared" si="5"/>
        <v>0</v>
      </c>
      <c r="BG113" s="145">
        <f t="shared" si="6"/>
        <v>0</v>
      </c>
      <c r="BH113" s="145">
        <f t="shared" si="7"/>
        <v>0</v>
      </c>
      <c r="BI113" s="145">
        <f t="shared" si="8"/>
        <v>0</v>
      </c>
      <c r="BJ113" s="18" t="s">
        <v>22</v>
      </c>
      <c r="BK113" s="145">
        <f t="shared" si="9"/>
        <v>0</v>
      </c>
      <c r="BL113" s="18" t="s">
        <v>350</v>
      </c>
      <c r="BM113" s="144" t="s">
        <v>5551</v>
      </c>
    </row>
    <row r="114" spans="2:65" s="1" customFormat="1" ht="24.15" customHeight="1" x14ac:dyDescent="0.2">
      <c r="B114" s="33"/>
      <c r="C114" s="133" t="s">
        <v>364</v>
      </c>
      <c r="D114" s="133" t="s">
        <v>194</v>
      </c>
      <c r="E114" s="134" t="s">
        <v>5552</v>
      </c>
      <c r="F114" s="135" t="s">
        <v>5553</v>
      </c>
      <c r="G114" s="136" t="s">
        <v>869</v>
      </c>
      <c r="H114" s="137">
        <v>2</v>
      </c>
      <c r="I114" s="138"/>
      <c r="J114" s="139">
        <f t="shared" si="0"/>
        <v>0</v>
      </c>
      <c r="K114" s="135" t="s">
        <v>20</v>
      </c>
      <c r="L114" s="33"/>
      <c r="M114" s="140" t="s">
        <v>20</v>
      </c>
      <c r="N114" s="141" t="s">
        <v>51</v>
      </c>
      <c r="P114" s="142">
        <f t="shared" si="1"/>
        <v>0</v>
      </c>
      <c r="Q114" s="142">
        <v>0</v>
      </c>
      <c r="R114" s="142">
        <f t="shared" si="2"/>
        <v>0</v>
      </c>
      <c r="S114" s="142">
        <v>0</v>
      </c>
      <c r="T114" s="143">
        <f t="shared" si="3"/>
        <v>0</v>
      </c>
      <c r="AR114" s="144" t="s">
        <v>350</v>
      </c>
      <c r="AT114" s="144" t="s">
        <v>194</v>
      </c>
      <c r="AU114" s="144" t="s">
        <v>89</v>
      </c>
      <c r="AY114" s="18" t="s">
        <v>192</v>
      </c>
      <c r="BE114" s="145">
        <f t="shared" si="4"/>
        <v>0</v>
      </c>
      <c r="BF114" s="145">
        <f t="shared" si="5"/>
        <v>0</v>
      </c>
      <c r="BG114" s="145">
        <f t="shared" si="6"/>
        <v>0</v>
      </c>
      <c r="BH114" s="145">
        <f t="shared" si="7"/>
        <v>0</v>
      </c>
      <c r="BI114" s="145">
        <f t="shared" si="8"/>
        <v>0</v>
      </c>
      <c r="BJ114" s="18" t="s">
        <v>22</v>
      </c>
      <c r="BK114" s="145">
        <f t="shared" si="9"/>
        <v>0</v>
      </c>
      <c r="BL114" s="18" t="s">
        <v>350</v>
      </c>
      <c r="BM114" s="144" t="s">
        <v>5554</v>
      </c>
    </row>
    <row r="115" spans="2:65" s="1" customFormat="1" ht="24.15" customHeight="1" x14ac:dyDescent="0.2">
      <c r="B115" s="33"/>
      <c r="C115" s="133" t="s">
        <v>370</v>
      </c>
      <c r="D115" s="133" t="s">
        <v>194</v>
      </c>
      <c r="E115" s="134" t="s">
        <v>5555</v>
      </c>
      <c r="F115" s="135" t="s">
        <v>5556</v>
      </c>
      <c r="G115" s="136" t="s">
        <v>869</v>
      </c>
      <c r="H115" s="137">
        <v>1</v>
      </c>
      <c r="I115" s="138"/>
      <c r="J115" s="139">
        <f t="shared" si="0"/>
        <v>0</v>
      </c>
      <c r="K115" s="135" t="s">
        <v>20</v>
      </c>
      <c r="L115" s="33"/>
      <c r="M115" s="140" t="s">
        <v>20</v>
      </c>
      <c r="N115" s="141" t="s">
        <v>51</v>
      </c>
      <c r="P115" s="142">
        <f t="shared" si="1"/>
        <v>0</v>
      </c>
      <c r="Q115" s="142">
        <v>0</v>
      </c>
      <c r="R115" s="142">
        <f t="shared" si="2"/>
        <v>0</v>
      </c>
      <c r="S115" s="142">
        <v>0</v>
      </c>
      <c r="T115" s="143">
        <f t="shared" si="3"/>
        <v>0</v>
      </c>
      <c r="AR115" s="144" t="s">
        <v>350</v>
      </c>
      <c r="AT115" s="144" t="s">
        <v>194</v>
      </c>
      <c r="AU115" s="144" t="s">
        <v>89</v>
      </c>
      <c r="AY115" s="18" t="s">
        <v>192</v>
      </c>
      <c r="BE115" s="145">
        <f t="shared" si="4"/>
        <v>0</v>
      </c>
      <c r="BF115" s="145">
        <f t="shared" si="5"/>
        <v>0</v>
      </c>
      <c r="BG115" s="145">
        <f t="shared" si="6"/>
        <v>0</v>
      </c>
      <c r="BH115" s="145">
        <f t="shared" si="7"/>
        <v>0</v>
      </c>
      <c r="BI115" s="145">
        <f t="shared" si="8"/>
        <v>0</v>
      </c>
      <c r="BJ115" s="18" t="s">
        <v>22</v>
      </c>
      <c r="BK115" s="145">
        <f t="shared" si="9"/>
        <v>0</v>
      </c>
      <c r="BL115" s="18" t="s">
        <v>350</v>
      </c>
      <c r="BM115" s="144" t="s">
        <v>5557</v>
      </c>
    </row>
    <row r="116" spans="2:65" s="1" customFormat="1" ht="24.15" customHeight="1" x14ac:dyDescent="0.2">
      <c r="B116" s="33"/>
      <c r="C116" s="133" t="s">
        <v>375</v>
      </c>
      <c r="D116" s="133" t="s">
        <v>194</v>
      </c>
      <c r="E116" s="134" t="s">
        <v>5558</v>
      </c>
      <c r="F116" s="135" t="s">
        <v>5556</v>
      </c>
      <c r="G116" s="136" t="s">
        <v>869</v>
      </c>
      <c r="H116" s="137">
        <v>3</v>
      </c>
      <c r="I116" s="138"/>
      <c r="J116" s="139">
        <f t="shared" si="0"/>
        <v>0</v>
      </c>
      <c r="K116" s="135" t="s">
        <v>20</v>
      </c>
      <c r="L116" s="33"/>
      <c r="M116" s="140" t="s">
        <v>20</v>
      </c>
      <c r="N116" s="141" t="s">
        <v>51</v>
      </c>
      <c r="P116" s="142">
        <f t="shared" si="1"/>
        <v>0</v>
      </c>
      <c r="Q116" s="142">
        <v>0</v>
      </c>
      <c r="R116" s="142">
        <f t="shared" si="2"/>
        <v>0</v>
      </c>
      <c r="S116" s="142">
        <v>0</v>
      </c>
      <c r="T116" s="143">
        <f t="shared" si="3"/>
        <v>0</v>
      </c>
      <c r="AR116" s="144" t="s">
        <v>350</v>
      </c>
      <c r="AT116" s="144" t="s">
        <v>194</v>
      </c>
      <c r="AU116" s="144" t="s">
        <v>89</v>
      </c>
      <c r="AY116" s="18" t="s">
        <v>192</v>
      </c>
      <c r="BE116" s="145">
        <f t="shared" si="4"/>
        <v>0</v>
      </c>
      <c r="BF116" s="145">
        <f t="shared" si="5"/>
        <v>0</v>
      </c>
      <c r="BG116" s="145">
        <f t="shared" si="6"/>
        <v>0</v>
      </c>
      <c r="BH116" s="145">
        <f t="shared" si="7"/>
        <v>0</v>
      </c>
      <c r="BI116" s="145">
        <f t="shared" si="8"/>
        <v>0</v>
      </c>
      <c r="BJ116" s="18" t="s">
        <v>22</v>
      </c>
      <c r="BK116" s="145">
        <f t="shared" si="9"/>
        <v>0</v>
      </c>
      <c r="BL116" s="18" t="s">
        <v>350</v>
      </c>
      <c r="BM116" s="144" t="s">
        <v>5559</v>
      </c>
    </row>
    <row r="117" spans="2:65" s="1" customFormat="1" ht="24.15" customHeight="1" x14ac:dyDescent="0.2">
      <c r="B117" s="33"/>
      <c r="C117" s="133" t="s">
        <v>380</v>
      </c>
      <c r="D117" s="133" t="s">
        <v>194</v>
      </c>
      <c r="E117" s="134" t="s">
        <v>5560</v>
      </c>
      <c r="F117" s="135" t="s">
        <v>5556</v>
      </c>
      <c r="G117" s="136" t="s">
        <v>869</v>
      </c>
      <c r="H117" s="137">
        <v>1</v>
      </c>
      <c r="I117" s="138"/>
      <c r="J117" s="139">
        <f t="shared" si="0"/>
        <v>0</v>
      </c>
      <c r="K117" s="135" t="s">
        <v>20</v>
      </c>
      <c r="L117" s="33"/>
      <c r="M117" s="140" t="s">
        <v>20</v>
      </c>
      <c r="N117" s="141" t="s">
        <v>51</v>
      </c>
      <c r="P117" s="142">
        <f t="shared" si="1"/>
        <v>0</v>
      </c>
      <c r="Q117" s="142">
        <v>0</v>
      </c>
      <c r="R117" s="142">
        <f t="shared" si="2"/>
        <v>0</v>
      </c>
      <c r="S117" s="142">
        <v>0</v>
      </c>
      <c r="T117" s="143">
        <f t="shared" si="3"/>
        <v>0</v>
      </c>
      <c r="AR117" s="144" t="s">
        <v>350</v>
      </c>
      <c r="AT117" s="144" t="s">
        <v>194</v>
      </c>
      <c r="AU117" s="144" t="s">
        <v>89</v>
      </c>
      <c r="AY117" s="18" t="s">
        <v>192</v>
      </c>
      <c r="BE117" s="145">
        <f t="shared" si="4"/>
        <v>0</v>
      </c>
      <c r="BF117" s="145">
        <f t="shared" si="5"/>
        <v>0</v>
      </c>
      <c r="BG117" s="145">
        <f t="shared" si="6"/>
        <v>0</v>
      </c>
      <c r="BH117" s="145">
        <f t="shared" si="7"/>
        <v>0</v>
      </c>
      <c r="BI117" s="145">
        <f t="shared" si="8"/>
        <v>0</v>
      </c>
      <c r="BJ117" s="18" t="s">
        <v>22</v>
      </c>
      <c r="BK117" s="145">
        <f t="shared" si="9"/>
        <v>0</v>
      </c>
      <c r="BL117" s="18" t="s">
        <v>350</v>
      </c>
      <c r="BM117" s="144" t="s">
        <v>5561</v>
      </c>
    </row>
    <row r="118" spans="2:65" s="1" customFormat="1" ht="24.15" customHeight="1" x14ac:dyDescent="0.2">
      <c r="B118" s="33"/>
      <c r="C118" s="133" t="s">
        <v>7</v>
      </c>
      <c r="D118" s="133" t="s">
        <v>194</v>
      </c>
      <c r="E118" s="134" t="s">
        <v>5562</v>
      </c>
      <c r="F118" s="135" t="s">
        <v>5563</v>
      </c>
      <c r="G118" s="136" t="s">
        <v>869</v>
      </c>
      <c r="H118" s="137">
        <v>1</v>
      </c>
      <c r="I118" s="138"/>
      <c r="J118" s="139">
        <f t="shared" si="0"/>
        <v>0</v>
      </c>
      <c r="K118" s="135" t="s">
        <v>20</v>
      </c>
      <c r="L118" s="33"/>
      <c r="M118" s="140" t="s">
        <v>20</v>
      </c>
      <c r="N118" s="141" t="s">
        <v>51</v>
      </c>
      <c r="P118" s="142">
        <f t="shared" si="1"/>
        <v>0</v>
      </c>
      <c r="Q118" s="142">
        <v>0</v>
      </c>
      <c r="R118" s="142">
        <f t="shared" si="2"/>
        <v>0</v>
      </c>
      <c r="S118" s="142">
        <v>0</v>
      </c>
      <c r="T118" s="143">
        <f t="shared" si="3"/>
        <v>0</v>
      </c>
      <c r="AR118" s="144" t="s">
        <v>350</v>
      </c>
      <c r="AT118" s="144" t="s">
        <v>194</v>
      </c>
      <c r="AU118" s="144" t="s">
        <v>89</v>
      </c>
      <c r="AY118" s="18" t="s">
        <v>192</v>
      </c>
      <c r="BE118" s="145">
        <f t="shared" si="4"/>
        <v>0</v>
      </c>
      <c r="BF118" s="145">
        <f t="shared" si="5"/>
        <v>0</v>
      </c>
      <c r="BG118" s="145">
        <f t="shared" si="6"/>
        <v>0</v>
      </c>
      <c r="BH118" s="145">
        <f t="shared" si="7"/>
        <v>0</v>
      </c>
      <c r="BI118" s="145">
        <f t="shared" si="8"/>
        <v>0</v>
      </c>
      <c r="BJ118" s="18" t="s">
        <v>22</v>
      </c>
      <c r="BK118" s="145">
        <f t="shared" si="9"/>
        <v>0</v>
      </c>
      <c r="BL118" s="18" t="s">
        <v>350</v>
      </c>
      <c r="BM118" s="144" t="s">
        <v>5564</v>
      </c>
    </row>
    <row r="119" spans="2:65" s="1" customFormat="1" ht="24.15" customHeight="1" x14ac:dyDescent="0.2">
      <c r="B119" s="33"/>
      <c r="C119" s="133" t="s">
        <v>395</v>
      </c>
      <c r="D119" s="133" t="s">
        <v>194</v>
      </c>
      <c r="E119" s="134" t="s">
        <v>5565</v>
      </c>
      <c r="F119" s="135" t="s">
        <v>5566</v>
      </c>
      <c r="G119" s="136" t="s">
        <v>869</v>
      </c>
      <c r="H119" s="137">
        <v>1</v>
      </c>
      <c r="I119" s="138"/>
      <c r="J119" s="139">
        <f t="shared" si="0"/>
        <v>0</v>
      </c>
      <c r="K119" s="135" t="s">
        <v>20</v>
      </c>
      <c r="L119" s="33"/>
      <c r="M119" s="140" t="s">
        <v>20</v>
      </c>
      <c r="N119" s="141" t="s">
        <v>51</v>
      </c>
      <c r="P119" s="142">
        <f t="shared" si="1"/>
        <v>0</v>
      </c>
      <c r="Q119" s="142">
        <v>0</v>
      </c>
      <c r="R119" s="142">
        <f t="shared" si="2"/>
        <v>0</v>
      </c>
      <c r="S119" s="142">
        <v>0</v>
      </c>
      <c r="T119" s="143">
        <f t="shared" si="3"/>
        <v>0</v>
      </c>
      <c r="AR119" s="144" t="s">
        <v>350</v>
      </c>
      <c r="AT119" s="144" t="s">
        <v>194</v>
      </c>
      <c r="AU119" s="144" t="s">
        <v>89</v>
      </c>
      <c r="AY119" s="18" t="s">
        <v>192</v>
      </c>
      <c r="BE119" s="145">
        <f t="shared" si="4"/>
        <v>0</v>
      </c>
      <c r="BF119" s="145">
        <f t="shared" si="5"/>
        <v>0</v>
      </c>
      <c r="BG119" s="145">
        <f t="shared" si="6"/>
        <v>0</v>
      </c>
      <c r="BH119" s="145">
        <f t="shared" si="7"/>
        <v>0</v>
      </c>
      <c r="BI119" s="145">
        <f t="shared" si="8"/>
        <v>0</v>
      </c>
      <c r="BJ119" s="18" t="s">
        <v>22</v>
      </c>
      <c r="BK119" s="145">
        <f t="shared" si="9"/>
        <v>0</v>
      </c>
      <c r="BL119" s="18" t="s">
        <v>350</v>
      </c>
      <c r="BM119" s="144" t="s">
        <v>5567</v>
      </c>
    </row>
    <row r="120" spans="2:65" s="1" customFormat="1" ht="24.15" customHeight="1" x14ac:dyDescent="0.2">
      <c r="B120" s="33"/>
      <c r="C120" s="133" t="s">
        <v>403</v>
      </c>
      <c r="D120" s="133" t="s">
        <v>194</v>
      </c>
      <c r="E120" s="134" t="s">
        <v>5568</v>
      </c>
      <c r="F120" s="135" t="s">
        <v>5569</v>
      </c>
      <c r="G120" s="136" t="s">
        <v>869</v>
      </c>
      <c r="H120" s="137">
        <v>1</v>
      </c>
      <c r="I120" s="138"/>
      <c r="J120" s="139">
        <f t="shared" si="0"/>
        <v>0</v>
      </c>
      <c r="K120" s="135" t="s">
        <v>20</v>
      </c>
      <c r="L120" s="33"/>
      <c r="M120" s="140" t="s">
        <v>20</v>
      </c>
      <c r="N120" s="141" t="s">
        <v>51</v>
      </c>
      <c r="P120" s="142">
        <f t="shared" si="1"/>
        <v>0</v>
      </c>
      <c r="Q120" s="142">
        <v>0</v>
      </c>
      <c r="R120" s="142">
        <f t="shared" si="2"/>
        <v>0</v>
      </c>
      <c r="S120" s="142">
        <v>0</v>
      </c>
      <c r="T120" s="143">
        <f t="shared" si="3"/>
        <v>0</v>
      </c>
      <c r="AR120" s="144" t="s">
        <v>350</v>
      </c>
      <c r="AT120" s="144" t="s">
        <v>194</v>
      </c>
      <c r="AU120" s="144" t="s">
        <v>89</v>
      </c>
      <c r="AY120" s="18" t="s">
        <v>192</v>
      </c>
      <c r="BE120" s="145">
        <f t="shared" si="4"/>
        <v>0</v>
      </c>
      <c r="BF120" s="145">
        <f t="shared" si="5"/>
        <v>0</v>
      </c>
      <c r="BG120" s="145">
        <f t="shared" si="6"/>
        <v>0</v>
      </c>
      <c r="BH120" s="145">
        <f t="shared" si="7"/>
        <v>0</v>
      </c>
      <c r="BI120" s="145">
        <f t="shared" si="8"/>
        <v>0</v>
      </c>
      <c r="BJ120" s="18" t="s">
        <v>22</v>
      </c>
      <c r="BK120" s="145">
        <f t="shared" si="9"/>
        <v>0</v>
      </c>
      <c r="BL120" s="18" t="s">
        <v>350</v>
      </c>
      <c r="BM120" s="144" t="s">
        <v>5570</v>
      </c>
    </row>
    <row r="121" spans="2:65" s="1" customFormat="1" ht="28.8" x14ac:dyDescent="0.2">
      <c r="B121" s="33"/>
      <c r="D121" s="151" t="s">
        <v>929</v>
      </c>
      <c r="F121" s="178" t="s">
        <v>5571</v>
      </c>
      <c r="I121" s="148"/>
      <c r="L121" s="33"/>
      <c r="M121" s="149"/>
      <c r="T121" s="54"/>
      <c r="AT121" s="18" t="s">
        <v>929</v>
      </c>
      <c r="AU121" s="18" t="s">
        <v>89</v>
      </c>
    </row>
    <row r="122" spans="2:65" s="1" customFormat="1" ht="24.15" customHeight="1" x14ac:dyDescent="0.2">
      <c r="B122" s="33"/>
      <c r="C122" s="133" t="s">
        <v>422</v>
      </c>
      <c r="D122" s="133" t="s">
        <v>194</v>
      </c>
      <c r="E122" s="134" t="s">
        <v>5572</v>
      </c>
      <c r="F122" s="135" t="s">
        <v>5573</v>
      </c>
      <c r="G122" s="136" t="s">
        <v>869</v>
      </c>
      <c r="H122" s="137">
        <v>1</v>
      </c>
      <c r="I122" s="138"/>
      <c r="J122" s="139">
        <f t="shared" ref="J122:J131" si="10">ROUND(I122*H122,2)</f>
        <v>0</v>
      </c>
      <c r="K122" s="135" t="s">
        <v>20</v>
      </c>
      <c r="L122" s="33"/>
      <c r="M122" s="140" t="s">
        <v>20</v>
      </c>
      <c r="N122" s="141" t="s">
        <v>51</v>
      </c>
      <c r="P122" s="142">
        <f t="shared" ref="P122:P131" si="11">O122*H122</f>
        <v>0</v>
      </c>
      <c r="Q122" s="142">
        <v>0</v>
      </c>
      <c r="R122" s="142">
        <f t="shared" ref="R122:R131" si="12">Q122*H122</f>
        <v>0</v>
      </c>
      <c r="S122" s="142">
        <v>0</v>
      </c>
      <c r="T122" s="143">
        <f t="shared" ref="T122:T131" si="13">S122*H122</f>
        <v>0</v>
      </c>
      <c r="AR122" s="144" t="s">
        <v>350</v>
      </c>
      <c r="AT122" s="144" t="s">
        <v>194</v>
      </c>
      <c r="AU122" s="144" t="s">
        <v>89</v>
      </c>
      <c r="AY122" s="18" t="s">
        <v>192</v>
      </c>
      <c r="BE122" s="145">
        <f t="shared" ref="BE122:BE131" si="14">IF(N122="základní",J122,0)</f>
        <v>0</v>
      </c>
      <c r="BF122" s="145">
        <f t="shared" ref="BF122:BF131" si="15">IF(N122="snížená",J122,0)</f>
        <v>0</v>
      </c>
      <c r="BG122" s="145">
        <f t="shared" ref="BG122:BG131" si="16">IF(N122="zákl. přenesená",J122,0)</f>
        <v>0</v>
      </c>
      <c r="BH122" s="145">
        <f t="shared" ref="BH122:BH131" si="17">IF(N122="sníž. přenesená",J122,0)</f>
        <v>0</v>
      </c>
      <c r="BI122" s="145">
        <f t="shared" ref="BI122:BI131" si="18">IF(N122="nulová",J122,0)</f>
        <v>0</v>
      </c>
      <c r="BJ122" s="18" t="s">
        <v>22</v>
      </c>
      <c r="BK122" s="145">
        <f t="shared" ref="BK122:BK131" si="19">ROUND(I122*H122,2)</f>
        <v>0</v>
      </c>
      <c r="BL122" s="18" t="s">
        <v>350</v>
      </c>
      <c r="BM122" s="144" t="s">
        <v>5574</v>
      </c>
    </row>
    <row r="123" spans="2:65" s="1" customFormat="1" ht="24.15" customHeight="1" x14ac:dyDescent="0.2">
      <c r="B123" s="33"/>
      <c r="C123" s="133" t="s">
        <v>437</v>
      </c>
      <c r="D123" s="133" t="s">
        <v>194</v>
      </c>
      <c r="E123" s="134" t="s">
        <v>5575</v>
      </c>
      <c r="F123" s="135" t="s">
        <v>5576</v>
      </c>
      <c r="G123" s="136" t="s">
        <v>869</v>
      </c>
      <c r="H123" s="137">
        <v>1</v>
      </c>
      <c r="I123" s="138"/>
      <c r="J123" s="139">
        <f t="shared" si="10"/>
        <v>0</v>
      </c>
      <c r="K123" s="135" t="s">
        <v>20</v>
      </c>
      <c r="L123" s="33"/>
      <c r="M123" s="140" t="s">
        <v>20</v>
      </c>
      <c r="N123" s="141" t="s">
        <v>51</v>
      </c>
      <c r="P123" s="142">
        <f t="shared" si="11"/>
        <v>0</v>
      </c>
      <c r="Q123" s="142">
        <v>0</v>
      </c>
      <c r="R123" s="142">
        <f t="shared" si="12"/>
        <v>0</v>
      </c>
      <c r="S123" s="142">
        <v>0</v>
      </c>
      <c r="T123" s="143">
        <f t="shared" si="13"/>
        <v>0</v>
      </c>
      <c r="AR123" s="144" t="s">
        <v>350</v>
      </c>
      <c r="AT123" s="144" t="s">
        <v>194</v>
      </c>
      <c r="AU123" s="144" t="s">
        <v>89</v>
      </c>
      <c r="AY123" s="18" t="s">
        <v>192</v>
      </c>
      <c r="BE123" s="145">
        <f t="shared" si="14"/>
        <v>0</v>
      </c>
      <c r="BF123" s="145">
        <f t="shared" si="15"/>
        <v>0</v>
      </c>
      <c r="BG123" s="145">
        <f t="shared" si="16"/>
        <v>0</v>
      </c>
      <c r="BH123" s="145">
        <f t="shared" si="17"/>
        <v>0</v>
      </c>
      <c r="BI123" s="145">
        <f t="shared" si="18"/>
        <v>0</v>
      </c>
      <c r="BJ123" s="18" t="s">
        <v>22</v>
      </c>
      <c r="BK123" s="145">
        <f t="shared" si="19"/>
        <v>0</v>
      </c>
      <c r="BL123" s="18" t="s">
        <v>350</v>
      </c>
      <c r="BM123" s="144" t="s">
        <v>5577</v>
      </c>
    </row>
    <row r="124" spans="2:65" s="1" customFormat="1" ht="24.15" customHeight="1" x14ac:dyDescent="0.2">
      <c r="B124" s="33"/>
      <c r="C124" s="133" t="s">
        <v>444</v>
      </c>
      <c r="D124" s="133" t="s">
        <v>194</v>
      </c>
      <c r="E124" s="134" t="s">
        <v>5578</v>
      </c>
      <c r="F124" s="135" t="s">
        <v>5579</v>
      </c>
      <c r="G124" s="136" t="s">
        <v>869</v>
      </c>
      <c r="H124" s="137">
        <v>1</v>
      </c>
      <c r="I124" s="138"/>
      <c r="J124" s="139">
        <f t="shared" si="10"/>
        <v>0</v>
      </c>
      <c r="K124" s="135" t="s">
        <v>20</v>
      </c>
      <c r="L124" s="33"/>
      <c r="M124" s="140" t="s">
        <v>20</v>
      </c>
      <c r="N124" s="141" t="s">
        <v>51</v>
      </c>
      <c r="P124" s="142">
        <f t="shared" si="11"/>
        <v>0</v>
      </c>
      <c r="Q124" s="142">
        <v>0</v>
      </c>
      <c r="R124" s="142">
        <f t="shared" si="12"/>
        <v>0</v>
      </c>
      <c r="S124" s="142">
        <v>0</v>
      </c>
      <c r="T124" s="143">
        <f t="shared" si="13"/>
        <v>0</v>
      </c>
      <c r="AR124" s="144" t="s">
        <v>350</v>
      </c>
      <c r="AT124" s="144" t="s">
        <v>194</v>
      </c>
      <c r="AU124" s="144" t="s">
        <v>89</v>
      </c>
      <c r="AY124" s="18" t="s">
        <v>192</v>
      </c>
      <c r="BE124" s="145">
        <f t="shared" si="14"/>
        <v>0</v>
      </c>
      <c r="BF124" s="145">
        <f t="shared" si="15"/>
        <v>0</v>
      </c>
      <c r="BG124" s="145">
        <f t="shared" si="16"/>
        <v>0</v>
      </c>
      <c r="BH124" s="145">
        <f t="shared" si="17"/>
        <v>0</v>
      </c>
      <c r="BI124" s="145">
        <f t="shared" si="18"/>
        <v>0</v>
      </c>
      <c r="BJ124" s="18" t="s">
        <v>22</v>
      </c>
      <c r="BK124" s="145">
        <f t="shared" si="19"/>
        <v>0</v>
      </c>
      <c r="BL124" s="18" t="s">
        <v>350</v>
      </c>
      <c r="BM124" s="144" t="s">
        <v>5580</v>
      </c>
    </row>
    <row r="125" spans="2:65" s="1" customFormat="1" ht="24.15" customHeight="1" x14ac:dyDescent="0.2">
      <c r="B125" s="33"/>
      <c r="C125" s="133" t="s">
        <v>453</v>
      </c>
      <c r="D125" s="133" t="s">
        <v>194</v>
      </c>
      <c r="E125" s="134" t="s">
        <v>5581</v>
      </c>
      <c r="F125" s="135" t="s">
        <v>5582</v>
      </c>
      <c r="G125" s="136" t="s">
        <v>869</v>
      </c>
      <c r="H125" s="137">
        <v>1</v>
      </c>
      <c r="I125" s="138"/>
      <c r="J125" s="139">
        <f t="shared" si="10"/>
        <v>0</v>
      </c>
      <c r="K125" s="135" t="s">
        <v>20</v>
      </c>
      <c r="L125" s="33"/>
      <c r="M125" s="140" t="s">
        <v>20</v>
      </c>
      <c r="N125" s="141" t="s">
        <v>51</v>
      </c>
      <c r="P125" s="142">
        <f t="shared" si="11"/>
        <v>0</v>
      </c>
      <c r="Q125" s="142">
        <v>0</v>
      </c>
      <c r="R125" s="142">
        <f t="shared" si="12"/>
        <v>0</v>
      </c>
      <c r="S125" s="142">
        <v>0</v>
      </c>
      <c r="T125" s="143">
        <f t="shared" si="13"/>
        <v>0</v>
      </c>
      <c r="AR125" s="144" t="s">
        <v>350</v>
      </c>
      <c r="AT125" s="144" t="s">
        <v>194</v>
      </c>
      <c r="AU125" s="144" t="s">
        <v>89</v>
      </c>
      <c r="AY125" s="18" t="s">
        <v>192</v>
      </c>
      <c r="BE125" s="145">
        <f t="shared" si="14"/>
        <v>0</v>
      </c>
      <c r="BF125" s="145">
        <f t="shared" si="15"/>
        <v>0</v>
      </c>
      <c r="BG125" s="145">
        <f t="shared" si="16"/>
        <v>0</v>
      </c>
      <c r="BH125" s="145">
        <f t="shared" si="17"/>
        <v>0</v>
      </c>
      <c r="BI125" s="145">
        <f t="shared" si="18"/>
        <v>0</v>
      </c>
      <c r="BJ125" s="18" t="s">
        <v>22</v>
      </c>
      <c r="BK125" s="145">
        <f t="shared" si="19"/>
        <v>0</v>
      </c>
      <c r="BL125" s="18" t="s">
        <v>350</v>
      </c>
      <c r="BM125" s="144" t="s">
        <v>5583</v>
      </c>
    </row>
    <row r="126" spans="2:65" s="1" customFormat="1" ht="33" customHeight="1" x14ac:dyDescent="0.2">
      <c r="B126" s="33"/>
      <c r="C126" s="133" t="s">
        <v>459</v>
      </c>
      <c r="D126" s="133" t="s">
        <v>194</v>
      </c>
      <c r="E126" s="134" t="s">
        <v>5584</v>
      </c>
      <c r="F126" s="135" t="s">
        <v>5585</v>
      </c>
      <c r="G126" s="136" t="s">
        <v>869</v>
      </c>
      <c r="H126" s="137">
        <v>1</v>
      </c>
      <c r="I126" s="138"/>
      <c r="J126" s="139">
        <f t="shared" si="10"/>
        <v>0</v>
      </c>
      <c r="K126" s="135" t="s">
        <v>20</v>
      </c>
      <c r="L126" s="33"/>
      <c r="M126" s="140" t="s">
        <v>20</v>
      </c>
      <c r="N126" s="141" t="s">
        <v>51</v>
      </c>
      <c r="P126" s="142">
        <f t="shared" si="11"/>
        <v>0</v>
      </c>
      <c r="Q126" s="142">
        <v>0</v>
      </c>
      <c r="R126" s="142">
        <f t="shared" si="12"/>
        <v>0</v>
      </c>
      <c r="S126" s="142">
        <v>0</v>
      </c>
      <c r="T126" s="143">
        <f t="shared" si="13"/>
        <v>0</v>
      </c>
      <c r="AR126" s="144" t="s">
        <v>350</v>
      </c>
      <c r="AT126" s="144" t="s">
        <v>194</v>
      </c>
      <c r="AU126" s="144" t="s">
        <v>89</v>
      </c>
      <c r="AY126" s="18" t="s">
        <v>192</v>
      </c>
      <c r="BE126" s="145">
        <f t="shared" si="14"/>
        <v>0</v>
      </c>
      <c r="BF126" s="145">
        <f t="shared" si="15"/>
        <v>0</v>
      </c>
      <c r="BG126" s="145">
        <f t="shared" si="16"/>
        <v>0</v>
      </c>
      <c r="BH126" s="145">
        <f t="shared" si="17"/>
        <v>0</v>
      </c>
      <c r="BI126" s="145">
        <f t="shared" si="18"/>
        <v>0</v>
      </c>
      <c r="BJ126" s="18" t="s">
        <v>22</v>
      </c>
      <c r="BK126" s="145">
        <f t="shared" si="19"/>
        <v>0</v>
      </c>
      <c r="BL126" s="18" t="s">
        <v>350</v>
      </c>
      <c r="BM126" s="144" t="s">
        <v>5586</v>
      </c>
    </row>
    <row r="127" spans="2:65" s="1" customFormat="1" ht="24.15" customHeight="1" x14ac:dyDescent="0.2">
      <c r="B127" s="33"/>
      <c r="C127" s="133" t="s">
        <v>466</v>
      </c>
      <c r="D127" s="133" t="s">
        <v>194</v>
      </c>
      <c r="E127" s="134" t="s">
        <v>5587</v>
      </c>
      <c r="F127" s="135" t="s">
        <v>5576</v>
      </c>
      <c r="G127" s="136" t="s">
        <v>869</v>
      </c>
      <c r="H127" s="137">
        <v>1</v>
      </c>
      <c r="I127" s="138"/>
      <c r="J127" s="139">
        <f t="shared" si="10"/>
        <v>0</v>
      </c>
      <c r="K127" s="135" t="s">
        <v>20</v>
      </c>
      <c r="L127" s="33"/>
      <c r="M127" s="140" t="s">
        <v>20</v>
      </c>
      <c r="N127" s="141" t="s">
        <v>51</v>
      </c>
      <c r="P127" s="142">
        <f t="shared" si="11"/>
        <v>0</v>
      </c>
      <c r="Q127" s="142">
        <v>0</v>
      </c>
      <c r="R127" s="142">
        <f t="shared" si="12"/>
        <v>0</v>
      </c>
      <c r="S127" s="142">
        <v>0</v>
      </c>
      <c r="T127" s="143">
        <f t="shared" si="13"/>
        <v>0</v>
      </c>
      <c r="AR127" s="144" t="s">
        <v>350</v>
      </c>
      <c r="AT127" s="144" t="s">
        <v>194</v>
      </c>
      <c r="AU127" s="144" t="s">
        <v>89</v>
      </c>
      <c r="AY127" s="18" t="s">
        <v>192</v>
      </c>
      <c r="BE127" s="145">
        <f t="shared" si="14"/>
        <v>0</v>
      </c>
      <c r="BF127" s="145">
        <f t="shared" si="15"/>
        <v>0</v>
      </c>
      <c r="BG127" s="145">
        <f t="shared" si="16"/>
        <v>0</v>
      </c>
      <c r="BH127" s="145">
        <f t="shared" si="17"/>
        <v>0</v>
      </c>
      <c r="BI127" s="145">
        <f t="shared" si="18"/>
        <v>0</v>
      </c>
      <c r="BJ127" s="18" t="s">
        <v>22</v>
      </c>
      <c r="BK127" s="145">
        <f t="shared" si="19"/>
        <v>0</v>
      </c>
      <c r="BL127" s="18" t="s">
        <v>350</v>
      </c>
      <c r="BM127" s="144" t="s">
        <v>5588</v>
      </c>
    </row>
    <row r="128" spans="2:65" s="1" customFormat="1" ht="24.15" customHeight="1" x14ac:dyDescent="0.2">
      <c r="B128" s="33"/>
      <c r="C128" s="133" t="s">
        <v>475</v>
      </c>
      <c r="D128" s="133" t="s">
        <v>194</v>
      </c>
      <c r="E128" s="134" t="s">
        <v>5589</v>
      </c>
      <c r="F128" s="135" t="s">
        <v>5576</v>
      </c>
      <c r="G128" s="136" t="s">
        <v>869</v>
      </c>
      <c r="H128" s="137">
        <v>1</v>
      </c>
      <c r="I128" s="138"/>
      <c r="J128" s="139">
        <f t="shared" si="10"/>
        <v>0</v>
      </c>
      <c r="K128" s="135" t="s">
        <v>20</v>
      </c>
      <c r="L128" s="33"/>
      <c r="M128" s="140" t="s">
        <v>20</v>
      </c>
      <c r="N128" s="141" t="s">
        <v>51</v>
      </c>
      <c r="P128" s="142">
        <f t="shared" si="11"/>
        <v>0</v>
      </c>
      <c r="Q128" s="142">
        <v>0</v>
      </c>
      <c r="R128" s="142">
        <f t="shared" si="12"/>
        <v>0</v>
      </c>
      <c r="S128" s="142">
        <v>0</v>
      </c>
      <c r="T128" s="143">
        <f t="shared" si="13"/>
        <v>0</v>
      </c>
      <c r="AR128" s="144" t="s">
        <v>350</v>
      </c>
      <c r="AT128" s="144" t="s">
        <v>194</v>
      </c>
      <c r="AU128" s="144" t="s">
        <v>89</v>
      </c>
      <c r="AY128" s="18" t="s">
        <v>192</v>
      </c>
      <c r="BE128" s="145">
        <f t="shared" si="14"/>
        <v>0</v>
      </c>
      <c r="BF128" s="145">
        <f t="shared" si="15"/>
        <v>0</v>
      </c>
      <c r="BG128" s="145">
        <f t="shared" si="16"/>
        <v>0</v>
      </c>
      <c r="BH128" s="145">
        <f t="shared" si="17"/>
        <v>0</v>
      </c>
      <c r="BI128" s="145">
        <f t="shared" si="18"/>
        <v>0</v>
      </c>
      <c r="BJ128" s="18" t="s">
        <v>22</v>
      </c>
      <c r="BK128" s="145">
        <f t="shared" si="19"/>
        <v>0</v>
      </c>
      <c r="BL128" s="18" t="s">
        <v>350</v>
      </c>
      <c r="BM128" s="144" t="s">
        <v>5590</v>
      </c>
    </row>
    <row r="129" spans="2:65" s="1" customFormat="1" ht="24.15" customHeight="1" x14ac:dyDescent="0.2">
      <c r="B129" s="33"/>
      <c r="C129" s="133" t="s">
        <v>484</v>
      </c>
      <c r="D129" s="133" t="s">
        <v>194</v>
      </c>
      <c r="E129" s="134" t="s">
        <v>1165</v>
      </c>
      <c r="F129" s="135" t="s">
        <v>5591</v>
      </c>
      <c r="G129" s="136" t="s">
        <v>869</v>
      </c>
      <c r="H129" s="137">
        <v>2</v>
      </c>
      <c r="I129" s="138"/>
      <c r="J129" s="139">
        <f t="shared" si="10"/>
        <v>0</v>
      </c>
      <c r="K129" s="135" t="s">
        <v>20</v>
      </c>
      <c r="L129" s="33"/>
      <c r="M129" s="140" t="s">
        <v>20</v>
      </c>
      <c r="N129" s="141" t="s">
        <v>51</v>
      </c>
      <c r="P129" s="142">
        <f t="shared" si="11"/>
        <v>0</v>
      </c>
      <c r="Q129" s="142">
        <v>0</v>
      </c>
      <c r="R129" s="142">
        <f t="shared" si="12"/>
        <v>0</v>
      </c>
      <c r="S129" s="142">
        <v>0</v>
      </c>
      <c r="T129" s="143">
        <f t="shared" si="13"/>
        <v>0</v>
      </c>
      <c r="AR129" s="144" t="s">
        <v>350</v>
      </c>
      <c r="AT129" s="144" t="s">
        <v>194</v>
      </c>
      <c r="AU129" s="144" t="s">
        <v>89</v>
      </c>
      <c r="AY129" s="18" t="s">
        <v>192</v>
      </c>
      <c r="BE129" s="145">
        <f t="shared" si="14"/>
        <v>0</v>
      </c>
      <c r="BF129" s="145">
        <f t="shared" si="15"/>
        <v>0</v>
      </c>
      <c r="BG129" s="145">
        <f t="shared" si="16"/>
        <v>0</v>
      </c>
      <c r="BH129" s="145">
        <f t="shared" si="17"/>
        <v>0</v>
      </c>
      <c r="BI129" s="145">
        <f t="shared" si="18"/>
        <v>0</v>
      </c>
      <c r="BJ129" s="18" t="s">
        <v>22</v>
      </c>
      <c r="BK129" s="145">
        <f t="shared" si="19"/>
        <v>0</v>
      </c>
      <c r="BL129" s="18" t="s">
        <v>350</v>
      </c>
      <c r="BM129" s="144" t="s">
        <v>5592</v>
      </c>
    </row>
    <row r="130" spans="2:65" s="1" customFormat="1" ht="24.15" customHeight="1" x14ac:dyDescent="0.2">
      <c r="B130" s="33"/>
      <c r="C130" s="133" t="s">
        <v>490</v>
      </c>
      <c r="D130" s="133" t="s">
        <v>194</v>
      </c>
      <c r="E130" s="134" t="s">
        <v>5593</v>
      </c>
      <c r="F130" s="135" t="s">
        <v>5594</v>
      </c>
      <c r="G130" s="136" t="s">
        <v>869</v>
      </c>
      <c r="H130" s="137">
        <v>1</v>
      </c>
      <c r="I130" s="138"/>
      <c r="J130" s="139">
        <f t="shared" si="10"/>
        <v>0</v>
      </c>
      <c r="K130" s="135" t="s">
        <v>20</v>
      </c>
      <c r="L130" s="33"/>
      <c r="M130" s="140" t="s">
        <v>20</v>
      </c>
      <c r="N130" s="141" t="s">
        <v>51</v>
      </c>
      <c r="P130" s="142">
        <f t="shared" si="11"/>
        <v>0</v>
      </c>
      <c r="Q130" s="142">
        <v>0</v>
      </c>
      <c r="R130" s="142">
        <f t="shared" si="12"/>
        <v>0</v>
      </c>
      <c r="S130" s="142">
        <v>0</v>
      </c>
      <c r="T130" s="143">
        <f t="shared" si="13"/>
        <v>0</v>
      </c>
      <c r="AR130" s="144" t="s">
        <v>350</v>
      </c>
      <c r="AT130" s="144" t="s">
        <v>194</v>
      </c>
      <c r="AU130" s="144" t="s">
        <v>89</v>
      </c>
      <c r="AY130" s="18" t="s">
        <v>192</v>
      </c>
      <c r="BE130" s="145">
        <f t="shared" si="14"/>
        <v>0</v>
      </c>
      <c r="BF130" s="145">
        <f t="shared" si="15"/>
        <v>0</v>
      </c>
      <c r="BG130" s="145">
        <f t="shared" si="16"/>
        <v>0</v>
      </c>
      <c r="BH130" s="145">
        <f t="shared" si="17"/>
        <v>0</v>
      </c>
      <c r="BI130" s="145">
        <f t="shared" si="18"/>
        <v>0</v>
      </c>
      <c r="BJ130" s="18" t="s">
        <v>22</v>
      </c>
      <c r="BK130" s="145">
        <f t="shared" si="19"/>
        <v>0</v>
      </c>
      <c r="BL130" s="18" t="s">
        <v>350</v>
      </c>
      <c r="BM130" s="144" t="s">
        <v>5595</v>
      </c>
    </row>
    <row r="131" spans="2:65" s="1" customFormat="1" ht="16.5" customHeight="1" x14ac:dyDescent="0.2">
      <c r="B131" s="33"/>
      <c r="C131" s="133" t="s">
        <v>500</v>
      </c>
      <c r="D131" s="133" t="s">
        <v>194</v>
      </c>
      <c r="E131" s="134" t="s">
        <v>5596</v>
      </c>
      <c r="F131" s="135" t="s">
        <v>5597</v>
      </c>
      <c r="G131" s="136" t="s">
        <v>5598</v>
      </c>
      <c r="H131" s="137">
        <v>20</v>
      </c>
      <c r="I131" s="138"/>
      <c r="J131" s="139">
        <f t="shared" si="10"/>
        <v>0</v>
      </c>
      <c r="K131" s="135" t="s">
        <v>20</v>
      </c>
      <c r="L131" s="33"/>
      <c r="M131" s="140" t="s">
        <v>20</v>
      </c>
      <c r="N131" s="141" t="s">
        <v>51</v>
      </c>
      <c r="P131" s="142">
        <f t="shared" si="11"/>
        <v>0</v>
      </c>
      <c r="Q131" s="142">
        <v>0</v>
      </c>
      <c r="R131" s="142">
        <f t="shared" si="12"/>
        <v>0</v>
      </c>
      <c r="S131" s="142">
        <v>0</v>
      </c>
      <c r="T131" s="143">
        <f t="shared" si="13"/>
        <v>0</v>
      </c>
      <c r="AR131" s="144" t="s">
        <v>350</v>
      </c>
      <c r="AT131" s="144" t="s">
        <v>194</v>
      </c>
      <c r="AU131" s="144" t="s">
        <v>89</v>
      </c>
      <c r="AY131" s="18" t="s">
        <v>192</v>
      </c>
      <c r="BE131" s="145">
        <f t="shared" si="14"/>
        <v>0</v>
      </c>
      <c r="BF131" s="145">
        <f t="shared" si="15"/>
        <v>0</v>
      </c>
      <c r="BG131" s="145">
        <f t="shared" si="16"/>
        <v>0</v>
      </c>
      <c r="BH131" s="145">
        <f t="shared" si="17"/>
        <v>0</v>
      </c>
      <c r="BI131" s="145">
        <f t="shared" si="18"/>
        <v>0</v>
      </c>
      <c r="BJ131" s="18" t="s">
        <v>22</v>
      </c>
      <c r="BK131" s="145">
        <f t="shared" si="19"/>
        <v>0</v>
      </c>
      <c r="BL131" s="18" t="s">
        <v>350</v>
      </c>
      <c r="BM131" s="144" t="s">
        <v>5599</v>
      </c>
    </row>
    <row r="132" spans="2:65" s="1" customFormat="1" ht="19.2" x14ac:dyDescent="0.2">
      <c r="B132" s="33"/>
      <c r="D132" s="151" t="s">
        <v>929</v>
      </c>
      <c r="F132" s="178" t="s">
        <v>5600</v>
      </c>
      <c r="I132" s="148"/>
      <c r="L132" s="33"/>
      <c r="M132" s="149"/>
      <c r="T132" s="54"/>
      <c r="AT132" s="18" t="s">
        <v>929</v>
      </c>
      <c r="AU132" s="18" t="s">
        <v>89</v>
      </c>
    </row>
    <row r="133" spans="2:65" s="12" customFormat="1" ht="10.199999999999999" x14ac:dyDescent="0.2">
      <c r="B133" s="150"/>
      <c r="D133" s="151" t="s">
        <v>203</v>
      </c>
      <c r="E133" s="152" t="s">
        <v>20</v>
      </c>
      <c r="F133" s="153" t="s">
        <v>5601</v>
      </c>
      <c r="H133" s="152" t="s">
        <v>20</v>
      </c>
      <c r="I133" s="154"/>
      <c r="L133" s="150"/>
      <c r="M133" s="155"/>
      <c r="T133" s="156"/>
      <c r="AT133" s="152" t="s">
        <v>203</v>
      </c>
      <c r="AU133" s="152" t="s">
        <v>89</v>
      </c>
      <c r="AV133" s="12" t="s">
        <v>22</v>
      </c>
      <c r="AW133" s="12" t="s">
        <v>39</v>
      </c>
      <c r="AX133" s="12" t="s">
        <v>80</v>
      </c>
      <c r="AY133" s="152" t="s">
        <v>192</v>
      </c>
    </row>
    <row r="134" spans="2:65" s="13" customFormat="1" ht="10.199999999999999" x14ac:dyDescent="0.2">
      <c r="B134" s="157"/>
      <c r="D134" s="151" t="s">
        <v>203</v>
      </c>
      <c r="E134" s="158" t="s">
        <v>20</v>
      </c>
      <c r="F134" s="159" t="s">
        <v>350</v>
      </c>
      <c r="H134" s="160">
        <v>16</v>
      </c>
      <c r="I134" s="161"/>
      <c r="L134" s="157"/>
      <c r="M134" s="162"/>
      <c r="T134" s="163"/>
      <c r="AT134" s="158" t="s">
        <v>203</v>
      </c>
      <c r="AU134" s="158" t="s">
        <v>89</v>
      </c>
      <c r="AV134" s="13" t="s">
        <v>89</v>
      </c>
      <c r="AW134" s="13" t="s">
        <v>39</v>
      </c>
      <c r="AX134" s="13" t="s">
        <v>80</v>
      </c>
      <c r="AY134" s="158" t="s">
        <v>192</v>
      </c>
    </row>
    <row r="135" spans="2:65" s="12" customFormat="1" ht="10.199999999999999" x14ac:dyDescent="0.2">
      <c r="B135" s="150"/>
      <c r="D135" s="151" t="s">
        <v>203</v>
      </c>
      <c r="E135" s="152" t="s">
        <v>20</v>
      </c>
      <c r="F135" s="153" t="s">
        <v>4484</v>
      </c>
      <c r="H135" s="152" t="s">
        <v>20</v>
      </c>
      <c r="I135" s="154"/>
      <c r="L135" s="150"/>
      <c r="M135" s="155"/>
      <c r="T135" s="156"/>
      <c r="AT135" s="152" t="s">
        <v>203</v>
      </c>
      <c r="AU135" s="152" t="s">
        <v>89</v>
      </c>
      <c r="AV135" s="12" t="s">
        <v>22</v>
      </c>
      <c r="AW135" s="12" t="s">
        <v>39</v>
      </c>
      <c r="AX135" s="12" t="s">
        <v>80</v>
      </c>
      <c r="AY135" s="152" t="s">
        <v>192</v>
      </c>
    </row>
    <row r="136" spans="2:65" s="13" customFormat="1" ht="10.199999999999999" x14ac:dyDescent="0.2">
      <c r="B136" s="157"/>
      <c r="D136" s="151" t="s">
        <v>203</v>
      </c>
      <c r="E136" s="158" t="s">
        <v>20</v>
      </c>
      <c r="F136" s="159" t="s">
        <v>199</v>
      </c>
      <c r="H136" s="160">
        <v>4</v>
      </c>
      <c r="I136" s="161"/>
      <c r="L136" s="157"/>
      <c r="M136" s="162"/>
      <c r="T136" s="163"/>
      <c r="AT136" s="158" t="s">
        <v>203</v>
      </c>
      <c r="AU136" s="158" t="s">
        <v>89</v>
      </c>
      <c r="AV136" s="13" t="s">
        <v>89</v>
      </c>
      <c r="AW136" s="13" t="s">
        <v>39</v>
      </c>
      <c r="AX136" s="13" t="s">
        <v>80</v>
      </c>
      <c r="AY136" s="158" t="s">
        <v>192</v>
      </c>
    </row>
    <row r="137" spans="2:65" s="14" customFormat="1" ht="10.199999999999999" x14ac:dyDescent="0.2">
      <c r="B137" s="164"/>
      <c r="D137" s="151" t="s">
        <v>203</v>
      </c>
      <c r="E137" s="165" t="s">
        <v>20</v>
      </c>
      <c r="F137" s="166" t="s">
        <v>207</v>
      </c>
      <c r="H137" s="167">
        <v>20</v>
      </c>
      <c r="I137" s="168"/>
      <c r="L137" s="164"/>
      <c r="M137" s="169"/>
      <c r="T137" s="170"/>
      <c r="AT137" s="165" t="s">
        <v>203</v>
      </c>
      <c r="AU137" s="165" t="s">
        <v>89</v>
      </c>
      <c r="AV137" s="14" t="s">
        <v>199</v>
      </c>
      <c r="AW137" s="14" t="s">
        <v>39</v>
      </c>
      <c r="AX137" s="14" t="s">
        <v>22</v>
      </c>
      <c r="AY137" s="165" t="s">
        <v>192</v>
      </c>
    </row>
    <row r="138" spans="2:65" s="1" customFormat="1" ht="16.5" customHeight="1" x14ac:dyDescent="0.2">
      <c r="B138" s="33"/>
      <c r="C138" s="133" t="s">
        <v>506</v>
      </c>
      <c r="D138" s="133" t="s">
        <v>194</v>
      </c>
      <c r="E138" s="134" t="s">
        <v>5602</v>
      </c>
      <c r="F138" s="135" t="s">
        <v>5603</v>
      </c>
      <c r="G138" s="136" t="s">
        <v>5598</v>
      </c>
      <c r="H138" s="137">
        <v>10</v>
      </c>
      <c r="I138" s="138"/>
      <c r="J138" s="139">
        <f>ROUND(I138*H138,2)</f>
        <v>0</v>
      </c>
      <c r="K138" s="135" t="s">
        <v>20</v>
      </c>
      <c r="L138" s="33"/>
      <c r="M138" s="140" t="s">
        <v>20</v>
      </c>
      <c r="N138" s="141" t="s">
        <v>51</v>
      </c>
      <c r="P138" s="142">
        <f>O138*H138</f>
        <v>0</v>
      </c>
      <c r="Q138" s="142">
        <v>0</v>
      </c>
      <c r="R138" s="142">
        <f>Q138*H138</f>
        <v>0</v>
      </c>
      <c r="S138" s="142">
        <v>0</v>
      </c>
      <c r="T138" s="143">
        <f>S138*H138</f>
        <v>0</v>
      </c>
      <c r="AR138" s="144" t="s">
        <v>350</v>
      </c>
      <c r="AT138" s="144" t="s">
        <v>194</v>
      </c>
      <c r="AU138" s="144" t="s">
        <v>89</v>
      </c>
      <c r="AY138" s="18" t="s">
        <v>192</v>
      </c>
      <c r="BE138" s="145">
        <f>IF(N138="základní",J138,0)</f>
        <v>0</v>
      </c>
      <c r="BF138" s="145">
        <f>IF(N138="snížená",J138,0)</f>
        <v>0</v>
      </c>
      <c r="BG138" s="145">
        <f>IF(N138="zákl. přenesená",J138,0)</f>
        <v>0</v>
      </c>
      <c r="BH138" s="145">
        <f>IF(N138="sníž. přenesená",J138,0)</f>
        <v>0</v>
      </c>
      <c r="BI138" s="145">
        <f>IF(N138="nulová",J138,0)</f>
        <v>0</v>
      </c>
      <c r="BJ138" s="18" t="s">
        <v>22</v>
      </c>
      <c r="BK138" s="145">
        <f>ROUND(I138*H138,2)</f>
        <v>0</v>
      </c>
      <c r="BL138" s="18" t="s">
        <v>350</v>
      </c>
      <c r="BM138" s="144" t="s">
        <v>5604</v>
      </c>
    </row>
    <row r="139" spans="2:65" s="12" customFormat="1" ht="10.199999999999999" x14ac:dyDescent="0.2">
      <c r="B139" s="150"/>
      <c r="D139" s="151" t="s">
        <v>203</v>
      </c>
      <c r="E139" s="152" t="s">
        <v>20</v>
      </c>
      <c r="F139" s="153" t="s">
        <v>5605</v>
      </c>
      <c r="H139" s="152" t="s">
        <v>20</v>
      </c>
      <c r="I139" s="154"/>
      <c r="L139" s="150"/>
      <c r="M139" s="155"/>
      <c r="T139" s="156"/>
      <c r="AT139" s="152" t="s">
        <v>203</v>
      </c>
      <c r="AU139" s="152" t="s">
        <v>89</v>
      </c>
      <c r="AV139" s="12" t="s">
        <v>22</v>
      </c>
      <c r="AW139" s="12" t="s">
        <v>39</v>
      </c>
      <c r="AX139" s="12" t="s">
        <v>80</v>
      </c>
      <c r="AY139" s="152" t="s">
        <v>192</v>
      </c>
    </row>
    <row r="140" spans="2:65" s="13" customFormat="1" ht="10.199999999999999" x14ac:dyDescent="0.2">
      <c r="B140" s="157"/>
      <c r="D140" s="151" t="s">
        <v>203</v>
      </c>
      <c r="E140" s="158" t="s">
        <v>20</v>
      </c>
      <c r="F140" s="159" t="s">
        <v>2113</v>
      </c>
      <c r="H140" s="160">
        <v>10</v>
      </c>
      <c r="I140" s="161"/>
      <c r="L140" s="157"/>
      <c r="M140" s="162"/>
      <c r="T140" s="163"/>
      <c r="AT140" s="158" t="s">
        <v>203</v>
      </c>
      <c r="AU140" s="158" t="s">
        <v>89</v>
      </c>
      <c r="AV140" s="13" t="s">
        <v>89</v>
      </c>
      <c r="AW140" s="13" t="s">
        <v>39</v>
      </c>
      <c r="AX140" s="13" t="s">
        <v>22</v>
      </c>
      <c r="AY140" s="158" t="s">
        <v>192</v>
      </c>
    </row>
    <row r="141" spans="2:65" s="11" customFormat="1" ht="22.8" customHeight="1" x14ac:dyDescent="0.25">
      <c r="B141" s="121"/>
      <c r="D141" s="122" t="s">
        <v>79</v>
      </c>
      <c r="E141" s="131" t="s">
        <v>5606</v>
      </c>
      <c r="F141" s="131" t="s">
        <v>5607</v>
      </c>
      <c r="I141" s="124"/>
      <c r="J141" s="132">
        <f>BK141</f>
        <v>0</v>
      </c>
      <c r="L141" s="121"/>
      <c r="M141" s="126"/>
      <c r="P141" s="127">
        <f>SUM(P142:P156)</f>
        <v>0</v>
      </c>
      <c r="R141" s="127">
        <f>SUM(R142:R156)</f>
        <v>0</v>
      </c>
      <c r="T141" s="128">
        <f>SUM(T142:T156)</f>
        <v>0</v>
      </c>
      <c r="AR141" s="122" t="s">
        <v>89</v>
      </c>
      <c r="AT141" s="129" t="s">
        <v>79</v>
      </c>
      <c r="AU141" s="129" t="s">
        <v>22</v>
      </c>
      <c r="AY141" s="122" t="s">
        <v>192</v>
      </c>
      <c r="BK141" s="130">
        <f>SUM(BK142:BK156)</f>
        <v>0</v>
      </c>
    </row>
    <row r="142" spans="2:65" s="1" customFormat="1" ht="24.15" customHeight="1" x14ac:dyDescent="0.2">
      <c r="B142" s="33"/>
      <c r="C142" s="133" t="s">
        <v>513</v>
      </c>
      <c r="D142" s="133" t="s">
        <v>194</v>
      </c>
      <c r="E142" s="134" t="s">
        <v>5608</v>
      </c>
      <c r="F142" s="135" t="s">
        <v>5609</v>
      </c>
      <c r="G142" s="136" t="s">
        <v>869</v>
      </c>
      <c r="H142" s="137">
        <v>2</v>
      </c>
      <c r="I142" s="138"/>
      <c r="J142" s="139">
        <f>ROUND(I142*H142,2)</f>
        <v>0</v>
      </c>
      <c r="K142" s="135" t="s">
        <v>20</v>
      </c>
      <c r="L142" s="33"/>
      <c r="M142" s="140" t="s">
        <v>20</v>
      </c>
      <c r="N142" s="141" t="s">
        <v>51</v>
      </c>
      <c r="P142" s="142">
        <f>O142*H142</f>
        <v>0</v>
      </c>
      <c r="Q142" s="142">
        <v>0</v>
      </c>
      <c r="R142" s="142">
        <f>Q142*H142</f>
        <v>0</v>
      </c>
      <c r="S142" s="142">
        <v>0</v>
      </c>
      <c r="T142" s="143">
        <f>S142*H142</f>
        <v>0</v>
      </c>
      <c r="AR142" s="144" t="s">
        <v>350</v>
      </c>
      <c r="AT142" s="144" t="s">
        <v>194</v>
      </c>
      <c r="AU142" s="144" t="s">
        <v>89</v>
      </c>
      <c r="AY142" s="18" t="s">
        <v>192</v>
      </c>
      <c r="BE142" s="145">
        <f>IF(N142="základní",J142,0)</f>
        <v>0</v>
      </c>
      <c r="BF142" s="145">
        <f>IF(N142="snížená",J142,0)</f>
        <v>0</v>
      </c>
      <c r="BG142" s="145">
        <f>IF(N142="zákl. přenesená",J142,0)</f>
        <v>0</v>
      </c>
      <c r="BH142" s="145">
        <f>IF(N142="sníž. přenesená",J142,0)</f>
        <v>0</v>
      </c>
      <c r="BI142" s="145">
        <f>IF(N142="nulová",J142,0)</f>
        <v>0</v>
      </c>
      <c r="BJ142" s="18" t="s">
        <v>22</v>
      </c>
      <c r="BK142" s="145">
        <f>ROUND(I142*H142,2)</f>
        <v>0</v>
      </c>
      <c r="BL142" s="18" t="s">
        <v>350</v>
      </c>
      <c r="BM142" s="144" t="s">
        <v>5610</v>
      </c>
    </row>
    <row r="143" spans="2:65" s="1" customFormat="1" ht="38.4" x14ac:dyDescent="0.2">
      <c r="B143" s="33"/>
      <c r="D143" s="151" t="s">
        <v>929</v>
      </c>
      <c r="F143" s="178" t="s">
        <v>5611</v>
      </c>
      <c r="I143" s="148"/>
      <c r="L143" s="33"/>
      <c r="M143" s="149"/>
      <c r="T143" s="54"/>
      <c r="AT143" s="18" t="s">
        <v>929</v>
      </c>
      <c r="AU143" s="18" t="s">
        <v>89</v>
      </c>
    </row>
    <row r="144" spans="2:65" s="1" customFormat="1" ht="24.15" customHeight="1" x14ac:dyDescent="0.2">
      <c r="B144" s="33"/>
      <c r="C144" s="133" t="s">
        <v>520</v>
      </c>
      <c r="D144" s="133" t="s">
        <v>194</v>
      </c>
      <c r="E144" s="134" t="s">
        <v>5612</v>
      </c>
      <c r="F144" s="135" t="s">
        <v>5613</v>
      </c>
      <c r="G144" s="136" t="s">
        <v>869</v>
      </c>
      <c r="H144" s="137">
        <v>2</v>
      </c>
      <c r="I144" s="138"/>
      <c r="J144" s="139">
        <f>ROUND(I144*H144,2)</f>
        <v>0</v>
      </c>
      <c r="K144" s="135" t="s">
        <v>20</v>
      </c>
      <c r="L144" s="33"/>
      <c r="M144" s="140" t="s">
        <v>20</v>
      </c>
      <c r="N144" s="141" t="s">
        <v>51</v>
      </c>
      <c r="P144" s="142">
        <f>O144*H144</f>
        <v>0</v>
      </c>
      <c r="Q144" s="142">
        <v>0</v>
      </c>
      <c r="R144" s="142">
        <f>Q144*H144</f>
        <v>0</v>
      </c>
      <c r="S144" s="142">
        <v>0</v>
      </c>
      <c r="T144" s="143">
        <f>S144*H144</f>
        <v>0</v>
      </c>
      <c r="AR144" s="144" t="s">
        <v>350</v>
      </c>
      <c r="AT144" s="144" t="s">
        <v>194</v>
      </c>
      <c r="AU144" s="144" t="s">
        <v>89</v>
      </c>
      <c r="AY144" s="18" t="s">
        <v>192</v>
      </c>
      <c r="BE144" s="145">
        <f>IF(N144="základní",J144,0)</f>
        <v>0</v>
      </c>
      <c r="BF144" s="145">
        <f>IF(N144="snížená",J144,0)</f>
        <v>0</v>
      </c>
      <c r="BG144" s="145">
        <f>IF(N144="zákl. přenesená",J144,0)</f>
        <v>0</v>
      </c>
      <c r="BH144" s="145">
        <f>IF(N144="sníž. přenesená",J144,0)</f>
        <v>0</v>
      </c>
      <c r="BI144" s="145">
        <f>IF(N144="nulová",J144,0)</f>
        <v>0</v>
      </c>
      <c r="BJ144" s="18" t="s">
        <v>22</v>
      </c>
      <c r="BK144" s="145">
        <f>ROUND(I144*H144,2)</f>
        <v>0</v>
      </c>
      <c r="BL144" s="18" t="s">
        <v>350</v>
      </c>
      <c r="BM144" s="144" t="s">
        <v>5614</v>
      </c>
    </row>
    <row r="145" spans="2:65" s="1" customFormat="1" ht="24.15" customHeight="1" x14ac:dyDescent="0.2">
      <c r="B145" s="33"/>
      <c r="C145" s="133" t="s">
        <v>527</v>
      </c>
      <c r="D145" s="133" t="s">
        <v>194</v>
      </c>
      <c r="E145" s="134" t="s">
        <v>5615</v>
      </c>
      <c r="F145" s="135" t="s">
        <v>5616</v>
      </c>
      <c r="G145" s="136" t="s">
        <v>869</v>
      </c>
      <c r="H145" s="137">
        <v>7</v>
      </c>
      <c r="I145" s="138"/>
      <c r="J145" s="139">
        <f>ROUND(I145*H145,2)</f>
        <v>0</v>
      </c>
      <c r="K145" s="135" t="s">
        <v>20</v>
      </c>
      <c r="L145" s="33"/>
      <c r="M145" s="140" t="s">
        <v>20</v>
      </c>
      <c r="N145" s="141" t="s">
        <v>51</v>
      </c>
      <c r="P145" s="142">
        <f>O145*H145</f>
        <v>0</v>
      </c>
      <c r="Q145" s="142">
        <v>0</v>
      </c>
      <c r="R145" s="142">
        <f>Q145*H145</f>
        <v>0</v>
      </c>
      <c r="S145" s="142">
        <v>0</v>
      </c>
      <c r="T145" s="143">
        <f>S145*H145</f>
        <v>0</v>
      </c>
      <c r="AR145" s="144" t="s">
        <v>350</v>
      </c>
      <c r="AT145" s="144" t="s">
        <v>194</v>
      </c>
      <c r="AU145" s="144" t="s">
        <v>89</v>
      </c>
      <c r="AY145" s="18" t="s">
        <v>192</v>
      </c>
      <c r="BE145" s="145">
        <f>IF(N145="základní",J145,0)</f>
        <v>0</v>
      </c>
      <c r="BF145" s="145">
        <f>IF(N145="snížená",J145,0)</f>
        <v>0</v>
      </c>
      <c r="BG145" s="145">
        <f>IF(N145="zákl. přenesená",J145,0)</f>
        <v>0</v>
      </c>
      <c r="BH145" s="145">
        <f>IF(N145="sníž. přenesená",J145,0)</f>
        <v>0</v>
      </c>
      <c r="BI145" s="145">
        <f>IF(N145="nulová",J145,0)</f>
        <v>0</v>
      </c>
      <c r="BJ145" s="18" t="s">
        <v>22</v>
      </c>
      <c r="BK145" s="145">
        <f>ROUND(I145*H145,2)</f>
        <v>0</v>
      </c>
      <c r="BL145" s="18" t="s">
        <v>350</v>
      </c>
      <c r="BM145" s="144" t="s">
        <v>5617</v>
      </c>
    </row>
    <row r="146" spans="2:65" s="1" customFormat="1" ht="28.8" x14ac:dyDescent="0.2">
      <c r="B146" s="33"/>
      <c r="D146" s="151" t="s">
        <v>929</v>
      </c>
      <c r="F146" s="178" t="s">
        <v>5618</v>
      </c>
      <c r="I146" s="148"/>
      <c r="L146" s="33"/>
      <c r="M146" s="149"/>
      <c r="T146" s="54"/>
      <c r="AT146" s="18" t="s">
        <v>929</v>
      </c>
      <c r="AU146" s="18" t="s">
        <v>89</v>
      </c>
    </row>
    <row r="147" spans="2:65" s="1" customFormat="1" ht="24.15" customHeight="1" x14ac:dyDescent="0.2">
      <c r="B147" s="33"/>
      <c r="C147" s="133" t="s">
        <v>533</v>
      </c>
      <c r="D147" s="133" t="s">
        <v>194</v>
      </c>
      <c r="E147" s="134" t="s">
        <v>5619</v>
      </c>
      <c r="F147" s="135" t="s">
        <v>5620</v>
      </c>
      <c r="G147" s="136" t="s">
        <v>869</v>
      </c>
      <c r="H147" s="137">
        <v>3</v>
      </c>
      <c r="I147" s="138"/>
      <c r="J147" s="139">
        <f t="shared" ref="J147:J156" si="20">ROUND(I147*H147,2)</f>
        <v>0</v>
      </c>
      <c r="K147" s="135" t="s">
        <v>20</v>
      </c>
      <c r="L147" s="33"/>
      <c r="M147" s="140" t="s">
        <v>20</v>
      </c>
      <c r="N147" s="141" t="s">
        <v>51</v>
      </c>
      <c r="P147" s="142">
        <f t="shared" ref="P147:P156" si="21">O147*H147</f>
        <v>0</v>
      </c>
      <c r="Q147" s="142">
        <v>0</v>
      </c>
      <c r="R147" s="142">
        <f t="shared" ref="R147:R156" si="22">Q147*H147</f>
        <v>0</v>
      </c>
      <c r="S147" s="142">
        <v>0</v>
      </c>
      <c r="T147" s="143">
        <f t="shared" ref="T147:T156" si="23">S147*H147</f>
        <v>0</v>
      </c>
      <c r="AR147" s="144" t="s">
        <v>350</v>
      </c>
      <c r="AT147" s="144" t="s">
        <v>194</v>
      </c>
      <c r="AU147" s="144" t="s">
        <v>89</v>
      </c>
      <c r="AY147" s="18" t="s">
        <v>192</v>
      </c>
      <c r="BE147" s="145">
        <f t="shared" ref="BE147:BE156" si="24">IF(N147="základní",J147,0)</f>
        <v>0</v>
      </c>
      <c r="BF147" s="145">
        <f t="shared" ref="BF147:BF156" si="25">IF(N147="snížená",J147,0)</f>
        <v>0</v>
      </c>
      <c r="BG147" s="145">
        <f t="shared" ref="BG147:BG156" si="26">IF(N147="zákl. přenesená",J147,0)</f>
        <v>0</v>
      </c>
      <c r="BH147" s="145">
        <f t="shared" ref="BH147:BH156" si="27">IF(N147="sníž. přenesená",J147,0)</f>
        <v>0</v>
      </c>
      <c r="BI147" s="145">
        <f t="shared" ref="BI147:BI156" si="28">IF(N147="nulová",J147,0)</f>
        <v>0</v>
      </c>
      <c r="BJ147" s="18" t="s">
        <v>22</v>
      </c>
      <c r="BK147" s="145">
        <f t="shared" ref="BK147:BK156" si="29">ROUND(I147*H147,2)</f>
        <v>0</v>
      </c>
      <c r="BL147" s="18" t="s">
        <v>350</v>
      </c>
      <c r="BM147" s="144" t="s">
        <v>5621</v>
      </c>
    </row>
    <row r="148" spans="2:65" s="1" customFormat="1" ht="16.5" customHeight="1" x14ac:dyDescent="0.2">
      <c r="B148" s="33"/>
      <c r="C148" s="133" t="s">
        <v>539</v>
      </c>
      <c r="D148" s="133" t="s">
        <v>194</v>
      </c>
      <c r="E148" s="134" t="s">
        <v>5622</v>
      </c>
      <c r="F148" s="135" t="s">
        <v>5623</v>
      </c>
      <c r="G148" s="136" t="s">
        <v>869</v>
      </c>
      <c r="H148" s="137">
        <v>3</v>
      </c>
      <c r="I148" s="138"/>
      <c r="J148" s="139">
        <f t="shared" si="20"/>
        <v>0</v>
      </c>
      <c r="K148" s="135" t="s">
        <v>20</v>
      </c>
      <c r="L148" s="33"/>
      <c r="M148" s="140" t="s">
        <v>20</v>
      </c>
      <c r="N148" s="141" t="s">
        <v>51</v>
      </c>
      <c r="P148" s="142">
        <f t="shared" si="21"/>
        <v>0</v>
      </c>
      <c r="Q148" s="142">
        <v>0</v>
      </c>
      <c r="R148" s="142">
        <f t="shared" si="22"/>
        <v>0</v>
      </c>
      <c r="S148" s="142">
        <v>0</v>
      </c>
      <c r="T148" s="143">
        <f t="shared" si="23"/>
        <v>0</v>
      </c>
      <c r="AR148" s="144" t="s">
        <v>350</v>
      </c>
      <c r="AT148" s="144" t="s">
        <v>194</v>
      </c>
      <c r="AU148" s="144" t="s">
        <v>89</v>
      </c>
      <c r="AY148" s="18" t="s">
        <v>192</v>
      </c>
      <c r="BE148" s="145">
        <f t="shared" si="24"/>
        <v>0</v>
      </c>
      <c r="BF148" s="145">
        <f t="shared" si="25"/>
        <v>0</v>
      </c>
      <c r="BG148" s="145">
        <f t="shared" si="26"/>
        <v>0</v>
      </c>
      <c r="BH148" s="145">
        <f t="shared" si="27"/>
        <v>0</v>
      </c>
      <c r="BI148" s="145">
        <f t="shared" si="28"/>
        <v>0</v>
      </c>
      <c r="BJ148" s="18" t="s">
        <v>22</v>
      </c>
      <c r="BK148" s="145">
        <f t="shared" si="29"/>
        <v>0</v>
      </c>
      <c r="BL148" s="18" t="s">
        <v>350</v>
      </c>
      <c r="BM148" s="144" t="s">
        <v>5624</v>
      </c>
    </row>
    <row r="149" spans="2:65" s="1" customFormat="1" ht="16.5" customHeight="1" x14ac:dyDescent="0.2">
      <c r="B149" s="33"/>
      <c r="C149" s="133" t="s">
        <v>545</v>
      </c>
      <c r="D149" s="133" t="s">
        <v>194</v>
      </c>
      <c r="E149" s="134" t="s">
        <v>5625</v>
      </c>
      <c r="F149" s="135" t="s">
        <v>5626</v>
      </c>
      <c r="G149" s="136" t="s">
        <v>869</v>
      </c>
      <c r="H149" s="137">
        <v>1</v>
      </c>
      <c r="I149" s="138"/>
      <c r="J149" s="139">
        <f t="shared" si="20"/>
        <v>0</v>
      </c>
      <c r="K149" s="135" t="s">
        <v>20</v>
      </c>
      <c r="L149" s="33"/>
      <c r="M149" s="140" t="s">
        <v>20</v>
      </c>
      <c r="N149" s="141" t="s">
        <v>51</v>
      </c>
      <c r="P149" s="142">
        <f t="shared" si="21"/>
        <v>0</v>
      </c>
      <c r="Q149" s="142">
        <v>0</v>
      </c>
      <c r="R149" s="142">
        <f t="shared" si="22"/>
        <v>0</v>
      </c>
      <c r="S149" s="142">
        <v>0</v>
      </c>
      <c r="T149" s="143">
        <f t="shared" si="23"/>
        <v>0</v>
      </c>
      <c r="AR149" s="144" t="s">
        <v>350</v>
      </c>
      <c r="AT149" s="144" t="s">
        <v>194</v>
      </c>
      <c r="AU149" s="144" t="s">
        <v>89</v>
      </c>
      <c r="AY149" s="18" t="s">
        <v>192</v>
      </c>
      <c r="BE149" s="145">
        <f t="shared" si="24"/>
        <v>0</v>
      </c>
      <c r="BF149" s="145">
        <f t="shared" si="25"/>
        <v>0</v>
      </c>
      <c r="BG149" s="145">
        <f t="shared" si="26"/>
        <v>0</v>
      </c>
      <c r="BH149" s="145">
        <f t="shared" si="27"/>
        <v>0</v>
      </c>
      <c r="BI149" s="145">
        <f t="shared" si="28"/>
        <v>0</v>
      </c>
      <c r="BJ149" s="18" t="s">
        <v>22</v>
      </c>
      <c r="BK149" s="145">
        <f t="shared" si="29"/>
        <v>0</v>
      </c>
      <c r="BL149" s="18" t="s">
        <v>350</v>
      </c>
      <c r="BM149" s="144" t="s">
        <v>5627</v>
      </c>
    </row>
    <row r="150" spans="2:65" s="1" customFormat="1" ht="16.5" customHeight="1" x14ac:dyDescent="0.2">
      <c r="B150" s="33"/>
      <c r="C150" s="133" t="s">
        <v>554</v>
      </c>
      <c r="D150" s="133" t="s">
        <v>194</v>
      </c>
      <c r="E150" s="134" t="s">
        <v>5628</v>
      </c>
      <c r="F150" s="135" t="s">
        <v>5629</v>
      </c>
      <c r="G150" s="136" t="s">
        <v>869</v>
      </c>
      <c r="H150" s="137">
        <v>1</v>
      </c>
      <c r="I150" s="138"/>
      <c r="J150" s="139">
        <f t="shared" si="20"/>
        <v>0</v>
      </c>
      <c r="K150" s="135" t="s">
        <v>20</v>
      </c>
      <c r="L150" s="33"/>
      <c r="M150" s="140" t="s">
        <v>20</v>
      </c>
      <c r="N150" s="141" t="s">
        <v>51</v>
      </c>
      <c r="P150" s="142">
        <f t="shared" si="21"/>
        <v>0</v>
      </c>
      <c r="Q150" s="142">
        <v>0</v>
      </c>
      <c r="R150" s="142">
        <f t="shared" si="22"/>
        <v>0</v>
      </c>
      <c r="S150" s="142">
        <v>0</v>
      </c>
      <c r="T150" s="143">
        <f t="shared" si="23"/>
        <v>0</v>
      </c>
      <c r="AR150" s="144" t="s">
        <v>350</v>
      </c>
      <c r="AT150" s="144" t="s">
        <v>194</v>
      </c>
      <c r="AU150" s="144" t="s">
        <v>89</v>
      </c>
      <c r="AY150" s="18" t="s">
        <v>192</v>
      </c>
      <c r="BE150" s="145">
        <f t="shared" si="24"/>
        <v>0</v>
      </c>
      <c r="BF150" s="145">
        <f t="shared" si="25"/>
        <v>0</v>
      </c>
      <c r="BG150" s="145">
        <f t="shared" si="26"/>
        <v>0</v>
      </c>
      <c r="BH150" s="145">
        <f t="shared" si="27"/>
        <v>0</v>
      </c>
      <c r="BI150" s="145">
        <f t="shared" si="28"/>
        <v>0</v>
      </c>
      <c r="BJ150" s="18" t="s">
        <v>22</v>
      </c>
      <c r="BK150" s="145">
        <f t="shared" si="29"/>
        <v>0</v>
      </c>
      <c r="BL150" s="18" t="s">
        <v>350</v>
      </c>
      <c r="BM150" s="144" t="s">
        <v>5630</v>
      </c>
    </row>
    <row r="151" spans="2:65" s="1" customFormat="1" ht="16.5" customHeight="1" x14ac:dyDescent="0.2">
      <c r="B151" s="33"/>
      <c r="C151" s="133" t="s">
        <v>560</v>
      </c>
      <c r="D151" s="133" t="s">
        <v>194</v>
      </c>
      <c r="E151" s="134" t="s">
        <v>5631</v>
      </c>
      <c r="F151" s="135" t="s">
        <v>5632</v>
      </c>
      <c r="G151" s="136" t="s">
        <v>869</v>
      </c>
      <c r="H151" s="137">
        <v>1</v>
      </c>
      <c r="I151" s="138"/>
      <c r="J151" s="139">
        <f t="shared" si="20"/>
        <v>0</v>
      </c>
      <c r="K151" s="135" t="s">
        <v>20</v>
      </c>
      <c r="L151" s="33"/>
      <c r="M151" s="140" t="s">
        <v>20</v>
      </c>
      <c r="N151" s="141" t="s">
        <v>51</v>
      </c>
      <c r="P151" s="142">
        <f t="shared" si="21"/>
        <v>0</v>
      </c>
      <c r="Q151" s="142">
        <v>0</v>
      </c>
      <c r="R151" s="142">
        <f t="shared" si="22"/>
        <v>0</v>
      </c>
      <c r="S151" s="142">
        <v>0</v>
      </c>
      <c r="T151" s="143">
        <f t="shared" si="23"/>
        <v>0</v>
      </c>
      <c r="AR151" s="144" t="s">
        <v>350</v>
      </c>
      <c r="AT151" s="144" t="s">
        <v>194</v>
      </c>
      <c r="AU151" s="144" t="s">
        <v>89</v>
      </c>
      <c r="AY151" s="18" t="s">
        <v>192</v>
      </c>
      <c r="BE151" s="145">
        <f t="shared" si="24"/>
        <v>0</v>
      </c>
      <c r="BF151" s="145">
        <f t="shared" si="25"/>
        <v>0</v>
      </c>
      <c r="BG151" s="145">
        <f t="shared" si="26"/>
        <v>0</v>
      </c>
      <c r="BH151" s="145">
        <f t="shared" si="27"/>
        <v>0</v>
      </c>
      <c r="BI151" s="145">
        <f t="shared" si="28"/>
        <v>0</v>
      </c>
      <c r="BJ151" s="18" t="s">
        <v>22</v>
      </c>
      <c r="BK151" s="145">
        <f t="shared" si="29"/>
        <v>0</v>
      </c>
      <c r="BL151" s="18" t="s">
        <v>350</v>
      </c>
      <c r="BM151" s="144" t="s">
        <v>5633</v>
      </c>
    </row>
    <row r="152" spans="2:65" s="1" customFormat="1" ht="24.15" customHeight="1" x14ac:dyDescent="0.2">
      <c r="B152" s="33"/>
      <c r="C152" s="133" t="s">
        <v>566</v>
      </c>
      <c r="D152" s="133" t="s">
        <v>194</v>
      </c>
      <c r="E152" s="134" t="s">
        <v>5634</v>
      </c>
      <c r="F152" s="135" t="s">
        <v>5635</v>
      </c>
      <c r="G152" s="136" t="s">
        <v>869</v>
      </c>
      <c r="H152" s="137">
        <v>2</v>
      </c>
      <c r="I152" s="138"/>
      <c r="J152" s="139">
        <f t="shared" si="20"/>
        <v>0</v>
      </c>
      <c r="K152" s="135" t="s">
        <v>20</v>
      </c>
      <c r="L152" s="33"/>
      <c r="M152" s="140" t="s">
        <v>20</v>
      </c>
      <c r="N152" s="141" t="s">
        <v>51</v>
      </c>
      <c r="P152" s="142">
        <f t="shared" si="21"/>
        <v>0</v>
      </c>
      <c r="Q152" s="142">
        <v>0</v>
      </c>
      <c r="R152" s="142">
        <f t="shared" si="22"/>
        <v>0</v>
      </c>
      <c r="S152" s="142">
        <v>0</v>
      </c>
      <c r="T152" s="143">
        <f t="shared" si="23"/>
        <v>0</v>
      </c>
      <c r="AR152" s="144" t="s">
        <v>350</v>
      </c>
      <c r="AT152" s="144" t="s">
        <v>194</v>
      </c>
      <c r="AU152" s="144" t="s">
        <v>89</v>
      </c>
      <c r="AY152" s="18" t="s">
        <v>192</v>
      </c>
      <c r="BE152" s="145">
        <f t="shared" si="24"/>
        <v>0</v>
      </c>
      <c r="BF152" s="145">
        <f t="shared" si="25"/>
        <v>0</v>
      </c>
      <c r="BG152" s="145">
        <f t="shared" si="26"/>
        <v>0</v>
      </c>
      <c r="BH152" s="145">
        <f t="shared" si="27"/>
        <v>0</v>
      </c>
      <c r="BI152" s="145">
        <f t="shared" si="28"/>
        <v>0</v>
      </c>
      <c r="BJ152" s="18" t="s">
        <v>22</v>
      </c>
      <c r="BK152" s="145">
        <f t="shared" si="29"/>
        <v>0</v>
      </c>
      <c r="BL152" s="18" t="s">
        <v>350</v>
      </c>
      <c r="BM152" s="144" t="s">
        <v>5636</v>
      </c>
    </row>
    <row r="153" spans="2:65" s="1" customFormat="1" ht="24.15" customHeight="1" x14ac:dyDescent="0.2">
      <c r="B153" s="33"/>
      <c r="C153" s="133" t="s">
        <v>573</v>
      </c>
      <c r="D153" s="133" t="s">
        <v>194</v>
      </c>
      <c r="E153" s="134" t="s">
        <v>5637</v>
      </c>
      <c r="F153" s="135" t="s">
        <v>5638</v>
      </c>
      <c r="G153" s="136" t="s">
        <v>869</v>
      </c>
      <c r="H153" s="137">
        <v>2</v>
      </c>
      <c r="I153" s="138"/>
      <c r="J153" s="139">
        <f t="shared" si="20"/>
        <v>0</v>
      </c>
      <c r="K153" s="135" t="s">
        <v>20</v>
      </c>
      <c r="L153" s="33"/>
      <c r="M153" s="140" t="s">
        <v>20</v>
      </c>
      <c r="N153" s="141" t="s">
        <v>51</v>
      </c>
      <c r="P153" s="142">
        <f t="shared" si="21"/>
        <v>0</v>
      </c>
      <c r="Q153" s="142">
        <v>0</v>
      </c>
      <c r="R153" s="142">
        <f t="shared" si="22"/>
        <v>0</v>
      </c>
      <c r="S153" s="142">
        <v>0</v>
      </c>
      <c r="T153" s="143">
        <f t="shared" si="23"/>
        <v>0</v>
      </c>
      <c r="AR153" s="144" t="s">
        <v>350</v>
      </c>
      <c r="AT153" s="144" t="s">
        <v>194</v>
      </c>
      <c r="AU153" s="144" t="s">
        <v>89</v>
      </c>
      <c r="AY153" s="18" t="s">
        <v>192</v>
      </c>
      <c r="BE153" s="145">
        <f t="shared" si="24"/>
        <v>0</v>
      </c>
      <c r="BF153" s="145">
        <f t="shared" si="25"/>
        <v>0</v>
      </c>
      <c r="BG153" s="145">
        <f t="shared" si="26"/>
        <v>0</v>
      </c>
      <c r="BH153" s="145">
        <f t="shared" si="27"/>
        <v>0</v>
      </c>
      <c r="BI153" s="145">
        <f t="shared" si="28"/>
        <v>0</v>
      </c>
      <c r="BJ153" s="18" t="s">
        <v>22</v>
      </c>
      <c r="BK153" s="145">
        <f t="shared" si="29"/>
        <v>0</v>
      </c>
      <c r="BL153" s="18" t="s">
        <v>350</v>
      </c>
      <c r="BM153" s="144" t="s">
        <v>5639</v>
      </c>
    </row>
    <row r="154" spans="2:65" s="1" customFormat="1" ht="24.15" customHeight="1" x14ac:dyDescent="0.2">
      <c r="B154" s="33"/>
      <c r="C154" s="133" t="s">
        <v>580</v>
      </c>
      <c r="D154" s="133" t="s">
        <v>194</v>
      </c>
      <c r="E154" s="134" t="s">
        <v>5640</v>
      </c>
      <c r="F154" s="135" t="s">
        <v>5641</v>
      </c>
      <c r="G154" s="136" t="s">
        <v>869</v>
      </c>
      <c r="H154" s="137">
        <v>2</v>
      </c>
      <c r="I154" s="138"/>
      <c r="J154" s="139">
        <f t="shared" si="20"/>
        <v>0</v>
      </c>
      <c r="K154" s="135" t="s">
        <v>20</v>
      </c>
      <c r="L154" s="33"/>
      <c r="M154" s="140" t="s">
        <v>20</v>
      </c>
      <c r="N154" s="141" t="s">
        <v>51</v>
      </c>
      <c r="P154" s="142">
        <f t="shared" si="21"/>
        <v>0</v>
      </c>
      <c r="Q154" s="142">
        <v>0</v>
      </c>
      <c r="R154" s="142">
        <f t="shared" si="22"/>
        <v>0</v>
      </c>
      <c r="S154" s="142">
        <v>0</v>
      </c>
      <c r="T154" s="143">
        <f t="shared" si="23"/>
        <v>0</v>
      </c>
      <c r="AR154" s="144" t="s">
        <v>350</v>
      </c>
      <c r="AT154" s="144" t="s">
        <v>194</v>
      </c>
      <c r="AU154" s="144" t="s">
        <v>89</v>
      </c>
      <c r="AY154" s="18" t="s">
        <v>192</v>
      </c>
      <c r="BE154" s="145">
        <f t="shared" si="24"/>
        <v>0</v>
      </c>
      <c r="BF154" s="145">
        <f t="shared" si="25"/>
        <v>0</v>
      </c>
      <c r="BG154" s="145">
        <f t="shared" si="26"/>
        <v>0</v>
      </c>
      <c r="BH154" s="145">
        <f t="shared" si="27"/>
        <v>0</v>
      </c>
      <c r="BI154" s="145">
        <f t="shared" si="28"/>
        <v>0</v>
      </c>
      <c r="BJ154" s="18" t="s">
        <v>22</v>
      </c>
      <c r="BK154" s="145">
        <f t="shared" si="29"/>
        <v>0</v>
      </c>
      <c r="BL154" s="18" t="s">
        <v>350</v>
      </c>
      <c r="BM154" s="144" t="s">
        <v>5642</v>
      </c>
    </row>
    <row r="155" spans="2:65" s="1" customFormat="1" ht="24.15" customHeight="1" x14ac:dyDescent="0.2">
      <c r="B155" s="33"/>
      <c r="C155" s="133" t="s">
        <v>586</v>
      </c>
      <c r="D155" s="133" t="s">
        <v>194</v>
      </c>
      <c r="E155" s="134" t="s">
        <v>5643</v>
      </c>
      <c r="F155" s="135" t="s">
        <v>5644</v>
      </c>
      <c r="G155" s="136" t="s">
        <v>869</v>
      </c>
      <c r="H155" s="137">
        <v>1</v>
      </c>
      <c r="I155" s="138"/>
      <c r="J155" s="139">
        <f t="shared" si="20"/>
        <v>0</v>
      </c>
      <c r="K155" s="135" t="s">
        <v>20</v>
      </c>
      <c r="L155" s="33"/>
      <c r="M155" s="140" t="s">
        <v>20</v>
      </c>
      <c r="N155" s="141" t="s">
        <v>51</v>
      </c>
      <c r="P155" s="142">
        <f t="shared" si="21"/>
        <v>0</v>
      </c>
      <c r="Q155" s="142">
        <v>0</v>
      </c>
      <c r="R155" s="142">
        <f t="shared" si="22"/>
        <v>0</v>
      </c>
      <c r="S155" s="142">
        <v>0</v>
      </c>
      <c r="T155" s="143">
        <f t="shared" si="23"/>
        <v>0</v>
      </c>
      <c r="AR155" s="144" t="s">
        <v>350</v>
      </c>
      <c r="AT155" s="144" t="s">
        <v>194</v>
      </c>
      <c r="AU155" s="144" t="s">
        <v>89</v>
      </c>
      <c r="AY155" s="18" t="s">
        <v>192</v>
      </c>
      <c r="BE155" s="145">
        <f t="shared" si="24"/>
        <v>0</v>
      </c>
      <c r="BF155" s="145">
        <f t="shared" si="25"/>
        <v>0</v>
      </c>
      <c r="BG155" s="145">
        <f t="shared" si="26"/>
        <v>0</v>
      </c>
      <c r="BH155" s="145">
        <f t="shared" si="27"/>
        <v>0</v>
      </c>
      <c r="BI155" s="145">
        <f t="shared" si="28"/>
        <v>0</v>
      </c>
      <c r="BJ155" s="18" t="s">
        <v>22</v>
      </c>
      <c r="BK155" s="145">
        <f t="shared" si="29"/>
        <v>0</v>
      </c>
      <c r="BL155" s="18" t="s">
        <v>350</v>
      </c>
      <c r="BM155" s="144" t="s">
        <v>5645</v>
      </c>
    </row>
    <row r="156" spans="2:65" s="1" customFormat="1" ht="16.5" customHeight="1" x14ac:dyDescent="0.2">
      <c r="B156" s="33"/>
      <c r="C156" s="133" t="s">
        <v>592</v>
      </c>
      <c r="D156" s="133" t="s">
        <v>194</v>
      </c>
      <c r="E156" s="134" t="s">
        <v>5646</v>
      </c>
      <c r="F156" s="135" t="s">
        <v>5647</v>
      </c>
      <c r="G156" s="136" t="s">
        <v>869</v>
      </c>
      <c r="H156" s="137">
        <v>4</v>
      </c>
      <c r="I156" s="138"/>
      <c r="J156" s="139">
        <f t="shared" si="20"/>
        <v>0</v>
      </c>
      <c r="K156" s="135" t="s">
        <v>20</v>
      </c>
      <c r="L156" s="33"/>
      <c r="M156" s="140" t="s">
        <v>20</v>
      </c>
      <c r="N156" s="141" t="s">
        <v>51</v>
      </c>
      <c r="P156" s="142">
        <f t="shared" si="21"/>
        <v>0</v>
      </c>
      <c r="Q156" s="142">
        <v>0</v>
      </c>
      <c r="R156" s="142">
        <f t="shared" si="22"/>
        <v>0</v>
      </c>
      <c r="S156" s="142">
        <v>0</v>
      </c>
      <c r="T156" s="143">
        <f t="shared" si="23"/>
        <v>0</v>
      </c>
      <c r="AR156" s="144" t="s">
        <v>350</v>
      </c>
      <c r="AT156" s="144" t="s">
        <v>194</v>
      </c>
      <c r="AU156" s="144" t="s">
        <v>89</v>
      </c>
      <c r="AY156" s="18" t="s">
        <v>192</v>
      </c>
      <c r="BE156" s="145">
        <f t="shared" si="24"/>
        <v>0</v>
      </c>
      <c r="BF156" s="145">
        <f t="shared" si="25"/>
        <v>0</v>
      </c>
      <c r="BG156" s="145">
        <f t="shared" si="26"/>
        <v>0</v>
      </c>
      <c r="BH156" s="145">
        <f t="shared" si="27"/>
        <v>0</v>
      </c>
      <c r="BI156" s="145">
        <f t="shared" si="28"/>
        <v>0</v>
      </c>
      <c r="BJ156" s="18" t="s">
        <v>22</v>
      </c>
      <c r="BK156" s="145">
        <f t="shared" si="29"/>
        <v>0</v>
      </c>
      <c r="BL156" s="18" t="s">
        <v>350</v>
      </c>
      <c r="BM156" s="144" t="s">
        <v>5648</v>
      </c>
    </row>
    <row r="157" spans="2:65" s="11" customFormat="1" ht="22.8" customHeight="1" x14ac:dyDescent="0.25">
      <c r="B157" s="121"/>
      <c r="D157" s="122" t="s">
        <v>79</v>
      </c>
      <c r="E157" s="131" t="s">
        <v>5649</v>
      </c>
      <c r="F157" s="131" t="s">
        <v>5650</v>
      </c>
      <c r="I157" s="124"/>
      <c r="J157" s="132">
        <f>BK157</f>
        <v>0</v>
      </c>
      <c r="L157" s="121"/>
      <c r="M157" s="126"/>
      <c r="P157" s="127">
        <f>SUM(P158:P187)</f>
        <v>0</v>
      </c>
      <c r="R157" s="127">
        <f>SUM(R158:R187)</f>
        <v>0</v>
      </c>
      <c r="T157" s="128">
        <f>SUM(T158:T187)</f>
        <v>0</v>
      </c>
      <c r="AR157" s="122" t="s">
        <v>89</v>
      </c>
      <c r="AT157" s="129" t="s">
        <v>79</v>
      </c>
      <c r="AU157" s="129" t="s">
        <v>22</v>
      </c>
      <c r="AY157" s="122" t="s">
        <v>192</v>
      </c>
      <c r="BK157" s="130">
        <f>SUM(BK158:BK187)</f>
        <v>0</v>
      </c>
    </row>
    <row r="158" spans="2:65" s="1" customFormat="1" ht="24.15" customHeight="1" x14ac:dyDescent="0.2">
      <c r="B158" s="33"/>
      <c r="C158" s="133" t="s">
        <v>598</v>
      </c>
      <c r="D158" s="133" t="s">
        <v>194</v>
      </c>
      <c r="E158" s="134" t="s">
        <v>5651</v>
      </c>
      <c r="F158" s="135" t="s">
        <v>5652</v>
      </c>
      <c r="G158" s="136" t="s">
        <v>269</v>
      </c>
      <c r="H158" s="137">
        <v>7.5</v>
      </c>
      <c r="I158" s="138"/>
      <c r="J158" s="139">
        <f>ROUND(I158*H158,2)</f>
        <v>0</v>
      </c>
      <c r="K158" s="135" t="s">
        <v>20</v>
      </c>
      <c r="L158" s="33"/>
      <c r="M158" s="140" t="s">
        <v>20</v>
      </c>
      <c r="N158" s="141" t="s">
        <v>51</v>
      </c>
      <c r="P158" s="142">
        <f>O158*H158</f>
        <v>0</v>
      </c>
      <c r="Q158" s="142">
        <v>0</v>
      </c>
      <c r="R158" s="142">
        <f>Q158*H158</f>
        <v>0</v>
      </c>
      <c r="S158" s="142">
        <v>0</v>
      </c>
      <c r="T158" s="143">
        <f>S158*H158</f>
        <v>0</v>
      </c>
      <c r="AR158" s="144" t="s">
        <v>350</v>
      </c>
      <c r="AT158" s="144" t="s">
        <v>194</v>
      </c>
      <c r="AU158" s="144" t="s">
        <v>89</v>
      </c>
      <c r="AY158" s="18" t="s">
        <v>192</v>
      </c>
      <c r="BE158" s="145">
        <f>IF(N158="základní",J158,0)</f>
        <v>0</v>
      </c>
      <c r="BF158" s="145">
        <f>IF(N158="snížená",J158,0)</f>
        <v>0</v>
      </c>
      <c r="BG158" s="145">
        <f>IF(N158="zákl. přenesená",J158,0)</f>
        <v>0</v>
      </c>
      <c r="BH158" s="145">
        <f>IF(N158="sníž. přenesená",J158,0)</f>
        <v>0</v>
      </c>
      <c r="BI158" s="145">
        <f>IF(N158="nulová",J158,0)</f>
        <v>0</v>
      </c>
      <c r="BJ158" s="18" t="s">
        <v>22</v>
      </c>
      <c r="BK158" s="145">
        <f>ROUND(I158*H158,2)</f>
        <v>0</v>
      </c>
      <c r="BL158" s="18" t="s">
        <v>350</v>
      </c>
      <c r="BM158" s="144" t="s">
        <v>5653</v>
      </c>
    </row>
    <row r="159" spans="2:65" s="1" customFormat="1" ht="28.8" x14ac:dyDescent="0.2">
      <c r="B159" s="33"/>
      <c r="D159" s="151" t="s">
        <v>929</v>
      </c>
      <c r="F159" s="178" t="s">
        <v>5654</v>
      </c>
      <c r="I159" s="148"/>
      <c r="L159" s="33"/>
      <c r="M159" s="149"/>
      <c r="T159" s="54"/>
      <c r="AT159" s="18" t="s">
        <v>929</v>
      </c>
      <c r="AU159" s="18" t="s">
        <v>89</v>
      </c>
    </row>
    <row r="160" spans="2:65" s="12" customFormat="1" ht="10.199999999999999" x14ac:dyDescent="0.2">
      <c r="B160" s="150"/>
      <c r="D160" s="151" t="s">
        <v>203</v>
      </c>
      <c r="E160" s="152" t="s">
        <v>20</v>
      </c>
      <c r="F160" s="153" t="s">
        <v>5655</v>
      </c>
      <c r="H160" s="152" t="s">
        <v>20</v>
      </c>
      <c r="I160" s="154"/>
      <c r="L160" s="150"/>
      <c r="M160" s="155"/>
      <c r="T160" s="156"/>
      <c r="AT160" s="152" t="s">
        <v>203</v>
      </c>
      <c r="AU160" s="152" t="s">
        <v>89</v>
      </c>
      <c r="AV160" s="12" t="s">
        <v>22</v>
      </c>
      <c r="AW160" s="12" t="s">
        <v>39</v>
      </c>
      <c r="AX160" s="12" t="s">
        <v>80</v>
      </c>
      <c r="AY160" s="152" t="s">
        <v>192</v>
      </c>
    </row>
    <row r="161" spans="2:65" s="13" customFormat="1" ht="10.199999999999999" x14ac:dyDescent="0.2">
      <c r="B161" s="157"/>
      <c r="D161" s="151" t="s">
        <v>203</v>
      </c>
      <c r="E161" s="158" t="s">
        <v>20</v>
      </c>
      <c r="F161" s="159" t="s">
        <v>5656</v>
      </c>
      <c r="H161" s="160">
        <v>7.5</v>
      </c>
      <c r="I161" s="161"/>
      <c r="L161" s="157"/>
      <c r="M161" s="162"/>
      <c r="T161" s="163"/>
      <c r="AT161" s="158" t="s">
        <v>203</v>
      </c>
      <c r="AU161" s="158" t="s">
        <v>89</v>
      </c>
      <c r="AV161" s="13" t="s">
        <v>89</v>
      </c>
      <c r="AW161" s="13" t="s">
        <v>39</v>
      </c>
      <c r="AX161" s="13" t="s">
        <v>22</v>
      </c>
      <c r="AY161" s="158" t="s">
        <v>192</v>
      </c>
    </row>
    <row r="162" spans="2:65" s="1" customFormat="1" ht="16.5" customHeight="1" x14ac:dyDescent="0.2">
      <c r="B162" s="33"/>
      <c r="C162" s="133" t="s">
        <v>615</v>
      </c>
      <c r="D162" s="133" t="s">
        <v>194</v>
      </c>
      <c r="E162" s="134" t="s">
        <v>5657</v>
      </c>
      <c r="F162" s="135" t="s">
        <v>5658</v>
      </c>
      <c r="G162" s="136" t="s">
        <v>869</v>
      </c>
      <c r="H162" s="137">
        <v>1</v>
      </c>
      <c r="I162" s="138"/>
      <c r="J162" s="139">
        <f>ROUND(I162*H162,2)</f>
        <v>0</v>
      </c>
      <c r="K162" s="135" t="s">
        <v>20</v>
      </c>
      <c r="L162" s="33"/>
      <c r="M162" s="140" t="s">
        <v>20</v>
      </c>
      <c r="N162" s="141" t="s">
        <v>51</v>
      </c>
      <c r="P162" s="142">
        <f>O162*H162</f>
        <v>0</v>
      </c>
      <c r="Q162" s="142">
        <v>0</v>
      </c>
      <c r="R162" s="142">
        <f>Q162*H162</f>
        <v>0</v>
      </c>
      <c r="S162" s="142">
        <v>0</v>
      </c>
      <c r="T162" s="143">
        <f>S162*H162</f>
        <v>0</v>
      </c>
      <c r="AR162" s="144" t="s">
        <v>350</v>
      </c>
      <c r="AT162" s="144" t="s">
        <v>194</v>
      </c>
      <c r="AU162" s="144" t="s">
        <v>89</v>
      </c>
      <c r="AY162" s="18" t="s">
        <v>192</v>
      </c>
      <c r="BE162" s="145">
        <f>IF(N162="základní",J162,0)</f>
        <v>0</v>
      </c>
      <c r="BF162" s="145">
        <f>IF(N162="snížená",J162,0)</f>
        <v>0</v>
      </c>
      <c r="BG162" s="145">
        <f>IF(N162="zákl. přenesená",J162,0)</f>
        <v>0</v>
      </c>
      <c r="BH162" s="145">
        <f>IF(N162="sníž. přenesená",J162,0)</f>
        <v>0</v>
      </c>
      <c r="BI162" s="145">
        <f>IF(N162="nulová",J162,0)</f>
        <v>0</v>
      </c>
      <c r="BJ162" s="18" t="s">
        <v>22</v>
      </c>
      <c r="BK162" s="145">
        <f>ROUND(I162*H162,2)</f>
        <v>0</v>
      </c>
      <c r="BL162" s="18" t="s">
        <v>350</v>
      </c>
      <c r="BM162" s="144" t="s">
        <v>5659</v>
      </c>
    </row>
    <row r="163" spans="2:65" s="1" customFormat="1" ht="16.5" customHeight="1" x14ac:dyDescent="0.2">
      <c r="B163" s="33"/>
      <c r="C163" s="133" t="s">
        <v>622</v>
      </c>
      <c r="D163" s="133" t="s">
        <v>194</v>
      </c>
      <c r="E163" s="134" t="s">
        <v>5660</v>
      </c>
      <c r="F163" s="135" t="s">
        <v>5661</v>
      </c>
      <c r="G163" s="136" t="s">
        <v>269</v>
      </c>
      <c r="H163" s="137">
        <v>11.77</v>
      </c>
      <c r="I163" s="138"/>
      <c r="J163" s="139">
        <f>ROUND(I163*H163,2)</f>
        <v>0</v>
      </c>
      <c r="K163" s="135" t="s">
        <v>20</v>
      </c>
      <c r="L163" s="33"/>
      <c r="M163" s="140" t="s">
        <v>20</v>
      </c>
      <c r="N163" s="141" t="s">
        <v>51</v>
      </c>
      <c r="P163" s="142">
        <f>O163*H163</f>
        <v>0</v>
      </c>
      <c r="Q163" s="142">
        <v>0</v>
      </c>
      <c r="R163" s="142">
        <f>Q163*H163</f>
        <v>0</v>
      </c>
      <c r="S163" s="142">
        <v>0</v>
      </c>
      <c r="T163" s="143">
        <f>S163*H163</f>
        <v>0</v>
      </c>
      <c r="AR163" s="144" t="s">
        <v>350</v>
      </c>
      <c r="AT163" s="144" t="s">
        <v>194</v>
      </c>
      <c r="AU163" s="144" t="s">
        <v>89</v>
      </c>
      <c r="AY163" s="18" t="s">
        <v>192</v>
      </c>
      <c r="BE163" s="145">
        <f>IF(N163="základní",J163,0)</f>
        <v>0</v>
      </c>
      <c r="BF163" s="145">
        <f>IF(N163="snížená",J163,0)</f>
        <v>0</v>
      </c>
      <c r="BG163" s="145">
        <f>IF(N163="zákl. přenesená",J163,0)</f>
        <v>0</v>
      </c>
      <c r="BH163" s="145">
        <f>IF(N163="sníž. přenesená",J163,0)</f>
        <v>0</v>
      </c>
      <c r="BI163" s="145">
        <f>IF(N163="nulová",J163,0)</f>
        <v>0</v>
      </c>
      <c r="BJ163" s="18" t="s">
        <v>22</v>
      </c>
      <c r="BK163" s="145">
        <f>ROUND(I163*H163,2)</f>
        <v>0</v>
      </c>
      <c r="BL163" s="18" t="s">
        <v>350</v>
      </c>
      <c r="BM163" s="144" t="s">
        <v>5662</v>
      </c>
    </row>
    <row r="164" spans="2:65" s="12" customFormat="1" ht="10.199999999999999" x14ac:dyDescent="0.2">
      <c r="B164" s="150"/>
      <c r="D164" s="151" t="s">
        <v>203</v>
      </c>
      <c r="E164" s="152" t="s">
        <v>20</v>
      </c>
      <c r="F164" s="153" t="s">
        <v>5663</v>
      </c>
      <c r="H164" s="152" t="s">
        <v>20</v>
      </c>
      <c r="I164" s="154"/>
      <c r="L164" s="150"/>
      <c r="M164" s="155"/>
      <c r="T164" s="156"/>
      <c r="AT164" s="152" t="s">
        <v>203</v>
      </c>
      <c r="AU164" s="152" t="s">
        <v>89</v>
      </c>
      <c r="AV164" s="12" t="s">
        <v>22</v>
      </c>
      <c r="AW164" s="12" t="s">
        <v>39</v>
      </c>
      <c r="AX164" s="12" t="s">
        <v>80</v>
      </c>
      <c r="AY164" s="152" t="s">
        <v>192</v>
      </c>
    </row>
    <row r="165" spans="2:65" s="13" customFormat="1" ht="10.199999999999999" x14ac:dyDescent="0.2">
      <c r="B165" s="157"/>
      <c r="D165" s="151" t="s">
        <v>203</v>
      </c>
      <c r="E165" s="158" t="s">
        <v>20</v>
      </c>
      <c r="F165" s="159" t="s">
        <v>5664</v>
      </c>
      <c r="H165" s="160">
        <v>11.77</v>
      </c>
      <c r="I165" s="161"/>
      <c r="L165" s="157"/>
      <c r="M165" s="162"/>
      <c r="T165" s="163"/>
      <c r="AT165" s="158" t="s">
        <v>203</v>
      </c>
      <c r="AU165" s="158" t="s">
        <v>89</v>
      </c>
      <c r="AV165" s="13" t="s">
        <v>89</v>
      </c>
      <c r="AW165" s="13" t="s">
        <v>39</v>
      </c>
      <c r="AX165" s="13" t="s">
        <v>22</v>
      </c>
      <c r="AY165" s="158" t="s">
        <v>192</v>
      </c>
    </row>
    <row r="166" spans="2:65" s="1" customFormat="1" ht="16.5" customHeight="1" x14ac:dyDescent="0.2">
      <c r="B166" s="33"/>
      <c r="C166" s="133" t="s">
        <v>632</v>
      </c>
      <c r="D166" s="133" t="s">
        <v>194</v>
      </c>
      <c r="E166" s="134" t="s">
        <v>5665</v>
      </c>
      <c r="F166" s="135" t="s">
        <v>5666</v>
      </c>
      <c r="G166" s="136" t="s">
        <v>869</v>
      </c>
      <c r="H166" s="137">
        <v>3</v>
      </c>
      <c r="I166" s="138"/>
      <c r="J166" s="139">
        <f t="shared" ref="J166:J172" si="30">ROUND(I166*H166,2)</f>
        <v>0</v>
      </c>
      <c r="K166" s="135" t="s">
        <v>20</v>
      </c>
      <c r="L166" s="33"/>
      <c r="M166" s="140" t="s">
        <v>20</v>
      </c>
      <c r="N166" s="141" t="s">
        <v>51</v>
      </c>
      <c r="P166" s="142">
        <f t="shared" ref="P166:P172" si="31">O166*H166</f>
        <v>0</v>
      </c>
      <c r="Q166" s="142">
        <v>0</v>
      </c>
      <c r="R166" s="142">
        <f t="shared" ref="R166:R172" si="32">Q166*H166</f>
        <v>0</v>
      </c>
      <c r="S166" s="142">
        <v>0</v>
      </c>
      <c r="T166" s="143">
        <f t="shared" ref="T166:T172" si="33">S166*H166</f>
        <v>0</v>
      </c>
      <c r="AR166" s="144" t="s">
        <v>350</v>
      </c>
      <c r="AT166" s="144" t="s">
        <v>194</v>
      </c>
      <c r="AU166" s="144" t="s">
        <v>89</v>
      </c>
      <c r="AY166" s="18" t="s">
        <v>192</v>
      </c>
      <c r="BE166" s="145">
        <f t="shared" ref="BE166:BE172" si="34">IF(N166="základní",J166,0)</f>
        <v>0</v>
      </c>
      <c r="BF166" s="145">
        <f t="shared" ref="BF166:BF172" si="35">IF(N166="snížená",J166,0)</f>
        <v>0</v>
      </c>
      <c r="BG166" s="145">
        <f t="shared" ref="BG166:BG172" si="36">IF(N166="zákl. přenesená",J166,0)</f>
        <v>0</v>
      </c>
      <c r="BH166" s="145">
        <f t="shared" ref="BH166:BH172" si="37">IF(N166="sníž. přenesená",J166,0)</f>
        <v>0</v>
      </c>
      <c r="BI166" s="145">
        <f t="shared" ref="BI166:BI172" si="38">IF(N166="nulová",J166,0)</f>
        <v>0</v>
      </c>
      <c r="BJ166" s="18" t="s">
        <v>22</v>
      </c>
      <c r="BK166" s="145">
        <f t="shared" ref="BK166:BK172" si="39">ROUND(I166*H166,2)</f>
        <v>0</v>
      </c>
      <c r="BL166" s="18" t="s">
        <v>350</v>
      </c>
      <c r="BM166" s="144" t="s">
        <v>5667</v>
      </c>
    </row>
    <row r="167" spans="2:65" s="1" customFormat="1" ht="16.5" customHeight="1" x14ac:dyDescent="0.2">
      <c r="B167" s="33"/>
      <c r="C167" s="133" t="s">
        <v>641</v>
      </c>
      <c r="D167" s="133" t="s">
        <v>194</v>
      </c>
      <c r="E167" s="134" t="s">
        <v>5668</v>
      </c>
      <c r="F167" s="135" t="s">
        <v>5669</v>
      </c>
      <c r="G167" s="136" t="s">
        <v>869</v>
      </c>
      <c r="H167" s="137">
        <v>6</v>
      </c>
      <c r="I167" s="138"/>
      <c r="J167" s="139">
        <f t="shared" si="30"/>
        <v>0</v>
      </c>
      <c r="K167" s="135" t="s">
        <v>20</v>
      </c>
      <c r="L167" s="33"/>
      <c r="M167" s="140" t="s">
        <v>20</v>
      </c>
      <c r="N167" s="141" t="s">
        <v>51</v>
      </c>
      <c r="P167" s="142">
        <f t="shared" si="31"/>
        <v>0</v>
      </c>
      <c r="Q167" s="142">
        <v>0</v>
      </c>
      <c r="R167" s="142">
        <f t="shared" si="32"/>
        <v>0</v>
      </c>
      <c r="S167" s="142">
        <v>0</v>
      </c>
      <c r="T167" s="143">
        <f t="shared" si="33"/>
        <v>0</v>
      </c>
      <c r="AR167" s="144" t="s">
        <v>350</v>
      </c>
      <c r="AT167" s="144" t="s">
        <v>194</v>
      </c>
      <c r="AU167" s="144" t="s">
        <v>89</v>
      </c>
      <c r="AY167" s="18" t="s">
        <v>192</v>
      </c>
      <c r="BE167" s="145">
        <f t="shared" si="34"/>
        <v>0</v>
      </c>
      <c r="BF167" s="145">
        <f t="shared" si="35"/>
        <v>0</v>
      </c>
      <c r="BG167" s="145">
        <f t="shared" si="36"/>
        <v>0</v>
      </c>
      <c r="BH167" s="145">
        <f t="shared" si="37"/>
        <v>0</v>
      </c>
      <c r="BI167" s="145">
        <f t="shared" si="38"/>
        <v>0</v>
      </c>
      <c r="BJ167" s="18" t="s">
        <v>22</v>
      </c>
      <c r="BK167" s="145">
        <f t="shared" si="39"/>
        <v>0</v>
      </c>
      <c r="BL167" s="18" t="s">
        <v>350</v>
      </c>
      <c r="BM167" s="144" t="s">
        <v>5670</v>
      </c>
    </row>
    <row r="168" spans="2:65" s="1" customFormat="1" ht="16.5" customHeight="1" x14ac:dyDescent="0.2">
      <c r="B168" s="33"/>
      <c r="C168" s="133" t="s">
        <v>648</v>
      </c>
      <c r="D168" s="133" t="s">
        <v>194</v>
      </c>
      <c r="E168" s="134" t="s">
        <v>5671</v>
      </c>
      <c r="F168" s="135" t="s">
        <v>5672</v>
      </c>
      <c r="G168" s="136" t="s">
        <v>869</v>
      </c>
      <c r="H168" s="137">
        <v>4</v>
      </c>
      <c r="I168" s="138"/>
      <c r="J168" s="139">
        <f t="shared" si="30"/>
        <v>0</v>
      </c>
      <c r="K168" s="135" t="s">
        <v>20</v>
      </c>
      <c r="L168" s="33"/>
      <c r="M168" s="140" t="s">
        <v>20</v>
      </c>
      <c r="N168" s="141" t="s">
        <v>51</v>
      </c>
      <c r="P168" s="142">
        <f t="shared" si="31"/>
        <v>0</v>
      </c>
      <c r="Q168" s="142">
        <v>0</v>
      </c>
      <c r="R168" s="142">
        <f t="shared" si="32"/>
        <v>0</v>
      </c>
      <c r="S168" s="142">
        <v>0</v>
      </c>
      <c r="T168" s="143">
        <f t="shared" si="33"/>
        <v>0</v>
      </c>
      <c r="AR168" s="144" t="s">
        <v>350</v>
      </c>
      <c r="AT168" s="144" t="s">
        <v>194</v>
      </c>
      <c r="AU168" s="144" t="s">
        <v>89</v>
      </c>
      <c r="AY168" s="18" t="s">
        <v>192</v>
      </c>
      <c r="BE168" s="145">
        <f t="shared" si="34"/>
        <v>0</v>
      </c>
      <c r="BF168" s="145">
        <f t="shared" si="35"/>
        <v>0</v>
      </c>
      <c r="BG168" s="145">
        <f t="shared" si="36"/>
        <v>0</v>
      </c>
      <c r="BH168" s="145">
        <f t="shared" si="37"/>
        <v>0</v>
      </c>
      <c r="BI168" s="145">
        <f t="shared" si="38"/>
        <v>0</v>
      </c>
      <c r="BJ168" s="18" t="s">
        <v>22</v>
      </c>
      <c r="BK168" s="145">
        <f t="shared" si="39"/>
        <v>0</v>
      </c>
      <c r="BL168" s="18" t="s">
        <v>350</v>
      </c>
      <c r="BM168" s="144" t="s">
        <v>5673</v>
      </c>
    </row>
    <row r="169" spans="2:65" s="1" customFormat="1" ht="16.5" customHeight="1" x14ac:dyDescent="0.2">
      <c r="B169" s="33"/>
      <c r="C169" s="133" t="s">
        <v>655</v>
      </c>
      <c r="D169" s="133" t="s">
        <v>194</v>
      </c>
      <c r="E169" s="134" t="s">
        <v>5674</v>
      </c>
      <c r="F169" s="135" t="s">
        <v>5675</v>
      </c>
      <c r="G169" s="136" t="s">
        <v>869</v>
      </c>
      <c r="H169" s="137">
        <v>1</v>
      </c>
      <c r="I169" s="138"/>
      <c r="J169" s="139">
        <f t="shared" si="30"/>
        <v>0</v>
      </c>
      <c r="K169" s="135" t="s">
        <v>20</v>
      </c>
      <c r="L169" s="33"/>
      <c r="M169" s="140" t="s">
        <v>20</v>
      </c>
      <c r="N169" s="141" t="s">
        <v>51</v>
      </c>
      <c r="P169" s="142">
        <f t="shared" si="31"/>
        <v>0</v>
      </c>
      <c r="Q169" s="142">
        <v>0</v>
      </c>
      <c r="R169" s="142">
        <f t="shared" si="32"/>
        <v>0</v>
      </c>
      <c r="S169" s="142">
        <v>0</v>
      </c>
      <c r="T169" s="143">
        <f t="shared" si="33"/>
        <v>0</v>
      </c>
      <c r="AR169" s="144" t="s">
        <v>350</v>
      </c>
      <c r="AT169" s="144" t="s">
        <v>194</v>
      </c>
      <c r="AU169" s="144" t="s">
        <v>89</v>
      </c>
      <c r="AY169" s="18" t="s">
        <v>192</v>
      </c>
      <c r="BE169" s="145">
        <f t="shared" si="34"/>
        <v>0</v>
      </c>
      <c r="BF169" s="145">
        <f t="shared" si="35"/>
        <v>0</v>
      </c>
      <c r="BG169" s="145">
        <f t="shared" si="36"/>
        <v>0</v>
      </c>
      <c r="BH169" s="145">
        <f t="shared" si="37"/>
        <v>0</v>
      </c>
      <c r="BI169" s="145">
        <f t="shared" si="38"/>
        <v>0</v>
      </c>
      <c r="BJ169" s="18" t="s">
        <v>22</v>
      </c>
      <c r="BK169" s="145">
        <f t="shared" si="39"/>
        <v>0</v>
      </c>
      <c r="BL169" s="18" t="s">
        <v>350</v>
      </c>
      <c r="BM169" s="144" t="s">
        <v>5676</v>
      </c>
    </row>
    <row r="170" spans="2:65" s="1" customFormat="1" ht="16.5" customHeight="1" x14ac:dyDescent="0.2">
      <c r="B170" s="33"/>
      <c r="C170" s="133" t="s">
        <v>664</v>
      </c>
      <c r="D170" s="133" t="s">
        <v>194</v>
      </c>
      <c r="E170" s="134" t="s">
        <v>5677</v>
      </c>
      <c r="F170" s="135" t="s">
        <v>5678</v>
      </c>
      <c r="G170" s="136" t="s">
        <v>869</v>
      </c>
      <c r="H170" s="137">
        <v>1</v>
      </c>
      <c r="I170" s="138"/>
      <c r="J170" s="139">
        <f t="shared" si="30"/>
        <v>0</v>
      </c>
      <c r="K170" s="135" t="s">
        <v>20</v>
      </c>
      <c r="L170" s="33"/>
      <c r="M170" s="140" t="s">
        <v>20</v>
      </c>
      <c r="N170" s="141" t="s">
        <v>51</v>
      </c>
      <c r="P170" s="142">
        <f t="shared" si="31"/>
        <v>0</v>
      </c>
      <c r="Q170" s="142">
        <v>0</v>
      </c>
      <c r="R170" s="142">
        <f t="shared" si="32"/>
        <v>0</v>
      </c>
      <c r="S170" s="142">
        <v>0</v>
      </c>
      <c r="T170" s="143">
        <f t="shared" si="33"/>
        <v>0</v>
      </c>
      <c r="AR170" s="144" t="s">
        <v>350</v>
      </c>
      <c r="AT170" s="144" t="s">
        <v>194</v>
      </c>
      <c r="AU170" s="144" t="s">
        <v>89</v>
      </c>
      <c r="AY170" s="18" t="s">
        <v>192</v>
      </c>
      <c r="BE170" s="145">
        <f t="shared" si="34"/>
        <v>0</v>
      </c>
      <c r="BF170" s="145">
        <f t="shared" si="35"/>
        <v>0</v>
      </c>
      <c r="BG170" s="145">
        <f t="shared" si="36"/>
        <v>0</v>
      </c>
      <c r="BH170" s="145">
        <f t="shared" si="37"/>
        <v>0</v>
      </c>
      <c r="BI170" s="145">
        <f t="shared" si="38"/>
        <v>0</v>
      </c>
      <c r="BJ170" s="18" t="s">
        <v>22</v>
      </c>
      <c r="BK170" s="145">
        <f t="shared" si="39"/>
        <v>0</v>
      </c>
      <c r="BL170" s="18" t="s">
        <v>350</v>
      </c>
      <c r="BM170" s="144" t="s">
        <v>5679</v>
      </c>
    </row>
    <row r="171" spans="2:65" s="1" customFormat="1" ht="16.5" customHeight="1" x14ac:dyDescent="0.2">
      <c r="B171" s="33"/>
      <c r="C171" s="133" t="s">
        <v>671</v>
      </c>
      <c r="D171" s="133" t="s">
        <v>194</v>
      </c>
      <c r="E171" s="134" t="s">
        <v>5680</v>
      </c>
      <c r="F171" s="135" t="s">
        <v>5681</v>
      </c>
      <c r="G171" s="136" t="s">
        <v>869</v>
      </c>
      <c r="H171" s="137">
        <v>1</v>
      </c>
      <c r="I171" s="138"/>
      <c r="J171" s="139">
        <f t="shared" si="30"/>
        <v>0</v>
      </c>
      <c r="K171" s="135" t="s">
        <v>20</v>
      </c>
      <c r="L171" s="33"/>
      <c r="M171" s="140" t="s">
        <v>20</v>
      </c>
      <c r="N171" s="141" t="s">
        <v>51</v>
      </c>
      <c r="P171" s="142">
        <f t="shared" si="31"/>
        <v>0</v>
      </c>
      <c r="Q171" s="142">
        <v>0</v>
      </c>
      <c r="R171" s="142">
        <f t="shared" si="32"/>
        <v>0</v>
      </c>
      <c r="S171" s="142">
        <v>0</v>
      </c>
      <c r="T171" s="143">
        <f t="shared" si="33"/>
        <v>0</v>
      </c>
      <c r="AR171" s="144" t="s">
        <v>350</v>
      </c>
      <c r="AT171" s="144" t="s">
        <v>194</v>
      </c>
      <c r="AU171" s="144" t="s">
        <v>89</v>
      </c>
      <c r="AY171" s="18" t="s">
        <v>192</v>
      </c>
      <c r="BE171" s="145">
        <f t="shared" si="34"/>
        <v>0</v>
      </c>
      <c r="BF171" s="145">
        <f t="shared" si="35"/>
        <v>0</v>
      </c>
      <c r="BG171" s="145">
        <f t="shared" si="36"/>
        <v>0</v>
      </c>
      <c r="BH171" s="145">
        <f t="shared" si="37"/>
        <v>0</v>
      </c>
      <c r="BI171" s="145">
        <f t="shared" si="38"/>
        <v>0</v>
      </c>
      <c r="BJ171" s="18" t="s">
        <v>22</v>
      </c>
      <c r="BK171" s="145">
        <f t="shared" si="39"/>
        <v>0</v>
      </c>
      <c r="BL171" s="18" t="s">
        <v>350</v>
      </c>
      <c r="BM171" s="144" t="s">
        <v>5682</v>
      </c>
    </row>
    <row r="172" spans="2:65" s="1" customFormat="1" ht="16.5" customHeight="1" x14ac:dyDescent="0.2">
      <c r="B172" s="33"/>
      <c r="C172" s="133" t="s">
        <v>678</v>
      </c>
      <c r="D172" s="133" t="s">
        <v>194</v>
      </c>
      <c r="E172" s="134" t="s">
        <v>5683</v>
      </c>
      <c r="F172" s="135" t="s">
        <v>5684</v>
      </c>
      <c r="G172" s="136" t="s">
        <v>869</v>
      </c>
      <c r="H172" s="137">
        <v>21</v>
      </c>
      <c r="I172" s="138"/>
      <c r="J172" s="139">
        <f t="shared" si="30"/>
        <v>0</v>
      </c>
      <c r="K172" s="135" t="s">
        <v>20</v>
      </c>
      <c r="L172" s="33"/>
      <c r="M172" s="140" t="s">
        <v>20</v>
      </c>
      <c r="N172" s="141" t="s">
        <v>51</v>
      </c>
      <c r="P172" s="142">
        <f t="shared" si="31"/>
        <v>0</v>
      </c>
      <c r="Q172" s="142">
        <v>0</v>
      </c>
      <c r="R172" s="142">
        <f t="shared" si="32"/>
        <v>0</v>
      </c>
      <c r="S172" s="142">
        <v>0</v>
      </c>
      <c r="T172" s="143">
        <f t="shared" si="33"/>
        <v>0</v>
      </c>
      <c r="AR172" s="144" t="s">
        <v>350</v>
      </c>
      <c r="AT172" s="144" t="s">
        <v>194</v>
      </c>
      <c r="AU172" s="144" t="s">
        <v>89</v>
      </c>
      <c r="AY172" s="18" t="s">
        <v>192</v>
      </c>
      <c r="BE172" s="145">
        <f t="shared" si="34"/>
        <v>0</v>
      </c>
      <c r="BF172" s="145">
        <f t="shared" si="35"/>
        <v>0</v>
      </c>
      <c r="BG172" s="145">
        <f t="shared" si="36"/>
        <v>0</v>
      </c>
      <c r="BH172" s="145">
        <f t="shared" si="37"/>
        <v>0</v>
      </c>
      <c r="BI172" s="145">
        <f t="shared" si="38"/>
        <v>0</v>
      </c>
      <c r="BJ172" s="18" t="s">
        <v>22</v>
      </c>
      <c r="BK172" s="145">
        <f t="shared" si="39"/>
        <v>0</v>
      </c>
      <c r="BL172" s="18" t="s">
        <v>350</v>
      </c>
      <c r="BM172" s="144" t="s">
        <v>5685</v>
      </c>
    </row>
    <row r="173" spans="2:65" s="1" customFormat="1" ht="28.8" x14ac:dyDescent="0.2">
      <c r="B173" s="33"/>
      <c r="D173" s="151" t="s">
        <v>929</v>
      </c>
      <c r="F173" s="178" t="s">
        <v>5686</v>
      </c>
      <c r="I173" s="148"/>
      <c r="L173" s="33"/>
      <c r="M173" s="149"/>
      <c r="T173" s="54"/>
      <c r="AT173" s="18" t="s">
        <v>929</v>
      </c>
      <c r="AU173" s="18" t="s">
        <v>89</v>
      </c>
    </row>
    <row r="174" spans="2:65" s="1" customFormat="1" ht="16.5" customHeight="1" x14ac:dyDescent="0.2">
      <c r="B174" s="33"/>
      <c r="C174" s="133" t="s">
        <v>683</v>
      </c>
      <c r="D174" s="133" t="s">
        <v>194</v>
      </c>
      <c r="E174" s="134" t="s">
        <v>5687</v>
      </c>
      <c r="F174" s="135" t="s">
        <v>5688</v>
      </c>
      <c r="G174" s="136" t="s">
        <v>269</v>
      </c>
      <c r="H174" s="137">
        <v>107.74</v>
      </c>
      <c r="I174" s="138"/>
      <c r="J174" s="139">
        <f>ROUND(I174*H174,2)</f>
        <v>0</v>
      </c>
      <c r="K174" s="135" t="s">
        <v>20</v>
      </c>
      <c r="L174" s="33"/>
      <c r="M174" s="140" t="s">
        <v>20</v>
      </c>
      <c r="N174" s="141" t="s">
        <v>51</v>
      </c>
      <c r="P174" s="142">
        <f>O174*H174</f>
        <v>0</v>
      </c>
      <c r="Q174" s="142">
        <v>0</v>
      </c>
      <c r="R174" s="142">
        <f>Q174*H174</f>
        <v>0</v>
      </c>
      <c r="S174" s="142">
        <v>0</v>
      </c>
      <c r="T174" s="143">
        <f>S174*H174</f>
        <v>0</v>
      </c>
      <c r="AR174" s="144" t="s">
        <v>350</v>
      </c>
      <c r="AT174" s="144" t="s">
        <v>194</v>
      </c>
      <c r="AU174" s="144" t="s">
        <v>89</v>
      </c>
      <c r="AY174" s="18" t="s">
        <v>192</v>
      </c>
      <c r="BE174" s="145">
        <f>IF(N174="základní",J174,0)</f>
        <v>0</v>
      </c>
      <c r="BF174" s="145">
        <f>IF(N174="snížená",J174,0)</f>
        <v>0</v>
      </c>
      <c r="BG174" s="145">
        <f>IF(N174="zákl. přenesená",J174,0)</f>
        <v>0</v>
      </c>
      <c r="BH174" s="145">
        <f>IF(N174="sníž. přenesená",J174,0)</f>
        <v>0</v>
      </c>
      <c r="BI174" s="145">
        <f>IF(N174="nulová",J174,0)</f>
        <v>0</v>
      </c>
      <c r="BJ174" s="18" t="s">
        <v>22</v>
      </c>
      <c r="BK174" s="145">
        <f>ROUND(I174*H174,2)</f>
        <v>0</v>
      </c>
      <c r="BL174" s="18" t="s">
        <v>350</v>
      </c>
      <c r="BM174" s="144" t="s">
        <v>5689</v>
      </c>
    </row>
    <row r="175" spans="2:65" s="12" customFormat="1" ht="10.199999999999999" x14ac:dyDescent="0.2">
      <c r="B175" s="150"/>
      <c r="D175" s="151" t="s">
        <v>203</v>
      </c>
      <c r="E175" s="152" t="s">
        <v>20</v>
      </c>
      <c r="F175" s="153" t="s">
        <v>2581</v>
      </c>
      <c r="H175" s="152" t="s">
        <v>20</v>
      </c>
      <c r="I175" s="154"/>
      <c r="L175" s="150"/>
      <c r="M175" s="155"/>
      <c r="T175" s="156"/>
      <c r="AT175" s="152" t="s">
        <v>203</v>
      </c>
      <c r="AU175" s="152" t="s">
        <v>89</v>
      </c>
      <c r="AV175" s="12" t="s">
        <v>22</v>
      </c>
      <c r="AW175" s="12" t="s">
        <v>39</v>
      </c>
      <c r="AX175" s="12" t="s">
        <v>80</v>
      </c>
      <c r="AY175" s="152" t="s">
        <v>192</v>
      </c>
    </row>
    <row r="176" spans="2:65" s="13" customFormat="1" ht="10.199999999999999" x14ac:dyDescent="0.2">
      <c r="B176" s="157"/>
      <c r="D176" s="151" t="s">
        <v>203</v>
      </c>
      <c r="E176" s="158" t="s">
        <v>20</v>
      </c>
      <c r="F176" s="159" t="s">
        <v>5690</v>
      </c>
      <c r="H176" s="160">
        <v>89.07</v>
      </c>
      <c r="I176" s="161"/>
      <c r="L176" s="157"/>
      <c r="M176" s="162"/>
      <c r="T176" s="163"/>
      <c r="AT176" s="158" t="s">
        <v>203</v>
      </c>
      <c r="AU176" s="158" t="s">
        <v>89</v>
      </c>
      <c r="AV176" s="13" t="s">
        <v>89</v>
      </c>
      <c r="AW176" s="13" t="s">
        <v>39</v>
      </c>
      <c r="AX176" s="13" t="s">
        <v>80</v>
      </c>
      <c r="AY176" s="158" t="s">
        <v>192</v>
      </c>
    </row>
    <row r="177" spans="2:65" s="12" customFormat="1" ht="10.199999999999999" x14ac:dyDescent="0.2">
      <c r="B177" s="150"/>
      <c r="D177" s="151" t="s">
        <v>203</v>
      </c>
      <c r="E177" s="152" t="s">
        <v>20</v>
      </c>
      <c r="F177" s="153" t="s">
        <v>2737</v>
      </c>
      <c r="H177" s="152" t="s">
        <v>20</v>
      </c>
      <c r="I177" s="154"/>
      <c r="L177" s="150"/>
      <c r="M177" s="155"/>
      <c r="T177" s="156"/>
      <c r="AT177" s="152" t="s">
        <v>203</v>
      </c>
      <c r="AU177" s="152" t="s">
        <v>89</v>
      </c>
      <c r="AV177" s="12" t="s">
        <v>22</v>
      </c>
      <c r="AW177" s="12" t="s">
        <v>39</v>
      </c>
      <c r="AX177" s="12" t="s">
        <v>80</v>
      </c>
      <c r="AY177" s="152" t="s">
        <v>192</v>
      </c>
    </row>
    <row r="178" spans="2:65" s="13" customFormat="1" ht="10.199999999999999" x14ac:dyDescent="0.2">
      <c r="B178" s="157"/>
      <c r="D178" s="151" t="s">
        <v>203</v>
      </c>
      <c r="E178" s="158" t="s">
        <v>20</v>
      </c>
      <c r="F178" s="159" t="s">
        <v>5691</v>
      </c>
      <c r="H178" s="160">
        <v>18.670000000000002</v>
      </c>
      <c r="I178" s="161"/>
      <c r="L178" s="157"/>
      <c r="M178" s="162"/>
      <c r="T178" s="163"/>
      <c r="AT178" s="158" t="s">
        <v>203</v>
      </c>
      <c r="AU178" s="158" t="s">
        <v>89</v>
      </c>
      <c r="AV178" s="13" t="s">
        <v>89</v>
      </c>
      <c r="AW178" s="13" t="s">
        <v>39</v>
      </c>
      <c r="AX178" s="13" t="s">
        <v>80</v>
      </c>
      <c r="AY178" s="158" t="s">
        <v>192</v>
      </c>
    </row>
    <row r="179" spans="2:65" s="14" customFormat="1" ht="10.199999999999999" x14ac:dyDescent="0.2">
      <c r="B179" s="164"/>
      <c r="D179" s="151" t="s">
        <v>203</v>
      </c>
      <c r="E179" s="165" t="s">
        <v>20</v>
      </c>
      <c r="F179" s="166" t="s">
        <v>207</v>
      </c>
      <c r="H179" s="167">
        <v>107.74</v>
      </c>
      <c r="I179" s="168"/>
      <c r="L179" s="164"/>
      <c r="M179" s="169"/>
      <c r="T179" s="170"/>
      <c r="AT179" s="165" t="s">
        <v>203</v>
      </c>
      <c r="AU179" s="165" t="s">
        <v>89</v>
      </c>
      <c r="AV179" s="14" t="s">
        <v>199</v>
      </c>
      <c r="AW179" s="14" t="s">
        <v>39</v>
      </c>
      <c r="AX179" s="14" t="s">
        <v>22</v>
      </c>
      <c r="AY179" s="165" t="s">
        <v>192</v>
      </c>
    </row>
    <row r="180" spans="2:65" s="1" customFormat="1" ht="16.5" customHeight="1" x14ac:dyDescent="0.2">
      <c r="B180" s="33"/>
      <c r="C180" s="133" t="s">
        <v>690</v>
      </c>
      <c r="D180" s="133" t="s">
        <v>194</v>
      </c>
      <c r="E180" s="134" t="s">
        <v>5692</v>
      </c>
      <c r="F180" s="135" t="s">
        <v>5693</v>
      </c>
      <c r="G180" s="136" t="s">
        <v>869</v>
      </c>
      <c r="H180" s="137">
        <v>1</v>
      </c>
      <c r="I180" s="138"/>
      <c r="J180" s="139">
        <f t="shared" ref="J180:J185" si="40">ROUND(I180*H180,2)</f>
        <v>0</v>
      </c>
      <c r="K180" s="135" t="s">
        <v>20</v>
      </c>
      <c r="L180" s="33"/>
      <c r="M180" s="140" t="s">
        <v>20</v>
      </c>
      <c r="N180" s="141" t="s">
        <v>51</v>
      </c>
      <c r="P180" s="142">
        <f t="shared" ref="P180:P185" si="41">O180*H180</f>
        <v>0</v>
      </c>
      <c r="Q180" s="142">
        <v>0</v>
      </c>
      <c r="R180" s="142">
        <f t="shared" ref="R180:R185" si="42">Q180*H180</f>
        <v>0</v>
      </c>
      <c r="S180" s="142">
        <v>0</v>
      </c>
      <c r="T180" s="143">
        <f t="shared" ref="T180:T185" si="43">S180*H180</f>
        <v>0</v>
      </c>
      <c r="AR180" s="144" t="s">
        <v>350</v>
      </c>
      <c r="AT180" s="144" t="s">
        <v>194</v>
      </c>
      <c r="AU180" s="144" t="s">
        <v>89</v>
      </c>
      <c r="AY180" s="18" t="s">
        <v>192</v>
      </c>
      <c r="BE180" s="145">
        <f t="shared" ref="BE180:BE185" si="44">IF(N180="základní",J180,0)</f>
        <v>0</v>
      </c>
      <c r="BF180" s="145">
        <f t="shared" ref="BF180:BF185" si="45">IF(N180="snížená",J180,0)</f>
        <v>0</v>
      </c>
      <c r="BG180" s="145">
        <f t="shared" ref="BG180:BG185" si="46">IF(N180="zákl. přenesená",J180,0)</f>
        <v>0</v>
      </c>
      <c r="BH180" s="145">
        <f t="shared" ref="BH180:BH185" si="47">IF(N180="sníž. přenesená",J180,0)</f>
        <v>0</v>
      </c>
      <c r="BI180" s="145">
        <f t="shared" ref="BI180:BI185" si="48">IF(N180="nulová",J180,0)</f>
        <v>0</v>
      </c>
      <c r="BJ180" s="18" t="s">
        <v>22</v>
      </c>
      <c r="BK180" s="145">
        <f t="shared" ref="BK180:BK185" si="49">ROUND(I180*H180,2)</f>
        <v>0</v>
      </c>
      <c r="BL180" s="18" t="s">
        <v>350</v>
      </c>
      <c r="BM180" s="144" t="s">
        <v>5694</v>
      </c>
    </row>
    <row r="181" spans="2:65" s="1" customFormat="1" ht="16.5" customHeight="1" x14ac:dyDescent="0.2">
      <c r="B181" s="33"/>
      <c r="C181" s="133" t="s">
        <v>697</v>
      </c>
      <c r="D181" s="133" t="s">
        <v>194</v>
      </c>
      <c r="E181" s="134" t="s">
        <v>5695</v>
      </c>
      <c r="F181" s="135" t="s">
        <v>5696</v>
      </c>
      <c r="G181" s="136" t="s">
        <v>869</v>
      </c>
      <c r="H181" s="137">
        <v>1</v>
      </c>
      <c r="I181" s="138"/>
      <c r="J181" s="139">
        <f t="shared" si="40"/>
        <v>0</v>
      </c>
      <c r="K181" s="135" t="s">
        <v>20</v>
      </c>
      <c r="L181" s="33"/>
      <c r="M181" s="140" t="s">
        <v>20</v>
      </c>
      <c r="N181" s="141" t="s">
        <v>51</v>
      </c>
      <c r="P181" s="142">
        <f t="shared" si="41"/>
        <v>0</v>
      </c>
      <c r="Q181" s="142">
        <v>0</v>
      </c>
      <c r="R181" s="142">
        <f t="shared" si="42"/>
        <v>0</v>
      </c>
      <c r="S181" s="142">
        <v>0</v>
      </c>
      <c r="T181" s="143">
        <f t="shared" si="43"/>
        <v>0</v>
      </c>
      <c r="AR181" s="144" t="s">
        <v>350</v>
      </c>
      <c r="AT181" s="144" t="s">
        <v>194</v>
      </c>
      <c r="AU181" s="144" t="s">
        <v>89</v>
      </c>
      <c r="AY181" s="18" t="s">
        <v>192</v>
      </c>
      <c r="BE181" s="145">
        <f t="shared" si="44"/>
        <v>0</v>
      </c>
      <c r="BF181" s="145">
        <f t="shared" si="45"/>
        <v>0</v>
      </c>
      <c r="BG181" s="145">
        <f t="shared" si="46"/>
        <v>0</v>
      </c>
      <c r="BH181" s="145">
        <f t="shared" si="47"/>
        <v>0</v>
      </c>
      <c r="BI181" s="145">
        <f t="shared" si="48"/>
        <v>0</v>
      </c>
      <c r="BJ181" s="18" t="s">
        <v>22</v>
      </c>
      <c r="BK181" s="145">
        <f t="shared" si="49"/>
        <v>0</v>
      </c>
      <c r="BL181" s="18" t="s">
        <v>350</v>
      </c>
      <c r="BM181" s="144" t="s">
        <v>5697</v>
      </c>
    </row>
    <row r="182" spans="2:65" s="1" customFormat="1" ht="16.5" customHeight="1" x14ac:dyDescent="0.2">
      <c r="B182" s="33"/>
      <c r="C182" s="133" t="s">
        <v>703</v>
      </c>
      <c r="D182" s="133" t="s">
        <v>194</v>
      </c>
      <c r="E182" s="134" t="s">
        <v>5698</v>
      </c>
      <c r="F182" s="135" t="s">
        <v>5699</v>
      </c>
      <c r="G182" s="136" t="s">
        <v>869</v>
      </c>
      <c r="H182" s="137">
        <v>6</v>
      </c>
      <c r="I182" s="138"/>
      <c r="J182" s="139">
        <f t="shared" si="40"/>
        <v>0</v>
      </c>
      <c r="K182" s="135" t="s">
        <v>20</v>
      </c>
      <c r="L182" s="33"/>
      <c r="M182" s="140" t="s">
        <v>20</v>
      </c>
      <c r="N182" s="141" t="s">
        <v>51</v>
      </c>
      <c r="P182" s="142">
        <f t="shared" si="41"/>
        <v>0</v>
      </c>
      <c r="Q182" s="142">
        <v>0</v>
      </c>
      <c r="R182" s="142">
        <f t="shared" si="42"/>
        <v>0</v>
      </c>
      <c r="S182" s="142">
        <v>0</v>
      </c>
      <c r="T182" s="143">
        <f t="shared" si="43"/>
        <v>0</v>
      </c>
      <c r="AR182" s="144" t="s">
        <v>350</v>
      </c>
      <c r="AT182" s="144" t="s">
        <v>194</v>
      </c>
      <c r="AU182" s="144" t="s">
        <v>89</v>
      </c>
      <c r="AY182" s="18" t="s">
        <v>192</v>
      </c>
      <c r="BE182" s="145">
        <f t="shared" si="44"/>
        <v>0</v>
      </c>
      <c r="BF182" s="145">
        <f t="shared" si="45"/>
        <v>0</v>
      </c>
      <c r="BG182" s="145">
        <f t="shared" si="46"/>
        <v>0</v>
      </c>
      <c r="BH182" s="145">
        <f t="shared" si="47"/>
        <v>0</v>
      </c>
      <c r="BI182" s="145">
        <f t="shared" si="48"/>
        <v>0</v>
      </c>
      <c r="BJ182" s="18" t="s">
        <v>22</v>
      </c>
      <c r="BK182" s="145">
        <f t="shared" si="49"/>
        <v>0</v>
      </c>
      <c r="BL182" s="18" t="s">
        <v>350</v>
      </c>
      <c r="BM182" s="144" t="s">
        <v>5700</v>
      </c>
    </row>
    <row r="183" spans="2:65" s="1" customFormat="1" ht="16.5" customHeight="1" x14ac:dyDescent="0.2">
      <c r="B183" s="33"/>
      <c r="C183" s="133" t="s">
        <v>708</v>
      </c>
      <c r="D183" s="133" t="s">
        <v>194</v>
      </c>
      <c r="E183" s="134" t="s">
        <v>5701</v>
      </c>
      <c r="F183" s="135" t="s">
        <v>5702</v>
      </c>
      <c r="G183" s="136" t="s">
        <v>869</v>
      </c>
      <c r="H183" s="137">
        <v>1</v>
      </c>
      <c r="I183" s="138"/>
      <c r="J183" s="139">
        <f t="shared" si="40"/>
        <v>0</v>
      </c>
      <c r="K183" s="135" t="s">
        <v>20</v>
      </c>
      <c r="L183" s="33"/>
      <c r="M183" s="140" t="s">
        <v>20</v>
      </c>
      <c r="N183" s="141" t="s">
        <v>51</v>
      </c>
      <c r="P183" s="142">
        <f t="shared" si="41"/>
        <v>0</v>
      </c>
      <c r="Q183" s="142">
        <v>0</v>
      </c>
      <c r="R183" s="142">
        <f t="shared" si="42"/>
        <v>0</v>
      </c>
      <c r="S183" s="142">
        <v>0</v>
      </c>
      <c r="T183" s="143">
        <f t="shared" si="43"/>
        <v>0</v>
      </c>
      <c r="AR183" s="144" t="s">
        <v>350</v>
      </c>
      <c r="AT183" s="144" t="s">
        <v>194</v>
      </c>
      <c r="AU183" s="144" t="s">
        <v>89</v>
      </c>
      <c r="AY183" s="18" t="s">
        <v>192</v>
      </c>
      <c r="BE183" s="145">
        <f t="shared" si="44"/>
        <v>0</v>
      </c>
      <c r="BF183" s="145">
        <f t="shared" si="45"/>
        <v>0</v>
      </c>
      <c r="BG183" s="145">
        <f t="shared" si="46"/>
        <v>0</v>
      </c>
      <c r="BH183" s="145">
        <f t="shared" si="47"/>
        <v>0</v>
      </c>
      <c r="BI183" s="145">
        <f t="shared" si="48"/>
        <v>0</v>
      </c>
      <c r="BJ183" s="18" t="s">
        <v>22</v>
      </c>
      <c r="BK183" s="145">
        <f t="shared" si="49"/>
        <v>0</v>
      </c>
      <c r="BL183" s="18" t="s">
        <v>350</v>
      </c>
      <c r="BM183" s="144" t="s">
        <v>5703</v>
      </c>
    </row>
    <row r="184" spans="2:65" s="1" customFormat="1" ht="16.5" customHeight="1" x14ac:dyDescent="0.2">
      <c r="B184" s="33"/>
      <c r="C184" s="133" t="s">
        <v>713</v>
      </c>
      <c r="D184" s="133" t="s">
        <v>194</v>
      </c>
      <c r="E184" s="134" t="s">
        <v>5704</v>
      </c>
      <c r="F184" s="135" t="s">
        <v>5705</v>
      </c>
      <c r="G184" s="136" t="s">
        <v>869</v>
      </c>
      <c r="H184" s="137">
        <v>1</v>
      </c>
      <c r="I184" s="138"/>
      <c r="J184" s="139">
        <f t="shared" si="40"/>
        <v>0</v>
      </c>
      <c r="K184" s="135" t="s">
        <v>20</v>
      </c>
      <c r="L184" s="33"/>
      <c r="M184" s="140" t="s">
        <v>20</v>
      </c>
      <c r="N184" s="141" t="s">
        <v>51</v>
      </c>
      <c r="P184" s="142">
        <f t="shared" si="41"/>
        <v>0</v>
      </c>
      <c r="Q184" s="142">
        <v>0</v>
      </c>
      <c r="R184" s="142">
        <f t="shared" si="42"/>
        <v>0</v>
      </c>
      <c r="S184" s="142">
        <v>0</v>
      </c>
      <c r="T184" s="143">
        <f t="shared" si="43"/>
        <v>0</v>
      </c>
      <c r="AR184" s="144" t="s">
        <v>350</v>
      </c>
      <c r="AT184" s="144" t="s">
        <v>194</v>
      </c>
      <c r="AU184" s="144" t="s">
        <v>89</v>
      </c>
      <c r="AY184" s="18" t="s">
        <v>192</v>
      </c>
      <c r="BE184" s="145">
        <f t="shared" si="44"/>
        <v>0</v>
      </c>
      <c r="BF184" s="145">
        <f t="shared" si="45"/>
        <v>0</v>
      </c>
      <c r="BG184" s="145">
        <f t="shared" si="46"/>
        <v>0</v>
      </c>
      <c r="BH184" s="145">
        <f t="shared" si="47"/>
        <v>0</v>
      </c>
      <c r="BI184" s="145">
        <f t="shared" si="48"/>
        <v>0</v>
      </c>
      <c r="BJ184" s="18" t="s">
        <v>22</v>
      </c>
      <c r="BK184" s="145">
        <f t="shared" si="49"/>
        <v>0</v>
      </c>
      <c r="BL184" s="18" t="s">
        <v>350</v>
      </c>
      <c r="BM184" s="144" t="s">
        <v>5706</v>
      </c>
    </row>
    <row r="185" spans="2:65" s="1" customFormat="1" ht="16.5" customHeight="1" x14ac:dyDescent="0.2">
      <c r="B185" s="33"/>
      <c r="C185" s="133" t="s">
        <v>718</v>
      </c>
      <c r="D185" s="133" t="s">
        <v>194</v>
      </c>
      <c r="E185" s="134" t="s">
        <v>5707</v>
      </c>
      <c r="F185" s="135" t="s">
        <v>5708</v>
      </c>
      <c r="G185" s="136" t="s">
        <v>269</v>
      </c>
      <c r="H185" s="137">
        <v>5.5339999999999998</v>
      </c>
      <c r="I185" s="138"/>
      <c r="J185" s="139">
        <f t="shared" si="40"/>
        <v>0</v>
      </c>
      <c r="K185" s="135" t="s">
        <v>20</v>
      </c>
      <c r="L185" s="33"/>
      <c r="M185" s="140" t="s">
        <v>20</v>
      </c>
      <c r="N185" s="141" t="s">
        <v>51</v>
      </c>
      <c r="P185" s="142">
        <f t="shared" si="41"/>
        <v>0</v>
      </c>
      <c r="Q185" s="142">
        <v>0</v>
      </c>
      <c r="R185" s="142">
        <f t="shared" si="42"/>
        <v>0</v>
      </c>
      <c r="S185" s="142">
        <v>0</v>
      </c>
      <c r="T185" s="143">
        <f t="shared" si="43"/>
        <v>0</v>
      </c>
      <c r="AR185" s="144" t="s">
        <v>350</v>
      </c>
      <c r="AT185" s="144" t="s">
        <v>194</v>
      </c>
      <c r="AU185" s="144" t="s">
        <v>89</v>
      </c>
      <c r="AY185" s="18" t="s">
        <v>192</v>
      </c>
      <c r="BE185" s="145">
        <f t="shared" si="44"/>
        <v>0</v>
      </c>
      <c r="BF185" s="145">
        <f t="shared" si="45"/>
        <v>0</v>
      </c>
      <c r="BG185" s="145">
        <f t="shared" si="46"/>
        <v>0</v>
      </c>
      <c r="BH185" s="145">
        <f t="shared" si="47"/>
        <v>0</v>
      </c>
      <c r="BI185" s="145">
        <f t="shared" si="48"/>
        <v>0</v>
      </c>
      <c r="BJ185" s="18" t="s">
        <v>22</v>
      </c>
      <c r="BK185" s="145">
        <f t="shared" si="49"/>
        <v>0</v>
      </c>
      <c r="BL185" s="18" t="s">
        <v>350</v>
      </c>
      <c r="BM185" s="144" t="s">
        <v>5709</v>
      </c>
    </row>
    <row r="186" spans="2:65" s="13" customFormat="1" ht="10.199999999999999" x14ac:dyDescent="0.2">
      <c r="B186" s="157"/>
      <c r="D186" s="151" t="s">
        <v>203</v>
      </c>
      <c r="E186" s="158" t="s">
        <v>20</v>
      </c>
      <c r="F186" s="159" t="s">
        <v>5710</v>
      </c>
      <c r="H186" s="160">
        <v>5.5339999999999998</v>
      </c>
      <c r="I186" s="161"/>
      <c r="L186" s="157"/>
      <c r="M186" s="162"/>
      <c r="T186" s="163"/>
      <c r="AT186" s="158" t="s">
        <v>203</v>
      </c>
      <c r="AU186" s="158" t="s">
        <v>89</v>
      </c>
      <c r="AV186" s="13" t="s">
        <v>89</v>
      </c>
      <c r="AW186" s="13" t="s">
        <v>39</v>
      </c>
      <c r="AX186" s="13" t="s">
        <v>22</v>
      </c>
      <c r="AY186" s="158" t="s">
        <v>192</v>
      </c>
    </row>
    <row r="187" spans="2:65" s="1" customFormat="1" ht="24.15" customHeight="1" x14ac:dyDescent="0.2">
      <c r="B187" s="33"/>
      <c r="C187" s="133" t="s">
        <v>725</v>
      </c>
      <c r="D187" s="133" t="s">
        <v>194</v>
      </c>
      <c r="E187" s="134" t="s">
        <v>5711</v>
      </c>
      <c r="F187" s="135" t="s">
        <v>5712</v>
      </c>
      <c r="G187" s="136" t="s">
        <v>869</v>
      </c>
      <c r="H187" s="137">
        <v>12</v>
      </c>
      <c r="I187" s="138"/>
      <c r="J187" s="139">
        <f>ROUND(I187*H187,2)</f>
        <v>0</v>
      </c>
      <c r="K187" s="135" t="s">
        <v>20</v>
      </c>
      <c r="L187" s="33"/>
      <c r="M187" s="140" t="s">
        <v>20</v>
      </c>
      <c r="N187" s="141" t="s">
        <v>51</v>
      </c>
      <c r="P187" s="142">
        <f>O187*H187</f>
        <v>0</v>
      </c>
      <c r="Q187" s="142">
        <v>0</v>
      </c>
      <c r="R187" s="142">
        <f>Q187*H187</f>
        <v>0</v>
      </c>
      <c r="S187" s="142">
        <v>0</v>
      </c>
      <c r="T187" s="143">
        <f>S187*H187</f>
        <v>0</v>
      </c>
      <c r="AR187" s="144" t="s">
        <v>350</v>
      </c>
      <c r="AT187" s="144" t="s">
        <v>194</v>
      </c>
      <c r="AU187" s="144" t="s">
        <v>89</v>
      </c>
      <c r="AY187" s="18" t="s">
        <v>192</v>
      </c>
      <c r="BE187" s="145">
        <f>IF(N187="základní",J187,0)</f>
        <v>0</v>
      </c>
      <c r="BF187" s="145">
        <f>IF(N187="snížená",J187,0)</f>
        <v>0</v>
      </c>
      <c r="BG187" s="145">
        <f>IF(N187="zákl. přenesená",J187,0)</f>
        <v>0</v>
      </c>
      <c r="BH187" s="145">
        <f>IF(N187="sníž. přenesená",J187,0)</f>
        <v>0</v>
      </c>
      <c r="BI187" s="145">
        <f>IF(N187="nulová",J187,0)</f>
        <v>0</v>
      </c>
      <c r="BJ187" s="18" t="s">
        <v>22</v>
      </c>
      <c r="BK187" s="145">
        <f>ROUND(I187*H187,2)</f>
        <v>0</v>
      </c>
      <c r="BL187" s="18" t="s">
        <v>350</v>
      </c>
      <c r="BM187" s="144" t="s">
        <v>5713</v>
      </c>
    </row>
    <row r="188" spans="2:65" s="11" customFormat="1" ht="22.8" customHeight="1" x14ac:dyDescent="0.25">
      <c r="B188" s="121"/>
      <c r="D188" s="122" t="s">
        <v>79</v>
      </c>
      <c r="E188" s="131" t="s">
        <v>5714</v>
      </c>
      <c r="F188" s="131" t="s">
        <v>5715</v>
      </c>
      <c r="I188" s="124"/>
      <c r="J188" s="132">
        <f>BK188</f>
        <v>0</v>
      </c>
      <c r="L188" s="121"/>
      <c r="M188" s="126"/>
      <c r="P188" s="127">
        <f>SUM(P189:P201)</f>
        <v>0</v>
      </c>
      <c r="R188" s="127">
        <f>SUM(R189:R201)</f>
        <v>0</v>
      </c>
      <c r="T188" s="128">
        <f>SUM(T189:T201)</f>
        <v>0</v>
      </c>
      <c r="AR188" s="122" t="s">
        <v>89</v>
      </c>
      <c r="AT188" s="129" t="s">
        <v>79</v>
      </c>
      <c r="AU188" s="129" t="s">
        <v>22</v>
      </c>
      <c r="AY188" s="122" t="s">
        <v>192</v>
      </c>
      <c r="BK188" s="130">
        <f>SUM(BK189:BK201)</f>
        <v>0</v>
      </c>
    </row>
    <row r="189" spans="2:65" s="1" customFormat="1" ht="16.5" customHeight="1" x14ac:dyDescent="0.2">
      <c r="B189" s="33"/>
      <c r="C189" s="133" t="s">
        <v>737</v>
      </c>
      <c r="D189" s="133" t="s">
        <v>194</v>
      </c>
      <c r="E189" s="134" t="s">
        <v>5716</v>
      </c>
      <c r="F189" s="135" t="s">
        <v>5717</v>
      </c>
      <c r="G189" s="136" t="s">
        <v>269</v>
      </c>
      <c r="H189" s="137">
        <v>13</v>
      </c>
      <c r="I189" s="138"/>
      <c r="J189" s="139">
        <f>ROUND(I189*H189,2)</f>
        <v>0</v>
      </c>
      <c r="K189" s="135" t="s">
        <v>20</v>
      </c>
      <c r="L189" s="33"/>
      <c r="M189" s="140" t="s">
        <v>20</v>
      </c>
      <c r="N189" s="141" t="s">
        <v>51</v>
      </c>
      <c r="P189" s="142">
        <f>O189*H189</f>
        <v>0</v>
      </c>
      <c r="Q189" s="142">
        <v>0</v>
      </c>
      <c r="R189" s="142">
        <f>Q189*H189</f>
        <v>0</v>
      </c>
      <c r="S189" s="142">
        <v>0</v>
      </c>
      <c r="T189" s="143">
        <f>S189*H189</f>
        <v>0</v>
      </c>
      <c r="AR189" s="144" t="s">
        <v>350</v>
      </c>
      <c r="AT189" s="144" t="s">
        <v>194</v>
      </c>
      <c r="AU189" s="144" t="s">
        <v>89</v>
      </c>
      <c r="AY189" s="18" t="s">
        <v>192</v>
      </c>
      <c r="BE189" s="145">
        <f>IF(N189="základní",J189,0)</f>
        <v>0</v>
      </c>
      <c r="BF189" s="145">
        <f>IF(N189="snížená",J189,0)</f>
        <v>0</v>
      </c>
      <c r="BG189" s="145">
        <f>IF(N189="zákl. přenesená",J189,0)</f>
        <v>0</v>
      </c>
      <c r="BH189" s="145">
        <f>IF(N189="sníž. přenesená",J189,0)</f>
        <v>0</v>
      </c>
      <c r="BI189" s="145">
        <f>IF(N189="nulová",J189,0)</f>
        <v>0</v>
      </c>
      <c r="BJ189" s="18" t="s">
        <v>22</v>
      </c>
      <c r="BK189" s="145">
        <f>ROUND(I189*H189,2)</f>
        <v>0</v>
      </c>
      <c r="BL189" s="18" t="s">
        <v>350</v>
      </c>
      <c r="BM189" s="144" t="s">
        <v>5718</v>
      </c>
    </row>
    <row r="190" spans="2:65" s="1" customFormat="1" ht="57.6" x14ac:dyDescent="0.2">
      <c r="B190" s="33"/>
      <c r="D190" s="151" t="s">
        <v>929</v>
      </c>
      <c r="F190" s="178" t="s">
        <v>5719</v>
      </c>
      <c r="I190" s="148"/>
      <c r="L190" s="33"/>
      <c r="M190" s="149"/>
      <c r="T190" s="54"/>
      <c r="AT190" s="18" t="s">
        <v>929</v>
      </c>
      <c r="AU190" s="18" t="s">
        <v>89</v>
      </c>
    </row>
    <row r="191" spans="2:65" s="1" customFormat="1" ht="16.5" customHeight="1" x14ac:dyDescent="0.2">
      <c r="B191" s="33"/>
      <c r="C191" s="133" t="s">
        <v>745</v>
      </c>
      <c r="D191" s="133" t="s">
        <v>194</v>
      </c>
      <c r="E191" s="134" t="s">
        <v>5720</v>
      </c>
      <c r="F191" s="135" t="s">
        <v>5721</v>
      </c>
      <c r="G191" s="136" t="s">
        <v>869</v>
      </c>
      <c r="H191" s="137">
        <v>1</v>
      </c>
      <c r="I191" s="138"/>
      <c r="J191" s="139">
        <f t="shared" ref="J191:J201" si="50">ROUND(I191*H191,2)</f>
        <v>0</v>
      </c>
      <c r="K191" s="135" t="s">
        <v>20</v>
      </c>
      <c r="L191" s="33"/>
      <c r="M191" s="140" t="s">
        <v>20</v>
      </c>
      <c r="N191" s="141" t="s">
        <v>51</v>
      </c>
      <c r="P191" s="142">
        <f t="shared" ref="P191:P201" si="51">O191*H191</f>
        <v>0</v>
      </c>
      <c r="Q191" s="142">
        <v>0</v>
      </c>
      <c r="R191" s="142">
        <f t="shared" ref="R191:R201" si="52">Q191*H191</f>
        <v>0</v>
      </c>
      <c r="S191" s="142">
        <v>0</v>
      </c>
      <c r="T191" s="143">
        <f t="shared" ref="T191:T201" si="53">S191*H191</f>
        <v>0</v>
      </c>
      <c r="AR191" s="144" t="s">
        <v>350</v>
      </c>
      <c r="AT191" s="144" t="s">
        <v>194</v>
      </c>
      <c r="AU191" s="144" t="s">
        <v>89</v>
      </c>
      <c r="AY191" s="18" t="s">
        <v>192</v>
      </c>
      <c r="BE191" s="145">
        <f t="shared" ref="BE191:BE201" si="54">IF(N191="základní",J191,0)</f>
        <v>0</v>
      </c>
      <c r="BF191" s="145">
        <f t="shared" ref="BF191:BF201" si="55">IF(N191="snížená",J191,0)</f>
        <v>0</v>
      </c>
      <c r="BG191" s="145">
        <f t="shared" ref="BG191:BG201" si="56">IF(N191="zákl. přenesená",J191,0)</f>
        <v>0</v>
      </c>
      <c r="BH191" s="145">
        <f t="shared" ref="BH191:BH201" si="57">IF(N191="sníž. přenesená",J191,0)</f>
        <v>0</v>
      </c>
      <c r="BI191" s="145">
        <f t="shared" ref="BI191:BI201" si="58">IF(N191="nulová",J191,0)</f>
        <v>0</v>
      </c>
      <c r="BJ191" s="18" t="s">
        <v>22</v>
      </c>
      <c r="BK191" s="145">
        <f t="shared" ref="BK191:BK201" si="59">ROUND(I191*H191,2)</f>
        <v>0</v>
      </c>
      <c r="BL191" s="18" t="s">
        <v>350</v>
      </c>
      <c r="BM191" s="144" t="s">
        <v>5722</v>
      </c>
    </row>
    <row r="192" spans="2:65" s="1" customFormat="1" ht="16.5" customHeight="1" x14ac:dyDescent="0.2">
      <c r="B192" s="33"/>
      <c r="C192" s="133" t="s">
        <v>754</v>
      </c>
      <c r="D192" s="133" t="s">
        <v>194</v>
      </c>
      <c r="E192" s="134" t="s">
        <v>5723</v>
      </c>
      <c r="F192" s="135" t="s">
        <v>5724</v>
      </c>
      <c r="G192" s="136" t="s">
        <v>869</v>
      </c>
      <c r="H192" s="137">
        <v>5</v>
      </c>
      <c r="I192" s="138"/>
      <c r="J192" s="139">
        <f t="shared" si="50"/>
        <v>0</v>
      </c>
      <c r="K192" s="135" t="s">
        <v>20</v>
      </c>
      <c r="L192" s="33"/>
      <c r="M192" s="140" t="s">
        <v>20</v>
      </c>
      <c r="N192" s="141" t="s">
        <v>51</v>
      </c>
      <c r="P192" s="142">
        <f t="shared" si="51"/>
        <v>0</v>
      </c>
      <c r="Q192" s="142">
        <v>0</v>
      </c>
      <c r="R192" s="142">
        <f t="shared" si="52"/>
        <v>0</v>
      </c>
      <c r="S192" s="142">
        <v>0</v>
      </c>
      <c r="T192" s="143">
        <f t="shared" si="53"/>
        <v>0</v>
      </c>
      <c r="AR192" s="144" t="s">
        <v>350</v>
      </c>
      <c r="AT192" s="144" t="s">
        <v>194</v>
      </c>
      <c r="AU192" s="144" t="s">
        <v>89</v>
      </c>
      <c r="AY192" s="18" t="s">
        <v>192</v>
      </c>
      <c r="BE192" s="145">
        <f t="shared" si="54"/>
        <v>0</v>
      </c>
      <c r="BF192" s="145">
        <f t="shared" si="55"/>
        <v>0</v>
      </c>
      <c r="BG192" s="145">
        <f t="shared" si="56"/>
        <v>0</v>
      </c>
      <c r="BH192" s="145">
        <f t="shared" si="57"/>
        <v>0</v>
      </c>
      <c r="BI192" s="145">
        <f t="shared" si="58"/>
        <v>0</v>
      </c>
      <c r="BJ192" s="18" t="s">
        <v>22</v>
      </c>
      <c r="BK192" s="145">
        <f t="shared" si="59"/>
        <v>0</v>
      </c>
      <c r="BL192" s="18" t="s">
        <v>350</v>
      </c>
      <c r="BM192" s="144" t="s">
        <v>5725</v>
      </c>
    </row>
    <row r="193" spans="2:65" s="1" customFormat="1" ht="16.5" customHeight="1" x14ac:dyDescent="0.2">
      <c r="B193" s="33"/>
      <c r="C193" s="133" t="s">
        <v>764</v>
      </c>
      <c r="D193" s="133" t="s">
        <v>194</v>
      </c>
      <c r="E193" s="134" t="s">
        <v>5726</v>
      </c>
      <c r="F193" s="135" t="s">
        <v>5727</v>
      </c>
      <c r="G193" s="136" t="s">
        <v>869</v>
      </c>
      <c r="H193" s="137">
        <v>2</v>
      </c>
      <c r="I193" s="138"/>
      <c r="J193" s="139">
        <f t="shared" si="50"/>
        <v>0</v>
      </c>
      <c r="K193" s="135" t="s">
        <v>20</v>
      </c>
      <c r="L193" s="33"/>
      <c r="M193" s="140" t="s">
        <v>20</v>
      </c>
      <c r="N193" s="141" t="s">
        <v>51</v>
      </c>
      <c r="P193" s="142">
        <f t="shared" si="51"/>
        <v>0</v>
      </c>
      <c r="Q193" s="142">
        <v>0</v>
      </c>
      <c r="R193" s="142">
        <f t="shared" si="52"/>
        <v>0</v>
      </c>
      <c r="S193" s="142">
        <v>0</v>
      </c>
      <c r="T193" s="143">
        <f t="shared" si="53"/>
        <v>0</v>
      </c>
      <c r="AR193" s="144" t="s">
        <v>350</v>
      </c>
      <c r="AT193" s="144" t="s">
        <v>194</v>
      </c>
      <c r="AU193" s="144" t="s">
        <v>89</v>
      </c>
      <c r="AY193" s="18" t="s">
        <v>192</v>
      </c>
      <c r="BE193" s="145">
        <f t="shared" si="54"/>
        <v>0</v>
      </c>
      <c r="BF193" s="145">
        <f t="shared" si="55"/>
        <v>0</v>
      </c>
      <c r="BG193" s="145">
        <f t="shared" si="56"/>
        <v>0</v>
      </c>
      <c r="BH193" s="145">
        <f t="shared" si="57"/>
        <v>0</v>
      </c>
      <c r="BI193" s="145">
        <f t="shared" si="58"/>
        <v>0</v>
      </c>
      <c r="BJ193" s="18" t="s">
        <v>22</v>
      </c>
      <c r="BK193" s="145">
        <f t="shared" si="59"/>
        <v>0</v>
      </c>
      <c r="BL193" s="18" t="s">
        <v>350</v>
      </c>
      <c r="BM193" s="144" t="s">
        <v>5728</v>
      </c>
    </row>
    <row r="194" spans="2:65" s="1" customFormat="1" ht="16.5" customHeight="1" x14ac:dyDescent="0.2">
      <c r="B194" s="33"/>
      <c r="C194" s="133" t="s">
        <v>772</v>
      </c>
      <c r="D194" s="133" t="s">
        <v>194</v>
      </c>
      <c r="E194" s="134" t="s">
        <v>5729</v>
      </c>
      <c r="F194" s="135" t="s">
        <v>5730</v>
      </c>
      <c r="G194" s="136" t="s">
        <v>869</v>
      </c>
      <c r="H194" s="137">
        <v>3</v>
      </c>
      <c r="I194" s="138"/>
      <c r="J194" s="139">
        <f t="shared" si="50"/>
        <v>0</v>
      </c>
      <c r="K194" s="135" t="s">
        <v>20</v>
      </c>
      <c r="L194" s="33"/>
      <c r="M194" s="140" t="s">
        <v>20</v>
      </c>
      <c r="N194" s="141" t="s">
        <v>51</v>
      </c>
      <c r="P194" s="142">
        <f t="shared" si="51"/>
        <v>0</v>
      </c>
      <c r="Q194" s="142">
        <v>0</v>
      </c>
      <c r="R194" s="142">
        <f t="shared" si="52"/>
        <v>0</v>
      </c>
      <c r="S194" s="142">
        <v>0</v>
      </c>
      <c r="T194" s="143">
        <f t="shared" si="53"/>
        <v>0</v>
      </c>
      <c r="AR194" s="144" t="s">
        <v>350</v>
      </c>
      <c r="AT194" s="144" t="s">
        <v>194</v>
      </c>
      <c r="AU194" s="144" t="s">
        <v>89</v>
      </c>
      <c r="AY194" s="18" t="s">
        <v>192</v>
      </c>
      <c r="BE194" s="145">
        <f t="shared" si="54"/>
        <v>0</v>
      </c>
      <c r="BF194" s="145">
        <f t="shared" si="55"/>
        <v>0</v>
      </c>
      <c r="BG194" s="145">
        <f t="shared" si="56"/>
        <v>0</v>
      </c>
      <c r="BH194" s="145">
        <f t="shared" si="57"/>
        <v>0</v>
      </c>
      <c r="BI194" s="145">
        <f t="shared" si="58"/>
        <v>0</v>
      </c>
      <c r="BJ194" s="18" t="s">
        <v>22</v>
      </c>
      <c r="BK194" s="145">
        <f t="shared" si="59"/>
        <v>0</v>
      </c>
      <c r="BL194" s="18" t="s">
        <v>350</v>
      </c>
      <c r="BM194" s="144" t="s">
        <v>5731</v>
      </c>
    </row>
    <row r="195" spans="2:65" s="1" customFormat="1" ht="16.5" customHeight="1" x14ac:dyDescent="0.2">
      <c r="B195" s="33"/>
      <c r="C195" s="133" t="s">
        <v>780</v>
      </c>
      <c r="D195" s="133" t="s">
        <v>194</v>
      </c>
      <c r="E195" s="134" t="s">
        <v>5732</v>
      </c>
      <c r="F195" s="135" t="s">
        <v>5733</v>
      </c>
      <c r="G195" s="136" t="s">
        <v>869</v>
      </c>
      <c r="H195" s="137">
        <v>1</v>
      </c>
      <c r="I195" s="138"/>
      <c r="J195" s="139">
        <f t="shared" si="50"/>
        <v>0</v>
      </c>
      <c r="K195" s="135" t="s">
        <v>20</v>
      </c>
      <c r="L195" s="33"/>
      <c r="M195" s="140" t="s">
        <v>20</v>
      </c>
      <c r="N195" s="141" t="s">
        <v>51</v>
      </c>
      <c r="P195" s="142">
        <f t="shared" si="51"/>
        <v>0</v>
      </c>
      <c r="Q195" s="142">
        <v>0</v>
      </c>
      <c r="R195" s="142">
        <f t="shared" si="52"/>
        <v>0</v>
      </c>
      <c r="S195" s="142">
        <v>0</v>
      </c>
      <c r="T195" s="143">
        <f t="shared" si="53"/>
        <v>0</v>
      </c>
      <c r="AR195" s="144" t="s">
        <v>350</v>
      </c>
      <c r="AT195" s="144" t="s">
        <v>194</v>
      </c>
      <c r="AU195" s="144" t="s">
        <v>89</v>
      </c>
      <c r="AY195" s="18" t="s">
        <v>192</v>
      </c>
      <c r="BE195" s="145">
        <f t="shared" si="54"/>
        <v>0</v>
      </c>
      <c r="BF195" s="145">
        <f t="shared" si="55"/>
        <v>0</v>
      </c>
      <c r="BG195" s="145">
        <f t="shared" si="56"/>
        <v>0</v>
      </c>
      <c r="BH195" s="145">
        <f t="shared" si="57"/>
        <v>0</v>
      </c>
      <c r="BI195" s="145">
        <f t="shared" si="58"/>
        <v>0</v>
      </c>
      <c r="BJ195" s="18" t="s">
        <v>22</v>
      </c>
      <c r="BK195" s="145">
        <f t="shared" si="59"/>
        <v>0</v>
      </c>
      <c r="BL195" s="18" t="s">
        <v>350</v>
      </c>
      <c r="BM195" s="144" t="s">
        <v>5734</v>
      </c>
    </row>
    <row r="196" spans="2:65" s="1" customFormat="1" ht="16.5" customHeight="1" x14ac:dyDescent="0.2">
      <c r="B196" s="33"/>
      <c r="C196" s="133" t="s">
        <v>790</v>
      </c>
      <c r="D196" s="133" t="s">
        <v>194</v>
      </c>
      <c r="E196" s="134" t="s">
        <v>5735</v>
      </c>
      <c r="F196" s="135" t="s">
        <v>5736</v>
      </c>
      <c r="G196" s="136" t="s">
        <v>869</v>
      </c>
      <c r="H196" s="137">
        <v>2</v>
      </c>
      <c r="I196" s="138"/>
      <c r="J196" s="139">
        <f t="shared" si="50"/>
        <v>0</v>
      </c>
      <c r="K196" s="135" t="s">
        <v>20</v>
      </c>
      <c r="L196" s="33"/>
      <c r="M196" s="140" t="s">
        <v>20</v>
      </c>
      <c r="N196" s="141" t="s">
        <v>51</v>
      </c>
      <c r="P196" s="142">
        <f t="shared" si="51"/>
        <v>0</v>
      </c>
      <c r="Q196" s="142">
        <v>0</v>
      </c>
      <c r="R196" s="142">
        <f t="shared" si="52"/>
        <v>0</v>
      </c>
      <c r="S196" s="142">
        <v>0</v>
      </c>
      <c r="T196" s="143">
        <f t="shared" si="53"/>
        <v>0</v>
      </c>
      <c r="AR196" s="144" t="s">
        <v>350</v>
      </c>
      <c r="AT196" s="144" t="s">
        <v>194</v>
      </c>
      <c r="AU196" s="144" t="s">
        <v>89</v>
      </c>
      <c r="AY196" s="18" t="s">
        <v>192</v>
      </c>
      <c r="BE196" s="145">
        <f t="shared" si="54"/>
        <v>0</v>
      </c>
      <c r="BF196" s="145">
        <f t="shared" si="55"/>
        <v>0</v>
      </c>
      <c r="BG196" s="145">
        <f t="shared" si="56"/>
        <v>0</v>
      </c>
      <c r="BH196" s="145">
        <f t="shared" si="57"/>
        <v>0</v>
      </c>
      <c r="BI196" s="145">
        <f t="shared" si="58"/>
        <v>0</v>
      </c>
      <c r="BJ196" s="18" t="s">
        <v>22</v>
      </c>
      <c r="BK196" s="145">
        <f t="shared" si="59"/>
        <v>0</v>
      </c>
      <c r="BL196" s="18" t="s">
        <v>350</v>
      </c>
      <c r="BM196" s="144" t="s">
        <v>5737</v>
      </c>
    </row>
    <row r="197" spans="2:65" s="1" customFormat="1" ht="16.5" customHeight="1" x14ac:dyDescent="0.2">
      <c r="B197" s="33"/>
      <c r="C197" s="133" t="s">
        <v>797</v>
      </c>
      <c r="D197" s="133" t="s">
        <v>194</v>
      </c>
      <c r="E197" s="134" t="s">
        <v>5738</v>
      </c>
      <c r="F197" s="135" t="s">
        <v>5739</v>
      </c>
      <c r="G197" s="136" t="s">
        <v>269</v>
      </c>
      <c r="H197" s="137">
        <v>7.5</v>
      </c>
      <c r="I197" s="138"/>
      <c r="J197" s="139">
        <f t="shared" si="50"/>
        <v>0</v>
      </c>
      <c r="K197" s="135" t="s">
        <v>20</v>
      </c>
      <c r="L197" s="33"/>
      <c r="M197" s="140" t="s">
        <v>20</v>
      </c>
      <c r="N197" s="141" t="s">
        <v>51</v>
      </c>
      <c r="P197" s="142">
        <f t="shared" si="51"/>
        <v>0</v>
      </c>
      <c r="Q197" s="142">
        <v>0</v>
      </c>
      <c r="R197" s="142">
        <f t="shared" si="52"/>
        <v>0</v>
      </c>
      <c r="S197" s="142">
        <v>0</v>
      </c>
      <c r="T197" s="143">
        <f t="shared" si="53"/>
        <v>0</v>
      </c>
      <c r="AR197" s="144" t="s">
        <v>350</v>
      </c>
      <c r="AT197" s="144" t="s">
        <v>194</v>
      </c>
      <c r="AU197" s="144" t="s">
        <v>89</v>
      </c>
      <c r="AY197" s="18" t="s">
        <v>192</v>
      </c>
      <c r="BE197" s="145">
        <f t="shared" si="54"/>
        <v>0</v>
      </c>
      <c r="BF197" s="145">
        <f t="shared" si="55"/>
        <v>0</v>
      </c>
      <c r="BG197" s="145">
        <f t="shared" si="56"/>
        <v>0</v>
      </c>
      <c r="BH197" s="145">
        <f t="shared" si="57"/>
        <v>0</v>
      </c>
      <c r="BI197" s="145">
        <f t="shared" si="58"/>
        <v>0</v>
      </c>
      <c r="BJ197" s="18" t="s">
        <v>22</v>
      </c>
      <c r="BK197" s="145">
        <f t="shared" si="59"/>
        <v>0</v>
      </c>
      <c r="BL197" s="18" t="s">
        <v>350</v>
      </c>
      <c r="BM197" s="144" t="s">
        <v>5740</v>
      </c>
    </row>
    <row r="198" spans="2:65" s="1" customFormat="1" ht="16.5" customHeight="1" x14ac:dyDescent="0.2">
      <c r="B198" s="33"/>
      <c r="C198" s="133" t="s">
        <v>802</v>
      </c>
      <c r="D198" s="133" t="s">
        <v>194</v>
      </c>
      <c r="E198" s="134" t="s">
        <v>5741</v>
      </c>
      <c r="F198" s="135" t="s">
        <v>5742</v>
      </c>
      <c r="G198" s="136" t="s">
        <v>869</v>
      </c>
      <c r="H198" s="137">
        <v>1</v>
      </c>
      <c r="I198" s="138"/>
      <c r="J198" s="139">
        <f t="shared" si="50"/>
        <v>0</v>
      </c>
      <c r="K198" s="135" t="s">
        <v>20</v>
      </c>
      <c r="L198" s="33"/>
      <c r="M198" s="140" t="s">
        <v>20</v>
      </c>
      <c r="N198" s="141" t="s">
        <v>51</v>
      </c>
      <c r="P198" s="142">
        <f t="shared" si="51"/>
        <v>0</v>
      </c>
      <c r="Q198" s="142">
        <v>0</v>
      </c>
      <c r="R198" s="142">
        <f t="shared" si="52"/>
        <v>0</v>
      </c>
      <c r="S198" s="142">
        <v>0</v>
      </c>
      <c r="T198" s="143">
        <f t="shared" si="53"/>
        <v>0</v>
      </c>
      <c r="AR198" s="144" t="s">
        <v>350</v>
      </c>
      <c r="AT198" s="144" t="s">
        <v>194</v>
      </c>
      <c r="AU198" s="144" t="s">
        <v>89</v>
      </c>
      <c r="AY198" s="18" t="s">
        <v>192</v>
      </c>
      <c r="BE198" s="145">
        <f t="shared" si="54"/>
        <v>0</v>
      </c>
      <c r="BF198" s="145">
        <f t="shared" si="55"/>
        <v>0</v>
      </c>
      <c r="BG198" s="145">
        <f t="shared" si="56"/>
        <v>0</v>
      </c>
      <c r="BH198" s="145">
        <f t="shared" si="57"/>
        <v>0</v>
      </c>
      <c r="BI198" s="145">
        <f t="shared" si="58"/>
        <v>0</v>
      </c>
      <c r="BJ198" s="18" t="s">
        <v>22</v>
      </c>
      <c r="BK198" s="145">
        <f t="shared" si="59"/>
        <v>0</v>
      </c>
      <c r="BL198" s="18" t="s">
        <v>350</v>
      </c>
      <c r="BM198" s="144" t="s">
        <v>5743</v>
      </c>
    </row>
    <row r="199" spans="2:65" s="1" customFormat="1" ht="16.5" customHeight="1" x14ac:dyDescent="0.2">
      <c r="B199" s="33"/>
      <c r="C199" s="133" t="s">
        <v>808</v>
      </c>
      <c r="D199" s="133" t="s">
        <v>194</v>
      </c>
      <c r="E199" s="134" t="s">
        <v>5744</v>
      </c>
      <c r="F199" s="135" t="s">
        <v>5745</v>
      </c>
      <c r="G199" s="136" t="s">
        <v>869</v>
      </c>
      <c r="H199" s="137">
        <v>4</v>
      </c>
      <c r="I199" s="138"/>
      <c r="J199" s="139">
        <f t="shared" si="50"/>
        <v>0</v>
      </c>
      <c r="K199" s="135" t="s">
        <v>20</v>
      </c>
      <c r="L199" s="33"/>
      <c r="M199" s="140" t="s">
        <v>20</v>
      </c>
      <c r="N199" s="141" t="s">
        <v>51</v>
      </c>
      <c r="P199" s="142">
        <f t="shared" si="51"/>
        <v>0</v>
      </c>
      <c r="Q199" s="142">
        <v>0</v>
      </c>
      <c r="R199" s="142">
        <f t="shared" si="52"/>
        <v>0</v>
      </c>
      <c r="S199" s="142">
        <v>0</v>
      </c>
      <c r="T199" s="143">
        <f t="shared" si="53"/>
        <v>0</v>
      </c>
      <c r="AR199" s="144" t="s">
        <v>350</v>
      </c>
      <c r="AT199" s="144" t="s">
        <v>194</v>
      </c>
      <c r="AU199" s="144" t="s">
        <v>89</v>
      </c>
      <c r="AY199" s="18" t="s">
        <v>192</v>
      </c>
      <c r="BE199" s="145">
        <f t="shared" si="54"/>
        <v>0</v>
      </c>
      <c r="BF199" s="145">
        <f t="shared" si="55"/>
        <v>0</v>
      </c>
      <c r="BG199" s="145">
        <f t="shared" si="56"/>
        <v>0</v>
      </c>
      <c r="BH199" s="145">
        <f t="shared" si="57"/>
        <v>0</v>
      </c>
      <c r="BI199" s="145">
        <f t="shared" si="58"/>
        <v>0</v>
      </c>
      <c r="BJ199" s="18" t="s">
        <v>22</v>
      </c>
      <c r="BK199" s="145">
        <f t="shared" si="59"/>
        <v>0</v>
      </c>
      <c r="BL199" s="18" t="s">
        <v>350</v>
      </c>
      <c r="BM199" s="144" t="s">
        <v>5746</v>
      </c>
    </row>
    <row r="200" spans="2:65" s="1" customFormat="1" ht="16.5" customHeight="1" x14ac:dyDescent="0.2">
      <c r="B200" s="33"/>
      <c r="C200" s="133" t="s">
        <v>848</v>
      </c>
      <c r="D200" s="133" t="s">
        <v>194</v>
      </c>
      <c r="E200" s="134" t="s">
        <v>5747</v>
      </c>
      <c r="F200" s="135" t="s">
        <v>5748</v>
      </c>
      <c r="G200" s="136" t="s">
        <v>869</v>
      </c>
      <c r="H200" s="137">
        <v>1</v>
      </c>
      <c r="I200" s="138"/>
      <c r="J200" s="139">
        <f t="shared" si="50"/>
        <v>0</v>
      </c>
      <c r="K200" s="135" t="s">
        <v>20</v>
      </c>
      <c r="L200" s="33"/>
      <c r="M200" s="140" t="s">
        <v>20</v>
      </c>
      <c r="N200" s="141" t="s">
        <v>51</v>
      </c>
      <c r="P200" s="142">
        <f t="shared" si="51"/>
        <v>0</v>
      </c>
      <c r="Q200" s="142">
        <v>0</v>
      </c>
      <c r="R200" s="142">
        <f t="shared" si="52"/>
        <v>0</v>
      </c>
      <c r="S200" s="142">
        <v>0</v>
      </c>
      <c r="T200" s="143">
        <f t="shared" si="53"/>
        <v>0</v>
      </c>
      <c r="AR200" s="144" t="s">
        <v>350</v>
      </c>
      <c r="AT200" s="144" t="s">
        <v>194</v>
      </c>
      <c r="AU200" s="144" t="s">
        <v>89</v>
      </c>
      <c r="AY200" s="18" t="s">
        <v>192</v>
      </c>
      <c r="BE200" s="145">
        <f t="shared" si="54"/>
        <v>0</v>
      </c>
      <c r="BF200" s="145">
        <f t="shared" si="55"/>
        <v>0</v>
      </c>
      <c r="BG200" s="145">
        <f t="shared" si="56"/>
        <v>0</v>
      </c>
      <c r="BH200" s="145">
        <f t="shared" si="57"/>
        <v>0</v>
      </c>
      <c r="BI200" s="145">
        <f t="shared" si="58"/>
        <v>0</v>
      </c>
      <c r="BJ200" s="18" t="s">
        <v>22</v>
      </c>
      <c r="BK200" s="145">
        <f t="shared" si="59"/>
        <v>0</v>
      </c>
      <c r="BL200" s="18" t="s">
        <v>350</v>
      </c>
      <c r="BM200" s="144" t="s">
        <v>5749</v>
      </c>
    </row>
    <row r="201" spans="2:65" s="1" customFormat="1" ht="16.5" customHeight="1" x14ac:dyDescent="0.2">
      <c r="B201" s="33"/>
      <c r="C201" s="133" t="s">
        <v>861</v>
      </c>
      <c r="D201" s="133" t="s">
        <v>194</v>
      </c>
      <c r="E201" s="134" t="s">
        <v>5750</v>
      </c>
      <c r="F201" s="135" t="s">
        <v>5751</v>
      </c>
      <c r="G201" s="136" t="s">
        <v>869</v>
      </c>
      <c r="H201" s="137">
        <v>1</v>
      </c>
      <c r="I201" s="138"/>
      <c r="J201" s="139">
        <f t="shared" si="50"/>
        <v>0</v>
      </c>
      <c r="K201" s="135" t="s">
        <v>20</v>
      </c>
      <c r="L201" s="33"/>
      <c r="M201" s="140" t="s">
        <v>20</v>
      </c>
      <c r="N201" s="141" t="s">
        <v>51</v>
      </c>
      <c r="P201" s="142">
        <f t="shared" si="51"/>
        <v>0</v>
      </c>
      <c r="Q201" s="142">
        <v>0</v>
      </c>
      <c r="R201" s="142">
        <f t="shared" si="52"/>
        <v>0</v>
      </c>
      <c r="S201" s="142">
        <v>0</v>
      </c>
      <c r="T201" s="143">
        <f t="shared" si="53"/>
        <v>0</v>
      </c>
      <c r="AR201" s="144" t="s">
        <v>350</v>
      </c>
      <c r="AT201" s="144" t="s">
        <v>194</v>
      </c>
      <c r="AU201" s="144" t="s">
        <v>89</v>
      </c>
      <c r="AY201" s="18" t="s">
        <v>192</v>
      </c>
      <c r="BE201" s="145">
        <f t="shared" si="54"/>
        <v>0</v>
      </c>
      <c r="BF201" s="145">
        <f t="shared" si="55"/>
        <v>0</v>
      </c>
      <c r="BG201" s="145">
        <f t="shared" si="56"/>
        <v>0</v>
      </c>
      <c r="BH201" s="145">
        <f t="shared" si="57"/>
        <v>0</v>
      </c>
      <c r="BI201" s="145">
        <f t="shared" si="58"/>
        <v>0</v>
      </c>
      <c r="BJ201" s="18" t="s">
        <v>22</v>
      </c>
      <c r="BK201" s="145">
        <f t="shared" si="59"/>
        <v>0</v>
      </c>
      <c r="BL201" s="18" t="s">
        <v>350</v>
      </c>
      <c r="BM201" s="144" t="s">
        <v>5752</v>
      </c>
    </row>
    <row r="202" spans="2:65" s="11" customFormat="1" ht="22.8" customHeight="1" x14ac:dyDescent="0.25">
      <c r="B202" s="121"/>
      <c r="D202" s="122" t="s">
        <v>79</v>
      </c>
      <c r="E202" s="131" t="s">
        <v>5753</v>
      </c>
      <c r="F202" s="131" t="s">
        <v>5754</v>
      </c>
      <c r="I202" s="124"/>
      <c r="J202" s="132">
        <f>BK202</f>
        <v>0</v>
      </c>
      <c r="L202" s="121"/>
      <c r="M202" s="126"/>
      <c r="P202" s="127">
        <f>SUM(P203:P226)</f>
        <v>0</v>
      </c>
      <c r="R202" s="127">
        <f>SUM(R203:R226)</f>
        <v>0</v>
      </c>
      <c r="T202" s="128">
        <f>SUM(T203:T226)</f>
        <v>0</v>
      </c>
      <c r="AR202" s="122" t="s">
        <v>89</v>
      </c>
      <c r="AT202" s="129" t="s">
        <v>79</v>
      </c>
      <c r="AU202" s="129" t="s">
        <v>22</v>
      </c>
      <c r="AY202" s="122" t="s">
        <v>192</v>
      </c>
      <c r="BK202" s="130">
        <f>SUM(BK203:BK226)</f>
        <v>0</v>
      </c>
    </row>
    <row r="203" spans="2:65" s="1" customFormat="1" ht="16.5" customHeight="1" x14ac:dyDescent="0.2">
      <c r="B203" s="33"/>
      <c r="C203" s="133" t="s">
        <v>871</v>
      </c>
      <c r="D203" s="133" t="s">
        <v>194</v>
      </c>
      <c r="E203" s="134" t="s">
        <v>5755</v>
      </c>
      <c r="F203" s="135" t="s">
        <v>5756</v>
      </c>
      <c r="G203" s="136" t="s">
        <v>869</v>
      </c>
      <c r="H203" s="137">
        <v>2</v>
      </c>
      <c r="I203" s="138"/>
      <c r="J203" s="139">
        <f>ROUND(I203*H203,2)</f>
        <v>0</v>
      </c>
      <c r="K203" s="135" t="s">
        <v>20</v>
      </c>
      <c r="L203" s="33"/>
      <c r="M203" s="140" t="s">
        <v>20</v>
      </c>
      <c r="N203" s="141" t="s">
        <v>51</v>
      </c>
      <c r="P203" s="142">
        <f>O203*H203</f>
        <v>0</v>
      </c>
      <c r="Q203" s="142">
        <v>0</v>
      </c>
      <c r="R203" s="142">
        <f>Q203*H203</f>
        <v>0</v>
      </c>
      <c r="S203" s="142">
        <v>0</v>
      </c>
      <c r="T203" s="143">
        <f>S203*H203</f>
        <v>0</v>
      </c>
      <c r="AR203" s="144" t="s">
        <v>350</v>
      </c>
      <c r="AT203" s="144" t="s">
        <v>194</v>
      </c>
      <c r="AU203" s="144" t="s">
        <v>89</v>
      </c>
      <c r="AY203" s="18" t="s">
        <v>192</v>
      </c>
      <c r="BE203" s="145">
        <f>IF(N203="základní",J203,0)</f>
        <v>0</v>
      </c>
      <c r="BF203" s="145">
        <f>IF(N203="snížená",J203,0)</f>
        <v>0</v>
      </c>
      <c r="BG203" s="145">
        <f>IF(N203="zákl. přenesená",J203,0)</f>
        <v>0</v>
      </c>
      <c r="BH203" s="145">
        <f>IF(N203="sníž. přenesená",J203,0)</f>
        <v>0</v>
      </c>
      <c r="BI203" s="145">
        <f>IF(N203="nulová",J203,0)</f>
        <v>0</v>
      </c>
      <c r="BJ203" s="18" t="s">
        <v>22</v>
      </c>
      <c r="BK203" s="145">
        <f>ROUND(I203*H203,2)</f>
        <v>0</v>
      </c>
      <c r="BL203" s="18" t="s">
        <v>350</v>
      </c>
      <c r="BM203" s="144" t="s">
        <v>5757</v>
      </c>
    </row>
    <row r="204" spans="2:65" s="1" customFormat="1" ht="28.8" x14ac:dyDescent="0.2">
      <c r="B204" s="33"/>
      <c r="D204" s="151" t="s">
        <v>929</v>
      </c>
      <c r="F204" s="178" t="s">
        <v>5758</v>
      </c>
      <c r="I204" s="148"/>
      <c r="L204" s="33"/>
      <c r="M204" s="149"/>
      <c r="T204" s="54"/>
      <c r="AT204" s="18" t="s">
        <v>929</v>
      </c>
      <c r="AU204" s="18" t="s">
        <v>89</v>
      </c>
    </row>
    <row r="205" spans="2:65" s="1" customFormat="1" ht="16.5" customHeight="1" x14ac:dyDescent="0.2">
      <c r="B205" s="33"/>
      <c r="C205" s="133" t="s">
        <v>875</v>
      </c>
      <c r="D205" s="133" t="s">
        <v>194</v>
      </c>
      <c r="E205" s="134" t="s">
        <v>5759</v>
      </c>
      <c r="F205" s="135" t="s">
        <v>5760</v>
      </c>
      <c r="G205" s="136" t="s">
        <v>869</v>
      </c>
      <c r="H205" s="137">
        <v>1</v>
      </c>
      <c r="I205" s="138"/>
      <c r="J205" s="139">
        <f t="shared" ref="J205:J226" si="60">ROUND(I205*H205,2)</f>
        <v>0</v>
      </c>
      <c r="K205" s="135" t="s">
        <v>20</v>
      </c>
      <c r="L205" s="33"/>
      <c r="M205" s="140" t="s">
        <v>20</v>
      </c>
      <c r="N205" s="141" t="s">
        <v>51</v>
      </c>
      <c r="P205" s="142">
        <f t="shared" ref="P205:P226" si="61">O205*H205</f>
        <v>0</v>
      </c>
      <c r="Q205" s="142">
        <v>0</v>
      </c>
      <c r="R205" s="142">
        <f t="shared" ref="R205:R226" si="62">Q205*H205</f>
        <v>0</v>
      </c>
      <c r="S205" s="142">
        <v>0</v>
      </c>
      <c r="T205" s="143">
        <f t="shared" ref="T205:T226" si="63">S205*H205</f>
        <v>0</v>
      </c>
      <c r="AR205" s="144" t="s">
        <v>350</v>
      </c>
      <c r="AT205" s="144" t="s">
        <v>194</v>
      </c>
      <c r="AU205" s="144" t="s">
        <v>89</v>
      </c>
      <c r="AY205" s="18" t="s">
        <v>192</v>
      </c>
      <c r="BE205" s="145">
        <f t="shared" ref="BE205:BE226" si="64">IF(N205="základní",J205,0)</f>
        <v>0</v>
      </c>
      <c r="BF205" s="145">
        <f t="shared" ref="BF205:BF226" si="65">IF(N205="snížená",J205,0)</f>
        <v>0</v>
      </c>
      <c r="BG205" s="145">
        <f t="shared" ref="BG205:BG226" si="66">IF(N205="zákl. přenesená",J205,0)</f>
        <v>0</v>
      </c>
      <c r="BH205" s="145">
        <f t="shared" ref="BH205:BH226" si="67">IF(N205="sníž. přenesená",J205,0)</f>
        <v>0</v>
      </c>
      <c r="BI205" s="145">
        <f t="shared" ref="BI205:BI226" si="68">IF(N205="nulová",J205,0)</f>
        <v>0</v>
      </c>
      <c r="BJ205" s="18" t="s">
        <v>22</v>
      </c>
      <c r="BK205" s="145">
        <f t="shared" ref="BK205:BK226" si="69">ROUND(I205*H205,2)</f>
        <v>0</v>
      </c>
      <c r="BL205" s="18" t="s">
        <v>350</v>
      </c>
      <c r="BM205" s="144" t="s">
        <v>5761</v>
      </c>
    </row>
    <row r="206" spans="2:65" s="1" customFormat="1" ht="16.5" customHeight="1" x14ac:dyDescent="0.2">
      <c r="B206" s="33"/>
      <c r="C206" s="133" t="s">
        <v>879</v>
      </c>
      <c r="D206" s="133" t="s">
        <v>194</v>
      </c>
      <c r="E206" s="134" t="s">
        <v>5762</v>
      </c>
      <c r="F206" s="135" t="s">
        <v>5763</v>
      </c>
      <c r="G206" s="136" t="s">
        <v>869</v>
      </c>
      <c r="H206" s="137">
        <v>1</v>
      </c>
      <c r="I206" s="138"/>
      <c r="J206" s="139">
        <f t="shared" si="60"/>
        <v>0</v>
      </c>
      <c r="K206" s="135" t="s">
        <v>20</v>
      </c>
      <c r="L206" s="33"/>
      <c r="M206" s="140" t="s">
        <v>20</v>
      </c>
      <c r="N206" s="141" t="s">
        <v>51</v>
      </c>
      <c r="P206" s="142">
        <f t="shared" si="61"/>
        <v>0</v>
      </c>
      <c r="Q206" s="142">
        <v>0</v>
      </c>
      <c r="R206" s="142">
        <f t="shared" si="62"/>
        <v>0</v>
      </c>
      <c r="S206" s="142">
        <v>0</v>
      </c>
      <c r="T206" s="143">
        <f t="shared" si="63"/>
        <v>0</v>
      </c>
      <c r="AR206" s="144" t="s">
        <v>350</v>
      </c>
      <c r="AT206" s="144" t="s">
        <v>194</v>
      </c>
      <c r="AU206" s="144" t="s">
        <v>89</v>
      </c>
      <c r="AY206" s="18" t="s">
        <v>192</v>
      </c>
      <c r="BE206" s="145">
        <f t="shared" si="64"/>
        <v>0</v>
      </c>
      <c r="BF206" s="145">
        <f t="shared" si="65"/>
        <v>0</v>
      </c>
      <c r="BG206" s="145">
        <f t="shared" si="66"/>
        <v>0</v>
      </c>
      <c r="BH206" s="145">
        <f t="shared" si="67"/>
        <v>0</v>
      </c>
      <c r="BI206" s="145">
        <f t="shared" si="68"/>
        <v>0</v>
      </c>
      <c r="BJ206" s="18" t="s">
        <v>22</v>
      </c>
      <c r="BK206" s="145">
        <f t="shared" si="69"/>
        <v>0</v>
      </c>
      <c r="BL206" s="18" t="s">
        <v>350</v>
      </c>
      <c r="BM206" s="144" t="s">
        <v>5764</v>
      </c>
    </row>
    <row r="207" spans="2:65" s="1" customFormat="1" ht="16.5" customHeight="1" x14ac:dyDescent="0.2">
      <c r="B207" s="33"/>
      <c r="C207" s="133" t="s">
        <v>885</v>
      </c>
      <c r="D207" s="133" t="s">
        <v>194</v>
      </c>
      <c r="E207" s="134" t="s">
        <v>5765</v>
      </c>
      <c r="F207" s="135" t="s">
        <v>5766</v>
      </c>
      <c r="G207" s="136" t="s">
        <v>869</v>
      </c>
      <c r="H207" s="137">
        <v>1</v>
      </c>
      <c r="I207" s="138"/>
      <c r="J207" s="139">
        <f t="shared" si="60"/>
        <v>0</v>
      </c>
      <c r="K207" s="135" t="s">
        <v>20</v>
      </c>
      <c r="L207" s="33"/>
      <c r="M207" s="140" t="s">
        <v>20</v>
      </c>
      <c r="N207" s="141" t="s">
        <v>51</v>
      </c>
      <c r="P207" s="142">
        <f t="shared" si="61"/>
        <v>0</v>
      </c>
      <c r="Q207" s="142">
        <v>0</v>
      </c>
      <c r="R207" s="142">
        <f t="shared" si="62"/>
        <v>0</v>
      </c>
      <c r="S207" s="142">
        <v>0</v>
      </c>
      <c r="T207" s="143">
        <f t="shared" si="63"/>
        <v>0</v>
      </c>
      <c r="AR207" s="144" t="s">
        <v>350</v>
      </c>
      <c r="AT207" s="144" t="s">
        <v>194</v>
      </c>
      <c r="AU207" s="144" t="s">
        <v>89</v>
      </c>
      <c r="AY207" s="18" t="s">
        <v>192</v>
      </c>
      <c r="BE207" s="145">
        <f t="shared" si="64"/>
        <v>0</v>
      </c>
      <c r="BF207" s="145">
        <f t="shared" si="65"/>
        <v>0</v>
      </c>
      <c r="BG207" s="145">
        <f t="shared" si="66"/>
        <v>0</v>
      </c>
      <c r="BH207" s="145">
        <f t="shared" si="67"/>
        <v>0</v>
      </c>
      <c r="BI207" s="145">
        <f t="shared" si="68"/>
        <v>0</v>
      </c>
      <c r="BJ207" s="18" t="s">
        <v>22</v>
      </c>
      <c r="BK207" s="145">
        <f t="shared" si="69"/>
        <v>0</v>
      </c>
      <c r="BL207" s="18" t="s">
        <v>350</v>
      </c>
      <c r="BM207" s="144" t="s">
        <v>5767</v>
      </c>
    </row>
    <row r="208" spans="2:65" s="1" customFormat="1" ht="16.5" customHeight="1" x14ac:dyDescent="0.2">
      <c r="B208" s="33"/>
      <c r="C208" s="133" t="s">
        <v>889</v>
      </c>
      <c r="D208" s="133" t="s">
        <v>194</v>
      </c>
      <c r="E208" s="134" t="s">
        <v>5768</v>
      </c>
      <c r="F208" s="135" t="s">
        <v>5769</v>
      </c>
      <c r="G208" s="136" t="s">
        <v>869</v>
      </c>
      <c r="H208" s="137">
        <v>1</v>
      </c>
      <c r="I208" s="138"/>
      <c r="J208" s="139">
        <f t="shared" si="60"/>
        <v>0</v>
      </c>
      <c r="K208" s="135" t="s">
        <v>20</v>
      </c>
      <c r="L208" s="33"/>
      <c r="M208" s="140" t="s">
        <v>20</v>
      </c>
      <c r="N208" s="141" t="s">
        <v>51</v>
      </c>
      <c r="P208" s="142">
        <f t="shared" si="61"/>
        <v>0</v>
      </c>
      <c r="Q208" s="142">
        <v>0</v>
      </c>
      <c r="R208" s="142">
        <f t="shared" si="62"/>
        <v>0</v>
      </c>
      <c r="S208" s="142">
        <v>0</v>
      </c>
      <c r="T208" s="143">
        <f t="shared" si="63"/>
        <v>0</v>
      </c>
      <c r="AR208" s="144" t="s">
        <v>350</v>
      </c>
      <c r="AT208" s="144" t="s">
        <v>194</v>
      </c>
      <c r="AU208" s="144" t="s">
        <v>89</v>
      </c>
      <c r="AY208" s="18" t="s">
        <v>192</v>
      </c>
      <c r="BE208" s="145">
        <f t="shared" si="64"/>
        <v>0</v>
      </c>
      <c r="BF208" s="145">
        <f t="shared" si="65"/>
        <v>0</v>
      </c>
      <c r="BG208" s="145">
        <f t="shared" si="66"/>
        <v>0</v>
      </c>
      <c r="BH208" s="145">
        <f t="shared" si="67"/>
        <v>0</v>
      </c>
      <c r="BI208" s="145">
        <f t="shared" si="68"/>
        <v>0</v>
      </c>
      <c r="BJ208" s="18" t="s">
        <v>22</v>
      </c>
      <c r="BK208" s="145">
        <f t="shared" si="69"/>
        <v>0</v>
      </c>
      <c r="BL208" s="18" t="s">
        <v>350</v>
      </c>
      <c r="BM208" s="144" t="s">
        <v>5770</v>
      </c>
    </row>
    <row r="209" spans="2:65" s="1" customFormat="1" ht="16.5" customHeight="1" x14ac:dyDescent="0.2">
      <c r="B209" s="33"/>
      <c r="C209" s="133" t="s">
        <v>1895</v>
      </c>
      <c r="D209" s="133" t="s">
        <v>194</v>
      </c>
      <c r="E209" s="134" t="s">
        <v>5771</v>
      </c>
      <c r="F209" s="135" t="s">
        <v>5772</v>
      </c>
      <c r="G209" s="136" t="s">
        <v>869</v>
      </c>
      <c r="H209" s="137">
        <v>1</v>
      </c>
      <c r="I209" s="138"/>
      <c r="J209" s="139">
        <f t="shared" si="60"/>
        <v>0</v>
      </c>
      <c r="K209" s="135" t="s">
        <v>20</v>
      </c>
      <c r="L209" s="33"/>
      <c r="M209" s="140" t="s">
        <v>20</v>
      </c>
      <c r="N209" s="141" t="s">
        <v>51</v>
      </c>
      <c r="P209" s="142">
        <f t="shared" si="61"/>
        <v>0</v>
      </c>
      <c r="Q209" s="142">
        <v>0</v>
      </c>
      <c r="R209" s="142">
        <f t="shared" si="62"/>
        <v>0</v>
      </c>
      <c r="S209" s="142">
        <v>0</v>
      </c>
      <c r="T209" s="143">
        <f t="shared" si="63"/>
        <v>0</v>
      </c>
      <c r="AR209" s="144" t="s">
        <v>350</v>
      </c>
      <c r="AT209" s="144" t="s">
        <v>194</v>
      </c>
      <c r="AU209" s="144" t="s">
        <v>89</v>
      </c>
      <c r="AY209" s="18" t="s">
        <v>192</v>
      </c>
      <c r="BE209" s="145">
        <f t="shared" si="64"/>
        <v>0</v>
      </c>
      <c r="BF209" s="145">
        <f t="shared" si="65"/>
        <v>0</v>
      </c>
      <c r="BG209" s="145">
        <f t="shared" si="66"/>
        <v>0</v>
      </c>
      <c r="BH209" s="145">
        <f t="shared" si="67"/>
        <v>0</v>
      </c>
      <c r="BI209" s="145">
        <f t="shared" si="68"/>
        <v>0</v>
      </c>
      <c r="BJ209" s="18" t="s">
        <v>22</v>
      </c>
      <c r="BK209" s="145">
        <f t="shared" si="69"/>
        <v>0</v>
      </c>
      <c r="BL209" s="18" t="s">
        <v>350</v>
      </c>
      <c r="BM209" s="144" t="s">
        <v>5773</v>
      </c>
    </row>
    <row r="210" spans="2:65" s="1" customFormat="1" ht="16.5" customHeight="1" x14ac:dyDescent="0.2">
      <c r="B210" s="33"/>
      <c r="C210" s="133" t="s">
        <v>1914</v>
      </c>
      <c r="D210" s="133" t="s">
        <v>194</v>
      </c>
      <c r="E210" s="134" t="s">
        <v>5774</v>
      </c>
      <c r="F210" s="135" t="s">
        <v>5775</v>
      </c>
      <c r="G210" s="136" t="s">
        <v>869</v>
      </c>
      <c r="H210" s="137">
        <v>1</v>
      </c>
      <c r="I210" s="138"/>
      <c r="J210" s="139">
        <f t="shared" si="60"/>
        <v>0</v>
      </c>
      <c r="K210" s="135" t="s">
        <v>20</v>
      </c>
      <c r="L210" s="33"/>
      <c r="M210" s="140" t="s">
        <v>20</v>
      </c>
      <c r="N210" s="141" t="s">
        <v>51</v>
      </c>
      <c r="P210" s="142">
        <f t="shared" si="61"/>
        <v>0</v>
      </c>
      <c r="Q210" s="142">
        <v>0</v>
      </c>
      <c r="R210" s="142">
        <f t="shared" si="62"/>
        <v>0</v>
      </c>
      <c r="S210" s="142">
        <v>0</v>
      </c>
      <c r="T210" s="143">
        <f t="shared" si="63"/>
        <v>0</v>
      </c>
      <c r="AR210" s="144" t="s">
        <v>350</v>
      </c>
      <c r="AT210" s="144" t="s">
        <v>194</v>
      </c>
      <c r="AU210" s="144" t="s">
        <v>89</v>
      </c>
      <c r="AY210" s="18" t="s">
        <v>192</v>
      </c>
      <c r="BE210" s="145">
        <f t="shared" si="64"/>
        <v>0</v>
      </c>
      <c r="BF210" s="145">
        <f t="shared" si="65"/>
        <v>0</v>
      </c>
      <c r="BG210" s="145">
        <f t="shared" si="66"/>
        <v>0</v>
      </c>
      <c r="BH210" s="145">
        <f t="shared" si="67"/>
        <v>0</v>
      </c>
      <c r="BI210" s="145">
        <f t="shared" si="68"/>
        <v>0</v>
      </c>
      <c r="BJ210" s="18" t="s">
        <v>22</v>
      </c>
      <c r="BK210" s="145">
        <f t="shared" si="69"/>
        <v>0</v>
      </c>
      <c r="BL210" s="18" t="s">
        <v>350</v>
      </c>
      <c r="BM210" s="144" t="s">
        <v>5776</v>
      </c>
    </row>
    <row r="211" spans="2:65" s="1" customFormat="1" ht="16.5" customHeight="1" x14ac:dyDescent="0.2">
      <c r="B211" s="33"/>
      <c r="C211" s="133" t="s">
        <v>913</v>
      </c>
      <c r="D211" s="133" t="s">
        <v>194</v>
      </c>
      <c r="E211" s="134" t="s">
        <v>5777</v>
      </c>
      <c r="F211" s="135" t="s">
        <v>5778</v>
      </c>
      <c r="G211" s="136" t="s">
        <v>869</v>
      </c>
      <c r="H211" s="137">
        <v>1</v>
      </c>
      <c r="I211" s="138"/>
      <c r="J211" s="139">
        <f t="shared" si="60"/>
        <v>0</v>
      </c>
      <c r="K211" s="135" t="s">
        <v>20</v>
      </c>
      <c r="L211" s="33"/>
      <c r="M211" s="140" t="s">
        <v>20</v>
      </c>
      <c r="N211" s="141" t="s">
        <v>51</v>
      </c>
      <c r="P211" s="142">
        <f t="shared" si="61"/>
        <v>0</v>
      </c>
      <c r="Q211" s="142">
        <v>0</v>
      </c>
      <c r="R211" s="142">
        <f t="shared" si="62"/>
        <v>0</v>
      </c>
      <c r="S211" s="142">
        <v>0</v>
      </c>
      <c r="T211" s="143">
        <f t="shared" si="63"/>
        <v>0</v>
      </c>
      <c r="AR211" s="144" t="s">
        <v>350</v>
      </c>
      <c r="AT211" s="144" t="s">
        <v>194</v>
      </c>
      <c r="AU211" s="144" t="s">
        <v>89</v>
      </c>
      <c r="AY211" s="18" t="s">
        <v>192</v>
      </c>
      <c r="BE211" s="145">
        <f t="shared" si="64"/>
        <v>0</v>
      </c>
      <c r="BF211" s="145">
        <f t="shared" si="65"/>
        <v>0</v>
      </c>
      <c r="BG211" s="145">
        <f t="shared" si="66"/>
        <v>0</v>
      </c>
      <c r="BH211" s="145">
        <f t="shared" si="67"/>
        <v>0</v>
      </c>
      <c r="BI211" s="145">
        <f t="shared" si="68"/>
        <v>0</v>
      </c>
      <c r="BJ211" s="18" t="s">
        <v>22</v>
      </c>
      <c r="BK211" s="145">
        <f t="shared" si="69"/>
        <v>0</v>
      </c>
      <c r="BL211" s="18" t="s">
        <v>350</v>
      </c>
      <c r="BM211" s="144" t="s">
        <v>5779</v>
      </c>
    </row>
    <row r="212" spans="2:65" s="1" customFormat="1" ht="16.5" customHeight="1" x14ac:dyDescent="0.2">
      <c r="B212" s="33"/>
      <c r="C212" s="133" t="s">
        <v>918</v>
      </c>
      <c r="D212" s="133" t="s">
        <v>194</v>
      </c>
      <c r="E212" s="134" t="s">
        <v>5780</v>
      </c>
      <c r="F212" s="135" t="s">
        <v>5781</v>
      </c>
      <c r="G212" s="136" t="s">
        <v>869</v>
      </c>
      <c r="H212" s="137">
        <v>13</v>
      </c>
      <c r="I212" s="138"/>
      <c r="J212" s="139">
        <f t="shared" si="60"/>
        <v>0</v>
      </c>
      <c r="K212" s="135" t="s">
        <v>20</v>
      </c>
      <c r="L212" s="33"/>
      <c r="M212" s="140" t="s">
        <v>20</v>
      </c>
      <c r="N212" s="141" t="s">
        <v>51</v>
      </c>
      <c r="P212" s="142">
        <f t="shared" si="61"/>
        <v>0</v>
      </c>
      <c r="Q212" s="142">
        <v>0</v>
      </c>
      <c r="R212" s="142">
        <f t="shared" si="62"/>
        <v>0</v>
      </c>
      <c r="S212" s="142">
        <v>0</v>
      </c>
      <c r="T212" s="143">
        <f t="shared" si="63"/>
        <v>0</v>
      </c>
      <c r="AR212" s="144" t="s">
        <v>350</v>
      </c>
      <c r="AT212" s="144" t="s">
        <v>194</v>
      </c>
      <c r="AU212" s="144" t="s">
        <v>89</v>
      </c>
      <c r="AY212" s="18" t="s">
        <v>192</v>
      </c>
      <c r="BE212" s="145">
        <f t="shared" si="64"/>
        <v>0</v>
      </c>
      <c r="BF212" s="145">
        <f t="shared" si="65"/>
        <v>0</v>
      </c>
      <c r="BG212" s="145">
        <f t="shared" si="66"/>
        <v>0</v>
      </c>
      <c r="BH212" s="145">
        <f t="shared" si="67"/>
        <v>0</v>
      </c>
      <c r="BI212" s="145">
        <f t="shared" si="68"/>
        <v>0</v>
      </c>
      <c r="BJ212" s="18" t="s">
        <v>22</v>
      </c>
      <c r="BK212" s="145">
        <f t="shared" si="69"/>
        <v>0</v>
      </c>
      <c r="BL212" s="18" t="s">
        <v>350</v>
      </c>
      <c r="BM212" s="144" t="s">
        <v>5782</v>
      </c>
    </row>
    <row r="213" spans="2:65" s="1" customFormat="1" ht="16.5" customHeight="1" x14ac:dyDescent="0.2">
      <c r="B213" s="33"/>
      <c r="C213" s="133" t="s">
        <v>924</v>
      </c>
      <c r="D213" s="133" t="s">
        <v>194</v>
      </c>
      <c r="E213" s="134" t="s">
        <v>5783</v>
      </c>
      <c r="F213" s="135" t="s">
        <v>5784</v>
      </c>
      <c r="G213" s="136" t="s">
        <v>269</v>
      </c>
      <c r="H213" s="137">
        <v>13</v>
      </c>
      <c r="I213" s="138"/>
      <c r="J213" s="139">
        <f t="shared" si="60"/>
        <v>0</v>
      </c>
      <c r="K213" s="135" t="s">
        <v>20</v>
      </c>
      <c r="L213" s="33"/>
      <c r="M213" s="140" t="s">
        <v>20</v>
      </c>
      <c r="N213" s="141" t="s">
        <v>51</v>
      </c>
      <c r="P213" s="142">
        <f t="shared" si="61"/>
        <v>0</v>
      </c>
      <c r="Q213" s="142">
        <v>0</v>
      </c>
      <c r="R213" s="142">
        <f t="shared" si="62"/>
        <v>0</v>
      </c>
      <c r="S213" s="142">
        <v>0</v>
      </c>
      <c r="T213" s="143">
        <f t="shared" si="63"/>
        <v>0</v>
      </c>
      <c r="AR213" s="144" t="s">
        <v>350</v>
      </c>
      <c r="AT213" s="144" t="s">
        <v>194</v>
      </c>
      <c r="AU213" s="144" t="s">
        <v>89</v>
      </c>
      <c r="AY213" s="18" t="s">
        <v>192</v>
      </c>
      <c r="BE213" s="145">
        <f t="shared" si="64"/>
        <v>0</v>
      </c>
      <c r="BF213" s="145">
        <f t="shared" si="65"/>
        <v>0</v>
      </c>
      <c r="BG213" s="145">
        <f t="shared" si="66"/>
        <v>0</v>
      </c>
      <c r="BH213" s="145">
        <f t="shared" si="67"/>
        <v>0</v>
      </c>
      <c r="BI213" s="145">
        <f t="shared" si="68"/>
        <v>0</v>
      </c>
      <c r="BJ213" s="18" t="s">
        <v>22</v>
      </c>
      <c r="BK213" s="145">
        <f t="shared" si="69"/>
        <v>0</v>
      </c>
      <c r="BL213" s="18" t="s">
        <v>350</v>
      </c>
      <c r="BM213" s="144" t="s">
        <v>5785</v>
      </c>
    </row>
    <row r="214" spans="2:65" s="1" customFormat="1" ht="24.15" customHeight="1" x14ac:dyDescent="0.2">
      <c r="B214" s="33"/>
      <c r="C214" s="133" t="s">
        <v>936</v>
      </c>
      <c r="D214" s="133" t="s">
        <v>194</v>
      </c>
      <c r="E214" s="134" t="s">
        <v>5786</v>
      </c>
      <c r="F214" s="135" t="s">
        <v>5787</v>
      </c>
      <c r="G214" s="136" t="s">
        <v>869</v>
      </c>
      <c r="H214" s="137">
        <v>10</v>
      </c>
      <c r="I214" s="138"/>
      <c r="J214" s="139">
        <f t="shared" si="60"/>
        <v>0</v>
      </c>
      <c r="K214" s="135" t="s">
        <v>20</v>
      </c>
      <c r="L214" s="33"/>
      <c r="M214" s="140" t="s">
        <v>20</v>
      </c>
      <c r="N214" s="141" t="s">
        <v>51</v>
      </c>
      <c r="P214" s="142">
        <f t="shared" si="61"/>
        <v>0</v>
      </c>
      <c r="Q214" s="142">
        <v>0</v>
      </c>
      <c r="R214" s="142">
        <f t="shared" si="62"/>
        <v>0</v>
      </c>
      <c r="S214" s="142">
        <v>0</v>
      </c>
      <c r="T214" s="143">
        <f t="shared" si="63"/>
        <v>0</v>
      </c>
      <c r="AR214" s="144" t="s">
        <v>350</v>
      </c>
      <c r="AT214" s="144" t="s">
        <v>194</v>
      </c>
      <c r="AU214" s="144" t="s">
        <v>89</v>
      </c>
      <c r="AY214" s="18" t="s">
        <v>192</v>
      </c>
      <c r="BE214" s="145">
        <f t="shared" si="64"/>
        <v>0</v>
      </c>
      <c r="BF214" s="145">
        <f t="shared" si="65"/>
        <v>0</v>
      </c>
      <c r="BG214" s="145">
        <f t="shared" si="66"/>
        <v>0</v>
      </c>
      <c r="BH214" s="145">
        <f t="shared" si="67"/>
        <v>0</v>
      </c>
      <c r="BI214" s="145">
        <f t="shared" si="68"/>
        <v>0</v>
      </c>
      <c r="BJ214" s="18" t="s">
        <v>22</v>
      </c>
      <c r="BK214" s="145">
        <f t="shared" si="69"/>
        <v>0</v>
      </c>
      <c r="BL214" s="18" t="s">
        <v>350</v>
      </c>
      <c r="BM214" s="144" t="s">
        <v>5788</v>
      </c>
    </row>
    <row r="215" spans="2:65" s="1" customFormat="1" ht="24.15" customHeight="1" x14ac:dyDescent="0.2">
      <c r="B215" s="33"/>
      <c r="C215" s="133" t="s">
        <v>956</v>
      </c>
      <c r="D215" s="133" t="s">
        <v>194</v>
      </c>
      <c r="E215" s="134" t="s">
        <v>5789</v>
      </c>
      <c r="F215" s="135" t="s">
        <v>5790</v>
      </c>
      <c r="G215" s="136" t="s">
        <v>869</v>
      </c>
      <c r="H215" s="137">
        <v>1</v>
      </c>
      <c r="I215" s="138"/>
      <c r="J215" s="139">
        <f t="shared" si="60"/>
        <v>0</v>
      </c>
      <c r="K215" s="135" t="s">
        <v>20</v>
      </c>
      <c r="L215" s="33"/>
      <c r="M215" s="140" t="s">
        <v>20</v>
      </c>
      <c r="N215" s="141" t="s">
        <v>51</v>
      </c>
      <c r="P215" s="142">
        <f t="shared" si="61"/>
        <v>0</v>
      </c>
      <c r="Q215" s="142">
        <v>0</v>
      </c>
      <c r="R215" s="142">
        <f t="shared" si="62"/>
        <v>0</v>
      </c>
      <c r="S215" s="142">
        <v>0</v>
      </c>
      <c r="T215" s="143">
        <f t="shared" si="63"/>
        <v>0</v>
      </c>
      <c r="AR215" s="144" t="s">
        <v>350</v>
      </c>
      <c r="AT215" s="144" t="s">
        <v>194</v>
      </c>
      <c r="AU215" s="144" t="s">
        <v>89</v>
      </c>
      <c r="AY215" s="18" t="s">
        <v>192</v>
      </c>
      <c r="BE215" s="145">
        <f t="shared" si="64"/>
        <v>0</v>
      </c>
      <c r="BF215" s="145">
        <f t="shared" si="65"/>
        <v>0</v>
      </c>
      <c r="BG215" s="145">
        <f t="shared" si="66"/>
        <v>0</v>
      </c>
      <c r="BH215" s="145">
        <f t="shared" si="67"/>
        <v>0</v>
      </c>
      <c r="BI215" s="145">
        <f t="shared" si="68"/>
        <v>0</v>
      </c>
      <c r="BJ215" s="18" t="s">
        <v>22</v>
      </c>
      <c r="BK215" s="145">
        <f t="shared" si="69"/>
        <v>0</v>
      </c>
      <c r="BL215" s="18" t="s">
        <v>350</v>
      </c>
      <c r="BM215" s="144" t="s">
        <v>5791</v>
      </c>
    </row>
    <row r="216" spans="2:65" s="1" customFormat="1" ht="24.15" customHeight="1" x14ac:dyDescent="0.2">
      <c r="B216" s="33"/>
      <c r="C216" s="133" t="s">
        <v>981</v>
      </c>
      <c r="D216" s="133" t="s">
        <v>194</v>
      </c>
      <c r="E216" s="134" t="s">
        <v>5792</v>
      </c>
      <c r="F216" s="135" t="s">
        <v>5793</v>
      </c>
      <c r="G216" s="136" t="s">
        <v>869</v>
      </c>
      <c r="H216" s="137">
        <v>1</v>
      </c>
      <c r="I216" s="138"/>
      <c r="J216" s="139">
        <f t="shared" si="60"/>
        <v>0</v>
      </c>
      <c r="K216" s="135" t="s">
        <v>20</v>
      </c>
      <c r="L216" s="33"/>
      <c r="M216" s="140" t="s">
        <v>20</v>
      </c>
      <c r="N216" s="141" t="s">
        <v>51</v>
      </c>
      <c r="P216" s="142">
        <f t="shared" si="61"/>
        <v>0</v>
      </c>
      <c r="Q216" s="142">
        <v>0</v>
      </c>
      <c r="R216" s="142">
        <f t="shared" si="62"/>
        <v>0</v>
      </c>
      <c r="S216" s="142">
        <v>0</v>
      </c>
      <c r="T216" s="143">
        <f t="shared" si="63"/>
        <v>0</v>
      </c>
      <c r="AR216" s="144" t="s">
        <v>350</v>
      </c>
      <c r="AT216" s="144" t="s">
        <v>194</v>
      </c>
      <c r="AU216" s="144" t="s">
        <v>89</v>
      </c>
      <c r="AY216" s="18" t="s">
        <v>192</v>
      </c>
      <c r="BE216" s="145">
        <f t="shared" si="64"/>
        <v>0</v>
      </c>
      <c r="BF216" s="145">
        <f t="shared" si="65"/>
        <v>0</v>
      </c>
      <c r="BG216" s="145">
        <f t="shared" si="66"/>
        <v>0</v>
      </c>
      <c r="BH216" s="145">
        <f t="shared" si="67"/>
        <v>0</v>
      </c>
      <c r="BI216" s="145">
        <f t="shared" si="68"/>
        <v>0</v>
      </c>
      <c r="BJ216" s="18" t="s">
        <v>22</v>
      </c>
      <c r="BK216" s="145">
        <f t="shared" si="69"/>
        <v>0</v>
      </c>
      <c r="BL216" s="18" t="s">
        <v>350</v>
      </c>
      <c r="BM216" s="144" t="s">
        <v>5794</v>
      </c>
    </row>
    <row r="217" spans="2:65" s="1" customFormat="1" ht="24.15" customHeight="1" x14ac:dyDescent="0.2">
      <c r="B217" s="33"/>
      <c r="C217" s="133" t="s">
        <v>988</v>
      </c>
      <c r="D217" s="133" t="s">
        <v>194</v>
      </c>
      <c r="E217" s="134" t="s">
        <v>5795</v>
      </c>
      <c r="F217" s="135" t="s">
        <v>5796</v>
      </c>
      <c r="G217" s="136" t="s">
        <v>869</v>
      </c>
      <c r="H217" s="137">
        <v>2</v>
      </c>
      <c r="I217" s="138"/>
      <c r="J217" s="139">
        <f t="shared" si="60"/>
        <v>0</v>
      </c>
      <c r="K217" s="135" t="s">
        <v>20</v>
      </c>
      <c r="L217" s="33"/>
      <c r="M217" s="140" t="s">
        <v>20</v>
      </c>
      <c r="N217" s="141" t="s">
        <v>51</v>
      </c>
      <c r="P217" s="142">
        <f t="shared" si="61"/>
        <v>0</v>
      </c>
      <c r="Q217" s="142">
        <v>0</v>
      </c>
      <c r="R217" s="142">
        <f t="shared" si="62"/>
        <v>0</v>
      </c>
      <c r="S217" s="142">
        <v>0</v>
      </c>
      <c r="T217" s="143">
        <f t="shared" si="63"/>
        <v>0</v>
      </c>
      <c r="AR217" s="144" t="s">
        <v>350</v>
      </c>
      <c r="AT217" s="144" t="s">
        <v>194</v>
      </c>
      <c r="AU217" s="144" t="s">
        <v>89</v>
      </c>
      <c r="AY217" s="18" t="s">
        <v>192</v>
      </c>
      <c r="BE217" s="145">
        <f t="shared" si="64"/>
        <v>0</v>
      </c>
      <c r="BF217" s="145">
        <f t="shared" si="65"/>
        <v>0</v>
      </c>
      <c r="BG217" s="145">
        <f t="shared" si="66"/>
        <v>0</v>
      </c>
      <c r="BH217" s="145">
        <f t="shared" si="67"/>
        <v>0</v>
      </c>
      <c r="BI217" s="145">
        <f t="shared" si="68"/>
        <v>0</v>
      </c>
      <c r="BJ217" s="18" t="s">
        <v>22</v>
      </c>
      <c r="BK217" s="145">
        <f t="shared" si="69"/>
        <v>0</v>
      </c>
      <c r="BL217" s="18" t="s">
        <v>350</v>
      </c>
      <c r="BM217" s="144" t="s">
        <v>5797</v>
      </c>
    </row>
    <row r="218" spans="2:65" s="1" customFormat="1" ht="24.15" customHeight="1" x14ac:dyDescent="0.2">
      <c r="B218" s="33"/>
      <c r="C218" s="133" t="s">
        <v>1003</v>
      </c>
      <c r="D218" s="133" t="s">
        <v>194</v>
      </c>
      <c r="E218" s="134" t="s">
        <v>5798</v>
      </c>
      <c r="F218" s="135" t="s">
        <v>5799</v>
      </c>
      <c r="G218" s="136" t="s">
        <v>869</v>
      </c>
      <c r="H218" s="137">
        <v>2</v>
      </c>
      <c r="I218" s="138"/>
      <c r="J218" s="139">
        <f t="shared" si="60"/>
        <v>0</v>
      </c>
      <c r="K218" s="135" t="s">
        <v>20</v>
      </c>
      <c r="L218" s="33"/>
      <c r="M218" s="140" t="s">
        <v>20</v>
      </c>
      <c r="N218" s="141" t="s">
        <v>51</v>
      </c>
      <c r="P218" s="142">
        <f t="shared" si="61"/>
        <v>0</v>
      </c>
      <c r="Q218" s="142">
        <v>0</v>
      </c>
      <c r="R218" s="142">
        <f t="shared" si="62"/>
        <v>0</v>
      </c>
      <c r="S218" s="142">
        <v>0</v>
      </c>
      <c r="T218" s="143">
        <f t="shared" si="63"/>
        <v>0</v>
      </c>
      <c r="AR218" s="144" t="s">
        <v>350</v>
      </c>
      <c r="AT218" s="144" t="s">
        <v>194</v>
      </c>
      <c r="AU218" s="144" t="s">
        <v>89</v>
      </c>
      <c r="AY218" s="18" t="s">
        <v>192</v>
      </c>
      <c r="BE218" s="145">
        <f t="shared" si="64"/>
        <v>0</v>
      </c>
      <c r="BF218" s="145">
        <f t="shared" si="65"/>
        <v>0</v>
      </c>
      <c r="BG218" s="145">
        <f t="shared" si="66"/>
        <v>0</v>
      </c>
      <c r="BH218" s="145">
        <f t="shared" si="67"/>
        <v>0</v>
      </c>
      <c r="BI218" s="145">
        <f t="shared" si="68"/>
        <v>0</v>
      </c>
      <c r="BJ218" s="18" t="s">
        <v>22</v>
      </c>
      <c r="BK218" s="145">
        <f t="shared" si="69"/>
        <v>0</v>
      </c>
      <c r="BL218" s="18" t="s">
        <v>350</v>
      </c>
      <c r="BM218" s="144" t="s">
        <v>5800</v>
      </c>
    </row>
    <row r="219" spans="2:65" s="1" customFormat="1" ht="16.5" customHeight="1" x14ac:dyDescent="0.2">
      <c r="B219" s="33"/>
      <c r="C219" s="133" t="s">
        <v>1015</v>
      </c>
      <c r="D219" s="133" t="s">
        <v>194</v>
      </c>
      <c r="E219" s="134" t="s">
        <v>5801</v>
      </c>
      <c r="F219" s="135" t="s">
        <v>5802</v>
      </c>
      <c r="G219" s="136" t="s">
        <v>269</v>
      </c>
      <c r="H219" s="137">
        <v>13</v>
      </c>
      <c r="I219" s="138"/>
      <c r="J219" s="139">
        <f t="shared" si="60"/>
        <v>0</v>
      </c>
      <c r="K219" s="135" t="s">
        <v>20</v>
      </c>
      <c r="L219" s="33"/>
      <c r="M219" s="140" t="s">
        <v>20</v>
      </c>
      <c r="N219" s="141" t="s">
        <v>51</v>
      </c>
      <c r="P219" s="142">
        <f t="shared" si="61"/>
        <v>0</v>
      </c>
      <c r="Q219" s="142">
        <v>0</v>
      </c>
      <c r="R219" s="142">
        <f t="shared" si="62"/>
        <v>0</v>
      </c>
      <c r="S219" s="142">
        <v>0</v>
      </c>
      <c r="T219" s="143">
        <f t="shared" si="63"/>
        <v>0</v>
      </c>
      <c r="AR219" s="144" t="s">
        <v>350</v>
      </c>
      <c r="AT219" s="144" t="s">
        <v>194</v>
      </c>
      <c r="AU219" s="144" t="s">
        <v>89</v>
      </c>
      <c r="AY219" s="18" t="s">
        <v>192</v>
      </c>
      <c r="BE219" s="145">
        <f t="shared" si="64"/>
        <v>0</v>
      </c>
      <c r="BF219" s="145">
        <f t="shared" si="65"/>
        <v>0</v>
      </c>
      <c r="BG219" s="145">
        <f t="shared" si="66"/>
        <v>0</v>
      </c>
      <c r="BH219" s="145">
        <f t="shared" si="67"/>
        <v>0</v>
      </c>
      <c r="BI219" s="145">
        <f t="shared" si="68"/>
        <v>0</v>
      </c>
      <c r="BJ219" s="18" t="s">
        <v>22</v>
      </c>
      <c r="BK219" s="145">
        <f t="shared" si="69"/>
        <v>0</v>
      </c>
      <c r="BL219" s="18" t="s">
        <v>350</v>
      </c>
      <c r="BM219" s="144" t="s">
        <v>5803</v>
      </c>
    </row>
    <row r="220" spans="2:65" s="1" customFormat="1" ht="16.5" customHeight="1" x14ac:dyDescent="0.2">
      <c r="B220" s="33"/>
      <c r="C220" s="133" t="s">
        <v>1043</v>
      </c>
      <c r="D220" s="133" t="s">
        <v>194</v>
      </c>
      <c r="E220" s="134" t="s">
        <v>5804</v>
      </c>
      <c r="F220" s="135" t="s">
        <v>5805</v>
      </c>
      <c r="G220" s="136" t="s">
        <v>869</v>
      </c>
      <c r="H220" s="137">
        <v>1</v>
      </c>
      <c r="I220" s="138"/>
      <c r="J220" s="139">
        <f t="shared" si="60"/>
        <v>0</v>
      </c>
      <c r="K220" s="135" t="s">
        <v>20</v>
      </c>
      <c r="L220" s="33"/>
      <c r="M220" s="140" t="s">
        <v>20</v>
      </c>
      <c r="N220" s="141" t="s">
        <v>51</v>
      </c>
      <c r="P220" s="142">
        <f t="shared" si="61"/>
        <v>0</v>
      </c>
      <c r="Q220" s="142">
        <v>0</v>
      </c>
      <c r="R220" s="142">
        <f t="shared" si="62"/>
        <v>0</v>
      </c>
      <c r="S220" s="142">
        <v>0</v>
      </c>
      <c r="T220" s="143">
        <f t="shared" si="63"/>
        <v>0</v>
      </c>
      <c r="AR220" s="144" t="s">
        <v>350</v>
      </c>
      <c r="AT220" s="144" t="s">
        <v>194</v>
      </c>
      <c r="AU220" s="144" t="s">
        <v>89</v>
      </c>
      <c r="AY220" s="18" t="s">
        <v>192</v>
      </c>
      <c r="BE220" s="145">
        <f t="shared" si="64"/>
        <v>0</v>
      </c>
      <c r="BF220" s="145">
        <f t="shared" si="65"/>
        <v>0</v>
      </c>
      <c r="BG220" s="145">
        <f t="shared" si="66"/>
        <v>0</v>
      </c>
      <c r="BH220" s="145">
        <f t="shared" si="67"/>
        <v>0</v>
      </c>
      <c r="BI220" s="145">
        <f t="shared" si="68"/>
        <v>0</v>
      </c>
      <c r="BJ220" s="18" t="s">
        <v>22</v>
      </c>
      <c r="BK220" s="145">
        <f t="shared" si="69"/>
        <v>0</v>
      </c>
      <c r="BL220" s="18" t="s">
        <v>350</v>
      </c>
      <c r="BM220" s="144" t="s">
        <v>5806</v>
      </c>
    </row>
    <row r="221" spans="2:65" s="1" customFormat="1" ht="24.15" customHeight="1" x14ac:dyDescent="0.2">
      <c r="B221" s="33"/>
      <c r="C221" s="133" t="s">
        <v>1052</v>
      </c>
      <c r="D221" s="133" t="s">
        <v>194</v>
      </c>
      <c r="E221" s="134" t="s">
        <v>5807</v>
      </c>
      <c r="F221" s="135" t="s">
        <v>5808</v>
      </c>
      <c r="G221" s="136" t="s">
        <v>869</v>
      </c>
      <c r="H221" s="137">
        <v>4</v>
      </c>
      <c r="I221" s="138"/>
      <c r="J221" s="139">
        <f t="shared" si="60"/>
        <v>0</v>
      </c>
      <c r="K221" s="135" t="s">
        <v>20</v>
      </c>
      <c r="L221" s="33"/>
      <c r="M221" s="140" t="s">
        <v>20</v>
      </c>
      <c r="N221" s="141" t="s">
        <v>51</v>
      </c>
      <c r="P221" s="142">
        <f t="shared" si="61"/>
        <v>0</v>
      </c>
      <c r="Q221" s="142">
        <v>0</v>
      </c>
      <c r="R221" s="142">
        <f t="shared" si="62"/>
        <v>0</v>
      </c>
      <c r="S221" s="142">
        <v>0</v>
      </c>
      <c r="T221" s="143">
        <f t="shared" si="63"/>
        <v>0</v>
      </c>
      <c r="AR221" s="144" t="s">
        <v>350</v>
      </c>
      <c r="AT221" s="144" t="s">
        <v>194</v>
      </c>
      <c r="AU221" s="144" t="s">
        <v>89</v>
      </c>
      <c r="AY221" s="18" t="s">
        <v>192</v>
      </c>
      <c r="BE221" s="145">
        <f t="shared" si="64"/>
        <v>0</v>
      </c>
      <c r="BF221" s="145">
        <f t="shared" si="65"/>
        <v>0</v>
      </c>
      <c r="BG221" s="145">
        <f t="shared" si="66"/>
        <v>0</v>
      </c>
      <c r="BH221" s="145">
        <f t="shared" si="67"/>
        <v>0</v>
      </c>
      <c r="BI221" s="145">
        <f t="shared" si="68"/>
        <v>0</v>
      </c>
      <c r="BJ221" s="18" t="s">
        <v>22</v>
      </c>
      <c r="BK221" s="145">
        <f t="shared" si="69"/>
        <v>0</v>
      </c>
      <c r="BL221" s="18" t="s">
        <v>350</v>
      </c>
      <c r="BM221" s="144" t="s">
        <v>5809</v>
      </c>
    </row>
    <row r="222" spans="2:65" s="1" customFormat="1" ht="16.5" customHeight="1" x14ac:dyDescent="0.2">
      <c r="B222" s="33"/>
      <c r="C222" s="133" t="s">
        <v>1070</v>
      </c>
      <c r="D222" s="133" t="s">
        <v>194</v>
      </c>
      <c r="E222" s="134" t="s">
        <v>5810</v>
      </c>
      <c r="F222" s="135" t="s">
        <v>5811</v>
      </c>
      <c r="G222" s="136" t="s">
        <v>869</v>
      </c>
      <c r="H222" s="137">
        <v>1</v>
      </c>
      <c r="I222" s="138"/>
      <c r="J222" s="139">
        <f t="shared" si="60"/>
        <v>0</v>
      </c>
      <c r="K222" s="135" t="s">
        <v>20</v>
      </c>
      <c r="L222" s="33"/>
      <c r="M222" s="140" t="s">
        <v>20</v>
      </c>
      <c r="N222" s="141" t="s">
        <v>51</v>
      </c>
      <c r="P222" s="142">
        <f t="shared" si="61"/>
        <v>0</v>
      </c>
      <c r="Q222" s="142">
        <v>0</v>
      </c>
      <c r="R222" s="142">
        <f t="shared" si="62"/>
        <v>0</v>
      </c>
      <c r="S222" s="142">
        <v>0</v>
      </c>
      <c r="T222" s="143">
        <f t="shared" si="63"/>
        <v>0</v>
      </c>
      <c r="AR222" s="144" t="s">
        <v>350</v>
      </c>
      <c r="AT222" s="144" t="s">
        <v>194</v>
      </c>
      <c r="AU222" s="144" t="s">
        <v>89</v>
      </c>
      <c r="AY222" s="18" t="s">
        <v>192</v>
      </c>
      <c r="BE222" s="145">
        <f t="shared" si="64"/>
        <v>0</v>
      </c>
      <c r="BF222" s="145">
        <f t="shared" si="65"/>
        <v>0</v>
      </c>
      <c r="BG222" s="145">
        <f t="shared" si="66"/>
        <v>0</v>
      </c>
      <c r="BH222" s="145">
        <f t="shared" si="67"/>
        <v>0</v>
      </c>
      <c r="BI222" s="145">
        <f t="shared" si="68"/>
        <v>0</v>
      </c>
      <c r="BJ222" s="18" t="s">
        <v>22</v>
      </c>
      <c r="BK222" s="145">
        <f t="shared" si="69"/>
        <v>0</v>
      </c>
      <c r="BL222" s="18" t="s">
        <v>350</v>
      </c>
      <c r="BM222" s="144" t="s">
        <v>5812</v>
      </c>
    </row>
    <row r="223" spans="2:65" s="1" customFormat="1" ht="24.15" customHeight="1" x14ac:dyDescent="0.2">
      <c r="B223" s="33"/>
      <c r="C223" s="133" t="s">
        <v>28</v>
      </c>
      <c r="D223" s="133" t="s">
        <v>194</v>
      </c>
      <c r="E223" s="134" t="s">
        <v>5813</v>
      </c>
      <c r="F223" s="135" t="s">
        <v>5814</v>
      </c>
      <c r="G223" s="136" t="s">
        <v>869</v>
      </c>
      <c r="H223" s="137">
        <v>1</v>
      </c>
      <c r="I223" s="138"/>
      <c r="J223" s="139">
        <f t="shared" si="60"/>
        <v>0</v>
      </c>
      <c r="K223" s="135" t="s">
        <v>20</v>
      </c>
      <c r="L223" s="33"/>
      <c r="M223" s="140" t="s">
        <v>20</v>
      </c>
      <c r="N223" s="141" t="s">
        <v>51</v>
      </c>
      <c r="P223" s="142">
        <f t="shared" si="61"/>
        <v>0</v>
      </c>
      <c r="Q223" s="142">
        <v>0</v>
      </c>
      <c r="R223" s="142">
        <f t="shared" si="62"/>
        <v>0</v>
      </c>
      <c r="S223" s="142">
        <v>0</v>
      </c>
      <c r="T223" s="143">
        <f t="shared" si="63"/>
        <v>0</v>
      </c>
      <c r="AR223" s="144" t="s">
        <v>350</v>
      </c>
      <c r="AT223" s="144" t="s">
        <v>194</v>
      </c>
      <c r="AU223" s="144" t="s">
        <v>89</v>
      </c>
      <c r="AY223" s="18" t="s">
        <v>192</v>
      </c>
      <c r="BE223" s="145">
        <f t="shared" si="64"/>
        <v>0</v>
      </c>
      <c r="BF223" s="145">
        <f t="shared" si="65"/>
        <v>0</v>
      </c>
      <c r="BG223" s="145">
        <f t="shared" si="66"/>
        <v>0</v>
      </c>
      <c r="BH223" s="145">
        <f t="shared" si="67"/>
        <v>0</v>
      </c>
      <c r="BI223" s="145">
        <f t="shared" si="68"/>
        <v>0</v>
      </c>
      <c r="BJ223" s="18" t="s">
        <v>22</v>
      </c>
      <c r="BK223" s="145">
        <f t="shared" si="69"/>
        <v>0</v>
      </c>
      <c r="BL223" s="18" t="s">
        <v>350</v>
      </c>
      <c r="BM223" s="144" t="s">
        <v>5815</v>
      </c>
    </row>
    <row r="224" spans="2:65" s="1" customFormat="1" ht="16.5" customHeight="1" x14ac:dyDescent="0.2">
      <c r="B224" s="33"/>
      <c r="C224" s="133" t="s">
        <v>1083</v>
      </c>
      <c r="D224" s="133" t="s">
        <v>194</v>
      </c>
      <c r="E224" s="134" t="s">
        <v>5816</v>
      </c>
      <c r="F224" s="135" t="s">
        <v>5817</v>
      </c>
      <c r="G224" s="136" t="s">
        <v>869</v>
      </c>
      <c r="H224" s="137">
        <v>22</v>
      </c>
      <c r="I224" s="138"/>
      <c r="J224" s="139">
        <f t="shared" si="60"/>
        <v>0</v>
      </c>
      <c r="K224" s="135" t="s">
        <v>20</v>
      </c>
      <c r="L224" s="33"/>
      <c r="M224" s="140" t="s">
        <v>20</v>
      </c>
      <c r="N224" s="141" t="s">
        <v>51</v>
      </c>
      <c r="P224" s="142">
        <f t="shared" si="61"/>
        <v>0</v>
      </c>
      <c r="Q224" s="142">
        <v>0</v>
      </c>
      <c r="R224" s="142">
        <f t="shared" si="62"/>
        <v>0</v>
      </c>
      <c r="S224" s="142">
        <v>0</v>
      </c>
      <c r="T224" s="143">
        <f t="shared" si="63"/>
        <v>0</v>
      </c>
      <c r="AR224" s="144" t="s">
        <v>350</v>
      </c>
      <c r="AT224" s="144" t="s">
        <v>194</v>
      </c>
      <c r="AU224" s="144" t="s">
        <v>89</v>
      </c>
      <c r="AY224" s="18" t="s">
        <v>192</v>
      </c>
      <c r="BE224" s="145">
        <f t="shared" si="64"/>
        <v>0</v>
      </c>
      <c r="BF224" s="145">
        <f t="shared" si="65"/>
        <v>0</v>
      </c>
      <c r="BG224" s="145">
        <f t="shared" si="66"/>
        <v>0</v>
      </c>
      <c r="BH224" s="145">
        <f t="shared" si="67"/>
        <v>0</v>
      </c>
      <c r="BI224" s="145">
        <f t="shared" si="68"/>
        <v>0</v>
      </c>
      <c r="BJ224" s="18" t="s">
        <v>22</v>
      </c>
      <c r="BK224" s="145">
        <f t="shared" si="69"/>
        <v>0</v>
      </c>
      <c r="BL224" s="18" t="s">
        <v>350</v>
      </c>
      <c r="BM224" s="144" t="s">
        <v>5818</v>
      </c>
    </row>
    <row r="225" spans="2:65" s="1" customFormat="1" ht="16.5" customHeight="1" x14ac:dyDescent="0.2">
      <c r="B225" s="33"/>
      <c r="C225" s="133" t="s">
        <v>1096</v>
      </c>
      <c r="D225" s="133" t="s">
        <v>194</v>
      </c>
      <c r="E225" s="134" t="s">
        <v>5819</v>
      </c>
      <c r="F225" s="135" t="s">
        <v>5820</v>
      </c>
      <c r="G225" s="136" t="s">
        <v>3065</v>
      </c>
      <c r="H225" s="137">
        <v>350</v>
      </c>
      <c r="I225" s="138"/>
      <c r="J225" s="139">
        <f t="shared" si="60"/>
        <v>0</v>
      </c>
      <c r="K225" s="135" t="s">
        <v>20</v>
      </c>
      <c r="L225" s="33"/>
      <c r="M225" s="140" t="s">
        <v>20</v>
      </c>
      <c r="N225" s="141" t="s">
        <v>51</v>
      </c>
      <c r="P225" s="142">
        <f t="shared" si="61"/>
        <v>0</v>
      </c>
      <c r="Q225" s="142">
        <v>0</v>
      </c>
      <c r="R225" s="142">
        <f t="shared" si="62"/>
        <v>0</v>
      </c>
      <c r="S225" s="142">
        <v>0</v>
      </c>
      <c r="T225" s="143">
        <f t="shared" si="63"/>
        <v>0</v>
      </c>
      <c r="AR225" s="144" t="s">
        <v>350</v>
      </c>
      <c r="AT225" s="144" t="s">
        <v>194</v>
      </c>
      <c r="AU225" s="144" t="s">
        <v>89</v>
      </c>
      <c r="AY225" s="18" t="s">
        <v>192</v>
      </c>
      <c r="BE225" s="145">
        <f t="shared" si="64"/>
        <v>0</v>
      </c>
      <c r="BF225" s="145">
        <f t="shared" si="65"/>
        <v>0</v>
      </c>
      <c r="BG225" s="145">
        <f t="shared" si="66"/>
        <v>0</v>
      </c>
      <c r="BH225" s="145">
        <f t="shared" si="67"/>
        <v>0</v>
      </c>
      <c r="BI225" s="145">
        <f t="shared" si="68"/>
        <v>0</v>
      </c>
      <c r="BJ225" s="18" t="s">
        <v>22</v>
      </c>
      <c r="BK225" s="145">
        <f t="shared" si="69"/>
        <v>0</v>
      </c>
      <c r="BL225" s="18" t="s">
        <v>350</v>
      </c>
      <c r="BM225" s="144" t="s">
        <v>5821</v>
      </c>
    </row>
    <row r="226" spans="2:65" s="1" customFormat="1" ht="16.5" customHeight="1" x14ac:dyDescent="0.2">
      <c r="B226" s="33"/>
      <c r="C226" s="133" t="s">
        <v>1105</v>
      </c>
      <c r="D226" s="133" t="s">
        <v>194</v>
      </c>
      <c r="E226" s="134" t="s">
        <v>5822</v>
      </c>
      <c r="F226" s="135" t="s">
        <v>5823</v>
      </c>
      <c r="G226" s="136" t="s">
        <v>869</v>
      </c>
      <c r="H226" s="137">
        <v>1</v>
      </c>
      <c r="I226" s="138"/>
      <c r="J226" s="139">
        <f t="shared" si="60"/>
        <v>0</v>
      </c>
      <c r="K226" s="135" t="s">
        <v>20</v>
      </c>
      <c r="L226" s="33"/>
      <c r="M226" s="140" t="s">
        <v>20</v>
      </c>
      <c r="N226" s="141" t="s">
        <v>51</v>
      </c>
      <c r="P226" s="142">
        <f t="shared" si="61"/>
        <v>0</v>
      </c>
      <c r="Q226" s="142">
        <v>0</v>
      </c>
      <c r="R226" s="142">
        <f t="shared" si="62"/>
        <v>0</v>
      </c>
      <c r="S226" s="142">
        <v>0</v>
      </c>
      <c r="T226" s="143">
        <f t="shared" si="63"/>
        <v>0</v>
      </c>
      <c r="AR226" s="144" t="s">
        <v>350</v>
      </c>
      <c r="AT226" s="144" t="s">
        <v>194</v>
      </c>
      <c r="AU226" s="144" t="s">
        <v>89</v>
      </c>
      <c r="AY226" s="18" t="s">
        <v>192</v>
      </c>
      <c r="BE226" s="145">
        <f t="shared" si="64"/>
        <v>0</v>
      </c>
      <c r="BF226" s="145">
        <f t="shared" si="65"/>
        <v>0</v>
      </c>
      <c r="BG226" s="145">
        <f t="shared" si="66"/>
        <v>0</v>
      </c>
      <c r="BH226" s="145">
        <f t="shared" si="67"/>
        <v>0</v>
      </c>
      <c r="BI226" s="145">
        <f t="shared" si="68"/>
        <v>0</v>
      </c>
      <c r="BJ226" s="18" t="s">
        <v>22</v>
      </c>
      <c r="BK226" s="145">
        <f t="shared" si="69"/>
        <v>0</v>
      </c>
      <c r="BL226" s="18" t="s">
        <v>350</v>
      </c>
      <c r="BM226" s="144" t="s">
        <v>5824</v>
      </c>
    </row>
    <row r="227" spans="2:65" s="11" customFormat="1" ht="22.8" customHeight="1" x14ac:dyDescent="0.25">
      <c r="B227" s="121"/>
      <c r="D227" s="122" t="s">
        <v>79</v>
      </c>
      <c r="E227" s="131" t="s">
        <v>5825</v>
      </c>
      <c r="F227" s="131" t="s">
        <v>5826</v>
      </c>
      <c r="I227" s="124"/>
      <c r="J227" s="132">
        <f>BK227</f>
        <v>0</v>
      </c>
      <c r="L227" s="121"/>
      <c r="M227" s="126"/>
      <c r="P227" s="127">
        <f>SUM(P228:P235)</f>
        <v>0</v>
      </c>
      <c r="R227" s="127">
        <f>SUM(R228:R235)</f>
        <v>0</v>
      </c>
      <c r="T227" s="128">
        <f>SUM(T228:T235)</f>
        <v>0</v>
      </c>
      <c r="AR227" s="122" t="s">
        <v>89</v>
      </c>
      <c r="AT227" s="129" t="s">
        <v>79</v>
      </c>
      <c r="AU227" s="129" t="s">
        <v>22</v>
      </c>
      <c r="AY227" s="122" t="s">
        <v>192</v>
      </c>
      <c r="BK227" s="130">
        <f>SUM(BK228:BK235)</f>
        <v>0</v>
      </c>
    </row>
    <row r="228" spans="2:65" s="1" customFormat="1" ht="24.15" customHeight="1" x14ac:dyDescent="0.2">
      <c r="B228" s="33"/>
      <c r="C228" s="133" t="s">
        <v>1114</v>
      </c>
      <c r="D228" s="133" t="s">
        <v>194</v>
      </c>
      <c r="E228" s="134" t="s">
        <v>5827</v>
      </c>
      <c r="F228" s="135" t="s">
        <v>5828</v>
      </c>
      <c r="G228" s="136" t="s">
        <v>869</v>
      </c>
      <c r="H228" s="137">
        <v>3</v>
      </c>
      <c r="I228" s="138"/>
      <c r="J228" s="139">
        <f>ROUND(I228*H228,2)</f>
        <v>0</v>
      </c>
      <c r="K228" s="135" t="s">
        <v>20</v>
      </c>
      <c r="L228" s="33"/>
      <c r="M228" s="140" t="s">
        <v>20</v>
      </c>
      <c r="N228" s="141" t="s">
        <v>51</v>
      </c>
      <c r="P228" s="142">
        <f>O228*H228</f>
        <v>0</v>
      </c>
      <c r="Q228" s="142">
        <v>0</v>
      </c>
      <c r="R228" s="142">
        <f>Q228*H228</f>
        <v>0</v>
      </c>
      <c r="S228" s="142">
        <v>0</v>
      </c>
      <c r="T228" s="143">
        <f>S228*H228</f>
        <v>0</v>
      </c>
      <c r="AR228" s="144" t="s">
        <v>350</v>
      </c>
      <c r="AT228" s="144" t="s">
        <v>194</v>
      </c>
      <c r="AU228" s="144" t="s">
        <v>89</v>
      </c>
      <c r="AY228" s="18" t="s">
        <v>192</v>
      </c>
      <c r="BE228" s="145">
        <f>IF(N228="základní",J228,0)</f>
        <v>0</v>
      </c>
      <c r="BF228" s="145">
        <f>IF(N228="snížená",J228,0)</f>
        <v>0</v>
      </c>
      <c r="BG228" s="145">
        <f>IF(N228="zákl. přenesená",J228,0)</f>
        <v>0</v>
      </c>
      <c r="BH228" s="145">
        <f>IF(N228="sníž. přenesená",J228,0)</f>
        <v>0</v>
      </c>
      <c r="BI228" s="145">
        <f>IF(N228="nulová",J228,0)</f>
        <v>0</v>
      </c>
      <c r="BJ228" s="18" t="s">
        <v>22</v>
      </c>
      <c r="BK228" s="145">
        <f>ROUND(I228*H228,2)</f>
        <v>0</v>
      </c>
      <c r="BL228" s="18" t="s">
        <v>350</v>
      </c>
      <c r="BM228" s="144" t="s">
        <v>5829</v>
      </c>
    </row>
    <row r="229" spans="2:65" s="1" customFormat="1" ht="67.2" x14ac:dyDescent="0.2">
      <c r="B229" s="33"/>
      <c r="D229" s="151" t="s">
        <v>929</v>
      </c>
      <c r="F229" s="178" t="s">
        <v>5830</v>
      </c>
      <c r="I229" s="148"/>
      <c r="L229" s="33"/>
      <c r="M229" s="149"/>
      <c r="T229" s="54"/>
      <c r="AT229" s="18" t="s">
        <v>929</v>
      </c>
      <c r="AU229" s="18" t="s">
        <v>89</v>
      </c>
    </row>
    <row r="230" spans="2:65" s="1" customFormat="1" ht="24.15" customHeight="1" x14ac:dyDescent="0.2">
      <c r="B230" s="33"/>
      <c r="C230" s="133" t="s">
        <v>1123</v>
      </c>
      <c r="D230" s="133" t="s">
        <v>194</v>
      </c>
      <c r="E230" s="134" t="s">
        <v>5831</v>
      </c>
      <c r="F230" s="135" t="s">
        <v>5832</v>
      </c>
      <c r="G230" s="136" t="s">
        <v>869</v>
      </c>
      <c r="H230" s="137">
        <v>5</v>
      </c>
      <c r="I230" s="138"/>
      <c r="J230" s="139">
        <f>ROUND(I230*H230,2)</f>
        <v>0</v>
      </c>
      <c r="K230" s="135" t="s">
        <v>20</v>
      </c>
      <c r="L230" s="33"/>
      <c r="M230" s="140" t="s">
        <v>20</v>
      </c>
      <c r="N230" s="141" t="s">
        <v>51</v>
      </c>
      <c r="P230" s="142">
        <f>O230*H230</f>
        <v>0</v>
      </c>
      <c r="Q230" s="142">
        <v>0</v>
      </c>
      <c r="R230" s="142">
        <f>Q230*H230</f>
        <v>0</v>
      </c>
      <c r="S230" s="142">
        <v>0</v>
      </c>
      <c r="T230" s="143">
        <f>S230*H230</f>
        <v>0</v>
      </c>
      <c r="AR230" s="144" t="s">
        <v>350</v>
      </c>
      <c r="AT230" s="144" t="s">
        <v>194</v>
      </c>
      <c r="AU230" s="144" t="s">
        <v>89</v>
      </c>
      <c r="AY230" s="18" t="s">
        <v>192</v>
      </c>
      <c r="BE230" s="145">
        <f>IF(N230="základní",J230,0)</f>
        <v>0</v>
      </c>
      <c r="BF230" s="145">
        <f>IF(N230="snížená",J230,0)</f>
        <v>0</v>
      </c>
      <c r="BG230" s="145">
        <f>IF(N230="zákl. přenesená",J230,0)</f>
        <v>0</v>
      </c>
      <c r="BH230" s="145">
        <f>IF(N230="sníž. přenesená",J230,0)</f>
        <v>0</v>
      </c>
      <c r="BI230" s="145">
        <f>IF(N230="nulová",J230,0)</f>
        <v>0</v>
      </c>
      <c r="BJ230" s="18" t="s">
        <v>22</v>
      </c>
      <c r="BK230" s="145">
        <f>ROUND(I230*H230,2)</f>
        <v>0</v>
      </c>
      <c r="BL230" s="18" t="s">
        <v>350</v>
      </c>
      <c r="BM230" s="144" t="s">
        <v>5833</v>
      </c>
    </row>
    <row r="231" spans="2:65" s="1" customFormat="1" ht="24.15" customHeight="1" x14ac:dyDescent="0.2">
      <c r="B231" s="33"/>
      <c r="C231" s="133" t="s">
        <v>1129</v>
      </c>
      <c r="D231" s="133" t="s">
        <v>194</v>
      </c>
      <c r="E231" s="134" t="s">
        <v>5834</v>
      </c>
      <c r="F231" s="135" t="s">
        <v>5835</v>
      </c>
      <c r="G231" s="136" t="s">
        <v>869</v>
      </c>
      <c r="H231" s="137">
        <v>1</v>
      </c>
      <c r="I231" s="138"/>
      <c r="J231" s="139">
        <f>ROUND(I231*H231,2)</f>
        <v>0</v>
      </c>
      <c r="K231" s="135" t="s">
        <v>20</v>
      </c>
      <c r="L231" s="33"/>
      <c r="M231" s="140" t="s">
        <v>20</v>
      </c>
      <c r="N231" s="141" t="s">
        <v>51</v>
      </c>
      <c r="P231" s="142">
        <f>O231*H231</f>
        <v>0</v>
      </c>
      <c r="Q231" s="142">
        <v>0</v>
      </c>
      <c r="R231" s="142">
        <f>Q231*H231</f>
        <v>0</v>
      </c>
      <c r="S231" s="142">
        <v>0</v>
      </c>
      <c r="T231" s="143">
        <f>S231*H231</f>
        <v>0</v>
      </c>
      <c r="AR231" s="144" t="s">
        <v>350</v>
      </c>
      <c r="AT231" s="144" t="s">
        <v>194</v>
      </c>
      <c r="AU231" s="144" t="s">
        <v>89</v>
      </c>
      <c r="AY231" s="18" t="s">
        <v>192</v>
      </c>
      <c r="BE231" s="145">
        <f>IF(N231="základní",J231,0)</f>
        <v>0</v>
      </c>
      <c r="BF231" s="145">
        <f>IF(N231="snížená",J231,0)</f>
        <v>0</v>
      </c>
      <c r="BG231" s="145">
        <f>IF(N231="zákl. přenesená",J231,0)</f>
        <v>0</v>
      </c>
      <c r="BH231" s="145">
        <f>IF(N231="sníž. přenesená",J231,0)</f>
        <v>0</v>
      </c>
      <c r="BI231" s="145">
        <f>IF(N231="nulová",J231,0)</f>
        <v>0</v>
      </c>
      <c r="BJ231" s="18" t="s">
        <v>22</v>
      </c>
      <c r="BK231" s="145">
        <f>ROUND(I231*H231,2)</f>
        <v>0</v>
      </c>
      <c r="BL231" s="18" t="s">
        <v>350</v>
      </c>
      <c r="BM231" s="144" t="s">
        <v>5836</v>
      </c>
    </row>
    <row r="232" spans="2:65" s="1" customFormat="1" ht="16.5" customHeight="1" x14ac:dyDescent="0.2">
      <c r="B232" s="33"/>
      <c r="C232" s="133" t="s">
        <v>1137</v>
      </c>
      <c r="D232" s="133" t="s">
        <v>194</v>
      </c>
      <c r="E232" s="134" t="s">
        <v>5837</v>
      </c>
      <c r="F232" s="135" t="s">
        <v>5838</v>
      </c>
      <c r="G232" s="136" t="s">
        <v>869</v>
      </c>
      <c r="H232" s="137">
        <v>1</v>
      </c>
      <c r="I232" s="138"/>
      <c r="J232" s="139">
        <f>ROUND(I232*H232,2)</f>
        <v>0</v>
      </c>
      <c r="K232" s="135" t="s">
        <v>20</v>
      </c>
      <c r="L232" s="33"/>
      <c r="M232" s="140" t="s">
        <v>20</v>
      </c>
      <c r="N232" s="141" t="s">
        <v>51</v>
      </c>
      <c r="P232" s="142">
        <f>O232*H232</f>
        <v>0</v>
      </c>
      <c r="Q232" s="142">
        <v>0</v>
      </c>
      <c r="R232" s="142">
        <f>Q232*H232</f>
        <v>0</v>
      </c>
      <c r="S232" s="142">
        <v>0</v>
      </c>
      <c r="T232" s="143">
        <f>S232*H232</f>
        <v>0</v>
      </c>
      <c r="AR232" s="144" t="s">
        <v>350</v>
      </c>
      <c r="AT232" s="144" t="s">
        <v>194</v>
      </c>
      <c r="AU232" s="144" t="s">
        <v>89</v>
      </c>
      <c r="AY232" s="18" t="s">
        <v>192</v>
      </c>
      <c r="BE232" s="145">
        <f>IF(N232="základní",J232,0)</f>
        <v>0</v>
      </c>
      <c r="BF232" s="145">
        <f>IF(N232="snížená",J232,0)</f>
        <v>0</v>
      </c>
      <c r="BG232" s="145">
        <f>IF(N232="zákl. přenesená",J232,0)</f>
        <v>0</v>
      </c>
      <c r="BH232" s="145">
        <f>IF(N232="sníž. přenesená",J232,0)</f>
        <v>0</v>
      </c>
      <c r="BI232" s="145">
        <f>IF(N232="nulová",J232,0)</f>
        <v>0</v>
      </c>
      <c r="BJ232" s="18" t="s">
        <v>22</v>
      </c>
      <c r="BK232" s="145">
        <f>ROUND(I232*H232,2)</f>
        <v>0</v>
      </c>
      <c r="BL232" s="18" t="s">
        <v>350</v>
      </c>
      <c r="BM232" s="144" t="s">
        <v>5839</v>
      </c>
    </row>
    <row r="233" spans="2:65" s="12" customFormat="1" ht="10.199999999999999" x14ac:dyDescent="0.2">
      <c r="B233" s="150"/>
      <c r="D233" s="151" t="s">
        <v>203</v>
      </c>
      <c r="E233" s="152" t="s">
        <v>20</v>
      </c>
      <c r="F233" s="153" t="s">
        <v>5840</v>
      </c>
      <c r="H233" s="152" t="s">
        <v>20</v>
      </c>
      <c r="I233" s="154"/>
      <c r="L233" s="150"/>
      <c r="M233" s="155"/>
      <c r="T233" s="156"/>
      <c r="AT233" s="152" t="s">
        <v>203</v>
      </c>
      <c r="AU233" s="152" t="s">
        <v>89</v>
      </c>
      <c r="AV233" s="12" t="s">
        <v>22</v>
      </c>
      <c r="AW233" s="12" t="s">
        <v>39</v>
      </c>
      <c r="AX233" s="12" t="s">
        <v>80</v>
      </c>
      <c r="AY233" s="152" t="s">
        <v>192</v>
      </c>
    </row>
    <row r="234" spans="2:65" s="13" customFormat="1" ht="10.199999999999999" x14ac:dyDescent="0.2">
      <c r="B234" s="157"/>
      <c r="D234" s="151" t="s">
        <v>203</v>
      </c>
      <c r="E234" s="158" t="s">
        <v>20</v>
      </c>
      <c r="F234" s="159" t="s">
        <v>22</v>
      </c>
      <c r="H234" s="160">
        <v>1</v>
      </c>
      <c r="I234" s="161"/>
      <c r="L234" s="157"/>
      <c r="M234" s="162"/>
      <c r="T234" s="163"/>
      <c r="AT234" s="158" t="s">
        <v>203</v>
      </c>
      <c r="AU234" s="158" t="s">
        <v>89</v>
      </c>
      <c r="AV234" s="13" t="s">
        <v>89</v>
      </c>
      <c r="AW234" s="13" t="s">
        <v>39</v>
      </c>
      <c r="AX234" s="13" t="s">
        <v>22</v>
      </c>
      <c r="AY234" s="158" t="s">
        <v>192</v>
      </c>
    </row>
    <row r="235" spans="2:65" s="1" customFormat="1" ht="16.5" customHeight="1" x14ac:dyDescent="0.2">
      <c r="B235" s="33"/>
      <c r="C235" s="133" t="s">
        <v>1144</v>
      </c>
      <c r="D235" s="133" t="s">
        <v>194</v>
      </c>
      <c r="E235" s="134" t="s">
        <v>5841</v>
      </c>
      <c r="F235" s="135" t="s">
        <v>5842</v>
      </c>
      <c r="G235" s="136" t="s">
        <v>869</v>
      </c>
      <c r="H235" s="137">
        <v>7</v>
      </c>
      <c r="I235" s="138"/>
      <c r="J235" s="139">
        <f>ROUND(I235*H235,2)</f>
        <v>0</v>
      </c>
      <c r="K235" s="135" t="s">
        <v>20</v>
      </c>
      <c r="L235" s="33"/>
      <c r="M235" s="140" t="s">
        <v>20</v>
      </c>
      <c r="N235" s="141" t="s">
        <v>51</v>
      </c>
      <c r="P235" s="142">
        <f>O235*H235</f>
        <v>0</v>
      </c>
      <c r="Q235" s="142">
        <v>0</v>
      </c>
      <c r="R235" s="142">
        <f>Q235*H235</f>
        <v>0</v>
      </c>
      <c r="S235" s="142">
        <v>0</v>
      </c>
      <c r="T235" s="143">
        <f>S235*H235</f>
        <v>0</v>
      </c>
      <c r="AR235" s="144" t="s">
        <v>350</v>
      </c>
      <c r="AT235" s="144" t="s">
        <v>194</v>
      </c>
      <c r="AU235" s="144" t="s">
        <v>89</v>
      </c>
      <c r="AY235" s="18" t="s">
        <v>192</v>
      </c>
      <c r="BE235" s="145">
        <f>IF(N235="základní",J235,0)</f>
        <v>0</v>
      </c>
      <c r="BF235" s="145">
        <f>IF(N235="snížená",J235,0)</f>
        <v>0</v>
      </c>
      <c r="BG235" s="145">
        <f>IF(N235="zákl. přenesená",J235,0)</f>
        <v>0</v>
      </c>
      <c r="BH235" s="145">
        <f>IF(N235="sníž. přenesená",J235,0)</f>
        <v>0</v>
      </c>
      <c r="BI235" s="145">
        <f>IF(N235="nulová",J235,0)</f>
        <v>0</v>
      </c>
      <c r="BJ235" s="18" t="s">
        <v>22</v>
      </c>
      <c r="BK235" s="145">
        <f>ROUND(I235*H235,2)</f>
        <v>0</v>
      </c>
      <c r="BL235" s="18" t="s">
        <v>350</v>
      </c>
      <c r="BM235" s="144" t="s">
        <v>5843</v>
      </c>
    </row>
    <row r="236" spans="2:65" s="11" customFormat="1" ht="22.8" customHeight="1" x14ac:dyDescent="0.25">
      <c r="B236" s="121"/>
      <c r="D236" s="122" t="s">
        <v>79</v>
      </c>
      <c r="E236" s="131" t="s">
        <v>5844</v>
      </c>
      <c r="F236" s="131" t="s">
        <v>5845</v>
      </c>
      <c r="I236" s="124"/>
      <c r="J236" s="132">
        <f>BK236</f>
        <v>0</v>
      </c>
      <c r="L236" s="121"/>
      <c r="M236" s="126"/>
      <c r="P236" s="127">
        <f>SUM(P237:P288)</f>
        <v>0</v>
      </c>
      <c r="R236" s="127">
        <f>SUM(R237:R288)</f>
        <v>0</v>
      </c>
      <c r="T236" s="128">
        <f>SUM(T237:T288)</f>
        <v>0</v>
      </c>
      <c r="AR236" s="122" t="s">
        <v>89</v>
      </c>
      <c r="AT236" s="129" t="s">
        <v>79</v>
      </c>
      <c r="AU236" s="129" t="s">
        <v>22</v>
      </c>
      <c r="AY236" s="122" t="s">
        <v>192</v>
      </c>
      <c r="BK236" s="130">
        <f>SUM(BK237:BK288)</f>
        <v>0</v>
      </c>
    </row>
    <row r="237" spans="2:65" s="1" customFormat="1" ht="16.5" customHeight="1" x14ac:dyDescent="0.2">
      <c r="B237" s="33"/>
      <c r="C237" s="133" t="s">
        <v>1151</v>
      </c>
      <c r="D237" s="133" t="s">
        <v>194</v>
      </c>
      <c r="E237" s="134" t="s">
        <v>5846</v>
      </c>
      <c r="F237" s="135" t="s">
        <v>5847</v>
      </c>
      <c r="G237" s="136" t="s">
        <v>869</v>
      </c>
      <c r="H237" s="137">
        <v>6</v>
      </c>
      <c r="I237" s="138"/>
      <c r="J237" s="139">
        <f>ROUND(I237*H237,2)</f>
        <v>0</v>
      </c>
      <c r="K237" s="135" t="s">
        <v>20</v>
      </c>
      <c r="L237" s="33"/>
      <c r="M237" s="140" t="s">
        <v>20</v>
      </c>
      <c r="N237" s="141" t="s">
        <v>51</v>
      </c>
      <c r="P237" s="142">
        <f>O237*H237</f>
        <v>0</v>
      </c>
      <c r="Q237" s="142">
        <v>0</v>
      </c>
      <c r="R237" s="142">
        <f>Q237*H237</f>
        <v>0</v>
      </c>
      <c r="S237" s="142">
        <v>0</v>
      </c>
      <c r="T237" s="143">
        <f>S237*H237</f>
        <v>0</v>
      </c>
      <c r="AR237" s="144" t="s">
        <v>350</v>
      </c>
      <c r="AT237" s="144" t="s">
        <v>194</v>
      </c>
      <c r="AU237" s="144" t="s">
        <v>89</v>
      </c>
      <c r="AY237" s="18" t="s">
        <v>192</v>
      </c>
      <c r="BE237" s="145">
        <f>IF(N237="základní",J237,0)</f>
        <v>0</v>
      </c>
      <c r="BF237" s="145">
        <f>IF(N237="snížená",J237,0)</f>
        <v>0</v>
      </c>
      <c r="BG237" s="145">
        <f>IF(N237="zákl. přenesená",J237,0)</f>
        <v>0</v>
      </c>
      <c r="BH237" s="145">
        <f>IF(N237="sníž. přenesená",J237,0)</f>
        <v>0</v>
      </c>
      <c r="BI237" s="145">
        <f>IF(N237="nulová",J237,0)</f>
        <v>0</v>
      </c>
      <c r="BJ237" s="18" t="s">
        <v>22</v>
      </c>
      <c r="BK237" s="145">
        <f>ROUND(I237*H237,2)</f>
        <v>0</v>
      </c>
      <c r="BL237" s="18" t="s">
        <v>350</v>
      </c>
      <c r="BM237" s="144" t="s">
        <v>5848</v>
      </c>
    </row>
    <row r="238" spans="2:65" s="1" customFormat="1" ht="19.2" x14ac:dyDescent="0.2">
      <c r="B238" s="33"/>
      <c r="D238" s="151" t="s">
        <v>929</v>
      </c>
      <c r="F238" s="178" t="s">
        <v>5849</v>
      </c>
      <c r="I238" s="148"/>
      <c r="L238" s="33"/>
      <c r="M238" s="149"/>
      <c r="T238" s="54"/>
      <c r="AT238" s="18" t="s">
        <v>929</v>
      </c>
      <c r="AU238" s="18" t="s">
        <v>89</v>
      </c>
    </row>
    <row r="239" spans="2:65" s="1" customFormat="1" ht="16.5" customHeight="1" x14ac:dyDescent="0.2">
      <c r="B239" s="33"/>
      <c r="C239" s="133" t="s">
        <v>1160</v>
      </c>
      <c r="D239" s="133" t="s">
        <v>194</v>
      </c>
      <c r="E239" s="134" t="s">
        <v>5850</v>
      </c>
      <c r="F239" s="135" t="s">
        <v>5851</v>
      </c>
      <c r="G239" s="136" t="s">
        <v>869</v>
      </c>
      <c r="H239" s="137">
        <v>81</v>
      </c>
      <c r="I239" s="138"/>
      <c r="J239" s="139">
        <f t="shared" ref="J239:J257" si="70">ROUND(I239*H239,2)</f>
        <v>0</v>
      </c>
      <c r="K239" s="135" t="s">
        <v>20</v>
      </c>
      <c r="L239" s="33"/>
      <c r="M239" s="140" t="s">
        <v>20</v>
      </c>
      <c r="N239" s="141" t="s">
        <v>51</v>
      </c>
      <c r="P239" s="142">
        <f t="shared" ref="P239:P257" si="71">O239*H239</f>
        <v>0</v>
      </c>
      <c r="Q239" s="142">
        <v>0</v>
      </c>
      <c r="R239" s="142">
        <f t="shared" ref="R239:R257" si="72">Q239*H239</f>
        <v>0</v>
      </c>
      <c r="S239" s="142">
        <v>0</v>
      </c>
      <c r="T239" s="143">
        <f t="shared" ref="T239:T257" si="73">S239*H239</f>
        <v>0</v>
      </c>
      <c r="AR239" s="144" t="s">
        <v>350</v>
      </c>
      <c r="AT239" s="144" t="s">
        <v>194</v>
      </c>
      <c r="AU239" s="144" t="s">
        <v>89</v>
      </c>
      <c r="AY239" s="18" t="s">
        <v>192</v>
      </c>
      <c r="BE239" s="145">
        <f t="shared" ref="BE239:BE257" si="74">IF(N239="základní",J239,0)</f>
        <v>0</v>
      </c>
      <c r="BF239" s="145">
        <f t="shared" ref="BF239:BF257" si="75">IF(N239="snížená",J239,0)</f>
        <v>0</v>
      </c>
      <c r="BG239" s="145">
        <f t="shared" ref="BG239:BG257" si="76">IF(N239="zákl. přenesená",J239,0)</f>
        <v>0</v>
      </c>
      <c r="BH239" s="145">
        <f t="shared" ref="BH239:BH257" si="77">IF(N239="sníž. přenesená",J239,0)</f>
        <v>0</v>
      </c>
      <c r="BI239" s="145">
        <f t="shared" ref="BI239:BI257" si="78">IF(N239="nulová",J239,0)</f>
        <v>0</v>
      </c>
      <c r="BJ239" s="18" t="s">
        <v>22</v>
      </c>
      <c r="BK239" s="145">
        <f t="shared" ref="BK239:BK257" si="79">ROUND(I239*H239,2)</f>
        <v>0</v>
      </c>
      <c r="BL239" s="18" t="s">
        <v>350</v>
      </c>
      <c r="BM239" s="144" t="s">
        <v>5852</v>
      </c>
    </row>
    <row r="240" spans="2:65" s="1" customFormat="1" ht="16.5" customHeight="1" x14ac:dyDescent="0.2">
      <c r="B240" s="33"/>
      <c r="C240" s="133" t="s">
        <v>1169</v>
      </c>
      <c r="D240" s="133" t="s">
        <v>194</v>
      </c>
      <c r="E240" s="134" t="s">
        <v>5853</v>
      </c>
      <c r="F240" s="135" t="s">
        <v>5854</v>
      </c>
      <c r="G240" s="136" t="s">
        <v>869</v>
      </c>
      <c r="H240" s="137">
        <v>3</v>
      </c>
      <c r="I240" s="138"/>
      <c r="J240" s="139">
        <f t="shared" si="70"/>
        <v>0</v>
      </c>
      <c r="K240" s="135" t="s">
        <v>20</v>
      </c>
      <c r="L240" s="33"/>
      <c r="M240" s="140" t="s">
        <v>20</v>
      </c>
      <c r="N240" s="141" t="s">
        <v>51</v>
      </c>
      <c r="P240" s="142">
        <f t="shared" si="71"/>
        <v>0</v>
      </c>
      <c r="Q240" s="142">
        <v>0</v>
      </c>
      <c r="R240" s="142">
        <f t="shared" si="72"/>
        <v>0</v>
      </c>
      <c r="S240" s="142">
        <v>0</v>
      </c>
      <c r="T240" s="143">
        <f t="shared" si="73"/>
        <v>0</v>
      </c>
      <c r="AR240" s="144" t="s">
        <v>350</v>
      </c>
      <c r="AT240" s="144" t="s">
        <v>194</v>
      </c>
      <c r="AU240" s="144" t="s">
        <v>89</v>
      </c>
      <c r="AY240" s="18" t="s">
        <v>192</v>
      </c>
      <c r="BE240" s="145">
        <f t="shared" si="74"/>
        <v>0</v>
      </c>
      <c r="BF240" s="145">
        <f t="shared" si="75"/>
        <v>0</v>
      </c>
      <c r="BG240" s="145">
        <f t="shared" si="76"/>
        <v>0</v>
      </c>
      <c r="BH240" s="145">
        <f t="shared" si="77"/>
        <v>0</v>
      </c>
      <c r="BI240" s="145">
        <f t="shared" si="78"/>
        <v>0</v>
      </c>
      <c r="BJ240" s="18" t="s">
        <v>22</v>
      </c>
      <c r="BK240" s="145">
        <f t="shared" si="79"/>
        <v>0</v>
      </c>
      <c r="BL240" s="18" t="s">
        <v>350</v>
      </c>
      <c r="BM240" s="144" t="s">
        <v>5855</v>
      </c>
    </row>
    <row r="241" spans="2:65" s="1" customFormat="1" ht="16.5" customHeight="1" x14ac:dyDescent="0.2">
      <c r="B241" s="33"/>
      <c r="C241" s="133" t="s">
        <v>1176</v>
      </c>
      <c r="D241" s="133" t="s">
        <v>194</v>
      </c>
      <c r="E241" s="134" t="s">
        <v>5856</v>
      </c>
      <c r="F241" s="135" t="s">
        <v>5857</v>
      </c>
      <c r="G241" s="136" t="s">
        <v>869</v>
      </c>
      <c r="H241" s="137">
        <v>1</v>
      </c>
      <c r="I241" s="138"/>
      <c r="J241" s="139">
        <f t="shared" si="70"/>
        <v>0</v>
      </c>
      <c r="K241" s="135" t="s">
        <v>20</v>
      </c>
      <c r="L241" s="33"/>
      <c r="M241" s="140" t="s">
        <v>20</v>
      </c>
      <c r="N241" s="141" t="s">
        <v>51</v>
      </c>
      <c r="P241" s="142">
        <f t="shared" si="71"/>
        <v>0</v>
      </c>
      <c r="Q241" s="142">
        <v>0</v>
      </c>
      <c r="R241" s="142">
        <f t="shared" si="72"/>
        <v>0</v>
      </c>
      <c r="S241" s="142">
        <v>0</v>
      </c>
      <c r="T241" s="143">
        <f t="shared" si="73"/>
        <v>0</v>
      </c>
      <c r="AR241" s="144" t="s">
        <v>350</v>
      </c>
      <c r="AT241" s="144" t="s">
        <v>194</v>
      </c>
      <c r="AU241" s="144" t="s">
        <v>89</v>
      </c>
      <c r="AY241" s="18" t="s">
        <v>192</v>
      </c>
      <c r="BE241" s="145">
        <f t="shared" si="74"/>
        <v>0</v>
      </c>
      <c r="BF241" s="145">
        <f t="shared" si="75"/>
        <v>0</v>
      </c>
      <c r="BG241" s="145">
        <f t="shared" si="76"/>
        <v>0</v>
      </c>
      <c r="BH241" s="145">
        <f t="shared" si="77"/>
        <v>0</v>
      </c>
      <c r="BI241" s="145">
        <f t="shared" si="78"/>
        <v>0</v>
      </c>
      <c r="BJ241" s="18" t="s">
        <v>22</v>
      </c>
      <c r="BK241" s="145">
        <f t="shared" si="79"/>
        <v>0</v>
      </c>
      <c r="BL241" s="18" t="s">
        <v>350</v>
      </c>
      <c r="BM241" s="144" t="s">
        <v>5858</v>
      </c>
    </row>
    <row r="242" spans="2:65" s="1" customFormat="1" ht="33" customHeight="1" x14ac:dyDescent="0.2">
      <c r="B242" s="33"/>
      <c r="C242" s="133" t="s">
        <v>1186</v>
      </c>
      <c r="D242" s="133" t="s">
        <v>194</v>
      </c>
      <c r="E242" s="134" t="s">
        <v>5859</v>
      </c>
      <c r="F242" s="135" t="s">
        <v>5860</v>
      </c>
      <c r="G242" s="136" t="s">
        <v>869</v>
      </c>
      <c r="H242" s="137">
        <v>2</v>
      </c>
      <c r="I242" s="138"/>
      <c r="J242" s="139">
        <f t="shared" si="70"/>
        <v>0</v>
      </c>
      <c r="K242" s="135" t="s">
        <v>20</v>
      </c>
      <c r="L242" s="33"/>
      <c r="M242" s="140" t="s">
        <v>20</v>
      </c>
      <c r="N242" s="141" t="s">
        <v>51</v>
      </c>
      <c r="P242" s="142">
        <f t="shared" si="71"/>
        <v>0</v>
      </c>
      <c r="Q242" s="142">
        <v>0</v>
      </c>
      <c r="R242" s="142">
        <f t="shared" si="72"/>
        <v>0</v>
      </c>
      <c r="S242" s="142">
        <v>0</v>
      </c>
      <c r="T242" s="143">
        <f t="shared" si="73"/>
        <v>0</v>
      </c>
      <c r="AR242" s="144" t="s">
        <v>350</v>
      </c>
      <c r="AT242" s="144" t="s">
        <v>194</v>
      </c>
      <c r="AU242" s="144" t="s">
        <v>89</v>
      </c>
      <c r="AY242" s="18" t="s">
        <v>192</v>
      </c>
      <c r="BE242" s="145">
        <f t="shared" si="74"/>
        <v>0</v>
      </c>
      <c r="BF242" s="145">
        <f t="shared" si="75"/>
        <v>0</v>
      </c>
      <c r="BG242" s="145">
        <f t="shared" si="76"/>
        <v>0</v>
      </c>
      <c r="BH242" s="145">
        <f t="shared" si="77"/>
        <v>0</v>
      </c>
      <c r="BI242" s="145">
        <f t="shared" si="78"/>
        <v>0</v>
      </c>
      <c r="BJ242" s="18" t="s">
        <v>22</v>
      </c>
      <c r="BK242" s="145">
        <f t="shared" si="79"/>
        <v>0</v>
      </c>
      <c r="BL242" s="18" t="s">
        <v>350</v>
      </c>
      <c r="BM242" s="144" t="s">
        <v>5861</v>
      </c>
    </row>
    <row r="243" spans="2:65" s="1" customFormat="1" ht="24.15" customHeight="1" x14ac:dyDescent="0.2">
      <c r="B243" s="33"/>
      <c r="C243" s="133" t="s">
        <v>1195</v>
      </c>
      <c r="D243" s="133" t="s">
        <v>194</v>
      </c>
      <c r="E243" s="134" t="s">
        <v>5862</v>
      </c>
      <c r="F243" s="135" t="s">
        <v>5863</v>
      </c>
      <c r="G243" s="136" t="s">
        <v>869</v>
      </c>
      <c r="H243" s="137">
        <v>1</v>
      </c>
      <c r="I243" s="138"/>
      <c r="J243" s="139">
        <f t="shared" si="70"/>
        <v>0</v>
      </c>
      <c r="K243" s="135" t="s">
        <v>20</v>
      </c>
      <c r="L243" s="33"/>
      <c r="M243" s="140" t="s">
        <v>20</v>
      </c>
      <c r="N243" s="141" t="s">
        <v>51</v>
      </c>
      <c r="P243" s="142">
        <f t="shared" si="71"/>
        <v>0</v>
      </c>
      <c r="Q243" s="142">
        <v>0</v>
      </c>
      <c r="R243" s="142">
        <f t="shared" si="72"/>
        <v>0</v>
      </c>
      <c r="S243" s="142">
        <v>0</v>
      </c>
      <c r="T243" s="143">
        <f t="shared" si="73"/>
        <v>0</v>
      </c>
      <c r="AR243" s="144" t="s">
        <v>350</v>
      </c>
      <c r="AT243" s="144" t="s">
        <v>194</v>
      </c>
      <c r="AU243" s="144" t="s">
        <v>89</v>
      </c>
      <c r="AY243" s="18" t="s">
        <v>192</v>
      </c>
      <c r="BE243" s="145">
        <f t="shared" si="74"/>
        <v>0</v>
      </c>
      <c r="BF243" s="145">
        <f t="shared" si="75"/>
        <v>0</v>
      </c>
      <c r="BG243" s="145">
        <f t="shared" si="76"/>
        <v>0</v>
      </c>
      <c r="BH243" s="145">
        <f t="shared" si="77"/>
        <v>0</v>
      </c>
      <c r="BI243" s="145">
        <f t="shared" si="78"/>
        <v>0</v>
      </c>
      <c r="BJ243" s="18" t="s">
        <v>22</v>
      </c>
      <c r="BK243" s="145">
        <f t="shared" si="79"/>
        <v>0</v>
      </c>
      <c r="BL243" s="18" t="s">
        <v>350</v>
      </c>
      <c r="BM243" s="144" t="s">
        <v>5864</v>
      </c>
    </row>
    <row r="244" spans="2:65" s="1" customFormat="1" ht="24.15" customHeight="1" x14ac:dyDescent="0.2">
      <c r="B244" s="33"/>
      <c r="C244" s="133" t="s">
        <v>1204</v>
      </c>
      <c r="D244" s="133" t="s">
        <v>194</v>
      </c>
      <c r="E244" s="134" t="s">
        <v>5865</v>
      </c>
      <c r="F244" s="135" t="s">
        <v>5866</v>
      </c>
      <c r="G244" s="136" t="s">
        <v>869</v>
      </c>
      <c r="H244" s="137">
        <v>1</v>
      </c>
      <c r="I244" s="138"/>
      <c r="J244" s="139">
        <f t="shared" si="70"/>
        <v>0</v>
      </c>
      <c r="K244" s="135" t="s">
        <v>20</v>
      </c>
      <c r="L244" s="33"/>
      <c r="M244" s="140" t="s">
        <v>20</v>
      </c>
      <c r="N244" s="141" t="s">
        <v>51</v>
      </c>
      <c r="P244" s="142">
        <f t="shared" si="71"/>
        <v>0</v>
      </c>
      <c r="Q244" s="142">
        <v>0</v>
      </c>
      <c r="R244" s="142">
        <f t="shared" si="72"/>
        <v>0</v>
      </c>
      <c r="S244" s="142">
        <v>0</v>
      </c>
      <c r="T244" s="143">
        <f t="shared" si="73"/>
        <v>0</v>
      </c>
      <c r="AR244" s="144" t="s">
        <v>350</v>
      </c>
      <c r="AT244" s="144" t="s">
        <v>194</v>
      </c>
      <c r="AU244" s="144" t="s">
        <v>89</v>
      </c>
      <c r="AY244" s="18" t="s">
        <v>192</v>
      </c>
      <c r="BE244" s="145">
        <f t="shared" si="74"/>
        <v>0</v>
      </c>
      <c r="BF244" s="145">
        <f t="shared" si="75"/>
        <v>0</v>
      </c>
      <c r="BG244" s="145">
        <f t="shared" si="76"/>
        <v>0</v>
      </c>
      <c r="BH244" s="145">
        <f t="shared" si="77"/>
        <v>0</v>
      </c>
      <c r="BI244" s="145">
        <f t="shared" si="78"/>
        <v>0</v>
      </c>
      <c r="BJ244" s="18" t="s">
        <v>22</v>
      </c>
      <c r="BK244" s="145">
        <f t="shared" si="79"/>
        <v>0</v>
      </c>
      <c r="BL244" s="18" t="s">
        <v>350</v>
      </c>
      <c r="BM244" s="144" t="s">
        <v>5867</v>
      </c>
    </row>
    <row r="245" spans="2:65" s="1" customFormat="1" ht="16.5" customHeight="1" x14ac:dyDescent="0.2">
      <c r="B245" s="33"/>
      <c r="C245" s="133" t="s">
        <v>1222</v>
      </c>
      <c r="D245" s="133" t="s">
        <v>194</v>
      </c>
      <c r="E245" s="134" t="s">
        <v>5868</v>
      </c>
      <c r="F245" s="135" t="s">
        <v>5869</v>
      </c>
      <c r="G245" s="136" t="s">
        <v>869</v>
      </c>
      <c r="H245" s="137">
        <v>1</v>
      </c>
      <c r="I245" s="138"/>
      <c r="J245" s="139">
        <f t="shared" si="70"/>
        <v>0</v>
      </c>
      <c r="K245" s="135" t="s">
        <v>20</v>
      </c>
      <c r="L245" s="33"/>
      <c r="M245" s="140" t="s">
        <v>20</v>
      </c>
      <c r="N245" s="141" t="s">
        <v>51</v>
      </c>
      <c r="P245" s="142">
        <f t="shared" si="71"/>
        <v>0</v>
      </c>
      <c r="Q245" s="142">
        <v>0</v>
      </c>
      <c r="R245" s="142">
        <f t="shared" si="72"/>
        <v>0</v>
      </c>
      <c r="S245" s="142">
        <v>0</v>
      </c>
      <c r="T245" s="143">
        <f t="shared" si="73"/>
        <v>0</v>
      </c>
      <c r="AR245" s="144" t="s">
        <v>350</v>
      </c>
      <c r="AT245" s="144" t="s">
        <v>194</v>
      </c>
      <c r="AU245" s="144" t="s">
        <v>89</v>
      </c>
      <c r="AY245" s="18" t="s">
        <v>192</v>
      </c>
      <c r="BE245" s="145">
        <f t="shared" si="74"/>
        <v>0</v>
      </c>
      <c r="BF245" s="145">
        <f t="shared" si="75"/>
        <v>0</v>
      </c>
      <c r="BG245" s="145">
        <f t="shared" si="76"/>
        <v>0</v>
      </c>
      <c r="BH245" s="145">
        <f t="shared" si="77"/>
        <v>0</v>
      </c>
      <c r="BI245" s="145">
        <f t="shared" si="78"/>
        <v>0</v>
      </c>
      <c r="BJ245" s="18" t="s">
        <v>22</v>
      </c>
      <c r="BK245" s="145">
        <f t="shared" si="79"/>
        <v>0</v>
      </c>
      <c r="BL245" s="18" t="s">
        <v>350</v>
      </c>
      <c r="BM245" s="144" t="s">
        <v>5870</v>
      </c>
    </row>
    <row r="246" spans="2:65" s="1" customFormat="1" ht="16.5" customHeight="1" x14ac:dyDescent="0.2">
      <c r="B246" s="33"/>
      <c r="C246" s="133" t="s">
        <v>1024</v>
      </c>
      <c r="D246" s="133" t="s">
        <v>194</v>
      </c>
      <c r="E246" s="134" t="s">
        <v>5871</v>
      </c>
      <c r="F246" s="135" t="s">
        <v>5872</v>
      </c>
      <c r="G246" s="136" t="s">
        <v>869</v>
      </c>
      <c r="H246" s="137">
        <v>1</v>
      </c>
      <c r="I246" s="138"/>
      <c r="J246" s="139">
        <f t="shared" si="70"/>
        <v>0</v>
      </c>
      <c r="K246" s="135" t="s">
        <v>20</v>
      </c>
      <c r="L246" s="33"/>
      <c r="M246" s="140" t="s">
        <v>20</v>
      </c>
      <c r="N246" s="141" t="s">
        <v>51</v>
      </c>
      <c r="P246" s="142">
        <f t="shared" si="71"/>
        <v>0</v>
      </c>
      <c r="Q246" s="142">
        <v>0</v>
      </c>
      <c r="R246" s="142">
        <f t="shared" si="72"/>
        <v>0</v>
      </c>
      <c r="S246" s="142">
        <v>0</v>
      </c>
      <c r="T246" s="143">
        <f t="shared" si="73"/>
        <v>0</v>
      </c>
      <c r="AR246" s="144" t="s">
        <v>350</v>
      </c>
      <c r="AT246" s="144" t="s">
        <v>194</v>
      </c>
      <c r="AU246" s="144" t="s">
        <v>89</v>
      </c>
      <c r="AY246" s="18" t="s">
        <v>192</v>
      </c>
      <c r="BE246" s="145">
        <f t="shared" si="74"/>
        <v>0</v>
      </c>
      <c r="BF246" s="145">
        <f t="shared" si="75"/>
        <v>0</v>
      </c>
      <c r="BG246" s="145">
        <f t="shared" si="76"/>
        <v>0</v>
      </c>
      <c r="BH246" s="145">
        <f t="shared" si="77"/>
        <v>0</v>
      </c>
      <c r="BI246" s="145">
        <f t="shared" si="78"/>
        <v>0</v>
      </c>
      <c r="BJ246" s="18" t="s">
        <v>22</v>
      </c>
      <c r="BK246" s="145">
        <f t="shared" si="79"/>
        <v>0</v>
      </c>
      <c r="BL246" s="18" t="s">
        <v>350</v>
      </c>
      <c r="BM246" s="144" t="s">
        <v>5873</v>
      </c>
    </row>
    <row r="247" spans="2:65" s="1" customFormat="1" ht="16.5" customHeight="1" x14ac:dyDescent="0.2">
      <c r="B247" s="33"/>
      <c r="C247" s="133" t="s">
        <v>1031</v>
      </c>
      <c r="D247" s="133" t="s">
        <v>194</v>
      </c>
      <c r="E247" s="134" t="s">
        <v>5874</v>
      </c>
      <c r="F247" s="135" t="s">
        <v>5875</v>
      </c>
      <c r="G247" s="136" t="s">
        <v>869</v>
      </c>
      <c r="H247" s="137">
        <v>1</v>
      </c>
      <c r="I247" s="138"/>
      <c r="J247" s="139">
        <f t="shared" si="70"/>
        <v>0</v>
      </c>
      <c r="K247" s="135" t="s">
        <v>20</v>
      </c>
      <c r="L247" s="33"/>
      <c r="M247" s="140" t="s">
        <v>20</v>
      </c>
      <c r="N247" s="141" t="s">
        <v>51</v>
      </c>
      <c r="P247" s="142">
        <f t="shared" si="71"/>
        <v>0</v>
      </c>
      <c r="Q247" s="142">
        <v>0</v>
      </c>
      <c r="R247" s="142">
        <f t="shared" si="72"/>
        <v>0</v>
      </c>
      <c r="S247" s="142">
        <v>0</v>
      </c>
      <c r="T247" s="143">
        <f t="shared" si="73"/>
        <v>0</v>
      </c>
      <c r="AR247" s="144" t="s">
        <v>350</v>
      </c>
      <c r="AT247" s="144" t="s">
        <v>194</v>
      </c>
      <c r="AU247" s="144" t="s">
        <v>89</v>
      </c>
      <c r="AY247" s="18" t="s">
        <v>192</v>
      </c>
      <c r="BE247" s="145">
        <f t="shared" si="74"/>
        <v>0</v>
      </c>
      <c r="BF247" s="145">
        <f t="shared" si="75"/>
        <v>0</v>
      </c>
      <c r="BG247" s="145">
        <f t="shared" si="76"/>
        <v>0</v>
      </c>
      <c r="BH247" s="145">
        <f t="shared" si="77"/>
        <v>0</v>
      </c>
      <c r="BI247" s="145">
        <f t="shared" si="78"/>
        <v>0</v>
      </c>
      <c r="BJ247" s="18" t="s">
        <v>22</v>
      </c>
      <c r="BK247" s="145">
        <f t="shared" si="79"/>
        <v>0</v>
      </c>
      <c r="BL247" s="18" t="s">
        <v>350</v>
      </c>
      <c r="BM247" s="144" t="s">
        <v>5876</v>
      </c>
    </row>
    <row r="248" spans="2:65" s="1" customFormat="1" ht="16.5" customHeight="1" x14ac:dyDescent="0.2">
      <c r="B248" s="33"/>
      <c r="C248" s="133" t="s">
        <v>1037</v>
      </c>
      <c r="D248" s="133" t="s">
        <v>194</v>
      </c>
      <c r="E248" s="134" t="s">
        <v>5877</v>
      </c>
      <c r="F248" s="135" t="s">
        <v>5878</v>
      </c>
      <c r="G248" s="136" t="s">
        <v>869</v>
      </c>
      <c r="H248" s="137">
        <v>1</v>
      </c>
      <c r="I248" s="138"/>
      <c r="J248" s="139">
        <f t="shared" si="70"/>
        <v>0</v>
      </c>
      <c r="K248" s="135" t="s">
        <v>20</v>
      </c>
      <c r="L248" s="33"/>
      <c r="M248" s="140" t="s">
        <v>20</v>
      </c>
      <c r="N248" s="141" t="s">
        <v>51</v>
      </c>
      <c r="P248" s="142">
        <f t="shared" si="71"/>
        <v>0</v>
      </c>
      <c r="Q248" s="142">
        <v>0</v>
      </c>
      <c r="R248" s="142">
        <f t="shared" si="72"/>
        <v>0</v>
      </c>
      <c r="S248" s="142">
        <v>0</v>
      </c>
      <c r="T248" s="143">
        <f t="shared" si="73"/>
        <v>0</v>
      </c>
      <c r="AR248" s="144" t="s">
        <v>350</v>
      </c>
      <c r="AT248" s="144" t="s">
        <v>194</v>
      </c>
      <c r="AU248" s="144" t="s">
        <v>89</v>
      </c>
      <c r="AY248" s="18" t="s">
        <v>192</v>
      </c>
      <c r="BE248" s="145">
        <f t="shared" si="74"/>
        <v>0</v>
      </c>
      <c r="BF248" s="145">
        <f t="shared" si="75"/>
        <v>0</v>
      </c>
      <c r="BG248" s="145">
        <f t="shared" si="76"/>
        <v>0</v>
      </c>
      <c r="BH248" s="145">
        <f t="shared" si="77"/>
        <v>0</v>
      </c>
      <c r="BI248" s="145">
        <f t="shared" si="78"/>
        <v>0</v>
      </c>
      <c r="BJ248" s="18" t="s">
        <v>22</v>
      </c>
      <c r="BK248" s="145">
        <f t="shared" si="79"/>
        <v>0</v>
      </c>
      <c r="BL248" s="18" t="s">
        <v>350</v>
      </c>
      <c r="BM248" s="144" t="s">
        <v>5879</v>
      </c>
    </row>
    <row r="249" spans="2:65" s="1" customFormat="1" ht="37.799999999999997" customHeight="1" x14ac:dyDescent="0.2">
      <c r="B249" s="33"/>
      <c r="C249" s="133" t="s">
        <v>901</v>
      </c>
      <c r="D249" s="133" t="s">
        <v>194</v>
      </c>
      <c r="E249" s="134" t="s">
        <v>5880</v>
      </c>
      <c r="F249" s="135" t="s">
        <v>5881</v>
      </c>
      <c r="G249" s="136" t="s">
        <v>869</v>
      </c>
      <c r="H249" s="137">
        <v>194</v>
      </c>
      <c r="I249" s="138"/>
      <c r="J249" s="139">
        <f t="shared" si="70"/>
        <v>0</v>
      </c>
      <c r="K249" s="135" t="s">
        <v>20</v>
      </c>
      <c r="L249" s="33"/>
      <c r="M249" s="140" t="s">
        <v>20</v>
      </c>
      <c r="N249" s="141" t="s">
        <v>51</v>
      </c>
      <c r="P249" s="142">
        <f t="shared" si="71"/>
        <v>0</v>
      </c>
      <c r="Q249" s="142">
        <v>0</v>
      </c>
      <c r="R249" s="142">
        <f t="shared" si="72"/>
        <v>0</v>
      </c>
      <c r="S249" s="142">
        <v>0</v>
      </c>
      <c r="T249" s="143">
        <f t="shared" si="73"/>
        <v>0</v>
      </c>
      <c r="AR249" s="144" t="s">
        <v>350</v>
      </c>
      <c r="AT249" s="144" t="s">
        <v>194</v>
      </c>
      <c r="AU249" s="144" t="s">
        <v>89</v>
      </c>
      <c r="AY249" s="18" t="s">
        <v>192</v>
      </c>
      <c r="BE249" s="145">
        <f t="shared" si="74"/>
        <v>0</v>
      </c>
      <c r="BF249" s="145">
        <f t="shared" si="75"/>
        <v>0</v>
      </c>
      <c r="BG249" s="145">
        <f t="shared" si="76"/>
        <v>0</v>
      </c>
      <c r="BH249" s="145">
        <f t="shared" si="77"/>
        <v>0</v>
      </c>
      <c r="BI249" s="145">
        <f t="shared" si="78"/>
        <v>0</v>
      </c>
      <c r="BJ249" s="18" t="s">
        <v>22</v>
      </c>
      <c r="BK249" s="145">
        <f t="shared" si="79"/>
        <v>0</v>
      </c>
      <c r="BL249" s="18" t="s">
        <v>350</v>
      </c>
      <c r="BM249" s="144" t="s">
        <v>5882</v>
      </c>
    </row>
    <row r="250" spans="2:65" s="1" customFormat="1" ht="16.5" customHeight="1" x14ac:dyDescent="0.2">
      <c r="B250" s="33"/>
      <c r="C250" s="133" t="s">
        <v>907</v>
      </c>
      <c r="D250" s="133" t="s">
        <v>194</v>
      </c>
      <c r="E250" s="134" t="s">
        <v>5883</v>
      </c>
      <c r="F250" s="135" t="s">
        <v>5884</v>
      </c>
      <c r="G250" s="136" t="s">
        <v>869</v>
      </c>
      <c r="H250" s="137">
        <v>1</v>
      </c>
      <c r="I250" s="138"/>
      <c r="J250" s="139">
        <f t="shared" si="70"/>
        <v>0</v>
      </c>
      <c r="K250" s="135" t="s">
        <v>20</v>
      </c>
      <c r="L250" s="33"/>
      <c r="M250" s="140" t="s">
        <v>20</v>
      </c>
      <c r="N250" s="141" t="s">
        <v>51</v>
      </c>
      <c r="P250" s="142">
        <f t="shared" si="71"/>
        <v>0</v>
      </c>
      <c r="Q250" s="142">
        <v>0</v>
      </c>
      <c r="R250" s="142">
        <f t="shared" si="72"/>
        <v>0</v>
      </c>
      <c r="S250" s="142">
        <v>0</v>
      </c>
      <c r="T250" s="143">
        <f t="shared" si="73"/>
        <v>0</v>
      </c>
      <c r="AR250" s="144" t="s">
        <v>350</v>
      </c>
      <c r="AT250" s="144" t="s">
        <v>194</v>
      </c>
      <c r="AU250" s="144" t="s">
        <v>89</v>
      </c>
      <c r="AY250" s="18" t="s">
        <v>192</v>
      </c>
      <c r="BE250" s="145">
        <f t="shared" si="74"/>
        <v>0</v>
      </c>
      <c r="BF250" s="145">
        <f t="shared" si="75"/>
        <v>0</v>
      </c>
      <c r="BG250" s="145">
        <f t="shared" si="76"/>
        <v>0</v>
      </c>
      <c r="BH250" s="145">
        <f t="shared" si="77"/>
        <v>0</v>
      </c>
      <c r="BI250" s="145">
        <f t="shared" si="78"/>
        <v>0</v>
      </c>
      <c r="BJ250" s="18" t="s">
        <v>22</v>
      </c>
      <c r="BK250" s="145">
        <f t="shared" si="79"/>
        <v>0</v>
      </c>
      <c r="BL250" s="18" t="s">
        <v>350</v>
      </c>
      <c r="BM250" s="144" t="s">
        <v>5885</v>
      </c>
    </row>
    <row r="251" spans="2:65" s="1" customFormat="1" ht="16.5" customHeight="1" x14ac:dyDescent="0.2">
      <c r="B251" s="33"/>
      <c r="C251" s="133" t="s">
        <v>895</v>
      </c>
      <c r="D251" s="133" t="s">
        <v>194</v>
      </c>
      <c r="E251" s="134" t="s">
        <v>5886</v>
      </c>
      <c r="F251" s="135" t="s">
        <v>5887</v>
      </c>
      <c r="G251" s="136" t="s">
        <v>869</v>
      </c>
      <c r="H251" s="137">
        <v>4</v>
      </c>
      <c r="I251" s="138"/>
      <c r="J251" s="139">
        <f t="shared" si="70"/>
        <v>0</v>
      </c>
      <c r="K251" s="135" t="s">
        <v>20</v>
      </c>
      <c r="L251" s="33"/>
      <c r="M251" s="140" t="s">
        <v>20</v>
      </c>
      <c r="N251" s="141" t="s">
        <v>51</v>
      </c>
      <c r="P251" s="142">
        <f t="shared" si="71"/>
        <v>0</v>
      </c>
      <c r="Q251" s="142">
        <v>0</v>
      </c>
      <c r="R251" s="142">
        <f t="shared" si="72"/>
        <v>0</v>
      </c>
      <c r="S251" s="142">
        <v>0</v>
      </c>
      <c r="T251" s="143">
        <f t="shared" si="73"/>
        <v>0</v>
      </c>
      <c r="AR251" s="144" t="s">
        <v>350</v>
      </c>
      <c r="AT251" s="144" t="s">
        <v>194</v>
      </c>
      <c r="AU251" s="144" t="s">
        <v>89</v>
      </c>
      <c r="AY251" s="18" t="s">
        <v>192</v>
      </c>
      <c r="BE251" s="145">
        <f t="shared" si="74"/>
        <v>0</v>
      </c>
      <c r="BF251" s="145">
        <f t="shared" si="75"/>
        <v>0</v>
      </c>
      <c r="BG251" s="145">
        <f t="shared" si="76"/>
        <v>0</v>
      </c>
      <c r="BH251" s="145">
        <f t="shared" si="77"/>
        <v>0</v>
      </c>
      <c r="BI251" s="145">
        <f t="shared" si="78"/>
        <v>0</v>
      </c>
      <c r="BJ251" s="18" t="s">
        <v>22</v>
      </c>
      <c r="BK251" s="145">
        <f t="shared" si="79"/>
        <v>0</v>
      </c>
      <c r="BL251" s="18" t="s">
        <v>350</v>
      </c>
      <c r="BM251" s="144" t="s">
        <v>5888</v>
      </c>
    </row>
    <row r="252" spans="2:65" s="1" customFormat="1" ht="16.5" customHeight="1" x14ac:dyDescent="0.2">
      <c r="B252" s="33"/>
      <c r="C252" s="133" t="s">
        <v>2195</v>
      </c>
      <c r="D252" s="133" t="s">
        <v>194</v>
      </c>
      <c r="E252" s="134" t="s">
        <v>5889</v>
      </c>
      <c r="F252" s="135" t="s">
        <v>5890</v>
      </c>
      <c r="G252" s="136" t="s">
        <v>869</v>
      </c>
      <c r="H252" s="137">
        <v>1</v>
      </c>
      <c r="I252" s="138"/>
      <c r="J252" s="139">
        <f t="shared" si="70"/>
        <v>0</v>
      </c>
      <c r="K252" s="135" t="s">
        <v>20</v>
      </c>
      <c r="L252" s="33"/>
      <c r="M252" s="140" t="s">
        <v>20</v>
      </c>
      <c r="N252" s="141" t="s">
        <v>51</v>
      </c>
      <c r="P252" s="142">
        <f t="shared" si="71"/>
        <v>0</v>
      </c>
      <c r="Q252" s="142">
        <v>0</v>
      </c>
      <c r="R252" s="142">
        <f t="shared" si="72"/>
        <v>0</v>
      </c>
      <c r="S252" s="142">
        <v>0</v>
      </c>
      <c r="T252" s="143">
        <f t="shared" si="73"/>
        <v>0</v>
      </c>
      <c r="AR252" s="144" t="s">
        <v>350</v>
      </c>
      <c r="AT252" s="144" t="s">
        <v>194</v>
      </c>
      <c r="AU252" s="144" t="s">
        <v>89</v>
      </c>
      <c r="AY252" s="18" t="s">
        <v>192</v>
      </c>
      <c r="BE252" s="145">
        <f t="shared" si="74"/>
        <v>0</v>
      </c>
      <c r="BF252" s="145">
        <f t="shared" si="75"/>
        <v>0</v>
      </c>
      <c r="BG252" s="145">
        <f t="shared" si="76"/>
        <v>0</v>
      </c>
      <c r="BH252" s="145">
        <f t="shared" si="77"/>
        <v>0</v>
      </c>
      <c r="BI252" s="145">
        <f t="shared" si="78"/>
        <v>0</v>
      </c>
      <c r="BJ252" s="18" t="s">
        <v>22</v>
      </c>
      <c r="BK252" s="145">
        <f t="shared" si="79"/>
        <v>0</v>
      </c>
      <c r="BL252" s="18" t="s">
        <v>350</v>
      </c>
      <c r="BM252" s="144" t="s">
        <v>5891</v>
      </c>
    </row>
    <row r="253" spans="2:65" s="1" customFormat="1" ht="16.5" customHeight="1" x14ac:dyDescent="0.2">
      <c r="B253" s="33"/>
      <c r="C253" s="133" t="s">
        <v>2200</v>
      </c>
      <c r="D253" s="133" t="s">
        <v>194</v>
      </c>
      <c r="E253" s="134" t="s">
        <v>5892</v>
      </c>
      <c r="F253" s="135" t="s">
        <v>5893</v>
      </c>
      <c r="G253" s="136" t="s">
        <v>869</v>
      </c>
      <c r="H253" s="137">
        <v>1</v>
      </c>
      <c r="I253" s="138"/>
      <c r="J253" s="139">
        <f t="shared" si="70"/>
        <v>0</v>
      </c>
      <c r="K253" s="135" t="s">
        <v>20</v>
      </c>
      <c r="L253" s="33"/>
      <c r="M253" s="140" t="s">
        <v>20</v>
      </c>
      <c r="N253" s="141" t="s">
        <v>51</v>
      </c>
      <c r="P253" s="142">
        <f t="shared" si="71"/>
        <v>0</v>
      </c>
      <c r="Q253" s="142">
        <v>0</v>
      </c>
      <c r="R253" s="142">
        <f t="shared" si="72"/>
        <v>0</v>
      </c>
      <c r="S253" s="142">
        <v>0</v>
      </c>
      <c r="T253" s="143">
        <f t="shared" si="73"/>
        <v>0</v>
      </c>
      <c r="AR253" s="144" t="s">
        <v>350</v>
      </c>
      <c r="AT253" s="144" t="s">
        <v>194</v>
      </c>
      <c r="AU253" s="144" t="s">
        <v>89</v>
      </c>
      <c r="AY253" s="18" t="s">
        <v>192</v>
      </c>
      <c r="BE253" s="145">
        <f t="shared" si="74"/>
        <v>0</v>
      </c>
      <c r="BF253" s="145">
        <f t="shared" si="75"/>
        <v>0</v>
      </c>
      <c r="BG253" s="145">
        <f t="shared" si="76"/>
        <v>0</v>
      </c>
      <c r="BH253" s="145">
        <f t="shared" si="77"/>
        <v>0</v>
      </c>
      <c r="BI253" s="145">
        <f t="shared" si="78"/>
        <v>0</v>
      </c>
      <c r="BJ253" s="18" t="s">
        <v>22</v>
      </c>
      <c r="BK253" s="145">
        <f t="shared" si="79"/>
        <v>0</v>
      </c>
      <c r="BL253" s="18" t="s">
        <v>350</v>
      </c>
      <c r="BM253" s="144" t="s">
        <v>5894</v>
      </c>
    </row>
    <row r="254" spans="2:65" s="1" customFormat="1" ht="16.5" customHeight="1" x14ac:dyDescent="0.2">
      <c r="B254" s="33"/>
      <c r="C254" s="133" t="s">
        <v>2210</v>
      </c>
      <c r="D254" s="133" t="s">
        <v>194</v>
      </c>
      <c r="E254" s="134" t="s">
        <v>5895</v>
      </c>
      <c r="F254" s="135" t="s">
        <v>5896</v>
      </c>
      <c r="G254" s="136" t="s">
        <v>869</v>
      </c>
      <c r="H254" s="137">
        <v>1</v>
      </c>
      <c r="I254" s="138"/>
      <c r="J254" s="139">
        <f t="shared" si="70"/>
        <v>0</v>
      </c>
      <c r="K254" s="135" t="s">
        <v>20</v>
      </c>
      <c r="L254" s="33"/>
      <c r="M254" s="140" t="s">
        <v>20</v>
      </c>
      <c r="N254" s="141" t="s">
        <v>51</v>
      </c>
      <c r="P254" s="142">
        <f t="shared" si="71"/>
        <v>0</v>
      </c>
      <c r="Q254" s="142">
        <v>0</v>
      </c>
      <c r="R254" s="142">
        <f t="shared" si="72"/>
        <v>0</v>
      </c>
      <c r="S254" s="142">
        <v>0</v>
      </c>
      <c r="T254" s="143">
        <f t="shared" si="73"/>
        <v>0</v>
      </c>
      <c r="AR254" s="144" t="s">
        <v>350</v>
      </c>
      <c r="AT254" s="144" t="s">
        <v>194</v>
      </c>
      <c r="AU254" s="144" t="s">
        <v>89</v>
      </c>
      <c r="AY254" s="18" t="s">
        <v>192</v>
      </c>
      <c r="BE254" s="145">
        <f t="shared" si="74"/>
        <v>0</v>
      </c>
      <c r="BF254" s="145">
        <f t="shared" si="75"/>
        <v>0</v>
      </c>
      <c r="BG254" s="145">
        <f t="shared" si="76"/>
        <v>0</v>
      </c>
      <c r="BH254" s="145">
        <f t="shared" si="77"/>
        <v>0</v>
      </c>
      <c r="BI254" s="145">
        <f t="shared" si="78"/>
        <v>0</v>
      </c>
      <c r="BJ254" s="18" t="s">
        <v>22</v>
      </c>
      <c r="BK254" s="145">
        <f t="shared" si="79"/>
        <v>0</v>
      </c>
      <c r="BL254" s="18" t="s">
        <v>350</v>
      </c>
      <c r="BM254" s="144" t="s">
        <v>5897</v>
      </c>
    </row>
    <row r="255" spans="2:65" s="1" customFormat="1" ht="16.5" customHeight="1" x14ac:dyDescent="0.2">
      <c r="B255" s="33"/>
      <c r="C255" s="133" t="s">
        <v>2217</v>
      </c>
      <c r="D255" s="133" t="s">
        <v>194</v>
      </c>
      <c r="E255" s="134" t="s">
        <v>5898</v>
      </c>
      <c r="F255" s="135" t="s">
        <v>5899</v>
      </c>
      <c r="G255" s="136" t="s">
        <v>869</v>
      </c>
      <c r="H255" s="137">
        <v>2</v>
      </c>
      <c r="I255" s="138"/>
      <c r="J255" s="139">
        <f t="shared" si="70"/>
        <v>0</v>
      </c>
      <c r="K255" s="135" t="s">
        <v>20</v>
      </c>
      <c r="L255" s="33"/>
      <c r="M255" s="140" t="s">
        <v>20</v>
      </c>
      <c r="N255" s="141" t="s">
        <v>51</v>
      </c>
      <c r="P255" s="142">
        <f t="shared" si="71"/>
        <v>0</v>
      </c>
      <c r="Q255" s="142">
        <v>0</v>
      </c>
      <c r="R255" s="142">
        <f t="shared" si="72"/>
        <v>0</v>
      </c>
      <c r="S255" s="142">
        <v>0</v>
      </c>
      <c r="T255" s="143">
        <f t="shared" si="73"/>
        <v>0</v>
      </c>
      <c r="AR255" s="144" t="s">
        <v>350</v>
      </c>
      <c r="AT255" s="144" t="s">
        <v>194</v>
      </c>
      <c r="AU255" s="144" t="s">
        <v>89</v>
      </c>
      <c r="AY255" s="18" t="s">
        <v>192</v>
      </c>
      <c r="BE255" s="145">
        <f t="shared" si="74"/>
        <v>0</v>
      </c>
      <c r="BF255" s="145">
        <f t="shared" si="75"/>
        <v>0</v>
      </c>
      <c r="BG255" s="145">
        <f t="shared" si="76"/>
        <v>0</v>
      </c>
      <c r="BH255" s="145">
        <f t="shared" si="77"/>
        <v>0</v>
      </c>
      <c r="BI255" s="145">
        <f t="shared" si="78"/>
        <v>0</v>
      </c>
      <c r="BJ255" s="18" t="s">
        <v>22</v>
      </c>
      <c r="BK255" s="145">
        <f t="shared" si="79"/>
        <v>0</v>
      </c>
      <c r="BL255" s="18" t="s">
        <v>350</v>
      </c>
      <c r="BM255" s="144" t="s">
        <v>5900</v>
      </c>
    </row>
    <row r="256" spans="2:65" s="1" customFormat="1" ht="16.5" customHeight="1" x14ac:dyDescent="0.2">
      <c r="B256" s="33"/>
      <c r="C256" s="133" t="s">
        <v>2227</v>
      </c>
      <c r="D256" s="133" t="s">
        <v>194</v>
      </c>
      <c r="E256" s="134" t="s">
        <v>5901</v>
      </c>
      <c r="F256" s="135" t="s">
        <v>5902</v>
      </c>
      <c r="G256" s="136" t="s">
        <v>869</v>
      </c>
      <c r="H256" s="137">
        <v>1</v>
      </c>
      <c r="I256" s="138"/>
      <c r="J256" s="139">
        <f t="shared" si="70"/>
        <v>0</v>
      </c>
      <c r="K256" s="135" t="s">
        <v>20</v>
      </c>
      <c r="L256" s="33"/>
      <c r="M256" s="140" t="s">
        <v>20</v>
      </c>
      <c r="N256" s="141" t="s">
        <v>51</v>
      </c>
      <c r="P256" s="142">
        <f t="shared" si="71"/>
        <v>0</v>
      </c>
      <c r="Q256" s="142">
        <v>0</v>
      </c>
      <c r="R256" s="142">
        <f t="shared" si="72"/>
        <v>0</v>
      </c>
      <c r="S256" s="142">
        <v>0</v>
      </c>
      <c r="T256" s="143">
        <f t="shared" si="73"/>
        <v>0</v>
      </c>
      <c r="AR256" s="144" t="s">
        <v>350</v>
      </c>
      <c r="AT256" s="144" t="s">
        <v>194</v>
      </c>
      <c r="AU256" s="144" t="s">
        <v>89</v>
      </c>
      <c r="AY256" s="18" t="s">
        <v>192</v>
      </c>
      <c r="BE256" s="145">
        <f t="shared" si="74"/>
        <v>0</v>
      </c>
      <c r="BF256" s="145">
        <f t="shared" si="75"/>
        <v>0</v>
      </c>
      <c r="BG256" s="145">
        <f t="shared" si="76"/>
        <v>0</v>
      </c>
      <c r="BH256" s="145">
        <f t="shared" si="77"/>
        <v>0</v>
      </c>
      <c r="BI256" s="145">
        <f t="shared" si="78"/>
        <v>0</v>
      </c>
      <c r="BJ256" s="18" t="s">
        <v>22</v>
      </c>
      <c r="BK256" s="145">
        <f t="shared" si="79"/>
        <v>0</v>
      </c>
      <c r="BL256" s="18" t="s">
        <v>350</v>
      </c>
      <c r="BM256" s="144" t="s">
        <v>5903</v>
      </c>
    </row>
    <row r="257" spans="2:65" s="1" customFormat="1" ht="16.5" customHeight="1" x14ac:dyDescent="0.2">
      <c r="B257" s="33"/>
      <c r="C257" s="133" t="s">
        <v>2232</v>
      </c>
      <c r="D257" s="133" t="s">
        <v>194</v>
      </c>
      <c r="E257" s="134" t="s">
        <v>5904</v>
      </c>
      <c r="F257" s="135" t="s">
        <v>5905</v>
      </c>
      <c r="G257" s="136" t="s">
        <v>869</v>
      </c>
      <c r="H257" s="137">
        <v>1</v>
      </c>
      <c r="I257" s="138"/>
      <c r="J257" s="139">
        <f t="shared" si="70"/>
        <v>0</v>
      </c>
      <c r="K257" s="135" t="s">
        <v>20</v>
      </c>
      <c r="L257" s="33"/>
      <c r="M257" s="140" t="s">
        <v>20</v>
      </c>
      <c r="N257" s="141" t="s">
        <v>51</v>
      </c>
      <c r="P257" s="142">
        <f t="shared" si="71"/>
        <v>0</v>
      </c>
      <c r="Q257" s="142">
        <v>0</v>
      </c>
      <c r="R257" s="142">
        <f t="shared" si="72"/>
        <v>0</v>
      </c>
      <c r="S257" s="142">
        <v>0</v>
      </c>
      <c r="T257" s="143">
        <f t="shared" si="73"/>
        <v>0</v>
      </c>
      <c r="AR257" s="144" t="s">
        <v>350</v>
      </c>
      <c r="AT257" s="144" t="s">
        <v>194</v>
      </c>
      <c r="AU257" s="144" t="s">
        <v>89</v>
      </c>
      <c r="AY257" s="18" t="s">
        <v>192</v>
      </c>
      <c r="BE257" s="145">
        <f t="shared" si="74"/>
        <v>0</v>
      </c>
      <c r="BF257" s="145">
        <f t="shared" si="75"/>
        <v>0</v>
      </c>
      <c r="BG257" s="145">
        <f t="shared" si="76"/>
        <v>0</v>
      </c>
      <c r="BH257" s="145">
        <f t="shared" si="77"/>
        <v>0</v>
      </c>
      <c r="BI257" s="145">
        <f t="shared" si="78"/>
        <v>0</v>
      </c>
      <c r="BJ257" s="18" t="s">
        <v>22</v>
      </c>
      <c r="BK257" s="145">
        <f t="shared" si="79"/>
        <v>0</v>
      </c>
      <c r="BL257" s="18" t="s">
        <v>350</v>
      </c>
      <c r="BM257" s="144" t="s">
        <v>5906</v>
      </c>
    </row>
    <row r="258" spans="2:65" s="1" customFormat="1" ht="28.8" x14ac:dyDescent="0.2">
      <c r="B258" s="33"/>
      <c r="D258" s="151" t="s">
        <v>929</v>
      </c>
      <c r="F258" s="178" t="s">
        <v>5907</v>
      </c>
      <c r="I258" s="148"/>
      <c r="L258" s="33"/>
      <c r="M258" s="149"/>
      <c r="T258" s="54"/>
      <c r="AT258" s="18" t="s">
        <v>929</v>
      </c>
      <c r="AU258" s="18" t="s">
        <v>89</v>
      </c>
    </row>
    <row r="259" spans="2:65" s="1" customFormat="1" ht="16.5" customHeight="1" x14ac:dyDescent="0.2">
      <c r="B259" s="33"/>
      <c r="C259" s="133" t="s">
        <v>2237</v>
      </c>
      <c r="D259" s="133" t="s">
        <v>194</v>
      </c>
      <c r="E259" s="134" t="s">
        <v>5908</v>
      </c>
      <c r="F259" s="135" t="s">
        <v>5909</v>
      </c>
      <c r="G259" s="136" t="s">
        <v>869</v>
      </c>
      <c r="H259" s="137">
        <v>1</v>
      </c>
      <c r="I259" s="138"/>
      <c r="J259" s="139">
        <f t="shared" ref="J259:J272" si="80">ROUND(I259*H259,2)</f>
        <v>0</v>
      </c>
      <c r="K259" s="135" t="s">
        <v>20</v>
      </c>
      <c r="L259" s="33"/>
      <c r="M259" s="140" t="s">
        <v>20</v>
      </c>
      <c r="N259" s="141" t="s">
        <v>51</v>
      </c>
      <c r="P259" s="142">
        <f t="shared" ref="P259:P272" si="81">O259*H259</f>
        <v>0</v>
      </c>
      <c r="Q259" s="142">
        <v>0</v>
      </c>
      <c r="R259" s="142">
        <f t="shared" ref="R259:R272" si="82">Q259*H259</f>
        <v>0</v>
      </c>
      <c r="S259" s="142">
        <v>0</v>
      </c>
      <c r="T259" s="143">
        <f t="shared" ref="T259:T272" si="83">S259*H259</f>
        <v>0</v>
      </c>
      <c r="AR259" s="144" t="s">
        <v>350</v>
      </c>
      <c r="AT259" s="144" t="s">
        <v>194</v>
      </c>
      <c r="AU259" s="144" t="s">
        <v>89</v>
      </c>
      <c r="AY259" s="18" t="s">
        <v>192</v>
      </c>
      <c r="BE259" s="145">
        <f t="shared" ref="BE259:BE272" si="84">IF(N259="základní",J259,0)</f>
        <v>0</v>
      </c>
      <c r="BF259" s="145">
        <f t="shared" ref="BF259:BF272" si="85">IF(N259="snížená",J259,0)</f>
        <v>0</v>
      </c>
      <c r="BG259" s="145">
        <f t="shared" ref="BG259:BG272" si="86">IF(N259="zákl. přenesená",J259,0)</f>
        <v>0</v>
      </c>
      <c r="BH259" s="145">
        <f t="shared" ref="BH259:BH272" si="87">IF(N259="sníž. přenesená",J259,0)</f>
        <v>0</v>
      </c>
      <c r="BI259" s="145">
        <f t="shared" ref="BI259:BI272" si="88">IF(N259="nulová",J259,0)</f>
        <v>0</v>
      </c>
      <c r="BJ259" s="18" t="s">
        <v>22</v>
      </c>
      <c r="BK259" s="145">
        <f t="shared" ref="BK259:BK272" si="89">ROUND(I259*H259,2)</f>
        <v>0</v>
      </c>
      <c r="BL259" s="18" t="s">
        <v>350</v>
      </c>
      <c r="BM259" s="144" t="s">
        <v>5910</v>
      </c>
    </row>
    <row r="260" spans="2:65" s="1" customFormat="1" ht="16.5" customHeight="1" x14ac:dyDescent="0.2">
      <c r="B260" s="33"/>
      <c r="C260" s="133" t="s">
        <v>2248</v>
      </c>
      <c r="D260" s="133" t="s">
        <v>194</v>
      </c>
      <c r="E260" s="134" t="s">
        <v>5911</v>
      </c>
      <c r="F260" s="135" t="s">
        <v>5912</v>
      </c>
      <c r="G260" s="136" t="s">
        <v>869</v>
      </c>
      <c r="H260" s="137">
        <v>5</v>
      </c>
      <c r="I260" s="138"/>
      <c r="J260" s="139">
        <f t="shared" si="80"/>
        <v>0</v>
      </c>
      <c r="K260" s="135" t="s">
        <v>20</v>
      </c>
      <c r="L260" s="33"/>
      <c r="M260" s="140" t="s">
        <v>20</v>
      </c>
      <c r="N260" s="141" t="s">
        <v>51</v>
      </c>
      <c r="P260" s="142">
        <f t="shared" si="81"/>
        <v>0</v>
      </c>
      <c r="Q260" s="142">
        <v>0</v>
      </c>
      <c r="R260" s="142">
        <f t="shared" si="82"/>
        <v>0</v>
      </c>
      <c r="S260" s="142">
        <v>0</v>
      </c>
      <c r="T260" s="143">
        <f t="shared" si="83"/>
        <v>0</v>
      </c>
      <c r="AR260" s="144" t="s">
        <v>350</v>
      </c>
      <c r="AT260" s="144" t="s">
        <v>194</v>
      </c>
      <c r="AU260" s="144" t="s">
        <v>89</v>
      </c>
      <c r="AY260" s="18" t="s">
        <v>192</v>
      </c>
      <c r="BE260" s="145">
        <f t="shared" si="84"/>
        <v>0</v>
      </c>
      <c r="BF260" s="145">
        <f t="shared" si="85"/>
        <v>0</v>
      </c>
      <c r="BG260" s="145">
        <f t="shared" si="86"/>
        <v>0</v>
      </c>
      <c r="BH260" s="145">
        <f t="shared" si="87"/>
        <v>0</v>
      </c>
      <c r="BI260" s="145">
        <f t="shared" si="88"/>
        <v>0</v>
      </c>
      <c r="BJ260" s="18" t="s">
        <v>22</v>
      </c>
      <c r="BK260" s="145">
        <f t="shared" si="89"/>
        <v>0</v>
      </c>
      <c r="BL260" s="18" t="s">
        <v>350</v>
      </c>
      <c r="BM260" s="144" t="s">
        <v>5913</v>
      </c>
    </row>
    <row r="261" spans="2:65" s="1" customFormat="1" ht="16.5" customHeight="1" x14ac:dyDescent="0.2">
      <c r="B261" s="33"/>
      <c r="C261" s="133" t="s">
        <v>2255</v>
      </c>
      <c r="D261" s="133" t="s">
        <v>194</v>
      </c>
      <c r="E261" s="134" t="s">
        <v>5914</v>
      </c>
      <c r="F261" s="135" t="s">
        <v>5915</v>
      </c>
      <c r="G261" s="136" t="s">
        <v>869</v>
      </c>
      <c r="H261" s="137">
        <v>8</v>
      </c>
      <c r="I261" s="138"/>
      <c r="J261" s="139">
        <f t="shared" si="80"/>
        <v>0</v>
      </c>
      <c r="K261" s="135" t="s">
        <v>20</v>
      </c>
      <c r="L261" s="33"/>
      <c r="M261" s="140" t="s">
        <v>20</v>
      </c>
      <c r="N261" s="141" t="s">
        <v>51</v>
      </c>
      <c r="P261" s="142">
        <f t="shared" si="81"/>
        <v>0</v>
      </c>
      <c r="Q261" s="142">
        <v>0</v>
      </c>
      <c r="R261" s="142">
        <f t="shared" si="82"/>
        <v>0</v>
      </c>
      <c r="S261" s="142">
        <v>0</v>
      </c>
      <c r="T261" s="143">
        <f t="shared" si="83"/>
        <v>0</v>
      </c>
      <c r="AR261" s="144" t="s">
        <v>350</v>
      </c>
      <c r="AT261" s="144" t="s">
        <v>194</v>
      </c>
      <c r="AU261" s="144" t="s">
        <v>89</v>
      </c>
      <c r="AY261" s="18" t="s">
        <v>192</v>
      </c>
      <c r="BE261" s="145">
        <f t="shared" si="84"/>
        <v>0</v>
      </c>
      <c r="BF261" s="145">
        <f t="shared" si="85"/>
        <v>0</v>
      </c>
      <c r="BG261" s="145">
        <f t="shared" si="86"/>
        <v>0</v>
      </c>
      <c r="BH261" s="145">
        <f t="shared" si="87"/>
        <v>0</v>
      </c>
      <c r="BI261" s="145">
        <f t="shared" si="88"/>
        <v>0</v>
      </c>
      <c r="BJ261" s="18" t="s">
        <v>22</v>
      </c>
      <c r="BK261" s="145">
        <f t="shared" si="89"/>
        <v>0</v>
      </c>
      <c r="BL261" s="18" t="s">
        <v>350</v>
      </c>
      <c r="BM261" s="144" t="s">
        <v>5916</v>
      </c>
    </row>
    <row r="262" spans="2:65" s="1" customFormat="1" ht="16.5" customHeight="1" x14ac:dyDescent="0.2">
      <c r="B262" s="33"/>
      <c r="C262" s="133" t="s">
        <v>2260</v>
      </c>
      <c r="D262" s="133" t="s">
        <v>194</v>
      </c>
      <c r="E262" s="134" t="s">
        <v>5917</v>
      </c>
      <c r="F262" s="135" t="s">
        <v>5918</v>
      </c>
      <c r="G262" s="136" t="s">
        <v>869</v>
      </c>
      <c r="H262" s="137">
        <v>4</v>
      </c>
      <c r="I262" s="138"/>
      <c r="J262" s="139">
        <f t="shared" si="80"/>
        <v>0</v>
      </c>
      <c r="K262" s="135" t="s">
        <v>20</v>
      </c>
      <c r="L262" s="33"/>
      <c r="M262" s="140" t="s">
        <v>20</v>
      </c>
      <c r="N262" s="141" t="s">
        <v>51</v>
      </c>
      <c r="P262" s="142">
        <f t="shared" si="81"/>
        <v>0</v>
      </c>
      <c r="Q262" s="142">
        <v>0</v>
      </c>
      <c r="R262" s="142">
        <f t="shared" si="82"/>
        <v>0</v>
      </c>
      <c r="S262" s="142">
        <v>0</v>
      </c>
      <c r="T262" s="143">
        <f t="shared" si="83"/>
        <v>0</v>
      </c>
      <c r="AR262" s="144" t="s">
        <v>350</v>
      </c>
      <c r="AT262" s="144" t="s">
        <v>194</v>
      </c>
      <c r="AU262" s="144" t="s">
        <v>89</v>
      </c>
      <c r="AY262" s="18" t="s">
        <v>192</v>
      </c>
      <c r="BE262" s="145">
        <f t="shared" si="84"/>
        <v>0</v>
      </c>
      <c r="BF262" s="145">
        <f t="shared" si="85"/>
        <v>0</v>
      </c>
      <c r="BG262" s="145">
        <f t="shared" si="86"/>
        <v>0</v>
      </c>
      <c r="BH262" s="145">
        <f t="shared" si="87"/>
        <v>0</v>
      </c>
      <c r="BI262" s="145">
        <f t="shared" si="88"/>
        <v>0</v>
      </c>
      <c r="BJ262" s="18" t="s">
        <v>22</v>
      </c>
      <c r="BK262" s="145">
        <f t="shared" si="89"/>
        <v>0</v>
      </c>
      <c r="BL262" s="18" t="s">
        <v>350</v>
      </c>
      <c r="BM262" s="144" t="s">
        <v>5919</v>
      </c>
    </row>
    <row r="263" spans="2:65" s="1" customFormat="1" ht="16.5" customHeight="1" x14ac:dyDescent="0.2">
      <c r="B263" s="33"/>
      <c r="C263" s="133" t="s">
        <v>2267</v>
      </c>
      <c r="D263" s="133" t="s">
        <v>194</v>
      </c>
      <c r="E263" s="134" t="s">
        <v>5920</v>
      </c>
      <c r="F263" s="135" t="s">
        <v>5921</v>
      </c>
      <c r="G263" s="136" t="s">
        <v>869</v>
      </c>
      <c r="H263" s="137">
        <v>8</v>
      </c>
      <c r="I263" s="138"/>
      <c r="J263" s="139">
        <f t="shared" si="80"/>
        <v>0</v>
      </c>
      <c r="K263" s="135" t="s">
        <v>20</v>
      </c>
      <c r="L263" s="33"/>
      <c r="M263" s="140" t="s">
        <v>20</v>
      </c>
      <c r="N263" s="141" t="s">
        <v>51</v>
      </c>
      <c r="P263" s="142">
        <f t="shared" si="81"/>
        <v>0</v>
      </c>
      <c r="Q263" s="142">
        <v>0</v>
      </c>
      <c r="R263" s="142">
        <f t="shared" si="82"/>
        <v>0</v>
      </c>
      <c r="S263" s="142">
        <v>0</v>
      </c>
      <c r="T263" s="143">
        <f t="shared" si="83"/>
        <v>0</v>
      </c>
      <c r="AR263" s="144" t="s">
        <v>350</v>
      </c>
      <c r="AT263" s="144" t="s">
        <v>194</v>
      </c>
      <c r="AU263" s="144" t="s">
        <v>89</v>
      </c>
      <c r="AY263" s="18" t="s">
        <v>192</v>
      </c>
      <c r="BE263" s="145">
        <f t="shared" si="84"/>
        <v>0</v>
      </c>
      <c r="BF263" s="145">
        <f t="shared" si="85"/>
        <v>0</v>
      </c>
      <c r="BG263" s="145">
        <f t="shared" si="86"/>
        <v>0</v>
      </c>
      <c r="BH263" s="145">
        <f t="shared" si="87"/>
        <v>0</v>
      </c>
      <c r="BI263" s="145">
        <f t="shared" si="88"/>
        <v>0</v>
      </c>
      <c r="BJ263" s="18" t="s">
        <v>22</v>
      </c>
      <c r="BK263" s="145">
        <f t="shared" si="89"/>
        <v>0</v>
      </c>
      <c r="BL263" s="18" t="s">
        <v>350</v>
      </c>
      <c r="BM263" s="144" t="s">
        <v>5922</v>
      </c>
    </row>
    <row r="264" spans="2:65" s="1" customFormat="1" ht="16.5" customHeight="1" x14ac:dyDescent="0.2">
      <c r="B264" s="33"/>
      <c r="C264" s="133" t="s">
        <v>2272</v>
      </c>
      <c r="D264" s="133" t="s">
        <v>194</v>
      </c>
      <c r="E264" s="134" t="s">
        <v>5923</v>
      </c>
      <c r="F264" s="135" t="s">
        <v>5924</v>
      </c>
      <c r="G264" s="136" t="s">
        <v>869</v>
      </c>
      <c r="H264" s="137">
        <v>3</v>
      </c>
      <c r="I264" s="138"/>
      <c r="J264" s="139">
        <f t="shared" si="80"/>
        <v>0</v>
      </c>
      <c r="K264" s="135" t="s">
        <v>20</v>
      </c>
      <c r="L264" s="33"/>
      <c r="M264" s="140" t="s">
        <v>20</v>
      </c>
      <c r="N264" s="141" t="s">
        <v>51</v>
      </c>
      <c r="P264" s="142">
        <f t="shared" si="81"/>
        <v>0</v>
      </c>
      <c r="Q264" s="142">
        <v>0</v>
      </c>
      <c r="R264" s="142">
        <f t="shared" si="82"/>
        <v>0</v>
      </c>
      <c r="S264" s="142">
        <v>0</v>
      </c>
      <c r="T264" s="143">
        <f t="shared" si="83"/>
        <v>0</v>
      </c>
      <c r="AR264" s="144" t="s">
        <v>350</v>
      </c>
      <c r="AT264" s="144" t="s">
        <v>194</v>
      </c>
      <c r="AU264" s="144" t="s">
        <v>89</v>
      </c>
      <c r="AY264" s="18" t="s">
        <v>192</v>
      </c>
      <c r="BE264" s="145">
        <f t="shared" si="84"/>
        <v>0</v>
      </c>
      <c r="BF264" s="145">
        <f t="shared" si="85"/>
        <v>0</v>
      </c>
      <c r="BG264" s="145">
        <f t="shared" si="86"/>
        <v>0</v>
      </c>
      <c r="BH264" s="145">
        <f t="shared" si="87"/>
        <v>0</v>
      </c>
      <c r="BI264" s="145">
        <f t="shared" si="88"/>
        <v>0</v>
      </c>
      <c r="BJ264" s="18" t="s">
        <v>22</v>
      </c>
      <c r="BK264" s="145">
        <f t="shared" si="89"/>
        <v>0</v>
      </c>
      <c r="BL264" s="18" t="s">
        <v>350</v>
      </c>
      <c r="BM264" s="144" t="s">
        <v>5925</v>
      </c>
    </row>
    <row r="265" spans="2:65" s="1" customFormat="1" ht="16.5" customHeight="1" x14ac:dyDescent="0.2">
      <c r="B265" s="33"/>
      <c r="C265" s="133" t="s">
        <v>2277</v>
      </c>
      <c r="D265" s="133" t="s">
        <v>194</v>
      </c>
      <c r="E265" s="134" t="s">
        <v>5926</v>
      </c>
      <c r="F265" s="135" t="s">
        <v>5927</v>
      </c>
      <c r="G265" s="136" t="s">
        <v>869</v>
      </c>
      <c r="H265" s="137">
        <v>6</v>
      </c>
      <c r="I265" s="138"/>
      <c r="J265" s="139">
        <f t="shared" si="80"/>
        <v>0</v>
      </c>
      <c r="K265" s="135" t="s">
        <v>20</v>
      </c>
      <c r="L265" s="33"/>
      <c r="M265" s="140" t="s">
        <v>20</v>
      </c>
      <c r="N265" s="141" t="s">
        <v>51</v>
      </c>
      <c r="P265" s="142">
        <f t="shared" si="81"/>
        <v>0</v>
      </c>
      <c r="Q265" s="142">
        <v>0</v>
      </c>
      <c r="R265" s="142">
        <f t="shared" si="82"/>
        <v>0</v>
      </c>
      <c r="S265" s="142">
        <v>0</v>
      </c>
      <c r="T265" s="143">
        <f t="shared" si="83"/>
        <v>0</v>
      </c>
      <c r="AR265" s="144" t="s">
        <v>350</v>
      </c>
      <c r="AT265" s="144" t="s">
        <v>194</v>
      </c>
      <c r="AU265" s="144" t="s">
        <v>89</v>
      </c>
      <c r="AY265" s="18" t="s">
        <v>192</v>
      </c>
      <c r="BE265" s="145">
        <f t="shared" si="84"/>
        <v>0</v>
      </c>
      <c r="BF265" s="145">
        <f t="shared" si="85"/>
        <v>0</v>
      </c>
      <c r="BG265" s="145">
        <f t="shared" si="86"/>
        <v>0</v>
      </c>
      <c r="BH265" s="145">
        <f t="shared" si="87"/>
        <v>0</v>
      </c>
      <c r="BI265" s="145">
        <f t="shared" si="88"/>
        <v>0</v>
      </c>
      <c r="BJ265" s="18" t="s">
        <v>22</v>
      </c>
      <c r="BK265" s="145">
        <f t="shared" si="89"/>
        <v>0</v>
      </c>
      <c r="BL265" s="18" t="s">
        <v>350</v>
      </c>
      <c r="BM265" s="144" t="s">
        <v>5928</v>
      </c>
    </row>
    <row r="266" spans="2:65" s="1" customFormat="1" ht="16.5" customHeight="1" x14ac:dyDescent="0.2">
      <c r="B266" s="33"/>
      <c r="C266" s="133" t="s">
        <v>2287</v>
      </c>
      <c r="D266" s="133" t="s">
        <v>194</v>
      </c>
      <c r="E266" s="134" t="s">
        <v>5929</v>
      </c>
      <c r="F266" s="135" t="s">
        <v>5930</v>
      </c>
      <c r="G266" s="136" t="s">
        <v>869</v>
      </c>
      <c r="H266" s="137">
        <v>6</v>
      </c>
      <c r="I266" s="138"/>
      <c r="J266" s="139">
        <f t="shared" si="80"/>
        <v>0</v>
      </c>
      <c r="K266" s="135" t="s">
        <v>20</v>
      </c>
      <c r="L266" s="33"/>
      <c r="M266" s="140" t="s">
        <v>20</v>
      </c>
      <c r="N266" s="141" t="s">
        <v>51</v>
      </c>
      <c r="P266" s="142">
        <f t="shared" si="81"/>
        <v>0</v>
      </c>
      <c r="Q266" s="142">
        <v>0</v>
      </c>
      <c r="R266" s="142">
        <f t="shared" si="82"/>
        <v>0</v>
      </c>
      <c r="S266" s="142">
        <v>0</v>
      </c>
      <c r="T266" s="143">
        <f t="shared" si="83"/>
        <v>0</v>
      </c>
      <c r="AR266" s="144" t="s">
        <v>350</v>
      </c>
      <c r="AT266" s="144" t="s">
        <v>194</v>
      </c>
      <c r="AU266" s="144" t="s">
        <v>89</v>
      </c>
      <c r="AY266" s="18" t="s">
        <v>192</v>
      </c>
      <c r="BE266" s="145">
        <f t="shared" si="84"/>
        <v>0</v>
      </c>
      <c r="BF266" s="145">
        <f t="shared" si="85"/>
        <v>0</v>
      </c>
      <c r="BG266" s="145">
        <f t="shared" si="86"/>
        <v>0</v>
      </c>
      <c r="BH266" s="145">
        <f t="shared" si="87"/>
        <v>0</v>
      </c>
      <c r="BI266" s="145">
        <f t="shared" si="88"/>
        <v>0</v>
      </c>
      <c r="BJ266" s="18" t="s">
        <v>22</v>
      </c>
      <c r="BK266" s="145">
        <f t="shared" si="89"/>
        <v>0</v>
      </c>
      <c r="BL266" s="18" t="s">
        <v>350</v>
      </c>
      <c r="BM266" s="144" t="s">
        <v>5931</v>
      </c>
    </row>
    <row r="267" spans="2:65" s="1" customFormat="1" ht="16.5" customHeight="1" x14ac:dyDescent="0.2">
      <c r="B267" s="33"/>
      <c r="C267" s="133" t="s">
        <v>2293</v>
      </c>
      <c r="D267" s="133" t="s">
        <v>194</v>
      </c>
      <c r="E267" s="134" t="s">
        <v>5932</v>
      </c>
      <c r="F267" s="135" t="s">
        <v>5933</v>
      </c>
      <c r="G267" s="136" t="s">
        <v>869</v>
      </c>
      <c r="H267" s="137">
        <v>5</v>
      </c>
      <c r="I267" s="138"/>
      <c r="J267" s="139">
        <f t="shared" si="80"/>
        <v>0</v>
      </c>
      <c r="K267" s="135" t="s">
        <v>20</v>
      </c>
      <c r="L267" s="33"/>
      <c r="M267" s="140" t="s">
        <v>20</v>
      </c>
      <c r="N267" s="141" t="s">
        <v>51</v>
      </c>
      <c r="P267" s="142">
        <f t="shared" si="81"/>
        <v>0</v>
      </c>
      <c r="Q267" s="142">
        <v>0</v>
      </c>
      <c r="R267" s="142">
        <f t="shared" si="82"/>
        <v>0</v>
      </c>
      <c r="S267" s="142">
        <v>0</v>
      </c>
      <c r="T267" s="143">
        <f t="shared" si="83"/>
        <v>0</v>
      </c>
      <c r="AR267" s="144" t="s">
        <v>350</v>
      </c>
      <c r="AT267" s="144" t="s">
        <v>194</v>
      </c>
      <c r="AU267" s="144" t="s">
        <v>89</v>
      </c>
      <c r="AY267" s="18" t="s">
        <v>192</v>
      </c>
      <c r="BE267" s="145">
        <f t="shared" si="84"/>
        <v>0</v>
      </c>
      <c r="BF267" s="145">
        <f t="shared" si="85"/>
        <v>0</v>
      </c>
      <c r="BG267" s="145">
        <f t="shared" si="86"/>
        <v>0</v>
      </c>
      <c r="BH267" s="145">
        <f t="shared" si="87"/>
        <v>0</v>
      </c>
      <c r="BI267" s="145">
        <f t="shared" si="88"/>
        <v>0</v>
      </c>
      <c r="BJ267" s="18" t="s">
        <v>22</v>
      </c>
      <c r="BK267" s="145">
        <f t="shared" si="89"/>
        <v>0</v>
      </c>
      <c r="BL267" s="18" t="s">
        <v>350</v>
      </c>
      <c r="BM267" s="144" t="s">
        <v>5934</v>
      </c>
    </row>
    <row r="268" spans="2:65" s="1" customFormat="1" ht="16.5" customHeight="1" x14ac:dyDescent="0.2">
      <c r="B268" s="33"/>
      <c r="C268" s="133" t="s">
        <v>2298</v>
      </c>
      <c r="D268" s="133" t="s">
        <v>194</v>
      </c>
      <c r="E268" s="134" t="s">
        <v>5935</v>
      </c>
      <c r="F268" s="135" t="s">
        <v>5936</v>
      </c>
      <c r="G268" s="136" t="s">
        <v>869</v>
      </c>
      <c r="H268" s="137">
        <v>2</v>
      </c>
      <c r="I268" s="138"/>
      <c r="J268" s="139">
        <f t="shared" si="80"/>
        <v>0</v>
      </c>
      <c r="K268" s="135" t="s">
        <v>20</v>
      </c>
      <c r="L268" s="33"/>
      <c r="M268" s="140" t="s">
        <v>20</v>
      </c>
      <c r="N268" s="141" t="s">
        <v>51</v>
      </c>
      <c r="P268" s="142">
        <f t="shared" si="81"/>
        <v>0</v>
      </c>
      <c r="Q268" s="142">
        <v>0</v>
      </c>
      <c r="R268" s="142">
        <f t="shared" si="82"/>
        <v>0</v>
      </c>
      <c r="S268" s="142">
        <v>0</v>
      </c>
      <c r="T268" s="143">
        <f t="shared" si="83"/>
        <v>0</v>
      </c>
      <c r="AR268" s="144" t="s">
        <v>350</v>
      </c>
      <c r="AT268" s="144" t="s">
        <v>194</v>
      </c>
      <c r="AU268" s="144" t="s">
        <v>89</v>
      </c>
      <c r="AY268" s="18" t="s">
        <v>192</v>
      </c>
      <c r="BE268" s="145">
        <f t="shared" si="84"/>
        <v>0</v>
      </c>
      <c r="BF268" s="145">
        <f t="shared" si="85"/>
        <v>0</v>
      </c>
      <c r="BG268" s="145">
        <f t="shared" si="86"/>
        <v>0</v>
      </c>
      <c r="BH268" s="145">
        <f t="shared" si="87"/>
        <v>0</v>
      </c>
      <c r="BI268" s="145">
        <f t="shared" si="88"/>
        <v>0</v>
      </c>
      <c r="BJ268" s="18" t="s">
        <v>22</v>
      </c>
      <c r="BK268" s="145">
        <f t="shared" si="89"/>
        <v>0</v>
      </c>
      <c r="BL268" s="18" t="s">
        <v>350</v>
      </c>
      <c r="BM268" s="144" t="s">
        <v>5937</v>
      </c>
    </row>
    <row r="269" spans="2:65" s="1" customFormat="1" ht="16.5" customHeight="1" x14ac:dyDescent="0.2">
      <c r="B269" s="33"/>
      <c r="C269" s="133" t="s">
        <v>2324</v>
      </c>
      <c r="D269" s="133" t="s">
        <v>194</v>
      </c>
      <c r="E269" s="134" t="s">
        <v>5938</v>
      </c>
      <c r="F269" s="135" t="s">
        <v>5939</v>
      </c>
      <c r="G269" s="136" t="s">
        <v>869</v>
      </c>
      <c r="H269" s="137">
        <v>3</v>
      </c>
      <c r="I269" s="138"/>
      <c r="J269" s="139">
        <f t="shared" si="80"/>
        <v>0</v>
      </c>
      <c r="K269" s="135" t="s">
        <v>20</v>
      </c>
      <c r="L269" s="33"/>
      <c r="M269" s="140" t="s">
        <v>20</v>
      </c>
      <c r="N269" s="141" t="s">
        <v>51</v>
      </c>
      <c r="P269" s="142">
        <f t="shared" si="81"/>
        <v>0</v>
      </c>
      <c r="Q269" s="142">
        <v>0</v>
      </c>
      <c r="R269" s="142">
        <f t="shared" si="82"/>
        <v>0</v>
      </c>
      <c r="S269" s="142">
        <v>0</v>
      </c>
      <c r="T269" s="143">
        <f t="shared" si="83"/>
        <v>0</v>
      </c>
      <c r="AR269" s="144" t="s">
        <v>350</v>
      </c>
      <c r="AT269" s="144" t="s">
        <v>194</v>
      </c>
      <c r="AU269" s="144" t="s">
        <v>89</v>
      </c>
      <c r="AY269" s="18" t="s">
        <v>192</v>
      </c>
      <c r="BE269" s="145">
        <f t="shared" si="84"/>
        <v>0</v>
      </c>
      <c r="BF269" s="145">
        <f t="shared" si="85"/>
        <v>0</v>
      </c>
      <c r="BG269" s="145">
        <f t="shared" si="86"/>
        <v>0</v>
      </c>
      <c r="BH269" s="145">
        <f t="shared" si="87"/>
        <v>0</v>
      </c>
      <c r="BI269" s="145">
        <f t="shared" si="88"/>
        <v>0</v>
      </c>
      <c r="BJ269" s="18" t="s">
        <v>22</v>
      </c>
      <c r="BK269" s="145">
        <f t="shared" si="89"/>
        <v>0</v>
      </c>
      <c r="BL269" s="18" t="s">
        <v>350</v>
      </c>
      <c r="BM269" s="144" t="s">
        <v>5940</v>
      </c>
    </row>
    <row r="270" spans="2:65" s="1" customFormat="1" ht="16.5" customHeight="1" x14ac:dyDescent="0.2">
      <c r="B270" s="33"/>
      <c r="C270" s="133" t="s">
        <v>2330</v>
      </c>
      <c r="D270" s="133" t="s">
        <v>194</v>
      </c>
      <c r="E270" s="134" t="s">
        <v>5941</v>
      </c>
      <c r="F270" s="135" t="s">
        <v>5942</v>
      </c>
      <c r="G270" s="136" t="s">
        <v>869</v>
      </c>
      <c r="H270" s="137">
        <v>3</v>
      </c>
      <c r="I270" s="138"/>
      <c r="J270" s="139">
        <f t="shared" si="80"/>
        <v>0</v>
      </c>
      <c r="K270" s="135" t="s">
        <v>20</v>
      </c>
      <c r="L270" s="33"/>
      <c r="M270" s="140" t="s">
        <v>20</v>
      </c>
      <c r="N270" s="141" t="s">
        <v>51</v>
      </c>
      <c r="P270" s="142">
        <f t="shared" si="81"/>
        <v>0</v>
      </c>
      <c r="Q270" s="142">
        <v>0</v>
      </c>
      <c r="R270" s="142">
        <f t="shared" si="82"/>
        <v>0</v>
      </c>
      <c r="S270" s="142">
        <v>0</v>
      </c>
      <c r="T270" s="143">
        <f t="shared" si="83"/>
        <v>0</v>
      </c>
      <c r="AR270" s="144" t="s">
        <v>350</v>
      </c>
      <c r="AT270" s="144" t="s">
        <v>194</v>
      </c>
      <c r="AU270" s="144" t="s">
        <v>89</v>
      </c>
      <c r="AY270" s="18" t="s">
        <v>192</v>
      </c>
      <c r="BE270" s="145">
        <f t="shared" si="84"/>
        <v>0</v>
      </c>
      <c r="BF270" s="145">
        <f t="shared" si="85"/>
        <v>0</v>
      </c>
      <c r="BG270" s="145">
        <f t="shared" si="86"/>
        <v>0</v>
      </c>
      <c r="BH270" s="145">
        <f t="shared" si="87"/>
        <v>0</v>
      </c>
      <c r="BI270" s="145">
        <f t="shared" si="88"/>
        <v>0</v>
      </c>
      <c r="BJ270" s="18" t="s">
        <v>22</v>
      </c>
      <c r="BK270" s="145">
        <f t="shared" si="89"/>
        <v>0</v>
      </c>
      <c r="BL270" s="18" t="s">
        <v>350</v>
      </c>
      <c r="BM270" s="144" t="s">
        <v>5943</v>
      </c>
    </row>
    <row r="271" spans="2:65" s="1" customFormat="1" ht="16.5" customHeight="1" x14ac:dyDescent="0.2">
      <c r="B271" s="33"/>
      <c r="C271" s="133" t="s">
        <v>2378</v>
      </c>
      <c r="D271" s="133" t="s">
        <v>194</v>
      </c>
      <c r="E271" s="134" t="s">
        <v>5944</v>
      </c>
      <c r="F271" s="135" t="s">
        <v>5945</v>
      </c>
      <c r="G271" s="136" t="s">
        <v>869</v>
      </c>
      <c r="H271" s="137">
        <v>1</v>
      </c>
      <c r="I271" s="138"/>
      <c r="J271" s="139">
        <f t="shared" si="80"/>
        <v>0</v>
      </c>
      <c r="K271" s="135" t="s">
        <v>20</v>
      </c>
      <c r="L271" s="33"/>
      <c r="M271" s="140" t="s">
        <v>20</v>
      </c>
      <c r="N271" s="141" t="s">
        <v>51</v>
      </c>
      <c r="P271" s="142">
        <f t="shared" si="81"/>
        <v>0</v>
      </c>
      <c r="Q271" s="142">
        <v>0</v>
      </c>
      <c r="R271" s="142">
        <f t="shared" si="82"/>
        <v>0</v>
      </c>
      <c r="S271" s="142">
        <v>0</v>
      </c>
      <c r="T271" s="143">
        <f t="shared" si="83"/>
        <v>0</v>
      </c>
      <c r="AR271" s="144" t="s">
        <v>350</v>
      </c>
      <c r="AT271" s="144" t="s">
        <v>194</v>
      </c>
      <c r="AU271" s="144" t="s">
        <v>89</v>
      </c>
      <c r="AY271" s="18" t="s">
        <v>192</v>
      </c>
      <c r="BE271" s="145">
        <f t="shared" si="84"/>
        <v>0</v>
      </c>
      <c r="BF271" s="145">
        <f t="shared" si="85"/>
        <v>0</v>
      </c>
      <c r="BG271" s="145">
        <f t="shared" si="86"/>
        <v>0</v>
      </c>
      <c r="BH271" s="145">
        <f t="shared" si="87"/>
        <v>0</v>
      </c>
      <c r="BI271" s="145">
        <f t="shared" si="88"/>
        <v>0</v>
      </c>
      <c r="BJ271" s="18" t="s">
        <v>22</v>
      </c>
      <c r="BK271" s="145">
        <f t="shared" si="89"/>
        <v>0</v>
      </c>
      <c r="BL271" s="18" t="s">
        <v>350</v>
      </c>
      <c r="BM271" s="144" t="s">
        <v>5946</v>
      </c>
    </row>
    <row r="272" spans="2:65" s="1" customFormat="1" ht="16.5" customHeight="1" x14ac:dyDescent="0.2">
      <c r="B272" s="33"/>
      <c r="C272" s="133" t="s">
        <v>2383</v>
      </c>
      <c r="D272" s="133" t="s">
        <v>194</v>
      </c>
      <c r="E272" s="134" t="s">
        <v>5947</v>
      </c>
      <c r="F272" s="135" t="s">
        <v>5948</v>
      </c>
      <c r="G272" s="136" t="s">
        <v>869</v>
      </c>
      <c r="H272" s="137">
        <v>10</v>
      </c>
      <c r="I272" s="138"/>
      <c r="J272" s="139">
        <f t="shared" si="80"/>
        <v>0</v>
      </c>
      <c r="K272" s="135" t="s">
        <v>20</v>
      </c>
      <c r="L272" s="33"/>
      <c r="M272" s="140" t="s">
        <v>20</v>
      </c>
      <c r="N272" s="141" t="s">
        <v>51</v>
      </c>
      <c r="P272" s="142">
        <f t="shared" si="81"/>
        <v>0</v>
      </c>
      <c r="Q272" s="142">
        <v>0</v>
      </c>
      <c r="R272" s="142">
        <f t="shared" si="82"/>
        <v>0</v>
      </c>
      <c r="S272" s="142">
        <v>0</v>
      </c>
      <c r="T272" s="143">
        <f t="shared" si="83"/>
        <v>0</v>
      </c>
      <c r="AR272" s="144" t="s">
        <v>350</v>
      </c>
      <c r="AT272" s="144" t="s">
        <v>194</v>
      </c>
      <c r="AU272" s="144" t="s">
        <v>89</v>
      </c>
      <c r="AY272" s="18" t="s">
        <v>192</v>
      </c>
      <c r="BE272" s="145">
        <f t="shared" si="84"/>
        <v>0</v>
      </c>
      <c r="BF272" s="145">
        <f t="shared" si="85"/>
        <v>0</v>
      </c>
      <c r="BG272" s="145">
        <f t="shared" si="86"/>
        <v>0</v>
      </c>
      <c r="BH272" s="145">
        <f t="shared" si="87"/>
        <v>0</v>
      </c>
      <c r="BI272" s="145">
        <f t="shared" si="88"/>
        <v>0</v>
      </c>
      <c r="BJ272" s="18" t="s">
        <v>22</v>
      </c>
      <c r="BK272" s="145">
        <f t="shared" si="89"/>
        <v>0</v>
      </c>
      <c r="BL272" s="18" t="s">
        <v>350</v>
      </c>
      <c r="BM272" s="144" t="s">
        <v>5949</v>
      </c>
    </row>
    <row r="273" spans="2:65" s="1" customFormat="1" ht="19.2" x14ac:dyDescent="0.2">
      <c r="B273" s="33"/>
      <c r="D273" s="151" t="s">
        <v>929</v>
      </c>
      <c r="F273" s="178" t="s">
        <v>5950</v>
      </c>
      <c r="I273" s="148"/>
      <c r="L273" s="33"/>
      <c r="M273" s="149"/>
      <c r="T273" s="54"/>
      <c r="AT273" s="18" t="s">
        <v>929</v>
      </c>
      <c r="AU273" s="18" t="s">
        <v>89</v>
      </c>
    </row>
    <row r="274" spans="2:65" s="1" customFormat="1" ht="16.5" customHeight="1" x14ac:dyDescent="0.2">
      <c r="B274" s="33"/>
      <c r="C274" s="133" t="s">
        <v>2390</v>
      </c>
      <c r="D274" s="133" t="s">
        <v>194</v>
      </c>
      <c r="E274" s="134" t="s">
        <v>5951</v>
      </c>
      <c r="F274" s="135" t="s">
        <v>5952</v>
      </c>
      <c r="G274" s="136" t="s">
        <v>869</v>
      </c>
      <c r="H274" s="137">
        <v>5</v>
      </c>
      <c r="I274" s="138"/>
      <c r="J274" s="139">
        <f>ROUND(I274*H274,2)</f>
        <v>0</v>
      </c>
      <c r="K274" s="135" t="s">
        <v>20</v>
      </c>
      <c r="L274" s="33"/>
      <c r="M274" s="140" t="s">
        <v>20</v>
      </c>
      <c r="N274" s="141" t="s">
        <v>51</v>
      </c>
      <c r="P274" s="142">
        <f>O274*H274</f>
        <v>0</v>
      </c>
      <c r="Q274" s="142">
        <v>0</v>
      </c>
      <c r="R274" s="142">
        <f>Q274*H274</f>
        <v>0</v>
      </c>
      <c r="S274" s="142">
        <v>0</v>
      </c>
      <c r="T274" s="143">
        <f>S274*H274</f>
        <v>0</v>
      </c>
      <c r="AR274" s="144" t="s">
        <v>350</v>
      </c>
      <c r="AT274" s="144" t="s">
        <v>194</v>
      </c>
      <c r="AU274" s="144" t="s">
        <v>89</v>
      </c>
      <c r="AY274" s="18" t="s">
        <v>192</v>
      </c>
      <c r="BE274" s="145">
        <f>IF(N274="základní",J274,0)</f>
        <v>0</v>
      </c>
      <c r="BF274" s="145">
        <f>IF(N274="snížená",J274,0)</f>
        <v>0</v>
      </c>
      <c r="BG274" s="145">
        <f>IF(N274="zákl. přenesená",J274,0)</f>
        <v>0</v>
      </c>
      <c r="BH274" s="145">
        <f>IF(N274="sníž. přenesená",J274,0)</f>
        <v>0</v>
      </c>
      <c r="BI274" s="145">
        <f>IF(N274="nulová",J274,0)</f>
        <v>0</v>
      </c>
      <c r="BJ274" s="18" t="s">
        <v>22</v>
      </c>
      <c r="BK274" s="145">
        <f>ROUND(I274*H274,2)</f>
        <v>0</v>
      </c>
      <c r="BL274" s="18" t="s">
        <v>350</v>
      </c>
      <c r="BM274" s="144" t="s">
        <v>5953</v>
      </c>
    </row>
    <row r="275" spans="2:65" s="1" customFormat="1" ht="16.5" customHeight="1" x14ac:dyDescent="0.2">
      <c r="B275" s="33"/>
      <c r="C275" s="133" t="s">
        <v>2396</v>
      </c>
      <c r="D275" s="133" t="s">
        <v>194</v>
      </c>
      <c r="E275" s="134" t="s">
        <v>5954</v>
      </c>
      <c r="F275" s="135" t="s">
        <v>5955</v>
      </c>
      <c r="G275" s="136" t="s">
        <v>869</v>
      </c>
      <c r="H275" s="137">
        <v>1</v>
      </c>
      <c r="I275" s="138"/>
      <c r="J275" s="139">
        <f>ROUND(I275*H275,2)</f>
        <v>0</v>
      </c>
      <c r="K275" s="135" t="s">
        <v>20</v>
      </c>
      <c r="L275" s="33"/>
      <c r="M275" s="140" t="s">
        <v>20</v>
      </c>
      <c r="N275" s="141" t="s">
        <v>51</v>
      </c>
      <c r="P275" s="142">
        <f>O275*H275</f>
        <v>0</v>
      </c>
      <c r="Q275" s="142">
        <v>0</v>
      </c>
      <c r="R275" s="142">
        <f>Q275*H275</f>
        <v>0</v>
      </c>
      <c r="S275" s="142">
        <v>0</v>
      </c>
      <c r="T275" s="143">
        <f>S275*H275</f>
        <v>0</v>
      </c>
      <c r="AR275" s="144" t="s">
        <v>350</v>
      </c>
      <c r="AT275" s="144" t="s">
        <v>194</v>
      </c>
      <c r="AU275" s="144" t="s">
        <v>89</v>
      </c>
      <c r="AY275" s="18" t="s">
        <v>192</v>
      </c>
      <c r="BE275" s="145">
        <f>IF(N275="základní",J275,0)</f>
        <v>0</v>
      </c>
      <c r="BF275" s="145">
        <f>IF(N275="snížená",J275,0)</f>
        <v>0</v>
      </c>
      <c r="BG275" s="145">
        <f>IF(N275="zákl. přenesená",J275,0)</f>
        <v>0</v>
      </c>
      <c r="BH275" s="145">
        <f>IF(N275="sníž. přenesená",J275,0)</f>
        <v>0</v>
      </c>
      <c r="BI275" s="145">
        <f>IF(N275="nulová",J275,0)</f>
        <v>0</v>
      </c>
      <c r="BJ275" s="18" t="s">
        <v>22</v>
      </c>
      <c r="BK275" s="145">
        <f>ROUND(I275*H275,2)</f>
        <v>0</v>
      </c>
      <c r="BL275" s="18" t="s">
        <v>350</v>
      </c>
      <c r="BM275" s="144" t="s">
        <v>5956</v>
      </c>
    </row>
    <row r="276" spans="2:65" s="1" customFormat="1" ht="28.8" x14ac:dyDescent="0.2">
      <c r="B276" s="33"/>
      <c r="D276" s="151" t="s">
        <v>929</v>
      </c>
      <c r="F276" s="178" t="s">
        <v>5957</v>
      </c>
      <c r="I276" s="148"/>
      <c r="L276" s="33"/>
      <c r="M276" s="149"/>
      <c r="T276" s="54"/>
      <c r="AT276" s="18" t="s">
        <v>929</v>
      </c>
      <c r="AU276" s="18" t="s">
        <v>89</v>
      </c>
    </row>
    <row r="277" spans="2:65" s="1" customFormat="1" ht="16.5" customHeight="1" x14ac:dyDescent="0.2">
      <c r="B277" s="33"/>
      <c r="C277" s="133" t="s">
        <v>2411</v>
      </c>
      <c r="D277" s="133" t="s">
        <v>194</v>
      </c>
      <c r="E277" s="134" t="s">
        <v>5958</v>
      </c>
      <c r="F277" s="135" t="s">
        <v>5959</v>
      </c>
      <c r="G277" s="136" t="s">
        <v>869</v>
      </c>
      <c r="H277" s="137">
        <v>1</v>
      </c>
      <c r="I277" s="138"/>
      <c r="J277" s="139">
        <f t="shared" ref="J277:J288" si="90">ROUND(I277*H277,2)</f>
        <v>0</v>
      </c>
      <c r="K277" s="135" t="s">
        <v>20</v>
      </c>
      <c r="L277" s="33"/>
      <c r="M277" s="140" t="s">
        <v>20</v>
      </c>
      <c r="N277" s="141" t="s">
        <v>51</v>
      </c>
      <c r="P277" s="142">
        <f t="shared" ref="P277:P288" si="91">O277*H277</f>
        <v>0</v>
      </c>
      <c r="Q277" s="142">
        <v>0</v>
      </c>
      <c r="R277" s="142">
        <f t="shared" ref="R277:R288" si="92">Q277*H277</f>
        <v>0</v>
      </c>
      <c r="S277" s="142">
        <v>0</v>
      </c>
      <c r="T277" s="143">
        <f t="shared" ref="T277:T288" si="93">S277*H277</f>
        <v>0</v>
      </c>
      <c r="AR277" s="144" t="s">
        <v>350</v>
      </c>
      <c r="AT277" s="144" t="s">
        <v>194</v>
      </c>
      <c r="AU277" s="144" t="s">
        <v>89</v>
      </c>
      <c r="AY277" s="18" t="s">
        <v>192</v>
      </c>
      <c r="BE277" s="145">
        <f t="shared" ref="BE277:BE288" si="94">IF(N277="základní",J277,0)</f>
        <v>0</v>
      </c>
      <c r="BF277" s="145">
        <f t="shared" ref="BF277:BF288" si="95">IF(N277="snížená",J277,0)</f>
        <v>0</v>
      </c>
      <c r="BG277" s="145">
        <f t="shared" ref="BG277:BG288" si="96">IF(N277="zákl. přenesená",J277,0)</f>
        <v>0</v>
      </c>
      <c r="BH277" s="145">
        <f t="shared" ref="BH277:BH288" si="97">IF(N277="sníž. přenesená",J277,0)</f>
        <v>0</v>
      </c>
      <c r="BI277" s="145">
        <f t="shared" ref="BI277:BI288" si="98">IF(N277="nulová",J277,0)</f>
        <v>0</v>
      </c>
      <c r="BJ277" s="18" t="s">
        <v>22</v>
      </c>
      <c r="BK277" s="145">
        <f t="shared" ref="BK277:BK288" si="99">ROUND(I277*H277,2)</f>
        <v>0</v>
      </c>
      <c r="BL277" s="18" t="s">
        <v>350</v>
      </c>
      <c r="BM277" s="144" t="s">
        <v>5960</v>
      </c>
    </row>
    <row r="278" spans="2:65" s="1" customFormat="1" ht="16.5" customHeight="1" x14ac:dyDescent="0.2">
      <c r="B278" s="33"/>
      <c r="C278" s="133" t="s">
        <v>2421</v>
      </c>
      <c r="D278" s="133" t="s">
        <v>194</v>
      </c>
      <c r="E278" s="134" t="s">
        <v>5961</v>
      </c>
      <c r="F278" s="135" t="s">
        <v>5962</v>
      </c>
      <c r="G278" s="136" t="s">
        <v>869</v>
      </c>
      <c r="H278" s="137">
        <v>3</v>
      </c>
      <c r="I278" s="138"/>
      <c r="J278" s="139">
        <f t="shared" si="90"/>
        <v>0</v>
      </c>
      <c r="K278" s="135" t="s">
        <v>20</v>
      </c>
      <c r="L278" s="33"/>
      <c r="M278" s="140" t="s">
        <v>20</v>
      </c>
      <c r="N278" s="141" t="s">
        <v>51</v>
      </c>
      <c r="P278" s="142">
        <f t="shared" si="91"/>
        <v>0</v>
      </c>
      <c r="Q278" s="142">
        <v>0</v>
      </c>
      <c r="R278" s="142">
        <f t="shared" si="92"/>
        <v>0</v>
      </c>
      <c r="S278" s="142">
        <v>0</v>
      </c>
      <c r="T278" s="143">
        <f t="shared" si="93"/>
        <v>0</v>
      </c>
      <c r="AR278" s="144" t="s">
        <v>350</v>
      </c>
      <c r="AT278" s="144" t="s">
        <v>194</v>
      </c>
      <c r="AU278" s="144" t="s">
        <v>89</v>
      </c>
      <c r="AY278" s="18" t="s">
        <v>192</v>
      </c>
      <c r="BE278" s="145">
        <f t="shared" si="94"/>
        <v>0</v>
      </c>
      <c r="BF278" s="145">
        <f t="shared" si="95"/>
        <v>0</v>
      </c>
      <c r="BG278" s="145">
        <f t="shared" si="96"/>
        <v>0</v>
      </c>
      <c r="BH278" s="145">
        <f t="shared" si="97"/>
        <v>0</v>
      </c>
      <c r="BI278" s="145">
        <f t="shared" si="98"/>
        <v>0</v>
      </c>
      <c r="BJ278" s="18" t="s">
        <v>22</v>
      </c>
      <c r="BK278" s="145">
        <f t="shared" si="99"/>
        <v>0</v>
      </c>
      <c r="BL278" s="18" t="s">
        <v>350</v>
      </c>
      <c r="BM278" s="144" t="s">
        <v>5963</v>
      </c>
    </row>
    <row r="279" spans="2:65" s="1" customFormat="1" ht="62.7" customHeight="1" x14ac:dyDescent="0.2">
      <c r="B279" s="33"/>
      <c r="C279" s="133" t="s">
        <v>2426</v>
      </c>
      <c r="D279" s="133" t="s">
        <v>194</v>
      </c>
      <c r="E279" s="134" t="s">
        <v>5964</v>
      </c>
      <c r="F279" s="135" t="s">
        <v>5965</v>
      </c>
      <c r="G279" s="136" t="s">
        <v>869</v>
      </c>
      <c r="H279" s="137">
        <v>1</v>
      </c>
      <c r="I279" s="138"/>
      <c r="J279" s="139">
        <f t="shared" si="90"/>
        <v>0</v>
      </c>
      <c r="K279" s="135" t="s">
        <v>20</v>
      </c>
      <c r="L279" s="33"/>
      <c r="M279" s="140" t="s">
        <v>20</v>
      </c>
      <c r="N279" s="141" t="s">
        <v>51</v>
      </c>
      <c r="P279" s="142">
        <f t="shared" si="91"/>
        <v>0</v>
      </c>
      <c r="Q279" s="142">
        <v>0</v>
      </c>
      <c r="R279" s="142">
        <f t="shared" si="92"/>
        <v>0</v>
      </c>
      <c r="S279" s="142">
        <v>0</v>
      </c>
      <c r="T279" s="143">
        <f t="shared" si="93"/>
        <v>0</v>
      </c>
      <c r="AR279" s="144" t="s">
        <v>350</v>
      </c>
      <c r="AT279" s="144" t="s">
        <v>194</v>
      </c>
      <c r="AU279" s="144" t="s">
        <v>89</v>
      </c>
      <c r="AY279" s="18" t="s">
        <v>192</v>
      </c>
      <c r="BE279" s="145">
        <f t="shared" si="94"/>
        <v>0</v>
      </c>
      <c r="BF279" s="145">
        <f t="shared" si="95"/>
        <v>0</v>
      </c>
      <c r="BG279" s="145">
        <f t="shared" si="96"/>
        <v>0</v>
      </c>
      <c r="BH279" s="145">
        <f t="shared" si="97"/>
        <v>0</v>
      </c>
      <c r="BI279" s="145">
        <f t="shared" si="98"/>
        <v>0</v>
      </c>
      <c r="BJ279" s="18" t="s">
        <v>22</v>
      </c>
      <c r="BK279" s="145">
        <f t="shared" si="99"/>
        <v>0</v>
      </c>
      <c r="BL279" s="18" t="s">
        <v>350</v>
      </c>
      <c r="BM279" s="144" t="s">
        <v>5966</v>
      </c>
    </row>
    <row r="280" spans="2:65" s="1" customFormat="1" ht="16.5" customHeight="1" x14ac:dyDescent="0.2">
      <c r="B280" s="33"/>
      <c r="C280" s="133" t="s">
        <v>2445</v>
      </c>
      <c r="D280" s="133" t="s">
        <v>194</v>
      </c>
      <c r="E280" s="134" t="s">
        <v>5967</v>
      </c>
      <c r="F280" s="135" t="s">
        <v>5968</v>
      </c>
      <c r="G280" s="136" t="s">
        <v>869</v>
      </c>
      <c r="H280" s="137">
        <v>4</v>
      </c>
      <c r="I280" s="138"/>
      <c r="J280" s="139">
        <f t="shared" si="90"/>
        <v>0</v>
      </c>
      <c r="K280" s="135" t="s">
        <v>20</v>
      </c>
      <c r="L280" s="33"/>
      <c r="M280" s="140" t="s">
        <v>20</v>
      </c>
      <c r="N280" s="141" t="s">
        <v>51</v>
      </c>
      <c r="P280" s="142">
        <f t="shared" si="91"/>
        <v>0</v>
      </c>
      <c r="Q280" s="142">
        <v>0</v>
      </c>
      <c r="R280" s="142">
        <f t="shared" si="92"/>
        <v>0</v>
      </c>
      <c r="S280" s="142">
        <v>0</v>
      </c>
      <c r="T280" s="143">
        <f t="shared" si="93"/>
        <v>0</v>
      </c>
      <c r="AR280" s="144" t="s">
        <v>350</v>
      </c>
      <c r="AT280" s="144" t="s">
        <v>194</v>
      </c>
      <c r="AU280" s="144" t="s">
        <v>89</v>
      </c>
      <c r="AY280" s="18" t="s">
        <v>192</v>
      </c>
      <c r="BE280" s="145">
        <f t="shared" si="94"/>
        <v>0</v>
      </c>
      <c r="BF280" s="145">
        <f t="shared" si="95"/>
        <v>0</v>
      </c>
      <c r="BG280" s="145">
        <f t="shared" si="96"/>
        <v>0</v>
      </c>
      <c r="BH280" s="145">
        <f t="shared" si="97"/>
        <v>0</v>
      </c>
      <c r="BI280" s="145">
        <f t="shared" si="98"/>
        <v>0</v>
      </c>
      <c r="BJ280" s="18" t="s">
        <v>22</v>
      </c>
      <c r="BK280" s="145">
        <f t="shared" si="99"/>
        <v>0</v>
      </c>
      <c r="BL280" s="18" t="s">
        <v>350</v>
      </c>
      <c r="BM280" s="144" t="s">
        <v>5969</v>
      </c>
    </row>
    <row r="281" spans="2:65" s="1" customFormat="1" ht="16.5" customHeight="1" x14ac:dyDescent="0.2">
      <c r="B281" s="33"/>
      <c r="C281" s="133" t="s">
        <v>2461</v>
      </c>
      <c r="D281" s="133" t="s">
        <v>194</v>
      </c>
      <c r="E281" s="134" t="s">
        <v>5970</v>
      </c>
      <c r="F281" s="135" t="s">
        <v>5971</v>
      </c>
      <c r="G281" s="136" t="s">
        <v>869</v>
      </c>
      <c r="H281" s="137">
        <v>1</v>
      </c>
      <c r="I281" s="138"/>
      <c r="J281" s="139">
        <f t="shared" si="90"/>
        <v>0</v>
      </c>
      <c r="K281" s="135" t="s">
        <v>20</v>
      </c>
      <c r="L281" s="33"/>
      <c r="M281" s="140" t="s">
        <v>20</v>
      </c>
      <c r="N281" s="141" t="s">
        <v>51</v>
      </c>
      <c r="P281" s="142">
        <f t="shared" si="91"/>
        <v>0</v>
      </c>
      <c r="Q281" s="142">
        <v>0</v>
      </c>
      <c r="R281" s="142">
        <f t="shared" si="92"/>
        <v>0</v>
      </c>
      <c r="S281" s="142">
        <v>0</v>
      </c>
      <c r="T281" s="143">
        <f t="shared" si="93"/>
        <v>0</v>
      </c>
      <c r="AR281" s="144" t="s">
        <v>350</v>
      </c>
      <c r="AT281" s="144" t="s">
        <v>194</v>
      </c>
      <c r="AU281" s="144" t="s">
        <v>89</v>
      </c>
      <c r="AY281" s="18" t="s">
        <v>192</v>
      </c>
      <c r="BE281" s="145">
        <f t="shared" si="94"/>
        <v>0</v>
      </c>
      <c r="BF281" s="145">
        <f t="shared" si="95"/>
        <v>0</v>
      </c>
      <c r="BG281" s="145">
        <f t="shared" si="96"/>
        <v>0</v>
      </c>
      <c r="BH281" s="145">
        <f t="shared" si="97"/>
        <v>0</v>
      </c>
      <c r="BI281" s="145">
        <f t="shared" si="98"/>
        <v>0</v>
      </c>
      <c r="BJ281" s="18" t="s">
        <v>22</v>
      </c>
      <c r="BK281" s="145">
        <f t="shared" si="99"/>
        <v>0</v>
      </c>
      <c r="BL281" s="18" t="s">
        <v>350</v>
      </c>
      <c r="BM281" s="144" t="s">
        <v>5972</v>
      </c>
    </row>
    <row r="282" spans="2:65" s="1" customFormat="1" ht="16.5" customHeight="1" x14ac:dyDescent="0.2">
      <c r="B282" s="33"/>
      <c r="C282" s="133" t="s">
        <v>2470</v>
      </c>
      <c r="D282" s="133" t="s">
        <v>194</v>
      </c>
      <c r="E282" s="134" t="s">
        <v>5973</v>
      </c>
      <c r="F282" s="135" t="s">
        <v>5974</v>
      </c>
      <c r="G282" s="136" t="s">
        <v>869</v>
      </c>
      <c r="H282" s="137">
        <v>1</v>
      </c>
      <c r="I282" s="138"/>
      <c r="J282" s="139">
        <f t="shared" si="90"/>
        <v>0</v>
      </c>
      <c r="K282" s="135" t="s">
        <v>20</v>
      </c>
      <c r="L282" s="33"/>
      <c r="M282" s="140" t="s">
        <v>20</v>
      </c>
      <c r="N282" s="141" t="s">
        <v>51</v>
      </c>
      <c r="P282" s="142">
        <f t="shared" si="91"/>
        <v>0</v>
      </c>
      <c r="Q282" s="142">
        <v>0</v>
      </c>
      <c r="R282" s="142">
        <f t="shared" si="92"/>
        <v>0</v>
      </c>
      <c r="S282" s="142">
        <v>0</v>
      </c>
      <c r="T282" s="143">
        <f t="shared" si="93"/>
        <v>0</v>
      </c>
      <c r="AR282" s="144" t="s">
        <v>350</v>
      </c>
      <c r="AT282" s="144" t="s">
        <v>194</v>
      </c>
      <c r="AU282" s="144" t="s">
        <v>89</v>
      </c>
      <c r="AY282" s="18" t="s">
        <v>192</v>
      </c>
      <c r="BE282" s="145">
        <f t="shared" si="94"/>
        <v>0</v>
      </c>
      <c r="BF282" s="145">
        <f t="shared" si="95"/>
        <v>0</v>
      </c>
      <c r="BG282" s="145">
        <f t="shared" si="96"/>
        <v>0</v>
      </c>
      <c r="BH282" s="145">
        <f t="shared" si="97"/>
        <v>0</v>
      </c>
      <c r="BI282" s="145">
        <f t="shared" si="98"/>
        <v>0</v>
      </c>
      <c r="BJ282" s="18" t="s">
        <v>22</v>
      </c>
      <c r="BK282" s="145">
        <f t="shared" si="99"/>
        <v>0</v>
      </c>
      <c r="BL282" s="18" t="s">
        <v>350</v>
      </c>
      <c r="BM282" s="144" t="s">
        <v>5975</v>
      </c>
    </row>
    <row r="283" spans="2:65" s="1" customFormat="1" ht="16.5" customHeight="1" x14ac:dyDescent="0.2">
      <c r="B283" s="33"/>
      <c r="C283" s="133" t="s">
        <v>2484</v>
      </c>
      <c r="D283" s="133" t="s">
        <v>194</v>
      </c>
      <c r="E283" s="134" t="s">
        <v>5976</v>
      </c>
      <c r="F283" s="135" t="s">
        <v>5977</v>
      </c>
      <c r="G283" s="136" t="s">
        <v>869</v>
      </c>
      <c r="H283" s="137">
        <v>3</v>
      </c>
      <c r="I283" s="138"/>
      <c r="J283" s="139">
        <f t="shared" si="90"/>
        <v>0</v>
      </c>
      <c r="K283" s="135" t="s">
        <v>20</v>
      </c>
      <c r="L283" s="33"/>
      <c r="M283" s="140" t="s">
        <v>20</v>
      </c>
      <c r="N283" s="141" t="s">
        <v>51</v>
      </c>
      <c r="P283" s="142">
        <f t="shared" si="91"/>
        <v>0</v>
      </c>
      <c r="Q283" s="142">
        <v>0</v>
      </c>
      <c r="R283" s="142">
        <f t="shared" si="92"/>
        <v>0</v>
      </c>
      <c r="S283" s="142">
        <v>0</v>
      </c>
      <c r="T283" s="143">
        <f t="shared" si="93"/>
        <v>0</v>
      </c>
      <c r="AR283" s="144" t="s">
        <v>350</v>
      </c>
      <c r="AT283" s="144" t="s">
        <v>194</v>
      </c>
      <c r="AU283" s="144" t="s">
        <v>89</v>
      </c>
      <c r="AY283" s="18" t="s">
        <v>192</v>
      </c>
      <c r="BE283" s="145">
        <f t="shared" si="94"/>
        <v>0</v>
      </c>
      <c r="BF283" s="145">
        <f t="shared" si="95"/>
        <v>0</v>
      </c>
      <c r="BG283" s="145">
        <f t="shared" si="96"/>
        <v>0</v>
      </c>
      <c r="BH283" s="145">
        <f t="shared" si="97"/>
        <v>0</v>
      </c>
      <c r="BI283" s="145">
        <f t="shared" si="98"/>
        <v>0</v>
      </c>
      <c r="BJ283" s="18" t="s">
        <v>22</v>
      </c>
      <c r="BK283" s="145">
        <f t="shared" si="99"/>
        <v>0</v>
      </c>
      <c r="BL283" s="18" t="s">
        <v>350</v>
      </c>
      <c r="BM283" s="144" t="s">
        <v>5978</v>
      </c>
    </row>
    <row r="284" spans="2:65" s="1" customFormat="1" ht="16.5" customHeight="1" x14ac:dyDescent="0.2">
      <c r="B284" s="33"/>
      <c r="C284" s="133" t="s">
        <v>2493</v>
      </c>
      <c r="D284" s="133" t="s">
        <v>194</v>
      </c>
      <c r="E284" s="134" t="s">
        <v>5979</v>
      </c>
      <c r="F284" s="135" t="s">
        <v>5980</v>
      </c>
      <c r="G284" s="136" t="s">
        <v>869</v>
      </c>
      <c r="H284" s="137">
        <v>2</v>
      </c>
      <c r="I284" s="138"/>
      <c r="J284" s="139">
        <f t="shared" si="90"/>
        <v>0</v>
      </c>
      <c r="K284" s="135" t="s">
        <v>20</v>
      </c>
      <c r="L284" s="33"/>
      <c r="M284" s="140" t="s">
        <v>20</v>
      </c>
      <c r="N284" s="141" t="s">
        <v>51</v>
      </c>
      <c r="P284" s="142">
        <f t="shared" si="91"/>
        <v>0</v>
      </c>
      <c r="Q284" s="142">
        <v>0</v>
      </c>
      <c r="R284" s="142">
        <f t="shared" si="92"/>
        <v>0</v>
      </c>
      <c r="S284" s="142">
        <v>0</v>
      </c>
      <c r="T284" s="143">
        <f t="shared" si="93"/>
        <v>0</v>
      </c>
      <c r="AR284" s="144" t="s">
        <v>350</v>
      </c>
      <c r="AT284" s="144" t="s">
        <v>194</v>
      </c>
      <c r="AU284" s="144" t="s">
        <v>89</v>
      </c>
      <c r="AY284" s="18" t="s">
        <v>192</v>
      </c>
      <c r="BE284" s="145">
        <f t="shared" si="94"/>
        <v>0</v>
      </c>
      <c r="BF284" s="145">
        <f t="shared" si="95"/>
        <v>0</v>
      </c>
      <c r="BG284" s="145">
        <f t="shared" si="96"/>
        <v>0</v>
      </c>
      <c r="BH284" s="145">
        <f t="shared" si="97"/>
        <v>0</v>
      </c>
      <c r="BI284" s="145">
        <f t="shared" si="98"/>
        <v>0</v>
      </c>
      <c r="BJ284" s="18" t="s">
        <v>22</v>
      </c>
      <c r="BK284" s="145">
        <f t="shared" si="99"/>
        <v>0</v>
      </c>
      <c r="BL284" s="18" t="s">
        <v>350</v>
      </c>
      <c r="BM284" s="144" t="s">
        <v>5981</v>
      </c>
    </row>
    <row r="285" spans="2:65" s="1" customFormat="1" ht="16.5" customHeight="1" x14ac:dyDescent="0.2">
      <c r="B285" s="33"/>
      <c r="C285" s="133" t="s">
        <v>2506</v>
      </c>
      <c r="D285" s="133" t="s">
        <v>194</v>
      </c>
      <c r="E285" s="134" t="s">
        <v>5982</v>
      </c>
      <c r="F285" s="135" t="s">
        <v>5983</v>
      </c>
      <c r="G285" s="136" t="s">
        <v>869</v>
      </c>
      <c r="H285" s="137">
        <v>1</v>
      </c>
      <c r="I285" s="138"/>
      <c r="J285" s="139">
        <f t="shared" si="90"/>
        <v>0</v>
      </c>
      <c r="K285" s="135" t="s">
        <v>20</v>
      </c>
      <c r="L285" s="33"/>
      <c r="M285" s="140" t="s">
        <v>20</v>
      </c>
      <c r="N285" s="141" t="s">
        <v>51</v>
      </c>
      <c r="P285" s="142">
        <f t="shared" si="91"/>
        <v>0</v>
      </c>
      <c r="Q285" s="142">
        <v>0</v>
      </c>
      <c r="R285" s="142">
        <f t="shared" si="92"/>
        <v>0</v>
      </c>
      <c r="S285" s="142">
        <v>0</v>
      </c>
      <c r="T285" s="143">
        <f t="shared" si="93"/>
        <v>0</v>
      </c>
      <c r="AR285" s="144" t="s">
        <v>350</v>
      </c>
      <c r="AT285" s="144" t="s">
        <v>194</v>
      </c>
      <c r="AU285" s="144" t="s">
        <v>89</v>
      </c>
      <c r="AY285" s="18" t="s">
        <v>192</v>
      </c>
      <c r="BE285" s="145">
        <f t="shared" si="94"/>
        <v>0</v>
      </c>
      <c r="BF285" s="145">
        <f t="shared" si="95"/>
        <v>0</v>
      </c>
      <c r="BG285" s="145">
        <f t="shared" si="96"/>
        <v>0</v>
      </c>
      <c r="BH285" s="145">
        <f t="shared" si="97"/>
        <v>0</v>
      </c>
      <c r="BI285" s="145">
        <f t="shared" si="98"/>
        <v>0</v>
      </c>
      <c r="BJ285" s="18" t="s">
        <v>22</v>
      </c>
      <c r="BK285" s="145">
        <f t="shared" si="99"/>
        <v>0</v>
      </c>
      <c r="BL285" s="18" t="s">
        <v>350</v>
      </c>
      <c r="BM285" s="144" t="s">
        <v>5984</v>
      </c>
    </row>
    <row r="286" spans="2:65" s="1" customFormat="1" ht="24.15" customHeight="1" x14ac:dyDescent="0.2">
      <c r="B286" s="33"/>
      <c r="C286" s="133" t="s">
        <v>2513</v>
      </c>
      <c r="D286" s="133" t="s">
        <v>194</v>
      </c>
      <c r="E286" s="134" t="s">
        <v>5985</v>
      </c>
      <c r="F286" s="135" t="s">
        <v>5986</v>
      </c>
      <c r="G286" s="136" t="s">
        <v>869</v>
      </c>
      <c r="H286" s="137">
        <v>1</v>
      </c>
      <c r="I286" s="138"/>
      <c r="J286" s="139">
        <f t="shared" si="90"/>
        <v>0</v>
      </c>
      <c r="K286" s="135" t="s">
        <v>20</v>
      </c>
      <c r="L286" s="33"/>
      <c r="M286" s="140" t="s">
        <v>20</v>
      </c>
      <c r="N286" s="141" t="s">
        <v>51</v>
      </c>
      <c r="P286" s="142">
        <f t="shared" si="91"/>
        <v>0</v>
      </c>
      <c r="Q286" s="142">
        <v>0</v>
      </c>
      <c r="R286" s="142">
        <f t="shared" si="92"/>
        <v>0</v>
      </c>
      <c r="S286" s="142">
        <v>0</v>
      </c>
      <c r="T286" s="143">
        <f t="shared" si="93"/>
        <v>0</v>
      </c>
      <c r="AR286" s="144" t="s">
        <v>350</v>
      </c>
      <c r="AT286" s="144" t="s">
        <v>194</v>
      </c>
      <c r="AU286" s="144" t="s">
        <v>89</v>
      </c>
      <c r="AY286" s="18" t="s">
        <v>192</v>
      </c>
      <c r="BE286" s="145">
        <f t="shared" si="94"/>
        <v>0</v>
      </c>
      <c r="BF286" s="145">
        <f t="shared" si="95"/>
        <v>0</v>
      </c>
      <c r="BG286" s="145">
        <f t="shared" si="96"/>
        <v>0</v>
      </c>
      <c r="BH286" s="145">
        <f t="shared" si="97"/>
        <v>0</v>
      </c>
      <c r="BI286" s="145">
        <f t="shared" si="98"/>
        <v>0</v>
      </c>
      <c r="BJ286" s="18" t="s">
        <v>22</v>
      </c>
      <c r="BK286" s="145">
        <f t="shared" si="99"/>
        <v>0</v>
      </c>
      <c r="BL286" s="18" t="s">
        <v>350</v>
      </c>
      <c r="BM286" s="144" t="s">
        <v>5987</v>
      </c>
    </row>
    <row r="287" spans="2:65" s="1" customFormat="1" ht="16.5" customHeight="1" x14ac:dyDescent="0.2">
      <c r="B287" s="33"/>
      <c r="C287" s="133" t="s">
        <v>2858</v>
      </c>
      <c r="D287" s="133" t="s">
        <v>194</v>
      </c>
      <c r="E287" s="134" t="s">
        <v>5988</v>
      </c>
      <c r="F287" s="135" t="s">
        <v>5989</v>
      </c>
      <c r="G287" s="136" t="s">
        <v>869</v>
      </c>
      <c r="H287" s="137">
        <v>1</v>
      </c>
      <c r="I287" s="138"/>
      <c r="J287" s="139">
        <f t="shared" si="90"/>
        <v>0</v>
      </c>
      <c r="K287" s="135" t="s">
        <v>20</v>
      </c>
      <c r="L287" s="33"/>
      <c r="M287" s="140" t="s">
        <v>20</v>
      </c>
      <c r="N287" s="141" t="s">
        <v>51</v>
      </c>
      <c r="P287" s="142">
        <f t="shared" si="91"/>
        <v>0</v>
      </c>
      <c r="Q287" s="142">
        <v>0</v>
      </c>
      <c r="R287" s="142">
        <f t="shared" si="92"/>
        <v>0</v>
      </c>
      <c r="S287" s="142">
        <v>0</v>
      </c>
      <c r="T287" s="143">
        <f t="shared" si="93"/>
        <v>0</v>
      </c>
      <c r="AR287" s="144" t="s">
        <v>350</v>
      </c>
      <c r="AT287" s="144" t="s">
        <v>194</v>
      </c>
      <c r="AU287" s="144" t="s">
        <v>89</v>
      </c>
      <c r="AY287" s="18" t="s">
        <v>192</v>
      </c>
      <c r="BE287" s="145">
        <f t="shared" si="94"/>
        <v>0</v>
      </c>
      <c r="BF287" s="145">
        <f t="shared" si="95"/>
        <v>0</v>
      </c>
      <c r="BG287" s="145">
        <f t="shared" si="96"/>
        <v>0</v>
      </c>
      <c r="BH287" s="145">
        <f t="shared" si="97"/>
        <v>0</v>
      </c>
      <c r="BI287" s="145">
        <f t="shared" si="98"/>
        <v>0</v>
      </c>
      <c r="BJ287" s="18" t="s">
        <v>22</v>
      </c>
      <c r="BK287" s="145">
        <f t="shared" si="99"/>
        <v>0</v>
      </c>
      <c r="BL287" s="18" t="s">
        <v>350</v>
      </c>
      <c r="BM287" s="144" t="s">
        <v>5990</v>
      </c>
    </row>
    <row r="288" spans="2:65" s="1" customFormat="1" ht="24.15" customHeight="1" x14ac:dyDescent="0.2">
      <c r="B288" s="33"/>
      <c r="C288" s="133" t="s">
        <v>2538</v>
      </c>
      <c r="D288" s="133" t="s">
        <v>194</v>
      </c>
      <c r="E288" s="134" t="s">
        <v>5991</v>
      </c>
      <c r="F288" s="135" t="s">
        <v>5992</v>
      </c>
      <c r="G288" s="136" t="s">
        <v>869</v>
      </c>
      <c r="H288" s="137">
        <v>1</v>
      </c>
      <c r="I288" s="138"/>
      <c r="J288" s="139">
        <f t="shared" si="90"/>
        <v>0</v>
      </c>
      <c r="K288" s="135" t="s">
        <v>20</v>
      </c>
      <c r="L288" s="33"/>
      <c r="M288" s="140" t="s">
        <v>20</v>
      </c>
      <c r="N288" s="141" t="s">
        <v>51</v>
      </c>
      <c r="P288" s="142">
        <f t="shared" si="91"/>
        <v>0</v>
      </c>
      <c r="Q288" s="142">
        <v>0</v>
      </c>
      <c r="R288" s="142">
        <f t="shared" si="92"/>
        <v>0</v>
      </c>
      <c r="S288" s="142">
        <v>0</v>
      </c>
      <c r="T288" s="143">
        <f t="shared" si="93"/>
        <v>0</v>
      </c>
      <c r="AR288" s="144" t="s">
        <v>350</v>
      </c>
      <c r="AT288" s="144" t="s">
        <v>194</v>
      </c>
      <c r="AU288" s="144" t="s">
        <v>89</v>
      </c>
      <c r="AY288" s="18" t="s">
        <v>192</v>
      </c>
      <c r="BE288" s="145">
        <f t="shared" si="94"/>
        <v>0</v>
      </c>
      <c r="BF288" s="145">
        <f t="shared" si="95"/>
        <v>0</v>
      </c>
      <c r="BG288" s="145">
        <f t="shared" si="96"/>
        <v>0</v>
      </c>
      <c r="BH288" s="145">
        <f t="shared" si="97"/>
        <v>0</v>
      </c>
      <c r="BI288" s="145">
        <f t="shared" si="98"/>
        <v>0</v>
      </c>
      <c r="BJ288" s="18" t="s">
        <v>22</v>
      </c>
      <c r="BK288" s="145">
        <f t="shared" si="99"/>
        <v>0</v>
      </c>
      <c r="BL288" s="18" t="s">
        <v>350</v>
      </c>
      <c r="BM288" s="144" t="s">
        <v>5993</v>
      </c>
    </row>
    <row r="289" spans="2:65" s="11" customFormat="1" ht="22.8" customHeight="1" x14ac:dyDescent="0.25">
      <c r="B289" s="121"/>
      <c r="D289" s="122" t="s">
        <v>79</v>
      </c>
      <c r="E289" s="131" t="s">
        <v>5994</v>
      </c>
      <c r="F289" s="131" t="s">
        <v>5995</v>
      </c>
      <c r="I289" s="124"/>
      <c r="J289" s="132">
        <f>BK289</f>
        <v>0</v>
      </c>
      <c r="L289" s="121"/>
      <c r="M289" s="126"/>
      <c r="P289" s="127">
        <f>SUM(P290:P314)</f>
        <v>0</v>
      </c>
      <c r="R289" s="127">
        <f>SUM(R290:R314)</f>
        <v>0</v>
      </c>
      <c r="T289" s="128">
        <f>SUM(T290:T314)</f>
        <v>0</v>
      </c>
      <c r="AR289" s="122" t="s">
        <v>89</v>
      </c>
      <c r="AT289" s="129" t="s">
        <v>79</v>
      </c>
      <c r="AU289" s="129" t="s">
        <v>22</v>
      </c>
      <c r="AY289" s="122" t="s">
        <v>192</v>
      </c>
      <c r="BK289" s="130">
        <f>SUM(BK290:BK314)</f>
        <v>0</v>
      </c>
    </row>
    <row r="290" spans="2:65" s="1" customFormat="1" ht="16.5" customHeight="1" x14ac:dyDescent="0.2">
      <c r="B290" s="33"/>
      <c r="C290" s="133" t="s">
        <v>2545</v>
      </c>
      <c r="D290" s="133" t="s">
        <v>194</v>
      </c>
      <c r="E290" s="134" t="s">
        <v>5996</v>
      </c>
      <c r="F290" s="135" t="s">
        <v>5997</v>
      </c>
      <c r="G290" s="136" t="s">
        <v>869</v>
      </c>
      <c r="H290" s="137">
        <v>1</v>
      </c>
      <c r="I290" s="138"/>
      <c r="J290" s="139">
        <f>ROUND(I290*H290,2)</f>
        <v>0</v>
      </c>
      <c r="K290" s="135" t="s">
        <v>20</v>
      </c>
      <c r="L290" s="33"/>
      <c r="M290" s="140" t="s">
        <v>20</v>
      </c>
      <c r="N290" s="141" t="s">
        <v>51</v>
      </c>
      <c r="P290" s="142">
        <f>O290*H290</f>
        <v>0</v>
      </c>
      <c r="Q290" s="142">
        <v>0</v>
      </c>
      <c r="R290" s="142">
        <f>Q290*H290</f>
        <v>0</v>
      </c>
      <c r="S290" s="142">
        <v>0</v>
      </c>
      <c r="T290" s="143">
        <f>S290*H290</f>
        <v>0</v>
      </c>
      <c r="AR290" s="144" t="s">
        <v>350</v>
      </c>
      <c r="AT290" s="144" t="s">
        <v>194</v>
      </c>
      <c r="AU290" s="144" t="s">
        <v>89</v>
      </c>
      <c r="AY290" s="18" t="s">
        <v>192</v>
      </c>
      <c r="BE290" s="145">
        <f>IF(N290="základní",J290,0)</f>
        <v>0</v>
      </c>
      <c r="BF290" s="145">
        <f>IF(N290="snížená",J290,0)</f>
        <v>0</v>
      </c>
      <c r="BG290" s="145">
        <f>IF(N290="zákl. přenesená",J290,0)</f>
        <v>0</v>
      </c>
      <c r="BH290" s="145">
        <f>IF(N290="sníž. přenesená",J290,0)</f>
        <v>0</v>
      </c>
      <c r="BI290" s="145">
        <f>IF(N290="nulová",J290,0)</f>
        <v>0</v>
      </c>
      <c r="BJ290" s="18" t="s">
        <v>22</v>
      </c>
      <c r="BK290" s="145">
        <f>ROUND(I290*H290,2)</f>
        <v>0</v>
      </c>
      <c r="BL290" s="18" t="s">
        <v>350</v>
      </c>
      <c r="BM290" s="144" t="s">
        <v>5998</v>
      </c>
    </row>
    <row r="291" spans="2:65" s="1" customFormat="1" ht="96" x14ac:dyDescent="0.2">
      <c r="B291" s="33"/>
      <c r="D291" s="151" t="s">
        <v>929</v>
      </c>
      <c r="F291" s="178" t="s">
        <v>5999</v>
      </c>
      <c r="I291" s="148"/>
      <c r="L291" s="33"/>
      <c r="M291" s="149"/>
      <c r="T291" s="54"/>
      <c r="AT291" s="18" t="s">
        <v>929</v>
      </c>
      <c r="AU291" s="18" t="s">
        <v>89</v>
      </c>
    </row>
    <row r="292" spans="2:65" s="1" customFormat="1" ht="16.5" customHeight="1" x14ac:dyDescent="0.2">
      <c r="B292" s="33"/>
      <c r="C292" s="133" t="s">
        <v>2551</v>
      </c>
      <c r="D292" s="133" t="s">
        <v>194</v>
      </c>
      <c r="E292" s="134" t="s">
        <v>6000</v>
      </c>
      <c r="F292" s="135" t="s">
        <v>6001</v>
      </c>
      <c r="G292" s="136" t="s">
        <v>869</v>
      </c>
      <c r="H292" s="137">
        <v>3</v>
      </c>
      <c r="I292" s="138"/>
      <c r="J292" s="139">
        <f>ROUND(I292*H292,2)</f>
        <v>0</v>
      </c>
      <c r="K292" s="135" t="s">
        <v>20</v>
      </c>
      <c r="L292" s="33"/>
      <c r="M292" s="140" t="s">
        <v>20</v>
      </c>
      <c r="N292" s="141" t="s">
        <v>51</v>
      </c>
      <c r="P292" s="142">
        <f>O292*H292</f>
        <v>0</v>
      </c>
      <c r="Q292" s="142">
        <v>0</v>
      </c>
      <c r="R292" s="142">
        <f>Q292*H292</f>
        <v>0</v>
      </c>
      <c r="S292" s="142">
        <v>0</v>
      </c>
      <c r="T292" s="143">
        <f>S292*H292</f>
        <v>0</v>
      </c>
      <c r="AR292" s="144" t="s">
        <v>350</v>
      </c>
      <c r="AT292" s="144" t="s">
        <v>194</v>
      </c>
      <c r="AU292" s="144" t="s">
        <v>89</v>
      </c>
      <c r="AY292" s="18" t="s">
        <v>192</v>
      </c>
      <c r="BE292" s="145">
        <f>IF(N292="základní",J292,0)</f>
        <v>0</v>
      </c>
      <c r="BF292" s="145">
        <f>IF(N292="snížená",J292,0)</f>
        <v>0</v>
      </c>
      <c r="BG292" s="145">
        <f>IF(N292="zákl. přenesená",J292,0)</f>
        <v>0</v>
      </c>
      <c r="BH292" s="145">
        <f>IF(N292="sníž. přenesená",J292,0)</f>
        <v>0</v>
      </c>
      <c r="BI292" s="145">
        <f>IF(N292="nulová",J292,0)</f>
        <v>0</v>
      </c>
      <c r="BJ292" s="18" t="s">
        <v>22</v>
      </c>
      <c r="BK292" s="145">
        <f>ROUND(I292*H292,2)</f>
        <v>0</v>
      </c>
      <c r="BL292" s="18" t="s">
        <v>350</v>
      </c>
      <c r="BM292" s="144" t="s">
        <v>6002</v>
      </c>
    </row>
    <row r="293" spans="2:65" s="1" customFormat="1" ht="28.8" x14ac:dyDescent="0.2">
      <c r="B293" s="33"/>
      <c r="D293" s="151" t="s">
        <v>929</v>
      </c>
      <c r="F293" s="178" t="s">
        <v>6003</v>
      </c>
      <c r="I293" s="148"/>
      <c r="L293" s="33"/>
      <c r="M293" s="149"/>
      <c r="T293" s="54"/>
      <c r="AT293" s="18" t="s">
        <v>929</v>
      </c>
      <c r="AU293" s="18" t="s">
        <v>89</v>
      </c>
    </row>
    <row r="294" spans="2:65" s="1" customFormat="1" ht="44.25" customHeight="1" x14ac:dyDescent="0.2">
      <c r="B294" s="33"/>
      <c r="C294" s="133" t="s">
        <v>2559</v>
      </c>
      <c r="D294" s="133" t="s">
        <v>194</v>
      </c>
      <c r="E294" s="134" t="s">
        <v>6004</v>
      </c>
      <c r="F294" s="135" t="s">
        <v>6005</v>
      </c>
      <c r="G294" s="136" t="s">
        <v>869</v>
      </c>
      <c r="H294" s="137">
        <v>1</v>
      </c>
      <c r="I294" s="138"/>
      <c r="J294" s="139">
        <f t="shared" ref="J294:J314" si="100">ROUND(I294*H294,2)</f>
        <v>0</v>
      </c>
      <c r="K294" s="135" t="s">
        <v>20</v>
      </c>
      <c r="L294" s="33"/>
      <c r="M294" s="140" t="s">
        <v>20</v>
      </c>
      <c r="N294" s="141" t="s">
        <v>51</v>
      </c>
      <c r="P294" s="142">
        <f t="shared" ref="P294:P314" si="101">O294*H294</f>
        <v>0</v>
      </c>
      <c r="Q294" s="142">
        <v>0</v>
      </c>
      <c r="R294" s="142">
        <f t="shared" ref="R294:R314" si="102">Q294*H294</f>
        <v>0</v>
      </c>
      <c r="S294" s="142">
        <v>0</v>
      </c>
      <c r="T294" s="143">
        <f t="shared" ref="T294:T314" si="103">S294*H294</f>
        <v>0</v>
      </c>
      <c r="AR294" s="144" t="s">
        <v>350</v>
      </c>
      <c r="AT294" s="144" t="s">
        <v>194</v>
      </c>
      <c r="AU294" s="144" t="s">
        <v>89</v>
      </c>
      <c r="AY294" s="18" t="s">
        <v>192</v>
      </c>
      <c r="BE294" s="145">
        <f t="shared" ref="BE294:BE314" si="104">IF(N294="základní",J294,0)</f>
        <v>0</v>
      </c>
      <c r="BF294" s="145">
        <f t="shared" ref="BF294:BF314" si="105">IF(N294="snížená",J294,0)</f>
        <v>0</v>
      </c>
      <c r="BG294" s="145">
        <f t="shared" ref="BG294:BG314" si="106">IF(N294="zákl. přenesená",J294,0)</f>
        <v>0</v>
      </c>
      <c r="BH294" s="145">
        <f t="shared" ref="BH294:BH314" si="107">IF(N294="sníž. přenesená",J294,0)</f>
        <v>0</v>
      </c>
      <c r="BI294" s="145">
        <f t="shared" ref="BI294:BI314" si="108">IF(N294="nulová",J294,0)</f>
        <v>0</v>
      </c>
      <c r="BJ294" s="18" t="s">
        <v>22</v>
      </c>
      <c r="BK294" s="145">
        <f t="shared" ref="BK294:BK314" si="109">ROUND(I294*H294,2)</f>
        <v>0</v>
      </c>
      <c r="BL294" s="18" t="s">
        <v>350</v>
      </c>
      <c r="BM294" s="144" t="s">
        <v>6006</v>
      </c>
    </row>
    <row r="295" spans="2:65" s="1" customFormat="1" ht="16.5" customHeight="1" x14ac:dyDescent="0.2">
      <c r="B295" s="33"/>
      <c r="C295" s="133" t="s">
        <v>2566</v>
      </c>
      <c r="D295" s="133" t="s">
        <v>194</v>
      </c>
      <c r="E295" s="134" t="s">
        <v>6007</v>
      </c>
      <c r="F295" s="135" t="s">
        <v>6008</v>
      </c>
      <c r="G295" s="136" t="s">
        <v>869</v>
      </c>
      <c r="H295" s="137">
        <v>5</v>
      </c>
      <c r="I295" s="138"/>
      <c r="J295" s="139">
        <f t="shared" si="100"/>
        <v>0</v>
      </c>
      <c r="K295" s="135" t="s">
        <v>20</v>
      </c>
      <c r="L295" s="33"/>
      <c r="M295" s="140" t="s">
        <v>20</v>
      </c>
      <c r="N295" s="141" t="s">
        <v>51</v>
      </c>
      <c r="P295" s="142">
        <f t="shared" si="101"/>
        <v>0</v>
      </c>
      <c r="Q295" s="142">
        <v>0</v>
      </c>
      <c r="R295" s="142">
        <f t="shared" si="102"/>
        <v>0</v>
      </c>
      <c r="S295" s="142">
        <v>0</v>
      </c>
      <c r="T295" s="143">
        <f t="shared" si="103"/>
        <v>0</v>
      </c>
      <c r="AR295" s="144" t="s">
        <v>350</v>
      </c>
      <c r="AT295" s="144" t="s">
        <v>194</v>
      </c>
      <c r="AU295" s="144" t="s">
        <v>89</v>
      </c>
      <c r="AY295" s="18" t="s">
        <v>192</v>
      </c>
      <c r="BE295" s="145">
        <f t="shared" si="104"/>
        <v>0</v>
      </c>
      <c r="BF295" s="145">
        <f t="shared" si="105"/>
        <v>0</v>
      </c>
      <c r="BG295" s="145">
        <f t="shared" si="106"/>
        <v>0</v>
      </c>
      <c r="BH295" s="145">
        <f t="shared" si="107"/>
        <v>0</v>
      </c>
      <c r="BI295" s="145">
        <f t="shared" si="108"/>
        <v>0</v>
      </c>
      <c r="BJ295" s="18" t="s">
        <v>22</v>
      </c>
      <c r="BK295" s="145">
        <f t="shared" si="109"/>
        <v>0</v>
      </c>
      <c r="BL295" s="18" t="s">
        <v>350</v>
      </c>
      <c r="BM295" s="144" t="s">
        <v>6009</v>
      </c>
    </row>
    <row r="296" spans="2:65" s="1" customFormat="1" ht="16.5" customHeight="1" x14ac:dyDescent="0.2">
      <c r="B296" s="33"/>
      <c r="C296" s="133" t="s">
        <v>2607</v>
      </c>
      <c r="D296" s="133" t="s">
        <v>194</v>
      </c>
      <c r="E296" s="134" t="s">
        <v>6010</v>
      </c>
      <c r="F296" s="135" t="s">
        <v>6011</v>
      </c>
      <c r="G296" s="136" t="s">
        <v>869</v>
      </c>
      <c r="H296" s="137">
        <v>1</v>
      </c>
      <c r="I296" s="138"/>
      <c r="J296" s="139">
        <f t="shared" si="100"/>
        <v>0</v>
      </c>
      <c r="K296" s="135" t="s">
        <v>20</v>
      </c>
      <c r="L296" s="33"/>
      <c r="M296" s="140" t="s">
        <v>20</v>
      </c>
      <c r="N296" s="141" t="s">
        <v>51</v>
      </c>
      <c r="P296" s="142">
        <f t="shared" si="101"/>
        <v>0</v>
      </c>
      <c r="Q296" s="142">
        <v>0</v>
      </c>
      <c r="R296" s="142">
        <f t="shared" si="102"/>
        <v>0</v>
      </c>
      <c r="S296" s="142">
        <v>0</v>
      </c>
      <c r="T296" s="143">
        <f t="shared" si="103"/>
        <v>0</v>
      </c>
      <c r="AR296" s="144" t="s">
        <v>350</v>
      </c>
      <c r="AT296" s="144" t="s">
        <v>194</v>
      </c>
      <c r="AU296" s="144" t="s">
        <v>89</v>
      </c>
      <c r="AY296" s="18" t="s">
        <v>192</v>
      </c>
      <c r="BE296" s="145">
        <f t="shared" si="104"/>
        <v>0</v>
      </c>
      <c r="BF296" s="145">
        <f t="shared" si="105"/>
        <v>0</v>
      </c>
      <c r="BG296" s="145">
        <f t="shared" si="106"/>
        <v>0</v>
      </c>
      <c r="BH296" s="145">
        <f t="shared" si="107"/>
        <v>0</v>
      </c>
      <c r="BI296" s="145">
        <f t="shared" si="108"/>
        <v>0</v>
      </c>
      <c r="BJ296" s="18" t="s">
        <v>22</v>
      </c>
      <c r="BK296" s="145">
        <f t="shared" si="109"/>
        <v>0</v>
      </c>
      <c r="BL296" s="18" t="s">
        <v>350</v>
      </c>
      <c r="BM296" s="144" t="s">
        <v>6012</v>
      </c>
    </row>
    <row r="297" spans="2:65" s="1" customFormat="1" ht="21.75" customHeight="1" x14ac:dyDescent="0.2">
      <c r="B297" s="33"/>
      <c r="C297" s="133" t="s">
        <v>2612</v>
      </c>
      <c r="D297" s="133" t="s">
        <v>194</v>
      </c>
      <c r="E297" s="134" t="s">
        <v>6013</v>
      </c>
      <c r="F297" s="135" t="s">
        <v>6014</v>
      </c>
      <c r="G297" s="136" t="s">
        <v>869</v>
      </c>
      <c r="H297" s="137">
        <v>1</v>
      </c>
      <c r="I297" s="138"/>
      <c r="J297" s="139">
        <f t="shared" si="100"/>
        <v>0</v>
      </c>
      <c r="K297" s="135" t="s">
        <v>20</v>
      </c>
      <c r="L297" s="33"/>
      <c r="M297" s="140" t="s">
        <v>20</v>
      </c>
      <c r="N297" s="141" t="s">
        <v>51</v>
      </c>
      <c r="P297" s="142">
        <f t="shared" si="101"/>
        <v>0</v>
      </c>
      <c r="Q297" s="142">
        <v>0</v>
      </c>
      <c r="R297" s="142">
        <f t="shared" si="102"/>
        <v>0</v>
      </c>
      <c r="S297" s="142">
        <v>0</v>
      </c>
      <c r="T297" s="143">
        <f t="shared" si="103"/>
        <v>0</v>
      </c>
      <c r="AR297" s="144" t="s">
        <v>350</v>
      </c>
      <c r="AT297" s="144" t="s">
        <v>194</v>
      </c>
      <c r="AU297" s="144" t="s">
        <v>89</v>
      </c>
      <c r="AY297" s="18" t="s">
        <v>192</v>
      </c>
      <c r="BE297" s="145">
        <f t="shared" si="104"/>
        <v>0</v>
      </c>
      <c r="BF297" s="145">
        <f t="shared" si="105"/>
        <v>0</v>
      </c>
      <c r="BG297" s="145">
        <f t="shared" si="106"/>
        <v>0</v>
      </c>
      <c r="BH297" s="145">
        <f t="shared" si="107"/>
        <v>0</v>
      </c>
      <c r="BI297" s="145">
        <f t="shared" si="108"/>
        <v>0</v>
      </c>
      <c r="BJ297" s="18" t="s">
        <v>22</v>
      </c>
      <c r="BK297" s="145">
        <f t="shared" si="109"/>
        <v>0</v>
      </c>
      <c r="BL297" s="18" t="s">
        <v>350</v>
      </c>
      <c r="BM297" s="144" t="s">
        <v>6015</v>
      </c>
    </row>
    <row r="298" spans="2:65" s="1" customFormat="1" ht="21.75" customHeight="1" x14ac:dyDescent="0.2">
      <c r="B298" s="33"/>
      <c r="C298" s="133" t="s">
        <v>2654</v>
      </c>
      <c r="D298" s="133" t="s">
        <v>194</v>
      </c>
      <c r="E298" s="134" t="s">
        <v>6016</v>
      </c>
      <c r="F298" s="135" t="s">
        <v>6017</v>
      </c>
      <c r="G298" s="136" t="s">
        <v>869</v>
      </c>
      <c r="H298" s="137">
        <v>1</v>
      </c>
      <c r="I298" s="138"/>
      <c r="J298" s="139">
        <f t="shared" si="100"/>
        <v>0</v>
      </c>
      <c r="K298" s="135" t="s">
        <v>20</v>
      </c>
      <c r="L298" s="33"/>
      <c r="M298" s="140" t="s">
        <v>20</v>
      </c>
      <c r="N298" s="141" t="s">
        <v>51</v>
      </c>
      <c r="P298" s="142">
        <f t="shared" si="101"/>
        <v>0</v>
      </c>
      <c r="Q298" s="142">
        <v>0</v>
      </c>
      <c r="R298" s="142">
        <f t="shared" si="102"/>
        <v>0</v>
      </c>
      <c r="S298" s="142">
        <v>0</v>
      </c>
      <c r="T298" s="143">
        <f t="shared" si="103"/>
        <v>0</v>
      </c>
      <c r="AR298" s="144" t="s">
        <v>350</v>
      </c>
      <c r="AT298" s="144" t="s">
        <v>194</v>
      </c>
      <c r="AU298" s="144" t="s">
        <v>89</v>
      </c>
      <c r="AY298" s="18" t="s">
        <v>192</v>
      </c>
      <c r="BE298" s="145">
        <f t="shared" si="104"/>
        <v>0</v>
      </c>
      <c r="BF298" s="145">
        <f t="shared" si="105"/>
        <v>0</v>
      </c>
      <c r="BG298" s="145">
        <f t="shared" si="106"/>
        <v>0</v>
      </c>
      <c r="BH298" s="145">
        <f t="shared" si="107"/>
        <v>0</v>
      </c>
      <c r="BI298" s="145">
        <f t="shared" si="108"/>
        <v>0</v>
      </c>
      <c r="BJ298" s="18" t="s">
        <v>22</v>
      </c>
      <c r="BK298" s="145">
        <f t="shared" si="109"/>
        <v>0</v>
      </c>
      <c r="BL298" s="18" t="s">
        <v>350</v>
      </c>
      <c r="BM298" s="144" t="s">
        <v>6018</v>
      </c>
    </row>
    <row r="299" spans="2:65" s="1" customFormat="1" ht="16.5" customHeight="1" x14ac:dyDescent="0.2">
      <c r="B299" s="33"/>
      <c r="C299" s="133" t="s">
        <v>2663</v>
      </c>
      <c r="D299" s="133" t="s">
        <v>194</v>
      </c>
      <c r="E299" s="134" t="s">
        <v>6019</v>
      </c>
      <c r="F299" s="135" t="s">
        <v>6020</v>
      </c>
      <c r="G299" s="136" t="s">
        <v>869</v>
      </c>
      <c r="H299" s="137">
        <v>1</v>
      </c>
      <c r="I299" s="138"/>
      <c r="J299" s="139">
        <f t="shared" si="100"/>
        <v>0</v>
      </c>
      <c r="K299" s="135" t="s">
        <v>20</v>
      </c>
      <c r="L299" s="33"/>
      <c r="M299" s="140" t="s">
        <v>20</v>
      </c>
      <c r="N299" s="141" t="s">
        <v>51</v>
      </c>
      <c r="P299" s="142">
        <f t="shared" si="101"/>
        <v>0</v>
      </c>
      <c r="Q299" s="142">
        <v>0</v>
      </c>
      <c r="R299" s="142">
        <f t="shared" si="102"/>
        <v>0</v>
      </c>
      <c r="S299" s="142">
        <v>0</v>
      </c>
      <c r="T299" s="143">
        <f t="shared" si="103"/>
        <v>0</v>
      </c>
      <c r="AR299" s="144" t="s">
        <v>350</v>
      </c>
      <c r="AT299" s="144" t="s">
        <v>194</v>
      </c>
      <c r="AU299" s="144" t="s">
        <v>89</v>
      </c>
      <c r="AY299" s="18" t="s">
        <v>192</v>
      </c>
      <c r="BE299" s="145">
        <f t="shared" si="104"/>
        <v>0</v>
      </c>
      <c r="BF299" s="145">
        <f t="shared" si="105"/>
        <v>0</v>
      </c>
      <c r="BG299" s="145">
        <f t="shared" si="106"/>
        <v>0</v>
      </c>
      <c r="BH299" s="145">
        <f t="shared" si="107"/>
        <v>0</v>
      </c>
      <c r="BI299" s="145">
        <f t="shared" si="108"/>
        <v>0</v>
      </c>
      <c r="BJ299" s="18" t="s">
        <v>22</v>
      </c>
      <c r="BK299" s="145">
        <f t="shared" si="109"/>
        <v>0</v>
      </c>
      <c r="BL299" s="18" t="s">
        <v>350</v>
      </c>
      <c r="BM299" s="144" t="s">
        <v>6021</v>
      </c>
    </row>
    <row r="300" spans="2:65" s="1" customFormat="1" ht="16.5" customHeight="1" x14ac:dyDescent="0.2">
      <c r="B300" s="33"/>
      <c r="C300" s="133" t="s">
        <v>2675</v>
      </c>
      <c r="D300" s="133" t="s">
        <v>194</v>
      </c>
      <c r="E300" s="134" t="s">
        <v>6022</v>
      </c>
      <c r="F300" s="135" t="s">
        <v>6023</v>
      </c>
      <c r="G300" s="136" t="s">
        <v>869</v>
      </c>
      <c r="H300" s="137">
        <v>4</v>
      </c>
      <c r="I300" s="138"/>
      <c r="J300" s="139">
        <f t="shared" si="100"/>
        <v>0</v>
      </c>
      <c r="K300" s="135" t="s">
        <v>20</v>
      </c>
      <c r="L300" s="33"/>
      <c r="M300" s="140" t="s">
        <v>20</v>
      </c>
      <c r="N300" s="141" t="s">
        <v>51</v>
      </c>
      <c r="P300" s="142">
        <f t="shared" si="101"/>
        <v>0</v>
      </c>
      <c r="Q300" s="142">
        <v>0</v>
      </c>
      <c r="R300" s="142">
        <f t="shared" si="102"/>
        <v>0</v>
      </c>
      <c r="S300" s="142">
        <v>0</v>
      </c>
      <c r="T300" s="143">
        <f t="shared" si="103"/>
        <v>0</v>
      </c>
      <c r="AR300" s="144" t="s">
        <v>350</v>
      </c>
      <c r="AT300" s="144" t="s">
        <v>194</v>
      </c>
      <c r="AU300" s="144" t="s">
        <v>89</v>
      </c>
      <c r="AY300" s="18" t="s">
        <v>192</v>
      </c>
      <c r="BE300" s="145">
        <f t="shared" si="104"/>
        <v>0</v>
      </c>
      <c r="BF300" s="145">
        <f t="shared" si="105"/>
        <v>0</v>
      </c>
      <c r="BG300" s="145">
        <f t="shared" si="106"/>
        <v>0</v>
      </c>
      <c r="BH300" s="145">
        <f t="shared" si="107"/>
        <v>0</v>
      </c>
      <c r="BI300" s="145">
        <f t="shared" si="108"/>
        <v>0</v>
      </c>
      <c r="BJ300" s="18" t="s">
        <v>22</v>
      </c>
      <c r="BK300" s="145">
        <f t="shared" si="109"/>
        <v>0</v>
      </c>
      <c r="BL300" s="18" t="s">
        <v>350</v>
      </c>
      <c r="BM300" s="144" t="s">
        <v>6024</v>
      </c>
    </row>
    <row r="301" spans="2:65" s="1" customFormat="1" ht="16.5" customHeight="1" x14ac:dyDescent="0.2">
      <c r="B301" s="33"/>
      <c r="C301" s="133" t="s">
        <v>2686</v>
      </c>
      <c r="D301" s="133" t="s">
        <v>194</v>
      </c>
      <c r="E301" s="134" t="s">
        <v>6025</v>
      </c>
      <c r="F301" s="135" t="s">
        <v>6026</v>
      </c>
      <c r="G301" s="136" t="s">
        <v>869</v>
      </c>
      <c r="H301" s="137">
        <v>1</v>
      </c>
      <c r="I301" s="138"/>
      <c r="J301" s="139">
        <f t="shared" si="100"/>
        <v>0</v>
      </c>
      <c r="K301" s="135" t="s">
        <v>20</v>
      </c>
      <c r="L301" s="33"/>
      <c r="M301" s="140" t="s">
        <v>20</v>
      </c>
      <c r="N301" s="141" t="s">
        <v>51</v>
      </c>
      <c r="P301" s="142">
        <f t="shared" si="101"/>
        <v>0</v>
      </c>
      <c r="Q301" s="142">
        <v>0</v>
      </c>
      <c r="R301" s="142">
        <f t="shared" si="102"/>
        <v>0</v>
      </c>
      <c r="S301" s="142">
        <v>0</v>
      </c>
      <c r="T301" s="143">
        <f t="shared" si="103"/>
        <v>0</v>
      </c>
      <c r="AR301" s="144" t="s">
        <v>350</v>
      </c>
      <c r="AT301" s="144" t="s">
        <v>194</v>
      </c>
      <c r="AU301" s="144" t="s">
        <v>89</v>
      </c>
      <c r="AY301" s="18" t="s">
        <v>192</v>
      </c>
      <c r="BE301" s="145">
        <f t="shared" si="104"/>
        <v>0</v>
      </c>
      <c r="BF301" s="145">
        <f t="shared" si="105"/>
        <v>0</v>
      </c>
      <c r="BG301" s="145">
        <f t="shared" si="106"/>
        <v>0</v>
      </c>
      <c r="BH301" s="145">
        <f t="shared" si="107"/>
        <v>0</v>
      </c>
      <c r="BI301" s="145">
        <f t="shared" si="108"/>
        <v>0</v>
      </c>
      <c r="BJ301" s="18" t="s">
        <v>22</v>
      </c>
      <c r="BK301" s="145">
        <f t="shared" si="109"/>
        <v>0</v>
      </c>
      <c r="BL301" s="18" t="s">
        <v>350</v>
      </c>
      <c r="BM301" s="144" t="s">
        <v>6027</v>
      </c>
    </row>
    <row r="302" spans="2:65" s="1" customFormat="1" ht="16.5" customHeight="1" x14ac:dyDescent="0.2">
      <c r="B302" s="33"/>
      <c r="C302" s="133" t="s">
        <v>2691</v>
      </c>
      <c r="D302" s="133" t="s">
        <v>194</v>
      </c>
      <c r="E302" s="134" t="s">
        <v>6028</v>
      </c>
      <c r="F302" s="135" t="s">
        <v>6029</v>
      </c>
      <c r="G302" s="136" t="s">
        <v>869</v>
      </c>
      <c r="H302" s="137">
        <v>44</v>
      </c>
      <c r="I302" s="138"/>
      <c r="J302" s="139">
        <f t="shared" si="100"/>
        <v>0</v>
      </c>
      <c r="K302" s="135" t="s">
        <v>20</v>
      </c>
      <c r="L302" s="33"/>
      <c r="M302" s="140" t="s">
        <v>20</v>
      </c>
      <c r="N302" s="141" t="s">
        <v>51</v>
      </c>
      <c r="P302" s="142">
        <f t="shared" si="101"/>
        <v>0</v>
      </c>
      <c r="Q302" s="142">
        <v>0</v>
      </c>
      <c r="R302" s="142">
        <f t="shared" si="102"/>
        <v>0</v>
      </c>
      <c r="S302" s="142">
        <v>0</v>
      </c>
      <c r="T302" s="143">
        <f t="shared" si="103"/>
        <v>0</v>
      </c>
      <c r="AR302" s="144" t="s">
        <v>350</v>
      </c>
      <c r="AT302" s="144" t="s">
        <v>194</v>
      </c>
      <c r="AU302" s="144" t="s">
        <v>89</v>
      </c>
      <c r="AY302" s="18" t="s">
        <v>192</v>
      </c>
      <c r="BE302" s="145">
        <f t="shared" si="104"/>
        <v>0</v>
      </c>
      <c r="BF302" s="145">
        <f t="shared" si="105"/>
        <v>0</v>
      </c>
      <c r="BG302" s="145">
        <f t="shared" si="106"/>
        <v>0</v>
      </c>
      <c r="BH302" s="145">
        <f t="shared" si="107"/>
        <v>0</v>
      </c>
      <c r="BI302" s="145">
        <f t="shared" si="108"/>
        <v>0</v>
      </c>
      <c r="BJ302" s="18" t="s">
        <v>22</v>
      </c>
      <c r="BK302" s="145">
        <f t="shared" si="109"/>
        <v>0</v>
      </c>
      <c r="BL302" s="18" t="s">
        <v>350</v>
      </c>
      <c r="BM302" s="144" t="s">
        <v>6030</v>
      </c>
    </row>
    <row r="303" spans="2:65" s="1" customFormat="1" ht="16.5" customHeight="1" x14ac:dyDescent="0.2">
      <c r="B303" s="33"/>
      <c r="C303" s="133" t="s">
        <v>2698</v>
      </c>
      <c r="D303" s="133" t="s">
        <v>194</v>
      </c>
      <c r="E303" s="134" t="s">
        <v>6031</v>
      </c>
      <c r="F303" s="135" t="s">
        <v>6032</v>
      </c>
      <c r="G303" s="136" t="s">
        <v>869</v>
      </c>
      <c r="H303" s="137">
        <v>4</v>
      </c>
      <c r="I303" s="138"/>
      <c r="J303" s="139">
        <f t="shared" si="100"/>
        <v>0</v>
      </c>
      <c r="K303" s="135" t="s">
        <v>20</v>
      </c>
      <c r="L303" s="33"/>
      <c r="M303" s="140" t="s">
        <v>20</v>
      </c>
      <c r="N303" s="141" t="s">
        <v>51</v>
      </c>
      <c r="P303" s="142">
        <f t="shared" si="101"/>
        <v>0</v>
      </c>
      <c r="Q303" s="142">
        <v>0</v>
      </c>
      <c r="R303" s="142">
        <f t="shared" si="102"/>
        <v>0</v>
      </c>
      <c r="S303" s="142">
        <v>0</v>
      </c>
      <c r="T303" s="143">
        <f t="shared" si="103"/>
        <v>0</v>
      </c>
      <c r="AR303" s="144" t="s">
        <v>350</v>
      </c>
      <c r="AT303" s="144" t="s">
        <v>194</v>
      </c>
      <c r="AU303" s="144" t="s">
        <v>89</v>
      </c>
      <c r="AY303" s="18" t="s">
        <v>192</v>
      </c>
      <c r="BE303" s="145">
        <f t="shared" si="104"/>
        <v>0</v>
      </c>
      <c r="BF303" s="145">
        <f t="shared" si="105"/>
        <v>0</v>
      </c>
      <c r="BG303" s="145">
        <f t="shared" si="106"/>
        <v>0</v>
      </c>
      <c r="BH303" s="145">
        <f t="shared" si="107"/>
        <v>0</v>
      </c>
      <c r="BI303" s="145">
        <f t="shared" si="108"/>
        <v>0</v>
      </c>
      <c r="BJ303" s="18" t="s">
        <v>22</v>
      </c>
      <c r="BK303" s="145">
        <f t="shared" si="109"/>
        <v>0</v>
      </c>
      <c r="BL303" s="18" t="s">
        <v>350</v>
      </c>
      <c r="BM303" s="144" t="s">
        <v>6033</v>
      </c>
    </row>
    <row r="304" spans="2:65" s="1" customFormat="1" ht="21.75" customHeight="1" x14ac:dyDescent="0.2">
      <c r="B304" s="33"/>
      <c r="C304" s="133" t="s">
        <v>2704</v>
      </c>
      <c r="D304" s="133" t="s">
        <v>194</v>
      </c>
      <c r="E304" s="134" t="s">
        <v>6034</v>
      </c>
      <c r="F304" s="135" t="s">
        <v>6035</v>
      </c>
      <c r="G304" s="136" t="s">
        <v>869</v>
      </c>
      <c r="H304" s="137">
        <v>8</v>
      </c>
      <c r="I304" s="138"/>
      <c r="J304" s="139">
        <f t="shared" si="100"/>
        <v>0</v>
      </c>
      <c r="K304" s="135" t="s">
        <v>20</v>
      </c>
      <c r="L304" s="33"/>
      <c r="M304" s="140" t="s">
        <v>20</v>
      </c>
      <c r="N304" s="141" t="s">
        <v>51</v>
      </c>
      <c r="P304" s="142">
        <f t="shared" si="101"/>
        <v>0</v>
      </c>
      <c r="Q304" s="142">
        <v>0</v>
      </c>
      <c r="R304" s="142">
        <f t="shared" si="102"/>
        <v>0</v>
      </c>
      <c r="S304" s="142">
        <v>0</v>
      </c>
      <c r="T304" s="143">
        <f t="shared" si="103"/>
        <v>0</v>
      </c>
      <c r="AR304" s="144" t="s">
        <v>350</v>
      </c>
      <c r="AT304" s="144" t="s">
        <v>194</v>
      </c>
      <c r="AU304" s="144" t="s">
        <v>89</v>
      </c>
      <c r="AY304" s="18" t="s">
        <v>192</v>
      </c>
      <c r="BE304" s="145">
        <f t="shared" si="104"/>
        <v>0</v>
      </c>
      <c r="BF304" s="145">
        <f t="shared" si="105"/>
        <v>0</v>
      </c>
      <c r="BG304" s="145">
        <f t="shared" si="106"/>
        <v>0</v>
      </c>
      <c r="BH304" s="145">
        <f t="shared" si="107"/>
        <v>0</v>
      </c>
      <c r="BI304" s="145">
        <f t="shared" si="108"/>
        <v>0</v>
      </c>
      <c r="BJ304" s="18" t="s">
        <v>22</v>
      </c>
      <c r="BK304" s="145">
        <f t="shared" si="109"/>
        <v>0</v>
      </c>
      <c r="BL304" s="18" t="s">
        <v>350</v>
      </c>
      <c r="BM304" s="144" t="s">
        <v>6036</v>
      </c>
    </row>
    <row r="305" spans="2:65" s="1" customFormat="1" ht="21.75" customHeight="1" x14ac:dyDescent="0.2">
      <c r="B305" s="33"/>
      <c r="C305" s="133" t="s">
        <v>2709</v>
      </c>
      <c r="D305" s="133" t="s">
        <v>194</v>
      </c>
      <c r="E305" s="134" t="s">
        <v>6037</v>
      </c>
      <c r="F305" s="135" t="s">
        <v>6038</v>
      </c>
      <c r="G305" s="136" t="s">
        <v>869</v>
      </c>
      <c r="H305" s="137">
        <v>1</v>
      </c>
      <c r="I305" s="138"/>
      <c r="J305" s="139">
        <f t="shared" si="100"/>
        <v>0</v>
      </c>
      <c r="K305" s="135" t="s">
        <v>20</v>
      </c>
      <c r="L305" s="33"/>
      <c r="M305" s="140" t="s">
        <v>20</v>
      </c>
      <c r="N305" s="141" t="s">
        <v>51</v>
      </c>
      <c r="P305" s="142">
        <f t="shared" si="101"/>
        <v>0</v>
      </c>
      <c r="Q305" s="142">
        <v>0</v>
      </c>
      <c r="R305" s="142">
        <f t="shared" si="102"/>
        <v>0</v>
      </c>
      <c r="S305" s="142">
        <v>0</v>
      </c>
      <c r="T305" s="143">
        <f t="shared" si="103"/>
        <v>0</v>
      </c>
      <c r="AR305" s="144" t="s">
        <v>350</v>
      </c>
      <c r="AT305" s="144" t="s">
        <v>194</v>
      </c>
      <c r="AU305" s="144" t="s">
        <v>89</v>
      </c>
      <c r="AY305" s="18" t="s">
        <v>192</v>
      </c>
      <c r="BE305" s="145">
        <f t="shared" si="104"/>
        <v>0</v>
      </c>
      <c r="BF305" s="145">
        <f t="shared" si="105"/>
        <v>0</v>
      </c>
      <c r="BG305" s="145">
        <f t="shared" si="106"/>
        <v>0</v>
      </c>
      <c r="BH305" s="145">
        <f t="shared" si="107"/>
        <v>0</v>
      </c>
      <c r="BI305" s="145">
        <f t="shared" si="108"/>
        <v>0</v>
      </c>
      <c r="BJ305" s="18" t="s">
        <v>22</v>
      </c>
      <c r="BK305" s="145">
        <f t="shared" si="109"/>
        <v>0</v>
      </c>
      <c r="BL305" s="18" t="s">
        <v>350</v>
      </c>
      <c r="BM305" s="144" t="s">
        <v>6039</v>
      </c>
    </row>
    <row r="306" spans="2:65" s="1" customFormat="1" ht="16.5" customHeight="1" x14ac:dyDescent="0.2">
      <c r="B306" s="33"/>
      <c r="C306" s="133" t="s">
        <v>2717</v>
      </c>
      <c r="D306" s="133" t="s">
        <v>194</v>
      </c>
      <c r="E306" s="134" t="s">
        <v>6040</v>
      </c>
      <c r="F306" s="135" t="s">
        <v>6041</v>
      </c>
      <c r="G306" s="136" t="s">
        <v>869</v>
      </c>
      <c r="H306" s="137">
        <v>10</v>
      </c>
      <c r="I306" s="138"/>
      <c r="J306" s="139">
        <f t="shared" si="100"/>
        <v>0</v>
      </c>
      <c r="K306" s="135" t="s">
        <v>20</v>
      </c>
      <c r="L306" s="33"/>
      <c r="M306" s="140" t="s">
        <v>20</v>
      </c>
      <c r="N306" s="141" t="s">
        <v>51</v>
      </c>
      <c r="P306" s="142">
        <f t="shared" si="101"/>
        <v>0</v>
      </c>
      <c r="Q306" s="142">
        <v>0</v>
      </c>
      <c r="R306" s="142">
        <f t="shared" si="102"/>
        <v>0</v>
      </c>
      <c r="S306" s="142">
        <v>0</v>
      </c>
      <c r="T306" s="143">
        <f t="shared" si="103"/>
        <v>0</v>
      </c>
      <c r="AR306" s="144" t="s">
        <v>350</v>
      </c>
      <c r="AT306" s="144" t="s">
        <v>194</v>
      </c>
      <c r="AU306" s="144" t="s">
        <v>89</v>
      </c>
      <c r="AY306" s="18" t="s">
        <v>192</v>
      </c>
      <c r="BE306" s="145">
        <f t="shared" si="104"/>
        <v>0</v>
      </c>
      <c r="BF306" s="145">
        <f t="shared" si="105"/>
        <v>0</v>
      </c>
      <c r="BG306" s="145">
        <f t="shared" si="106"/>
        <v>0</v>
      </c>
      <c r="BH306" s="145">
        <f t="shared" si="107"/>
        <v>0</v>
      </c>
      <c r="BI306" s="145">
        <f t="shared" si="108"/>
        <v>0</v>
      </c>
      <c r="BJ306" s="18" t="s">
        <v>22</v>
      </c>
      <c r="BK306" s="145">
        <f t="shared" si="109"/>
        <v>0</v>
      </c>
      <c r="BL306" s="18" t="s">
        <v>350</v>
      </c>
      <c r="BM306" s="144" t="s">
        <v>6042</v>
      </c>
    </row>
    <row r="307" spans="2:65" s="1" customFormat="1" ht="16.5" customHeight="1" x14ac:dyDescent="0.2">
      <c r="B307" s="33"/>
      <c r="C307" s="133" t="s">
        <v>2723</v>
      </c>
      <c r="D307" s="133" t="s">
        <v>194</v>
      </c>
      <c r="E307" s="134" t="s">
        <v>6043</v>
      </c>
      <c r="F307" s="135" t="s">
        <v>6044</v>
      </c>
      <c r="G307" s="136" t="s">
        <v>869</v>
      </c>
      <c r="H307" s="137">
        <v>5</v>
      </c>
      <c r="I307" s="138"/>
      <c r="J307" s="139">
        <f t="shared" si="100"/>
        <v>0</v>
      </c>
      <c r="K307" s="135" t="s">
        <v>20</v>
      </c>
      <c r="L307" s="33"/>
      <c r="M307" s="140" t="s">
        <v>20</v>
      </c>
      <c r="N307" s="141" t="s">
        <v>51</v>
      </c>
      <c r="P307" s="142">
        <f t="shared" si="101"/>
        <v>0</v>
      </c>
      <c r="Q307" s="142">
        <v>0</v>
      </c>
      <c r="R307" s="142">
        <f t="shared" si="102"/>
        <v>0</v>
      </c>
      <c r="S307" s="142">
        <v>0</v>
      </c>
      <c r="T307" s="143">
        <f t="shared" si="103"/>
        <v>0</v>
      </c>
      <c r="AR307" s="144" t="s">
        <v>350</v>
      </c>
      <c r="AT307" s="144" t="s">
        <v>194</v>
      </c>
      <c r="AU307" s="144" t="s">
        <v>89</v>
      </c>
      <c r="AY307" s="18" t="s">
        <v>192</v>
      </c>
      <c r="BE307" s="145">
        <f t="shared" si="104"/>
        <v>0</v>
      </c>
      <c r="BF307" s="145">
        <f t="shared" si="105"/>
        <v>0</v>
      </c>
      <c r="BG307" s="145">
        <f t="shared" si="106"/>
        <v>0</v>
      </c>
      <c r="BH307" s="145">
        <f t="shared" si="107"/>
        <v>0</v>
      </c>
      <c r="BI307" s="145">
        <f t="shared" si="108"/>
        <v>0</v>
      </c>
      <c r="BJ307" s="18" t="s">
        <v>22</v>
      </c>
      <c r="BK307" s="145">
        <f t="shared" si="109"/>
        <v>0</v>
      </c>
      <c r="BL307" s="18" t="s">
        <v>350</v>
      </c>
      <c r="BM307" s="144" t="s">
        <v>6045</v>
      </c>
    </row>
    <row r="308" spans="2:65" s="1" customFormat="1" ht="16.5" customHeight="1" x14ac:dyDescent="0.2">
      <c r="B308" s="33"/>
      <c r="C308" s="133" t="s">
        <v>2728</v>
      </c>
      <c r="D308" s="133" t="s">
        <v>194</v>
      </c>
      <c r="E308" s="134" t="s">
        <v>6046</v>
      </c>
      <c r="F308" s="135" t="s">
        <v>6047</v>
      </c>
      <c r="G308" s="136" t="s">
        <v>869</v>
      </c>
      <c r="H308" s="137">
        <v>1</v>
      </c>
      <c r="I308" s="138"/>
      <c r="J308" s="139">
        <f t="shared" si="100"/>
        <v>0</v>
      </c>
      <c r="K308" s="135" t="s">
        <v>20</v>
      </c>
      <c r="L308" s="33"/>
      <c r="M308" s="140" t="s">
        <v>20</v>
      </c>
      <c r="N308" s="141" t="s">
        <v>51</v>
      </c>
      <c r="P308" s="142">
        <f t="shared" si="101"/>
        <v>0</v>
      </c>
      <c r="Q308" s="142">
        <v>0</v>
      </c>
      <c r="R308" s="142">
        <f t="shared" si="102"/>
        <v>0</v>
      </c>
      <c r="S308" s="142">
        <v>0</v>
      </c>
      <c r="T308" s="143">
        <f t="shared" si="103"/>
        <v>0</v>
      </c>
      <c r="AR308" s="144" t="s">
        <v>350</v>
      </c>
      <c r="AT308" s="144" t="s">
        <v>194</v>
      </c>
      <c r="AU308" s="144" t="s">
        <v>89</v>
      </c>
      <c r="AY308" s="18" t="s">
        <v>192</v>
      </c>
      <c r="BE308" s="145">
        <f t="shared" si="104"/>
        <v>0</v>
      </c>
      <c r="BF308" s="145">
        <f t="shared" si="105"/>
        <v>0</v>
      </c>
      <c r="BG308" s="145">
        <f t="shared" si="106"/>
        <v>0</v>
      </c>
      <c r="BH308" s="145">
        <f t="shared" si="107"/>
        <v>0</v>
      </c>
      <c r="BI308" s="145">
        <f t="shared" si="108"/>
        <v>0</v>
      </c>
      <c r="BJ308" s="18" t="s">
        <v>22</v>
      </c>
      <c r="BK308" s="145">
        <f t="shared" si="109"/>
        <v>0</v>
      </c>
      <c r="BL308" s="18" t="s">
        <v>350</v>
      </c>
      <c r="BM308" s="144" t="s">
        <v>6048</v>
      </c>
    </row>
    <row r="309" spans="2:65" s="1" customFormat="1" ht="16.5" customHeight="1" x14ac:dyDescent="0.2">
      <c r="B309" s="33"/>
      <c r="C309" s="133" t="s">
        <v>2739</v>
      </c>
      <c r="D309" s="133" t="s">
        <v>194</v>
      </c>
      <c r="E309" s="134" t="s">
        <v>6049</v>
      </c>
      <c r="F309" s="135" t="s">
        <v>6050</v>
      </c>
      <c r="G309" s="136" t="s">
        <v>869</v>
      </c>
      <c r="H309" s="137">
        <v>1</v>
      </c>
      <c r="I309" s="138"/>
      <c r="J309" s="139">
        <f t="shared" si="100"/>
        <v>0</v>
      </c>
      <c r="K309" s="135" t="s">
        <v>20</v>
      </c>
      <c r="L309" s="33"/>
      <c r="M309" s="140" t="s">
        <v>20</v>
      </c>
      <c r="N309" s="141" t="s">
        <v>51</v>
      </c>
      <c r="P309" s="142">
        <f t="shared" si="101"/>
        <v>0</v>
      </c>
      <c r="Q309" s="142">
        <v>0</v>
      </c>
      <c r="R309" s="142">
        <f t="shared" si="102"/>
        <v>0</v>
      </c>
      <c r="S309" s="142">
        <v>0</v>
      </c>
      <c r="T309" s="143">
        <f t="shared" si="103"/>
        <v>0</v>
      </c>
      <c r="AR309" s="144" t="s">
        <v>350</v>
      </c>
      <c r="AT309" s="144" t="s">
        <v>194</v>
      </c>
      <c r="AU309" s="144" t="s">
        <v>89</v>
      </c>
      <c r="AY309" s="18" t="s">
        <v>192</v>
      </c>
      <c r="BE309" s="145">
        <f t="shared" si="104"/>
        <v>0</v>
      </c>
      <c r="BF309" s="145">
        <f t="shared" si="105"/>
        <v>0</v>
      </c>
      <c r="BG309" s="145">
        <f t="shared" si="106"/>
        <v>0</v>
      </c>
      <c r="BH309" s="145">
        <f t="shared" si="107"/>
        <v>0</v>
      </c>
      <c r="BI309" s="145">
        <f t="shared" si="108"/>
        <v>0</v>
      </c>
      <c r="BJ309" s="18" t="s">
        <v>22</v>
      </c>
      <c r="BK309" s="145">
        <f t="shared" si="109"/>
        <v>0</v>
      </c>
      <c r="BL309" s="18" t="s">
        <v>350</v>
      </c>
      <c r="BM309" s="144" t="s">
        <v>6051</v>
      </c>
    </row>
    <row r="310" spans="2:65" s="1" customFormat="1" ht="16.5" customHeight="1" x14ac:dyDescent="0.2">
      <c r="B310" s="33"/>
      <c r="C310" s="133" t="s">
        <v>2746</v>
      </c>
      <c r="D310" s="133" t="s">
        <v>194</v>
      </c>
      <c r="E310" s="134" t="s">
        <v>6052</v>
      </c>
      <c r="F310" s="135" t="s">
        <v>6053</v>
      </c>
      <c r="G310" s="136" t="s">
        <v>869</v>
      </c>
      <c r="H310" s="137">
        <v>2</v>
      </c>
      <c r="I310" s="138"/>
      <c r="J310" s="139">
        <f t="shared" si="100"/>
        <v>0</v>
      </c>
      <c r="K310" s="135" t="s">
        <v>20</v>
      </c>
      <c r="L310" s="33"/>
      <c r="M310" s="140" t="s">
        <v>20</v>
      </c>
      <c r="N310" s="141" t="s">
        <v>51</v>
      </c>
      <c r="P310" s="142">
        <f t="shared" si="101"/>
        <v>0</v>
      </c>
      <c r="Q310" s="142">
        <v>0</v>
      </c>
      <c r="R310" s="142">
        <f t="shared" si="102"/>
        <v>0</v>
      </c>
      <c r="S310" s="142">
        <v>0</v>
      </c>
      <c r="T310" s="143">
        <f t="shared" si="103"/>
        <v>0</v>
      </c>
      <c r="AR310" s="144" t="s">
        <v>350</v>
      </c>
      <c r="AT310" s="144" t="s">
        <v>194</v>
      </c>
      <c r="AU310" s="144" t="s">
        <v>89</v>
      </c>
      <c r="AY310" s="18" t="s">
        <v>192</v>
      </c>
      <c r="BE310" s="145">
        <f t="shared" si="104"/>
        <v>0</v>
      </c>
      <c r="BF310" s="145">
        <f t="shared" si="105"/>
        <v>0</v>
      </c>
      <c r="BG310" s="145">
        <f t="shared" si="106"/>
        <v>0</v>
      </c>
      <c r="BH310" s="145">
        <f t="shared" si="107"/>
        <v>0</v>
      </c>
      <c r="BI310" s="145">
        <f t="shared" si="108"/>
        <v>0</v>
      </c>
      <c r="BJ310" s="18" t="s">
        <v>22</v>
      </c>
      <c r="BK310" s="145">
        <f t="shared" si="109"/>
        <v>0</v>
      </c>
      <c r="BL310" s="18" t="s">
        <v>350</v>
      </c>
      <c r="BM310" s="144" t="s">
        <v>6054</v>
      </c>
    </row>
    <row r="311" spans="2:65" s="1" customFormat="1" ht="16.5" customHeight="1" x14ac:dyDescent="0.2">
      <c r="B311" s="33"/>
      <c r="C311" s="133" t="s">
        <v>2835</v>
      </c>
      <c r="D311" s="133" t="s">
        <v>194</v>
      </c>
      <c r="E311" s="134" t="s">
        <v>6055</v>
      </c>
      <c r="F311" s="135" t="s">
        <v>6056</v>
      </c>
      <c r="G311" s="136" t="s">
        <v>869</v>
      </c>
      <c r="H311" s="137">
        <v>4</v>
      </c>
      <c r="I311" s="138"/>
      <c r="J311" s="139">
        <f t="shared" si="100"/>
        <v>0</v>
      </c>
      <c r="K311" s="135" t="s">
        <v>20</v>
      </c>
      <c r="L311" s="33"/>
      <c r="M311" s="140" t="s">
        <v>20</v>
      </c>
      <c r="N311" s="141" t="s">
        <v>51</v>
      </c>
      <c r="P311" s="142">
        <f t="shared" si="101"/>
        <v>0</v>
      </c>
      <c r="Q311" s="142">
        <v>0</v>
      </c>
      <c r="R311" s="142">
        <f t="shared" si="102"/>
        <v>0</v>
      </c>
      <c r="S311" s="142">
        <v>0</v>
      </c>
      <c r="T311" s="143">
        <f t="shared" si="103"/>
        <v>0</v>
      </c>
      <c r="AR311" s="144" t="s">
        <v>350</v>
      </c>
      <c r="AT311" s="144" t="s">
        <v>194</v>
      </c>
      <c r="AU311" s="144" t="s">
        <v>89</v>
      </c>
      <c r="AY311" s="18" t="s">
        <v>192</v>
      </c>
      <c r="BE311" s="145">
        <f t="shared" si="104"/>
        <v>0</v>
      </c>
      <c r="BF311" s="145">
        <f t="shared" si="105"/>
        <v>0</v>
      </c>
      <c r="BG311" s="145">
        <f t="shared" si="106"/>
        <v>0</v>
      </c>
      <c r="BH311" s="145">
        <f t="shared" si="107"/>
        <v>0</v>
      </c>
      <c r="BI311" s="145">
        <f t="shared" si="108"/>
        <v>0</v>
      </c>
      <c r="BJ311" s="18" t="s">
        <v>22</v>
      </c>
      <c r="BK311" s="145">
        <f t="shared" si="109"/>
        <v>0</v>
      </c>
      <c r="BL311" s="18" t="s">
        <v>350</v>
      </c>
      <c r="BM311" s="144" t="s">
        <v>6057</v>
      </c>
    </row>
    <row r="312" spans="2:65" s="1" customFormat="1" ht="16.5" customHeight="1" x14ac:dyDescent="0.2">
      <c r="B312" s="33"/>
      <c r="C312" s="133" t="s">
        <v>2842</v>
      </c>
      <c r="D312" s="133" t="s">
        <v>194</v>
      </c>
      <c r="E312" s="134" t="s">
        <v>6058</v>
      </c>
      <c r="F312" s="135" t="s">
        <v>6059</v>
      </c>
      <c r="G312" s="136" t="s">
        <v>869</v>
      </c>
      <c r="H312" s="137">
        <v>4</v>
      </c>
      <c r="I312" s="138"/>
      <c r="J312" s="139">
        <f t="shared" si="100"/>
        <v>0</v>
      </c>
      <c r="K312" s="135" t="s">
        <v>20</v>
      </c>
      <c r="L312" s="33"/>
      <c r="M312" s="140" t="s">
        <v>20</v>
      </c>
      <c r="N312" s="141" t="s">
        <v>51</v>
      </c>
      <c r="P312" s="142">
        <f t="shared" si="101"/>
        <v>0</v>
      </c>
      <c r="Q312" s="142">
        <v>0</v>
      </c>
      <c r="R312" s="142">
        <f t="shared" si="102"/>
        <v>0</v>
      </c>
      <c r="S312" s="142">
        <v>0</v>
      </c>
      <c r="T312" s="143">
        <f t="shared" si="103"/>
        <v>0</v>
      </c>
      <c r="AR312" s="144" t="s">
        <v>350</v>
      </c>
      <c r="AT312" s="144" t="s">
        <v>194</v>
      </c>
      <c r="AU312" s="144" t="s">
        <v>89</v>
      </c>
      <c r="AY312" s="18" t="s">
        <v>192</v>
      </c>
      <c r="BE312" s="145">
        <f t="shared" si="104"/>
        <v>0</v>
      </c>
      <c r="BF312" s="145">
        <f t="shared" si="105"/>
        <v>0</v>
      </c>
      <c r="BG312" s="145">
        <f t="shared" si="106"/>
        <v>0</v>
      </c>
      <c r="BH312" s="145">
        <f t="shared" si="107"/>
        <v>0</v>
      </c>
      <c r="BI312" s="145">
        <f t="shared" si="108"/>
        <v>0</v>
      </c>
      <c r="BJ312" s="18" t="s">
        <v>22</v>
      </c>
      <c r="BK312" s="145">
        <f t="shared" si="109"/>
        <v>0</v>
      </c>
      <c r="BL312" s="18" t="s">
        <v>350</v>
      </c>
      <c r="BM312" s="144" t="s">
        <v>6060</v>
      </c>
    </row>
    <row r="313" spans="2:65" s="1" customFormat="1" ht="16.5" customHeight="1" x14ac:dyDescent="0.2">
      <c r="B313" s="33"/>
      <c r="C313" s="133" t="s">
        <v>2848</v>
      </c>
      <c r="D313" s="133" t="s">
        <v>194</v>
      </c>
      <c r="E313" s="134" t="s">
        <v>6061</v>
      </c>
      <c r="F313" s="135" t="s">
        <v>6062</v>
      </c>
      <c r="G313" s="136" t="s">
        <v>869</v>
      </c>
      <c r="H313" s="137">
        <v>1</v>
      </c>
      <c r="I313" s="138"/>
      <c r="J313" s="139">
        <f t="shared" si="100"/>
        <v>0</v>
      </c>
      <c r="K313" s="135" t="s">
        <v>20</v>
      </c>
      <c r="L313" s="33"/>
      <c r="M313" s="140" t="s">
        <v>20</v>
      </c>
      <c r="N313" s="141" t="s">
        <v>51</v>
      </c>
      <c r="P313" s="142">
        <f t="shared" si="101"/>
        <v>0</v>
      </c>
      <c r="Q313" s="142">
        <v>0</v>
      </c>
      <c r="R313" s="142">
        <f t="shared" si="102"/>
        <v>0</v>
      </c>
      <c r="S313" s="142">
        <v>0</v>
      </c>
      <c r="T313" s="143">
        <f t="shared" si="103"/>
        <v>0</v>
      </c>
      <c r="AR313" s="144" t="s">
        <v>350</v>
      </c>
      <c r="AT313" s="144" t="s">
        <v>194</v>
      </c>
      <c r="AU313" s="144" t="s">
        <v>89</v>
      </c>
      <c r="AY313" s="18" t="s">
        <v>192</v>
      </c>
      <c r="BE313" s="145">
        <f t="shared" si="104"/>
        <v>0</v>
      </c>
      <c r="BF313" s="145">
        <f t="shared" si="105"/>
        <v>0</v>
      </c>
      <c r="BG313" s="145">
        <f t="shared" si="106"/>
        <v>0</v>
      </c>
      <c r="BH313" s="145">
        <f t="shared" si="107"/>
        <v>0</v>
      </c>
      <c r="BI313" s="145">
        <f t="shared" si="108"/>
        <v>0</v>
      </c>
      <c r="BJ313" s="18" t="s">
        <v>22</v>
      </c>
      <c r="BK313" s="145">
        <f t="shared" si="109"/>
        <v>0</v>
      </c>
      <c r="BL313" s="18" t="s">
        <v>350</v>
      </c>
      <c r="BM313" s="144" t="s">
        <v>6063</v>
      </c>
    </row>
    <row r="314" spans="2:65" s="1" customFormat="1" ht="16.5" customHeight="1" x14ac:dyDescent="0.2">
      <c r="B314" s="33"/>
      <c r="C314" s="133" t="s">
        <v>2853</v>
      </c>
      <c r="D314" s="133" t="s">
        <v>194</v>
      </c>
      <c r="E314" s="134" t="s">
        <v>6064</v>
      </c>
      <c r="F314" s="135" t="s">
        <v>6065</v>
      </c>
      <c r="G314" s="136" t="s">
        <v>869</v>
      </c>
      <c r="H314" s="137">
        <v>1</v>
      </c>
      <c r="I314" s="138"/>
      <c r="J314" s="139">
        <f t="shared" si="100"/>
        <v>0</v>
      </c>
      <c r="K314" s="135" t="s">
        <v>20</v>
      </c>
      <c r="L314" s="33"/>
      <c r="M314" s="198" t="s">
        <v>20</v>
      </c>
      <c r="N314" s="199" t="s">
        <v>51</v>
      </c>
      <c r="O314" s="180"/>
      <c r="P314" s="200">
        <f t="shared" si="101"/>
        <v>0</v>
      </c>
      <c r="Q314" s="200">
        <v>0</v>
      </c>
      <c r="R314" s="200">
        <f t="shared" si="102"/>
        <v>0</v>
      </c>
      <c r="S314" s="200">
        <v>0</v>
      </c>
      <c r="T314" s="201">
        <f t="shared" si="103"/>
        <v>0</v>
      </c>
      <c r="AR314" s="144" t="s">
        <v>350</v>
      </c>
      <c r="AT314" s="144" t="s">
        <v>194</v>
      </c>
      <c r="AU314" s="144" t="s">
        <v>89</v>
      </c>
      <c r="AY314" s="18" t="s">
        <v>192</v>
      </c>
      <c r="BE314" s="145">
        <f t="shared" si="104"/>
        <v>0</v>
      </c>
      <c r="BF314" s="145">
        <f t="shared" si="105"/>
        <v>0</v>
      </c>
      <c r="BG314" s="145">
        <f t="shared" si="106"/>
        <v>0</v>
      </c>
      <c r="BH314" s="145">
        <f t="shared" si="107"/>
        <v>0</v>
      </c>
      <c r="BI314" s="145">
        <f t="shared" si="108"/>
        <v>0</v>
      </c>
      <c r="BJ314" s="18" t="s">
        <v>22</v>
      </c>
      <c r="BK314" s="145">
        <f t="shared" si="109"/>
        <v>0</v>
      </c>
      <c r="BL314" s="18" t="s">
        <v>350</v>
      </c>
      <c r="BM314" s="144" t="s">
        <v>6066</v>
      </c>
    </row>
    <row r="315" spans="2:65" s="1" customFormat="1" ht="6.9" customHeight="1" x14ac:dyDescent="0.2">
      <c r="B315" s="42"/>
      <c r="C315" s="43"/>
      <c r="D315" s="43"/>
      <c r="E315" s="43"/>
      <c r="F315" s="43"/>
      <c r="G315" s="43"/>
      <c r="H315" s="43"/>
      <c r="I315" s="43"/>
      <c r="J315" s="43"/>
      <c r="K315" s="43"/>
      <c r="L315" s="33"/>
    </row>
  </sheetData>
  <sheetProtection algorithmName="SHA-512" hashValue="SfEuV26kUV2Hu0EuSaZuu7zuUe5OMCvMvFpK+FBoWMraAJ2zW83fne2NFae0Pv4q+1zEostW6e1GNbBxRu5O8A==" saltValue="RmVtiXdalA29ceznUmpzv3Yk+Z935XQ1hZoO4mQLFuYSDh3x4CFH1pmR2R392D0H7JQNCJTa+QgKSp4se0e4ew==" spinCount="100000" sheet="1" objects="1" scenarios="1" formatColumns="0" formatRows="0" autoFilter="0"/>
  <autoFilter ref="C93:K314" xr:uid="{00000000-0009-0000-0000-0000050000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355"/>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109</v>
      </c>
    </row>
    <row r="3" spans="2:46" ht="6.9" customHeight="1" x14ac:dyDescent="0.2">
      <c r="B3" s="19"/>
      <c r="C3" s="20"/>
      <c r="D3" s="20"/>
      <c r="E3" s="20"/>
      <c r="F3" s="20"/>
      <c r="G3" s="20"/>
      <c r="H3" s="20"/>
      <c r="I3" s="20"/>
      <c r="J3" s="20"/>
      <c r="K3" s="20"/>
      <c r="L3" s="21"/>
      <c r="AT3" s="18" t="s">
        <v>89</v>
      </c>
    </row>
    <row r="4" spans="2:46" ht="24.9" customHeight="1" x14ac:dyDescent="0.2">
      <c r="B4" s="21"/>
      <c r="D4" s="22" t="s">
        <v>141</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150</v>
      </c>
      <c r="L8" s="21"/>
    </row>
    <row r="9" spans="2:46" s="1" customFormat="1" ht="16.5" customHeight="1" x14ac:dyDescent="0.2">
      <c r="B9" s="33"/>
      <c r="E9" s="339" t="s">
        <v>153</v>
      </c>
      <c r="F9" s="341"/>
      <c r="G9" s="341"/>
      <c r="H9" s="341"/>
      <c r="L9" s="33"/>
    </row>
    <row r="10" spans="2:46" s="1" customFormat="1" ht="12" customHeight="1" x14ac:dyDescent="0.2">
      <c r="B10" s="33"/>
      <c r="D10" s="28" t="s">
        <v>156</v>
      </c>
      <c r="L10" s="33"/>
    </row>
    <row r="11" spans="2:46" s="1" customFormat="1" ht="16.5" customHeight="1" x14ac:dyDescent="0.2">
      <c r="B11" s="33"/>
      <c r="E11" s="303" t="s">
        <v>6067</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6068</v>
      </c>
      <c r="I14" s="28" t="s">
        <v>25</v>
      </c>
      <c r="J14" s="50" t="str">
        <f>'Rekapitulace stavby'!AN8</f>
        <v>24. 4. 2024</v>
      </c>
      <c r="L14" s="33"/>
    </row>
    <row r="15" spans="2:46" s="1" customFormat="1" ht="10.8" customHeight="1" x14ac:dyDescent="0.2">
      <c r="B15" s="33"/>
      <c r="L15" s="33"/>
    </row>
    <row r="16" spans="2:46" s="1" customFormat="1" ht="12" customHeight="1" x14ac:dyDescent="0.2">
      <c r="B16" s="33"/>
      <c r="D16" s="28" t="s">
        <v>29</v>
      </c>
      <c r="I16" s="28" t="s">
        <v>30</v>
      </c>
      <c r="J16" s="26" t="str">
        <f>IF('Rekapitulace stavby'!AN10="","",'Rekapitulace stavby'!AN10)</f>
        <v>00262978</v>
      </c>
      <c r="L16" s="33"/>
    </row>
    <row r="17" spans="2:12" s="1" customFormat="1" ht="18" customHeight="1" x14ac:dyDescent="0.2">
      <c r="B17" s="33"/>
      <c r="E17" s="26" t="str">
        <f>IF('Rekapitulace stavby'!E11="","",'Rekapitulace stavby'!E11)</f>
        <v>Statutární město Liberec</v>
      </c>
      <c r="I17" s="28" t="s">
        <v>33</v>
      </c>
      <c r="J17" s="26" t="str">
        <f>IF('Rekapitulace stavby'!AN11="","",'Rekapitulace stavby'!AN11)</f>
        <v>CZ00262978</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20</v>
      </c>
      <c r="L22" s="33"/>
    </row>
    <row r="23" spans="2:12" s="1" customFormat="1" ht="18" customHeight="1" x14ac:dyDescent="0.2">
      <c r="B23" s="33"/>
      <c r="E23" s="26" t="s">
        <v>6069</v>
      </c>
      <c r="I23" s="28" t="s">
        <v>33</v>
      </c>
      <c r="J23" s="26" t="s">
        <v>20</v>
      </c>
      <c r="L23" s="33"/>
    </row>
    <row r="24" spans="2:12" s="1" customFormat="1" ht="6.9" customHeight="1" x14ac:dyDescent="0.2">
      <c r="B24" s="33"/>
      <c r="L24" s="33"/>
    </row>
    <row r="25" spans="2:12" s="1" customFormat="1" ht="12" customHeight="1" x14ac:dyDescent="0.2">
      <c r="B25" s="33"/>
      <c r="D25" s="28" t="s">
        <v>40</v>
      </c>
      <c r="I25" s="28" t="s">
        <v>30</v>
      </c>
      <c r="J25" s="26" t="s">
        <v>20</v>
      </c>
      <c r="L25" s="33"/>
    </row>
    <row r="26" spans="2:12" s="1" customFormat="1" ht="18" customHeight="1" x14ac:dyDescent="0.2">
      <c r="B26" s="33"/>
      <c r="E26" s="26" t="s">
        <v>6069</v>
      </c>
      <c r="I26" s="28" t="s">
        <v>33</v>
      </c>
      <c r="J26" s="26" t="s">
        <v>20</v>
      </c>
      <c r="L26" s="33"/>
    </row>
    <row r="27" spans="2:12" s="1" customFormat="1" ht="6.9" customHeight="1" x14ac:dyDescent="0.2">
      <c r="B27" s="33"/>
      <c r="L27" s="33"/>
    </row>
    <row r="28" spans="2:12" s="1" customFormat="1" ht="12" customHeight="1" x14ac:dyDescent="0.2">
      <c r="B28" s="33"/>
      <c r="D28" s="28" t="s">
        <v>44</v>
      </c>
      <c r="L28" s="33"/>
    </row>
    <row r="29" spans="2:12" s="7" customFormat="1" ht="107.25" customHeight="1" x14ac:dyDescent="0.2">
      <c r="B29" s="93"/>
      <c r="E29" s="314" t="s">
        <v>6070</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ROUND(J92,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ROUND((SUM(BE92:BE354)),  2)</f>
        <v>0</v>
      </c>
      <c r="I35" s="95">
        <v>0.21</v>
      </c>
      <c r="J35" s="84">
        <f>ROUND(((SUM(BE92:BE354))*I35),  2)</f>
        <v>0</v>
      </c>
      <c r="L35" s="33"/>
    </row>
    <row r="36" spans="2:12" s="1" customFormat="1" ht="14.4" customHeight="1" x14ac:dyDescent="0.2">
      <c r="B36" s="33"/>
      <c r="E36" s="28" t="s">
        <v>52</v>
      </c>
      <c r="F36" s="84">
        <f>ROUND((SUM(BF92:BF354)),  2)</f>
        <v>0</v>
      </c>
      <c r="I36" s="95">
        <v>0.12</v>
      </c>
      <c r="J36" s="84">
        <f>ROUND(((SUM(BF92:BF354))*I36),  2)</f>
        <v>0</v>
      </c>
      <c r="L36" s="33"/>
    </row>
    <row r="37" spans="2:12" s="1" customFormat="1" ht="14.4" hidden="1" customHeight="1" x14ac:dyDescent="0.2">
      <c r="B37" s="33"/>
      <c r="E37" s="28" t="s">
        <v>53</v>
      </c>
      <c r="F37" s="84">
        <f>ROUND((SUM(BG92:BG354)),  2)</f>
        <v>0</v>
      </c>
      <c r="I37" s="95">
        <v>0.21</v>
      </c>
      <c r="J37" s="84">
        <f>0</f>
        <v>0</v>
      </c>
      <c r="L37" s="33"/>
    </row>
    <row r="38" spans="2:12" s="1" customFormat="1" ht="14.4" hidden="1" customHeight="1" x14ac:dyDescent="0.2">
      <c r="B38" s="33"/>
      <c r="E38" s="28" t="s">
        <v>54</v>
      </c>
      <c r="F38" s="84">
        <f>ROUND((SUM(BH92:BH354)),  2)</f>
        <v>0</v>
      </c>
      <c r="I38" s="95">
        <v>0.12</v>
      </c>
      <c r="J38" s="84">
        <f>0</f>
        <v>0</v>
      </c>
      <c r="L38" s="33"/>
    </row>
    <row r="39" spans="2:12" s="1" customFormat="1" ht="14.4" hidden="1" customHeight="1" x14ac:dyDescent="0.2">
      <c r="B39" s="33"/>
      <c r="E39" s="28" t="s">
        <v>55</v>
      </c>
      <c r="F39" s="84">
        <f>ROUND((SUM(BI92:BI354)),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159</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150</v>
      </c>
      <c r="L51" s="21"/>
    </row>
    <row r="52" spans="2:47" s="1" customFormat="1" ht="16.5" customHeight="1" x14ac:dyDescent="0.2">
      <c r="B52" s="33"/>
      <c r="E52" s="339" t="s">
        <v>153</v>
      </c>
      <c r="F52" s="341"/>
      <c r="G52" s="341"/>
      <c r="H52" s="341"/>
      <c r="L52" s="33"/>
    </row>
    <row r="53" spans="2:47" s="1" customFormat="1" ht="12" customHeight="1" x14ac:dyDescent="0.2">
      <c r="B53" s="33"/>
      <c r="C53" s="28" t="s">
        <v>156</v>
      </c>
      <c r="L53" s="33"/>
    </row>
    <row r="54" spans="2:47" s="1" customFormat="1" ht="16.5" customHeight="1" x14ac:dyDescent="0.2">
      <c r="B54" s="33"/>
      <c r="E54" s="303" t="str">
        <f>E11</f>
        <v>06 - Zdravotně technické instalace</v>
      </c>
      <c r="F54" s="341"/>
      <c r="G54" s="341"/>
      <c r="H54" s="341"/>
      <c r="L54" s="33"/>
    </row>
    <row r="55" spans="2:47" s="1" customFormat="1" ht="6.9" customHeight="1" x14ac:dyDescent="0.2">
      <c r="B55" s="33"/>
      <c r="L55" s="33"/>
    </row>
    <row r="56" spans="2:47" s="1" customFormat="1" ht="12" customHeight="1" x14ac:dyDescent="0.2">
      <c r="B56" s="33"/>
      <c r="C56" s="28" t="s">
        <v>23</v>
      </c>
      <c r="F56" s="26" t="str">
        <f>F14</f>
        <v xml:space="preserve"> </v>
      </c>
      <c r="I56" s="28" t="s">
        <v>25</v>
      </c>
      <c r="J56" s="50" t="str">
        <f>IF(J14="","",J14)</f>
        <v>24. 4. 2024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Milan Klogner</v>
      </c>
      <c r="L58" s="33"/>
    </row>
    <row r="59" spans="2:47" s="1" customFormat="1" ht="15.15" customHeight="1" x14ac:dyDescent="0.2">
      <c r="B59" s="33"/>
      <c r="C59" s="28" t="s">
        <v>35</v>
      </c>
      <c r="F59" s="26" t="str">
        <f>IF(E20="","",E20)</f>
        <v>Vyplň údaj</v>
      </c>
      <c r="I59" s="28" t="s">
        <v>40</v>
      </c>
      <c r="J59" s="31" t="str">
        <f>E26</f>
        <v>Milan Klogner</v>
      </c>
      <c r="L59" s="33"/>
    </row>
    <row r="60" spans="2:47" s="1" customFormat="1" ht="10.35" customHeight="1" x14ac:dyDescent="0.2">
      <c r="B60" s="33"/>
      <c r="L60" s="33"/>
    </row>
    <row r="61" spans="2:47" s="1" customFormat="1" ht="29.25" customHeight="1" x14ac:dyDescent="0.2">
      <c r="B61" s="33"/>
      <c r="C61" s="102" t="s">
        <v>160</v>
      </c>
      <c r="D61" s="96"/>
      <c r="E61" s="96"/>
      <c r="F61" s="96"/>
      <c r="G61" s="96"/>
      <c r="H61" s="96"/>
      <c r="I61" s="96"/>
      <c r="J61" s="103" t="s">
        <v>161</v>
      </c>
      <c r="K61" s="96"/>
      <c r="L61" s="33"/>
    </row>
    <row r="62" spans="2:47" s="1" customFormat="1" ht="10.35" customHeight="1" x14ac:dyDescent="0.2">
      <c r="B62" s="33"/>
      <c r="L62" s="33"/>
    </row>
    <row r="63" spans="2:47" s="1" customFormat="1" ht="22.8" customHeight="1" x14ac:dyDescent="0.2">
      <c r="B63" s="33"/>
      <c r="C63" s="104" t="s">
        <v>78</v>
      </c>
      <c r="J63" s="64">
        <f>J92</f>
        <v>0</v>
      </c>
      <c r="L63" s="33"/>
      <c r="AU63" s="18" t="s">
        <v>162</v>
      </c>
    </row>
    <row r="64" spans="2:47" s="8" customFormat="1" ht="24.9" customHeight="1" x14ac:dyDescent="0.2">
      <c r="B64" s="105"/>
      <c r="D64" s="106" t="s">
        <v>6071</v>
      </c>
      <c r="E64" s="107"/>
      <c r="F64" s="107"/>
      <c r="G64" s="107"/>
      <c r="H64" s="107"/>
      <c r="I64" s="107"/>
      <c r="J64" s="108">
        <f>J93</f>
        <v>0</v>
      </c>
      <c r="L64" s="105"/>
    </row>
    <row r="65" spans="2:12" s="9" customFormat="1" ht="19.95" customHeight="1" x14ac:dyDescent="0.2">
      <c r="B65" s="109"/>
      <c r="D65" s="110" t="s">
        <v>6072</v>
      </c>
      <c r="E65" s="111"/>
      <c r="F65" s="111"/>
      <c r="G65" s="111"/>
      <c r="H65" s="111"/>
      <c r="I65" s="111"/>
      <c r="J65" s="112">
        <f>J94</f>
        <v>0</v>
      </c>
      <c r="L65" s="109"/>
    </row>
    <row r="66" spans="2:12" s="9" customFormat="1" ht="19.95" customHeight="1" x14ac:dyDescent="0.2">
      <c r="B66" s="109"/>
      <c r="D66" s="110" t="s">
        <v>6073</v>
      </c>
      <c r="E66" s="111"/>
      <c r="F66" s="111"/>
      <c r="G66" s="111"/>
      <c r="H66" s="111"/>
      <c r="I66" s="111"/>
      <c r="J66" s="112">
        <f>J145</f>
        <v>0</v>
      </c>
      <c r="L66" s="109"/>
    </row>
    <row r="67" spans="2:12" s="9" customFormat="1" ht="19.95" customHeight="1" x14ac:dyDescent="0.2">
      <c r="B67" s="109"/>
      <c r="D67" s="110" t="s">
        <v>6074</v>
      </c>
      <c r="E67" s="111"/>
      <c r="F67" s="111"/>
      <c r="G67" s="111"/>
      <c r="H67" s="111"/>
      <c r="I67" s="111"/>
      <c r="J67" s="112">
        <f>J229</f>
        <v>0</v>
      </c>
      <c r="L67" s="109"/>
    </row>
    <row r="68" spans="2:12" s="9" customFormat="1" ht="19.95" customHeight="1" x14ac:dyDescent="0.2">
      <c r="B68" s="109"/>
      <c r="D68" s="110" t="s">
        <v>6075</v>
      </c>
      <c r="E68" s="111"/>
      <c r="F68" s="111"/>
      <c r="G68" s="111"/>
      <c r="H68" s="111"/>
      <c r="I68" s="111"/>
      <c r="J68" s="112">
        <f>J247</f>
        <v>0</v>
      </c>
      <c r="L68" s="109"/>
    </row>
    <row r="69" spans="2:12" s="9" customFormat="1" ht="19.95" customHeight="1" x14ac:dyDescent="0.2">
      <c r="B69" s="109"/>
      <c r="D69" s="110" t="s">
        <v>6076</v>
      </c>
      <c r="E69" s="111"/>
      <c r="F69" s="111"/>
      <c r="G69" s="111"/>
      <c r="H69" s="111"/>
      <c r="I69" s="111"/>
      <c r="J69" s="112">
        <f>J305</f>
        <v>0</v>
      </c>
      <c r="L69" s="109"/>
    </row>
    <row r="70" spans="2:12" s="9" customFormat="1" ht="19.95" customHeight="1" x14ac:dyDescent="0.2">
      <c r="B70" s="109"/>
      <c r="D70" s="110" t="s">
        <v>6077</v>
      </c>
      <c r="E70" s="111"/>
      <c r="F70" s="111"/>
      <c r="G70" s="111"/>
      <c r="H70" s="111"/>
      <c r="I70" s="111"/>
      <c r="J70" s="112">
        <f>J351</f>
        <v>0</v>
      </c>
      <c r="L70" s="109"/>
    </row>
    <row r="71" spans="2:12" s="1" customFormat="1" ht="21.75" customHeight="1" x14ac:dyDescent="0.2">
      <c r="B71" s="33"/>
      <c r="L71" s="33"/>
    </row>
    <row r="72" spans="2:12" s="1" customFormat="1" ht="6.9" customHeight="1" x14ac:dyDescent="0.2">
      <c r="B72" s="42"/>
      <c r="C72" s="43"/>
      <c r="D72" s="43"/>
      <c r="E72" s="43"/>
      <c r="F72" s="43"/>
      <c r="G72" s="43"/>
      <c r="H72" s="43"/>
      <c r="I72" s="43"/>
      <c r="J72" s="43"/>
      <c r="K72" s="43"/>
      <c r="L72" s="33"/>
    </row>
    <row r="76" spans="2:12" s="1" customFormat="1" ht="6.9" customHeight="1" x14ac:dyDescent="0.2">
      <c r="B76" s="44"/>
      <c r="C76" s="45"/>
      <c r="D76" s="45"/>
      <c r="E76" s="45"/>
      <c r="F76" s="45"/>
      <c r="G76" s="45"/>
      <c r="H76" s="45"/>
      <c r="I76" s="45"/>
      <c r="J76" s="45"/>
      <c r="K76" s="45"/>
      <c r="L76" s="33"/>
    </row>
    <row r="77" spans="2:12" s="1" customFormat="1" ht="24.9" customHeight="1" x14ac:dyDescent="0.2">
      <c r="B77" s="33"/>
      <c r="C77" s="22" t="s">
        <v>177</v>
      </c>
      <c r="L77" s="33"/>
    </row>
    <row r="78" spans="2:12" s="1" customFormat="1" ht="6.9" customHeight="1" x14ac:dyDescent="0.2">
      <c r="B78" s="33"/>
      <c r="L78" s="33"/>
    </row>
    <row r="79" spans="2:12" s="1" customFormat="1" ht="12" customHeight="1" x14ac:dyDescent="0.2">
      <c r="B79" s="33"/>
      <c r="C79" s="28" t="s">
        <v>16</v>
      </c>
      <c r="L79" s="33"/>
    </row>
    <row r="80" spans="2:12" s="1" customFormat="1" ht="16.5" customHeight="1" x14ac:dyDescent="0.2">
      <c r="B80" s="33"/>
      <c r="E80" s="339" t="str">
        <f>E7</f>
        <v>STAVEBNÍ ÚPRAVY KINO VARŠAVA - ITI</v>
      </c>
      <c r="F80" s="340"/>
      <c r="G80" s="340"/>
      <c r="H80" s="340"/>
      <c r="L80" s="33"/>
    </row>
    <row r="81" spans="2:65" ht="12" customHeight="1" x14ac:dyDescent="0.2">
      <c r="B81" s="21"/>
      <c r="C81" s="28" t="s">
        <v>150</v>
      </c>
      <c r="L81" s="21"/>
    </row>
    <row r="82" spans="2:65" s="1" customFormat="1" ht="16.5" customHeight="1" x14ac:dyDescent="0.2">
      <c r="B82" s="33"/>
      <c r="E82" s="339" t="s">
        <v>153</v>
      </c>
      <c r="F82" s="341"/>
      <c r="G82" s="341"/>
      <c r="H82" s="341"/>
      <c r="L82" s="33"/>
    </row>
    <row r="83" spans="2:65" s="1" customFormat="1" ht="12" customHeight="1" x14ac:dyDescent="0.2">
      <c r="B83" s="33"/>
      <c r="C83" s="28" t="s">
        <v>156</v>
      </c>
      <c r="L83" s="33"/>
    </row>
    <row r="84" spans="2:65" s="1" customFormat="1" ht="16.5" customHeight="1" x14ac:dyDescent="0.2">
      <c r="B84" s="33"/>
      <c r="E84" s="303" t="str">
        <f>E11</f>
        <v>06 - Zdravotně technické instalace</v>
      </c>
      <c r="F84" s="341"/>
      <c r="G84" s="341"/>
      <c r="H84" s="341"/>
      <c r="L84" s="33"/>
    </row>
    <row r="85" spans="2:65" s="1" customFormat="1" ht="6.9" customHeight="1" x14ac:dyDescent="0.2">
      <c r="B85" s="33"/>
      <c r="L85" s="33"/>
    </row>
    <row r="86" spans="2:65" s="1" customFormat="1" ht="12" customHeight="1" x14ac:dyDescent="0.2">
      <c r="B86" s="33"/>
      <c r="C86" s="28" t="s">
        <v>23</v>
      </c>
      <c r="F86" s="26" t="str">
        <f>F14</f>
        <v xml:space="preserve"> </v>
      </c>
      <c r="I86" s="28" t="s">
        <v>25</v>
      </c>
      <c r="J86" s="50" t="str">
        <f>IF(J14="","",J14)</f>
        <v>24. 4. 2024</v>
      </c>
      <c r="L86" s="33"/>
    </row>
    <row r="87" spans="2:65" s="1" customFormat="1" ht="6.9" customHeight="1" x14ac:dyDescent="0.2">
      <c r="B87" s="33"/>
      <c r="L87" s="33"/>
    </row>
    <row r="88" spans="2:65" s="1" customFormat="1" ht="15.15" customHeight="1" x14ac:dyDescent="0.2">
      <c r="B88" s="33"/>
      <c r="C88" s="28" t="s">
        <v>29</v>
      </c>
      <c r="F88" s="26" t="str">
        <f>E17</f>
        <v>Statutární město Liberec</v>
      </c>
      <c r="I88" s="28" t="s">
        <v>37</v>
      </c>
      <c r="J88" s="31" t="str">
        <f>E23</f>
        <v>Milan Klogner</v>
      </c>
      <c r="L88" s="33"/>
    </row>
    <row r="89" spans="2:65" s="1" customFormat="1" ht="15.15" customHeight="1" x14ac:dyDescent="0.2">
      <c r="B89" s="33"/>
      <c r="C89" s="28" t="s">
        <v>35</v>
      </c>
      <c r="F89" s="26" t="str">
        <f>IF(E20="","",E20)</f>
        <v>Vyplň údaj</v>
      </c>
      <c r="I89" s="28" t="s">
        <v>40</v>
      </c>
      <c r="J89" s="31" t="str">
        <f>E26</f>
        <v>Milan Klogner</v>
      </c>
      <c r="L89" s="33"/>
    </row>
    <row r="90" spans="2:65" s="1" customFormat="1" ht="10.35" customHeight="1" x14ac:dyDescent="0.2">
      <c r="B90" s="33"/>
      <c r="L90" s="33"/>
    </row>
    <row r="91" spans="2:65" s="10" customFormat="1" ht="29.25" customHeight="1" x14ac:dyDescent="0.2">
      <c r="B91" s="113"/>
      <c r="C91" s="114" t="s">
        <v>178</v>
      </c>
      <c r="D91" s="115" t="s">
        <v>65</v>
      </c>
      <c r="E91" s="115" t="s">
        <v>61</v>
      </c>
      <c r="F91" s="115" t="s">
        <v>62</v>
      </c>
      <c r="G91" s="115" t="s">
        <v>179</v>
      </c>
      <c r="H91" s="115" t="s">
        <v>180</v>
      </c>
      <c r="I91" s="115" t="s">
        <v>181</v>
      </c>
      <c r="J91" s="115" t="s">
        <v>161</v>
      </c>
      <c r="K91" s="116" t="s">
        <v>182</v>
      </c>
      <c r="L91" s="113"/>
      <c r="M91" s="57" t="s">
        <v>20</v>
      </c>
      <c r="N91" s="58" t="s">
        <v>50</v>
      </c>
      <c r="O91" s="58" t="s">
        <v>183</v>
      </c>
      <c r="P91" s="58" t="s">
        <v>184</v>
      </c>
      <c r="Q91" s="58" t="s">
        <v>185</v>
      </c>
      <c r="R91" s="58" t="s">
        <v>186</v>
      </c>
      <c r="S91" s="58" t="s">
        <v>187</v>
      </c>
      <c r="T91" s="59" t="s">
        <v>188</v>
      </c>
    </row>
    <row r="92" spans="2:65" s="1" customFormat="1" ht="22.8" customHeight="1" x14ac:dyDescent="0.3">
      <c r="B92" s="33"/>
      <c r="C92" s="62" t="s">
        <v>189</v>
      </c>
      <c r="J92" s="117">
        <f>BK92</f>
        <v>0</v>
      </c>
      <c r="L92" s="33"/>
      <c r="M92" s="60"/>
      <c r="N92" s="51"/>
      <c r="O92" s="51"/>
      <c r="P92" s="118">
        <f>P93</f>
        <v>0</v>
      </c>
      <c r="Q92" s="51"/>
      <c r="R92" s="118">
        <f>R93</f>
        <v>0</v>
      </c>
      <c r="S92" s="51"/>
      <c r="T92" s="119">
        <f>T93</f>
        <v>0</v>
      </c>
      <c r="AT92" s="18" t="s">
        <v>79</v>
      </c>
      <c r="AU92" s="18" t="s">
        <v>162</v>
      </c>
      <c r="BK92" s="120">
        <f>BK93</f>
        <v>0</v>
      </c>
    </row>
    <row r="93" spans="2:65" s="11" customFormat="1" ht="25.95" customHeight="1" x14ac:dyDescent="0.25">
      <c r="B93" s="121"/>
      <c r="D93" s="122" t="s">
        <v>79</v>
      </c>
      <c r="E93" s="123" t="s">
        <v>6078</v>
      </c>
      <c r="F93" s="123" t="s">
        <v>6079</v>
      </c>
      <c r="I93" s="124"/>
      <c r="J93" s="125">
        <f>BK93</f>
        <v>0</v>
      </c>
      <c r="L93" s="121"/>
      <c r="M93" s="126"/>
      <c r="P93" s="127">
        <f>P94+P145+P229+P247+P305+P351</f>
        <v>0</v>
      </c>
      <c r="R93" s="127">
        <f>R94+R145+R229+R247+R305+R351</f>
        <v>0</v>
      </c>
      <c r="T93" s="128">
        <f>T94+T145+T229+T247+T305+T351</f>
        <v>0</v>
      </c>
      <c r="AR93" s="122" t="s">
        <v>89</v>
      </c>
      <c r="AT93" s="129" t="s">
        <v>79</v>
      </c>
      <c r="AU93" s="129" t="s">
        <v>80</v>
      </c>
      <c r="AY93" s="122" t="s">
        <v>192</v>
      </c>
      <c r="BK93" s="130">
        <f>BK94+BK145+BK229+BK247+BK305+BK351</f>
        <v>0</v>
      </c>
    </row>
    <row r="94" spans="2:65" s="11" customFormat="1" ht="22.8" customHeight="1" x14ac:dyDescent="0.25">
      <c r="B94" s="121"/>
      <c r="D94" s="122" t="s">
        <v>79</v>
      </c>
      <c r="E94" s="131" t="s">
        <v>22</v>
      </c>
      <c r="F94" s="131" t="s">
        <v>6080</v>
      </c>
      <c r="I94" s="124"/>
      <c r="J94" s="132">
        <f>BK94</f>
        <v>0</v>
      </c>
      <c r="L94" s="121"/>
      <c r="M94" s="126"/>
      <c r="P94" s="127">
        <f>SUM(P95:P144)</f>
        <v>0</v>
      </c>
      <c r="R94" s="127">
        <f>SUM(R95:R144)</f>
        <v>0</v>
      </c>
      <c r="T94" s="128">
        <f>SUM(T95:T144)</f>
        <v>0</v>
      </c>
      <c r="AR94" s="122" t="s">
        <v>22</v>
      </c>
      <c r="AT94" s="129" t="s">
        <v>79</v>
      </c>
      <c r="AU94" s="129" t="s">
        <v>22</v>
      </c>
      <c r="AY94" s="122" t="s">
        <v>192</v>
      </c>
      <c r="BK94" s="130">
        <f>SUM(BK95:BK144)</f>
        <v>0</v>
      </c>
    </row>
    <row r="95" spans="2:65" s="1" customFormat="1" ht="49.05" customHeight="1" x14ac:dyDescent="0.2">
      <c r="B95" s="33"/>
      <c r="C95" s="133" t="s">
        <v>22</v>
      </c>
      <c r="D95" s="133" t="s">
        <v>194</v>
      </c>
      <c r="E95" s="134" t="s">
        <v>6081</v>
      </c>
      <c r="F95" s="135" t="s">
        <v>6082</v>
      </c>
      <c r="G95" s="136" t="s">
        <v>269</v>
      </c>
      <c r="H95" s="137">
        <v>10</v>
      </c>
      <c r="I95" s="138"/>
      <c r="J95" s="139">
        <f t="shared" ref="J95:J126" si="0">ROUND(I95*H95,2)</f>
        <v>0</v>
      </c>
      <c r="K95" s="135" t="s">
        <v>6083</v>
      </c>
      <c r="L95" s="33"/>
      <c r="M95" s="140" t="s">
        <v>20</v>
      </c>
      <c r="N95" s="141" t="s">
        <v>51</v>
      </c>
      <c r="P95" s="142">
        <f t="shared" ref="P95:P126" si="1">O95*H95</f>
        <v>0</v>
      </c>
      <c r="Q95" s="142">
        <v>0</v>
      </c>
      <c r="R95" s="142">
        <f t="shared" ref="R95:R126" si="2">Q95*H95</f>
        <v>0</v>
      </c>
      <c r="S95" s="142">
        <v>0</v>
      </c>
      <c r="T95" s="143">
        <f t="shared" ref="T95:T126" si="3">S95*H95</f>
        <v>0</v>
      </c>
      <c r="AR95" s="144" t="s">
        <v>350</v>
      </c>
      <c r="AT95" s="144" t="s">
        <v>194</v>
      </c>
      <c r="AU95" s="144" t="s">
        <v>89</v>
      </c>
      <c r="AY95" s="18" t="s">
        <v>192</v>
      </c>
      <c r="BE95" s="145">
        <f t="shared" ref="BE95:BE126" si="4">IF(N95="základní",J95,0)</f>
        <v>0</v>
      </c>
      <c r="BF95" s="145">
        <f t="shared" ref="BF95:BF126" si="5">IF(N95="snížená",J95,0)</f>
        <v>0</v>
      </c>
      <c r="BG95" s="145">
        <f t="shared" ref="BG95:BG126" si="6">IF(N95="zákl. přenesená",J95,0)</f>
        <v>0</v>
      </c>
      <c r="BH95" s="145">
        <f t="shared" ref="BH95:BH126" si="7">IF(N95="sníž. přenesená",J95,0)</f>
        <v>0</v>
      </c>
      <c r="BI95" s="145">
        <f t="shared" ref="BI95:BI126" si="8">IF(N95="nulová",J95,0)</f>
        <v>0</v>
      </c>
      <c r="BJ95" s="18" t="s">
        <v>22</v>
      </c>
      <c r="BK95" s="145">
        <f t="shared" ref="BK95:BK126" si="9">ROUND(I95*H95,2)</f>
        <v>0</v>
      </c>
      <c r="BL95" s="18" t="s">
        <v>350</v>
      </c>
      <c r="BM95" s="144" t="s">
        <v>89</v>
      </c>
    </row>
    <row r="96" spans="2:65" s="1" customFormat="1" ht="16.5" customHeight="1" x14ac:dyDescent="0.2">
      <c r="B96" s="33"/>
      <c r="C96" s="133" t="s">
        <v>89</v>
      </c>
      <c r="D96" s="133" t="s">
        <v>194</v>
      </c>
      <c r="E96" s="134" t="s">
        <v>6084</v>
      </c>
      <c r="F96" s="135" t="s">
        <v>6085</v>
      </c>
      <c r="G96" s="136" t="s">
        <v>269</v>
      </c>
      <c r="H96" s="137">
        <v>10</v>
      </c>
      <c r="I96" s="138"/>
      <c r="J96" s="139">
        <f t="shared" si="0"/>
        <v>0</v>
      </c>
      <c r="K96" s="135" t="s">
        <v>6083</v>
      </c>
      <c r="L96" s="33"/>
      <c r="M96" s="140" t="s">
        <v>20</v>
      </c>
      <c r="N96" s="141" t="s">
        <v>51</v>
      </c>
      <c r="P96" s="142">
        <f t="shared" si="1"/>
        <v>0</v>
      </c>
      <c r="Q96" s="142">
        <v>0</v>
      </c>
      <c r="R96" s="142">
        <f t="shared" si="2"/>
        <v>0</v>
      </c>
      <c r="S96" s="142">
        <v>0</v>
      </c>
      <c r="T96" s="143">
        <f t="shared" si="3"/>
        <v>0</v>
      </c>
      <c r="AR96" s="144" t="s">
        <v>350</v>
      </c>
      <c r="AT96" s="144" t="s">
        <v>194</v>
      </c>
      <c r="AU96" s="144" t="s">
        <v>89</v>
      </c>
      <c r="AY96" s="18" t="s">
        <v>192</v>
      </c>
      <c r="BE96" s="145">
        <f t="shared" si="4"/>
        <v>0</v>
      </c>
      <c r="BF96" s="145">
        <f t="shared" si="5"/>
        <v>0</v>
      </c>
      <c r="BG96" s="145">
        <f t="shared" si="6"/>
        <v>0</v>
      </c>
      <c r="BH96" s="145">
        <f t="shared" si="7"/>
        <v>0</v>
      </c>
      <c r="BI96" s="145">
        <f t="shared" si="8"/>
        <v>0</v>
      </c>
      <c r="BJ96" s="18" t="s">
        <v>22</v>
      </c>
      <c r="BK96" s="145">
        <f t="shared" si="9"/>
        <v>0</v>
      </c>
      <c r="BL96" s="18" t="s">
        <v>350</v>
      </c>
      <c r="BM96" s="144" t="s">
        <v>199</v>
      </c>
    </row>
    <row r="97" spans="2:65" s="1" customFormat="1" ht="49.05" customHeight="1" x14ac:dyDescent="0.2">
      <c r="B97" s="33"/>
      <c r="C97" s="133" t="s">
        <v>225</v>
      </c>
      <c r="D97" s="133" t="s">
        <v>194</v>
      </c>
      <c r="E97" s="134" t="s">
        <v>6086</v>
      </c>
      <c r="F97" s="135" t="s">
        <v>6087</v>
      </c>
      <c r="G97" s="136" t="s">
        <v>269</v>
      </c>
      <c r="H97" s="137">
        <v>6</v>
      </c>
      <c r="I97" s="138"/>
      <c r="J97" s="139">
        <f t="shared" si="0"/>
        <v>0</v>
      </c>
      <c r="K97" s="135" t="s">
        <v>6083</v>
      </c>
      <c r="L97" s="33"/>
      <c r="M97" s="140" t="s">
        <v>20</v>
      </c>
      <c r="N97" s="141" t="s">
        <v>51</v>
      </c>
      <c r="P97" s="142">
        <f t="shared" si="1"/>
        <v>0</v>
      </c>
      <c r="Q97" s="142">
        <v>0</v>
      </c>
      <c r="R97" s="142">
        <f t="shared" si="2"/>
        <v>0</v>
      </c>
      <c r="S97" s="142">
        <v>0</v>
      </c>
      <c r="T97" s="143">
        <f t="shared" si="3"/>
        <v>0</v>
      </c>
      <c r="AR97" s="144" t="s">
        <v>350</v>
      </c>
      <c r="AT97" s="144" t="s">
        <v>194</v>
      </c>
      <c r="AU97" s="144" t="s">
        <v>89</v>
      </c>
      <c r="AY97" s="18" t="s">
        <v>192</v>
      </c>
      <c r="BE97" s="145">
        <f t="shared" si="4"/>
        <v>0</v>
      </c>
      <c r="BF97" s="145">
        <f t="shared" si="5"/>
        <v>0</v>
      </c>
      <c r="BG97" s="145">
        <f t="shared" si="6"/>
        <v>0</v>
      </c>
      <c r="BH97" s="145">
        <f t="shared" si="7"/>
        <v>0</v>
      </c>
      <c r="BI97" s="145">
        <f t="shared" si="8"/>
        <v>0</v>
      </c>
      <c r="BJ97" s="18" t="s">
        <v>22</v>
      </c>
      <c r="BK97" s="145">
        <f t="shared" si="9"/>
        <v>0</v>
      </c>
      <c r="BL97" s="18" t="s">
        <v>350</v>
      </c>
      <c r="BM97" s="144" t="s">
        <v>250</v>
      </c>
    </row>
    <row r="98" spans="2:65" s="1" customFormat="1" ht="16.5" customHeight="1" x14ac:dyDescent="0.2">
      <c r="B98" s="33"/>
      <c r="C98" s="133" t="s">
        <v>199</v>
      </c>
      <c r="D98" s="133" t="s">
        <v>194</v>
      </c>
      <c r="E98" s="134" t="s">
        <v>6088</v>
      </c>
      <c r="F98" s="135" t="s">
        <v>6089</v>
      </c>
      <c r="G98" s="136" t="s">
        <v>269</v>
      </c>
      <c r="H98" s="137">
        <v>6</v>
      </c>
      <c r="I98" s="138"/>
      <c r="J98" s="139">
        <f t="shared" si="0"/>
        <v>0</v>
      </c>
      <c r="K98" s="135" t="s">
        <v>6083</v>
      </c>
      <c r="L98" s="33"/>
      <c r="M98" s="140" t="s">
        <v>20</v>
      </c>
      <c r="N98" s="141" t="s">
        <v>51</v>
      </c>
      <c r="P98" s="142">
        <f t="shared" si="1"/>
        <v>0</v>
      </c>
      <c r="Q98" s="142">
        <v>0</v>
      </c>
      <c r="R98" s="142">
        <f t="shared" si="2"/>
        <v>0</v>
      </c>
      <c r="S98" s="142">
        <v>0</v>
      </c>
      <c r="T98" s="143">
        <f t="shared" si="3"/>
        <v>0</v>
      </c>
      <c r="AR98" s="144" t="s">
        <v>350</v>
      </c>
      <c r="AT98" s="144" t="s">
        <v>194</v>
      </c>
      <c r="AU98" s="144" t="s">
        <v>89</v>
      </c>
      <c r="AY98" s="18" t="s">
        <v>192</v>
      </c>
      <c r="BE98" s="145">
        <f t="shared" si="4"/>
        <v>0</v>
      </c>
      <c r="BF98" s="145">
        <f t="shared" si="5"/>
        <v>0</v>
      </c>
      <c r="BG98" s="145">
        <f t="shared" si="6"/>
        <v>0</v>
      </c>
      <c r="BH98" s="145">
        <f t="shared" si="7"/>
        <v>0</v>
      </c>
      <c r="BI98" s="145">
        <f t="shared" si="8"/>
        <v>0</v>
      </c>
      <c r="BJ98" s="18" t="s">
        <v>22</v>
      </c>
      <c r="BK98" s="145">
        <f t="shared" si="9"/>
        <v>0</v>
      </c>
      <c r="BL98" s="18" t="s">
        <v>350</v>
      </c>
      <c r="BM98" s="144" t="s">
        <v>266</v>
      </c>
    </row>
    <row r="99" spans="2:65" s="1" customFormat="1" ht="49.05" customHeight="1" x14ac:dyDescent="0.2">
      <c r="B99" s="33"/>
      <c r="C99" s="133" t="s">
        <v>243</v>
      </c>
      <c r="D99" s="133" t="s">
        <v>194</v>
      </c>
      <c r="E99" s="134" t="s">
        <v>6090</v>
      </c>
      <c r="F99" s="135" t="s">
        <v>6091</v>
      </c>
      <c r="G99" s="136" t="s">
        <v>269</v>
      </c>
      <c r="H99" s="137">
        <v>42</v>
      </c>
      <c r="I99" s="138"/>
      <c r="J99" s="139">
        <f t="shared" si="0"/>
        <v>0</v>
      </c>
      <c r="K99" s="135" t="s">
        <v>6083</v>
      </c>
      <c r="L99" s="33"/>
      <c r="M99" s="140" t="s">
        <v>20</v>
      </c>
      <c r="N99" s="141" t="s">
        <v>51</v>
      </c>
      <c r="P99" s="142">
        <f t="shared" si="1"/>
        <v>0</v>
      </c>
      <c r="Q99" s="142">
        <v>0</v>
      </c>
      <c r="R99" s="142">
        <f t="shared" si="2"/>
        <v>0</v>
      </c>
      <c r="S99" s="142">
        <v>0</v>
      </c>
      <c r="T99" s="143">
        <f t="shared" si="3"/>
        <v>0</v>
      </c>
      <c r="AR99" s="144" t="s">
        <v>350</v>
      </c>
      <c r="AT99" s="144" t="s">
        <v>194</v>
      </c>
      <c r="AU99" s="144" t="s">
        <v>89</v>
      </c>
      <c r="AY99" s="18" t="s">
        <v>192</v>
      </c>
      <c r="BE99" s="145">
        <f t="shared" si="4"/>
        <v>0</v>
      </c>
      <c r="BF99" s="145">
        <f t="shared" si="5"/>
        <v>0</v>
      </c>
      <c r="BG99" s="145">
        <f t="shared" si="6"/>
        <v>0</v>
      </c>
      <c r="BH99" s="145">
        <f t="shared" si="7"/>
        <v>0</v>
      </c>
      <c r="BI99" s="145">
        <f t="shared" si="8"/>
        <v>0</v>
      </c>
      <c r="BJ99" s="18" t="s">
        <v>22</v>
      </c>
      <c r="BK99" s="145">
        <f t="shared" si="9"/>
        <v>0</v>
      </c>
      <c r="BL99" s="18" t="s">
        <v>350</v>
      </c>
      <c r="BM99" s="144" t="s">
        <v>27</v>
      </c>
    </row>
    <row r="100" spans="2:65" s="1" customFormat="1" ht="16.5" customHeight="1" x14ac:dyDescent="0.2">
      <c r="B100" s="33"/>
      <c r="C100" s="133" t="s">
        <v>250</v>
      </c>
      <c r="D100" s="133" t="s">
        <v>194</v>
      </c>
      <c r="E100" s="134" t="s">
        <v>6092</v>
      </c>
      <c r="F100" s="135" t="s">
        <v>6093</v>
      </c>
      <c r="G100" s="136" t="s">
        <v>269</v>
      </c>
      <c r="H100" s="137">
        <v>42</v>
      </c>
      <c r="I100" s="138"/>
      <c r="J100" s="139">
        <f t="shared" si="0"/>
        <v>0</v>
      </c>
      <c r="K100" s="135" t="s">
        <v>6083</v>
      </c>
      <c r="L100" s="33"/>
      <c r="M100" s="140" t="s">
        <v>20</v>
      </c>
      <c r="N100" s="141" t="s">
        <v>51</v>
      </c>
      <c r="P100" s="142">
        <f t="shared" si="1"/>
        <v>0</v>
      </c>
      <c r="Q100" s="142">
        <v>0</v>
      </c>
      <c r="R100" s="142">
        <f t="shared" si="2"/>
        <v>0</v>
      </c>
      <c r="S100" s="142">
        <v>0</v>
      </c>
      <c r="T100" s="143">
        <f t="shared" si="3"/>
        <v>0</v>
      </c>
      <c r="AR100" s="144" t="s">
        <v>350</v>
      </c>
      <c r="AT100" s="144" t="s">
        <v>194</v>
      </c>
      <c r="AU100" s="144" t="s">
        <v>89</v>
      </c>
      <c r="AY100" s="18" t="s">
        <v>192</v>
      </c>
      <c r="BE100" s="145">
        <f t="shared" si="4"/>
        <v>0</v>
      </c>
      <c r="BF100" s="145">
        <f t="shared" si="5"/>
        <v>0</v>
      </c>
      <c r="BG100" s="145">
        <f t="shared" si="6"/>
        <v>0</v>
      </c>
      <c r="BH100" s="145">
        <f t="shared" si="7"/>
        <v>0</v>
      </c>
      <c r="BI100" s="145">
        <f t="shared" si="8"/>
        <v>0</v>
      </c>
      <c r="BJ100" s="18" t="s">
        <v>22</v>
      </c>
      <c r="BK100" s="145">
        <f t="shared" si="9"/>
        <v>0</v>
      </c>
      <c r="BL100" s="18" t="s">
        <v>350</v>
      </c>
      <c r="BM100" s="144" t="s">
        <v>8</v>
      </c>
    </row>
    <row r="101" spans="2:65" s="1" customFormat="1" ht="49.05" customHeight="1" x14ac:dyDescent="0.2">
      <c r="B101" s="33"/>
      <c r="C101" s="133" t="s">
        <v>260</v>
      </c>
      <c r="D101" s="133" t="s">
        <v>194</v>
      </c>
      <c r="E101" s="134" t="s">
        <v>6094</v>
      </c>
      <c r="F101" s="135" t="s">
        <v>6095</v>
      </c>
      <c r="G101" s="136" t="s">
        <v>269</v>
      </c>
      <c r="H101" s="137">
        <v>25</v>
      </c>
      <c r="I101" s="138"/>
      <c r="J101" s="139">
        <f t="shared" si="0"/>
        <v>0</v>
      </c>
      <c r="K101" s="135" t="s">
        <v>6083</v>
      </c>
      <c r="L101" s="33"/>
      <c r="M101" s="140" t="s">
        <v>20</v>
      </c>
      <c r="N101" s="141" t="s">
        <v>51</v>
      </c>
      <c r="P101" s="142">
        <f t="shared" si="1"/>
        <v>0</v>
      </c>
      <c r="Q101" s="142">
        <v>0</v>
      </c>
      <c r="R101" s="142">
        <f t="shared" si="2"/>
        <v>0</v>
      </c>
      <c r="S101" s="142">
        <v>0</v>
      </c>
      <c r="T101" s="143">
        <f t="shared" si="3"/>
        <v>0</v>
      </c>
      <c r="AR101" s="144" t="s">
        <v>350</v>
      </c>
      <c r="AT101" s="144" t="s">
        <v>194</v>
      </c>
      <c r="AU101" s="144" t="s">
        <v>89</v>
      </c>
      <c r="AY101" s="18" t="s">
        <v>192</v>
      </c>
      <c r="BE101" s="145">
        <f t="shared" si="4"/>
        <v>0</v>
      </c>
      <c r="BF101" s="145">
        <f t="shared" si="5"/>
        <v>0</v>
      </c>
      <c r="BG101" s="145">
        <f t="shared" si="6"/>
        <v>0</v>
      </c>
      <c r="BH101" s="145">
        <f t="shared" si="7"/>
        <v>0</v>
      </c>
      <c r="BI101" s="145">
        <f t="shared" si="8"/>
        <v>0</v>
      </c>
      <c r="BJ101" s="18" t="s">
        <v>22</v>
      </c>
      <c r="BK101" s="145">
        <f t="shared" si="9"/>
        <v>0</v>
      </c>
      <c r="BL101" s="18" t="s">
        <v>350</v>
      </c>
      <c r="BM101" s="144" t="s">
        <v>317</v>
      </c>
    </row>
    <row r="102" spans="2:65" s="1" customFormat="1" ht="16.5" customHeight="1" x14ac:dyDescent="0.2">
      <c r="B102" s="33"/>
      <c r="C102" s="133" t="s">
        <v>266</v>
      </c>
      <c r="D102" s="133" t="s">
        <v>194</v>
      </c>
      <c r="E102" s="134" t="s">
        <v>6096</v>
      </c>
      <c r="F102" s="135" t="s">
        <v>6097</v>
      </c>
      <c r="G102" s="136" t="s">
        <v>269</v>
      </c>
      <c r="H102" s="137">
        <v>25</v>
      </c>
      <c r="I102" s="138"/>
      <c r="J102" s="139">
        <f t="shared" si="0"/>
        <v>0</v>
      </c>
      <c r="K102" s="135" t="s">
        <v>6083</v>
      </c>
      <c r="L102" s="33"/>
      <c r="M102" s="140" t="s">
        <v>20</v>
      </c>
      <c r="N102" s="141" t="s">
        <v>51</v>
      </c>
      <c r="P102" s="142">
        <f t="shared" si="1"/>
        <v>0</v>
      </c>
      <c r="Q102" s="142">
        <v>0</v>
      </c>
      <c r="R102" s="142">
        <f t="shared" si="2"/>
        <v>0</v>
      </c>
      <c r="S102" s="142">
        <v>0</v>
      </c>
      <c r="T102" s="143">
        <f t="shared" si="3"/>
        <v>0</v>
      </c>
      <c r="AR102" s="144" t="s">
        <v>350</v>
      </c>
      <c r="AT102" s="144" t="s">
        <v>194</v>
      </c>
      <c r="AU102" s="144" t="s">
        <v>89</v>
      </c>
      <c r="AY102" s="18" t="s">
        <v>192</v>
      </c>
      <c r="BE102" s="145">
        <f t="shared" si="4"/>
        <v>0</v>
      </c>
      <c r="BF102" s="145">
        <f t="shared" si="5"/>
        <v>0</v>
      </c>
      <c r="BG102" s="145">
        <f t="shared" si="6"/>
        <v>0</v>
      </c>
      <c r="BH102" s="145">
        <f t="shared" si="7"/>
        <v>0</v>
      </c>
      <c r="BI102" s="145">
        <f t="shared" si="8"/>
        <v>0</v>
      </c>
      <c r="BJ102" s="18" t="s">
        <v>22</v>
      </c>
      <c r="BK102" s="145">
        <f t="shared" si="9"/>
        <v>0</v>
      </c>
      <c r="BL102" s="18" t="s">
        <v>350</v>
      </c>
      <c r="BM102" s="144" t="s">
        <v>350</v>
      </c>
    </row>
    <row r="103" spans="2:65" s="1" customFormat="1" ht="49.05" customHeight="1" x14ac:dyDescent="0.2">
      <c r="B103" s="33"/>
      <c r="C103" s="133" t="s">
        <v>208</v>
      </c>
      <c r="D103" s="133" t="s">
        <v>194</v>
      </c>
      <c r="E103" s="134" t="s">
        <v>6098</v>
      </c>
      <c r="F103" s="135" t="s">
        <v>6099</v>
      </c>
      <c r="G103" s="136" t="s">
        <v>269</v>
      </c>
      <c r="H103" s="137">
        <v>55</v>
      </c>
      <c r="I103" s="138"/>
      <c r="J103" s="139">
        <f t="shared" si="0"/>
        <v>0</v>
      </c>
      <c r="K103" s="135" t="s">
        <v>6083</v>
      </c>
      <c r="L103" s="33"/>
      <c r="M103" s="140" t="s">
        <v>20</v>
      </c>
      <c r="N103" s="141" t="s">
        <v>51</v>
      </c>
      <c r="P103" s="142">
        <f t="shared" si="1"/>
        <v>0</v>
      </c>
      <c r="Q103" s="142">
        <v>0</v>
      </c>
      <c r="R103" s="142">
        <f t="shared" si="2"/>
        <v>0</v>
      </c>
      <c r="S103" s="142">
        <v>0</v>
      </c>
      <c r="T103" s="143">
        <f t="shared" si="3"/>
        <v>0</v>
      </c>
      <c r="AR103" s="144" t="s">
        <v>350</v>
      </c>
      <c r="AT103" s="144" t="s">
        <v>194</v>
      </c>
      <c r="AU103" s="144" t="s">
        <v>89</v>
      </c>
      <c r="AY103" s="18" t="s">
        <v>192</v>
      </c>
      <c r="BE103" s="145">
        <f t="shared" si="4"/>
        <v>0</v>
      </c>
      <c r="BF103" s="145">
        <f t="shared" si="5"/>
        <v>0</v>
      </c>
      <c r="BG103" s="145">
        <f t="shared" si="6"/>
        <v>0</v>
      </c>
      <c r="BH103" s="145">
        <f t="shared" si="7"/>
        <v>0</v>
      </c>
      <c r="BI103" s="145">
        <f t="shared" si="8"/>
        <v>0</v>
      </c>
      <c r="BJ103" s="18" t="s">
        <v>22</v>
      </c>
      <c r="BK103" s="145">
        <f t="shared" si="9"/>
        <v>0</v>
      </c>
      <c r="BL103" s="18" t="s">
        <v>350</v>
      </c>
      <c r="BM103" s="144" t="s">
        <v>370</v>
      </c>
    </row>
    <row r="104" spans="2:65" s="1" customFormat="1" ht="16.5" customHeight="1" x14ac:dyDescent="0.2">
      <c r="B104" s="33"/>
      <c r="C104" s="133" t="s">
        <v>27</v>
      </c>
      <c r="D104" s="133" t="s">
        <v>194</v>
      </c>
      <c r="E104" s="134" t="s">
        <v>6100</v>
      </c>
      <c r="F104" s="135" t="s">
        <v>6101</v>
      </c>
      <c r="G104" s="136" t="s">
        <v>269</v>
      </c>
      <c r="H104" s="137">
        <v>55</v>
      </c>
      <c r="I104" s="138"/>
      <c r="J104" s="139">
        <f t="shared" si="0"/>
        <v>0</v>
      </c>
      <c r="K104" s="135" t="s">
        <v>6083</v>
      </c>
      <c r="L104" s="33"/>
      <c r="M104" s="140" t="s">
        <v>20</v>
      </c>
      <c r="N104" s="141" t="s">
        <v>51</v>
      </c>
      <c r="P104" s="142">
        <f t="shared" si="1"/>
        <v>0</v>
      </c>
      <c r="Q104" s="142">
        <v>0</v>
      </c>
      <c r="R104" s="142">
        <f t="shared" si="2"/>
        <v>0</v>
      </c>
      <c r="S104" s="142">
        <v>0</v>
      </c>
      <c r="T104" s="143">
        <f t="shared" si="3"/>
        <v>0</v>
      </c>
      <c r="AR104" s="144" t="s">
        <v>350</v>
      </c>
      <c r="AT104" s="144" t="s">
        <v>194</v>
      </c>
      <c r="AU104" s="144" t="s">
        <v>89</v>
      </c>
      <c r="AY104" s="18" t="s">
        <v>192</v>
      </c>
      <c r="BE104" s="145">
        <f t="shared" si="4"/>
        <v>0</v>
      </c>
      <c r="BF104" s="145">
        <f t="shared" si="5"/>
        <v>0</v>
      </c>
      <c r="BG104" s="145">
        <f t="shared" si="6"/>
        <v>0</v>
      </c>
      <c r="BH104" s="145">
        <f t="shared" si="7"/>
        <v>0</v>
      </c>
      <c r="BI104" s="145">
        <f t="shared" si="8"/>
        <v>0</v>
      </c>
      <c r="BJ104" s="18" t="s">
        <v>22</v>
      </c>
      <c r="BK104" s="145">
        <f t="shared" si="9"/>
        <v>0</v>
      </c>
      <c r="BL104" s="18" t="s">
        <v>350</v>
      </c>
      <c r="BM104" s="144" t="s">
        <v>380</v>
      </c>
    </row>
    <row r="105" spans="2:65" s="1" customFormat="1" ht="37.799999999999997" customHeight="1" x14ac:dyDescent="0.2">
      <c r="B105" s="33"/>
      <c r="C105" s="133" t="s">
        <v>121</v>
      </c>
      <c r="D105" s="133" t="s">
        <v>194</v>
      </c>
      <c r="E105" s="134" t="s">
        <v>6102</v>
      </c>
      <c r="F105" s="135" t="s">
        <v>6103</v>
      </c>
      <c r="G105" s="136" t="s">
        <v>487</v>
      </c>
      <c r="H105" s="137">
        <v>2</v>
      </c>
      <c r="I105" s="138"/>
      <c r="J105" s="139">
        <f t="shared" si="0"/>
        <v>0</v>
      </c>
      <c r="K105" s="135" t="s">
        <v>6083</v>
      </c>
      <c r="L105" s="33"/>
      <c r="M105" s="140" t="s">
        <v>20</v>
      </c>
      <c r="N105" s="141" t="s">
        <v>51</v>
      </c>
      <c r="P105" s="142">
        <f t="shared" si="1"/>
        <v>0</v>
      </c>
      <c r="Q105" s="142">
        <v>0</v>
      </c>
      <c r="R105" s="142">
        <f t="shared" si="2"/>
        <v>0</v>
      </c>
      <c r="S105" s="142">
        <v>0</v>
      </c>
      <c r="T105" s="143">
        <f t="shared" si="3"/>
        <v>0</v>
      </c>
      <c r="AR105" s="144" t="s">
        <v>350</v>
      </c>
      <c r="AT105" s="144" t="s">
        <v>194</v>
      </c>
      <c r="AU105" s="144" t="s">
        <v>89</v>
      </c>
      <c r="AY105" s="18" t="s">
        <v>192</v>
      </c>
      <c r="BE105" s="145">
        <f t="shared" si="4"/>
        <v>0</v>
      </c>
      <c r="BF105" s="145">
        <f t="shared" si="5"/>
        <v>0</v>
      </c>
      <c r="BG105" s="145">
        <f t="shared" si="6"/>
        <v>0</v>
      </c>
      <c r="BH105" s="145">
        <f t="shared" si="7"/>
        <v>0</v>
      </c>
      <c r="BI105" s="145">
        <f t="shared" si="8"/>
        <v>0</v>
      </c>
      <c r="BJ105" s="18" t="s">
        <v>22</v>
      </c>
      <c r="BK105" s="145">
        <f t="shared" si="9"/>
        <v>0</v>
      </c>
      <c r="BL105" s="18" t="s">
        <v>350</v>
      </c>
      <c r="BM105" s="144" t="s">
        <v>395</v>
      </c>
    </row>
    <row r="106" spans="2:65" s="1" customFormat="1" ht="16.5" customHeight="1" x14ac:dyDescent="0.2">
      <c r="B106" s="33"/>
      <c r="C106" s="133" t="s">
        <v>8</v>
      </c>
      <c r="D106" s="133" t="s">
        <v>194</v>
      </c>
      <c r="E106" s="134" t="s">
        <v>6104</v>
      </c>
      <c r="F106" s="135" t="s">
        <v>6105</v>
      </c>
      <c r="G106" s="136" t="s">
        <v>487</v>
      </c>
      <c r="H106" s="137">
        <v>2</v>
      </c>
      <c r="I106" s="138"/>
      <c r="J106" s="139">
        <f t="shared" si="0"/>
        <v>0</v>
      </c>
      <c r="K106" s="135" t="s">
        <v>6083</v>
      </c>
      <c r="L106" s="33"/>
      <c r="M106" s="140" t="s">
        <v>20</v>
      </c>
      <c r="N106" s="141" t="s">
        <v>51</v>
      </c>
      <c r="P106" s="142">
        <f t="shared" si="1"/>
        <v>0</v>
      </c>
      <c r="Q106" s="142">
        <v>0</v>
      </c>
      <c r="R106" s="142">
        <f t="shared" si="2"/>
        <v>0</v>
      </c>
      <c r="S106" s="142">
        <v>0</v>
      </c>
      <c r="T106" s="143">
        <f t="shared" si="3"/>
        <v>0</v>
      </c>
      <c r="AR106" s="144" t="s">
        <v>350</v>
      </c>
      <c r="AT106" s="144" t="s">
        <v>194</v>
      </c>
      <c r="AU106" s="144" t="s">
        <v>89</v>
      </c>
      <c r="AY106" s="18" t="s">
        <v>192</v>
      </c>
      <c r="BE106" s="145">
        <f t="shared" si="4"/>
        <v>0</v>
      </c>
      <c r="BF106" s="145">
        <f t="shared" si="5"/>
        <v>0</v>
      </c>
      <c r="BG106" s="145">
        <f t="shared" si="6"/>
        <v>0</v>
      </c>
      <c r="BH106" s="145">
        <f t="shared" si="7"/>
        <v>0</v>
      </c>
      <c r="BI106" s="145">
        <f t="shared" si="8"/>
        <v>0</v>
      </c>
      <c r="BJ106" s="18" t="s">
        <v>22</v>
      </c>
      <c r="BK106" s="145">
        <f t="shared" si="9"/>
        <v>0</v>
      </c>
      <c r="BL106" s="18" t="s">
        <v>350</v>
      </c>
      <c r="BM106" s="144" t="s">
        <v>422</v>
      </c>
    </row>
    <row r="107" spans="2:65" s="1" customFormat="1" ht="24.15" customHeight="1" x14ac:dyDescent="0.2">
      <c r="B107" s="33"/>
      <c r="C107" s="133" t="s">
        <v>311</v>
      </c>
      <c r="D107" s="133" t="s">
        <v>194</v>
      </c>
      <c r="E107" s="134" t="s">
        <v>6106</v>
      </c>
      <c r="F107" s="135" t="s">
        <v>6107</v>
      </c>
      <c r="G107" s="136" t="s">
        <v>487</v>
      </c>
      <c r="H107" s="137">
        <v>3</v>
      </c>
      <c r="I107" s="138"/>
      <c r="J107" s="139">
        <f t="shared" si="0"/>
        <v>0</v>
      </c>
      <c r="K107" s="135" t="s">
        <v>6083</v>
      </c>
      <c r="L107" s="33"/>
      <c r="M107" s="140" t="s">
        <v>20</v>
      </c>
      <c r="N107" s="141" t="s">
        <v>51</v>
      </c>
      <c r="P107" s="142">
        <f t="shared" si="1"/>
        <v>0</v>
      </c>
      <c r="Q107" s="142">
        <v>0</v>
      </c>
      <c r="R107" s="142">
        <f t="shared" si="2"/>
        <v>0</v>
      </c>
      <c r="S107" s="142">
        <v>0</v>
      </c>
      <c r="T107" s="143">
        <f t="shared" si="3"/>
        <v>0</v>
      </c>
      <c r="AR107" s="144" t="s">
        <v>350</v>
      </c>
      <c r="AT107" s="144" t="s">
        <v>194</v>
      </c>
      <c r="AU107" s="144" t="s">
        <v>89</v>
      </c>
      <c r="AY107" s="18" t="s">
        <v>192</v>
      </c>
      <c r="BE107" s="145">
        <f t="shared" si="4"/>
        <v>0</v>
      </c>
      <c r="BF107" s="145">
        <f t="shared" si="5"/>
        <v>0</v>
      </c>
      <c r="BG107" s="145">
        <f t="shared" si="6"/>
        <v>0</v>
      </c>
      <c r="BH107" s="145">
        <f t="shared" si="7"/>
        <v>0</v>
      </c>
      <c r="BI107" s="145">
        <f t="shared" si="8"/>
        <v>0</v>
      </c>
      <c r="BJ107" s="18" t="s">
        <v>22</v>
      </c>
      <c r="BK107" s="145">
        <f t="shared" si="9"/>
        <v>0</v>
      </c>
      <c r="BL107" s="18" t="s">
        <v>350</v>
      </c>
      <c r="BM107" s="144" t="s">
        <v>444</v>
      </c>
    </row>
    <row r="108" spans="2:65" s="1" customFormat="1" ht="16.5" customHeight="1" x14ac:dyDescent="0.2">
      <c r="B108" s="33"/>
      <c r="C108" s="133" t="s">
        <v>317</v>
      </c>
      <c r="D108" s="133" t="s">
        <v>194</v>
      </c>
      <c r="E108" s="134" t="s">
        <v>6108</v>
      </c>
      <c r="F108" s="135" t="s">
        <v>6109</v>
      </c>
      <c r="G108" s="136" t="s">
        <v>487</v>
      </c>
      <c r="H108" s="137">
        <v>3</v>
      </c>
      <c r="I108" s="138"/>
      <c r="J108" s="139">
        <f t="shared" si="0"/>
        <v>0</v>
      </c>
      <c r="K108" s="135" t="s">
        <v>6083</v>
      </c>
      <c r="L108" s="33"/>
      <c r="M108" s="140" t="s">
        <v>20</v>
      </c>
      <c r="N108" s="141" t="s">
        <v>51</v>
      </c>
      <c r="P108" s="142">
        <f t="shared" si="1"/>
        <v>0</v>
      </c>
      <c r="Q108" s="142">
        <v>0</v>
      </c>
      <c r="R108" s="142">
        <f t="shared" si="2"/>
        <v>0</v>
      </c>
      <c r="S108" s="142">
        <v>0</v>
      </c>
      <c r="T108" s="143">
        <f t="shared" si="3"/>
        <v>0</v>
      </c>
      <c r="AR108" s="144" t="s">
        <v>350</v>
      </c>
      <c r="AT108" s="144" t="s">
        <v>194</v>
      </c>
      <c r="AU108" s="144" t="s">
        <v>89</v>
      </c>
      <c r="AY108" s="18" t="s">
        <v>192</v>
      </c>
      <c r="BE108" s="145">
        <f t="shared" si="4"/>
        <v>0</v>
      </c>
      <c r="BF108" s="145">
        <f t="shared" si="5"/>
        <v>0</v>
      </c>
      <c r="BG108" s="145">
        <f t="shared" si="6"/>
        <v>0</v>
      </c>
      <c r="BH108" s="145">
        <f t="shared" si="7"/>
        <v>0</v>
      </c>
      <c r="BI108" s="145">
        <f t="shared" si="8"/>
        <v>0</v>
      </c>
      <c r="BJ108" s="18" t="s">
        <v>22</v>
      </c>
      <c r="BK108" s="145">
        <f t="shared" si="9"/>
        <v>0</v>
      </c>
      <c r="BL108" s="18" t="s">
        <v>350</v>
      </c>
      <c r="BM108" s="144" t="s">
        <v>459</v>
      </c>
    </row>
    <row r="109" spans="2:65" s="1" customFormat="1" ht="24.15" customHeight="1" x14ac:dyDescent="0.2">
      <c r="B109" s="33"/>
      <c r="C109" s="133" t="s">
        <v>324</v>
      </c>
      <c r="D109" s="133" t="s">
        <v>194</v>
      </c>
      <c r="E109" s="134" t="s">
        <v>6110</v>
      </c>
      <c r="F109" s="135" t="s">
        <v>6111</v>
      </c>
      <c r="G109" s="136" t="s">
        <v>487</v>
      </c>
      <c r="H109" s="137">
        <v>16</v>
      </c>
      <c r="I109" s="138"/>
      <c r="J109" s="139">
        <f t="shared" si="0"/>
        <v>0</v>
      </c>
      <c r="K109" s="135" t="s">
        <v>6083</v>
      </c>
      <c r="L109" s="33"/>
      <c r="M109" s="140" t="s">
        <v>20</v>
      </c>
      <c r="N109" s="141" t="s">
        <v>51</v>
      </c>
      <c r="P109" s="142">
        <f t="shared" si="1"/>
        <v>0</v>
      </c>
      <c r="Q109" s="142">
        <v>0</v>
      </c>
      <c r="R109" s="142">
        <f t="shared" si="2"/>
        <v>0</v>
      </c>
      <c r="S109" s="142">
        <v>0</v>
      </c>
      <c r="T109" s="143">
        <f t="shared" si="3"/>
        <v>0</v>
      </c>
      <c r="AR109" s="144" t="s">
        <v>350</v>
      </c>
      <c r="AT109" s="144" t="s">
        <v>194</v>
      </c>
      <c r="AU109" s="144" t="s">
        <v>89</v>
      </c>
      <c r="AY109" s="18" t="s">
        <v>192</v>
      </c>
      <c r="BE109" s="145">
        <f t="shared" si="4"/>
        <v>0</v>
      </c>
      <c r="BF109" s="145">
        <f t="shared" si="5"/>
        <v>0</v>
      </c>
      <c r="BG109" s="145">
        <f t="shared" si="6"/>
        <v>0</v>
      </c>
      <c r="BH109" s="145">
        <f t="shared" si="7"/>
        <v>0</v>
      </c>
      <c r="BI109" s="145">
        <f t="shared" si="8"/>
        <v>0</v>
      </c>
      <c r="BJ109" s="18" t="s">
        <v>22</v>
      </c>
      <c r="BK109" s="145">
        <f t="shared" si="9"/>
        <v>0</v>
      </c>
      <c r="BL109" s="18" t="s">
        <v>350</v>
      </c>
      <c r="BM109" s="144" t="s">
        <v>475</v>
      </c>
    </row>
    <row r="110" spans="2:65" s="1" customFormat="1" ht="16.5" customHeight="1" x14ac:dyDescent="0.2">
      <c r="B110" s="33"/>
      <c r="C110" s="133" t="s">
        <v>350</v>
      </c>
      <c r="D110" s="133" t="s">
        <v>194</v>
      </c>
      <c r="E110" s="134" t="s">
        <v>6112</v>
      </c>
      <c r="F110" s="135" t="s">
        <v>6113</v>
      </c>
      <c r="G110" s="136" t="s">
        <v>487</v>
      </c>
      <c r="H110" s="137">
        <v>16</v>
      </c>
      <c r="I110" s="138"/>
      <c r="J110" s="139">
        <f t="shared" si="0"/>
        <v>0</v>
      </c>
      <c r="K110" s="135" t="s">
        <v>6083</v>
      </c>
      <c r="L110" s="33"/>
      <c r="M110" s="140" t="s">
        <v>20</v>
      </c>
      <c r="N110" s="141" t="s">
        <v>51</v>
      </c>
      <c r="P110" s="142">
        <f t="shared" si="1"/>
        <v>0</v>
      </c>
      <c r="Q110" s="142">
        <v>0</v>
      </c>
      <c r="R110" s="142">
        <f t="shared" si="2"/>
        <v>0</v>
      </c>
      <c r="S110" s="142">
        <v>0</v>
      </c>
      <c r="T110" s="143">
        <f t="shared" si="3"/>
        <v>0</v>
      </c>
      <c r="AR110" s="144" t="s">
        <v>350</v>
      </c>
      <c r="AT110" s="144" t="s">
        <v>194</v>
      </c>
      <c r="AU110" s="144" t="s">
        <v>89</v>
      </c>
      <c r="AY110" s="18" t="s">
        <v>192</v>
      </c>
      <c r="BE110" s="145">
        <f t="shared" si="4"/>
        <v>0</v>
      </c>
      <c r="BF110" s="145">
        <f t="shared" si="5"/>
        <v>0</v>
      </c>
      <c r="BG110" s="145">
        <f t="shared" si="6"/>
        <v>0</v>
      </c>
      <c r="BH110" s="145">
        <f t="shared" si="7"/>
        <v>0</v>
      </c>
      <c r="BI110" s="145">
        <f t="shared" si="8"/>
        <v>0</v>
      </c>
      <c r="BJ110" s="18" t="s">
        <v>22</v>
      </c>
      <c r="BK110" s="145">
        <f t="shared" si="9"/>
        <v>0</v>
      </c>
      <c r="BL110" s="18" t="s">
        <v>350</v>
      </c>
      <c r="BM110" s="144" t="s">
        <v>490</v>
      </c>
    </row>
    <row r="111" spans="2:65" s="1" customFormat="1" ht="24.15" customHeight="1" x14ac:dyDescent="0.2">
      <c r="B111" s="33"/>
      <c r="C111" s="133" t="s">
        <v>364</v>
      </c>
      <c r="D111" s="133" t="s">
        <v>194</v>
      </c>
      <c r="E111" s="134" t="s">
        <v>6114</v>
      </c>
      <c r="F111" s="135" t="s">
        <v>6115</v>
      </c>
      <c r="G111" s="136" t="s">
        <v>487</v>
      </c>
      <c r="H111" s="137">
        <v>4</v>
      </c>
      <c r="I111" s="138"/>
      <c r="J111" s="139">
        <f t="shared" si="0"/>
        <v>0</v>
      </c>
      <c r="K111" s="135" t="s">
        <v>6083</v>
      </c>
      <c r="L111" s="33"/>
      <c r="M111" s="140" t="s">
        <v>20</v>
      </c>
      <c r="N111" s="141" t="s">
        <v>51</v>
      </c>
      <c r="P111" s="142">
        <f t="shared" si="1"/>
        <v>0</v>
      </c>
      <c r="Q111" s="142">
        <v>0</v>
      </c>
      <c r="R111" s="142">
        <f t="shared" si="2"/>
        <v>0</v>
      </c>
      <c r="S111" s="142">
        <v>0</v>
      </c>
      <c r="T111" s="143">
        <f t="shared" si="3"/>
        <v>0</v>
      </c>
      <c r="AR111" s="144" t="s">
        <v>350</v>
      </c>
      <c r="AT111" s="144" t="s">
        <v>194</v>
      </c>
      <c r="AU111" s="144" t="s">
        <v>89</v>
      </c>
      <c r="AY111" s="18" t="s">
        <v>192</v>
      </c>
      <c r="BE111" s="145">
        <f t="shared" si="4"/>
        <v>0</v>
      </c>
      <c r="BF111" s="145">
        <f t="shared" si="5"/>
        <v>0</v>
      </c>
      <c r="BG111" s="145">
        <f t="shared" si="6"/>
        <v>0</v>
      </c>
      <c r="BH111" s="145">
        <f t="shared" si="7"/>
        <v>0</v>
      </c>
      <c r="BI111" s="145">
        <f t="shared" si="8"/>
        <v>0</v>
      </c>
      <c r="BJ111" s="18" t="s">
        <v>22</v>
      </c>
      <c r="BK111" s="145">
        <f t="shared" si="9"/>
        <v>0</v>
      </c>
      <c r="BL111" s="18" t="s">
        <v>350</v>
      </c>
      <c r="BM111" s="144" t="s">
        <v>506</v>
      </c>
    </row>
    <row r="112" spans="2:65" s="1" customFormat="1" ht="16.5" customHeight="1" x14ac:dyDescent="0.2">
      <c r="B112" s="33"/>
      <c r="C112" s="133" t="s">
        <v>370</v>
      </c>
      <c r="D112" s="133" t="s">
        <v>194</v>
      </c>
      <c r="E112" s="134" t="s">
        <v>6116</v>
      </c>
      <c r="F112" s="135" t="s">
        <v>6117</v>
      </c>
      <c r="G112" s="136" t="s">
        <v>487</v>
      </c>
      <c r="H112" s="137">
        <v>4</v>
      </c>
      <c r="I112" s="138"/>
      <c r="J112" s="139">
        <f t="shared" si="0"/>
        <v>0</v>
      </c>
      <c r="K112" s="135" t="s">
        <v>6083</v>
      </c>
      <c r="L112" s="33"/>
      <c r="M112" s="140" t="s">
        <v>20</v>
      </c>
      <c r="N112" s="141" t="s">
        <v>51</v>
      </c>
      <c r="P112" s="142">
        <f t="shared" si="1"/>
        <v>0</v>
      </c>
      <c r="Q112" s="142">
        <v>0</v>
      </c>
      <c r="R112" s="142">
        <f t="shared" si="2"/>
        <v>0</v>
      </c>
      <c r="S112" s="142">
        <v>0</v>
      </c>
      <c r="T112" s="143">
        <f t="shared" si="3"/>
        <v>0</v>
      </c>
      <c r="AR112" s="144" t="s">
        <v>350</v>
      </c>
      <c r="AT112" s="144" t="s">
        <v>194</v>
      </c>
      <c r="AU112" s="144" t="s">
        <v>89</v>
      </c>
      <c r="AY112" s="18" t="s">
        <v>192</v>
      </c>
      <c r="BE112" s="145">
        <f t="shared" si="4"/>
        <v>0</v>
      </c>
      <c r="BF112" s="145">
        <f t="shared" si="5"/>
        <v>0</v>
      </c>
      <c r="BG112" s="145">
        <f t="shared" si="6"/>
        <v>0</v>
      </c>
      <c r="BH112" s="145">
        <f t="shared" si="7"/>
        <v>0</v>
      </c>
      <c r="BI112" s="145">
        <f t="shared" si="8"/>
        <v>0</v>
      </c>
      <c r="BJ112" s="18" t="s">
        <v>22</v>
      </c>
      <c r="BK112" s="145">
        <f t="shared" si="9"/>
        <v>0</v>
      </c>
      <c r="BL112" s="18" t="s">
        <v>350</v>
      </c>
      <c r="BM112" s="144" t="s">
        <v>520</v>
      </c>
    </row>
    <row r="113" spans="2:65" s="1" customFormat="1" ht="24.15" customHeight="1" x14ac:dyDescent="0.2">
      <c r="B113" s="33"/>
      <c r="C113" s="133" t="s">
        <v>375</v>
      </c>
      <c r="D113" s="133" t="s">
        <v>194</v>
      </c>
      <c r="E113" s="134" t="s">
        <v>6118</v>
      </c>
      <c r="F113" s="135" t="s">
        <v>6119</v>
      </c>
      <c r="G113" s="136" t="s">
        <v>487</v>
      </c>
      <c r="H113" s="137">
        <v>8</v>
      </c>
      <c r="I113" s="138"/>
      <c r="J113" s="139">
        <f t="shared" si="0"/>
        <v>0</v>
      </c>
      <c r="K113" s="135" t="s">
        <v>6083</v>
      </c>
      <c r="L113" s="33"/>
      <c r="M113" s="140" t="s">
        <v>20</v>
      </c>
      <c r="N113" s="141" t="s">
        <v>51</v>
      </c>
      <c r="P113" s="142">
        <f t="shared" si="1"/>
        <v>0</v>
      </c>
      <c r="Q113" s="142">
        <v>0</v>
      </c>
      <c r="R113" s="142">
        <f t="shared" si="2"/>
        <v>0</v>
      </c>
      <c r="S113" s="142">
        <v>0</v>
      </c>
      <c r="T113" s="143">
        <f t="shared" si="3"/>
        <v>0</v>
      </c>
      <c r="AR113" s="144" t="s">
        <v>350</v>
      </c>
      <c r="AT113" s="144" t="s">
        <v>194</v>
      </c>
      <c r="AU113" s="144" t="s">
        <v>89</v>
      </c>
      <c r="AY113" s="18" t="s">
        <v>192</v>
      </c>
      <c r="BE113" s="145">
        <f t="shared" si="4"/>
        <v>0</v>
      </c>
      <c r="BF113" s="145">
        <f t="shared" si="5"/>
        <v>0</v>
      </c>
      <c r="BG113" s="145">
        <f t="shared" si="6"/>
        <v>0</v>
      </c>
      <c r="BH113" s="145">
        <f t="shared" si="7"/>
        <v>0</v>
      </c>
      <c r="BI113" s="145">
        <f t="shared" si="8"/>
        <v>0</v>
      </c>
      <c r="BJ113" s="18" t="s">
        <v>22</v>
      </c>
      <c r="BK113" s="145">
        <f t="shared" si="9"/>
        <v>0</v>
      </c>
      <c r="BL113" s="18" t="s">
        <v>350</v>
      </c>
      <c r="BM113" s="144" t="s">
        <v>533</v>
      </c>
    </row>
    <row r="114" spans="2:65" s="1" customFormat="1" ht="16.5" customHeight="1" x14ac:dyDescent="0.2">
      <c r="B114" s="33"/>
      <c r="C114" s="133" t="s">
        <v>380</v>
      </c>
      <c r="D114" s="133" t="s">
        <v>194</v>
      </c>
      <c r="E114" s="134" t="s">
        <v>6120</v>
      </c>
      <c r="F114" s="135" t="s">
        <v>6121</v>
      </c>
      <c r="G114" s="136" t="s">
        <v>487</v>
      </c>
      <c r="H114" s="137">
        <v>8</v>
      </c>
      <c r="I114" s="138"/>
      <c r="J114" s="139">
        <f t="shared" si="0"/>
        <v>0</v>
      </c>
      <c r="K114" s="135" t="s">
        <v>6083</v>
      </c>
      <c r="L114" s="33"/>
      <c r="M114" s="140" t="s">
        <v>20</v>
      </c>
      <c r="N114" s="141" t="s">
        <v>51</v>
      </c>
      <c r="P114" s="142">
        <f t="shared" si="1"/>
        <v>0</v>
      </c>
      <c r="Q114" s="142">
        <v>0</v>
      </c>
      <c r="R114" s="142">
        <f t="shared" si="2"/>
        <v>0</v>
      </c>
      <c r="S114" s="142">
        <v>0</v>
      </c>
      <c r="T114" s="143">
        <f t="shared" si="3"/>
        <v>0</v>
      </c>
      <c r="AR114" s="144" t="s">
        <v>350</v>
      </c>
      <c r="AT114" s="144" t="s">
        <v>194</v>
      </c>
      <c r="AU114" s="144" t="s">
        <v>89</v>
      </c>
      <c r="AY114" s="18" t="s">
        <v>192</v>
      </c>
      <c r="BE114" s="145">
        <f t="shared" si="4"/>
        <v>0</v>
      </c>
      <c r="BF114" s="145">
        <f t="shared" si="5"/>
        <v>0</v>
      </c>
      <c r="BG114" s="145">
        <f t="shared" si="6"/>
        <v>0</v>
      </c>
      <c r="BH114" s="145">
        <f t="shared" si="7"/>
        <v>0</v>
      </c>
      <c r="BI114" s="145">
        <f t="shared" si="8"/>
        <v>0</v>
      </c>
      <c r="BJ114" s="18" t="s">
        <v>22</v>
      </c>
      <c r="BK114" s="145">
        <f t="shared" si="9"/>
        <v>0</v>
      </c>
      <c r="BL114" s="18" t="s">
        <v>350</v>
      </c>
      <c r="BM114" s="144" t="s">
        <v>545</v>
      </c>
    </row>
    <row r="115" spans="2:65" s="1" customFormat="1" ht="24.15" customHeight="1" x14ac:dyDescent="0.2">
      <c r="B115" s="33"/>
      <c r="C115" s="133" t="s">
        <v>7</v>
      </c>
      <c r="D115" s="133" t="s">
        <v>194</v>
      </c>
      <c r="E115" s="134" t="s">
        <v>6122</v>
      </c>
      <c r="F115" s="135" t="s">
        <v>6123</v>
      </c>
      <c r="G115" s="136" t="s">
        <v>487</v>
      </c>
      <c r="H115" s="137">
        <v>1</v>
      </c>
      <c r="I115" s="138"/>
      <c r="J115" s="139">
        <f t="shared" si="0"/>
        <v>0</v>
      </c>
      <c r="K115" s="135" t="s">
        <v>6083</v>
      </c>
      <c r="L115" s="33"/>
      <c r="M115" s="140" t="s">
        <v>20</v>
      </c>
      <c r="N115" s="141" t="s">
        <v>51</v>
      </c>
      <c r="P115" s="142">
        <f t="shared" si="1"/>
        <v>0</v>
      </c>
      <c r="Q115" s="142">
        <v>0</v>
      </c>
      <c r="R115" s="142">
        <f t="shared" si="2"/>
        <v>0</v>
      </c>
      <c r="S115" s="142">
        <v>0</v>
      </c>
      <c r="T115" s="143">
        <f t="shared" si="3"/>
        <v>0</v>
      </c>
      <c r="AR115" s="144" t="s">
        <v>350</v>
      </c>
      <c r="AT115" s="144" t="s">
        <v>194</v>
      </c>
      <c r="AU115" s="144" t="s">
        <v>89</v>
      </c>
      <c r="AY115" s="18" t="s">
        <v>192</v>
      </c>
      <c r="BE115" s="145">
        <f t="shared" si="4"/>
        <v>0</v>
      </c>
      <c r="BF115" s="145">
        <f t="shared" si="5"/>
        <v>0</v>
      </c>
      <c r="BG115" s="145">
        <f t="shared" si="6"/>
        <v>0</v>
      </c>
      <c r="BH115" s="145">
        <f t="shared" si="7"/>
        <v>0</v>
      </c>
      <c r="BI115" s="145">
        <f t="shared" si="8"/>
        <v>0</v>
      </c>
      <c r="BJ115" s="18" t="s">
        <v>22</v>
      </c>
      <c r="BK115" s="145">
        <f t="shared" si="9"/>
        <v>0</v>
      </c>
      <c r="BL115" s="18" t="s">
        <v>350</v>
      </c>
      <c r="BM115" s="144" t="s">
        <v>560</v>
      </c>
    </row>
    <row r="116" spans="2:65" s="1" customFormat="1" ht="16.5" customHeight="1" x14ac:dyDescent="0.2">
      <c r="B116" s="33"/>
      <c r="C116" s="133" t="s">
        <v>395</v>
      </c>
      <c r="D116" s="133" t="s">
        <v>194</v>
      </c>
      <c r="E116" s="134" t="s">
        <v>6124</v>
      </c>
      <c r="F116" s="135" t="s">
        <v>6125</v>
      </c>
      <c r="G116" s="136" t="s">
        <v>487</v>
      </c>
      <c r="H116" s="137">
        <v>1</v>
      </c>
      <c r="I116" s="138"/>
      <c r="J116" s="139">
        <f t="shared" si="0"/>
        <v>0</v>
      </c>
      <c r="K116" s="135" t="s">
        <v>6083</v>
      </c>
      <c r="L116" s="33"/>
      <c r="M116" s="140" t="s">
        <v>20</v>
      </c>
      <c r="N116" s="141" t="s">
        <v>51</v>
      </c>
      <c r="P116" s="142">
        <f t="shared" si="1"/>
        <v>0</v>
      </c>
      <c r="Q116" s="142">
        <v>0</v>
      </c>
      <c r="R116" s="142">
        <f t="shared" si="2"/>
        <v>0</v>
      </c>
      <c r="S116" s="142">
        <v>0</v>
      </c>
      <c r="T116" s="143">
        <f t="shared" si="3"/>
        <v>0</v>
      </c>
      <c r="AR116" s="144" t="s">
        <v>350</v>
      </c>
      <c r="AT116" s="144" t="s">
        <v>194</v>
      </c>
      <c r="AU116" s="144" t="s">
        <v>89</v>
      </c>
      <c r="AY116" s="18" t="s">
        <v>192</v>
      </c>
      <c r="BE116" s="145">
        <f t="shared" si="4"/>
        <v>0</v>
      </c>
      <c r="BF116" s="145">
        <f t="shared" si="5"/>
        <v>0</v>
      </c>
      <c r="BG116" s="145">
        <f t="shared" si="6"/>
        <v>0</v>
      </c>
      <c r="BH116" s="145">
        <f t="shared" si="7"/>
        <v>0</v>
      </c>
      <c r="BI116" s="145">
        <f t="shared" si="8"/>
        <v>0</v>
      </c>
      <c r="BJ116" s="18" t="s">
        <v>22</v>
      </c>
      <c r="BK116" s="145">
        <f t="shared" si="9"/>
        <v>0</v>
      </c>
      <c r="BL116" s="18" t="s">
        <v>350</v>
      </c>
      <c r="BM116" s="144" t="s">
        <v>573</v>
      </c>
    </row>
    <row r="117" spans="2:65" s="1" customFormat="1" ht="49.05" customHeight="1" x14ac:dyDescent="0.2">
      <c r="B117" s="33"/>
      <c r="C117" s="133" t="s">
        <v>403</v>
      </c>
      <c r="D117" s="133" t="s">
        <v>194</v>
      </c>
      <c r="E117" s="134" t="s">
        <v>6126</v>
      </c>
      <c r="F117" s="135" t="s">
        <v>6127</v>
      </c>
      <c r="G117" s="136" t="s">
        <v>487</v>
      </c>
      <c r="H117" s="137">
        <v>4</v>
      </c>
      <c r="I117" s="138"/>
      <c r="J117" s="139">
        <f t="shared" si="0"/>
        <v>0</v>
      </c>
      <c r="K117" s="135" t="s">
        <v>6083</v>
      </c>
      <c r="L117" s="33"/>
      <c r="M117" s="140" t="s">
        <v>20</v>
      </c>
      <c r="N117" s="141" t="s">
        <v>51</v>
      </c>
      <c r="P117" s="142">
        <f t="shared" si="1"/>
        <v>0</v>
      </c>
      <c r="Q117" s="142">
        <v>0</v>
      </c>
      <c r="R117" s="142">
        <f t="shared" si="2"/>
        <v>0</v>
      </c>
      <c r="S117" s="142">
        <v>0</v>
      </c>
      <c r="T117" s="143">
        <f t="shared" si="3"/>
        <v>0</v>
      </c>
      <c r="AR117" s="144" t="s">
        <v>350</v>
      </c>
      <c r="AT117" s="144" t="s">
        <v>194</v>
      </c>
      <c r="AU117" s="144" t="s">
        <v>89</v>
      </c>
      <c r="AY117" s="18" t="s">
        <v>192</v>
      </c>
      <c r="BE117" s="145">
        <f t="shared" si="4"/>
        <v>0</v>
      </c>
      <c r="BF117" s="145">
        <f t="shared" si="5"/>
        <v>0</v>
      </c>
      <c r="BG117" s="145">
        <f t="shared" si="6"/>
        <v>0</v>
      </c>
      <c r="BH117" s="145">
        <f t="shared" si="7"/>
        <v>0</v>
      </c>
      <c r="BI117" s="145">
        <f t="shared" si="8"/>
        <v>0</v>
      </c>
      <c r="BJ117" s="18" t="s">
        <v>22</v>
      </c>
      <c r="BK117" s="145">
        <f t="shared" si="9"/>
        <v>0</v>
      </c>
      <c r="BL117" s="18" t="s">
        <v>350</v>
      </c>
      <c r="BM117" s="144" t="s">
        <v>586</v>
      </c>
    </row>
    <row r="118" spans="2:65" s="1" customFormat="1" ht="16.5" customHeight="1" x14ac:dyDescent="0.2">
      <c r="B118" s="33"/>
      <c r="C118" s="133" t="s">
        <v>422</v>
      </c>
      <c r="D118" s="133" t="s">
        <v>194</v>
      </c>
      <c r="E118" s="134" t="s">
        <v>6128</v>
      </c>
      <c r="F118" s="135" t="s">
        <v>6129</v>
      </c>
      <c r="G118" s="136" t="s">
        <v>487</v>
      </c>
      <c r="H118" s="137">
        <v>4</v>
      </c>
      <c r="I118" s="138"/>
      <c r="J118" s="139">
        <f t="shared" si="0"/>
        <v>0</v>
      </c>
      <c r="K118" s="135" t="s">
        <v>6083</v>
      </c>
      <c r="L118" s="33"/>
      <c r="M118" s="140" t="s">
        <v>20</v>
      </c>
      <c r="N118" s="141" t="s">
        <v>51</v>
      </c>
      <c r="P118" s="142">
        <f t="shared" si="1"/>
        <v>0</v>
      </c>
      <c r="Q118" s="142">
        <v>0</v>
      </c>
      <c r="R118" s="142">
        <f t="shared" si="2"/>
        <v>0</v>
      </c>
      <c r="S118" s="142">
        <v>0</v>
      </c>
      <c r="T118" s="143">
        <f t="shared" si="3"/>
        <v>0</v>
      </c>
      <c r="AR118" s="144" t="s">
        <v>350</v>
      </c>
      <c r="AT118" s="144" t="s">
        <v>194</v>
      </c>
      <c r="AU118" s="144" t="s">
        <v>89</v>
      </c>
      <c r="AY118" s="18" t="s">
        <v>192</v>
      </c>
      <c r="BE118" s="145">
        <f t="shared" si="4"/>
        <v>0</v>
      </c>
      <c r="BF118" s="145">
        <f t="shared" si="5"/>
        <v>0</v>
      </c>
      <c r="BG118" s="145">
        <f t="shared" si="6"/>
        <v>0</v>
      </c>
      <c r="BH118" s="145">
        <f t="shared" si="7"/>
        <v>0</v>
      </c>
      <c r="BI118" s="145">
        <f t="shared" si="8"/>
        <v>0</v>
      </c>
      <c r="BJ118" s="18" t="s">
        <v>22</v>
      </c>
      <c r="BK118" s="145">
        <f t="shared" si="9"/>
        <v>0</v>
      </c>
      <c r="BL118" s="18" t="s">
        <v>350</v>
      </c>
      <c r="BM118" s="144" t="s">
        <v>598</v>
      </c>
    </row>
    <row r="119" spans="2:65" s="1" customFormat="1" ht="37.799999999999997" customHeight="1" x14ac:dyDescent="0.2">
      <c r="B119" s="33"/>
      <c r="C119" s="133" t="s">
        <v>437</v>
      </c>
      <c r="D119" s="133" t="s">
        <v>194</v>
      </c>
      <c r="E119" s="134" t="s">
        <v>6130</v>
      </c>
      <c r="F119" s="135" t="s">
        <v>6131</v>
      </c>
      <c r="G119" s="136" t="s">
        <v>487</v>
      </c>
      <c r="H119" s="137">
        <v>1</v>
      </c>
      <c r="I119" s="138"/>
      <c r="J119" s="139">
        <f t="shared" si="0"/>
        <v>0</v>
      </c>
      <c r="K119" s="135" t="s">
        <v>6083</v>
      </c>
      <c r="L119" s="33"/>
      <c r="M119" s="140" t="s">
        <v>20</v>
      </c>
      <c r="N119" s="141" t="s">
        <v>51</v>
      </c>
      <c r="P119" s="142">
        <f t="shared" si="1"/>
        <v>0</v>
      </c>
      <c r="Q119" s="142">
        <v>0</v>
      </c>
      <c r="R119" s="142">
        <f t="shared" si="2"/>
        <v>0</v>
      </c>
      <c r="S119" s="142">
        <v>0</v>
      </c>
      <c r="T119" s="143">
        <f t="shared" si="3"/>
        <v>0</v>
      </c>
      <c r="AR119" s="144" t="s">
        <v>350</v>
      </c>
      <c r="AT119" s="144" t="s">
        <v>194</v>
      </c>
      <c r="AU119" s="144" t="s">
        <v>89</v>
      </c>
      <c r="AY119" s="18" t="s">
        <v>192</v>
      </c>
      <c r="BE119" s="145">
        <f t="shared" si="4"/>
        <v>0</v>
      </c>
      <c r="BF119" s="145">
        <f t="shared" si="5"/>
        <v>0</v>
      </c>
      <c r="BG119" s="145">
        <f t="shared" si="6"/>
        <v>0</v>
      </c>
      <c r="BH119" s="145">
        <f t="shared" si="7"/>
        <v>0</v>
      </c>
      <c r="BI119" s="145">
        <f t="shared" si="8"/>
        <v>0</v>
      </c>
      <c r="BJ119" s="18" t="s">
        <v>22</v>
      </c>
      <c r="BK119" s="145">
        <f t="shared" si="9"/>
        <v>0</v>
      </c>
      <c r="BL119" s="18" t="s">
        <v>350</v>
      </c>
      <c r="BM119" s="144" t="s">
        <v>622</v>
      </c>
    </row>
    <row r="120" spans="2:65" s="1" customFormat="1" ht="16.5" customHeight="1" x14ac:dyDescent="0.2">
      <c r="B120" s="33"/>
      <c r="C120" s="133" t="s">
        <v>444</v>
      </c>
      <c r="D120" s="133" t="s">
        <v>194</v>
      </c>
      <c r="E120" s="134" t="s">
        <v>6132</v>
      </c>
      <c r="F120" s="135" t="s">
        <v>6133</v>
      </c>
      <c r="G120" s="136" t="s">
        <v>487</v>
      </c>
      <c r="H120" s="137">
        <v>1</v>
      </c>
      <c r="I120" s="138"/>
      <c r="J120" s="139">
        <f t="shared" si="0"/>
        <v>0</v>
      </c>
      <c r="K120" s="135" t="s">
        <v>6083</v>
      </c>
      <c r="L120" s="33"/>
      <c r="M120" s="140" t="s">
        <v>20</v>
      </c>
      <c r="N120" s="141" t="s">
        <v>51</v>
      </c>
      <c r="P120" s="142">
        <f t="shared" si="1"/>
        <v>0</v>
      </c>
      <c r="Q120" s="142">
        <v>0</v>
      </c>
      <c r="R120" s="142">
        <f t="shared" si="2"/>
        <v>0</v>
      </c>
      <c r="S120" s="142">
        <v>0</v>
      </c>
      <c r="T120" s="143">
        <f t="shared" si="3"/>
        <v>0</v>
      </c>
      <c r="AR120" s="144" t="s">
        <v>350</v>
      </c>
      <c r="AT120" s="144" t="s">
        <v>194</v>
      </c>
      <c r="AU120" s="144" t="s">
        <v>89</v>
      </c>
      <c r="AY120" s="18" t="s">
        <v>192</v>
      </c>
      <c r="BE120" s="145">
        <f t="shared" si="4"/>
        <v>0</v>
      </c>
      <c r="BF120" s="145">
        <f t="shared" si="5"/>
        <v>0</v>
      </c>
      <c r="BG120" s="145">
        <f t="shared" si="6"/>
        <v>0</v>
      </c>
      <c r="BH120" s="145">
        <f t="shared" si="7"/>
        <v>0</v>
      </c>
      <c r="BI120" s="145">
        <f t="shared" si="8"/>
        <v>0</v>
      </c>
      <c r="BJ120" s="18" t="s">
        <v>22</v>
      </c>
      <c r="BK120" s="145">
        <f t="shared" si="9"/>
        <v>0</v>
      </c>
      <c r="BL120" s="18" t="s">
        <v>350</v>
      </c>
      <c r="BM120" s="144" t="s">
        <v>641</v>
      </c>
    </row>
    <row r="121" spans="2:65" s="1" customFormat="1" ht="24.15" customHeight="1" x14ac:dyDescent="0.2">
      <c r="B121" s="33"/>
      <c r="C121" s="133" t="s">
        <v>453</v>
      </c>
      <c r="D121" s="133" t="s">
        <v>194</v>
      </c>
      <c r="E121" s="134" t="s">
        <v>6134</v>
      </c>
      <c r="F121" s="135" t="s">
        <v>6135</v>
      </c>
      <c r="G121" s="136" t="s">
        <v>487</v>
      </c>
      <c r="H121" s="137">
        <v>3</v>
      </c>
      <c r="I121" s="138"/>
      <c r="J121" s="139">
        <f t="shared" si="0"/>
        <v>0</v>
      </c>
      <c r="K121" s="135" t="s">
        <v>6083</v>
      </c>
      <c r="L121" s="33"/>
      <c r="M121" s="140" t="s">
        <v>20</v>
      </c>
      <c r="N121" s="141" t="s">
        <v>51</v>
      </c>
      <c r="P121" s="142">
        <f t="shared" si="1"/>
        <v>0</v>
      </c>
      <c r="Q121" s="142">
        <v>0</v>
      </c>
      <c r="R121" s="142">
        <f t="shared" si="2"/>
        <v>0</v>
      </c>
      <c r="S121" s="142">
        <v>0</v>
      </c>
      <c r="T121" s="143">
        <f t="shared" si="3"/>
        <v>0</v>
      </c>
      <c r="AR121" s="144" t="s">
        <v>350</v>
      </c>
      <c r="AT121" s="144" t="s">
        <v>194</v>
      </c>
      <c r="AU121" s="144" t="s">
        <v>89</v>
      </c>
      <c r="AY121" s="18" t="s">
        <v>192</v>
      </c>
      <c r="BE121" s="145">
        <f t="shared" si="4"/>
        <v>0</v>
      </c>
      <c r="BF121" s="145">
        <f t="shared" si="5"/>
        <v>0</v>
      </c>
      <c r="BG121" s="145">
        <f t="shared" si="6"/>
        <v>0</v>
      </c>
      <c r="BH121" s="145">
        <f t="shared" si="7"/>
        <v>0</v>
      </c>
      <c r="BI121" s="145">
        <f t="shared" si="8"/>
        <v>0</v>
      </c>
      <c r="BJ121" s="18" t="s">
        <v>22</v>
      </c>
      <c r="BK121" s="145">
        <f t="shared" si="9"/>
        <v>0</v>
      </c>
      <c r="BL121" s="18" t="s">
        <v>350</v>
      </c>
      <c r="BM121" s="144" t="s">
        <v>655</v>
      </c>
    </row>
    <row r="122" spans="2:65" s="1" customFormat="1" ht="16.5" customHeight="1" x14ac:dyDescent="0.2">
      <c r="B122" s="33"/>
      <c r="C122" s="133" t="s">
        <v>459</v>
      </c>
      <c r="D122" s="133" t="s">
        <v>194</v>
      </c>
      <c r="E122" s="134" t="s">
        <v>6136</v>
      </c>
      <c r="F122" s="135" t="s">
        <v>6137</v>
      </c>
      <c r="G122" s="136" t="s">
        <v>487</v>
      </c>
      <c r="H122" s="137">
        <v>3</v>
      </c>
      <c r="I122" s="138"/>
      <c r="J122" s="139">
        <f t="shared" si="0"/>
        <v>0</v>
      </c>
      <c r="K122" s="135" t="s">
        <v>6083</v>
      </c>
      <c r="L122" s="33"/>
      <c r="M122" s="140" t="s">
        <v>20</v>
      </c>
      <c r="N122" s="141" t="s">
        <v>51</v>
      </c>
      <c r="P122" s="142">
        <f t="shared" si="1"/>
        <v>0</v>
      </c>
      <c r="Q122" s="142">
        <v>0</v>
      </c>
      <c r="R122" s="142">
        <f t="shared" si="2"/>
        <v>0</v>
      </c>
      <c r="S122" s="142">
        <v>0</v>
      </c>
      <c r="T122" s="143">
        <f t="shared" si="3"/>
        <v>0</v>
      </c>
      <c r="AR122" s="144" t="s">
        <v>350</v>
      </c>
      <c r="AT122" s="144" t="s">
        <v>194</v>
      </c>
      <c r="AU122" s="144" t="s">
        <v>89</v>
      </c>
      <c r="AY122" s="18" t="s">
        <v>192</v>
      </c>
      <c r="BE122" s="145">
        <f t="shared" si="4"/>
        <v>0</v>
      </c>
      <c r="BF122" s="145">
        <f t="shared" si="5"/>
        <v>0</v>
      </c>
      <c r="BG122" s="145">
        <f t="shared" si="6"/>
        <v>0</v>
      </c>
      <c r="BH122" s="145">
        <f t="shared" si="7"/>
        <v>0</v>
      </c>
      <c r="BI122" s="145">
        <f t="shared" si="8"/>
        <v>0</v>
      </c>
      <c r="BJ122" s="18" t="s">
        <v>22</v>
      </c>
      <c r="BK122" s="145">
        <f t="shared" si="9"/>
        <v>0</v>
      </c>
      <c r="BL122" s="18" t="s">
        <v>350</v>
      </c>
      <c r="BM122" s="144" t="s">
        <v>671</v>
      </c>
    </row>
    <row r="123" spans="2:65" s="1" customFormat="1" ht="37.799999999999997" customHeight="1" x14ac:dyDescent="0.2">
      <c r="B123" s="33"/>
      <c r="C123" s="133" t="s">
        <v>466</v>
      </c>
      <c r="D123" s="133" t="s">
        <v>194</v>
      </c>
      <c r="E123" s="134" t="s">
        <v>6138</v>
      </c>
      <c r="F123" s="135" t="s">
        <v>6139</v>
      </c>
      <c r="G123" s="136" t="s">
        <v>269</v>
      </c>
      <c r="H123" s="137">
        <v>14</v>
      </c>
      <c r="I123" s="138"/>
      <c r="J123" s="139">
        <f t="shared" si="0"/>
        <v>0</v>
      </c>
      <c r="K123" s="135" t="s">
        <v>6083</v>
      </c>
      <c r="L123" s="33"/>
      <c r="M123" s="140" t="s">
        <v>20</v>
      </c>
      <c r="N123" s="141" t="s">
        <v>51</v>
      </c>
      <c r="P123" s="142">
        <f t="shared" si="1"/>
        <v>0</v>
      </c>
      <c r="Q123" s="142">
        <v>0</v>
      </c>
      <c r="R123" s="142">
        <f t="shared" si="2"/>
        <v>0</v>
      </c>
      <c r="S123" s="142">
        <v>0</v>
      </c>
      <c r="T123" s="143">
        <f t="shared" si="3"/>
        <v>0</v>
      </c>
      <c r="AR123" s="144" t="s">
        <v>350</v>
      </c>
      <c r="AT123" s="144" t="s">
        <v>194</v>
      </c>
      <c r="AU123" s="144" t="s">
        <v>89</v>
      </c>
      <c r="AY123" s="18" t="s">
        <v>192</v>
      </c>
      <c r="BE123" s="145">
        <f t="shared" si="4"/>
        <v>0</v>
      </c>
      <c r="BF123" s="145">
        <f t="shared" si="5"/>
        <v>0</v>
      </c>
      <c r="BG123" s="145">
        <f t="shared" si="6"/>
        <v>0</v>
      </c>
      <c r="BH123" s="145">
        <f t="shared" si="7"/>
        <v>0</v>
      </c>
      <c r="BI123" s="145">
        <f t="shared" si="8"/>
        <v>0</v>
      </c>
      <c r="BJ123" s="18" t="s">
        <v>22</v>
      </c>
      <c r="BK123" s="145">
        <f t="shared" si="9"/>
        <v>0</v>
      </c>
      <c r="BL123" s="18" t="s">
        <v>350</v>
      </c>
      <c r="BM123" s="144" t="s">
        <v>683</v>
      </c>
    </row>
    <row r="124" spans="2:65" s="1" customFormat="1" ht="16.5" customHeight="1" x14ac:dyDescent="0.2">
      <c r="B124" s="33"/>
      <c r="C124" s="133" t="s">
        <v>475</v>
      </c>
      <c r="D124" s="133" t="s">
        <v>194</v>
      </c>
      <c r="E124" s="134" t="s">
        <v>6140</v>
      </c>
      <c r="F124" s="135" t="s">
        <v>6141</v>
      </c>
      <c r="G124" s="136" t="s">
        <v>269</v>
      </c>
      <c r="H124" s="137">
        <v>14</v>
      </c>
      <c r="I124" s="138"/>
      <c r="J124" s="139">
        <f t="shared" si="0"/>
        <v>0</v>
      </c>
      <c r="K124" s="135" t="s">
        <v>6083</v>
      </c>
      <c r="L124" s="33"/>
      <c r="M124" s="140" t="s">
        <v>20</v>
      </c>
      <c r="N124" s="141" t="s">
        <v>51</v>
      </c>
      <c r="P124" s="142">
        <f t="shared" si="1"/>
        <v>0</v>
      </c>
      <c r="Q124" s="142">
        <v>0</v>
      </c>
      <c r="R124" s="142">
        <f t="shared" si="2"/>
        <v>0</v>
      </c>
      <c r="S124" s="142">
        <v>0</v>
      </c>
      <c r="T124" s="143">
        <f t="shared" si="3"/>
        <v>0</v>
      </c>
      <c r="AR124" s="144" t="s">
        <v>350</v>
      </c>
      <c r="AT124" s="144" t="s">
        <v>194</v>
      </c>
      <c r="AU124" s="144" t="s">
        <v>89</v>
      </c>
      <c r="AY124" s="18" t="s">
        <v>192</v>
      </c>
      <c r="BE124" s="145">
        <f t="shared" si="4"/>
        <v>0</v>
      </c>
      <c r="BF124" s="145">
        <f t="shared" si="5"/>
        <v>0</v>
      </c>
      <c r="BG124" s="145">
        <f t="shared" si="6"/>
        <v>0</v>
      </c>
      <c r="BH124" s="145">
        <f t="shared" si="7"/>
        <v>0</v>
      </c>
      <c r="BI124" s="145">
        <f t="shared" si="8"/>
        <v>0</v>
      </c>
      <c r="BJ124" s="18" t="s">
        <v>22</v>
      </c>
      <c r="BK124" s="145">
        <f t="shared" si="9"/>
        <v>0</v>
      </c>
      <c r="BL124" s="18" t="s">
        <v>350</v>
      </c>
      <c r="BM124" s="144" t="s">
        <v>697</v>
      </c>
    </row>
    <row r="125" spans="2:65" s="1" customFormat="1" ht="37.799999999999997" customHeight="1" x14ac:dyDescent="0.2">
      <c r="B125" s="33"/>
      <c r="C125" s="133" t="s">
        <v>484</v>
      </c>
      <c r="D125" s="133" t="s">
        <v>194</v>
      </c>
      <c r="E125" s="134" t="s">
        <v>6142</v>
      </c>
      <c r="F125" s="135" t="s">
        <v>6143</v>
      </c>
      <c r="G125" s="136" t="s">
        <v>269</v>
      </c>
      <c r="H125" s="137">
        <v>60</v>
      </c>
      <c r="I125" s="138"/>
      <c r="J125" s="139">
        <f t="shared" si="0"/>
        <v>0</v>
      </c>
      <c r="K125" s="135" t="s">
        <v>6083</v>
      </c>
      <c r="L125" s="33"/>
      <c r="M125" s="140" t="s">
        <v>20</v>
      </c>
      <c r="N125" s="141" t="s">
        <v>51</v>
      </c>
      <c r="P125" s="142">
        <f t="shared" si="1"/>
        <v>0</v>
      </c>
      <c r="Q125" s="142">
        <v>0</v>
      </c>
      <c r="R125" s="142">
        <f t="shared" si="2"/>
        <v>0</v>
      </c>
      <c r="S125" s="142">
        <v>0</v>
      </c>
      <c r="T125" s="143">
        <f t="shared" si="3"/>
        <v>0</v>
      </c>
      <c r="AR125" s="144" t="s">
        <v>350</v>
      </c>
      <c r="AT125" s="144" t="s">
        <v>194</v>
      </c>
      <c r="AU125" s="144" t="s">
        <v>89</v>
      </c>
      <c r="AY125" s="18" t="s">
        <v>192</v>
      </c>
      <c r="BE125" s="145">
        <f t="shared" si="4"/>
        <v>0</v>
      </c>
      <c r="BF125" s="145">
        <f t="shared" si="5"/>
        <v>0</v>
      </c>
      <c r="BG125" s="145">
        <f t="shared" si="6"/>
        <v>0</v>
      </c>
      <c r="BH125" s="145">
        <f t="shared" si="7"/>
        <v>0</v>
      </c>
      <c r="BI125" s="145">
        <f t="shared" si="8"/>
        <v>0</v>
      </c>
      <c r="BJ125" s="18" t="s">
        <v>22</v>
      </c>
      <c r="BK125" s="145">
        <f t="shared" si="9"/>
        <v>0</v>
      </c>
      <c r="BL125" s="18" t="s">
        <v>350</v>
      </c>
      <c r="BM125" s="144" t="s">
        <v>708</v>
      </c>
    </row>
    <row r="126" spans="2:65" s="1" customFormat="1" ht="16.5" customHeight="1" x14ac:dyDescent="0.2">
      <c r="B126" s="33"/>
      <c r="C126" s="133" t="s">
        <v>490</v>
      </c>
      <c r="D126" s="133" t="s">
        <v>194</v>
      </c>
      <c r="E126" s="134" t="s">
        <v>6144</v>
      </c>
      <c r="F126" s="135" t="s">
        <v>6145</v>
      </c>
      <c r="G126" s="136" t="s">
        <v>269</v>
      </c>
      <c r="H126" s="137">
        <v>60</v>
      </c>
      <c r="I126" s="138"/>
      <c r="J126" s="139">
        <f t="shared" si="0"/>
        <v>0</v>
      </c>
      <c r="K126" s="135" t="s">
        <v>6083</v>
      </c>
      <c r="L126" s="33"/>
      <c r="M126" s="140" t="s">
        <v>20</v>
      </c>
      <c r="N126" s="141" t="s">
        <v>51</v>
      </c>
      <c r="P126" s="142">
        <f t="shared" si="1"/>
        <v>0</v>
      </c>
      <c r="Q126" s="142">
        <v>0</v>
      </c>
      <c r="R126" s="142">
        <f t="shared" si="2"/>
        <v>0</v>
      </c>
      <c r="S126" s="142">
        <v>0</v>
      </c>
      <c r="T126" s="143">
        <f t="shared" si="3"/>
        <v>0</v>
      </c>
      <c r="AR126" s="144" t="s">
        <v>350</v>
      </c>
      <c r="AT126" s="144" t="s">
        <v>194</v>
      </c>
      <c r="AU126" s="144" t="s">
        <v>89</v>
      </c>
      <c r="AY126" s="18" t="s">
        <v>192</v>
      </c>
      <c r="BE126" s="145">
        <f t="shared" si="4"/>
        <v>0</v>
      </c>
      <c r="BF126" s="145">
        <f t="shared" si="5"/>
        <v>0</v>
      </c>
      <c r="BG126" s="145">
        <f t="shared" si="6"/>
        <v>0</v>
      </c>
      <c r="BH126" s="145">
        <f t="shared" si="7"/>
        <v>0</v>
      </c>
      <c r="BI126" s="145">
        <f t="shared" si="8"/>
        <v>0</v>
      </c>
      <c r="BJ126" s="18" t="s">
        <v>22</v>
      </c>
      <c r="BK126" s="145">
        <f t="shared" si="9"/>
        <v>0</v>
      </c>
      <c r="BL126" s="18" t="s">
        <v>350</v>
      </c>
      <c r="BM126" s="144" t="s">
        <v>718</v>
      </c>
    </row>
    <row r="127" spans="2:65" s="1" customFormat="1" ht="37.799999999999997" customHeight="1" x14ac:dyDescent="0.2">
      <c r="B127" s="33"/>
      <c r="C127" s="133" t="s">
        <v>500</v>
      </c>
      <c r="D127" s="133" t="s">
        <v>194</v>
      </c>
      <c r="E127" s="134" t="s">
        <v>6146</v>
      </c>
      <c r="F127" s="135" t="s">
        <v>6147</v>
      </c>
      <c r="G127" s="136" t="s">
        <v>269</v>
      </c>
      <c r="H127" s="137">
        <v>27</v>
      </c>
      <c r="I127" s="138"/>
      <c r="J127" s="139">
        <f t="shared" ref="J127:J158" si="10">ROUND(I127*H127,2)</f>
        <v>0</v>
      </c>
      <c r="K127" s="135" t="s">
        <v>6083</v>
      </c>
      <c r="L127" s="33"/>
      <c r="M127" s="140" t="s">
        <v>20</v>
      </c>
      <c r="N127" s="141" t="s">
        <v>51</v>
      </c>
      <c r="P127" s="142">
        <f t="shared" ref="P127:P158" si="11">O127*H127</f>
        <v>0</v>
      </c>
      <c r="Q127" s="142">
        <v>0</v>
      </c>
      <c r="R127" s="142">
        <f t="shared" ref="R127:R158" si="12">Q127*H127</f>
        <v>0</v>
      </c>
      <c r="S127" s="142">
        <v>0</v>
      </c>
      <c r="T127" s="143">
        <f t="shared" ref="T127:T158" si="13">S127*H127</f>
        <v>0</v>
      </c>
      <c r="AR127" s="144" t="s">
        <v>350</v>
      </c>
      <c r="AT127" s="144" t="s">
        <v>194</v>
      </c>
      <c r="AU127" s="144" t="s">
        <v>89</v>
      </c>
      <c r="AY127" s="18" t="s">
        <v>192</v>
      </c>
      <c r="BE127" s="145">
        <f t="shared" ref="BE127:BE144" si="14">IF(N127="základní",J127,0)</f>
        <v>0</v>
      </c>
      <c r="BF127" s="145">
        <f t="shared" ref="BF127:BF144" si="15">IF(N127="snížená",J127,0)</f>
        <v>0</v>
      </c>
      <c r="BG127" s="145">
        <f t="shared" ref="BG127:BG144" si="16">IF(N127="zákl. přenesená",J127,0)</f>
        <v>0</v>
      </c>
      <c r="BH127" s="145">
        <f t="shared" ref="BH127:BH144" si="17">IF(N127="sníž. přenesená",J127,0)</f>
        <v>0</v>
      </c>
      <c r="BI127" s="145">
        <f t="shared" ref="BI127:BI144" si="18">IF(N127="nulová",J127,0)</f>
        <v>0</v>
      </c>
      <c r="BJ127" s="18" t="s">
        <v>22</v>
      </c>
      <c r="BK127" s="145">
        <f t="shared" ref="BK127:BK144" si="19">ROUND(I127*H127,2)</f>
        <v>0</v>
      </c>
      <c r="BL127" s="18" t="s">
        <v>350</v>
      </c>
      <c r="BM127" s="144" t="s">
        <v>731</v>
      </c>
    </row>
    <row r="128" spans="2:65" s="1" customFormat="1" ht="21.75" customHeight="1" x14ac:dyDescent="0.2">
      <c r="B128" s="33"/>
      <c r="C128" s="133" t="s">
        <v>506</v>
      </c>
      <c r="D128" s="133" t="s">
        <v>194</v>
      </c>
      <c r="E128" s="134" t="s">
        <v>6148</v>
      </c>
      <c r="F128" s="135" t="s">
        <v>6149</v>
      </c>
      <c r="G128" s="136" t="s">
        <v>269</v>
      </c>
      <c r="H128" s="137">
        <v>27</v>
      </c>
      <c r="I128" s="138"/>
      <c r="J128" s="139">
        <f t="shared" si="10"/>
        <v>0</v>
      </c>
      <c r="K128" s="135" t="s">
        <v>6083</v>
      </c>
      <c r="L128" s="33"/>
      <c r="M128" s="140" t="s">
        <v>20</v>
      </c>
      <c r="N128" s="141" t="s">
        <v>51</v>
      </c>
      <c r="P128" s="142">
        <f t="shared" si="11"/>
        <v>0</v>
      </c>
      <c r="Q128" s="142">
        <v>0</v>
      </c>
      <c r="R128" s="142">
        <f t="shared" si="12"/>
        <v>0</v>
      </c>
      <c r="S128" s="142">
        <v>0</v>
      </c>
      <c r="T128" s="143">
        <f t="shared" si="13"/>
        <v>0</v>
      </c>
      <c r="AR128" s="144" t="s">
        <v>350</v>
      </c>
      <c r="AT128" s="144" t="s">
        <v>194</v>
      </c>
      <c r="AU128" s="144" t="s">
        <v>89</v>
      </c>
      <c r="AY128" s="18" t="s">
        <v>192</v>
      </c>
      <c r="BE128" s="145">
        <f t="shared" si="14"/>
        <v>0</v>
      </c>
      <c r="BF128" s="145">
        <f t="shared" si="15"/>
        <v>0</v>
      </c>
      <c r="BG128" s="145">
        <f t="shared" si="16"/>
        <v>0</v>
      </c>
      <c r="BH128" s="145">
        <f t="shared" si="17"/>
        <v>0</v>
      </c>
      <c r="BI128" s="145">
        <f t="shared" si="18"/>
        <v>0</v>
      </c>
      <c r="BJ128" s="18" t="s">
        <v>22</v>
      </c>
      <c r="BK128" s="145">
        <f t="shared" si="19"/>
        <v>0</v>
      </c>
      <c r="BL128" s="18" t="s">
        <v>350</v>
      </c>
      <c r="BM128" s="144" t="s">
        <v>745</v>
      </c>
    </row>
    <row r="129" spans="2:65" s="1" customFormat="1" ht="44.25" customHeight="1" x14ac:dyDescent="0.2">
      <c r="B129" s="33"/>
      <c r="C129" s="133" t="s">
        <v>513</v>
      </c>
      <c r="D129" s="133" t="s">
        <v>194</v>
      </c>
      <c r="E129" s="134" t="s">
        <v>6150</v>
      </c>
      <c r="F129" s="135" t="s">
        <v>6151</v>
      </c>
      <c r="G129" s="136" t="s">
        <v>487</v>
      </c>
      <c r="H129" s="137">
        <v>2</v>
      </c>
      <c r="I129" s="138"/>
      <c r="J129" s="139">
        <f t="shared" si="10"/>
        <v>0</v>
      </c>
      <c r="K129" s="135" t="s">
        <v>6083</v>
      </c>
      <c r="L129" s="33"/>
      <c r="M129" s="140" t="s">
        <v>20</v>
      </c>
      <c r="N129" s="141" t="s">
        <v>51</v>
      </c>
      <c r="P129" s="142">
        <f t="shared" si="11"/>
        <v>0</v>
      </c>
      <c r="Q129" s="142">
        <v>0</v>
      </c>
      <c r="R129" s="142">
        <f t="shared" si="12"/>
        <v>0</v>
      </c>
      <c r="S129" s="142">
        <v>0</v>
      </c>
      <c r="T129" s="143">
        <f t="shared" si="13"/>
        <v>0</v>
      </c>
      <c r="AR129" s="144" t="s">
        <v>350</v>
      </c>
      <c r="AT129" s="144" t="s">
        <v>194</v>
      </c>
      <c r="AU129" s="144" t="s">
        <v>89</v>
      </c>
      <c r="AY129" s="18" t="s">
        <v>192</v>
      </c>
      <c r="BE129" s="145">
        <f t="shared" si="14"/>
        <v>0</v>
      </c>
      <c r="BF129" s="145">
        <f t="shared" si="15"/>
        <v>0</v>
      </c>
      <c r="BG129" s="145">
        <f t="shared" si="16"/>
        <v>0</v>
      </c>
      <c r="BH129" s="145">
        <f t="shared" si="17"/>
        <v>0</v>
      </c>
      <c r="BI129" s="145">
        <f t="shared" si="18"/>
        <v>0</v>
      </c>
      <c r="BJ129" s="18" t="s">
        <v>22</v>
      </c>
      <c r="BK129" s="145">
        <f t="shared" si="19"/>
        <v>0</v>
      </c>
      <c r="BL129" s="18" t="s">
        <v>350</v>
      </c>
      <c r="BM129" s="144" t="s">
        <v>764</v>
      </c>
    </row>
    <row r="130" spans="2:65" s="1" customFormat="1" ht="16.5" customHeight="1" x14ac:dyDescent="0.2">
      <c r="B130" s="33"/>
      <c r="C130" s="133" t="s">
        <v>520</v>
      </c>
      <c r="D130" s="133" t="s">
        <v>194</v>
      </c>
      <c r="E130" s="134" t="s">
        <v>6152</v>
      </c>
      <c r="F130" s="135" t="s">
        <v>6153</v>
      </c>
      <c r="G130" s="136" t="s">
        <v>487</v>
      </c>
      <c r="H130" s="137">
        <v>2</v>
      </c>
      <c r="I130" s="138"/>
      <c r="J130" s="139">
        <f t="shared" si="10"/>
        <v>0</v>
      </c>
      <c r="K130" s="135" t="s">
        <v>6083</v>
      </c>
      <c r="L130" s="33"/>
      <c r="M130" s="140" t="s">
        <v>20</v>
      </c>
      <c r="N130" s="141" t="s">
        <v>51</v>
      </c>
      <c r="P130" s="142">
        <f t="shared" si="11"/>
        <v>0</v>
      </c>
      <c r="Q130" s="142">
        <v>0</v>
      </c>
      <c r="R130" s="142">
        <f t="shared" si="12"/>
        <v>0</v>
      </c>
      <c r="S130" s="142">
        <v>0</v>
      </c>
      <c r="T130" s="143">
        <f t="shared" si="13"/>
        <v>0</v>
      </c>
      <c r="AR130" s="144" t="s">
        <v>350</v>
      </c>
      <c r="AT130" s="144" t="s">
        <v>194</v>
      </c>
      <c r="AU130" s="144" t="s">
        <v>89</v>
      </c>
      <c r="AY130" s="18" t="s">
        <v>192</v>
      </c>
      <c r="BE130" s="145">
        <f t="shared" si="14"/>
        <v>0</v>
      </c>
      <c r="BF130" s="145">
        <f t="shared" si="15"/>
        <v>0</v>
      </c>
      <c r="BG130" s="145">
        <f t="shared" si="16"/>
        <v>0</v>
      </c>
      <c r="BH130" s="145">
        <f t="shared" si="17"/>
        <v>0</v>
      </c>
      <c r="BI130" s="145">
        <f t="shared" si="18"/>
        <v>0</v>
      </c>
      <c r="BJ130" s="18" t="s">
        <v>22</v>
      </c>
      <c r="BK130" s="145">
        <f t="shared" si="19"/>
        <v>0</v>
      </c>
      <c r="BL130" s="18" t="s">
        <v>350</v>
      </c>
      <c r="BM130" s="144" t="s">
        <v>780</v>
      </c>
    </row>
    <row r="131" spans="2:65" s="1" customFormat="1" ht="49.05" customHeight="1" x14ac:dyDescent="0.2">
      <c r="B131" s="33"/>
      <c r="C131" s="133" t="s">
        <v>527</v>
      </c>
      <c r="D131" s="133" t="s">
        <v>194</v>
      </c>
      <c r="E131" s="134" t="s">
        <v>6154</v>
      </c>
      <c r="F131" s="135" t="s">
        <v>6155</v>
      </c>
      <c r="G131" s="136" t="s">
        <v>269</v>
      </c>
      <c r="H131" s="137">
        <v>12</v>
      </c>
      <c r="I131" s="138"/>
      <c r="J131" s="139">
        <f t="shared" si="10"/>
        <v>0</v>
      </c>
      <c r="K131" s="135" t="s">
        <v>6083</v>
      </c>
      <c r="L131" s="33"/>
      <c r="M131" s="140" t="s">
        <v>20</v>
      </c>
      <c r="N131" s="141" t="s">
        <v>51</v>
      </c>
      <c r="P131" s="142">
        <f t="shared" si="11"/>
        <v>0</v>
      </c>
      <c r="Q131" s="142">
        <v>0</v>
      </c>
      <c r="R131" s="142">
        <f t="shared" si="12"/>
        <v>0</v>
      </c>
      <c r="S131" s="142">
        <v>0</v>
      </c>
      <c r="T131" s="143">
        <f t="shared" si="13"/>
        <v>0</v>
      </c>
      <c r="AR131" s="144" t="s">
        <v>350</v>
      </c>
      <c r="AT131" s="144" t="s">
        <v>194</v>
      </c>
      <c r="AU131" s="144" t="s">
        <v>89</v>
      </c>
      <c r="AY131" s="18" t="s">
        <v>192</v>
      </c>
      <c r="BE131" s="145">
        <f t="shared" si="14"/>
        <v>0</v>
      </c>
      <c r="BF131" s="145">
        <f t="shared" si="15"/>
        <v>0</v>
      </c>
      <c r="BG131" s="145">
        <f t="shared" si="16"/>
        <v>0</v>
      </c>
      <c r="BH131" s="145">
        <f t="shared" si="17"/>
        <v>0</v>
      </c>
      <c r="BI131" s="145">
        <f t="shared" si="18"/>
        <v>0</v>
      </c>
      <c r="BJ131" s="18" t="s">
        <v>22</v>
      </c>
      <c r="BK131" s="145">
        <f t="shared" si="19"/>
        <v>0</v>
      </c>
      <c r="BL131" s="18" t="s">
        <v>350</v>
      </c>
      <c r="BM131" s="144" t="s">
        <v>797</v>
      </c>
    </row>
    <row r="132" spans="2:65" s="1" customFormat="1" ht="16.5" customHeight="1" x14ac:dyDescent="0.2">
      <c r="B132" s="33"/>
      <c r="C132" s="133" t="s">
        <v>533</v>
      </c>
      <c r="D132" s="133" t="s">
        <v>194</v>
      </c>
      <c r="E132" s="134" t="s">
        <v>6144</v>
      </c>
      <c r="F132" s="135" t="s">
        <v>6145</v>
      </c>
      <c r="G132" s="136" t="s">
        <v>269</v>
      </c>
      <c r="H132" s="137">
        <v>12</v>
      </c>
      <c r="I132" s="138"/>
      <c r="J132" s="139">
        <f t="shared" si="10"/>
        <v>0</v>
      </c>
      <c r="K132" s="135" t="s">
        <v>6083</v>
      </c>
      <c r="L132" s="33"/>
      <c r="M132" s="140" t="s">
        <v>20</v>
      </c>
      <c r="N132" s="141" t="s">
        <v>51</v>
      </c>
      <c r="P132" s="142">
        <f t="shared" si="11"/>
        <v>0</v>
      </c>
      <c r="Q132" s="142">
        <v>0</v>
      </c>
      <c r="R132" s="142">
        <f t="shared" si="12"/>
        <v>0</v>
      </c>
      <c r="S132" s="142">
        <v>0</v>
      </c>
      <c r="T132" s="143">
        <f t="shared" si="13"/>
        <v>0</v>
      </c>
      <c r="AR132" s="144" t="s">
        <v>350</v>
      </c>
      <c r="AT132" s="144" t="s">
        <v>194</v>
      </c>
      <c r="AU132" s="144" t="s">
        <v>89</v>
      </c>
      <c r="AY132" s="18" t="s">
        <v>192</v>
      </c>
      <c r="BE132" s="145">
        <f t="shared" si="14"/>
        <v>0</v>
      </c>
      <c r="BF132" s="145">
        <f t="shared" si="15"/>
        <v>0</v>
      </c>
      <c r="BG132" s="145">
        <f t="shared" si="16"/>
        <v>0</v>
      </c>
      <c r="BH132" s="145">
        <f t="shared" si="17"/>
        <v>0</v>
      </c>
      <c r="BI132" s="145">
        <f t="shared" si="18"/>
        <v>0</v>
      </c>
      <c r="BJ132" s="18" t="s">
        <v>22</v>
      </c>
      <c r="BK132" s="145">
        <f t="shared" si="19"/>
        <v>0</v>
      </c>
      <c r="BL132" s="18" t="s">
        <v>350</v>
      </c>
      <c r="BM132" s="144" t="s">
        <v>808</v>
      </c>
    </row>
    <row r="133" spans="2:65" s="1" customFormat="1" ht="37.799999999999997" customHeight="1" x14ac:dyDescent="0.2">
      <c r="B133" s="33"/>
      <c r="C133" s="133" t="s">
        <v>539</v>
      </c>
      <c r="D133" s="133" t="s">
        <v>194</v>
      </c>
      <c r="E133" s="134" t="s">
        <v>6156</v>
      </c>
      <c r="F133" s="135" t="s">
        <v>6157</v>
      </c>
      <c r="G133" s="136" t="s">
        <v>487</v>
      </c>
      <c r="H133" s="137">
        <v>1</v>
      </c>
      <c r="I133" s="138"/>
      <c r="J133" s="139">
        <f t="shared" si="10"/>
        <v>0</v>
      </c>
      <c r="K133" s="135" t="s">
        <v>6083</v>
      </c>
      <c r="L133" s="33"/>
      <c r="M133" s="140" t="s">
        <v>20</v>
      </c>
      <c r="N133" s="141" t="s">
        <v>51</v>
      </c>
      <c r="P133" s="142">
        <f t="shared" si="11"/>
        <v>0</v>
      </c>
      <c r="Q133" s="142">
        <v>0</v>
      </c>
      <c r="R133" s="142">
        <f t="shared" si="12"/>
        <v>0</v>
      </c>
      <c r="S133" s="142">
        <v>0</v>
      </c>
      <c r="T133" s="143">
        <f t="shared" si="13"/>
        <v>0</v>
      </c>
      <c r="AR133" s="144" t="s">
        <v>350</v>
      </c>
      <c r="AT133" s="144" t="s">
        <v>194</v>
      </c>
      <c r="AU133" s="144" t="s">
        <v>89</v>
      </c>
      <c r="AY133" s="18" t="s">
        <v>192</v>
      </c>
      <c r="BE133" s="145">
        <f t="shared" si="14"/>
        <v>0</v>
      </c>
      <c r="BF133" s="145">
        <f t="shared" si="15"/>
        <v>0</v>
      </c>
      <c r="BG133" s="145">
        <f t="shared" si="16"/>
        <v>0</v>
      </c>
      <c r="BH133" s="145">
        <f t="shared" si="17"/>
        <v>0</v>
      </c>
      <c r="BI133" s="145">
        <f t="shared" si="18"/>
        <v>0</v>
      </c>
      <c r="BJ133" s="18" t="s">
        <v>22</v>
      </c>
      <c r="BK133" s="145">
        <f t="shared" si="19"/>
        <v>0</v>
      </c>
      <c r="BL133" s="18" t="s">
        <v>350</v>
      </c>
      <c r="BM133" s="144" t="s">
        <v>848</v>
      </c>
    </row>
    <row r="134" spans="2:65" s="1" customFormat="1" ht="16.5" customHeight="1" x14ac:dyDescent="0.2">
      <c r="B134" s="33"/>
      <c r="C134" s="133" t="s">
        <v>545</v>
      </c>
      <c r="D134" s="133" t="s">
        <v>194</v>
      </c>
      <c r="E134" s="134" t="s">
        <v>6158</v>
      </c>
      <c r="F134" s="135" t="s">
        <v>6159</v>
      </c>
      <c r="G134" s="136" t="s">
        <v>487</v>
      </c>
      <c r="H134" s="137">
        <v>1</v>
      </c>
      <c r="I134" s="138"/>
      <c r="J134" s="139">
        <f t="shared" si="10"/>
        <v>0</v>
      </c>
      <c r="K134" s="135" t="s">
        <v>6083</v>
      </c>
      <c r="L134" s="33"/>
      <c r="M134" s="140" t="s">
        <v>20</v>
      </c>
      <c r="N134" s="141" t="s">
        <v>51</v>
      </c>
      <c r="P134" s="142">
        <f t="shared" si="11"/>
        <v>0</v>
      </c>
      <c r="Q134" s="142">
        <v>0</v>
      </c>
      <c r="R134" s="142">
        <f t="shared" si="12"/>
        <v>0</v>
      </c>
      <c r="S134" s="142">
        <v>0</v>
      </c>
      <c r="T134" s="143">
        <f t="shared" si="13"/>
        <v>0</v>
      </c>
      <c r="AR134" s="144" t="s">
        <v>350</v>
      </c>
      <c r="AT134" s="144" t="s">
        <v>194</v>
      </c>
      <c r="AU134" s="144" t="s">
        <v>89</v>
      </c>
      <c r="AY134" s="18" t="s">
        <v>192</v>
      </c>
      <c r="BE134" s="145">
        <f t="shared" si="14"/>
        <v>0</v>
      </c>
      <c r="BF134" s="145">
        <f t="shared" si="15"/>
        <v>0</v>
      </c>
      <c r="BG134" s="145">
        <f t="shared" si="16"/>
        <v>0</v>
      </c>
      <c r="BH134" s="145">
        <f t="shared" si="17"/>
        <v>0</v>
      </c>
      <c r="BI134" s="145">
        <f t="shared" si="18"/>
        <v>0</v>
      </c>
      <c r="BJ134" s="18" t="s">
        <v>22</v>
      </c>
      <c r="BK134" s="145">
        <f t="shared" si="19"/>
        <v>0</v>
      </c>
      <c r="BL134" s="18" t="s">
        <v>350</v>
      </c>
      <c r="BM134" s="144" t="s">
        <v>866</v>
      </c>
    </row>
    <row r="135" spans="2:65" s="1" customFormat="1" ht="37.799999999999997" customHeight="1" x14ac:dyDescent="0.2">
      <c r="B135" s="33"/>
      <c r="C135" s="133" t="s">
        <v>554</v>
      </c>
      <c r="D135" s="133" t="s">
        <v>194</v>
      </c>
      <c r="E135" s="134" t="s">
        <v>6160</v>
      </c>
      <c r="F135" s="135" t="s">
        <v>6161</v>
      </c>
      <c r="G135" s="136" t="s">
        <v>487</v>
      </c>
      <c r="H135" s="137">
        <v>4</v>
      </c>
      <c r="I135" s="138"/>
      <c r="J135" s="139">
        <f t="shared" si="10"/>
        <v>0</v>
      </c>
      <c r="K135" s="135" t="s">
        <v>6083</v>
      </c>
      <c r="L135" s="33"/>
      <c r="M135" s="140" t="s">
        <v>20</v>
      </c>
      <c r="N135" s="141" t="s">
        <v>51</v>
      </c>
      <c r="P135" s="142">
        <f t="shared" si="11"/>
        <v>0</v>
      </c>
      <c r="Q135" s="142">
        <v>0</v>
      </c>
      <c r="R135" s="142">
        <f t="shared" si="12"/>
        <v>0</v>
      </c>
      <c r="S135" s="142">
        <v>0</v>
      </c>
      <c r="T135" s="143">
        <f t="shared" si="13"/>
        <v>0</v>
      </c>
      <c r="AR135" s="144" t="s">
        <v>350</v>
      </c>
      <c r="AT135" s="144" t="s">
        <v>194</v>
      </c>
      <c r="AU135" s="144" t="s">
        <v>89</v>
      </c>
      <c r="AY135" s="18" t="s">
        <v>192</v>
      </c>
      <c r="BE135" s="145">
        <f t="shared" si="14"/>
        <v>0</v>
      </c>
      <c r="BF135" s="145">
        <f t="shared" si="15"/>
        <v>0</v>
      </c>
      <c r="BG135" s="145">
        <f t="shared" si="16"/>
        <v>0</v>
      </c>
      <c r="BH135" s="145">
        <f t="shared" si="17"/>
        <v>0</v>
      </c>
      <c r="BI135" s="145">
        <f t="shared" si="18"/>
        <v>0</v>
      </c>
      <c r="BJ135" s="18" t="s">
        <v>22</v>
      </c>
      <c r="BK135" s="145">
        <f t="shared" si="19"/>
        <v>0</v>
      </c>
      <c r="BL135" s="18" t="s">
        <v>350</v>
      </c>
      <c r="BM135" s="144" t="s">
        <v>875</v>
      </c>
    </row>
    <row r="136" spans="2:65" s="1" customFormat="1" ht="16.5" customHeight="1" x14ac:dyDescent="0.2">
      <c r="B136" s="33"/>
      <c r="C136" s="133" t="s">
        <v>560</v>
      </c>
      <c r="D136" s="133" t="s">
        <v>194</v>
      </c>
      <c r="E136" s="134" t="s">
        <v>6162</v>
      </c>
      <c r="F136" s="135" t="s">
        <v>6163</v>
      </c>
      <c r="G136" s="136" t="s">
        <v>487</v>
      </c>
      <c r="H136" s="137">
        <v>4</v>
      </c>
      <c r="I136" s="138"/>
      <c r="J136" s="139">
        <f t="shared" si="10"/>
        <v>0</v>
      </c>
      <c r="K136" s="135" t="s">
        <v>6083</v>
      </c>
      <c r="L136" s="33"/>
      <c r="M136" s="140" t="s">
        <v>20</v>
      </c>
      <c r="N136" s="141" t="s">
        <v>51</v>
      </c>
      <c r="P136" s="142">
        <f t="shared" si="11"/>
        <v>0</v>
      </c>
      <c r="Q136" s="142">
        <v>0</v>
      </c>
      <c r="R136" s="142">
        <f t="shared" si="12"/>
        <v>0</v>
      </c>
      <c r="S136" s="142">
        <v>0</v>
      </c>
      <c r="T136" s="143">
        <f t="shared" si="13"/>
        <v>0</v>
      </c>
      <c r="AR136" s="144" t="s">
        <v>350</v>
      </c>
      <c r="AT136" s="144" t="s">
        <v>194</v>
      </c>
      <c r="AU136" s="144" t="s">
        <v>89</v>
      </c>
      <c r="AY136" s="18" t="s">
        <v>192</v>
      </c>
      <c r="BE136" s="145">
        <f t="shared" si="14"/>
        <v>0</v>
      </c>
      <c r="BF136" s="145">
        <f t="shared" si="15"/>
        <v>0</v>
      </c>
      <c r="BG136" s="145">
        <f t="shared" si="16"/>
        <v>0</v>
      </c>
      <c r="BH136" s="145">
        <f t="shared" si="17"/>
        <v>0</v>
      </c>
      <c r="BI136" s="145">
        <f t="shared" si="18"/>
        <v>0</v>
      </c>
      <c r="BJ136" s="18" t="s">
        <v>22</v>
      </c>
      <c r="BK136" s="145">
        <f t="shared" si="19"/>
        <v>0</v>
      </c>
      <c r="BL136" s="18" t="s">
        <v>350</v>
      </c>
      <c r="BM136" s="144" t="s">
        <v>885</v>
      </c>
    </row>
    <row r="137" spans="2:65" s="1" customFormat="1" ht="49.05" customHeight="1" x14ac:dyDescent="0.2">
      <c r="B137" s="33"/>
      <c r="C137" s="133" t="s">
        <v>566</v>
      </c>
      <c r="D137" s="133" t="s">
        <v>194</v>
      </c>
      <c r="E137" s="134" t="s">
        <v>6164</v>
      </c>
      <c r="F137" s="135" t="s">
        <v>6165</v>
      </c>
      <c r="G137" s="136" t="s">
        <v>269</v>
      </c>
      <c r="H137" s="137">
        <v>11</v>
      </c>
      <c r="I137" s="138"/>
      <c r="J137" s="139">
        <f t="shared" si="10"/>
        <v>0</v>
      </c>
      <c r="K137" s="135" t="s">
        <v>6083</v>
      </c>
      <c r="L137" s="33"/>
      <c r="M137" s="140" t="s">
        <v>20</v>
      </c>
      <c r="N137" s="141" t="s">
        <v>51</v>
      </c>
      <c r="P137" s="142">
        <f t="shared" si="11"/>
        <v>0</v>
      </c>
      <c r="Q137" s="142">
        <v>0</v>
      </c>
      <c r="R137" s="142">
        <f t="shared" si="12"/>
        <v>0</v>
      </c>
      <c r="S137" s="142">
        <v>0</v>
      </c>
      <c r="T137" s="143">
        <f t="shared" si="13"/>
        <v>0</v>
      </c>
      <c r="AR137" s="144" t="s">
        <v>350</v>
      </c>
      <c r="AT137" s="144" t="s">
        <v>194</v>
      </c>
      <c r="AU137" s="144" t="s">
        <v>89</v>
      </c>
      <c r="AY137" s="18" t="s">
        <v>192</v>
      </c>
      <c r="BE137" s="145">
        <f t="shared" si="14"/>
        <v>0</v>
      </c>
      <c r="BF137" s="145">
        <f t="shared" si="15"/>
        <v>0</v>
      </c>
      <c r="BG137" s="145">
        <f t="shared" si="16"/>
        <v>0</v>
      </c>
      <c r="BH137" s="145">
        <f t="shared" si="17"/>
        <v>0</v>
      </c>
      <c r="BI137" s="145">
        <f t="shared" si="18"/>
        <v>0</v>
      </c>
      <c r="BJ137" s="18" t="s">
        <v>22</v>
      </c>
      <c r="BK137" s="145">
        <f t="shared" si="19"/>
        <v>0</v>
      </c>
      <c r="BL137" s="18" t="s">
        <v>350</v>
      </c>
      <c r="BM137" s="144" t="s">
        <v>1895</v>
      </c>
    </row>
    <row r="138" spans="2:65" s="1" customFormat="1" ht="24.15" customHeight="1" x14ac:dyDescent="0.2">
      <c r="B138" s="33"/>
      <c r="C138" s="133" t="s">
        <v>573</v>
      </c>
      <c r="D138" s="133" t="s">
        <v>194</v>
      </c>
      <c r="E138" s="134" t="s">
        <v>6166</v>
      </c>
      <c r="F138" s="135" t="s">
        <v>6167</v>
      </c>
      <c r="G138" s="136" t="s">
        <v>269</v>
      </c>
      <c r="H138" s="137">
        <v>11</v>
      </c>
      <c r="I138" s="138"/>
      <c r="J138" s="139">
        <f t="shared" si="10"/>
        <v>0</v>
      </c>
      <c r="K138" s="135" t="s">
        <v>6083</v>
      </c>
      <c r="L138" s="33"/>
      <c r="M138" s="140" t="s">
        <v>20</v>
      </c>
      <c r="N138" s="141" t="s">
        <v>51</v>
      </c>
      <c r="P138" s="142">
        <f t="shared" si="11"/>
        <v>0</v>
      </c>
      <c r="Q138" s="142">
        <v>0</v>
      </c>
      <c r="R138" s="142">
        <f t="shared" si="12"/>
        <v>0</v>
      </c>
      <c r="S138" s="142">
        <v>0</v>
      </c>
      <c r="T138" s="143">
        <f t="shared" si="13"/>
        <v>0</v>
      </c>
      <c r="AR138" s="144" t="s">
        <v>350</v>
      </c>
      <c r="AT138" s="144" t="s">
        <v>194</v>
      </c>
      <c r="AU138" s="144" t="s">
        <v>89</v>
      </c>
      <c r="AY138" s="18" t="s">
        <v>192</v>
      </c>
      <c r="BE138" s="145">
        <f t="shared" si="14"/>
        <v>0</v>
      </c>
      <c r="BF138" s="145">
        <f t="shared" si="15"/>
        <v>0</v>
      </c>
      <c r="BG138" s="145">
        <f t="shared" si="16"/>
        <v>0</v>
      </c>
      <c r="BH138" s="145">
        <f t="shared" si="17"/>
        <v>0</v>
      </c>
      <c r="BI138" s="145">
        <f t="shared" si="18"/>
        <v>0</v>
      </c>
      <c r="BJ138" s="18" t="s">
        <v>22</v>
      </c>
      <c r="BK138" s="145">
        <f t="shared" si="19"/>
        <v>0</v>
      </c>
      <c r="BL138" s="18" t="s">
        <v>350</v>
      </c>
      <c r="BM138" s="144" t="s">
        <v>913</v>
      </c>
    </row>
    <row r="139" spans="2:65" s="1" customFormat="1" ht="24.15" customHeight="1" x14ac:dyDescent="0.2">
      <c r="B139" s="33"/>
      <c r="C139" s="133" t="s">
        <v>580</v>
      </c>
      <c r="D139" s="133" t="s">
        <v>194</v>
      </c>
      <c r="E139" s="134" t="s">
        <v>6168</v>
      </c>
      <c r="F139" s="135" t="s">
        <v>6169</v>
      </c>
      <c r="G139" s="136" t="s">
        <v>269</v>
      </c>
      <c r="H139" s="137">
        <v>11</v>
      </c>
      <c r="I139" s="138"/>
      <c r="J139" s="139">
        <f t="shared" si="10"/>
        <v>0</v>
      </c>
      <c r="K139" s="135" t="s">
        <v>6083</v>
      </c>
      <c r="L139" s="33"/>
      <c r="M139" s="140" t="s">
        <v>20</v>
      </c>
      <c r="N139" s="141" t="s">
        <v>51</v>
      </c>
      <c r="P139" s="142">
        <f t="shared" si="11"/>
        <v>0</v>
      </c>
      <c r="Q139" s="142">
        <v>0</v>
      </c>
      <c r="R139" s="142">
        <f t="shared" si="12"/>
        <v>0</v>
      </c>
      <c r="S139" s="142">
        <v>0</v>
      </c>
      <c r="T139" s="143">
        <f t="shared" si="13"/>
        <v>0</v>
      </c>
      <c r="AR139" s="144" t="s">
        <v>350</v>
      </c>
      <c r="AT139" s="144" t="s">
        <v>194</v>
      </c>
      <c r="AU139" s="144" t="s">
        <v>89</v>
      </c>
      <c r="AY139" s="18" t="s">
        <v>192</v>
      </c>
      <c r="BE139" s="145">
        <f t="shared" si="14"/>
        <v>0</v>
      </c>
      <c r="BF139" s="145">
        <f t="shared" si="15"/>
        <v>0</v>
      </c>
      <c r="BG139" s="145">
        <f t="shared" si="16"/>
        <v>0</v>
      </c>
      <c r="BH139" s="145">
        <f t="shared" si="17"/>
        <v>0</v>
      </c>
      <c r="BI139" s="145">
        <f t="shared" si="18"/>
        <v>0</v>
      </c>
      <c r="BJ139" s="18" t="s">
        <v>22</v>
      </c>
      <c r="BK139" s="145">
        <f t="shared" si="19"/>
        <v>0</v>
      </c>
      <c r="BL139" s="18" t="s">
        <v>350</v>
      </c>
      <c r="BM139" s="144" t="s">
        <v>924</v>
      </c>
    </row>
    <row r="140" spans="2:65" s="1" customFormat="1" ht="21.75" customHeight="1" x14ac:dyDescent="0.2">
      <c r="B140" s="33"/>
      <c r="C140" s="133" t="s">
        <v>586</v>
      </c>
      <c r="D140" s="133" t="s">
        <v>194</v>
      </c>
      <c r="E140" s="134" t="s">
        <v>6170</v>
      </c>
      <c r="F140" s="135" t="s">
        <v>6171</v>
      </c>
      <c r="G140" s="136" t="s">
        <v>269</v>
      </c>
      <c r="H140" s="137">
        <v>11</v>
      </c>
      <c r="I140" s="138"/>
      <c r="J140" s="139">
        <f t="shared" si="10"/>
        <v>0</v>
      </c>
      <c r="K140" s="135" t="s">
        <v>6083</v>
      </c>
      <c r="L140" s="33"/>
      <c r="M140" s="140" t="s">
        <v>20</v>
      </c>
      <c r="N140" s="141" t="s">
        <v>51</v>
      </c>
      <c r="P140" s="142">
        <f t="shared" si="11"/>
        <v>0</v>
      </c>
      <c r="Q140" s="142">
        <v>0</v>
      </c>
      <c r="R140" s="142">
        <f t="shared" si="12"/>
        <v>0</v>
      </c>
      <c r="S140" s="142">
        <v>0</v>
      </c>
      <c r="T140" s="143">
        <f t="shared" si="13"/>
        <v>0</v>
      </c>
      <c r="AR140" s="144" t="s">
        <v>350</v>
      </c>
      <c r="AT140" s="144" t="s">
        <v>194</v>
      </c>
      <c r="AU140" s="144" t="s">
        <v>89</v>
      </c>
      <c r="AY140" s="18" t="s">
        <v>192</v>
      </c>
      <c r="BE140" s="145">
        <f t="shared" si="14"/>
        <v>0</v>
      </c>
      <c r="BF140" s="145">
        <f t="shared" si="15"/>
        <v>0</v>
      </c>
      <c r="BG140" s="145">
        <f t="shared" si="16"/>
        <v>0</v>
      </c>
      <c r="BH140" s="145">
        <f t="shared" si="17"/>
        <v>0</v>
      </c>
      <c r="BI140" s="145">
        <f t="shared" si="18"/>
        <v>0</v>
      </c>
      <c r="BJ140" s="18" t="s">
        <v>22</v>
      </c>
      <c r="BK140" s="145">
        <f t="shared" si="19"/>
        <v>0</v>
      </c>
      <c r="BL140" s="18" t="s">
        <v>350</v>
      </c>
      <c r="BM140" s="144" t="s">
        <v>956</v>
      </c>
    </row>
    <row r="141" spans="2:65" s="1" customFormat="1" ht="16.5" customHeight="1" x14ac:dyDescent="0.2">
      <c r="B141" s="33"/>
      <c r="C141" s="133" t="s">
        <v>592</v>
      </c>
      <c r="D141" s="133" t="s">
        <v>194</v>
      </c>
      <c r="E141" s="134" t="s">
        <v>6172</v>
      </c>
      <c r="F141" s="135" t="s">
        <v>6173</v>
      </c>
      <c r="G141" s="136" t="s">
        <v>3065</v>
      </c>
      <c r="H141" s="137">
        <v>6</v>
      </c>
      <c r="I141" s="138"/>
      <c r="J141" s="139">
        <f t="shared" si="10"/>
        <v>0</v>
      </c>
      <c r="K141" s="135" t="s">
        <v>6083</v>
      </c>
      <c r="L141" s="33"/>
      <c r="M141" s="140" t="s">
        <v>20</v>
      </c>
      <c r="N141" s="141" t="s">
        <v>51</v>
      </c>
      <c r="P141" s="142">
        <f t="shared" si="11"/>
        <v>0</v>
      </c>
      <c r="Q141" s="142">
        <v>0</v>
      </c>
      <c r="R141" s="142">
        <f t="shared" si="12"/>
        <v>0</v>
      </c>
      <c r="S141" s="142">
        <v>0</v>
      </c>
      <c r="T141" s="143">
        <f t="shared" si="13"/>
        <v>0</v>
      </c>
      <c r="AR141" s="144" t="s">
        <v>350</v>
      </c>
      <c r="AT141" s="144" t="s">
        <v>194</v>
      </c>
      <c r="AU141" s="144" t="s">
        <v>89</v>
      </c>
      <c r="AY141" s="18" t="s">
        <v>192</v>
      </c>
      <c r="BE141" s="145">
        <f t="shared" si="14"/>
        <v>0</v>
      </c>
      <c r="BF141" s="145">
        <f t="shared" si="15"/>
        <v>0</v>
      </c>
      <c r="BG141" s="145">
        <f t="shared" si="16"/>
        <v>0</v>
      </c>
      <c r="BH141" s="145">
        <f t="shared" si="17"/>
        <v>0</v>
      </c>
      <c r="BI141" s="145">
        <f t="shared" si="18"/>
        <v>0</v>
      </c>
      <c r="BJ141" s="18" t="s">
        <v>22</v>
      </c>
      <c r="BK141" s="145">
        <f t="shared" si="19"/>
        <v>0</v>
      </c>
      <c r="BL141" s="18" t="s">
        <v>350</v>
      </c>
      <c r="BM141" s="144" t="s">
        <v>988</v>
      </c>
    </row>
    <row r="142" spans="2:65" s="1" customFormat="1" ht="24.15" customHeight="1" x14ac:dyDescent="0.2">
      <c r="B142" s="33"/>
      <c r="C142" s="133" t="s">
        <v>598</v>
      </c>
      <c r="D142" s="133" t="s">
        <v>194</v>
      </c>
      <c r="E142" s="134" t="s">
        <v>6174</v>
      </c>
      <c r="F142" s="135" t="s">
        <v>6175</v>
      </c>
      <c r="G142" s="136" t="s">
        <v>898</v>
      </c>
      <c r="H142" s="137">
        <v>0.8</v>
      </c>
      <c r="I142" s="138"/>
      <c r="J142" s="139">
        <f t="shared" si="10"/>
        <v>0</v>
      </c>
      <c r="K142" s="135" t="s">
        <v>6083</v>
      </c>
      <c r="L142" s="33"/>
      <c r="M142" s="140" t="s">
        <v>20</v>
      </c>
      <c r="N142" s="141" t="s">
        <v>51</v>
      </c>
      <c r="P142" s="142">
        <f t="shared" si="11"/>
        <v>0</v>
      </c>
      <c r="Q142" s="142">
        <v>0</v>
      </c>
      <c r="R142" s="142">
        <f t="shared" si="12"/>
        <v>0</v>
      </c>
      <c r="S142" s="142">
        <v>0</v>
      </c>
      <c r="T142" s="143">
        <f t="shared" si="13"/>
        <v>0</v>
      </c>
      <c r="AR142" s="144" t="s">
        <v>350</v>
      </c>
      <c r="AT142" s="144" t="s">
        <v>194</v>
      </c>
      <c r="AU142" s="144" t="s">
        <v>89</v>
      </c>
      <c r="AY142" s="18" t="s">
        <v>192</v>
      </c>
      <c r="BE142" s="145">
        <f t="shared" si="14"/>
        <v>0</v>
      </c>
      <c r="BF142" s="145">
        <f t="shared" si="15"/>
        <v>0</v>
      </c>
      <c r="BG142" s="145">
        <f t="shared" si="16"/>
        <v>0</v>
      </c>
      <c r="BH142" s="145">
        <f t="shared" si="17"/>
        <v>0</v>
      </c>
      <c r="BI142" s="145">
        <f t="shared" si="18"/>
        <v>0</v>
      </c>
      <c r="BJ142" s="18" t="s">
        <v>22</v>
      </c>
      <c r="BK142" s="145">
        <f t="shared" si="19"/>
        <v>0</v>
      </c>
      <c r="BL142" s="18" t="s">
        <v>350</v>
      </c>
      <c r="BM142" s="144" t="s">
        <v>1015</v>
      </c>
    </row>
    <row r="143" spans="2:65" s="1" customFormat="1" ht="21.75" customHeight="1" x14ac:dyDescent="0.2">
      <c r="B143" s="33"/>
      <c r="C143" s="133" t="s">
        <v>615</v>
      </c>
      <c r="D143" s="133" t="s">
        <v>194</v>
      </c>
      <c r="E143" s="134" t="s">
        <v>6176</v>
      </c>
      <c r="F143" s="135" t="s">
        <v>6177</v>
      </c>
      <c r="G143" s="136" t="s">
        <v>898</v>
      </c>
      <c r="H143" s="137">
        <v>0.8</v>
      </c>
      <c r="I143" s="138"/>
      <c r="J143" s="139">
        <f t="shared" si="10"/>
        <v>0</v>
      </c>
      <c r="K143" s="135" t="s">
        <v>6083</v>
      </c>
      <c r="L143" s="33"/>
      <c r="M143" s="140" t="s">
        <v>20</v>
      </c>
      <c r="N143" s="141" t="s">
        <v>51</v>
      </c>
      <c r="P143" s="142">
        <f t="shared" si="11"/>
        <v>0</v>
      </c>
      <c r="Q143" s="142">
        <v>0</v>
      </c>
      <c r="R143" s="142">
        <f t="shared" si="12"/>
        <v>0</v>
      </c>
      <c r="S143" s="142">
        <v>0</v>
      </c>
      <c r="T143" s="143">
        <f t="shared" si="13"/>
        <v>0</v>
      </c>
      <c r="AR143" s="144" t="s">
        <v>350</v>
      </c>
      <c r="AT143" s="144" t="s">
        <v>194</v>
      </c>
      <c r="AU143" s="144" t="s">
        <v>89</v>
      </c>
      <c r="AY143" s="18" t="s">
        <v>192</v>
      </c>
      <c r="BE143" s="145">
        <f t="shared" si="14"/>
        <v>0</v>
      </c>
      <c r="BF143" s="145">
        <f t="shared" si="15"/>
        <v>0</v>
      </c>
      <c r="BG143" s="145">
        <f t="shared" si="16"/>
        <v>0</v>
      </c>
      <c r="BH143" s="145">
        <f t="shared" si="17"/>
        <v>0</v>
      </c>
      <c r="BI143" s="145">
        <f t="shared" si="18"/>
        <v>0</v>
      </c>
      <c r="BJ143" s="18" t="s">
        <v>22</v>
      </c>
      <c r="BK143" s="145">
        <f t="shared" si="19"/>
        <v>0</v>
      </c>
      <c r="BL143" s="18" t="s">
        <v>350</v>
      </c>
      <c r="BM143" s="144" t="s">
        <v>1052</v>
      </c>
    </row>
    <row r="144" spans="2:65" s="1" customFormat="1" ht="24.15" customHeight="1" x14ac:dyDescent="0.2">
      <c r="B144" s="33"/>
      <c r="C144" s="133" t="s">
        <v>622</v>
      </c>
      <c r="D144" s="133" t="s">
        <v>194</v>
      </c>
      <c r="E144" s="134" t="s">
        <v>6178</v>
      </c>
      <c r="F144" s="135" t="s">
        <v>6179</v>
      </c>
      <c r="G144" s="136" t="s">
        <v>269</v>
      </c>
      <c r="H144" s="137">
        <v>234</v>
      </c>
      <c r="I144" s="138"/>
      <c r="J144" s="139">
        <f t="shared" si="10"/>
        <v>0</v>
      </c>
      <c r="K144" s="135" t="s">
        <v>6083</v>
      </c>
      <c r="L144" s="33"/>
      <c r="M144" s="140" t="s">
        <v>20</v>
      </c>
      <c r="N144" s="141" t="s">
        <v>51</v>
      </c>
      <c r="P144" s="142">
        <f t="shared" si="11"/>
        <v>0</v>
      </c>
      <c r="Q144" s="142">
        <v>0</v>
      </c>
      <c r="R144" s="142">
        <f t="shared" si="12"/>
        <v>0</v>
      </c>
      <c r="S144" s="142">
        <v>0</v>
      </c>
      <c r="T144" s="143">
        <f t="shared" si="13"/>
        <v>0</v>
      </c>
      <c r="AR144" s="144" t="s">
        <v>350</v>
      </c>
      <c r="AT144" s="144" t="s">
        <v>194</v>
      </c>
      <c r="AU144" s="144" t="s">
        <v>89</v>
      </c>
      <c r="AY144" s="18" t="s">
        <v>192</v>
      </c>
      <c r="BE144" s="145">
        <f t="shared" si="14"/>
        <v>0</v>
      </c>
      <c r="BF144" s="145">
        <f t="shared" si="15"/>
        <v>0</v>
      </c>
      <c r="BG144" s="145">
        <f t="shared" si="16"/>
        <v>0</v>
      </c>
      <c r="BH144" s="145">
        <f t="shared" si="17"/>
        <v>0</v>
      </c>
      <c r="BI144" s="145">
        <f t="shared" si="18"/>
        <v>0</v>
      </c>
      <c r="BJ144" s="18" t="s">
        <v>22</v>
      </c>
      <c r="BK144" s="145">
        <f t="shared" si="19"/>
        <v>0</v>
      </c>
      <c r="BL144" s="18" t="s">
        <v>350</v>
      </c>
      <c r="BM144" s="144" t="s">
        <v>28</v>
      </c>
    </row>
    <row r="145" spans="2:65" s="11" customFormat="1" ht="22.8" customHeight="1" x14ac:dyDescent="0.25">
      <c r="B145" s="121"/>
      <c r="D145" s="122" t="s">
        <v>79</v>
      </c>
      <c r="E145" s="131" t="s">
        <v>89</v>
      </c>
      <c r="F145" s="131" t="s">
        <v>6180</v>
      </c>
      <c r="I145" s="124"/>
      <c r="J145" s="132">
        <f>BK145</f>
        <v>0</v>
      </c>
      <c r="L145" s="121"/>
      <c r="M145" s="126"/>
      <c r="P145" s="127">
        <f>SUM(P146:P228)</f>
        <v>0</v>
      </c>
      <c r="R145" s="127">
        <f>SUM(R146:R228)</f>
        <v>0</v>
      </c>
      <c r="T145" s="128">
        <f>SUM(T146:T228)</f>
        <v>0</v>
      </c>
      <c r="AR145" s="122" t="s">
        <v>22</v>
      </c>
      <c r="AT145" s="129" t="s">
        <v>79</v>
      </c>
      <c r="AU145" s="129" t="s">
        <v>22</v>
      </c>
      <c r="AY145" s="122" t="s">
        <v>192</v>
      </c>
      <c r="BK145" s="130">
        <f>SUM(BK146:BK228)</f>
        <v>0</v>
      </c>
    </row>
    <row r="146" spans="2:65" s="1" customFormat="1" ht="49.05" customHeight="1" x14ac:dyDescent="0.2">
      <c r="B146" s="33"/>
      <c r="C146" s="133" t="s">
        <v>632</v>
      </c>
      <c r="D146" s="133" t="s">
        <v>194</v>
      </c>
      <c r="E146" s="134" t="s">
        <v>6181</v>
      </c>
      <c r="F146" s="135" t="s">
        <v>6182</v>
      </c>
      <c r="G146" s="136" t="s">
        <v>269</v>
      </c>
      <c r="H146" s="137">
        <v>104</v>
      </c>
      <c r="I146" s="138"/>
      <c r="J146" s="139">
        <f t="shared" ref="J146:J177" si="20">ROUND(I146*H146,2)</f>
        <v>0</v>
      </c>
      <c r="K146" s="135" t="s">
        <v>6083</v>
      </c>
      <c r="L146" s="33"/>
      <c r="M146" s="140" t="s">
        <v>20</v>
      </c>
      <c r="N146" s="141" t="s">
        <v>51</v>
      </c>
      <c r="P146" s="142">
        <f t="shared" ref="P146:P177" si="21">O146*H146</f>
        <v>0</v>
      </c>
      <c r="Q146" s="142">
        <v>0</v>
      </c>
      <c r="R146" s="142">
        <f t="shared" ref="R146:R177" si="22">Q146*H146</f>
        <v>0</v>
      </c>
      <c r="S146" s="142">
        <v>0</v>
      </c>
      <c r="T146" s="143">
        <f t="shared" ref="T146:T177" si="23">S146*H146</f>
        <v>0</v>
      </c>
      <c r="AR146" s="144" t="s">
        <v>350</v>
      </c>
      <c r="AT146" s="144" t="s">
        <v>194</v>
      </c>
      <c r="AU146" s="144" t="s">
        <v>89</v>
      </c>
      <c r="AY146" s="18" t="s">
        <v>192</v>
      </c>
      <c r="BE146" s="145">
        <f t="shared" ref="BE146:BE177" si="24">IF(N146="základní",J146,0)</f>
        <v>0</v>
      </c>
      <c r="BF146" s="145">
        <f t="shared" ref="BF146:BF177" si="25">IF(N146="snížená",J146,0)</f>
        <v>0</v>
      </c>
      <c r="BG146" s="145">
        <f t="shared" ref="BG146:BG177" si="26">IF(N146="zákl. přenesená",J146,0)</f>
        <v>0</v>
      </c>
      <c r="BH146" s="145">
        <f t="shared" ref="BH146:BH177" si="27">IF(N146="sníž. přenesená",J146,0)</f>
        <v>0</v>
      </c>
      <c r="BI146" s="145">
        <f t="shared" ref="BI146:BI177" si="28">IF(N146="nulová",J146,0)</f>
        <v>0</v>
      </c>
      <c r="BJ146" s="18" t="s">
        <v>22</v>
      </c>
      <c r="BK146" s="145">
        <f t="shared" ref="BK146:BK177" si="29">ROUND(I146*H146,2)</f>
        <v>0</v>
      </c>
      <c r="BL146" s="18" t="s">
        <v>350</v>
      </c>
      <c r="BM146" s="144" t="s">
        <v>1096</v>
      </c>
    </row>
    <row r="147" spans="2:65" s="1" customFormat="1" ht="24.15" customHeight="1" x14ac:dyDescent="0.2">
      <c r="B147" s="33"/>
      <c r="C147" s="133" t="s">
        <v>641</v>
      </c>
      <c r="D147" s="133" t="s">
        <v>194</v>
      </c>
      <c r="E147" s="134" t="s">
        <v>6183</v>
      </c>
      <c r="F147" s="135" t="s">
        <v>6184</v>
      </c>
      <c r="G147" s="136" t="s">
        <v>269</v>
      </c>
      <c r="H147" s="137">
        <v>104</v>
      </c>
      <c r="I147" s="138"/>
      <c r="J147" s="139">
        <f t="shared" si="20"/>
        <v>0</v>
      </c>
      <c r="K147" s="135" t="s">
        <v>6083</v>
      </c>
      <c r="L147" s="33"/>
      <c r="M147" s="140" t="s">
        <v>20</v>
      </c>
      <c r="N147" s="141" t="s">
        <v>51</v>
      </c>
      <c r="P147" s="142">
        <f t="shared" si="21"/>
        <v>0</v>
      </c>
      <c r="Q147" s="142">
        <v>0</v>
      </c>
      <c r="R147" s="142">
        <f t="shared" si="22"/>
        <v>0</v>
      </c>
      <c r="S147" s="142">
        <v>0</v>
      </c>
      <c r="T147" s="143">
        <f t="shared" si="23"/>
        <v>0</v>
      </c>
      <c r="AR147" s="144" t="s">
        <v>350</v>
      </c>
      <c r="AT147" s="144" t="s">
        <v>194</v>
      </c>
      <c r="AU147" s="144" t="s">
        <v>89</v>
      </c>
      <c r="AY147" s="18" t="s">
        <v>192</v>
      </c>
      <c r="BE147" s="145">
        <f t="shared" si="24"/>
        <v>0</v>
      </c>
      <c r="BF147" s="145">
        <f t="shared" si="25"/>
        <v>0</v>
      </c>
      <c r="BG147" s="145">
        <f t="shared" si="26"/>
        <v>0</v>
      </c>
      <c r="BH147" s="145">
        <f t="shared" si="27"/>
        <v>0</v>
      </c>
      <c r="BI147" s="145">
        <f t="shared" si="28"/>
        <v>0</v>
      </c>
      <c r="BJ147" s="18" t="s">
        <v>22</v>
      </c>
      <c r="BK147" s="145">
        <f t="shared" si="29"/>
        <v>0</v>
      </c>
      <c r="BL147" s="18" t="s">
        <v>350</v>
      </c>
      <c r="BM147" s="144" t="s">
        <v>1114</v>
      </c>
    </row>
    <row r="148" spans="2:65" s="1" customFormat="1" ht="49.05" customHeight="1" x14ac:dyDescent="0.2">
      <c r="B148" s="33"/>
      <c r="C148" s="133" t="s">
        <v>648</v>
      </c>
      <c r="D148" s="133" t="s">
        <v>194</v>
      </c>
      <c r="E148" s="134" t="s">
        <v>6185</v>
      </c>
      <c r="F148" s="135" t="s">
        <v>6186</v>
      </c>
      <c r="G148" s="136" t="s">
        <v>269</v>
      </c>
      <c r="H148" s="137">
        <v>158</v>
      </c>
      <c r="I148" s="138"/>
      <c r="J148" s="139">
        <f t="shared" si="20"/>
        <v>0</v>
      </c>
      <c r="K148" s="135" t="s">
        <v>6083</v>
      </c>
      <c r="L148" s="33"/>
      <c r="M148" s="140" t="s">
        <v>20</v>
      </c>
      <c r="N148" s="141" t="s">
        <v>51</v>
      </c>
      <c r="P148" s="142">
        <f t="shared" si="21"/>
        <v>0</v>
      </c>
      <c r="Q148" s="142">
        <v>0</v>
      </c>
      <c r="R148" s="142">
        <f t="shared" si="22"/>
        <v>0</v>
      </c>
      <c r="S148" s="142">
        <v>0</v>
      </c>
      <c r="T148" s="143">
        <f t="shared" si="23"/>
        <v>0</v>
      </c>
      <c r="AR148" s="144" t="s">
        <v>350</v>
      </c>
      <c r="AT148" s="144" t="s">
        <v>194</v>
      </c>
      <c r="AU148" s="144" t="s">
        <v>89</v>
      </c>
      <c r="AY148" s="18" t="s">
        <v>192</v>
      </c>
      <c r="BE148" s="145">
        <f t="shared" si="24"/>
        <v>0</v>
      </c>
      <c r="BF148" s="145">
        <f t="shared" si="25"/>
        <v>0</v>
      </c>
      <c r="BG148" s="145">
        <f t="shared" si="26"/>
        <v>0</v>
      </c>
      <c r="BH148" s="145">
        <f t="shared" si="27"/>
        <v>0</v>
      </c>
      <c r="BI148" s="145">
        <f t="shared" si="28"/>
        <v>0</v>
      </c>
      <c r="BJ148" s="18" t="s">
        <v>22</v>
      </c>
      <c r="BK148" s="145">
        <f t="shared" si="29"/>
        <v>0</v>
      </c>
      <c r="BL148" s="18" t="s">
        <v>350</v>
      </c>
      <c r="BM148" s="144" t="s">
        <v>1129</v>
      </c>
    </row>
    <row r="149" spans="2:65" s="1" customFormat="1" ht="24.15" customHeight="1" x14ac:dyDescent="0.2">
      <c r="B149" s="33"/>
      <c r="C149" s="133" t="s">
        <v>655</v>
      </c>
      <c r="D149" s="133" t="s">
        <v>194</v>
      </c>
      <c r="E149" s="134" t="s">
        <v>6166</v>
      </c>
      <c r="F149" s="135" t="s">
        <v>6167</v>
      </c>
      <c r="G149" s="136" t="s">
        <v>269</v>
      </c>
      <c r="H149" s="137">
        <v>158</v>
      </c>
      <c r="I149" s="138"/>
      <c r="J149" s="139">
        <f t="shared" si="20"/>
        <v>0</v>
      </c>
      <c r="K149" s="135" t="s">
        <v>6083</v>
      </c>
      <c r="L149" s="33"/>
      <c r="M149" s="140" t="s">
        <v>20</v>
      </c>
      <c r="N149" s="141" t="s">
        <v>51</v>
      </c>
      <c r="P149" s="142">
        <f t="shared" si="21"/>
        <v>0</v>
      </c>
      <c r="Q149" s="142">
        <v>0</v>
      </c>
      <c r="R149" s="142">
        <f t="shared" si="22"/>
        <v>0</v>
      </c>
      <c r="S149" s="142">
        <v>0</v>
      </c>
      <c r="T149" s="143">
        <f t="shared" si="23"/>
        <v>0</v>
      </c>
      <c r="AR149" s="144" t="s">
        <v>350</v>
      </c>
      <c r="AT149" s="144" t="s">
        <v>194</v>
      </c>
      <c r="AU149" s="144" t="s">
        <v>89</v>
      </c>
      <c r="AY149" s="18" t="s">
        <v>192</v>
      </c>
      <c r="BE149" s="145">
        <f t="shared" si="24"/>
        <v>0</v>
      </c>
      <c r="BF149" s="145">
        <f t="shared" si="25"/>
        <v>0</v>
      </c>
      <c r="BG149" s="145">
        <f t="shared" si="26"/>
        <v>0</v>
      </c>
      <c r="BH149" s="145">
        <f t="shared" si="27"/>
        <v>0</v>
      </c>
      <c r="BI149" s="145">
        <f t="shared" si="28"/>
        <v>0</v>
      </c>
      <c r="BJ149" s="18" t="s">
        <v>22</v>
      </c>
      <c r="BK149" s="145">
        <f t="shared" si="29"/>
        <v>0</v>
      </c>
      <c r="BL149" s="18" t="s">
        <v>350</v>
      </c>
      <c r="BM149" s="144" t="s">
        <v>1144</v>
      </c>
    </row>
    <row r="150" spans="2:65" s="1" customFormat="1" ht="49.05" customHeight="1" x14ac:dyDescent="0.2">
      <c r="B150" s="33"/>
      <c r="C150" s="133" t="s">
        <v>664</v>
      </c>
      <c r="D150" s="133" t="s">
        <v>194</v>
      </c>
      <c r="E150" s="134" t="s">
        <v>6187</v>
      </c>
      <c r="F150" s="135" t="s">
        <v>6188</v>
      </c>
      <c r="G150" s="136" t="s">
        <v>269</v>
      </c>
      <c r="H150" s="137">
        <v>87</v>
      </c>
      <c r="I150" s="138"/>
      <c r="J150" s="139">
        <f t="shared" si="20"/>
        <v>0</v>
      </c>
      <c r="K150" s="135" t="s">
        <v>6083</v>
      </c>
      <c r="L150" s="33"/>
      <c r="M150" s="140" t="s">
        <v>20</v>
      </c>
      <c r="N150" s="141" t="s">
        <v>51</v>
      </c>
      <c r="P150" s="142">
        <f t="shared" si="21"/>
        <v>0</v>
      </c>
      <c r="Q150" s="142">
        <v>0</v>
      </c>
      <c r="R150" s="142">
        <f t="shared" si="22"/>
        <v>0</v>
      </c>
      <c r="S150" s="142">
        <v>0</v>
      </c>
      <c r="T150" s="143">
        <f t="shared" si="23"/>
        <v>0</v>
      </c>
      <c r="AR150" s="144" t="s">
        <v>350</v>
      </c>
      <c r="AT150" s="144" t="s">
        <v>194</v>
      </c>
      <c r="AU150" s="144" t="s">
        <v>89</v>
      </c>
      <c r="AY150" s="18" t="s">
        <v>192</v>
      </c>
      <c r="BE150" s="145">
        <f t="shared" si="24"/>
        <v>0</v>
      </c>
      <c r="BF150" s="145">
        <f t="shared" si="25"/>
        <v>0</v>
      </c>
      <c r="BG150" s="145">
        <f t="shared" si="26"/>
        <v>0</v>
      </c>
      <c r="BH150" s="145">
        <f t="shared" si="27"/>
        <v>0</v>
      </c>
      <c r="BI150" s="145">
        <f t="shared" si="28"/>
        <v>0</v>
      </c>
      <c r="BJ150" s="18" t="s">
        <v>22</v>
      </c>
      <c r="BK150" s="145">
        <f t="shared" si="29"/>
        <v>0</v>
      </c>
      <c r="BL150" s="18" t="s">
        <v>350</v>
      </c>
      <c r="BM150" s="144" t="s">
        <v>1160</v>
      </c>
    </row>
    <row r="151" spans="2:65" s="1" customFormat="1" ht="24.15" customHeight="1" x14ac:dyDescent="0.2">
      <c r="B151" s="33"/>
      <c r="C151" s="133" t="s">
        <v>671</v>
      </c>
      <c r="D151" s="133" t="s">
        <v>194</v>
      </c>
      <c r="E151" s="134" t="s">
        <v>6189</v>
      </c>
      <c r="F151" s="135" t="s">
        <v>6190</v>
      </c>
      <c r="G151" s="136" t="s">
        <v>269</v>
      </c>
      <c r="H151" s="137">
        <v>87</v>
      </c>
      <c r="I151" s="138"/>
      <c r="J151" s="139">
        <f t="shared" si="20"/>
        <v>0</v>
      </c>
      <c r="K151" s="135" t="s">
        <v>6083</v>
      </c>
      <c r="L151" s="33"/>
      <c r="M151" s="140" t="s">
        <v>20</v>
      </c>
      <c r="N151" s="141" t="s">
        <v>51</v>
      </c>
      <c r="P151" s="142">
        <f t="shared" si="21"/>
        <v>0</v>
      </c>
      <c r="Q151" s="142">
        <v>0</v>
      </c>
      <c r="R151" s="142">
        <f t="shared" si="22"/>
        <v>0</v>
      </c>
      <c r="S151" s="142">
        <v>0</v>
      </c>
      <c r="T151" s="143">
        <f t="shared" si="23"/>
        <v>0</v>
      </c>
      <c r="AR151" s="144" t="s">
        <v>350</v>
      </c>
      <c r="AT151" s="144" t="s">
        <v>194</v>
      </c>
      <c r="AU151" s="144" t="s">
        <v>89</v>
      </c>
      <c r="AY151" s="18" t="s">
        <v>192</v>
      </c>
      <c r="BE151" s="145">
        <f t="shared" si="24"/>
        <v>0</v>
      </c>
      <c r="BF151" s="145">
        <f t="shared" si="25"/>
        <v>0</v>
      </c>
      <c r="BG151" s="145">
        <f t="shared" si="26"/>
        <v>0</v>
      </c>
      <c r="BH151" s="145">
        <f t="shared" si="27"/>
        <v>0</v>
      </c>
      <c r="BI151" s="145">
        <f t="shared" si="28"/>
        <v>0</v>
      </c>
      <c r="BJ151" s="18" t="s">
        <v>22</v>
      </c>
      <c r="BK151" s="145">
        <f t="shared" si="29"/>
        <v>0</v>
      </c>
      <c r="BL151" s="18" t="s">
        <v>350</v>
      </c>
      <c r="BM151" s="144" t="s">
        <v>1176</v>
      </c>
    </row>
    <row r="152" spans="2:65" s="1" customFormat="1" ht="49.05" customHeight="1" x14ac:dyDescent="0.2">
      <c r="B152" s="33"/>
      <c r="C152" s="133" t="s">
        <v>678</v>
      </c>
      <c r="D152" s="133" t="s">
        <v>194</v>
      </c>
      <c r="E152" s="134" t="s">
        <v>6191</v>
      </c>
      <c r="F152" s="135" t="s">
        <v>6192</v>
      </c>
      <c r="G152" s="136" t="s">
        <v>269</v>
      </c>
      <c r="H152" s="137">
        <v>68</v>
      </c>
      <c r="I152" s="138"/>
      <c r="J152" s="139">
        <f t="shared" si="20"/>
        <v>0</v>
      </c>
      <c r="K152" s="135" t="s">
        <v>6083</v>
      </c>
      <c r="L152" s="33"/>
      <c r="M152" s="140" t="s">
        <v>20</v>
      </c>
      <c r="N152" s="141" t="s">
        <v>51</v>
      </c>
      <c r="P152" s="142">
        <f t="shared" si="21"/>
        <v>0</v>
      </c>
      <c r="Q152" s="142">
        <v>0</v>
      </c>
      <c r="R152" s="142">
        <f t="shared" si="22"/>
        <v>0</v>
      </c>
      <c r="S152" s="142">
        <v>0</v>
      </c>
      <c r="T152" s="143">
        <f t="shared" si="23"/>
        <v>0</v>
      </c>
      <c r="AR152" s="144" t="s">
        <v>350</v>
      </c>
      <c r="AT152" s="144" t="s">
        <v>194</v>
      </c>
      <c r="AU152" s="144" t="s">
        <v>89</v>
      </c>
      <c r="AY152" s="18" t="s">
        <v>192</v>
      </c>
      <c r="BE152" s="145">
        <f t="shared" si="24"/>
        <v>0</v>
      </c>
      <c r="BF152" s="145">
        <f t="shared" si="25"/>
        <v>0</v>
      </c>
      <c r="BG152" s="145">
        <f t="shared" si="26"/>
        <v>0</v>
      </c>
      <c r="BH152" s="145">
        <f t="shared" si="27"/>
        <v>0</v>
      </c>
      <c r="BI152" s="145">
        <f t="shared" si="28"/>
        <v>0</v>
      </c>
      <c r="BJ152" s="18" t="s">
        <v>22</v>
      </c>
      <c r="BK152" s="145">
        <f t="shared" si="29"/>
        <v>0</v>
      </c>
      <c r="BL152" s="18" t="s">
        <v>350</v>
      </c>
      <c r="BM152" s="144" t="s">
        <v>1195</v>
      </c>
    </row>
    <row r="153" spans="2:65" s="1" customFormat="1" ht="24.15" customHeight="1" x14ac:dyDescent="0.2">
      <c r="B153" s="33"/>
      <c r="C153" s="133" t="s">
        <v>683</v>
      </c>
      <c r="D153" s="133" t="s">
        <v>194</v>
      </c>
      <c r="E153" s="134" t="s">
        <v>6193</v>
      </c>
      <c r="F153" s="135" t="s">
        <v>6194</v>
      </c>
      <c r="G153" s="136" t="s">
        <v>269</v>
      </c>
      <c r="H153" s="137">
        <v>68</v>
      </c>
      <c r="I153" s="138"/>
      <c r="J153" s="139">
        <f t="shared" si="20"/>
        <v>0</v>
      </c>
      <c r="K153" s="135" t="s">
        <v>6083</v>
      </c>
      <c r="L153" s="33"/>
      <c r="M153" s="140" t="s">
        <v>20</v>
      </c>
      <c r="N153" s="141" t="s">
        <v>51</v>
      </c>
      <c r="P153" s="142">
        <f t="shared" si="21"/>
        <v>0</v>
      </c>
      <c r="Q153" s="142">
        <v>0</v>
      </c>
      <c r="R153" s="142">
        <f t="shared" si="22"/>
        <v>0</v>
      </c>
      <c r="S153" s="142">
        <v>0</v>
      </c>
      <c r="T153" s="143">
        <f t="shared" si="23"/>
        <v>0</v>
      </c>
      <c r="AR153" s="144" t="s">
        <v>350</v>
      </c>
      <c r="AT153" s="144" t="s">
        <v>194</v>
      </c>
      <c r="AU153" s="144" t="s">
        <v>89</v>
      </c>
      <c r="AY153" s="18" t="s">
        <v>192</v>
      </c>
      <c r="BE153" s="145">
        <f t="shared" si="24"/>
        <v>0</v>
      </c>
      <c r="BF153" s="145">
        <f t="shared" si="25"/>
        <v>0</v>
      </c>
      <c r="BG153" s="145">
        <f t="shared" si="26"/>
        <v>0</v>
      </c>
      <c r="BH153" s="145">
        <f t="shared" si="27"/>
        <v>0</v>
      </c>
      <c r="BI153" s="145">
        <f t="shared" si="28"/>
        <v>0</v>
      </c>
      <c r="BJ153" s="18" t="s">
        <v>22</v>
      </c>
      <c r="BK153" s="145">
        <f t="shared" si="29"/>
        <v>0</v>
      </c>
      <c r="BL153" s="18" t="s">
        <v>350</v>
      </c>
      <c r="BM153" s="144" t="s">
        <v>1222</v>
      </c>
    </row>
    <row r="154" spans="2:65" s="1" customFormat="1" ht="49.05" customHeight="1" x14ac:dyDescent="0.2">
      <c r="B154" s="33"/>
      <c r="C154" s="133" t="s">
        <v>690</v>
      </c>
      <c r="D154" s="133" t="s">
        <v>194</v>
      </c>
      <c r="E154" s="134" t="s">
        <v>6195</v>
      </c>
      <c r="F154" s="135" t="s">
        <v>6196</v>
      </c>
      <c r="G154" s="136" t="s">
        <v>269</v>
      </c>
      <c r="H154" s="137">
        <v>56</v>
      </c>
      <c r="I154" s="138"/>
      <c r="J154" s="139">
        <f t="shared" si="20"/>
        <v>0</v>
      </c>
      <c r="K154" s="135" t="s">
        <v>6083</v>
      </c>
      <c r="L154" s="33"/>
      <c r="M154" s="140" t="s">
        <v>20</v>
      </c>
      <c r="N154" s="141" t="s">
        <v>51</v>
      </c>
      <c r="P154" s="142">
        <f t="shared" si="21"/>
        <v>0</v>
      </c>
      <c r="Q154" s="142">
        <v>0</v>
      </c>
      <c r="R154" s="142">
        <f t="shared" si="22"/>
        <v>0</v>
      </c>
      <c r="S154" s="142">
        <v>0</v>
      </c>
      <c r="T154" s="143">
        <f t="shared" si="23"/>
        <v>0</v>
      </c>
      <c r="AR154" s="144" t="s">
        <v>350</v>
      </c>
      <c r="AT154" s="144" t="s">
        <v>194</v>
      </c>
      <c r="AU154" s="144" t="s">
        <v>89</v>
      </c>
      <c r="AY154" s="18" t="s">
        <v>192</v>
      </c>
      <c r="BE154" s="145">
        <f t="shared" si="24"/>
        <v>0</v>
      </c>
      <c r="BF154" s="145">
        <f t="shared" si="25"/>
        <v>0</v>
      </c>
      <c r="BG154" s="145">
        <f t="shared" si="26"/>
        <v>0</v>
      </c>
      <c r="BH154" s="145">
        <f t="shared" si="27"/>
        <v>0</v>
      </c>
      <c r="BI154" s="145">
        <f t="shared" si="28"/>
        <v>0</v>
      </c>
      <c r="BJ154" s="18" t="s">
        <v>22</v>
      </c>
      <c r="BK154" s="145">
        <f t="shared" si="29"/>
        <v>0</v>
      </c>
      <c r="BL154" s="18" t="s">
        <v>350</v>
      </c>
      <c r="BM154" s="144" t="s">
        <v>1031</v>
      </c>
    </row>
    <row r="155" spans="2:65" s="1" customFormat="1" ht="24.15" customHeight="1" x14ac:dyDescent="0.2">
      <c r="B155" s="33"/>
      <c r="C155" s="133" t="s">
        <v>697</v>
      </c>
      <c r="D155" s="133" t="s">
        <v>194</v>
      </c>
      <c r="E155" s="134" t="s">
        <v>6197</v>
      </c>
      <c r="F155" s="135" t="s">
        <v>6198</v>
      </c>
      <c r="G155" s="136" t="s">
        <v>269</v>
      </c>
      <c r="H155" s="137">
        <v>56</v>
      </c>
      <c r="I155" s="138"/>
      <c r="J155" s="139">
        <f t="shared" si="20"/>
        <v>0</v>
      </c>
      <c r="K155" s="135" t="s">
        <v>6083</v>
      </c>
      <c r="L155" s="33"/>
      <c r="M155" s="140" t="s">
        <v>20</v>
      </c>
      <c r="N155" s="141" t="s">
        <v>51</v>
      </c>
      <c r="P155" s="142">
        <f t="shared" si="21"/>
        <v>0</v>
      </c>
      <c r="Q155" s="142">
        <v>0</v>
      </c>
      <c r="R155" s="142">
        <f t="shared" si="22"/>
        <v>0</v>
      </c>
      <c r="S155" s="142">
        <v>0</v>
      </c>
      <c r="T155" s="143">
        <f t="shared" si="23"/>
        <v>0</v>
      </c>
      <c r="AR155" s="144" t="s">
        <v>350</v>
      </c>
      <c r="AT155" s="144" t="s">
        <v>194</v>
      </c>
      <c r="AU155" s="144" t="s">
        <v>89</v>
      </c>
      <c r="AY155" s="18" t="s">
        <v>192</v>
      </c>
      <c r="BE155" s="145">
        <f t="shared" si="24"/>
        <v>0</v>
      </c>
      <c r="BF155" s="145">
        <f t="shared" si="25"/>
        <v>0</v>
      </c>
      <c r="BG155" s="145">
        <f t="shared" si="26"/>
        <v>0</v>
      </c>
      <c r="BH155" s="145">
        <f t="shared" si="27"/>
        <v>0</v>
      </c>
      <c r="BI155" s="145">
        <f t="shared" si="28"/>
        <v>0</v>
      </c>
      <c r="BJ155" s="18" t="s">
        <v>22</v>
      </c>
      <c r="BK155" s="145">
        <f t="shared" si="29"/>
        <v>0</v>
      </c>
      <c r="BL155" s="18" t="s">
        <v>350</v>
      </c>
      <c r="BM155" s="144" t="s">
        <v>901</v>
      </c>
    </row>
    <row r="156" spans="2:65" s="1" customFormat="1" ht="24.15" customHeight="1" x14ac:dyDescent="0.2">
      <c r="B156" s="33"/>
      <c r="C156" s="133" t="s">
        <v>703</v>
      </c>
      <c r="D156" s="133" t="s">
        <v>194</v>
      </c>
      <c r="E156" s="134" t="s">
        <v>6199</v>
      </c>
      <c r="F156" s="135" t="s">
        <v>6200</v>
      </c>
      <c r="G156" s="136" t="s">
        <v>269</v>
      </c>
      <c r="H156" s="137">
        <v>62</v>
      </c>
      <c r="I156" s="138"/>
      <c r="J156" s="139">
        <f t="shared" si="20"/>
        <v>0</v>
      </c>
      <c r="K156" s="135" t="s">
        <v>6083</v>
      </c>
      <c r="L156" s="33"/>
      <c r="M156" s="140" t="s">
        <v>20</v>
      </c>
      <c r="N156" s="141" t="s">
        <v>51</v>
      </c>
      <c r="P156" s="142">
        <f t="shared" si="21"/>
        <v>0</v>
      </c>
      <c r="Q156" s="142">
        <v>0</v>
      </c>
      <c r="R156" s="142">
        <f t="shared" si="22"/>
        <v>0</v>
      </c>
      <c r="S156" s="142">
        <v>0</v>
      </c>
      <c r="T156" s="143">
        <f t="shared" si="23"/>
        <v>0</v>
      </c>
      <c r="AR156" s="144" t="s">
        <v>350</v>
      </c>
      <c r="AT156" s="144" t="s">
        <v>194</v>
      </c>
      <c r="AU156" s="144" t="s">
        <v>89</v>
      </c>
      <c r="AY156" s="18" t="s">
        <v>192</v>
      </c>
      <c r="BE156" s="145">
        <f t="shared" si="24"/>
        <v>0</v>
      </c>
      <c r="BF156" s="145">
        <f t="shared" si="25"/>
        <v>0</v>
      </c>
      <c r="BG156" s="145">
        <f t="shared" si="26"/>
        <v>0</v>
      </c>
      <c r="BH156" s="145">
        <f t="shared" si="27"/>
        <v>0</v>
      </c>
      <c r="BI156" s="145">
        <f t="shared" si="28"/>
        <v>0</v>
      </c>
      <c r="BJ156" s="18" t="s">
        <v>22</v>
      </c>
      <c r="BK156" s="145">
        <f t="shared" si="29"/>
        <v>0</v>
      </c>
      <c r="BL156" s="18" t="s">
        <v>350</v>
      </c>
      <c r="BM156" s="144" t="s">
        <v>895</v>
      </c>
    </row>
    <row r="157" spans="2:65" s="1" customFormat="1" ht="24.15" customHeight="1" x14ac:dyDescent="0.2">
      <c r="B157" s="33"/>
      <c r="C157" s="133" t="s">
        <v>708</v>
      </c>
      <c r="D157" s="133" t="s">
        <v>194</v>
      </c>
      <c r="E157" s="134" t="s">
        <v>6201</v>
      </c>
      <c r="F157" s="135" t="s">
        <v>6202</v>
      </c>
      <c r="G157" s="136" t="s">
        <v>269</v>
      </c>
      <c r="H157" s="137">
        <v>62</v>
      </c>
      <c r="I157" s="138"/>
      <c r="J157" s="139">
        <f t="shared" si="20"/>
        <v>0</v>
      </c>
      <c r="K157" s="135" t="s">
        <v>6083</v>
      </c>
      <c r="L157" s="33"/>
      <c r="M157" s="140" t="s">
        <v>20</v>
      </c>
      <c r="N157" s="141" t="s">
        <v>51</v>
      </c>
      <c r="P157" s="142">
        <f t="shared" si="21"/>
        <v>0</v>
      </c>
      <c r="Q157" s="142">
        <v>0</v>
      </c>
      <c r="R157" s="142">
        <f t="shared" si="22"/>
        <v>0</v>
      </c>
      <c r="S157" s="142">
        <v>0</v>
      </c>
      <c r="T157" s="143">
        <f t="shared" si="23"/>
        <v>0</v>
      </c>
      <c r="AR157" s="144" t="s">
        <v>350</v>
      </c>
      <c r="AT157" s="144" t="s">
        <v>194</v>
      </c>
      <c r="AU157" s="144" t="s">
        <v>89</v>
      </c>
      <c r="AY157" s="18" t="s">
        <v>192</v>
      </c>
      <c r="BE157" s="145">
        <f t="shared" si="24"/>
        <v>0</v>
      </c>
      <c r="BF157" s="145">
        <f t="shared" si="25"/>
        <v>0</v>
      </c>
      <c r="BG157" s="145">
        <f t="shared" si="26"/>
        <v>0</v>
      </c>
      <c r="BH157" s="145">
        <f t="shared" si="27"/>
        <v>0</v>
      </c>
      <c r="BI157" s="145">
        <f t="shared" si="28"/>
        <v>0</v>
      </c>
      <c r="BJ157" s="18" t="s">
        <v>22</v>
      </c>
      <c r="BK157" s="145">
        <f t="shared" si="29"/>
        <v>0</v>
      </c>
      <c r="BL157" s="18" t="s">
        <v>350</v>
      </c>
      <c r="BM157" s="144" t="s">
        <v>2200</v>
      </c>
    </row>
    <row r="158" spans="2:65" s="1" customFormat="1" ht="24.15" customHeight="1" x14ac:dyDescent="0.2">
      <c r="B158" s="33"/>
      <c r="C158" s="133" t="s">
        <v>713</v>
      </c>
      <c r="D158" s="133" t="s">
        <v>194</v>
      </c>
      <c r="E158" s="134" t="s">
        <v>6203</v>
      </c>
      <c r="F158" s="135" t="s">
        <v>6204</v>
      </c>
      <c r="G158" s="136" t="s">
        <v>269</v>
      </c>
      <c r="H158" s="137">
        <v>42</v>
      </c>
      <c r="I158" s="138"/>
      <c r="J158" s="139">
        <f t="shared" si="20"/>
        <v>0</v>
      </c>
      <c r="K158" s="135" t="s">
        <v>6083</v>
      </c>
      <c r="L158" s="33"/>
      <c r="M158" s="140" t="s">
        <v>20</v>
      </c>
      <c r="N158" s="141" t="s">
        <v>51</v>
      </c>
      <c r="P158" s="142">
        <f t="shared" si="21"/>
        <v>0</v>
      </c>
      <c r="Q158" s="142">
        <v>0</v>
      </c>
      <c r="R158" s="142">
        <f t="shared" si="22"/>
        <v>0</v>
      </c>
      <c r="S158" s="142">
        <v>0</v>
      </c>
      <c r="T158" s="143">
        <f t="shared" si="23"/>
        <v>0</v>
      </c>
      <c r="AR158" s="144" t="s">
        <v>350</v>
      </c>
      <c r="AT158" s="144" t="s">
        <v>194</v>
      </c>
      <c r="AU158" s="144" t="s">
        <v>89</v>
      </c>
      <c r="AY158" s="18" t="s">
        <v>192</v>
      </c>
      <c r="BE158" s="145">
        <f t="shared" si="24"/>
        <v>0</v>
      </c>
      <c r="BF158" s="145">
        <f t="shared" si="25"/>
        <v>0</v>
      </c>
      <c r="BG158" s="145">
        <f t="shared" si="26"/>
        <v>0</v>
      </c>
      <c r="BH158" s="145">
        <f t="shared" si="27"/>
        <v>0</v>
      </c>
      <c r="BI158" s="145">
        <f t="shared" si="28"/>
        <v>0</v>
      </c>
      <c r="BJ158" s="18" t="s">
        <v>22</v>
      </c>
      <c r="BK158" s="145">
        <f t="shared" si="29"/>
        <v>0</v>
      </c>
      <c r="BL158" s="18" t="s">
        <v>350</v>
      </c>
      <c r="BM158" s="144" t="s">
        <v>2217</v>
      </c>
    </row>
    <row r="159" spans="2:65" s="1" customFormat="1" ht="24.15" customHeight="1" x14ac:dyDescent="0.2">
      <c r="B159" s="33"/>
      <c r="C159" s="133" t="s">
        <v>718</v>
      </c>
      <c r="D159" s="133" t="s">
        <v>194</v>
      </c>
      <c r="E159" s="134" t="s">
        <v>6205</v>
      </c>
      <c r="F159" s="135" t="s">
        <v>6206</v>
      </c>
      <c r="G159" s="136" t="s">
        <v>269</v>
      </c>
      <c r="H159" s="137">
        <v>42</v>
      </c>
      <c r="I159" s="138"/>
      <c r="J159" s="139">
        <f t="shared" si="20"/>
        <v>0</v>
      </c>
      <c r="K159" s="135" t="s">
        <v>6083</v>
      </c>
      <c r="L159" s="33"/>
      <c r="M159" s="140" t="s">
        <v>20</v>
      </c>
      <c r="N159" s="141" t="s">
        <v>51</v>
      </c>
      <c r="P159" s="142">
        <f t="shared" si="21"/>
        <v>0</v>
      </c>
      <c r="Q159" s="142">
        <v>0</v>
      </c>
      <c r="R159" s="142">
        <f t="shared" si="22"/>
        <v>0</v>
      </c>
      <c r="S159" s="142">
        <v>0</v>
      </c>
      <c r="T159" s="143">
        <f t="shared" si="23"/>
        <v>0</v>
      </c>
      <c r="AR159" s="144" t="s">
        <v>350</v>
      </c>
      <c r="AT159" s="144" t="s">
        <v>194</v>
      </c>
      <c r="AU159" s="144" t="s">
        <v>89</v>
      </c>
      <c r="AY159" s="18" t="s">
        <v>192</v>
      </c>
      <c r="BE159" s="145">
        <f t="shared" si="24"/>
        <v>0</v>
      </c>
      <c r="BF159" s="145">
        <f t="shared" si="25"/>
        <v>0</v>
      </c>
      <c r="BG159" s="145">
        <f t="shared" si="26"/>
        <v>0</v>
      </c>
      <c r="BH159" s="145">
        <f t="shared" si="27"/>
        <v>0</v>
      </c>
      <c r="BI159" s="145">
        <f t="shared" si="28"/>
        <v>0</v>
      </c>
      <c r="BJ159" s="18" t="s">
        <v>22</v>
      </c>
      <c r="BK159" s="145">
        <f t="shared" si="29"/>
        <v>0</v>
      </c>
      <c r="BL159" s="18" t="s">
        <v>350</v>
      </c>
      <c r="BM159" s="144" t="s">
        <v>2232</v>
      </c>
    </row>
    <row r="160" spans="2:65" s="1" customFormat="1" ht="24.15" customHeight="1" x14ac:dyDescent="0.2">
      <c r="B160" s="33"/>
      <c r="C160" s="133" t="s">
        <v>725</v>
      </c>
      <c r="D160" s="133" t="s">
        <v>194</v>
      </c>
      <c r="E160" s="134" t="s">
        <v>6207</v>
      </c>
      <c r="F160" s="135" t="s">
        <v>6208</v>
      </c>
      <c r="G160" s="136" t="s">
        <v>269</v>
      </c>
      <c r="H160" s="137">
        <v>54</v>
      </c>
      <c r="I160" s="138"/>
      <c r="J160" s="139">
        <f t="shared" si="20"/>
        <v>0</v>
      </c>
      <c r="K160" s="135" t="s">
        <v>6083</v>
      </c>
      <c r="L160" s="33"/>
      <c r="M160" s="140" t="s">
        <v>20</v>
      </c>
      <c r="N160" s="141" t="s">
        <v>51</v>
      </c>
      <c r="P160" s="142">
        <f t="shared" si="21"/>
        <v>0</v>
      </c>
      <c r="Q160" s="142">
        <v>0</v>
      </c>
      <c r="R160" s="142">
        <f t="shared" si="22"/>
        <v>0</v>
      </c>
      <c r="S160" s="142">
        <v>0</v>
      </c>
      <c r="T160" s="143">
        <f t="shared" si="23"/>
        <v>0</v>
      </c>
      <c r="AR160" s="144" t="s">
        <v>350</v>
      </c>
      <c r="AT160" s="144" t="s">
        <v>194</v>
      </c>
      <c r="AU160" s="144" t="s">
        <v>89</v>
      </c>
      <c r="AY160" s="18" t="s">
        <v>192</v>
      </c>
      <c r="BE160" s="145">
        <f t="shared" si="24"/>
        <v>0</v>
      </c>
      <c r="BF160" s="145">
        <f t="shared" si="25"/>
        <v>0</v>
      </c>
      <c r="BG160" s="145">
        <f t="shared" si="26"/>
        <v>0</v>
      </c>
      <c r="BH160" s="145">
        <f t="shared" si="27"/>
        <v>0</v>
      </c>
      <c r="BI160" s="145">
        <f t="shared" si="28"/>
        <v>0</v>
      </c>
      <c r="BJ160" s="18" t="s">
        <v>22</v>
      </c>
      <c r="BK160" s="145">
        <f t="shared" si="29"/>
        <v>0</v>
      </c>
      <c r="BL160" s="18" t="s">
        <v>350</v>
      </c>
      <c r="BM160" s="144" t="s">
        <v>2248</v>
      </c>
    </row>
    <row r="161" spans="2:65" s="1" customFormat="1" ht="24.15" customHeight="1" x14ac:dyDescent="0.2">
      <c r="B161" s="33"/>
      <c r="C161" s="133" t="s">
        <v>731</v>
      </c>
      <c r="D161" s="133" t="s">
        <v>194</v>
      </c>
      <c r="E161" s="134" t="s">
        <v>6209</v>
      </c>
      <c r="F161" s="135" t="s">
        <v>6210</v>
      </c>
      <c r="G161" s="136" t="s">
        <v>269</v>
      </c>
      <c r="H161" s="137">
        <v>54</v>
      </c>
      <c r="I161" s="138"/>
      <c r="J161" s="139">
        <f t="shared" si="20"/>
        <v>0</v>
      </c>
      <c r="K161" s="135" t="s">
        <v>6083</v>
      </c>
      <c r="L161" s="33"/>
      <c r="M161" s="140" t="s">
        <v>20</v>
      </c>
      <c r="N161" s="141" t="s">
        <v>51</v>
      </c>
      <c r="P161" s="142">
        <f t="shared" si="21"/>
        <v>0</v>
      </c>
      <c r="Q161" s="142">
        <v>0</v>
      </c>
      <c r="R161" s="142">
        <f t="shared" si="22"/>
        <v>0</v>
      </c>
      <c r="S161" s="142">
        <v>0</v>
      </c>
      <c r="T161" s="143">
        <f t="shared" si="23"/>
        <v>0</v>
      </c>
      <c r="AR161" s="144" t="s">
        <v>350</v>
      </c>
      <c r="AT161" s="144" t="s">
        <v>194</v>
      </c>
      <c r="AU161" s="144" t="s">
        <v>89</v>
      </c>
      <c r="AY161" s="18" t="s">
        <v>192</v>
      </c>
      <c r="BE161" s="145">
        <f t="shared" si="24"/>
        <v>0</v>
      </c>
      <c r="BF161" s="145">
        <f t="shared" si="25"/>
        <v>0</v>
      </c>
      <c r="BG161" s="145">
        <f t="shared" si="26"/>
        <v>0</v>
      </c>
      <c r="BH161" s="145">
        <f t="shared" si="27"/>
        <v>0</v>
      </c>
      <c r="BI161" s="145">
        <f t="shared" si="28"/>
        <v>0</v>
      </c>
      <c r="BJ161" s="18" t="s">
        <v>22</v>
      </c>
      <c r="BK161" s="145">
        <f t="shared" si="29"/>
        <v>0</v>
      </c>
      <c r="BL161" s="18" t="s">
        <v>350</v>
      </c>
      <c r="BM161" s="144" t="s">
        <v>2260</v>
      </c>
    </row>
    <row r="162" spans="2:65" s="1" customFormat="1" ht="24.15" customHeight="1" x14ac:dyDescent="0.2">
      <c r="B162" s="33"/>
      <c r="C162" s="133" t="s">
        <v>737</v>
      </c>
      <c r="D162" s="133" t="s">
        <v>194</v>
      </c>
      <c r="E162" s="134" t="s">
        <v>6211</v>
      </c>
      <c r="F162" s="135" t="s">
        <v>6212</v>
      </c>
      <c r="G162" s="136" t="s">
        <v>269</v>
      </c>
      <c r="H162" s="137">
        <v>104</v>
      </c>
      <c r="I162" s="138"/>
      <c r="J162" s="139">
        <f t="shared" si="20"/>
        <v>0</v>
      </c>
      <c r="K162" s="135" t="s">
        <v>6083</v>
      </c>
      <c r="L162" s="33"/>
      <c r="M162" s="140" t="s">
        <v>20</v>
      </c>
      <c r="N162" s="141" t="s">
        <v>51</v>
      </c>
      <c r="P162" s="142">
        <f t="shared" si="21"/>
        <v>0</v>
      </c>
      <c r="Q162" s="142">
        <v>0</v>
      </c>
      <c r="R162" s="142">
        <f t="shared" si="22"/>
        <v>0</v>
      </c>
      <c r="S162" s="142">
        <v>0</v>
      </c>
      <c r="T162" s="143">
        <f t="shared" si="23"/>
        <v>0</v>
      </c>
      <c r="AR162" s="144" t="s">
        <v>350</v>
      </c>
      <c r="AT162" s="144" t="s">
        <v>194</v>
      </c>
      <c r="AU162" s="144" t="s">
        <v>89</v>
      </c>
      <c r="AY162" s="18" t="s">
        <v>192</v>
      </c>
      <c r="BE162" s="145">
        <f t="shared" si="24"/>
        <v>0</v>
      </c>
      <c r="BF162" s="145">
        <f t="shared" si="25"/>
        <v>0</v>
      </c>
      <c r="BG162" s="145">
        <f t="shared" si="26"/>
        <v>0</v>
      </c>
      <c r="BH162" s="145">
        <f t="shared" si="27"/>
        <v>0</v>
      </c>
      <c r="BI162" s="145">
        <f t="shared" si="28"/>
        <v>0</v>
      </c>
      <c r="BJ162" s="18" t="s">
        <v>22</v>
      </c>
      <c r="BK162" s="145">
        <f t="shared" si="29"/>
        <v>0</v>
      </c>
      <c r="BL162" s="18" t="s">
        <v>350</v>
      </c>
      <c r="BM162" s="144" t="s">
        <v>2272</v>
      </c>
    </row>
    <row r="163" spans="2:65" s="1" customFormat="1" ht="24.15" customHeight="1" x14ac:dyDescent="0.2">
      <c r="B163" s="33"/>
      <c r="C163" s="133" t="s">
        <v>745</v>
      </c>
      <c r="D163" s="133" t="s">
        <v>194</v>
      </c>
      <c r="E163" s="134" t="s">
        <v>6213</v>
      </c>
      <c r="F163" s="135" t="s">
        <v>6214</v>
      </c>
      <c r="G163" s="136" t="s">
        <v>269</v>
      </c>
      <c r="H163" s="137">
        <v>104</v>
      </c>
      <c r="I163" s="138"/>
      <c r="J163" s="139">
        <f t="shared" si="20"/>
        <v>0</v>
      </c>
      <c r="K163" s="135" t="s">
        <v>6083</v>
      </c>
      <c r="L163" s="33"/>
      <c r="M163" s="140" t="s">
        <v>20</v>
      </c>
      <c r="N163" s="141" t="s">
        <v>51</v>
      </c>
      <c r="P163" s="142">
        <f t="shared" si="21"/>
        <v>0</v>
      </c>
      <c r="Q163" s="142">
        <v>0</v>
      </c>
      <c r="R163" s="142">
        <f t="shared" si="22"/>
        <v>0</v>
      </c>
      <c r="S163" s="142">
        <v>0</v>
      </c>
      <c r="T163" s="143">
        <f t="shared" si="23"/>
        <v>0</v>
      </c>
      <c r="AR163" s="144" t="s">
        <v>350</v>
      </c>
      <c r="AT163" s="144" t="s">
        <v>194</v>
      </c>
      <c r="AU163" s="144" t="s">
        <v>89</v>
      </c>
      <c r="AY163" s="18" t="s">
        <v>192</v>
      </c>
      <c r="BE163" s="145">
        <f t="shared" si="24"/>
        <v>0</v>
      </c>
      <c r="BF163" s="145">
        <f t="shared" si="25"/>
        <v>0</v>
      </c>
      <c r="BG163" s="145">
        <f t="shared" si="26"/>
        <v>0</v>
      </c>
      <c r="BH163" s="145">
        <f t="shared" si="27"/>
        <v>0</v>
      </c>
      <c r="BI163" s="145">
        <f t="shared" si="28"/>
        <v>0</v>
      </c>
      <c r="BJ163" s="18" t="s">
        <v>22</v>
      </c>
      <c r="BK163" s="145">
        <f t="shared" si="29"/>
        <v>0</v>
      </c>
      <c r="BL163" s="18" t="s">
        <v>350</v>
      </c>
      <c r="BM163" s="144" t="s">
        <v>2287</v>
      </c>
    </row>
    <row r="164" spans="2:65" s="1" customFormat="1" ht="24.15" customHeight="1" x14ac:dyDescent="0.2">
      <c r="B164" s="33"/>
      <c r="C164" s="133" t="s">
        <v>754</v>
      </c>
      <c r="D164" s="133" t="s">
        <v>194</v>
      </c>
      <c r="E164" s="134" t="s">
        <v>6215</v>
      </c>
      <c r="F164" s="135" t="s">
        <v>6216</v>
      </c>
      <c r="G164" s="136" t="s">
        <v>269</v>
      </c>
      <c r="H164" s="137">
        <v>32</v>
      </c>
      <c r="I164" s="138"/>
      <c r="J164" s="139">
        <f t="shared" si="20"/>
        <v>0</v>
      </c>
      <c r="K164" s="135" t="s">
        <v>6083</v>
      </c>
      <c r="L164" s="33"/>
      <c r="M164" s="140" t="s">
        <v>20</v>
      </c>
      <c r="N164" s="141" t="s">
        <v>51</v>
      </c>
      <c r="P164" s="142">
        <f t="shared" si="21"/>
        <v>0</v>
      </c>
      <c r="Q164" s="142">
        <v>0</v>
      </c>
      <c r="R164" s="142">
        <f t="shared" si="22"/>
        <v>0</v>
      </c>
      <c r="S164" s="142">
        <v>0</v>
      </c>
      <c r="T164" s="143">
        <f t="shared" si="23"/>
        <v>0</v>
      </c>
      <c r="AR164" s="144" t="s">
        <v>350</v>
      </c>
      <c r="AT164" s="144" t="s">
        <v>194</v>
      </c>
      <c r="AU164" s="144" t="s">
        <v>89</v>
      </c>
      <c r="AY164" s="18" t="s">
        <v>192</v>
      </c>
      <c r="BE164" s="145">
        <f t="shared" si="24"/>
        <v>0</v>
      </c>
      <c r="BF164" s="145">
        <f t="shared" si="25"/>
        <v>0</v>
      </c>
      <c r="BG164" s="145">
        <f t="shared" si="26"/>
        <v>0</v>
      </c>
      <c r="BH164" s="145">
        <f t="shared" si="27"/>
        <v>0</v>
      </c>
      <c r="BI164" s="145">
        <f t="shared" si="28"/>
        <v>0</v>
      </c>
      <c r="BJ164" s="18" t="s">
        <v>22</v>
      </c>
      <c r="BK164" s="145">
        <f t="shared" si="29"/>
        <v>0</v>
      </c>
      <c r="BL164" s="18" t="s">
        <v>350</v>
      </c>
      <c r="BM164" s="144" t="s">
        <v>2298</v>
      </c>
    </row>
    <row r="165" spans="2:65" s="1" customFormat="1" ht="24.15" customHeight="1" x14ac:dyDescent="0.2">
      <c r="B165" s="33"/>
      <c r="C165" s="133" t="s">
        <v>764</v>
      </c>
      <c r="D165" s="133" t="s">
        <v>194</v>
      </c>
      <c r="E165" s="134" t="s">
        <v>6217</v>
      </c>
      <c r="F165" s="135" t="s">
        <v>6218</v>
      </c>
      <c r="G165" s="136" t="s">
        <v>269</v>
      </c>
      <c r="H165" s="137">
        <v>32</v>
      </c>
      <c r="I165" s="138"/>
      <c r="J165" s="139">
        <f t="shared" si="20"/>
        <v>0</v>
      </c>
      <c r="K165" s="135" t="s">
        <v>6083</v>
      </c>
      <c r="L165" s="33"/>
      <c r="M165" s="140" t="s">
        <v>20</v>
      </c>
      <c r="N165" s="141" t="s">
        <v>51</v>
      </c>
      <c r="P165" s="142">
        <f t="shared" si="21"/>
        <v>0</v>
      </c>
      <c r="Q165" s="142">
        <v>0</v>
      </c>
      <c r="R165" s="142">
        <f t="shared" si="22"/>
        <v>0</v>
      </c>
      <c r="S165" s="142">
        <v>0</v>
      </c>
      <c r="T165" s="143">
        <f t="shared" si="23"/>
        <v>0</v>
      </c>
      <c r="AR165" s="144" t="s">
        <v>350</v>
      </c>
      <c r="AT165" s="144" t="s">
        <v>194</v>
      </c>
      <c r="AU165" s="144" t="s">
        <v>89</v>
      </c>
      <c r="AY165" s="18" t="s">
        <v>192</v>
      </c>
      <c r="BE165" s="145">
        <f t="shared" si="24"/>
        <v>0</v>
      </c>
      <c r="BF165" s="145">
        <f t="shared" si="25"/>
        <v>0</v>
      </c>
      <c r="BG165" s="145">
        <f t="shared" si="26"/>
        <v>0</v>
      </c>
      <c r="BH165" s="145">
        <f t="shared" si="27"/>
        <v>0</v>
      </c>
      <c r="BI165" s="145">
        <f t="shared" si="28"/>
        <v>0</v>
      </c>
      <c r="BJ165" s="18" t="s">
        <v>22</v>
      </c>
      <c r="BK165" s="145">
        <f t="shared" si="29"/>
        <v>0</v>
      </c>
      <c r="BL165" s="18" t="s">
        <v>350</v>
      </c>
      <c r="BM165" s="144" t="s">
        <v>2330</v>
      </c>
    </row>
    <row r="166" spans="2:65" s="1" customFormat="1" ht="24.15" customHeight="1" x14ac:dyDescent="0.2">
      <c r="B166" s="33"/>
      <c r="C166" s="133" t="s">
        <v>772</v>
      </c>
      <c r="D166" s="133" t="s">
        <v>194</v>
      </c>
      <c r="E166" s="134" t="s">
        <v>6219</v>
      </c>
      <c r="F166" s="135" t="s">
        <v>6220</v>
      </c>
      <c r="G166" s="136" t="s">
        <v>269</v>
      </c>
      <c r="H166" s="137">
        <v>55</v>
      </c>
      <c r="I166" s="138"/>
      <c r="J166" s="139">
        <f t="shared" si="20"/>
        <v>0</v>
      </c>
      <c r="K166" s="135" t="s">
        <v>6083</v>
      </c>
      <c r="L166" s="33"/>
      <c r="M166" s="140" t="s">
        <v>20</v>
      </c>
      <c r="N166" s="141" t="s">
        <v>51</v>
      </c>
      <c r="P166" s="142">
        <f t="shared" si="21"/>
        <v>0</v>
      </c>
      <c r="Q166" s="142">
        <v>0</v>
      </c>
      <c r="R166" s="142">
        <f t="shared" si="22"/>
        <v>0</v>
      </c>
      <c r="S166" s="142">
        <v>0</v>
      </c>
      <c r="T166" s="143">
        <f t="shared" si="23"/>
        <v>0</v>
      </c>
      <c r="AR166" s="144" t="s">
        <v>350</v>
      </c>
      <c r="AT166" s="144" t="s">
        <v>194</v>
      </c>
      <c r="AU166" s="144" t="s">
        <v>89</v>
      </c>
      <c r="AY166" s="18" t="s">
        <v>192</v>
      </c>
      <c r="BE166" s="145">
        <f t="shared" si="24"/>
        <v>0</v>
      </c>
      <c r="BF166" s="145">
        <f t="shared" si="25"/>
        <v>0</v>
      </c>
      <c r="BG166" s="145">
        <f t="shared" si="26"/>
        <v>0</v>
      </c>
      <c r="BH166" s="145">
        <f t="shared" si="27"/>
        <v>0</v>
      </c>
      <c r="BI166" s="145">
        <f t="shared" si="28"/>
        <v>0</v>
      </c>
      <c r="BJ166" s="18" t="s">
        <v>22</v>
      </c>
      <c r="BK166" s="145">
        <f t="shared" si="29"/>
        <v>0</v>
      </c>
      <c r="BL166" s="18" t="s">
        <v>350</v>
      </c>
      <c r="BM166" s="144" t="s">
        <v>2383</v>
      </c>
    </row>
    <row r="167" spans="2:65" s="1" customFormat="1" ht="24.15" customHeight="1" x14ac:dyDescent="0.2">
      <c r="B167" s="33"/>
      <c r="C167" s="133" t="s">
        <v>780</v>
      </c>
      <c r="D167" s="133" t="s">
        <v>194</v>
      </c>
      <c r="E167" s="134" t="s">
        <v>6221</v>
      </c>
      <c r="F167" s="135" t="s">
        <v>6222</v>
      </c>
      <c r="G167" s="136" t="s">
        <v>269</v>
      </c>
      <c r="H167" s="137">
        <v>55</v>
      </c>
      <c r="I167" s="138"/>
      <c r="J167" s="139">
        <f t="shared" si="20"/>
        <v>0</v>
      </c>
      <c r="K167" s="135" t="s">
        <v>6083</v>
      </c>
      <c r="L167" s="33"/>
      <c r="M167" s="140" t="s">
        <v>20</v>
      </c>
      <c r="N167" s="141" t="s">
        <v>51</v>
      </c>
      <c r="P167" s="142">
        <f t="shared" si="21"/>
        <v>0</v>
      </c>
      <c r="Q167" s="142">
        <v>0</v>
      </c>
      <c r="R167" s="142">
        <f t="shared" si="22"/>
        <v>0</v>
      </c>
      <c r="S167" s="142">
        <v>0</v>
      </c>
      <c r="T167" s="143">
        <f t="shared" si="23"/>
        <v>0</v>
      </c>
      <c r="AR167" s="144" t="s">
        <v>350</v>
      </c>
      <c r="AT167" s="144" t="s">
        <v>194</v>
      </c>
      <c r="AU167" s="144" t="s">
        <v>89</v>
      </c>
      <c r="AY167" s="18" t="s">
        <v>192</v>
      </c>
      <c r="BE167" s="145">
        <f t="shared" si="24"/>
        <v>0</v>
      </c>
      <c r="BF167" s="145">
        <f t="shared" si="25"/>
        <v>0</v>
      </c>
      <c r="BG167" s="145">
        <f t="shared" si="26"/>
        <v>0</v>
      </c>
      <c r="BH167" s="145">
        <f t="shared" si="27"/>
        <v>0</v>
      </c>
      <c r="BI167" s="145">
        <f t="shared" si="28"/>
        <v>0</v>
      </c>
      <c r="BJ167" s="18" t="s">
        <v>22</v>
      </c>
      <c r="BK167" s="145">
        <f t="shared" si="29"/>
        <v>0</v>
      </c>
      <c r="BL167" s="18" t="s">
        <v>350</v>
      </c>
      <c r="BM167" s="144" t="s">
        <v>2396</v>
      </c>
    </row>
    <row r="168" spans="2:65" s="1" customFormat="1" ht="24.15" customHeight="1" x14ac:dyDescent="0.2">
      <c r="B168" s="33"/>
      <c r="C168" s="133" t="s">
        <v>790</v>
      </c>
      <c r="D168" s="133" t="s">
        <v>194</v>
      </c>
      <c r="E168" s="134" t="s">
        <v>6223</v>
      </c>
      <c r="F168" s="135" t="s">
        <v>6224</v>
      </c>
      <c r="G168" s="136" t="s">
        <v>269</v>
      </c>
      <c r="H168" s="137">
        <v>46</v>
      </c>
      <c r="I168" s="138"/>
      <c r="J168" s="139">
        <f t="shared" si="20"/>
        <v>0</v>
      </c>
      <c r="K168" s="135" t="s">
        <v>6083</v>
      </c>
      <c r="L168" s="33"/>
      <c r="M168" s="140" t="s">
        <v>20</v>
      </c>
      <c r="N168" s="141" t="s">
        <v>51</v>
      </c>
      <c r="P168" s="142">
        <f t="shared" si="21"/>
        <v>0</v>
      </c>
      <c r="Q168" s="142">
        <v>0</v>
      </c>
      <c r="R168" s="142">
        <f t="shared" si="22"/>
        <v>0</v>
      </c>
      <c r="S168" s="142">
        <v>0</v>
      </c>
      <c r="T168" s="143">
        <f t="shared" si="23"/>
        <v>0</v>
      </c>
      <c r="AR168" s="144" t="s">
        <v>350</v>
      </c>
      <c r="AT168" s="144" t="s">
        <v>194</v>
      </c>
      <c r="AU168" s="144" t="s">
        <v>89</v>
      </c>
      <c r="AY168" s="18" t="s">
        <v>192</v>
      </c>
      <c r="BE168" s="145">
        <f t="shared" si="24"/>
        <v>0</v>
      </c>
      <c r="BF168" s="145">
        <f t="shared" si="25"/>
        <v>0</v>
      </c>
      <c r="BG168" s="145">
        <f t="shared" si="26"/>
        <v>0</v>
      </c>
      <c r="BH168" s="145">
        <f t="shared" si="27"/>
        <v>0</v>
      </c>
      <c r="BI168" s="145">
        <f t="shared" si="28"/>
        <v>0</v>
      </c>
      <c r="BJ168" s="18" t="s">
        <v>22</v>
      </c>
      <c r="BK168" s="145">
        <f t="shared" si="29"/>
        <v>0</v>
      </c>
      <c r="BL168" s="18" t="s">
        <v>350</v>
      </c>
      <c r="BM168" s="144" t="s">
        <v>2421</v>
      </c>
    </row>
    <row r="169" spans="2:65" s="1" customFormat="1" ht="24.15" customHeight="1" x14ac:dyDescent="0.2">
      <c r="B169" s="33"/>
      <c r="C169" s="133" t="s">
        <v>797</v>
      </c>
      <c r="D169" s="133" t="s">
        <v>194</v>
      </c>
      <c r="E169" s="134" t="s">
        <v>6225</v>
      </c>
      <c r="F169" s="135" t="s">
        <v>6226</v>
      </c>
      <c r="G169" s="136" t="s">
        <v>269</v>
      </c>
      <c r="H169" s="137">
        <v>46</v>
      </c>
      <c r="I169" s="138"/>
      <c r="J169" s="139">
        <f t="shared" si="20"/>
        <v>0</v>
      </c>
      <c r="K169" s="135" t="s">
        <v>6083</v>
      </c>
      <c r="L169" s="33"/>
      <c r="M169" s="140" t="s">
        <v>20</v>
      </c>
      <c r="N169" s="141" t="s">
        <v>51</v>
      </c>
      <c r="P169" s="142">
        <f t="shared" si="21"/>
        <v>0</v>
      </c>
      <c r="Q169" s="142">
        <v>0</v>
      </c>
      <c r="R169" s="142">
        <f t="shared" si="22"/>
        <v>0</v>
      </c>
      <c r="S169" s="142">
        <v>0</v>
      </c>
      <c r="T169" s="143">
        <f t="shared" si="23"/>
        <v>0</v>
      </c>
      <c r="AR169" s="144" t="s">
        <v>350</v>
      </c>
      <c r="AT169" s="144" t="s">
        <v>194</v>
      </c>
      <c r="AU169" s="144" t="s">
        <v>89</v>
      </c>
      <c r="AY169" s="18" t="s">
        <v>192</v>
      </c>
      <c r="BE169" s="145">
        <f t="shared" si="24"/>
        <v>0</v>
      </c>
      <c r="BF169" s="145">
        <f t="shared" si="25"/>
        <v>0</v>
      </c>
      <c r="BG169" s="145">
        <f t="shared" si="26"/>
        <v>0</v>
      </c>
      <c r="BH169" s="145">
        <f t="shared" si="27"/>
        <v>0</v>
      </c>
      <c r="BI169" s="145">
        <f t="shared" si="28"/>
        <v>0</v>
      </c>
      <c r="BJ169" s="18" t="s">
        <v>22</v>
      </c>
      <c r="BK169" s="145">
        <f t="shared" si="29"/>
        <v>0</v>
      </c>
      <c r="BL169" s="18" t="s">
        <v>350</v>
      </c>
      <c r="BM169" s="144" t="s">
        <v>2445</v>
      </c>
    </row>
    <row r="170" spans="2:65" s="1" customFormat="1" ht="24.15" customHeight="1" x14ac:dyDescent="0.2">
      <c r="B170" s="33"/>
      <c r="C170" s="133" t="s">
        <v>802</v>
      </c>
      <c r="D170" s="133" t="s">
        <v>194</v>
      </c>
      <c r="E170" s="134" t="s">
        <v>6227</v>
      </c>
      <c r="F170" s="135" t="s">
        <v>6228</v>
      </c>
      <c r="G170" s="136" t="s">
        <v>269</v>
      </c>
      <c r="H170" s="137">
        <v>22</v>
      </c>
      <c r="I170" s="138"/>
      <c r="J170" s="139">
        <f t="shared" si="20"/>
        <v>0</v>
      </c>
      <c r="K170" s="135" t="s">
        <v>6083</v>
      </c>
      <c r="L170" s="33"/>
      <c r="M170" s="140" t="s">
        <v>20</v>
      </c>
      <c r="N170" s="141" t="s">
        <v>51</v>
      </c>
      <c r="P170" s="142">
        <f t="shared" si="21"/>
        <v>0</v>
      </c>
      <c r="Q170" s="142">
        <v>0</v>
      </c>
      <c r="R170" s="142">
        <f t="shared" si="22"/>
        <v>0</v>
      </c>
      <c r="S170" s="142">
        <v>0</v>
      </c>
      <c r="T170" s="143">
        <f t="shared" si="23"/>
        <v>0</v>
      </c>
      <c r="AR170" s="144" t="s">
        <v>350</v>
      </c>
      <c r="AT170" s="144" t="s">
        <v>194</v>
      </c>
      <c r="AU170" s="144" t="s">
        <v>89</v>
      </c>
      <c r="AY170" s="18" t="s">
        <v>192</v>
      </c>
      <c r="BE170" s="145">
        <f t="shared" si="24"/>
        <v>0</v>
      </c>
      <c r="BF170" s="145">
        <f t="shared" si="25"/>
        <v>0</v>
      </c>
      <c r="BG170" s="145">
        <f t="shared" si="26"/>
        <v>0</v>
      </c>
      <c r="BH170" s="145">
        <f t="shared" si="27"/>
        <v>0</v>
      </c>
      <c r="BI170" s="145">
        <f t="shared" si="28"/>
        <v>0</v>
      </c>
      <c r="BJ170" s="18" t="s">
        <v>22</v>
      </c>
      <c r="BK170" s="145">
        <f t="shared" si="29"/>
        <v>0</v>
      </c>
      <c r="BL170" s="18" t="s">
        <v>350</v>
      </c>
      <c r="BM170" s="144" t="s">
        <v>2470</v>
      </c>
    </row>
    <row r="171" spans="2:65" s="1" customFormat="1" ht="24.15" customHeight="1" x14ac:dyDescent="0.2">
      <c r="B171" s="33"/>
      <c r="C171" s="133" t="s">
        <v>808</v>
      </c>
      <c r="D171" s="133" t="s">
        <v>194</v>
      </c>
      <c r="E171" s="134" t="s">
        <v>6229</v>
      </c>
      <c r="F171" s="135" t="s">
        <v>6230</v>
      </c>
      <c r="G171" s="136" t="s">
        <v>269</v>
      </c>
      <c r="H171" s="137">
        <v>22</v>
      </c>
      <c r="I171" s="138"/>
      <c r="J171" s="139">
        <f t="shared" si="20"/>
        <v>0</v>
      </c>
      <c r="K171" s="135" t="s">
        <v>6083</v>
      </c>
      <c r="L171" s="33"/>
      <c r="M171" s="140" t="s">
        <v>20</v>
      </c>
      <c r="N171" s="141" t="s">
        <v>51</v>
      </c>
      <c r="P171" s="142">
        <f t="shared" si="21"/>
        <v>0</v>
      </c>
      <c r="Q171" s="142">
        <v>0</v>
      </c>
      <c r="R171" s="142">
        <f t="shared" si="22"/>
        <v>0</v>
      </c>
      <c r="S171" s="142">
        <v>0</v>
      </c>
      <c r="T171" s="143">
        <f t="shared" si="23"/>
        <v>0</v>
      </c>
      <c r="AR171" s="144" t="s">
        <v>350</v>
      </c>
      <c r="AT171" s="144" t="s">
        <v>194</v>
      </c>
      <c r="AU171" s="144" t="s">
        <v>89</v>
      </c>
      <c r="AY171" s="18" t="s">
        <v>192</v>
      </c>
      <c r="BE171" s="145">
        <f t="shared" si="24"/>
        <v>0</v>
      </c>
      <c r="BF171" s="145">
        <f t="shared" si="25"/>
        <v>0</v>
      </c>
      <c r="BG171" s="145">
        <f t="shared" si="26"/>
        <v>0</v>
      </c>
      <c r="BH171" s="145">
        <f t="shared" si="27"/>
        <v>0</v>
      </c>
      <c r="BI171" s="145">
        <f t="shared" si="28"/>
        <v>0</v>
      </c>
      <c r="BJ171" s="18" t="s">
        <v>22</v>
      </c>
      <c r="BK171" s="145">
        <f t="shared" si="29"/>
        <v>0</v>
      </c>
      <c r="BL171" s="18" t="s">
        <v>350</v>
      </c>
      <c r="BM171" s="144" t="s">
        <v>2493</v>
      </c>
    </row>
    <row r="172" spans="2:65" s="1" customFormat="1" ht="24.15" customHeight="1" x14ac:dyDescent="0.2">
      <c r="B172" s="33"/>
      <c r="C172" s="133" t="s">
        <v>841</v>
      </c>
      <c r="D172" s="133" t="s">
        <v>194</v>
      </c>
      <c r="E172" s="134" t="s">
        <v>6231</v>
      </c>
      <c r="F172" s="135" t="s">
        <v>6232</v>
      </c>
      <c r="G172" s="136" t="s">
        <v>269</v>
      </c>
      <c r="H172" s="137">
        <v>56</v>
      </c>
      <c r="I172" s="138"/>
      <c r="J172" s="139">
        <f t="shared" si="20"/>
        <v>0</v>
      </c>
      <c r="K172" s="135" t="s">
        <v>6083</v>
      </c>
      <c r="L172" s="33"/>
      <c r="M172" s="140" t="s">
        <v>20</v>
      </c>
      <c r="N172" s="141" t="s">
        <v>51</v>
      </c>
      <c r="P172" s="142">
        <f t="shared" si="21"/>
        <v>0</v>
      </c>
      <c r="Q172" s="142">
        <v>0</v>
      </c>
      <c r="R172" s="142">
        <f t="shared" si="22"/>
        <v>0</v>
      </c>
      <c r="S172" s="142">
        <v>0</v>
      </c>
      <c r="T172" s="143">
        <f t="shared" si="23"/>
        <v>0</v>
      </c>
      <c r="AR172" s="144" t="s">
        <v>350</v>
      </c>
      <c r="AT172" s="144" t="s">
        <v>194</v>
      </c>
      <c r="AU172" s="144" t="s">
        <v>89</v>
      </c>
      <c r="AY172" s="18" t="s">
        <v>192</v>
      </c>
      <c r="BE172" s="145">
        <f t="shared" si="24"/>
        <v>0</v>
      </c>
      <c r="BF172" s="145">
        <f t="shared" si="25"/>
        <v>0</v>
      </c>
      <c r="BG172" s="145">
        <f t="shared" si="26"/>
        <v>0</v>
      </c>
      <c r="BH172" s="145">
        <f t="shared" si="27"/>
        <v>0</v>
      </c>
      <c r="BI172" s="145">
        <f t="shared" si="28"/>
        <v>0</v>
      </c>
      <c r="BJ172" s="18" t="s">
        <v>22</v>
      </c>
      <c r="BK172" s="145">
        <f t="shared" si="29"/>
        <v>0</v>
      </c>
      <c r="BL172" s="18" t="s">
        <v>350</v>
      </c>
      <c r="BM172" s="144" t="s">
        <v>2513</v>
      </c>
    </row>
    <row r="173" spans="2:65" s="1" customFormat="1" ht="24.15" customHeight="1" x14ac:dyDescent="0.2">
      <c r="B173" s="33"/>
      <c r="C173" s="133" t="s">
        <v>848</v>
      </c>
      <c r="D173" s="133" t="s">
        <v>194</v>
      </c>
      <c r="E173" s="134" t="s">
        <v>6233</v>
      </c>
      <c r="F173" s="135" t="s">
        <v>6234</v>
      </c>
      <c r="G173" s="136" t="s">
        <v>269</v>
      </c>
      <c r="H173" s="137">
        <v>56</v>
      </c>
      <c r="I173" s="138"/>
      <c r="J173" s="139">
        <f t="shared" si="20"/>
        <v>0</v>
      </c>
      <c r="K173" s="135" t="s">
        <v>6083</v>
      </c>
      <c r="L173" s="33"/>
      <c r="M173" s="140" t="s">
        <v>20</v>
      </c>
      <c r="N173" s="141" t="s">
        <v>51</v>
      </c>
      <c r="P173" s="142">
        <f t="shared" si="21"/>
        <v>0</v>
      </c>
      <c r="Q173" s="142">
        <v>0</v>
      </c>
      <c r="R173" s="142">
        <f t="shared" si="22"/>
        <v>0</v>
      </c>
      <c r="S173" s="142">
        <v>0</v>
      </c>
      <c r="T173" s="143">
        <f t="shared" si="23"/>
        <v>0</v>
      </c>
      <c r="AR173" s="144" t="s">
        <v>350</v>
      </c>
      <c r="AT173" s="144" t="s">
        <v>194</v>
      </c>
      <c r="AU173" s="144" t="s">
        <v>89</v>
      </c>
      <c r="AY173" s="18" t="s">
        <v>192</v>
      </c>
      <c r="BE173" s="145">
        <f t="shared" si="24"/>
        <v>0</v>
      </c>
      <c r="BF173" s="145">
        <f t="shared" si="25"/>
        <v>0</v>
      </c>
      <c r="BG173" s="145">
        <f t="shared" si="26"/>
        <v>0</v>
      </c>
      <c r="BH173" s="145">
        <f t="shared" si="27"/>
        <v>0</v>
      </c>
      <c r="BI173" s="145">
        <f t="shared" si="28"/>
        <v>0</v>
      </c>
      <c r="BJ173" s="18" t="s">
        <v>22</v>
      </c>
      <c r="BK173" s="145">
        <f t="shared" si="29"/>
        <v>0</v>
      </c>
      <c r="BL173" s="18" t="s">
        <v>350</v>
      </c>
      <c r="BM173" s="144" t="s">
        <v>2545</v>
      </c>
    </row>
    <row r="174" spans="2:65" s="1" customFormat="1" ht="24.15" customHeight="1" x14ac:dyDescent="0.2">
      <c r="B174" s="33"/>
      <c r="C174" s="133" t="s">
        <v>861</v>
      </c>
      <c r="D174" s="133" t="s">
        <v>194</v>
      </c>
      <c r="E174" s="134" t="s">
        <v>6235</v>
      </c>
      <c r="F174" s="135" t="s">
        <v>6236</v>
      </c>
      <c r="G174" s="136" t="s">
        <v>487</v>
      </c>
      <c r="H174" s="137">
        <v>1</v>
      </c>
      <c r="I174" s="138"/>
      <c r="J174" s="139">
        <f t="shared" si="20"/>
        <v>0</v>
      </c>
      <c r="K174" s="135" t="s">
        <v>6083</v>
      </c>
      <c r="L174" s="33"/>
      <c r="M174" s="140" t="s">
        <v>20</v>
      </c>
      <c r="N174" s="141" t="s">
        <v>51</v>
      </c>
      <c r="P174" s="142">
        <f t="shared" si="21"/>
        <v>0</v>
      </c>
      <c r="Q174" s="142">
        <v>0</v>
      </c>
      <c r="R174" s="142">
        <f t="shared" si="22"/>
        <v>0</v>
      </c>
      <c r="S174" s="142">
        <v>0</v>
      </c>
      <c r="T174" s="143">
        <f t="shared" si="23"/>
        <v>0</v>
      </c>
      <c r="AR174" s="144" t="s">
        <v>350</v>
      </c>
      <c r="AT174" s="144" t="s">
        <v>194</v>
      </c>
      <c r="AU174" s="144" t="s">
        <v>89</v>
      </c>
      <c r="AY174" s="18" t="s">
        <v>192</v>
      </c>
      <c r="BE174" s="145">
        <f t="shared" si="24"/>
        <v>0</v>
      </c>
      <c r="BF174" s="145">
        <f t="shared" si="25"/>
        <v>0</v>
      </c>
      <c r="BG174" s="145">
        <f t="shared" si="26"/>
        <v>0</v>
      </c>
      <c r="BH174" s="145">
        <f t="shared" si="27"/>
        <v>0</v>
      </c>
      <c r="BI174" s="145">
        <f t="shared" si="28"/>
        <v>0</v>
      </c>
      <c r="BJ174" s="18" t="s">
        <v>22</v>
      </c>
      <c r="BK174" s="145">
        <f t="shared" si="29"/>
        <v>0</v>
      </c>
      <c r="BL174" s="18" t="s">
        <v>350</v>
      </c>
      <c r="BM174" s="144" t="s">
        <v>2559</v>
      </c>
    </row>
    <row r="175" spans="2:65" s="1" customFormat="1" ht="16.5" customHeight="1" x14ac:dyDescent="0.2">
      <c r="B175" s="33"/>
      <c r="C175" s="133" t="s">
        <v>866</v>
      </c>
      <c r="D175" s="133" t="s">
        <v>194</v>
      </c>
      <c r="E175" s="134" t="s">
        <v>6237</v>
      </c>
      <c r="F175" s="135" t="s">
        <v>6238</v>
      </c>
      <c r="G175" s="136" t="s">
        <v>487</v>
      </c>
      <c r="H175" s="137">
        <v>1</v>
      </c>
      <c r="I175" s="138"/>
      <c r="J175" s="139">
        <f t="shared" si="20"/>
        <v>0</v>
      </c>
      <c r="K175" s="135" t="s">
        <v>6083</v>
      </c>
      <c r="L175" s="33"/>
      <c r="M175" s="140" t="s">
        <v>20</v>
      </c>
      <c r="N175" s="141" t="s">
        <v>51</v>
      </c>
      <c r="P175" s="142">
        <f t="shared" si="21"/>
        <v>0</v>
      </c>
      <c r="Q175" s="142">
        <v>0</v>
      </c>
      <c r="R175" s="142">
        <f t="shared" si="22"/>
        <v>0</v>
      </c>
      <c r="S175" s="142">
        <v>0</v>
      </c>
      <c r="T175" s="143">
        <f t="shared" si="23"/>
        <v>0</v>
      </c>
      <c r="AR175" s="144" t="s">
        <v>350</v>
      </c>
      <c r="AT175" s="144" t="s">
        <v>194</v>
      </c>
      <c r="AU175" s="144" t="s">
        <v>89</v>
      </c>
      <c r="AY175" s="18" t="s">
        <v>192</v>
      </c>
      <c r="BE175" s="145">
        <f t="shared" si="24"/>
        <v>0</v>
      </c>
      <c r="BF175" s="145">
        <f t="shared" si="25"/>
        <v>0</v>
      </c>
      <c r="BG175" s="145">
        <f t="shared" si="26"/>
        <v>0</v>
      </c>
      <c r="BH175" s="145">
        <f t="shared" si="27"/>
        <v>0</v>
      </c>
      <c r="BI175" s="145">
        <f t="shared" si="28"/>
        <v>0</v>
      </c>
      <c r="BJ175" s="18" t="s">
        <v>22</v>
      </c>
      <c r="BK175" s="145">
        <f t="shared" si="29"/>
        <v>0</v>
      </c>
      <c r="BL175" s="18" t="s">
        <v>350</v>
      </c>
      <c r="BM175" s="144" t="s">
        <v>2607</v>
      </c>
    </row>
    <row r="176" spans="2:65" s="1" customFormat="1" ht="24.15" customHeight="1" x14ac:dyDescent="0.2">
      <c r="B176" s="33"/>
      <c r="C176" s="133" t="s">
        <v>871</v>
      </c>
      <c r="D176" s="133" t="s">
        <v>194</v>
      </c>
      <c r="E176" s="134" t="s">
        <v>6239</v>
      </c>
      <c r="F176" s="135" t="s">
        <v>6240</v>
      </c>
      <c r="G176" s="136" t="s">
        <v>487</v>
      </c>
      <c r="H176" s="137">
        <v>7</v>
      </c>
      <c r="I176" s="138"/>
      <c r="J176" s="139">
        <f t="shared" si="20"/>
        <v>0</v>
      </c>
      <c r="K176" s="135" t="s">
        <v>6083</v>
      </c>
      <c r="L176" s="33"/>
      <c r="M176" s="140" t="s">
        <v>20</v>
      </c>
      <c r="N176" s="141" t="s">
        <v>51</v>
      </c>
      <c r="P176" s="142">
        <f t="shared" si="21"/>
        <v>0</v>
      </c>
      <c r="Q176" s="142">
        <v>0</v>
      </c>
      <c r="R176" s="142">
        <f t="shared" si="22"/>
        <v>0</v>
      </c>
      <c r="S176" s="142">
        <v>0</v>
      </c>
      <c r="T176" s="143">
        <f t="shared" si="23"/>
        <v>0</v>
      </c>
      <c r="AR176" s="144" t="s">
        <v>350</v>
      </c>
      <c r="AT176" s="144" t="s">
        <v>194</v>
      </c>
      <c r="AU176" s="144" t="s">
        <v>89</v>
      </c>
      <c r="AY176" s="18" t="s">
        <v>192</v>
      </c>
      <c r="BE176" s="145">
        <f t="shared" si="24"/>
        <v>0</v>
      </c>
      <c r="BF176" s="145">
        <f t="shared" si="25"/>
        <v>0</v>
      </c>
      <c r="BG176" s="145">
        <f t="shared" si="26"/>
        <v>0</v>
      </c>
      <c r="BH176" s="145">
        <f t="shared" si="27"/>
        <v>0</v>
      </c>
      <c r="BI176" s="145">
        <f t="shared" si="28"/>
        <v>0</v>
      </c>
      <c r="BJ176" s="18" t="s">
        <v>22</v>
      </c>
      <c r="BK176" s="145">
        <f t="shared" si="29"/>
        <v>0</v>
      </c>
      <c r="BL176" s="18" t="s">
        <v>350</v>
      </c>
      <c r="BM176" s="144" t="s">
        <v>2654</v>
      </c>
    </row>
    <row r="177" spans="2:65" s="1" customFormat="1" ht="16.5" customHeight="1" x14ac:dyDescent="0.2">
      <c r="B177" s="33"/>
      <c r="C177" s="133" t="s">
        <v>875</v>
      </c>
      <c r="D177" s="133" t="s">
        <v>194</v>
      </c>
      <c r="E177" s="134" t="s">
        <v>6241</v>
      </c>
      <c r="F177" s="135" t="s">
        <v>6242</v>
      </c>
      <c r="G177" s="136" t="s">
        <v>487</v>
      </c>
      <c r="H177" s="137">
        <v>7</v>
      </c>
      <c r="I177" s="138"/>
      <c r="J177" s="139">
        <f t="shared" si="20"/>
        <v>0</v>
      </c>
      <c r="K177" s="135" t="s">
        <v>6083</v>
      </c>
      <c r="L177" s="33"/>
      <c r="M177" s="140" t="s">
        <v>20</v>
      </c>
      <c r="N177" s="141" t="s">
        <v>51</v>
      </c>
      <c r="P177" s="142">
        <f t="shared" si="21"/>
        <v>0</v>
      </c>
      <c r="Q177" s="142">
        <v>0</v>
      </c>
      <c r="R177" s="142">
        <f t="shared" si="22"/>
        <v>0</v>
      </c>
      <c r="S177" s="142">
        <v>0</v>
      </c>
      <c r="T177" s="143">
        <f t="shared" si="23"/>
        <v>0</v>
      </c>
      <c r="AR177" s="144" t="s">
        <v>350</v>
      </c>
      <c r="AT177" s="144" t="s">
        <v>194</v>
      </c>
      <c r="AU177" s="144" t="s">
        <v>89</v>
      </c>
      <c r="AY177" s="18" t="s">
        <v>192</v>
      </c>
      <c r="BE177" s="145">
        <f t="shared" si="24"/>
        <v>0</v>
      </c>
      <c r="BF177" s="145">
        <f t="shared" si="25"/>
        <v>0</v>
      </c>
      <c r="BG177" s="145">
        <f t="shared" si="26"/>
        <v>0</v>
      </c>
      <c r="BH177" s="145">
        <f t="shared" si="27"/>
        <v>0</v>
      </c>
      <c r="BI177" s="145">
        <f t="shared" si="28"/>
        <v>0</v>
      </c>
      <c r="BJ177" s="18" t="s">
        <v>22</v>
      </c>
      <c r="BK177" s="145">
        <f t="shared" si="29"/>
        <v>0</v>
      </c>
      <c r="BL177" s="18" t="s">
        <v>350</v>
      </c>
      <c r="BM177" s="144" t="s">
        <v>2675</v>
      </c>
    </row>
    <row r="178" spans="2:65" s="1" customFormat="1" ht="24.15" customHeight="1" x14ac:dyDescent="0.2">
      <c r="B178" s="33"/>
      <c r="C178" s="133" t="s">
        <v>879</v>
      </c>
      <c r="D178" s="133" t="s">
        <v>194</v>
      </c>
      <c r="E178" s="134" t="s">
        <v>6243</v>
      </c>
      <c r="F178" s="135" t="s">
        <v>6244</v>
      </c>
      <c r="G178" s="136" t="s">
        <v>487</v>
      </c>
      <c r="H178" s="137">
        <v>20</v>
      </c>
      <c r="I178" s="138"/>
      <c r="J178" s="139">
        <f t="shared" ref="J178:J209" si="30">ROUND(I178*H178,2)</f>
        <v>0</v>
      </c>
      <c r="K178" s="135" t="s">
        <v>6083</v>
      </c>
      <c r="L178" s="33"/>
      <c r="M178" s="140" t="s">
        <v>20</v>
      </c>
      <c r="N178" s="141" t="s">
        <v>51</v>
      </c>
      <c r="P178" s="142">
        <f t="shared" ref="P178:P209" si="31">O178*H178</f>
        <v>0</v>
      </c>
      <c r="Q178" s="142">
        <v>0</v>
      </c>
      <c r="R178" s="142">
        <f t="shared" ref="R178:R209" si="32">Q178*H178</f>
        <v>0</v>
      </c>
      <c r="S178" s="142">
        <v>0</v>
      </c>
      <c r="T178" s="143">
        <f t="shared" ref="T178:T209" si="33">S178*H178</f>
        <v>0</v>
      </c>
      <c r="AR178" s="144" t="s">
        <v>350</v>
      </c>
      <c r="AT178" s="144" t="s">
        <v>194</v>
      </c>
      <c r="AU178" s="144" t="s">
        <v>89</v>
      </c>
      <c r="AY178" s="18" t="s">
        <v>192</v>
      </c>
      <c r="BE178" s="145">
        <f t="shared" ref="BE178:BE209" si="34">IF(N178="základní",J178,0)</f>
        <v>0</v>
      </c>
      <c r="BF178" s="145">
        <f t="shared" ref="BF178:BF209" si="35">IF(N178="snížená",J178,0)</f>
        <v>0</v>
      </c>
      <c r="BG178" s="145">
        <f t="shared" ref="BG178:BG209" si="36">IF(N178="zákl. přenesená",J178,0)</f>
        <v>0</v>
      </c>
      <c r="BH178" s="145">
        <f t="shared" ref="BH178:BH209" si="37">IF(N178="sníž. přenesená",J178,0)</f>
        <v>0</v>
      </c>
      <c r="BI178" s="145">
        <f t="shared" ref="BI178:BI209" si="38">IF(N178="nulová",J178,0)</f>
        <v>0</v>
      </c>
      <c r="BJ178" s="18" t="s">
        <v>22</v>
      </c>
      <c r="BK178" s="145">
        <f t="shared" ref="BK178:BK209" si="39">ROUND(I178*H178,2)</f>
        <v>0</v>
      </c>
      <c r="BL178" s="18" t="s">
        <v>350</v>
      </c>
      <c r="BM178" s="144" t="s">
        <v>2691</v>
      </c>
    </row>
    <row r="179" spans="2:65" s="1" customFormat="1" ht="16.5" customHeight="1" x14ac:dyDescent="0.2">
      <c r="B179" s="33"/>
      <c r="C179" s="133" t="s">
        <v>885</v>
      </c>
      <c r="D179" s="133" t="s">
        <v>194</v>
      </c>
      <c r="E179" s="134" t="s">
        <v>6245</v>
      </c>
      <c r="F179" s="135" t="s">
        <v>6246</v>
      </c>
      <c r="G179" s="136" t="s">
        <v>487</v>
      </c>
      <c r="H179" s="137">
        <v>20</v>
      </c>
      <c r="I179" s="138"/>
      <c r="J179" s="139">
        <f t="shared" si="30"/>
        <v>0</v>
      </c>
      <c r="K179" s="135" t="s">
        <v>6083</v>
      </c>
      <c r="L179" s="33"/>
      <c r="M179" s="140" t="s">
        <v>20</v>
      </c>
      <c r="N179" s="141" t="s">
        <v>51</v>
      </c>
      <c r="P179" s="142">
        <f t="shared" si="31"/>
        <v>0</v>
      </c>
      <c r="Q179" s="142">
        <v>0</v>
      </c>
      <c r="R179" s="142">
        <f t="shared" si="32"/>
        <v>0</v>
      </c>
      <c r="S179" s="142">
        <v>0</v>
      </c>
      <c r="T179" s="143">
        <f t="shared" si="33"/>
        <v>0</v>
      </c>
      <c r="AR179" s="144" t="s">
        <v>350</v>
      </c>
      <c r="AT179" s="144" t="s">
        <v>194</v>
      </c>
      <c r="AU179" s="144" t="s">
        <v>89</v>
      </c>
      <c r="AY179" s="18" t="s">
        <v>192</v>
      </c>
      <c r="BE179" s="145">
        <f t="shared" si="34"/>
        <v>0</v>
      </c>
      <c r="BF179" s="145">
        <f t="shared" si="35"/>
        <v>0</v>
      </c>
      <c r="BG179" s="145">
        <f t="shared" si="36"/>
        <v>0</v>
      </c>
      <c r="BH179" s="145">
        <f t="shared" si="37"/>
        <v>0</v>
      </c>
      <c r="BI179" s="145">
        <f t="shared" si="38"/>
        <v>0</v>
      </c>
      <c r="BJ179" s="18" t="s">
        <v>22</v>
      </c>
      <c r="BK179" s="145">
        <f t="shared" si="39"/>
        <v>0</v>
      </c>
      <c r="BL179" s="18" t="s">
        <v>350</v>
      </c>
      <c r="BM179" s="144" t="s">
        <v>2704</v>
      </c>
    </row>
    <row r="180" spans="2:65" s="1" customFormat="1" ht="24.15" customHeight="1" x14ac:dyDescent="0.2">
      <c r="B180" s="33"/>
      <c r="C180" s="133" t="s">
        <v>889</v>
      </c>
      <c r="D180" s="133" t="s">
        <v>194</v>
      </c>
      <c r="E180" s="134" t="s">
        <v>6247</v>
      </c>
      <c r="F180" s="135" t="s">
        <v>6248</v>
      </c>
      <c r="G180" s="136" t="s">
        <v>487</v>
      </c>
      <c r="H180" s="137">
        <v>3</v>
      </c>
      <c r="I180" s="138"/>
      <c r="J180" s="139">
        <f t="shared" si="30"/>
        <v>0</v>
      </c>
      <c r="K180" s="135" t="s">
        <v>6083</v>
      </c>
      <c r="L180" s="33"/>
      <c r="M180" s="140" t="s">
        <v>20</v>
      </c>
      <c r="N180" s="141" t="s">
        <v>51</v>
      </c>
      <c r="P180" s="142">
        <f t="shared" si="31"/>
        <v>0</v>
      </c>
      <c r="Q180" s="142">
        <v>0</v>
      </c>
      <c r="R180" s="142">
        <f t="shared" si="32"/>
        <v>0</v>
      </c>
      <c r="S180" s="142">
        <v>0</v>
      </c>
      <c r="T180" s="143">
        <f t="shared" si="33"/>
        <v>0</v>
      </c>
      <c r="AR180" s="144" t="s">
        <v>350</v>
      </c>
      <c r="AT180" s="144" t="s">
        <v>194</v>
      </c>
      <c r="AU180" s="144" t="s">
        <v>89</v>
      </c>
      <c r="AY180" s="18" t="s">
        <v>192</v>
      </c>
      <c r="BE180" s="145">
        <f t="shared" si="34"/>
        <v>0</v>
      </c>
      <c r="BF180" s="145">
        <f t="shared" si="35"/>
        <v>0</v>
      </c>
      <c r="BG180" s="145">
        <f t="shared" si="36"/>
        <v>0</v>
      </c>
      <c r="BH180" s="145">
        <f t="shared" si="37"/>
        <v>0</v>
      </c>
      <c r="BI180" s="145">
        <f t="shared" si="38"/>
        <v>0</v>
      </c>
      <c r="BJ180" s="18" t="s">
        <v>22</v>
      </c>
      <c r="BK180" s="145">
        <f t="shared" si="39"/>
        <v>0</v>
      </c>
      <c r="BL180" s="18" t="s">
        <v>350</v>
      </c>
      <c r="BM180" s="144" t="s">
        <v>2717</v>
      </c>
    </row>
    <row r="181" spans="2:65" s="1" customFormat="1" ht="16.5" customHeight="1" x14ac:dyDescent="0.2">
      <c r="B181" s="33"/>
      <c r="C181" s="133" t="s">
        <v>1895</v>
      </c>
      <c r="D181" s="133" t="s">
        <v>194</v>
      </c>
      <c r="E181" s="134" t="s">
        <v>6249</v>
      </c>
      <c r="F181" s="135" t="s">
        <v>6250</v>
      </c>
      <c r="G181" s="136" t="s">
        <v>487</v>
      </c>
      <c r="H181" s="137">
        <v>3</v>
      </c>
      <c r="I181" s="138"/>
      <c r="J181" s="139">
        <f t="shared" si="30"/>
        <v>0</v>
      </c>
      <c r="K181" s="135" t="s">
        <v>6083</v>
      </c>
      <c r="L181" s="33"/>
      <c r="M181" s="140" t="s">
        <v>20</v>
      </c>
      <c r="N181" s="141" t="s">
        <v>51</v>
      </c>
      <c r="P181" s="142">
        <f t="shared" si="31"/>
        <v>0</v>
      </c>
      <c r="Q181" s="142">
        <v>0</v>
      </c>
      <c r="R181" s="142">
        <f t="shared" si="32"/>
        <v>0</v>
      </c>
      <c r="S181" s="142">
        <v>0</v>
      </c>
      <c r="T181" s="143">
        <f t="shared" si="33"/>
        <v>0</v>
      </c>
      <c r="AR181" s="144" t="s">
        <v>350</v>
      </c>
      <c r="AT181" s="144" t="s">
        <v>194</v>
      </c>
      <c r="AU181" s="144" t="s">
        <v>89</v>
      </c>
      <c r="AY181" s="18" t="s">
        <v>192</v>
      </c>
      <c r="BE181" s="145">
        <f t="shared" si="34"/>
        <v>0</v>
      </c>
      <c r="BF181" s="145">
        <f t="shared" si="35"/>
        <v>0</v>
      </c>
      <c r="BG181" s="145">
        <f t="shared" si="36"/>
        <v>0</v>
      </c>
      <c r="BH181" s="145">
        <f t="shared" si="37"/>
        <v>0</v>
      </c>
      <c r="BI181" s="145">
        <f t="shared" si="38"/>
        <v>0</v>
      </c>
      <c r="BJ181" s="18" t="s">
        <v>22</v>
      </c>
      <c r="BK181" s="145">
        <f t="shared" si="39"/>
        <v>0</v>
      </c>
      <c r="BL181" s="18" t="s">
        <v>350</v>
      </c>
      <c r="BM181" s="144" t="s">
        <v>2728</v>
      </c>
    </row>
    <row r="182" spans="2:65" s="1" customFormat="1" ht="24.15" customHeight="1" x14ac:dyDescent="0.2">
      <c r="B182" s="33"/>
      <c r="C182" s="133" t="s">
        <v>1914</v>
      </c>
      <c r="D182" s="133" t="s">
        <v>194</v>
      </c>
      <c r="E182" s="134" t="s">
        <v>6251</v>
      </c>
      <c r="F182" s="135" t="s">
        <v>6252</v>
      </c>
      <c r="G182" s="136" t="s">
        <v>487</v>
      </c>
      <c r="H182" s="137">
        <v>1</v>
      </c>
      <c r="I182" s="138"/>
      <c r="J182" s="139">
        <f t="shared" si="30"/>
        <v>0</v>
      </c>
      <c r="K182" s="135" t="s">
        <v>6083</v>
      </c>
      <c r="L182" s="33"/>
      <c r="M182" s="140" t="s">
        <v>20</v>
      </c>
      <c r="N182" s="141" t="s">
        <v>51</v>
      </c>
      <c r="P182" s="142">
        <f t="shared" si="31"/>
        <v>0</v>
      </c>
      <c r="Q182" s="142">
        <v>0</v>
      </c>
      <c r="R182" s="142">
        <f t="shared" si="32"/>
        <v>0</v>
      </c>
      <c r="S182" s="142">
        <v>0</v>
      </c>
      <c r="T182" s="143">
        <f t="shared" si="33"/>
        <v>0</v>
      </c>
      <c r="AR182" s="144" t="s">
        <v>350</v>
      </c>
      <c r="AT182" s="144" t="s">
        <v>194</v>
      </c>
      <c r="AU182" s="144" t="s">
        <v>89</v>
      </c>
      <c r="AY182" s="18" t="s">
        <v>192</v>
      </c>
      <c r="BE182" s="145">
        <f t="shared" si="34"/>
        <v>0</v>
      </c>
      <c r="BF182" s="145">
        <f t="shared" si="35"/>
        <v>0</v>
      </c>
      <c r="BG182" s="145">
        <f t="shared" si="36"/>
        <v>0</v>
      </c>
      <c r="BH182" s="145">
        <f t="shared" si="37"/>
        <v>0</v>
      </c>
      <c r="BI182" s="145">
        <f t="shared" si="38"/>
        <v>0</v>
      </c>
      <c r="BJ182" s="18" t="s">
        <v>22</v>
      </c>
      <c r="BK182" s="145">
        <f t="shared" si="39"/>
        <v>0</v>
      </c>
      <c r="BL182" s="18" t="s">
        <v>350</v>
      </c>
      <c r="BM182" s="144" t="s">
        <v>2746</v>
      </c>
    </row>
    <row r="183" spans="2:65" s="1" customFormat="1" ht="16.5" customHeight="1" x14ac:dyDescent="0.2">
      <c r="B183" s="33"/>
      <c r="C183" s="133" t="s">
        <v>913</v>
      </c>
      <c r="D183" s="133" t="s">
        <v>194</v>
      </c>
      <c r="E183" s="134" t="s">
        <v>6253</v>
      </c>
      <c r="F183" s="135" t="s">
        <v>6254</v>
      </c>
      <c r="G183" s="136" t="s">
        <v>487</v>
      </c>
      <c r="H183" s="137">
        <v>1</v>
      </c>
      <c r="I183" s="138"/>
      <c r="J183" s="139">
        <f t="shared" si="30"/>
        <v>0</v>
      </c>
      <c r="K183" s="135" t="s">
        <v>6083</v>
      </c>
      <c r="L183" s="33"/>
      <c r="M183" s="140" t="s">
        <v>20</v>
      </c>
      <c r="N183" s="141" t="s">
        <v>51</v>
      </c>
      <c r="P183" s="142">
        <f t="shared" si="31"/>
        <v>0</v>
      </c>
      <c r="Q183" s="142">
        <v>0</v>
      </c>
      <c r="R183" s="142">
        <f t="shared" si="32"/>
        <v>0</v>
      </c>
      <c r="S183" s="142">
        <v>0</v>
      </c>
      <c r="T183" s="143">
        <f t="shared" si="33"/>
        <v>0</v>
      </c>
      <c r="AR183" s="144" t="s">
        <v>350</v>
      </c>
      <c r="AT183" s="144" t="s">
        <v>194</v>
      </c>
      <c r="AU183" s="144" t="s">
        <v>89</v>
      </c>
      <c r="AY183" s="18" t="s">
        <v>192</v>
      </c>
      <c r="BE183" s="145">
        <f t="shared" si="34"/>
        <v>0</v>
      </c>
      <c r="BF183" s="145">
        <f t="shared" si="35"/>
        <v>0</v>
      </c>
      <c r="BG183" s="145">
        <f t="shared" si="36"/>
        <v>0</v>
      </c>
      <c r="BH183" s="145">
        <f t="shared" si="37"/>
        <v>0</v>
      </c>
      <c r="BI183" s="145">
        <f t="shared" si="38"/>
        <v>0</v>
      </c>
      <c r="BJ183" s="18" t="s">
        <v>22</v>
      </c>
      <c r="BK183" s="145">
        <f t="shared" si="39"/>
        <v>0</v>
      </c>
      <c r="BL183" s="18" t="s">
        <v>350</v>
      </c>
      <c r="BM183" s="144" t="s">
        <v>2842</v>
      </c>
    </row>
    <row r="184" spans="2:65" s="1" customFormat="1" ht="21.75" customHeight="1" x14ac:dyDescent="0.2">
      <c r="B184" s="33"/>
      <c r="C184" s="133" t="s">
        <v>918</v>
      </c>
      <c r="D184" s="133" t="s">
        <v>194</v>
      </c>
      <c r="E184" s="134" t="s">
        <v>6255</v>
      </c>
      <c r="F184" s="135" t="s">
        <v>6256</v>
      </c>
      <c r="G184" s="136" t="s">
        <v>487</v>
      </c>
      <c r="H184" s="137">
        <v>1</v>
      </c>
      <c r="I184" s="138"/>
      <c r="J184" s="139">
        <f t="shared" si="30"/>
        <v>0</v>
      </c>
      <c r="K184" s="135" t="s">
        <v>6083</v>
      </c>
      <c r="L184" s="33"/>
      <c r="M184" s="140" t="s">
        <v>20</v>
      </c>
      <c r="N184" s="141" t="s">
        <v>51</v>
      </c>
      <c r="P184" s="142">
        <f t="shared" si="31"/>
        <v>0</v>
      </c>
      <c r="Q184" s="142">
        <v>0</v>
      </c>
      <c r="R184" s="142">
        <f t="shared" si="32"/>
        <v>0</v>
      </c>
      <c r="S184" s="142">
        <v>0</v>
      </c>
      <c r="T184" s="143">
        <f t="shared" si="33"/>
        <v>0</v>
      </c>
      <c r="AR184" s="144" t="s">
        <v>350</v>
      </c>
      <c r="AT184" s="144" t="s">
        <v>194</v>
      </c>
      <c r="AU184" s="144" t="s">
        <v>89</v>
      </c>
      <c r="AY184" s="18" t="s">
        <v>192</v>
      </c>
      <c r="BE184" s="145">
        <f t="shared" si="34"/>
        <v>0</v>
      </c>
      <c r="BF184" s="145">
        <f t="shared" si="35"/>
        <v>0</v>
      </c>
      <c r="BG184" s="145">
        <f t="shared" si="36"/>
        <v>0</v>
      </c>
      <c r="BH184" s="145">
        <f t="shared" si="37"/>
        <v>0</v>
      </c>
      <c r="BI184" s="145">
        <f t="shared" si="38"/>
        <v>0</v>
      </c>
      <c r="BJ184" s="18" t="s">
        <v>22</v>
      </c>
      <c r="BK184" s="145">
        <f t="shared" si="39"/>
        <v>0</v>
      </c>
      <c r="BL184" s="18" t="s">
        <v>350</v>
      </c>
      <c r="BM184" s="144" t="s">
        <v>2853</v>
      </c>
    </row>
    <row r="185" spans="2:65" s="1" customFormat="1" ht="16.5" customHeight="1" x14ac:dyDescent="0.2">
      <c r="B185" s="33"/>
      <c r="C185" s="133" t="s">
        <v>924</v>
      </c>
      <c r="D185" s="133" t="s">
        <v>194</v>
      </c>
      <c r="E185" s="134" t="s">
        <v>6257</v>
      </c>
      <c r="F185" s="135" t="s">
        <v>6258</v>
      </c>
      <c r="G185" s="136" t="s">
        <v>487</v>
      </c>
      <c r="H185" s="137">
        <v>1</v>
      </c>
      <c r="I185" s="138"/>
      <c r="J185" s="139">
        <f t="shared" si="30"/>
        <v>0</v>
      </c>
      <c r="K185" s="135" t="s">
        <v>6083</v>
      </c>
      <c r="L185" s="33"/>
      <c r="M185" s="140" t="s">
        <v>20</v>
      </c>
      <c r="N185" s="141" t="s">
        <v>51</v>
      </c>
      <c r="P185" s="142">
        <f t="shared" si="31"/>
        <v>0</v>
      </c>
      <c r="Q185" s="142">
        <v>0</v>
      </c>
      <c r="R185" s="142">
        <f t="shared" si="32"/>
        <v>0</v>
      </c>
      <c r="S185" s="142">
        <v>0</v>
      </c>
      <c r="T185" s="143">
        <f t="shared" si="33"/>
        <v>0</v>
      </c>
      <c r="AR185" s="144" t="s">
        <v>350</v>
      </c>
      <c r="AT185" s="144" t="s">
        <v>194</v>
      </c>
      <c r="AU185" s="144" t="s">
        <v>89</v>
      </c>
      <c r="AY185" s="18" t="s">
        <v>192</v>
      </c>
      <c r="BE185" s="145">
        <f t="shared" si="34"/>
        <v>0</v>
      </c>
      <c r="BF185" s="145">
        <f t="shared" si="35"/>
        <v>0</v>
      </c>
      <c r="BG185" s="145">
        <f t="shared" si="36"/>
        <v>0</v>
      </c>
      <c r="BH185" s="145">
        <f t="shared" si="37"/>
        <v>0</v>
      </c>
      <c r="BI185" s="145">
        <f t="shared" si="38"/>
        <v>0</v>
      </c>
      <c r="BJ185" s="18" t="s">
        <v>22</v>
      </c>
      <c r="BK185" s="145">
        <f t="shared" si="39"/>
        <v>0</v>
      </c>
      <c r="BL185" s="18" t="s">
        <v>350</v>
      </c>
      <c r="BM185" s="144" t="s">
        <v>2876</v>
      </c>
    </row>
    <row r="186" spans="2:65" s="1" customFormat="1" ht="21.75" customHeight="1" x14ac:dyDescent="0.2">
      <c r="B186" s="33"/>
      <c r="C186" s="133" t="s">
        <v>936</v>
      </c>
      <c r="D186" s="133" t="s">
        <v>194</v>
      </c>
      <c r="E186" s="134" t="s">
        <v>6259</v>
      </c>
      <c r="F186" s="135" t="s">
        <v>6260</v>
      </c>
      <c r="G186" s="136" t="s">
        <v>487</v>
      </c>
      <c r="H186" s="137">
        <v>1</v>
      </c>
      <c r="I186" s="138"/>
      <c r="J186" s="139">
        <f t="shared" si="30"/>
        <v>0</v>
      </c>
      <c r="K186" s="135" t="s">
        <v>6083</v>
      </c>
      <c r="L186" s="33"/>
      <c r="M186" s="140" t="s">
        <v>20</v>
      </c>
      <c r="N186" s="141" t="s">
        <v>51</v>
      </c>
      <c r="P186" s="142">
        <f t="shared" si="31"/>
        <v>0</v>
      </c>
      <c r="Q186" s="142">
        <v>0</v>
      </c>
      <c r="R186" s="142">
        <f t="shared" si="32"/>
        <v>0</v>
      </c>
      <c r="S186" s="142">
        <v>0</v>
      </c>
      <c r="T186" s="143">
        <f t="shared" si="33"/>
        <v>0</v>
      </c>
      <c r="AR186" s="144" t="s">
        <v>350</v>
      </c>
      <c r="AT186" s="144" t="s">
        <v>194</v>
      </c>
      <c r="AU186" s="144" t="s">
        <v>89</v>
      </c>
      <c r="AY186" s="18" t="s">
        <v>192</v>
      </c>
      <c r="BE186" s="145">
        <f t="shared" si="34"/>
        <v>0</v>
      </c>
      <c r="BF186" s="145">
        <f t="shared" si="35"/>
        <v>0</v>
      </c>
      <c r="BG186" s="145">
        <f t="shared" si="36"/>
        <v>0</v>
      </c>
      <c r="BH186" s="145">
        <f t="shared" si="37"/>
        <v>0</v>
      </c>
      <c r="BI186" s="145">
        <f t="shared" si="38"/>
        <v>0</v>
      </c>
      <c r="BJ186" s="18" t="s">
        <v>22</v>
      </c>
      <c r="BK186" s="145">
        <f t="shared" si="39"/>
        <v>0</v>
      </c>
      <c r="BL186" s="18" t="s">
        <v>350</v>
      </c>
      <c r="BM186" s="144" t="s">
        <v>2889</v>
      </c>
    </row>
    <row r="187" spans="2:65" s="1" customFormat="1" ht="16.5" customHeight="1" x14ac:dyDescent="0.2">
      <c r="B187" s="33"/>
      <c r="C187" s="133" t="s">
        <v>956</v>
      </c>
      <c r="D187" s="133" t="s">
        <v>194</v>
      </c>
      <c r="E187" s="134" t="s">
        <v>6261</v>
      </c>
      <c r="F187" s="135" t="s">
        <v>6262</v>
      </c>
      <c r="G187" s="136" t="s">
        <v>487</v>
      </c>
      <c r="H187" s="137">
        <v>1</v>
      </c>
      <c r="I187" s="138"/>
      <c r="J187" s="139">
        <f t="shared" si="30"/>
        <v>0</v>
      </c>
      <c r="K187" s="135" t="s">
        <v>6083</v>
      </c>
      <c r="L187" s="33"/>
      <c r="M187" s="140" t="s">
        <v>20</v>
      </c>
      <c r="N187" s="141" t="s">
        <v>51</v>
      </c>
      <c r="P187" s="142">
        <f t="shared" si="31"/>
        <v>0</v>
      </c>
      <c r="Q187" s="142">
        <v>0</v>
      </c>
      <c r="R187" s="142">
        <f t="shared" si="32"/>
        <v>0</v>
      </c>
      <c r="S187" s="142">
        <v>0</v>
      </c>
      <c r="T187" s="143">
        <f t="shared" si="33"/>
        <v>0</v>
      </c>
      <c r="AR187" s="144" t="s">
        <v>350</v>
      </c>
      <c r="AT187" s="144" t="s">
        <v>194</v>
      </c>
      <c r="AU187" s="144" t="s">
        <v>89</v>
      </c>
      <c r="AY187" s="18" t="s">
        <v>192</v>
      </c>
      <c r="BE187" s="145">
        <f t="shared" si="34"/>
        <v>0</v>
      </c>
      <c r="BF187" s="145">
        <f t="shared" si="35"/>
        <v>0</v>
      </c>
      <c r="BG187" s="145">
        <f t="shared" si="36"/>
        <v>0</v>
      </c>
      <c r="BH187" s="145">
        <f t="shared" si="37"/>
        <v>0</v>
      </c>
      <c r="BI187" s="145">
        <f t="shared" si="38"/>
        <v>0</v>
      </c>
      <c r="BJ187" s="18" t="s">
        <v>22</v>
      </c>
      <c r="BK187" s="145">
        <f t="shared" si="39"/>
        <v>0</v>
      </c>
      <c r="BL187" s="18" t="s">
        <v>350</v>
      </c>
      <c r="BM187" s="144" t="s">
        <v>2904</v>
      </c>
    </row>
    <row r="188" spans="2:65" s="1" customFormat="1" ht="24.15" customHeight="1" x14ac:dyDescent="0.2">
      <c r="B188" s="33"/>
      <c r="C188" s="133" t="s">
        <v>981</v>
      </c>
      <c r="D188" s="133" t="s">
        <v>194</v>
      </c>
      <c r="E188" s="134" t="s">
        <v>6263</v>
      </c>
      <c r="F188" s="135" t="s">
        <v>6264</v>
      </c>
      <c r="G188" s="136" t="s">
        <v>487</v>
      </c>
      <c r="H188" s="137">
        <v>12</v>
      </c>
      <c r="I188" s="138"/>
      <c r="J188" s="139">
        <f t="shared" si="30"/>
        <v>0</v>
      </c>
      <c r="K188" s="135" t="s">
        <v>6083</v>
      </c>
      <c r="L188" s="33"/>
      <c r="M188" s="140" t="s">
        <v>20</v>
      </c>
      <c r="N188" s="141" t="s">
        <v>51</v>
      </c>
      <c r="P188" s="142">
        <f t="shared" si="31"/>
        <v>0</v>
      </c>
      <c r="Q188" s="142">
        <v>0</v>
      </c>
      <c r="R188" s="142">
        <f t="shared" si="32"/>
        <v>0</v>
      </c>
      <c r="S188" s="142">
        <v>0</v>
      </c>
      <c r="T188" s="143">
        <f t="shared" si="33"/>
        <v>0</v>
      </c>
      <c r="AR188" s="144" t="s">
        <v>350</v>
      </c>
      <c r="AT188" s="144" t="s">
        <v>194</v>
      </c>
      <c r="AU188" s="144" t="s">
        <v>89</v>
      </c>
      <c r="AY188" s="18" t="s">
        <v>192</v>
      </c>
      <c r="BE188" s="145">
        <f t="shared" si="34"/>
        <v>0</v>
      </c>
      <c r="BF188" s="145">
        <f t="shared" si="35"/>
        <v>0</v>
      </c>
      <c r="BG188" s="145">
        <f t="shared" si="36"/>
        <v>0</v>
      </c>
      <c r="BH188" s="145">
        <f t="shared" si="37"/>
        <v>0</v>
      </c>
      <c r="BI188" s="145">
        <f t="shared" si="38"/>
        <v>0</v>
      </c>
      <c r="BJ188" s="18" t="s">
        <v>22</v>
      </c>
      <c r="BK188" s="145">
        <f t="shared" si="39"/>
        <v>0</v>
      </c>
      <c r="BL188" s="18" t="s">
        <v>350</v>
      </c>
      <c r="BM188" s="144" t="s">
        <v>2914</v>
      </c>
    </row>
    <row r="189" spans="2:65" s="1" customFormat="1" ht="16.5" customHeight="1" x14ac:dyDescent="0.2">
      <c r="B189" s="33"/>
      <c r="C189" s="133" t="s">
        <v>988</v>
      </c>
      <c r="D189" s="133" t="s">
        <v>194</v>
      </c>
      <c r="E189" s="134" t="s">
        <v>6112</v>
      </c>
      <c r="F189" s="135" t="s">
        <v>6113</v>
      </c>
      <c r="G189" s="136" t="s">
        <v>487</v>
      </c>
      <c r="H189" s="137">
        <v>12</v>
      </c>
      <c r="I189" s="138"/>
      <c r="J189" s="139">
        <f t="shared" si="30"/>
        <v>0</v>
      </c>
      <c r="K189" s="135" t="s">
        <v>6083</v>
      </c>
      <c r="L189" s="33"/>
      <c r="M189" s="140" t="s">
        <v>20</v>
      </c>
      <c r="N189" s="141" t="s">
        <v>51</v>
      </c>
      <c r="P189" s="142">
        <f t="shared" si="31"/>
        <v>0</v>
      </c>
      <c r="Q189" s="142">
        <v>0</v>
      </c>
      <c r="R189" s="142">
        <f t="shared" si="32"/>
        <v>0</v>
      </c>
      <c r="S189" s="142">
        <v>0</v>
      </c>
      <c r="T189" s="143">
        <f t="shared" si="33"/>
        <v>0</v>
      </c>
      <c r="AR189" s="144" t="s">
        <v>350</v>
      </c>
      <c r="AT189" s="144" t="s">
        <v>194</v>
      </c>
      <c r="AU189" s="144" t="s">
        <v>89</v>
      </c>
      <c r="AY189" s="18" t="s">
        <v>192</v>
      </c>
      <c r="BE189" s="145">
        <f t="shared" si="34"/>
        <v>0</v>
      </c>
      <c r="BF189" s="145">
        <f t="shared" si="35"/>
        <v>0</v>
      </c>
      <c r="BG189" s="145">
        <f t="shared" si="36"/>
        <v>0</v>
      </c>
      <c r="BH189" s="145">
        <f t="shared" si="37"/>
        <v>0</v>
      </c>
      <c r="BI189" s="145">
        <f t="shared" si="38"/>
        <v>0</v>
      </c>
      <c r="BJ189" s="18" t="s">
        <v>22</v>
      </c>
      <c r="BK189" s="145">
        <f t="shared" si="39"/>
        <v>0</v>
      </c>
      <c r="BL189" s="18" t="s">
        <v>350</v>
      </c>
      <c r="BM189" s="144" t="s">
        <v>4996</v>
      </c>
    </row>
    <row r="190" spans="2:65" s="1" customFormat="1" ht="24.15" customHeight="1" x14ac:dyDescent="0.2">
      <c r="B190" s="33"/>
      <c r="C190" s="133" t="s">
        <v>1003</v>
      </c>
      <c r="D190" s="133" t="s">
        <v>194</v>
      </c>
      <c r="E190" s="134" t="s">
        <v>6265</v>
      </c>
      <c r="F190" s="135" t="s">
        <v>6266</v>
      </c>
      <c r="G190" s="136" t="s">
        <v>487</v>
      </c>
      <c r="H190" s="137">
        <v>1</v>
      </c>
      <c r="I190" s="138"/>
      <c r="J190" s="139">
        <f t="shared" si="30"/>
        <v>0</v>
      </c>
      <c r="K190" s="135" t="s">
        <v>6083</v>
      </c>
      <c r="L190" s="33"/>
      <c r="M190" s="140" t="s">
        <v>20</v>
      </c>
      <c r="N190" s="141" t="s">
        <v>51</v>
      </c>
      <c r="P190" s="142">
        <f t="shared" si="31"/>
        <v>0</v>
      </c>
      <c r="Q190" s="142">
        <v>0</v>
      </c>
      <c r="R190" s="142">
        <f t="shared" si="32"/>
        <v>0</v>
      </c>
      <c r="S190" s="142">
        <v>0</v>
      </c>
      <c r="T190" s="143">
        <f t="shared" si="33"/>
        <v>0</v>
      </c>
      <c r="AR190" s="144" t="s">
        <v>350</v>
      </c>
      <c r="AT190" s="144" t="s">
        <v>194</v>
      </c>
      <c r="AU190" s="144" t="s">
        <v>89</v>
      </c>
      <c r="AY190" s="18" t="s">
        <v>192</v>
      </c>
      <c r="BE190" s="145">
        <f t="shared" si="34"/>
        <v>0</v>
      </c>
      <c r="BF190" s="145">
        <f t="shared" si="35"/>
        <v>0</v>
      </c>
      <c r="BG190" s="145">
        <f t="shared" si="36"/>
        <v>0</v>
      </c>
      <c r="BH190" s="145">
        <f t="shared" si="37"/>
        <v>0</v>
      </c>
      <c r="BI190" s="145">
        <f t="shared" si="38"/>
        <v>0</v>
      </c>
      <c r="BJ190" s="18" t="s">
        <v>22</v>
      </c>
      <c r="BK190" s="145">
        <f t="shared" si="39"/>
        <v>0</v>
      </c>
      <c r="BL190" s="18" t="s">
        <v>350</v>
      </c>
      <c r="BM190" s="144" t="s">
        <v>2934</v>
      </c>
    </row>
    <row r="191" spans="2:65" s="1" customFormat="1" ht="16.5" customHeight="1" x14ac:dyDescent="0.2">
      <c r="B191" s="33"/>
      <c r="C191" s="133" t="s">
        <v>1015</v>
      </c>
      <c r="D191" s="133" t="s">
        <v>194</v>
      </c>
      <c r="E191" s="134" t="s">
        <v>6267</v>
      </c>
      <c r="F191" s="135" t="s">
        <v>6268</v>
      </c>
      <c r="G191" s="136" t="s">
        <v>487</v>
      </c>
      <c r="H191" s="137">
        <v>1</v>
      </c>
      <c r="I191" s="138"/>
      <c r="J191" s="139">
        <f t="shared" si="30"/>
        <v>0</v>
      </c>
      <c r="K191" s="135" t="s">
        <v>6083</v>
      </c>
      <c r="L191" s="33"/>
      <c r="M191" s="140" t="s">
        <v>20</v>
      </c>
      <c r="N191" s="141" t="s">
        <v>51</v>
      </c>
      <c r="P191" s="142">
        <f t="shared" si="31"/>
        <v>0</v>
      </c>
      <c r="Q191" s="142">
        <v>0</v>
      </c>
      <c r="R191" s="142">
        <f t="shared" si="32"/>
        <v>0</v>
      </c>
      <c r="S191" s="142">
        <v>0</v>
      </c>
      <c r="T191" s="143">
        <f t="shared" si="33"/>
        <v>0</v>
      </c>
      <c r="AR191" s="144" t="s">
        <v>350</v>
      </c>
      <c r="AT191" s="144" t="s">
        <v>194</v>
      </c>
      <c r="AU191" s="144" t="s">
        <v>89</v>
      </c>
      <c r="AY191" s="18" t="s">
        <v>192</v>
      </c>
      <c r="BE191" s="145">
        <f t="shared" si="34"/>
        <v>0</v>
      </c>
      <c r="BF191" s="145">
        <f t="shared" si="35"/>
        <v>0</v>
      </c>
      <c r="BG191" s="145">
        <f t="shared" si="36"/>
        <v>0</v>
      </c>
      <c r="BH191" s="145">
        <f t="shared" si="37"/>
        <v>0</v>
      </c>
      <c r="BI191" s="145">
        <f t="shared" si="38"/>
        <v>0</v>
      </c>
      <c r="BJ191" s="18" t="s">
        <v>22</v>
      </c>
      <c r="BK191" s="145">
        <f t="shared" si="39"/>
        <v>0</v>
      </c>
      <c r="BL191" s="18" t="s">
        <v>350</v>
      </c>
      <c r="BM191" s="144" t="s">
        <v>2944</v>
      </c>
    </row>
    <row r="192" spans="2:65" s="1" customFormat="1" ht="24.15" customHeight="1" x14ac:dyDescent="0.2">
      <c r="B192" s="33"/>
      <c r="C192" s="133" t="s">
        <v>1043</v>
      </c>
      <c r="D192" s="133" t="s">
        <v>194</v>
      </c>
      <c r="E192" s="134" t="s">
        <v>6269</v>
      </c>
      <c r="F192" s="135" t="s">
        <v>6270</v>
      </c>
      <c r="G192" s="136" t="s">
        <v>487</v>
      </c>
      <c r="H192" s="137">
        <v>25</v>
      </c>
      <c r="I192" s="138"/>
      <c r="J192" s="139">
        <f t="shared" si="30"/>
        <v>0</v>
      </c>
      <c r="K192" s="135" t="s">
        <v>6083</v>
      </c>
      <c r="L192" s="33"/>
      <c r="M192" s="140" t="s">
        <v>20</v>
      </c>
      <c r="N192" s="141" t="s">
        <v>51</v>
      </c>
      <c r="P192" s="142">
        <f t="shared" si="31"/>
        <v>0</v>
      </c>
      <c r="Q192" s="142">
        <v>0</v>
      </c>
      <c r="R192" s="142">
        <f t="shared" si="32"/>
        <v>0</v>
      </c>
      <c r="S192" s="142">
        <v>0</v>
      </c>
      <c r="T192" s="143">
        <f t="shared" si="33"/>
        <v>0</v>
      </c>
      <c r="AR192" s="144" t="s">
        <v>350</v>
      </c>
      <c r="AT192" s="144" t="s">
        <v>194</v>
      </c>
      <c r="AU192" s="144" t="s">
        <v>89</v>
      </c>
      <c r="AY192" s="18" t="s">
        <v>192</v>
      </c>
      <c r="BE192" s="145">
        <f t="shared" si="34"/>
        <v>0</v>
      </c>
      <c r="BF192" s="145">
        <f t="shared" si="35"/>
        <v>0</v>
      </c>
      <c r="BG192" s="145">
        <f t="shared" si="36"/>
        <v>0</v>
      </c>
      <c r="BH192" s="145">
        <f t="shared" si="37"/>
        <v>0</v>
      </c>
      <c r="BI192" s="145">
        <f t="shared" si="38"/>
        <v>0</v>
      </c>
      <c r="BJ192" s="18" t="s">
        <v>22</v>
      </c>
      <c r="BK192" s="145">
        <f t="shared" si="39"/>
        <v>0</v>
      </c>
      <c r="BL192" s="18" t="s">
        <v>350</v>
      </c>
      <c r="BM192" s="144" t="s">
        <v>2954</v>
      </c>
    </row>
    <row r="193" spans="2:65" s="1" customFormat="1" ht="16.5" customHeight="1" x14ac:dyDescent="0.2">
      <c r="B193" s="33"/>
      <c r="C193" s="133" t="s">
        <v>1052</v>
      </c>
      <c r="D193" s="133" t="s">
        <v>194</v>
      </c>
      <c r="E193" s="134" t="s">
        <v>6271</v>
      </c>
      <c r="F193" s="135" t="s">
        <v>6272</v>
      </c>
      <c r="G193" s="136" t="s">
        <v>487</v>
      </c>
      <c r="H193" s="137">
        <v>25</v>
      </c>
      <c r="I193" s="138"/>
      <c r="J193" s="139">
        <f t="shared" si="30"/>
        <v>0</v>
      </c>
      <c r="K193" s="135" t="s">
        <v>6083</v>
      </c>
      <c r="L193" s="33"/>
      <c r="M193" s="140" t="s">
        <v>20</v>
      </c>
      <c r="N193" s="141" t="s">
        <v>51</v>
      </c>
      <c r="P193" s="142">
        <f t="shared" si="31"/>
        <v>0</v>
      </c>
      <c r="Q193" s="142">
        <v>0</v>
      </c>
      <c r="R193" s="142">
        <f t="shared" si="32"/>
        <v>0</v>
      </c>
      <c r="S193" s="142">
        <v>0</v>
      </c>
      <c r="T193" s="143">
        <f t="shared" si="33"/>
        <v>0</v>
      </c>
      <c r="AR193" s="144" t="s">
        <v>350</v>
      </c>
      <c r="AT193" s="144" t="s">
        <v>194</v>
      </c>
      <c r="AU193" s="144" t="s">
        <v>89</v>
      </c>
      <c r="AY193" s="18" t="s">
        <v>192</v>
      </c>
      <c r="BE193" s="145">
        <f t="shared" si="34"/>
        <v>0</v>
      </c>
      <c r="BF193" s="145">
        <f t="shared" si="35"/>
        <v>0</v>
      </c>
      <c r="BG193" s="145">
        <f t="shared" si="36"/>
        <v>0</v>
      </c>
      <c r="BH193" s="145">
        <f t="shared" si="37"/>
        <v>0</v>
      </c>
      <c r="BI193" s="145">
        <f t="shared" si="38"/>
        <v>0</v>
      </c>
      <c r="BJ193" s="18" t="s">
        <v>22</v>
      </c>
      <c r="BK193" s="145">
        <f t="shared" si="39"/>
        <v>0</v>
      </c>
      <c r="BL193" s="18" t="s">
        <v>350</v>
      </c>
      <c r="BM193" s="144" t="s">
        <v>2965</v>
      </c>
    </row>
    <row r="194" spans="2:65" s="1" customFormat="1" ht="24.15" customHeight="1" x14ac:dyDescent="0.2">
      <c r="B194" s="33"/>
      <c r="C194" s="133" t="s">
        <v>1070</v>
      </c>
      <c r="D194" s="133" t="s">
        <v>194</v>
      </c>
      <c r="E194" s="134" t="s">
        <v>6273</v>
      </c>
      <c r="F194" s="135" t="s">
        <v>6274</v>
      </c>
      <c r="G194" s="136" t="s">
        <v>487</v>
      </c>
      <c r="H194" s="137">
        <v>1</v>
      </c>
      <c r="I194" s="138"/>
      <c r="J194" s="139">
        <f t="shared" si="30"/>
        <v>0</v>
      </c>
      <c r="K194" s="135" t="s">
        <v>6083</v>
      </c>
      <c r="L194" s="33"/>
      <c r="M194" s="140" t="s">
        <v>20</v>
      </c>
      <c r="N194" s="141" t="s">
        <v>51</v>
      </c>
      <c r="P194" s="142">
        <f t="shared" si="31"/>
        <v>0</v>
      </c>
      <c r="Q194" s="142">
        <v>0</v>
      </c>
      <c r="R194" s="142">
        <f t="shared" si="32"/>
        <v>0</v>
      </c>
      <c r="S194" s="142">
        <v>0</v>
      </c>
      <c r="T194" s="143">
        <f t="shared" si="33"/>
        <v>0</v>
      </c>
      <c r="AR194" s="144" t="s">
        <v>350</v>
      </c>
      <c r="AT194" s="144" t="s">
        <v>194</v>
      </c>
      <c r="AU194" s="144" t="s">
        <v>89</v>
      </c>
      <c r="AY194" s="18" t="s">
        <v>192</v>
      </c>
      <c r="BE194" s="145">
        <f t="shared" si="34"/>
        <v>0</v>
      </c>
      <c r="BF194" s="145">
        <f t="shared" si="35"/>
        <v>0</v>
      </c>
      <c r="BG194" s="145">
        <f t="shared" si="36"/>
        <v>0</v>
      </c>
      <c r="BH194" s="145">
        <f t="shared" si="37"/>
        <v>0</v>
      </c>
      <c r="BI194" s="145">
        <f t="shared" si="38"/>
        <v>0</v>
      </c>
      <c r="BJ194" s="18" t="s">
        <v>22</v>
      </c>
      <c r="BK194" s="145">
        <f t="shared" si="39"/>
        <v>0</v>
      </c>
      <c r="BL194" s="18" t="s">
        <v>350</v>
      </c>
      <c r="BM194" s="144" t="s">
        <v>2979</v>
      </c>
    </row>
    <row r="195" spans="2:65" s="1" customFormat="1" ht="16.5" customHeight="1" x14ac:dyDescent="0.2">
      <c r="B195" s="33"/>
      <c r="C195" s="133" t="s">
        <v>28</v>
      </c>
      <c r="D195" s="133" t="s">
        <v>194</v>
      </c>
      <c r="E195" s="134" t="s">
        <v>6275</v>
      </c>
      <c r="F195" s="135" t="s">
        <v>6276</v>
      </c>
      <c r="G195" s="136" t="s">
        <v>487</v>
      </c>
      <c r="H195" s="137">
        <v>1</v>
      </c>
      <c r="I195" s="138"/>
      <c r="J195" s="139">
        <f t="shared" si="30"/>
        <v>0</v>
      </c>
      <c r="K195" s="135" t="s">
        <v>6083</v>
      </c>
      <c r="L195" s="33"/>
      <c r="M195" s="140" t="s">
        <v>20</v>
      </c>
      <c r="N195" s="141" t="s">
        <v>51</v>
      </c>
      <c r="P195" s="142">
        <f t="shared" si="31"/>
        <v>0</v>
      </c>
      <c r="Q195" s="142">
        <v>0</v>
      </c>
      <c r="R195" s="142">
        <f t="shared" si="32"/>
        <v>0</v>
      </c>
      <c r="S195" s="142">
        <v>0</v>
      </c>
      <c r="T195" s="143">
        <f t="shared" si="33"/>
        <v>0</v>
      </c>
      <c r="AR195" s="144" t="s">
        <v>350</v>
      </c>
      <c r="AT195" s="144" t="s">
        <v>194</v>
      </c>
      <c r="AU195" s="144" t="s">
        <v>89</v>
      </c>
      <c r="AY195" s="18" t="s">
        <v>192</v>
      </c>
      <c r="BE195" s="145">
        <f t="shared" si="34"/>
        <v>0</v>
      </c>
      <c r="BF195" s="145">
        <f t="shared" si="35"/>
        <v>0</v>
      </c>
      <c r="BG195" s="145">
        <f t="shared" si="36"/>
        <v>0</v>
      </c>
      <c r="BH195" s="145">
        <f t="shared" si="37"/>
        <v>0</v>
      </c>
      <c r="BI195" s="145">
        <f t="shared" si="38"/>
        <v>0</v>
      </c>
      <c r="BJ195" s="18" t="s">
        <v>22</v>
      </c>
      <c r="BK195" s="145">
        <f t="shared" si="39"/>
        <v>0</v>
      </c>
      <c r="BL195" s="18" t="s">
        <v>350</v>
      </c>
      <c r="BM195" s="144" t="s">
        <v>2989</v>
      </c>
    </row>
    <row r="196" spans="2:65" s="1" customFormat="1" ht="16.5" customHeight="1" x14ac:dyDescent="0.2">
      <c r="B196" s="33"/>
      <c r="C196" s="133" t="s">
        <v>1083</v>
      </c>
      <c r="D196" s="133" t="s">
        <v>194</v>
      </c>
      <c r="E196" s="134" t="s">
        <v>6277</v>
      </c>
      <c r="F196" s="135" t="s">
        <v>6278</v>
      </c>
      <c r="G196" s="136" t="s">
        <v>487</v>
      </c>
      <c r="H196" s="137">
        <v>2</v>
      </c>
      <c r="I196" s="138"/>
      <c r="J196" s="139">
        <f t="shared" si="30"/>
        <v>0</v>
      </c>
      <c r="K196" s="135" t="s">
        <v>6083</v>
      </c>
      <c r="L196" s="33"/>
      <c r="M196" s="140" t="s">
        <v>20</v>
      </c>
      <c r="N196" s="141" t="s">
        <v>51</v>
      </c>
      <c r="P196" s="142">
        <f t="shared" si="31"/>
        <v>0</v>
      </c>
      <c r="Q196" s="142">
        <v>0</v>
      </c>
      <c r="R196" s="142">
        <f t="shared" si="32"/>
        <v>0</v>
      </c>
      <c r="S196" s="142">
        <v>0</v>
      </c>
      <c r="T196" s="143">
        <f t="shared" si="33"/>
        <v>0</v>
      </c>
      <c r="AR196" s="144" t="s">
        <v>350</v>
      </c>
      <c r="AT196" s="144" t="s">
        <v>194</v>
      </c>
      <c r="AU196" s="144" t="s">
        <v>89</v>
      </c>
      <c r="AY196" s="18" t="s">
        <v>192</v>
      </c>
      <c r="BE196" s="145">
        <f t="shared" si="34"/>
        <v>0</v>
      </c>
      <c r="BF196" s="145">
        <f t="shared" si="35"/>
        <v>0</v>
      </c>
      <c r="BG196" s="145">
        <f t="shared" si="36"/>
        <v>0</v>
      </c>
      <c r="BH196" s="145">
        <f t="shared" si="37"/>
        <v>0</v>
      </c>
      <c r="BI196" s="145">
        <f t="shared" si="38"/>
        <v>0</v>
      </c>
      <c r="BJ196" s="18" t="s">
        <v>22</v>
      </c>
      <c r="BK196" s="145">
        <f t="shared" si="39"/>
        <v>0</v>
      </c>
      <c r="BL196" s="18" t="s">
        <v>350</v>
      </c>
      <c r="BM196" s="144" t="s">
        <v>2999</v>
      </c>
    </row>
    <row r="197" spans="2:65" s="1" customFormat="1" ht="16.5" customHeight="1" x14ac:dyDescent="0.2">
      <c r="B197" s="33"/>
      <c r="C197" s="133" t="s">
        <v>1096</v>
      </c>
      <c r="D197" s="133" t="s">
        <v>194</v>
      </c>
      <c r="E197" s="134" t="s">
        <v>6279</v>
      </c>
      <c r="F197" s="135" t="s">
        <v>6280</v>
      </c>
      <c r="G197" s="136" t="s">
        <v>487</v>
      </c>
      <c r="H197" s="137">
        <v>2</v>
      </c>
      <c r="I197" s="138"/>
      <c r="J197" s="139">
        <f t="shared" si="30"/>
        <v>0</v>
      </c>
      <c r="K197" s="135" t="s">
        <v>6083</v>
      </c>
      <c r="L197" s="33"/>
      <c r="M197" s="140" t="s">
        <v>20</v>
      </c>
      <c r="N197" s="141" t="s">
        <v>51</v>
      </c>
      <c r="P197" s="142">
        <f t="shared" si="31"/>
        <v>0</v>
      </c>
      <c r="Q197" s="142">
        <v>0</v>
      </c>
      <c r="R197" s="142">
        <f t="shared" si="32"/>
        <v>0</v>
      </c>
      <c r="S197" s="142">
        <v>0</v>
      </c>
      <c r="T197" s="143">
        <f t="shared" si="33"/>
        <v>0</v>
      </c>
      <c r="AR197" s="144" t="s">
        <v>350</v>
      </c>
      <c r="AT197" s="144" t="s">
        <v>194</v>
      </c>
      <c r="AU197" s="144" t="s">
        <v>89</v>
      </c>
      <c r="AY197" s="18" t="s">
        <v>192</v>
      </c>
      <c r="BE197" s="145">
        <f t="shared" si="34"/>
        <v>0</v>
      </c>
      <c r="BF197" s="145">
        <f t="shared" si="35"/>
        <v>0</v>
      </c>
      <c r="BG197" s="145">
        <f t="shared" si="36"/>
        <v>0</v>
      </c>
      <c r="BH197" s="145">
        <f t="shared" si="37"/>
        <v>0</v>
      </c>
      <c r="BI197" s="145">
        <f t="shared" si="38"/>
        <v>0</v>
      </c>
      <c r="BJ197" s="18" t="s">
        <v>22</v>
      </c>
      <c r="BK197" s="145">
        <f t="shared" si="39"/>
        <v>0</v>
      </c>
      <c r="BL197" s="18" t="s">
        <v>350</v>
      </c>
      <c r="BM197" s="144" t="s">
        <v>3007</v>
      </c>
    </row>
    <row r="198" spans="2:65" s="1" customFormat="1" ht="16.5" customHeight="1" x14ac:dyDescent="0.2">
      <c r="B198" s="33"/>
      <c r="C198" s="133" t="s">
        <v>1105</v>
      </c>
      <c r="D198" s="133" t="s">
        <v>194</v>
      </c>
      <c r="E198" s="134" t="s">
        <v>6281</v>
      </c>
      <c r="F198" s="135" t="s">
        <v>6282</v>
      </c>
      <c r="G198" s="136" t="s">
        <v>487</v>
      </c>
      <c r="H198" s="137">
        <v>1</v>
      </c>
      <c r="I198" s="138"/>
      <c r="J198" s="139">
        <f t="shared" si="30"/>
        <v>0</v>
      </c>
      <c r="K198" s="135" t="s">
        <v>6083</v>
      </c>
      <c r="L198" s="33"/>
      <c r="M198" s="140" t="s">
        <v>20</v>
      </c>
      <c r="N198" s="141" t="s">
        <v>51</v>
      </c>
      <c r="P198" s="142">
        <f t="shared" si="31"/>
        <v>0</v>
      </c>
      <c r="Q198" s="142">
        <v>0</v>
      </c>
      <c r="R198" s="142">
        <f t="shared" si="32"/>
        <v>0</v>
      </c>
      <c r="S198" s="142">
        <v>0</v>
      </c>
      <c r="T198" s="143">
        <f t="shared" si="33"/>
        <v>0</v>
      </c>
      <c r="AR198" s="144" t="s">
        <v>350</v>
      </c>
      <c r="AT198" s="144" t="s">
        <v>194</v>
      </c>
      <c r="AU198" s="144" t="s">
        <v>89</v>
      </c>
      <c r="AY198" s="18" t="s">
        <v>192</v>
      </c>
      <c r="BE198" s="145">
        <f t="shared" si="34"/>
        <v>0</v>
      </c>
      <c r="BF198" s="145">
        <f t="shared" si="35"/>
        <v>0</v>
      </c>
      <c r="BG198" s="145">
        <f t="shared" si="36"/>
        <v>0</v>
      </c>
      <c r="BH198" s="145">
        <f t="shared" si="37"/>
        <v>0</v>
      </c>
      <c r="BI198" s="145">
        <f t="shared" si="38"/>
        <v>0</v>
      </c>
      <c r="BJ198" s="18" t="s">
        <v>22</v>
      </c>
      <c r="BK198" s="145">
        <f t="shared" si="39"/>
        <v>0</v>
      </c>
      <c r="BL198" s="18" t="s">
        <v>350</v>
      </c>
      <c r="BM198" s="144" t="s">
        <v>3017</v>
      </c>
    </row>
    <row r="199" spans="2:65" s="1" customFormat="1" ht="16.5" customHeight="1" x14ac:dyDescent="0.2">
      <c r="B199" s="33"/>
      <c r="C199" s="133" t="s">
        <v>1114</v>
      </c>
      <c r="D199" s="133" t="s">
        <v>194</v>
      </c>
      <c r="E199" s="134" t="s">
        <v>6283</v>
      </c>
      <c r="F199" s="135" t="s">
        <v>6284</v>
      </c>
      <c r="G199" s="136" t="s">
        <v>487</v>
      </c>
      <c r="H199" s="137">
        <v>1</v>
      </c>
      <c r="I199" s="138"/>
      <c r="J199" s="139">
        <f t="shared" si="30"/>
        <v>0</v>
      </c>
      <c r="K199" s="135" t="s">
        <v>6083</v>
      </c>
      <c r="L199" s="33"/>
      <c r="M199" s="140" t="s">
        <v>20</v>
      </c>
      <c r="N199" s="141" t="s">
        <v>51</v>
      </c>
      <c r="P199" s="142">
        <f t="shared" si="31"/>
        <v>0</v>
      </c>
      <c r="Q199" s="142">
        <v>0</v>
      </c>
      <c r="R199" s="142">
        <f t="shared" si="32"/>
        <v>0</v>
      </c>
      <c r="S199" s="142">
        <v>0</v>
      </c>
      <c r="T199" s="143">
        <f t="shared" si="33"/>
        <v>0</v>
      </c>
      <c r="AR199" s="144" t="s">
        <v>350</v>
      </c>
      <c r="AT199" s="144" t="s">
        <v>194</v>
      </c>
      <c r="AU199" s="144" t="s">
        <v>89</v>
      </c>
      <c r="AY199" s="18" t="s">
        <v>192</v>
      </c>
      <c r="BE199" s="145">
        <f t="shared" si="34"/>
        <v>0</v>
      </c>
      <c r="BF199" s="145">
        <f t="shared" si="35"/>
        <v>0</v>
      </c>
      <c r="BG199" s="145">
        <f t="shared" si="36"/>
        <v>0</v>
      </c>
      <c r="BH199" s="145">
        <f t="shared" si="37"/>
        <v>0</v>
      </c>
      <c r="BI199" s="145">
        <f t="shared" si="38"/>
        <v>0</v>
      </c>
      <c r="BJ199" s="18" t="s">
        <v>22</v>
      </c>
      <c r="BK199" s="145">
        <f t="shared" si="39"/>
        <v>0</v>
      </c>
      <c r="BL199" s="18" t="s">
        <v>350</v>
      </c>
      <c r="BM199" s="144" t="s">
        <v>3024</v>
      </c>
    </row>
    <row r="200" spans="2:65" s="1" customFormat="1" ht="16.5" customHeight="1" x14ac:dyDescent="0.2">
      <c r="B200" s="33"/>
      <c r="C200" s="133" t="s">
        <v>1123</v>
      </c>
      <c r="D200" s="133" t="s">
        <v>194</v>
      </c>
      <c r="E200" s="134" t="s">
        <v>6285</v>
      </c>
      <c r="F200" s="135" t="s">
        <v>6286</v>
      </c>
      <c r="G200" s="136" t="s">
        <v>487</v>
      </c>
      <c r="H200" s="137">
        <v>1</v>
      </c>
      <c r="I200" s="138"/>
      <c r="J200" s="139">
        <f t="shared" si="30"/>
        <v>0</v>
      </c>
      <c r="K200" s="135" t="s">
        <v>6083</v>
      </c>
      <c r="L200" s="33"/>
      <c r="M200" s="140" t="s">
        <v>20</v>
      </c>
      <c r="N200" s="141" t="s">
        <v>51</v>
      </c>
      <c r="P200" s="142">
        <f t="shared" si="31"/>
        <v>0</v>
      </c>
      <c r="Q200" s="142">
        <v>0</v>
      </c>
      <c r="R200" s="142">
        <f t="shared" si="32"/>
        <v>0</v>
      </c>
      <c r="S200" s="142">
        <v>0</v>
      </c>
      <c r="T200" s="143">
        <f t="shared" si="33"/>
        <v>0</v>
      </c>
      <c r="AR200" s="144" t="s">
        <v>350</v>
      </c>
      <c r="AT200" s="144" t="s">
        <v>194</v>
      </c>
      <c r="AU200" s="144" t="s">
        <v>89</v>
      </c>
      <c r="AY200" s="18" t="s">
        <v>192</v>
      </c>
      <c r="BE200" s="145">
        <f t="shared" si="34"/>
        <v>0</v>
      </c>
      <c r="BF200" s="145">
        <f t="shared" si="35"/>
        <v>0</v>
      </c>
      <c r="BG200" s="145">
        <f t="shared" si="36"/>
        <v>0</v>
      </c>
      <c r="BH200" s="145">
        <f t="shared" si="37"/>
        <v>0</v>
      </c>
      <c r="BI200" s="145">
        <f t="shared" si="38"/>
        <v>0</v>
      </c>
      <c r="BJ200" s="18" t="s">
        <v>22</v>
      </c>
      <c r="BK200" s="145">
        <f t="shared" si="39"/>
        <v>0</v>
      </c>
      <c r="BL200" s="18" t="s">
        <v>350</v>
      </c>
      <c r="BM200" s="144" t="s">
        <v>3029</v>
      </c>
    </row>
    <row r="201" spans="2:65" s="1" customFormat="1" ht="16.5" customHeight="1" x14ac:dyDescent="0.2">
      <c r="B201" s="33"/>
      <c r="C201" s="133" t="s">
        <v>1129</v>
      </c>
      <c r="D201" s="133" t="s">
        <v>194</v>
      </c>
      <c r="E201" s="134" t="s">
        <v>6287</v>
      </c>
      <c r="F201" s="135" t="s">
        <v>6288</v>
      </c>
      <c r="G201" s="136" t="s">
        <v>487</v>
      </c>
      <c r="H201" s="137">
        <v>1</v>
      </c>
      <c r="I201" s="138"/>
      <c r="J201" s="139">
        <f t="shared" si="30"/>
        <v>0</v>
      </c>
      <c r="K201" s="135" t="s">
        <v>6083</v>
      </c>
      <c r="L201" s="33"/>
      <c r="M201" s="140" t="s">
        <v>20</v>
      </c>
      <c r="N201" s="141" t="s">
        <v>51</v>
      </c>
      <c r="P201" s="142">
        <f t="shared" si="31"/>
        <v>0</v>
      </c>
      <c r="Q201" s="142">
        <v>0</v>
      </c>
      <c r="R201" s="142">
        <f t="shared" si="32"/>
        <v>0</v>
      </c>
      <c r="S201" s="142">
        <v>0</v>
      </c>
      <c r="T201" s="143">
        <f t="shared" si="33"/>
        <v>0</v>
      </c>
      <c r="AR201" s="144" t="s">
        <v>350</v>
      </c>
      <c r="AT201" s="144" t="s">
        <v>194</v>
      </c>
      <c r="AU201" s="144" t="s">
        <v>89</v>
      </c>
      <c r="AY201" s="18" t="s">
        <v>192</v>
      </c>
      <c r="BE201" s="145">
        <f t="shared" si="34"/>
        <v>0</v>
      </c>
      <c r="BF201" s="145">
        <f t="shared" si="35"/>
        <v>0</v>
      </c>
      <c r="BG201" s="145">
        <f t="shared" si="36"/>
        <v>0</v>
      </c>
      <c r="BH201" s="145">
        <f t="shared" si="37"/>
        <v>0</v>
      </c>
      <c r="BI201" s="145">
        <f t="shared" si="38"/>
        <v>0</v>
      </c>
      <c r="BJ201" s="18" t="s">
        <v>22</v>
      </c>
      <c r="BK201" s="145">
        <f t="shared" si="39"/>
        <v>0</v>
      </c>
      <c r="BL201" s="18" t="s">
        <v>350</v>
      </c>
      <c r="BM201" s="144" t="s">
        <v>3047</v>
      </c>
    </row>
    <row r="202" spans="2:65" s="1" customFormat="1" ht="24.15" customHeight="1" x14ac:dyDescent="0.2">
      <c r="B202" s="33"/>
      <c r="C202" s="133" t="s">
        <v>1137</v>
      </c>
      <c r="D202" s="133" t="s">
        <v>194</v>
      </c>
      <c r="E202" s="134" t="s">
        <v>6289</v>
      </c>
      <c r="F202" s="135" t="s">
        <v>6290</v>
      </c>
      <c r="G202" s="136" t="s">
        <v>487</v>
      </c>
      <c r="H202" s="137">
        <v>1</v>
      </c>
      <c r="I202" s="138"/>
      <c r="J202" s="139">
        <f t="shared" si="30"/>
        <v>0</v>
      </c>
      <c r="K202" s="135" t="s">
        <v>6083</v>
      </c>
      <c r="L202" s="33"/>
      <c r="M202" s="140" t="s">
        <v>20</v>
      </c>
      <c r="N202" s="141" t="s">
        <v>51</v>
      </c>
      <c r="P202" s="142">
        <f t="shared" si="31"/>
        <v>0</v>
      </c>
      <c r="Q202" s="142">
        <v>0</v>
      </c>
      <c r="R202" s="142">
        <f t="shared" si="32"/>
        <v>0</v>
      </c>
      <c r="S202" s="142">
        <v>0</v>
      </c>
      <c r="T202" s="143">
        <f t="shared" si="33"/>
        <v>0</v>
      </c>
      <c r="AR202" s="144" t="s">
        <v>350</v>
      </c>
      <c r="AT202" s="144" t="s">
        <v>194</v>
      </c>
      <c r="AU202" s="144" t="s">
        <v>89</v>
      </c>
      <c r="AY202" s="18" t="s">
        <v>192</v>
      </c>
      <c r="BE202" s="145">
        <f t="shared" si="34"/>
        <v>0</v>
      </c>
      <c r="BF202" s="145">
        <f t="shared" si="35"/>
        <v>0</v>
      </c>
      <c r="BG202" s="145">
        <f t="shared" si="36"/>
        <v>0</v>
      </c>
      <c r="BH202" s="145">
        <f t="shared" si="37"/>
        <v>0</v>
      </c>
      <c r="BI202" s="145">
        <f t="shared" si="38"/>
        <v>0</v>
      </c>
      <c r="BJ202" s="18" t="s">
        <v>22</v>
      </c>
      <c r="BK202" s="145">
        <f t="shared" si="39"/>
        <v>0</v>
      </c>
      <c r="BL202" s="18" t="s">
        <v>350</v>
      </c>
      <c r="BM202" s="144" t="s">
        <v>3062</v>
      </c>
    </row>
    <row r="203" spans="2:65" s="1" customFormat="1" ht="16.5" customHeight="1" x14ac:dyDescent="0.2">
      <c r="B203" s="33"/>
      <c r="C203" s="133" t="s">
        <v>1144</v>
      </c>
      <c r="D203" s="133" t="s">
        <v>194</v>
      </c>
      <c r="E203" s="134" t="s">
        <v>6291</v>
      </c>
      <c r="F203" s="135" t="s">
        <v>6292</v>
      </c>
      <c r="G203" s="136" t="s">
        <v>487</v>
      </c>
      <c r="H203" s="137">
        <v>1</v>
      </c>
      <c r="I203" s="138"/>
      <c r="J203" s="139">
        <f t="shared" si="30"/>
        <v>0</v>
      </c>
      <c r="K203" s="135" t="s">
        <v>6083</v>
      </c>
      <c r="L203" s="33"/>
      <c r="M203" s="140" t="s">
        <v>20</v>
      </c>
      <c r="N203" s="141" t="s">
        <v>51</v>
      </c>
      <c r="P203" s="142">
        <f t="shared" si="31"/>
        <v>0</v>
      </c>
      <c r="Q203" s="142">
        <v>0</v>
      </c>
      <c r="R203" s="142">
        <f t="shared" si="32"/>
        <v>0</v>
      </c>
      <c r="S203" s="142">
        <v>0</v>
      </c>
      <c r="T203" s="143">
        <f t="shared" si="33"/>
        <v>0</v>
      </c>
      <c r="AR203" s="144" t="s">
        <v>350</v>
      </c>
      <c r="AT203" s="144" t="s">
        <v>194</v>
      </c>
      <c r="AU203" s="144" t="s">
        <v>89</v>
      </c>
      <c r="AY203" s="18" t="s">
        <v>192</v>
      </c>
      <c r="BE203" s="145">
        <f t="shared" si="34"/>
        <v>0</v>
      </c>
      <c r="BF203" s="145">
        <f t="shared" si="35"/>
        <v>0</v>
      </c>
      <c r="BG203" s="145">
        <f t="shared" si="36"/>
        <v>0</v>
      </c>
      <c r="BH203" s="145">
        <f t="shared" si="37"/>
        <v>0</v>
      </c>
      <c r="BI203" s="145">
        <f t="shared" si="38"/>
        <v>0</v>
      </c>
      <c r="BJ203" s="18" t="s">
        <v>22</v>
      </c>
      <c r="BK203" s="145">
        <f t="shared" si="39"/>
        <v>0</v>
      </c>
      <c r="BL203" s="18" t="s">
        <v>350</v>
      </c>
      <c r="BM203" s="144" t="s">
        <v>3076</v>
      </c>
    </row>
    <row r="204" spans="2:65" s="1" customFormat="1" ht="33" customHeight="1" x14ac:dyDescent="0.2">
      <c r="B204" s="33"/>
      <c r="C204" s="133" t="s">
        <v>1151</v>
      </c>
      <c r="D204" s="133" t="s">
        <v>194</v>
      </c>
      <c r="E204" s="134" t="s">
        <v>6293</v>
      </c>
      <c r="F204" s="135" t="s">
        <v>6294</v>
      </c>
      <c r="G204" s="136" t="s">
        <v>487</v>
      </c>
      <c r="H204" s="137">
        <v>1</v>
      </c>
      <c r="I204" s="138"/>
      <c r="J204" s="139">
        <f t="shared" si="30"/>
        <v>0</v>
      </c>
      <c r="K204" s="135" t="s">
        <v>6083</v>
      </c>
      <c r="L204" s="33"/>
      <c r="M204" s="140" t="s">
        <v>20</v>
      </c>
      <c r="N204" s="141" t="s">
        <v>51</v>
      </c>
      <c r="P204" s="142">
        <f t="shared" si="31"/>
        <v>0</v>
      </c>
      <c r="Q204" s="142">
        <v>0</v>
      </c>
      <c r="R204" s="142">
        <f t="shared" si="32"/>
        <v>0</v>
      </c>
      <c r="S204" s="142">
        <v>0</v>
      </c>
      <c r="T204" s="143">
        <f t="shared" si="33"/>
        <v>0</v>
      </c>
      <c r="AR204" s="144" t="s">
        <v>350</v>
      </c>
      <c r="AT204" s="144" t="s">
        <v>194</v>
      </c>
      <c r="AU204" s="144" t="s">
        <v>89</v>
      </c>
      <c r="AY204" s="18" t="s">
        <v>192</v>
      </c>
      <c r="BE204" s="145">
        <f t="shared" si="34"/>
        <v>0</v>
      </c>
      <c r="BF204" s="145">
        <f t="shared" si="35"/>
        <v>0</v>
      </c>
      <c r="BG204" s="145">
        <f t="shared" si="36"/>
        <v>0</v>
      </c>
      <c r="BH204" s="145">
        <f t="shared" si="37"/>
        <v>0</v>
      </c>
      <c r="BI204" s="145">
        <f t="shared" si="38"/>
        <v>0</v>
      </c>
      <c r="BJ204" s="18" t="s">
        <v>22</v>
      </c>
      <c r="BK204" s="145">
        <f t="shared" si="39"/>
        <v>0</v>
      </c>
      <c r="BL204" s="18" t="s">
        <v>350</v>
      </c>
      <c r="BM204" s="144" t="s">
        <v>3090</v>
      </c>
    </row>
    <row r="205" spans="2:65" s="1" customFormat="1" ht="16.5" customHeight="1" x14ac:dyDescent="0.2">
      <c r="B205" s="33"/>
      <c r="C205" s="133" t="s">
        <v>1160</v>
      </c>
      <c r="D205" s="133" t="s">
        <v>194</v>
      </c>
      <c r="E205" s="134" t="s">
        <v>6295</v>
      </c>
      <c r="F205" s="135" t="s">
        <v>6296</v>
      </c>
      <c r="G205" s="136" t="s">
        <v>487</v>
      </c>
      <c r="H205" s="137">
        <v>1</v>
      </c>
      <c r="I205" s="138"/>
      <c r="J205" s="139">
        <f t="shared" si="30"/>
        <v>0</v>
      </c>
      <c r="K205" s="135" t="s">
        <v>6083</v>
      </c>
      <c r="L205" s="33"/>
      <c r="M205" s="140" t="s">
        <v>20</v>
      </c>
      <c r="N205" s="141" t="s">
        <v>51</v>
      </c>
      <c r="P205" s="142">
        <f t="shared" si="31"/>
        <v>0</v>
      </c>
      <c r="Q205" s="142">
        <v>0</v>
      </c>
      <c r="R205" s="142">
        <f t="shared" si="32"/>
        <v>0</v>
      </c>
      <c r="S205" s="142">
        <v>0</v>
      </c>
      <c r="T205" s="143">
        <f t="shared" si="33"/>
        <v>0</v>
      </c>
      <c r="AR205" s="144" t="s">
        <v>350</v>
      </c>
      <c r="AT205" s="144" t="s">
        <v>194</v>
      </c>
      <c r="AU205" s="144" t="s">
        <v>89</v>
      </c>
      <c r="AY205" s="18" t="s">
        <v>192</v>
      </c>
      <c r="BE205" s="145">
        <f t="shared" si="34"/>
        <v>0</v>
      </c>
      <c r="BF205" s="145">
        <f t="shared" si="35"/>
        <v>0</v>
      </c>
      <c r="BG205" s="145">
        <f t="shared" si="36"/>
        <v>0</v>
      </c>
      <c r="BH205" s="145">
        <f t="shared" si="37"/>
        <v>0</v>
      </c>
      <c r="BI205" s="145">
        <f t="shared" si="38"/>
        <v>0</v>
      </c>
      <c r="BJ205" s="18" t="s">
        <v>22</v>
      </c>
      <c r="BK205" s="145">
        <f t="shared" si="39"/>
        <v>0</v>
      </c>
      <c r="BL205" s="18" t="s">
        <v>350</v>
      </c>
      <c r="BM205" s="144" t="s">
        <v>3101</v>
      </c>
    </row>
    <row r="206" spans="2:65" s="1" customFormat="1" ht="24.15" customHeight="1" x14ac:dyDescent="0.2">
      <c r="B206" s="33"/>
      <c r="C206" s="133" t="s">
        <v>1169</v>
      </c>
      <c r="D206" s="133" t="s">
        <v>194</v>
      </c>
      <c r="E206" s="134" t="s">
        <v>6297</v>
      </c>
      <c r="F206" s="135" t="s">
        <v>6298</v>
      </c>
      <c r="G206" s="136" t="s">
        <v>487</v>
      </c>
      <c r="H206" s="137">
        <v>1</v>
      </c>
      <c r="I206" s="138"/>
      <c r="J206" s="139">
        <f t="shared" si="30"/>
        <v>0</v>
      </c>
      <c r="K206" s="135" t="s">
        <v>6083</v>
      </c>
      <c r="L206" s="33"/>
      <c r="M206" s="140" t="s">
        <v>20</v>
      </c>
      <c r="N206" s="141" t="s">
        <v>51</v>
      </c>
      <c r="P206" s="142">
        <f t="shared" si="31"/>
        <v>0</v>
      </c>
      <c r="Q206" s="142">
        <v>0</v>
      </c>
      <c r="R206" s="142">
        <f t="shared" si="32"/>
        <v>0</v>
      </c>
      <c r="S206" s="142">
        <v>0</v>
      </c>
      <c r="T206" s="143">
        <f t="shared" si="33"/>
        <v>0</v>
      </c>
      <c r="AR206" s="144" t="s">
        <v>350</v>
      </c>
      <c r="AT206" s="144" t="s">
        <v>194</v>
      </c>
      <c r="AU206" s="144" t="s">
        <v>89</v>
      </c>
      <c r="AY206" s="18" t="s">
        <v>192</v>
      </c>
      <c r="BE206" s="145">
        <f t="shared" si="34"/>
        <v>0</v>
      </c>
      <c r="BF206" s="145">
        <f t="shared" si="35"/>
        <v>0</v>
      </c>
      <c r="BG206" s="145">
        <f t="shared" si="36"/>
        <v>0</v>
      </c>
      <c r="BH206" s="145">
        <f t="shared" si="37"/>
        <v>0</v>
      </c>
      <c r="BI206" s="145">
        <f t="shared" si="38"/>
        <v>0</v>
      </c>
      <c r="BJ206" s="18" t="s">
        <v>22</v>
      </c>
      <c r="BK206" s="145">
        <f t="shared" si="39"/>
        <v>0</v>
      </c>
      <c r="BL206" s="18" t="s">
        <v>350</v>
      </c>
      <c r="BM206" s="144" t="s">
        <v>6299</v>
      </c>
    </row>
    <row r="207" spans="2:65" s="1" customFormat="1" ht="16.5" customHeight="1" x14ac:dyDescent="0.2">
      <c r="B207" s="33"/>
      <c r="C207" s="133" t="s">
        <v>1176</v>
      </c>
      <c r="D207" s="133" t="s">
        <v>194</v>
      </c>
      <c r="E207" s="134" t="s">
        <v>6300</v>
      </c>
      <c r="F207" s="135" t="s">
        <v>6301</v>
      </c>
      <c r="G207" s="136" t="s">
        <v>487</v>
      </c>
      <c r="H207" s="137">
        <v>1</v>
      </c>
      <c r="I207" s="138"/>
      <c r="J207" s="139">
        <f t="shared" si="30"/>
        <v>0</v>
      </c>
      <c r="K207" s="135" t="s">
        <v>6083</v>
      </c>
      <c r="L207" s="33"/>
      <c r="M207" s="140" t="s">
        <v>20</v>
      </c>
      <c r="N207" s="141" t="s">
        <v>51</v>
      </c>
      <c r="P207" s="142">
        <f t="shared" si="31"/>
        <v>0</v>
      </c>
      <c r="Q207" s="142">
        <v>0</v>
      </c>
      <c r="R207" s="142">
        <f t="shared" si="32"/>
        <v>0</v>
      </c>
      <c r="S207" s="142">
        <v>0</v>
      </c>
      <c r="T207" s="143">
        <f t="shared" si="33"/>
        <v>0</v>
      </c>
      <c r="AR207" s="144" t="s">
        <v>350</v>
      </c>
      <c r="AT207" s="144" t="s">
        <v>194</v>
      </c>
      <c r="AU207" s="144" t="s">
        <v>89</v>
      </c>
      <c r="AY207" s="18" t="s">
        <v>192</v>
      </c>
      <c r="BE207" s="145">
        <f t="shared" si="34"/>
        <v>0</v>
      </c>
      <c r="BF207" s="145">
        <f t="shared" si="35"/>
        <v>0</v>
      </c>
      <c r="BG207" s="145">
        <f t="shared" si="36"/>
        <v>0</v>
      </c>
      <c r="BH207" s="145">
        <f t="shared" si="37"/>
        <v>0</v>
      </c>
      <c r="BI207" s="145">
        <f t="shared" si="38"/>
        <v>0</v>
      </c>
      <c r="BJ207" s="18" t="s">
        <v>22</v>
      </c>
      <c r="BK207" s="145">
        <f t="shared" si="39"/>
        <v>0</v>
      </c>
      <c r="BL207" s="18" t="s">
        <v>350</v>
      </c>
      <c r="BM207" s="144" t="s">
        <v>6302</v>
      </c>
    </row>
    <row r="208" spans="2:65" s="1" customFormat="1" ht="78" customHeight="1" x14ac:dyDescent="0.2">
      <c r="B208" s="33"/>
      <c r="C208" s="133" t="s">
        <v>1186</v>
      </c>
      <c r="D208" s="133" t="s">
        <v>194</v>
      </c>
      <c r="E208" s="134" t="s">
        <v>6303</v>
      </c>
      <c r="F208" s="135" t="s">
        <v>6304</v>
      </c>
      <c r="G208" s="136" t="s">
        <v>487</v>
      </c>
      <c r="H208" s="137">
        <v>1</v>
      </c>
      <c r="I208" s="138"/>
      <c r="J208" s="139">
        <f t="shared" si="30"/>
        <v>0</v>
      </c>
      <c r="K208" s="135" t="s">
        <v>6083</v>
      </c>
      <c r="L208" s="33"/>
      <c r="M208" s="140" t="s">
        <v>20</v>
      </c>
      <c r="N208" s="141" t="s">
        <v>51</v>
      </c>
      <c r="P208" s="142">
        <f t="shared" si="31"/>
        <v>0</v>
      </c>
      <c r="Q208" s="142">
        <v>0</v>
      </c>
      <c r="R208" s="142">
        <f t="shared" si="32"/>
        <v>0</v>
      </c>
      <c r="S208" s="142">
        <v>0</v>
      </c>
      <c r="T208" s="143">
        <f t="shared" si="33"/>
        <v>0</v>
      </c>
      <c r="AR208" s="144" t="s">
        <v>350</v>
      </c>
      <c r="AT208" s="144" t="s">
        <v>194</v>
      </c>
      <c r="AU208" s="144" t="s">
        <v>89</v>
      </c>
      <c r="AY208" s="18" t="s">
        <v>192</v>
      </c>
      <c r="BE208" s="145">
        <f t="shared" si="34"/>
        <v>0</v>
      </c>
      <c r="BF208" s="145">
        <f t="shared" si="35"/>
        <v>0</v>
      </c>
      <c r="BG208" s="145">
        <f t="shared" si="36"/>
        <v>0</v>
      </c>
      <c r="BH208" s="145">
        <f t="shared" si="37"/>
        <v>0</v>
      </c>
      <c r="BI208" s="145">
        <f t="shared" si="38"/>
        <v>0</v>
      </c>
      <c r="BJ208" s="18" t="s">
        <v>22</v>
      </c>
      <c r="BK208" s="145">
        <f t="shared" si="39"/>
        <v>0</v>
      </c>
      <c r="BL208" s="18" t="s">
        <v>350</v>
      </c>
      <c r="BM208" s="144" t="s">
        <v>3125</v>
      </c>
    </row>
    <row r="209" spans="2:65" s="1" customFormat="1" ht="16.5" customHeight="1" x14ac:dyDescent="0.2">
      <c r="B209" s="33"/>
      <c r="C209" s="133" t="s">
        <v>1195</v>
      </c>
      <c r="D209" s="133" t="s">
        <v>194</v>
      </c>
      <c r="E209" s="134" t="s">
        <v>6305</v>
      </c>
      <c r="F209" s="135" t="s">
        <v>6306</v>
      </c>
      <c r="G209" s="136" t="s">
        <v>487</v>
      </c>
      <c r="H209" s="137">
        <v>1</v>
      </c>
      <c r="I209" s="138"/>
      <c r="J209" s="139">
        <f t="shared" si="30"/>
        <v>0</v>
      </c>
      <c r="K209" s="135" t="s">
        <v>6083</v>
      </c>
      <c r="L209" s="33"/>
      <c r="M209" s="140" t="s">
        <v>20</v>
      </c>
      <c r="N209" s="141" t="s">
        <v>51</v>
      </c>
      <c r="P209" s="142">
        <f t="shared" si="31"/>
        <v>0</v>
      </c>
      <c r="Q209" s="142">
        <v>0</v>
      </c>
      <c r="R209" s="142">
        <f t="shared" si="32"/>
        <v>0</v>
      </c>
      <c r="S209" s="142">
        <v>0</v>
      </c>
      <c r="T209" s="143">
        <f t="shared" si="33"/>
        <v>0</v>
      </c>
      <c r="AR209" s="144" t="s">
        <v>350</v>
      </c>
      <c r="AT209" s="144" t="s">
        <v>194</v>
      </c>
      <c r="AU209" s="144" t="s">
        <v>89</v>
      </c>
      <c r="AY209" s="18" t="s">
        <v>192</v>
      </c>
      <c r="BE209" s="145">
        <f t="shared" si="34"/>
        <v>0</v>
      </c>
      <c r="BF209" s="145">
        <f t="shared" si="35"/>
        <v>0</v>
      </c>
      <c r="BG209" s="145">
        <f t="shared" si="36"/>
        <v>0</v>
      </c>
      <c r="BH209" s="145">
        <f t="shared" si="37"/>
        <v>0</v>
      </c>
      <c r="BI209" s="145">
        <f t="shared" si="38"/>
        <v>0</v>
      </c>
      <c r="BJ209" s="18" t="s">
        <v>22</v>
      </c>
      <c r="BK209" s="145">
        <f t="shared" si="39"/>
        <v>0</v>
      </c>
      <c r="BL209" s="18" t="s">
        <v>350</v>
      </c>
      <c r="BM209" s="144" t="s">
        <v>3137</v>
      </c>
    </row>
    <row r="210" spans="2:65" s="1" customFormat="1" ht="44.25" customHeight="1" x14ac:dyDescent="0.2">
      <c r="B210" s="33"/>
      <c r="C210" s="133" t="s">
        <v>1204</v>
      </c>
      <c r="D210" s="133" t="s">
        <v>194</v>
      </c>
      <c r="E210" s="134" t="s">
        <v>6307</v>
      </c>
      <c r="F210" s="135" t="s">
        <v>6308</v>
      </c>
      <c r="G210" s="136" t="s">
        <v>487</v>
      </c>
      <c r="H210" s="137">
        <v>1</v>
      </c>
      <c r="I210" s="138"/>
      <c r="J210" s="139">
        <f t="shared" ref="J210:J241" si="40">ROUND(I210*H210,2)</f>
        <v>0</v>
      </c>
      <c r="K210" s="135" t="s">
        <v>6083</v>
      </c>
      <c r="L210" s="33"/>
      <c r="M210" s="140" t="s">
        <v>20</v>
      </c>
      <c r="N210" s="141" t="s">
        <v>51</v>
      </c>
      <c r="P210" s="142">
        <f t="shared" ref="P210:P241" si="41">O210*H210</f>
        <v>0</v>
      </c>
      <c r="Q210" s="142">
        <v>0</v>
      </c>
      <c r="R210" s="142">
        <f t="shared" ref="R210:R241" si="42">Q210*H210</f>
        <v>0</v>
      </c>
      <c r="S210" s="142">
        <v>0</v>
      </c>
      <c r="T210" s="143">
        <f t="shared" ref="T210:T241" si="43">S210*H210</f>
        <v>0</v>
      </c>
      <c r="AR210" s="144" t="s">
        <v>350</v>
      </c>
      <c r="AT210" s="144" t="s">
        <v>194</v>
      </c>
      <c r="AU210" s="144" t="s">
        <v>89</v>
      </c>
      <c r="AY210" s="18" t="s">
        <v>192</v>
      </c>
      <c r="BE210" s="145">
        <f t="shared" ref="BE210:BE228" si="44">IF(N210="základní",J210,0)</f>
        <v>0</v>
      </c>
      <c r="BF210" s="145">
        <f t="shared" ref="BF210:BF228" si="45">IF(N210="snížená",J210,0)</f>
        <v>0</v>
      </c>
      <c r="BG210" s="145">
        <f t="shared" ref="BG210:BG228" si="46">IF(N210="zákl. přenesená",J210,0)</f>
        <v>0</v>
      </c>
      <c r="BH210" s="145">
        <f t="shared" ref="BH210:BH228" si="47">IF(N210="sníž. přenesená",J210,0)</f>
        <v>0</v>
      </c>
      <c r="BI210" s="145">
        <f t="shared" ref="BI210:BI228" si="48">IF(N210="nulová",J210,0)</f>
        <v>0</v>
      </c>
      <c r="BJ210" s="18" t="s">
        <v>22</v>
      </c>
      <c r="BK210" s="145">
        <f t="shared" ref="BK210:BK228" si="49">ROUND(I210*H210,2)</f>
        <v>0</v>
      </c>
      <c r="BL210" s="18" t="s">
        <v>350</v>
      </c>
      <c r="BM210" s="144" t="s">
        <v>3149</v>
      </c>
    </row>
    <row r="211" spans="2:65" s="1" customFormat="1" ht="21.75" customHeight="1" x14ac:dyDescent="0.2">
      <c r="B211" s="33"/>
      <c r="C211" s="133" t="s">
        <v>1222</v>
      </c>
      <c r="D211" s="133" t="s">
        <v>194</v>
      </c>
      <c r="E211" s="134" t="s">
        <v>6309</v>
      </c>
      <c r="F211" s="135" t="s">
        <v>6310</v>
      </c>
      <c r="G211" s="136" t="s">
        <v>487</v>
      </c>
      <c r="H211" s="137">
        <v>1</v>
      </c>
      <c r="I211" s="138"/>
      <c r="J211" s="139">
        <f t="shared" si="40"/>
        <v>0</v>
      </c>
      <c r="K211" s="135" t="s">
        <v>6083</v>
      </c>
      <c r="L211" s="33"/>
      <c r="M211" s="140" t="s">
        <v>20</v>
      </c>
      <c r="N211" s="141" t="s">
        <v>51</v>
      </c>
      <c r="P211" s="142">
        <f t="shared" si="41"/>
        <v>0</v>
      </c>
      <c r="Q211" s="142">
        <v>0</v>
      </c>
      <c r="R211" s="142">
        <f t="shared" si="42"/>
        <v>0</v>
      </c>
      <c r="S211" s="142">
        <v>0</v>
      </c>
      <c r="T211" s="143">
        <f t="shared" si="43"/>
        <v>0</v>
      </c>
      <c r="AR211" s="144" t="s">
        <v>350</v>
      </c>
      <c r="AT211" s="144" t="s">
        <v>194</v>
      </c>
      <c r="AU211" s="144" t="s">
        <v>89</v>
      </c>
      <c r="AY211" s="18" t="s">
        <v>192</v>
      </c>
      <c r="BE211" s="145">
        <f t="shared" si="44"/>
        <v>0</v>
      </c>
      <c r="BF211" s="145">
        <f t="shared" si="45"/>
        <v>0</v>
      </c>
      <c r="BG211" s="145">
        <f t="shared" si="46"/>
        <v>0</v>
      </c>
      <c r="BH211" s="145">
        <f t="shared" si="47"/>
        <v>0</v>
      </c>
      <c r="BI211" s="145">
        <f t="shared" si="48"/>
        <v>0</v>
      </c>
      <c r="BJ211" s="18" t="s">
        <v>22</v>
      </c>
      <c r="BK211" s="145">
        <f t="shared" si="49"/>
        <v>0</v>
      </c>
      <c r="BL211" s="18" t="s">
        <v>350</v>
      </c>
      <c r="BM211" s="144" t="s">
        <v>3163</v>
      </c>
    </row>
    <row r="212" spans="2:65" s="1" customFormat="1" ht="16.5" customHeight="1" x14ac:dyDescent="0.2">
      <c r="B212" s="33"/>
      <c r="C212" s="133" t="s">
        <v>1024</v>
      </c>
      <c r="D212" s="133" t="s">
        <v>194</v>
      </c>
      <c r="E212" s="134" t="s">
        <v>6311</v>
      </c>
      <c r="F212" s="135" t="s">
        <v>6312</v>
      </c>
      <c r="G212" s="136" t="s">
        <v>487</v>
      </c>
      <c r="H212" s="137">
        <v>2</v>
      </c>
      <c r="I212" s="138"/>
      <c r="J212" s="139">
        <f t="shared" si="40"/>
        <v>0</v>
      </c>
      <c r="K212" s="135" t="s">
        <v>6083</v>
      </c>
      <c r="L212" s="33"/>
      <c r="M212" s="140" t="s">
        <v>20</v>
      </c>
      <c r="N212" s="141" t="s">
        <v>51</v>
      </c>
      <c r="P212" s="142">
        <f t="shared" si="41"/>
        <v>0</v>
      </c>
      <c r="Q212" s="142">
        <v>0</v>
      </c>
      <c r="R212" s="142">
        <f t="shared" si="42"/>
        <v>0</v>
      </c>
      <c r="S212" s="142">
        <v>0</v>
      </c>
      <c r="T212" s="143">
        <f t="shared" si="43"/>
        <v>0</v>
      </c>
      <c r="AR212" s="144" t="s">
        <v>350</v>
      </c>
      <c r="AT212" s="144" t="s">
        <v>194</v>
      </c>
      <c r="AU212" s="144" t="s">
        <v>89</v>
      </c>
      <c r="AY212" s="18" t="s">
        <v>192</v>
      </c>
      <c r="BE212" s="145">
        <f t="shared" si="44"/>
        <v>0</v>
      </c>
      <c r="BF212" s="145">
        <f t="shared" si="45"/>
        <v>0</v>
      </c>
      <c r="BG212" s="145">
        <f t="shared" si="46"/>
        <v>0</v>
      </c>
      <c r="BH212" s="145">
        <f t="shared" si="47"/>
        <v>0</v>
      </c>
      <c r="BI212" s="145">
        <f t="shared" si="48"/>
        <v>0</v>
      </c>
      <c r="BJ212" s="18" t="s">
        <v>22</v>
      </c>
      <c r="BK212" s="145">
        <f t="shared" si="49"/>
        <v>0</v>
      </c>
      <c r="BL212" s="18" t="s">
        <v>350</v>
      </c>
      <c r="BM212" s="144" t="s">
        <v>3180</v>
      </c>
    </row>
    <row r="213" spans="2:65" s="1" customFormat="1" ht="16.5" customHeight="1" x14ac:dyDescent="0.2">
      <c r="B213" s="33"/>
      <c r="C213" s="133" t="s">
        <v>1031</v>
      </c>
      <c r="D213" s="133" t="s">
        <v>194</v>
      </c>
      <c r="E213" s="134" t="s">
        <v>6313</v>
      </c>
      <c r="F213" s="135" t="s">
        <v>6314</v>
      </c>
      <c r="G213" s="136" t="s">
        <v>487</v>
      </c>
      <c r="H213" s="137">
        <v>2</v>
      </c>
      <c r="I213" s="138"/>
      <c r="J213" s="139">
        <f t="shared" si="40"/>
        <v>0</v>
      </c>
      <c r="K213" s="135" t="s">
        <v>6083</v>
      </c>
      <c r="L213" s="33"/>
      <c r="M213" s="140" t="s">
        <v>20</v>
      </c>
      <c r="N213" s="141" t="s">
        <v>51</v>
      </c>
      <c r="P213" s="142">
        <f t="shared" si="41"/>
        <v>0</v>
      </c>
      <c r="Q213" s="142">
        <v>0</v>
      </c>
      <c r="R213" s="142">
        <f t="shared" si="42"/>
        <v>0</v>
      </c>
      <c r="S213" s="142">
        <v>0</v>
      </c>
      <c r="T213" s="143">
        <f t="shared" si="43"/>
        <v>0</v>
      </c>
      <c r="AR213" s="144" t="s">
        <v>350</v>
      </c>
      <c r="AT213" s="144" t="s">
        <v>194</v>
      </c>
      <c r="AU213" s="144" t="s">
        <v>89</v>
      </c>
      <c r="AY213" s="18" t="s">
        <v>192</v>
      </c>
      <c r="BE213" s="145">
        <f t="shared" si="44"/>
        <v>0</v>
      </c>
      <c r="BF213" s="145">
        <f t="shared" si="45"/>
        <v>0</v>
      </c>
      <c r="BG213" s="145">
        <f t="shared" si="46"/>
        <v>0</v>
      </c>
      <c r="BH213" s="145">
        <f t="shared" si="47"/>
        <v>0</v>
      </c>
      <c r="BI213" s="145">
        <f t="shared" si="48"/>
        <v>0</v>
      </c>
      <c r="BJ213" s="18" t="s">
        <v>22</v>
      </c>
      <c r="BK213" s="145">
        <f t="shared" si="49"/>
        <v>0</v>
      </c>
      <c r="BL213" s="18" t="s">
        <v>350</v>
      </c>
      <c r="BM213" s="144" t="s">
        <v>3194</v>
      </c>
    </row>
    <row r="214" spans="2:65" s="1" customFormat="1" ht="37.799999999999997" customHeight="1" x14ac:dyDescent="0.2">
      <c r="B214" s="33"/>
      <c r="C214" s="133" t="s">
        <v>1037</v>
      </c>
      <c r="D214" s="133" t="s">
        <v>194</v>
      </c>
      <c r="E214" s="134" t="s">
        <v>6315</v>
      </c>
      <c r="F214" s="135" t="s">
        <v>6316</v>
      </c>
      <c r="G214" s="136" t="s">
        <v>487</v>
      </c>
      <c r="H214" s="137">
        <v>1</v>
      </c>
      <c r="I214" s="138"/>
      <c r="J214" s="139">
        <f t="shared" si="40"/>
        <v>0</v>
      </c>
      <c r="K214" s="135" t="s">
        <v>6083</v>
      </c>
      <c r="L214" s="33"/>
      <c r="M214" s="140" t="s">
        <v>20</v>
      </c>
      <c r="N214" s="141" t="s">
        <v>51</v>
      </c>
      <c r="P214" s="142">
        <f t="shared" si="41"/>
        <v>0</v>
      </c>
      <c r="Q214" s="142">
        <v>0</v>
      </c>
      <c r="R214" s="142">
        <f t="shared" si="42"/>
        <v>0</v>
      </c>
      <c r="S214" s="142">
        <v>0</v>
      </c>
      <c r="T214" s="143">
        <f t="shared" si="43"/>
        <v>0</v>
      </c>
      <c r="AR214" s="144" t="s">
        <v>350</v>
      </c>
      <c r="AT214" s="144" t="s">
        <v>194</v>
      </c>
      <c r="AU214" s="144" t="s">
        <v>89</v>
      </c>
      <c r="AY214" s="18" t="s">
        <v>192</v>
      </c>
      <c r="BE214" s="145">
        <f t="shared" si="44"/>
        <v>0</v>
      </c>
      <c r="BF214" s="145">
        <f t="shared" si="45"/>
        <v>0</v>
      </c>
      <c r="BG214" s="145">
        <f t="shared" si="46"/>
        <v>0</v>
      </c>
      <c r="BH214" s="145">
        <f t="shared" si="47"/>
        <v>0</v>
      </c>
      <c r="BI214" s="145">
        <f t="shared" si="48"/>
        <v>0</v>
      </c>
      <c r="BJ214" s="18" t="s">
        <v>22</v>
      </c>
      <c r="BK214" s="145">
        <f t="shared" si="49"/>
        <v>0</v>
      </c>
      <c r="BL214" s="18" t="s">
        <v>350</v>
      </c>
      <c r="BM214" s="144" t="s">
        <v>3209</v>
      </c>
    </row>
    <row r="215" spans="2:65" s="1" customFormat="1" ht="24.15" customHeight="1" x14ac:dyDescent="0.2">
      <c r="B215" s="33"/>
      <c r="C215" s="133" t="s">
        <v>901</v>
      </c>
      <c r="D215" s="133" t="s">
        <v>194</v>
      </c>
      <c r="E215" s="134" t="s">
        <v>6317</v>
      </c>
      <c r="F215" s="135" t="s">
        <v>6318</v>
      </c>
      <c r="G215" s="136" t="s">
        <v>487</v>
      </c>
      <c r="H215" s="137">
        <v>1</v>
      </c>
      <c r="I215" s="138"/>
      <c r="J215" s="139">
        <f t="shared" si="40"/>
        <v>0</v>
      </c>
      <c r="K215" s="135" t="s">
        <v>6083</v>
      </c>
      <c r="L215" s="33"/>
      <c r="M215" s="140" t="s">
        <v>20</v>
      </c>
      <c r="N215" s="141" t="s">
        <v>51</v>
      </c>
      <c r="P215" s="142">
        <f t="shared" si="41"/>
        <v>0</v>
      </c>
      <c r="Q215" s="142">
        <v>0</v>
      </c>
      <c r="R215" s="142">
        <f t="shared" si="42"/>
        <v>0</v>
      </c>
      <c r="S215" s="142">
        <v>0</v>
      </c>
      <c r="T215" s="143">
        <f t="shared" si="43"/>
        <v>0</v>
      </c>
      <c r="AR215" s="144" t="s">
        <v>350</v>
      </c>
      <c r="AT215" s="144" t="s">
        <v>194</v>
      </c>
      <c r="AU215" s="144" t="s">
        <v>89</v>
      </c>
      <c r="AY215" s="18" t="s">
        <v>192</v>
      </c>
      <c r="BE215" s="145">
        <f t="shared" si="44"/>
        <v>0</v>
      </c>
      <c r="BF215" s="145">
        <f t="shared" si="45"/>
        <v>0</v>
      </c>
      <c r="BG215" s="145">
        <f t="shared" si="46"/>
        <v>0</v>
      </c>
      <c r="BH215" s="145">
        <f t="shared" si="47"/>
        <v>0</v>
      </c>
      <c r="BI215" s="145">
        <f t="shared" si="48"/>
        <v>0</v>
      </c>
      <c r="BJ215" s="18" t="s">
        <v>22</v>
      </c>
      <c r="BK215" s="145">
        <f t="shared" si="49"/>
        <v>0</v>
      </c>
      <c r="BL215" s="18" t="s">
        <v>350</v>
      </c>
      <c r="BM215" s="144" t="s">
        <v>6319</v>
      </c>
    </row>
    <row r="216" spans="2:65" s="1" customFormat="1" ht="24.15" customHeight="1" x14ac:dyDescent="0.2">
      <c r="B216" s="33"/>
      <c r="C216" s="133" t="s">
        <v>907</v>
      </c>
      <c r="D216" s="133" t="s">
        <v>194</v>
      </c>
      <c r="E216" s="134" t="s">
        <v>6320</v>
      </c>
      <c r="F216" s="135" t="s">
        <v>6321</v>
      </c>
      <c r="G216" s="136" t="s">
        <v>487</v>
      </c>
      <c r="H216" s="137">
        <v>5</v>
      </c>
      <c r="I216" s="138"/>
      <c r="J216" s="139">
        <f t="shared" si="40"/>
        <v>0</v>
      </c>
      <c r="K216" s="135" t="s">
        <v>6083</v>
      </c>
      <c r="L216" s="33"/>
      <c r="M216" s="140" t="s">
        <v>20</v>
      </c>
      <c r="N216" s="141" t="s">
        <v>51</v>
      </c>
      <c r="P216" s="142">
        <f t="shared" si="41"/>
        <v>0</v>
      </c>
      <c r="Q216" s="142">
        <v>0</v>
      </c>
      <c r="R216" s="142">
        <f t="shared" si="42"/>
        <v>0</v>
      </c>
      <c r="S216" s="142">
        <v>0</v>
      </c>
      <c r="T216" s="143">
        <f t="shared" si="43"/>
        <v>0</v>
      </c>
      <c r="AR216" s="144" t="s">
        <v>350</v>
      </c>
      <c r="AT216" s="144" t="s">
        <v>194</v>
      </c>
      <c r="AU216" s="144" t="s">
        <v>89</v>
      </c>
      <c r="AY216" s="18" t="s">
        <v>192</v>
      </c>
      <c r="BE216" s="145">
        <f t="shared" si="44"/>
        <v>0</v>
      </c>
      <c r="BF216" s="145">
        <f t="shared" si="45"/>
        <v>0</v>
      </c>
      <c r="BG216" s="145">
        <f t="shared" si="46"/>
        <v>0</v>
      </c>
      <c r="BH216" s="145">
        <f t="shared" si="47"/>
        <v>0</v>
      </c>
      <c r="BI216" s="145">
        <f t="shared" si="48"/>
        <v>0</v>
      </c>
      <c r="BJ216" s="18" t="s">
        <v>22</v>
      </c>
      <c r="BK216" s="145">
        <f t="shared" si="49"/>
        <v>0</v>
      </c>
      <c r="BL216" s="18" t="s">
        <v>350</v>
      </c>
      <c r="BM216" s="144" t="s">
        <v>6322</v>
      </c>
    </row>
    <row r="217" spans="2:65" s="1" customFormat="1" ht="16.5" customHeight="1" x14ac:dyDescent="0.2">
      <c r="B217" s="33"/>
      <c r="C217" s="133" t="s">
        <v>895</v>
      </c>
      <c r="D217" s="133" t="s">
        <v>194</v>
      </c>
      <c r="E217" s="134" t="s">
        <v>6323</v>
      </c>
      <c r="F217" s="135" t="s">
        <v>6324</v>
      </c>
      <c r="G217" s="136" t="s">
        <v>487</v>
      </c>
      <c r="H217" s="137">
        <v>5</v>
      </c>
      <c r="I217" s="138"/>
      <c r="J217" s="139">
        <f t="shared" si="40"/>
        <v>0</v>
      </c>
      <c r="K217" s="135" t="s">
        <v>6083</v>
      </c>
      <c r="L217" s="33"/>
      <c r="M217" s="140" t="s">
        <v>20</v>
      </c>
      <c r="N217" s="141" t="s">
        <v>51</v>
      </c>
      <c r="P217" s="142">
        <f t="shared" si="41"/>
        <v>0</v>
      </c>
      <c r="Q217" s="142">
        <v>0</v>
      </c>
      <c r="R217" s="142">
        <f t="shared" si="42"/>
        <v>0</v>
      </c>
      <c r="S217" s="142">
        <v>0</v>
      </c>
      <c r="T217" s="143">
        <f t="shared" si="43"/>
        <v>0</v>
      </c>
      <c r="AR217" s="144" t="s">
        <v>350</v>
      </c>
      <c r="AT217" s="144" t="s">
        <v>194</v>
      </c>
      <c r="AU217" s="144" t="s">
        <v>89</v>
      </c>
      <c r="AY217" s="18" t="s">
        <v>192</v>
      </c>
      <c r="BE217" s="145">
        <f t="shared" si="44"/>
        <v>0</v>
      </c>
      <c r="BF217" s="145">
        <f t="shared" si="45"/>
        <v>0</v>
      </c>
      <c r="BG217" s="145">
        <f t="shared" si="46"/>
        <v>0</v>
      </c>
      <c r="BH217" s="145">
        <f t="shared" si="47"/>
        <v>0</v>
      </c>
      <c r="BI217" s="145">
        <f t="shared" si="48"/>
        <v>0</v>
      </c>
      <c r="BJ217" s="18" t="s">
        <v>22</v>
      </c>
      <c r="BK217" s="145">
        <f t="shared" si="49"/>
        <v>0</v>
      </c>
      <c r="BL217" s="18" t="s">
        <v>350</v>
      </c>
      <c r="BM217" s="144" t="s">
        <v>3229</v>
      </c>
    </row>
    <row r="218" spans="2:65" s="1" customFormat="1" ht="16.5" customHeight="1" x14ac:dyDescent="0.2">
      <c r="B218" s="33"/>
      <c r="C218" s="133" t="s">
        <v>2195</v>
      </c>
      <c r="D218" s="133" t="s">
        <v>194</v>
      </c>
      <c r="E218" s="134" t="s">
        <v>6325</v>
      </c>
      <c r="F218" s="135" t="s">
        <v>6326</v>
      </c>
      <c r="G218" s="136" t="s">
        <v>1225</v>
      </c>
      <c r="H218" s="137">
        <v>10</v>
      </c>
      <c r="I218" s="138"/>
      <c r="J218" s="139">
        <f t="shared" si="40"/>
        <v>0</v>
      </c>
      <c r="K218" s="135" t="s">
        <v>6083</v>
      </c>
      <c r="L218" s="33"/>
      <c r="M218" s="140" t="s">
        <v>20</v>
      </c>
      <c r="N218" s="141" t="s">
        <v>51</v>
      </c>
      <c r="P218" s="142">
        <f t="shared" si="41"/>
        <v>0</v>
      </c>
      <c r="Q218" s="142">
        <v>0</v>
      </c>
      <c r="R218" s="142">
        <f t="shared" si="42"/>
        <v>0</v>
      </c>
      <c r="S218" s="142">
        <v>0</v>
      </c>
      <c r="T218" s="143">
        <f t="shared" si="43"/>
        <v>0</v>
      </c>
      <c r="AR218" s="144" t="s">
        <v>350</v>
      </c>
      <c r="AT218" s="144" t="s">
        <v>194</v>
      </c>
      <c r="AU218" s="144" t="s">
        <v>89</v>
      </c>
      <c r="AY218" s="18" t="s">
        <v>192</v>
      </c>
      <c r="BE218" s="145">
        <f t="shared" si="44"/>
        <v>0</v>
      </c>
      <c r="BF218" s="145">
        <f t="shared" si="45"/>
        <v>0</v>
      </c>
      <c r="BG218" s="145">
        <f t="shared" si="46"/>
        <v>0</v>
      </c>
      <c r="BH218" s="145">
        <f t="shared" si="47"/>
        <v>0</v>
      </c>
      <c r="BI218" s="145">
        <f t="shared" si="48"/>
        <v>0</v>
      </c>
      <c r="BJ218" s="18" t="s">
        <v>22</v>
      </c>
      <c r="BK218" s="145">
        <f t="shared" si="49"/>
        <v>0</v>
      </c>
      <c r="BL218" s="18" t="s">
        <v>350</v>
      </c>
      <c r="BM218" s="144" t="s">
        <v>3242</v>
      </c>
    </row>
    <row r="219" spans="2:65" s="1" customFormat="1" ht="37.799999999999997" customHeight="1" x14ac:dyDescent="0.2">
      <c r="B219" s="33"/>
      <c r="C219" s="133" t="s">
        <v>2200</v>
      </c>
      <c r="D219" s="133" t="s">
        <v>194</v>
      </c>
      <c r="E219" s="134" t="s">
        <v>6327</v>
      </c>
      <c r="F219" s="135" t="s">
        <v>6328</v>
      </c>
      <c r="G219" s="136" t="s">
        <v>487</v>
      </c>
      <c r="H219" s="137">
        <v>1</v>
      </c>
      <c r="I219" s="138"/>
      <c r="J219" s="139">
        <f t="shared" si="40"/>
        <v>0</v>
      </c>
      <c r="K219" s="135" t="s">
        <v>6083</v>
      </c>
      <c r="L219" s="33"/>
      <c r="M219" s="140" t="s">
        <v>20</v>
      </c>
      <c r="N219" s="141" t="s">
        <v>51</v>
      </c>
      <c r="P219" s="142">
        <f t="shared" si="41"/>
        <v>0</v>
      </c>
      <c r="Q219" s="142">
        <v>0</v>
      </c>
      <c r="R219" s="142">
        <f t="shared" si="42"/>
        <v>0</v>
      </c>
      <c r="S219" s="142">
        <v>0</v>
      </c>
      <c r="T219" s="143">
        <f t="shared" si="43"/>
        <v>0</v>
      </c>
      <c r="AR219" s="144" t="s">
        <v>350</v>
      </c>
      <c r="AT219" s="144" t="s">
        <v>194</v>
      </c>
      <c r="AU219" s="144" t="s">
        <v>89</v>
      </c>
      <c r="AY219" s="18" t="s">
        <v>192</v>
      </c>
      <c r="BE219" s="145">
        <f t="shared" si="44"/>
        <v>0</v>
      </c>
      <c r="BF219" s="145">
        <f t="shared" si="45"/>
        <v>0</v>
      </c>
      <c r="BG219" s="145">
        <f t="shared" si="46"/>
        <v>0</v>
      </c>
      <c r="BH219" s="145">
        <f t="shared" si="47"/>
        <v>0</v>
      </c>
      <c r="BI219" s="145">
        <f t="shared" si="48"/>
        <v>0</v>
      </c>
      <c r="BJ219" s="18" t="s">
        <v>22</v>
      </c>
      <c r="BK219" s="145">
        <f t="shared" si="49"/>
        <v>0</v>
      </c>
      <c r="BL219" s="18" t="s">
        <v>350</v>
      </c>
      <c r="BM219" s="144" t="s">
        <v>6329</v>
      </c>
    </row>
    <row r="220" spans="2:65" s="1" customFormat="1" ht="21.75" customHeight="1" x14ac:dyDescent="0.2">
      <c r="B220" s="33"/>
      <c r="C220" s="133" t="s">
        <v>2210</v>
      </c>
      <c r="D220" s="133" t="s">
        <v>194</v>
      </c>
      <c r="E220" s="134" t="s">
        <v>6330</v>
      </c>
      <c r="F220" s="135" t="s">
        <v>6331</v>
      </c>
      <c r="G220" s="136" t="s">
        <v>487</v>
      </c>
      <c r="H220" s="137">
        <v>1</v>
      </c>
      <c r="I220" s="138"/>
      <c r="J220" s="139">
        <f t="shared" si="40"/>
        <v>0</v>
      </c>
      <c r="K220" s="135" t="s">
        <v>6083</v>
      </c>
      <c r="L220" s="33"/>
      <c r="M220" s="140" t="s">
        <v>20</v>
      </c>
      <c r="N220" s="141" t="s">
        <v>51</v>
      </c>
      <c r="P220" s="142">
        <f t="shared" si="41"/>
        <v>0</v>
      </c>
      <c r="Q220" s="142">
        <v>0</v>
      </c>
      <c r="R220" s="142">
        <f t="shared" si="42"/>
        <v>0</v>
      </c>
      <c r="S220" s="142">
        <v>0</v>
      </c>
      <c r="T220" s="143">
        <f t="shared" si="43"/>
        <v>0</v>
      </c>
      <c r="AR220" s="144" t="s">
        <v>350</v>
      </c>
      <c r="AT220" s="144" t="s">
        <v>194</v>
      </c>
      <c r="AU220" s="144" t="s">
        <v>89</v>
      </c>
      <c r="AY220" s="18" t="s">
        <v>192</v>
      </c>
      <c r="BE220" s="145">
        <f t="shared" si="44"/>
        <v>0</v>
      </c>
      <c r="BF220" s="145">
        <f t="shared" si="45"/>
        <v>0</v>
      </c>
      <c r="BG220" s="145">
        <f t="shared" si="46"/>
        <v>0</v>
      </c>
      <c r="BH220" s="145">
        <f t="shared" si="47"/>
        <v>0</v>
      </c>
      <c r="BI220" s="145">
        <f t="shared" si="48"/>
        <v>0</v>
      </c>
      <c r="BJ220" s="18" t="s">
        <v>22</v>
      </c>
      <c r="BK220" s="145">
        <f t="shared" si="49"/>
        <v>0</v>
      </c>
      <c r="BL220" s="18" t="s">
        <v>350</v>
      </c>
      <c r="BM220" s="144" t="s">
        <v>3279</v>
      </c>
    </row>
    <row r="221" spans="2:65" s="1" customFormat="1" ht="16.5" customHeight="1" x14ac:dyDescent="0.2">
      <c r="B221" s="33"/>
      <c r="C221" s="133" t="s">
        <v>2217</v>
      </c>
      <c r="D221" s="133" t="s">
        <v>194</v>
      </c>
      <c r="E221" s="134" t="s">
        <v>6332</v>
      </c>
      <c r="F221" s="135" t="s">
        <v>6333</v>
      </c>
      <c r="G221" s="136" t="s">
        <v>487</v>
      </c>
      <c r="H221" s="137">
        <v>1</v>
      </c>
      <c r="I221" s="138"/>
      <c r="J221" s="139">
        <f t="shared" si="40"/>
        <v>0</v>
      </c>
      <c r="K221" s="135" t="s">
        <v>6083</v>
      </c>
      <c r="L221" s="33"/>
      <c r="M221" s="140" t="s">
        <v>20</v>
      </c>
      <c r="N221" s="141" t="s">
        <v>51</v>
      </c>
      <c r="P221" s="142">
        <f t="shared" si="41"/>
        <v>0</v>
      </c>
      <c r="Q221" s="142">
        <v>0</v>
      </c>
      <c r="R221" s="142">
        <f t="shared" si="42"/>
        <v>0</v>
      </c>
      <c r="S221" s="142">
        <v>0</v>
      </c>
      <c r="T221" s="143">
        <f t="shared" si="43"/>
        <v>0</v>
      </c>
      <c r="AR221" s="144" t="s">
        <v>350</v>
      </c>
      <c r="AT221" s="144" t="s">
        <v>194</v>
      </c>
      <c r="AU221" s="144" t="s">
        <v>89</v>
      </c>
      <c r="AY221" s="18" t="s">
        <v>192</v>
      </c>
      <c r="BE221" s="145">
        <f t="shared" si="44"/>
        <v>0</v>
      </c>
      <c r="BF221" s="145">
        <f t="shared" si="45"/>
        <v>0</v>
      </c>
      <c r="BG221" s="145">
        <f t="shared" si="46"/>
        <v>0</v>
      </c>
      <c r="BH221" s="145">
        <f t="shared" si="47"/>
        <v>0</v>
      </c>
      <c r="BI221" s="145">
        <f t="shared" si="48"/>
        <v>0</v>
      </c>
      <c r="BJ221" s="18" t="s">
        <v>22</v>
      </c>
      <c r="BK221" s="145">
        <f t="shared" si="49"/>
        <v>0</v>
      </c>
      <c r="BL221" s="18" t="s">
        <v>350</v>
      </c>
      <c r="BM221" s="144" t="s">
        <v>3303</v>
      </c>
    </row>
    <row r="222" spans="2:65" s="1" customFormat="1" ht="24.15" customHeight="1" x14ac:dyDescent="0.2">
      <c r="B222" s="33"/>
      <c r="C222" s="133" t="s">
        <v>2227</v>
      </c>
      <c r="D222" s="133" t="s">
        <v>194</v>
      </c>
      <c r="E222" s="134" t="s">
        <v>6334</v>
      </c>
      <c r="F222" s="135" t="s">
        <v>6335</v>
      </c>
      <c r="G222" s="136" t="s">
        <v>487</v>
      </c>
      <c r="H222" s="137">
        <v>1</v>
      </c>
      <c r="I222" s="138"/>
      <c r="J222" s="139">
        <f t="shared" si="40"/>
        <v>0</v>
      </c>
      <c r="K222" s="135" t="s">
        <v>6083</v>
      </c>
      <c r="L222" s="33"/>
      <c r="M222" s="140" t="s">
        <v>20</v>
      </c>
      <c r="N222" s="141" t="s">
        <v>51</v>
      </c>
      <c r="P222" s="142">
        <f t="shared" si="41"/>
        <v>0</v>
      </c>
      <c r="Q222" s="142">
        <v>0</v>
      </c>
      <c r="R222" s="142">
        <f t="shared" si="42"/>
        <v>0</v>
      </c>
      <c r="S222" s="142">
        <v>0</v>
      </c>
      <c r="T222" s="143">
        <f t="shared" si="43"/>
        <v>0</v>
      </c>
      <c r="AR222" s="144" t="s">
        <v>350</v>
      </c>
      <c r="AT222" s="144" t="s">
        <v>194</v>
      </c>
      <c r="AU222" s="144" t="s">
        <v>89</v>
      </c>
      <c r="AY222" s="18" t="s">
        <v>192</v>
      </c>
      <c r="BE222" s="145">
        <f t="shared" si="44"/>
        <v>0</v>
      </c>
      <c r="BF222" s="145">
        <f t="shared" si="45"/>
        <v>0</v>
      </c>
      <c r="BG222" s="145">
        <f t="shared" si="46"/>
        <v>0</v>
      </c>
      <c r="BH222" s="145">
        <f t="shared" si="47"/>
        <v>0</v>
      </c>
      <c r="BI222" s="145">
        <f t="shared" si="48"/>
        <v>0</v>
      </c>
      <c r="BJ222" s="18" t="s">
        <v>22</v>
      </c>
      <c r="BK222" s="145">
        <f t="shared" si="49"/>
        <v>0</v>
      </c>
      <c r="BL222" s="18" t="s">
        <v>350</v>
      </c>
      <c r="BM222" s="144" t="s">
        <v>3314</v>
      </c>
    </row>
    <row r="223" spans="2:65" s="1" customFormat="1" ht="16.5" customHeight="1" x14ac:dyDescent="0.2">
      <c r="B223" s="33"/>
      <c r="C223" s="133" t="s">
        <v>2232</v>
      </c>
      <c r="D223" s="133" t="s">
        <v>194</v>
      </c>
      <c r="E223" s="134" t="s">
        <v>6336</v>
      </c>
      <c r="F223" s="135" t="s">
        <v>6337</v>
      </c>
      <c r="G223" s="136" t="s">
        <v>487</v>
      </c>
      <c r="H223" s="137">
        <v>1</v>
      </c>
      <c r="I223" s="138"/>
      <c r="J223" s="139">
        <f t="shared" si="40"/>
        <v>0</v>
      </c>
      <c r="K223" s="135" t="s">
        <v>6083</v>
      </c>
      <c r="L223" s="33"/>
      <c r="M223" s="140" t="s">
        <v>20</v>
      </c>
      <c r="N223" s="141" t="s">
        <v>51</v>
      </c>
      <c r="P223" s="142">
        <f t="shared" si="41"/>
        <v>0</v>
      </c>
      <c r="Q223" s="142">
        <v>0</v>
      </c>
      <c r="R223" s="142">
        <f t="shared" si="42"/>
        <v>0</v>
      </c>
      <c r="S223" s="142">
        <v>0</v>
      </c>
      <c r="T223" s="143">
        <f t="shared" si="43"/>
        <v>0</v>
      </c>
      <c r="AR223" s="144" t="s">
        <v>350</v>
      </c>
      <c r="AT223" s="144" t="s">
        <v>194</v>
      </c>
      <c r="AU223" s="144" t="s">
        <v>89</v>
      </c>
      <c r="AY223" s="18" t="s">
        <v>192</v>
      </c>
      <c r="BE223" s="145">
        <f t="shared" si="44"/>
        <v>0</v>
      </c>
      <c r="BF223" s="145">
        <f t="shared" si="45"/>
        <v>0</v>
      </c>
      <c r="BG223" s="145">
        <f t="shared" si="46"/>
        <v>0</v>
      </c>
      <c r="BH223" s="145">
        <f t="shared" si="47"/>
        <v>0</v>
      </c>
      <c r="BI223" s="145">
        <f t="shared" si="48"/>
        <v>0</v>
      </c>
      <c r="BJ223" s="18" t="s">
        <v>22</v>
      </c>
      <c r="BK223" s="145">
        <f t="shared" si="49"/>
        <v>0</v>
      </c>
      <c r="BL223" s="18" t="s">
        <v>350</v>
      </c>
      <c r="BM223" s="144" t="s">
        <v>3347</v>
      </c>
    </row>
    <row r="224" spans="2:65" s="1" customFormat="1" ht="37.799999999999997" customHeight="1" x14ac:dyDescent="0.2">
      <c r="B224" s="33"/>
      <c r="C224" s="133" t="s">
        <v>2237</v>
      </c>
      <c r="D224" s="133" t="s">
        <v>194</v>
      </c>
      <c r="E224" s="134" t="s">
        <v>6338</v>
      </c>
      <c r="F224" s="135" t="s">
        <v>6339</v>
      </c>
      <c r="G224" s="136" t="s">
        <v>487</v>
      </c>
      <c r="H224" s="137">
        <v>2</v>
      </c>
      <c r="I224" s="138"/>
      <c r="J224" s="139">
        <f t="shared" si="40"/>
        <v>0</v>
      </c>
      <c r="K224" s="135" t="s">
        <v>6083</v>
      </c>
      <c r="L224" s="33"/>
      <c r="M224" s="140" t="s">
        <v>20</v>
      </c>
      <c r="N224" s="141" t="s">
        <v>51</v>
      </c>
      <c r="P224" s="142">
        <f t="shared" si="41"/>
        <v>0</v>
      </c>
      <c r="Q224" s="142">
        <v>0</v>
      </c>
      <c r="R224" s="142">
        <f t="shared" si="42"/>
        <v>0</v>
      </c>
      <c r="S224" s="142">
        <v>0</v>
      </c>
      <c r="T224" s="143">
        <f t="shared" si="43"/>
        <v>0</v>
      </c>
      <c r="AR224" s="144" t="s">
        <v>350</v>
      </c>
      <c r="AT224" s="144" t="s">
        <v>194</v>
      </c>
      <c r="AU224" s="144" t="s">
        <v>89</v>
      </c>
      <c r="AY224" s="18" t="s">
        <v>192</v>
      </c>
      <c r="BE224" s="145">
        <f t="shared" si="44"/>
        <v>0</v>
      </c>
      <c r="BF224" s="145">
        <f t="shared" si="45"/>
        <v>0</v>
      </c>
      <c r="BG224" s="145">
        <f t="shared" si="46"/>
        <v>0</v>
      </c>
      <c r="BH224" s="145">
        <f t="shared" si="47"/>
        <v>0</v>
      </c>
      <c r="BI224" s="145">
        <f t="shared" si="48"/>
        <v>0</v>
      </c>
      <c r="BJ224" s="18" t="s">
        <v>22</v>
      </c>
      <c r="BK224" s="145">
        <f t="shared" si="49"/>
        <v>0</v>
      </c>
      <c r="BL224" s="18" t="s">
        <v>350</v>
      </c>
      <c r="BM224" s="144" t="s">
        <v>3357</v>
      </c>
    </row>
    <row r="225" spans="2:65" s="1" customFormat="1" ht="21.75" customHeight="1" x14ac:dyDescent="0.2">
      <c r="B225" s="33"/>
      <c r="C225" s="133" t="s">
        <v>2248</v>
      </c>
      <c r="D225" s="133" t="s">
        <v>194</v>
      </c>
      <c r="E225" s="134" t="s">
        <v>6340</v>
      </c>
      <c r="F225" s="135" t="s">
        <v>6341</v>
      </c>
      <c r="G225" s="136" t="s">
        <v>487</v>
      </c>
      <c r="H225" s="137">
        <v>2</v>
      </c>
      <c r="I225" s="138"/>
      <c r="J225" s="139">
        <f t="shared" si="40"/>
        <v>0</v>
      </c>
      <c r="K225" s="135" t="s">
        <v>6083</v>
      </c>
      <c r="L225" s="33"/>
      <c r="M225" s="140" t="s">
        <v>20</v>
      </c>
      <c r="N225" s="141" t="s">
        <v>51</v>
      </c>
      <c r="P225" s="142">
        <f t="shared" si="41"/>
        <v>0</v>
      </c>
      <c r="Q225" s="142">
        <v>0</v>
      </c>
      <c r="R225" s="142">
        <f t="shared" si="42"/>
        <v>0</v>
      </c>
      <c r="S225" s="142">
        <v>0</v>
      </c>
      <c r="T225" s="143">
        <f t="shared" si="43"/>
        <v>0</v>
      </c>
      <c r="AR225" s="144" t="s">
        <v>350</v>
      </c>
      <c r="AT225" s="144" t="s">
        <v>194</v>
      </c>
      <c r="AU225" s="144" t="s">
        <v>89</v>
      </c>
      <c r="AY225" s="18" t="s">
        <v>192</v>
      </c>
      <c r="BE225" s="145">
        <f t="shared" si="44"/>
        <v>0</v>
      </c>
      <c r="BF225" s="145">
        <f t="shared" si="45"/>
        <v>0</v>
      </c>
      <c r="BG225" s="145">
        <f t="shared" si="46"/>
        <v>0</v>
      </c>
      <c r="BH225" s="145">
        <f t="shared" si="47"/>
        <v>0</v>
      </c>
      <c r="BI225" s="145">
        <f t="shared" si="48"/>
        <v>0</v>
      </c>
      <c r="BJ225" s="18" t="s">
        <v>22</v>
      </c>
      <c r="BK225" s="145">
        <f t="shared" si="49"/>
        <v>0</v>
      </c>
      <c r="BL225" s="18" t="s">
        <v>350</v>
      </c>
      <c r="BM225" s="144" t="s">
        <v>6342</v>
      </c>
    </row>
    <row r="226" spans="2:65" s="1" customFormat="1" ht="24.15" customHeight="1" x14ac:dyDescent="0.2">
      <c r="B226" s="33"/>
      <c r="C226" s="133" t="s">
        <v>2255</v>
      </c>
      <c r="D226" s="133" t="s">
        <v>194</v>
      </c>
      <c r="E226" s="134" t="s">
        <v>6343</v>
      </c>
      <c r="F226" s="135" t="s">
        <v>6344</v>
      </c>
      <c r="G226" s="136" t="s">
        <v>898</v>
      </c>
      <c r="H226" s="137">
        <v>1.1000000000000001</v>
      </c>
      <c r="I226" s="138"/>
      <c r="J226" s="139">
        <f t="shared" si="40"/>
        <v>0</v>
      </c>
      <c r="K226" s="135" t="s">
        <v>6083</v>
      </c>
      <c r="L226" s="33"/>
      <c r="M226" s="140" t="s">
        <v>20</v>
      </c>
      <c r="N226" s="141" t="s">
        <v>51</v>
      </c>
      <c r="P226" s="142">
        <f t="shared" si="41"/>
        <v>0</v>
      </c>
      <c r="Q226" s="142">
        <v>0</v>
      </c>
      <c r="R226" s="142">
        <f t="shared" si="42"/>
        <v>0</v>
      </c>
      <c r="S226" s="142">
        <v>0</v>
      </c>
      <c r="T226" s="143">
        <f t="shared" si="43"/>
        <v>0</v>
      </c>
      <c r="AR226" s="144" t="s">
        <v>350</v>
      </c>
      <c r="AT226" s="144" t="s">
        <v>194</v>
      </c>
      <c r="AU226" s="144" t="s">
        <v>89</v>
      </c>
      <c r="AY226" s="18" t="s">
        <v>192</v>
      </c>
      <c r="BE226" s="145">
        <f t="shared" si="44"/>
        <v>0</v>
      </c>
      <c r="BF226" s="145">
        <f t="shared" si="45"/>
        <v>0</v>
      </c>
      <c r="BG226" s="145">
        <f t="shared" si="46"/>
        <v>0</v>
      </c>
      <c r="BH226" s="145">
        <f t="shared" si="47"/>
        <v>0</v>
      </c>
      <c r="BI226" s="145">
        <f t="shared" si="48"/>
        <v>0</v>
      </c>
      <c r="BJ226" s="18" t="s">
        <v>22</v>
      </c>
      <c r="BK226" s="145">
        <f t="shared" si="49"/>
        <v>0</v>
      </c>
      <c r="BL226" s="18" t="s">
        <v>350</v>
      </c>
      <c r="BM226" s="144" t="s">
        <v>3392</v>
      </c>
    </row>
    <row r="227" spans="2:65" s="1" customFormat="1" ht="21.75" customHeight="1" x14ac:dyDescent="0.2">
      <c r="B227" s="33"/>
      <c r="C227" s="133" t="s">
        <v>2260</v>
      </c>
      <c r="D227" s="133" t="s">
        <v>194</v>
      </c>
      <c r="E227" s="134" t="s">
        <v>6345</v>
      </c>
      <c r="F227" s="135" t="s">
        <v>6177</v>
      </c>
      <c r="G227" s="136" t="s">
        <v>898</v>
      </c>
      <c r="H227" s="137">
        <v>1.1000000000000001</v>
      </c>
      <c r="I227" s="138"/>
      <c r="J227" s="139">
        <f t="shared" si="40"/>
        <v>0</v>
      </c>
      <c r="K227" s="135" t="s">
        <v>6083</v>
      </c>
      <c r="L227" s="33"/>
      <c r="M227" s="140" t="s">
        <v>20</v>
      </c>
      <c r="N227" s="141" t="s">
        <v>51</v>
      </c>
      <c r="P227" s="142">
        <f t="shared" si="41"/>
        <v>0</v>
      </c>
      <c r="Q227" s="142">
        <v>0</v>
      </c>
      <c r="R227" s="142">
        <f t="shared" si="42"/>
        <v>0</v>
      </c>
      <c r="S227" s="142">
        <v>0</v>
      </c>
      <c r="T227" s="143">
        <f t="shared" si="43"/>
        <v>0</v>
      </c>
      <c r="AR227" s="144" t="s">
        <v>350</v>
      </c>
      <c r="AT227" s="144" t="s">
        <v>194</v>
      </c>
      <c r="AU227" s="144" t="s">
        <v>89</v>
      </c>
      <c r="AY227" s="18" t="s">
        <v>192</v>
      </c>
      <c r="BE227" s="145">
        <f t="shared" si="44"/>
        <v>0</v>
      </c>
      <c r="BF227" s="145">
        <f t="shared" si="45"/>
        <v>0</v>
      </c>
      <c r="BG227" s="145">
        <f t="shared" si="46"/>
        <v>0</v>
      </c>
      <c r="BH227" s="145">
        <f t="shared" si="47"/>
        <v>0</v>
      </c>
      <c r="BI227" s="145">
        <f t="shared" si="48"/>
        <v>0</v>
      </c>
      <c r="BJ227" s="18" t="s">
        <v>22</v>
      </c>
      <c r="BK227" s="145">
        <f t="shared" si="49"/>
        <v>0</v>
      </c>
      <c r="BL227" s="18" t="s">
        <v>350</v>
      </c>
      <c r="BM227" s="144" t="s">
        <v>3404</v>
      </c>
    </row>
    <row r="228" spans="2:65" s="1" customFormat="1" ht="24.15" customHeight="1" x14ac:dyDescent="0.2">
      <c r="B228" s="33"/>
      <c r="C228" s="133" t="s">
        <v>2267</v>
      </c>
      <c r="D228" s="133" t="s">
        <v>194</v>
      </c>
      <c r="E228" s="134" t="s">
        <v>6346</v>
      </c>
      <c r="F228" s="135" t="s">
        <v>6347</v>
      </c>
      <c r="G228" s="136" t="s">
        <v>269</v>
      </c>
      <c r="H228" s="137">
        <v>473</v>
      </c>
      <c r="I228" s="138"/>
      <c r="J228" s="139">
        <f t="shared" si="40"/>
        <v>0</v>
      </c>
      <c r="K228" s="135" t="s">
        <v>6083</v>
      </c>
      <c r="L228" s="33"/>
      <c r="M228" s="140" t="s">
        <v>20</v>
      </c>
      <c r="N228" s="141" t="s">
        <v>51</v>
      </c>
      <c r="P228" s="142">
        <f t="shared" si="41"/>
        <v>0</v>
      </c>
      <c r="Q228" s="142">
        <v>0</v>
      </c>
      <c r="R228" s="142">
        <f t="shared" si="42"/>
        <v>0</v>
      </c>
      <c r="S228" s="142">
        <v>0</v>
      </c>
      <c r="T228" s="143">
        <f t="shared" si="43"/>
        <v>0</v>
      </c>
      <c r="AR228" s="144" t="s">
        <v>350</v>
      </c>
      <c r="AT228" s="144" t="s">
        <v>194</v>
      </c>
      <c r="AU228" s="144" t="s">
        <v>89</v>
      </c>
      <c r="AY228" s="18" t="s">
        <v>192</v>
      </c>
      <c r="BE228" s="145">
        <f t="shared" si="44"/>
        <v>0</v>
      </c>
      <c r="BF228" s="145">
        <f t="shared" si="45"/>
        <v>0</v>
      </c>
      <c r="BG228" s="145">
        <f t="shared" si="46"/>
        <v>0</v>
      </c>
      <c r="BH228" s="145">
        <f t="shared" si="47"/>
        <v>0</v>
      </c>
      <c r="BI228" s="145">
        <f t="shared" si="48"/>
        <v>0</v>
      </c>
      <c r="BJ228" s="18" t="s">
        <v>22</v>
      </c>
      <c r="BK228" s="145">
        <f t="shared" si="49"/>
        <v>0</v>
      </c>
      <c r="BL228" s="18" t="s">
        <v>350</v>
      </c>
      <c r="BM228" s="144" t="s">
        <v>3428</v>
      </c>
    </row>
    <row r="229" spans="2:65" s="11" customFormat="1" ht="22.8" customHeight="1" x14ac:dyDescent="0.25">
      <c r="B229" s="121"/>
      <c r="D229" s="122" t="s">
        <v>79</v>
      </c>
      <c r="E229" s="131" t="s">
        <v>225</v>
      </c>
      <c r="F229" s="131" t="s">
        <v>6348</v>
      </c>
      <c r="I229" s="124"/>
      <c r="J229" s="132">
        <f>BK229</f>
        <v>0</v>
      </c>
      <c r="L229" s="121"/>
      <c r="M229" s="126"/>
      <c r="P229" s="127">
        <f>SUM(P230:P246)</f>
        <v>0</v>
      </c>
      <c r="R229" s="127">
        <f>SUM(R230:R246)</f>
        <v>0</v>
      </c>
      <c r="T229" s="128">
        <f>SUM(T230:T246)</f>
        <v>0</v>
      </c>
      <c r="AR229" s="122" t="s">
        <v>22</v>
      </c>
      <c r="AT229" s="129" t="s">
        <v>79</v>
      </c>
      <c r="AU229" s="129" t="s">
        <v>22</v>
      </c>
      <c r="AY229" s="122" t="s">
        <v>192</v>
      </c>
      <c r="BK229" s="130">
        <f>SUM(BK230:BK246)</f>
        <v>0</v>
      </c>
    </row>
    <row r="230" spans="2:65" s="1" customFormat="1" ht="44.25" customHeight="1" x14ac:dyDescent="0.2">
      <c r="B230" s="33"/>
      <c r="C230" s="133" t="s">
        <v>2272</v>
      </c>
      <c r="D230" s="133" t="s">
        <v>194</v>
      </c>
      <c r="E230" s="134" t="s">
        <v>6349</v>
      </c>
      <c r="F230" s="135" t="s">
        <v>6350</v>
      </c>
      <c r="G230" s="136" t="s">
        <v>269</v>
      </c>
      <c r="H230" s="137">
        <v>10</v>
      </c>
      <c r="I230" s="138"/>
      <c r="J230" s="139">
        <f t="shared" ref="J230:J246" si="50">ROUND(I230*H230,2)</f>
        <v>0</v>
      </c>
      <c r="K230" s="135" t="s">
        <v>6083</v>
      </c>
      <c r="L230" s="33"/>
      <c r="M230" s="140" t="s">
        <v>20</v>
      </c>
      <c r="N230" s="141" t="s">
        <v>51</v>
      </c>
      <c r="P230" s="142">
        <f t="shared" ref="P230:P246" si="51">O230*H230</f>
        <v>0</v>
      </c>
      <c r="Q230" s="142">
        <v>0</v>
      </c>
      <c r="R230" s="142">
        <f t="shared" ref="R230:R246" si="52">Q230*H230</f>
        <v>0</v>
      </c>
      <c r="S230" s="142">
        <v>0</v>
      </c>
      <c r="T230" s="143">
        <f t="shared" ref="T230:T246" si="53">S230*H230</f>
        <v>0</v>
      </c>
      <c r="AR230" s="144" t="s">
        <v>350</v>
      </c>
      <c r="AT230" s="144" t="s">
        <v>194</v>
      </c>
      <c r="AU230" s="144" t="s">
        <v>89</v>
      </c>
      <c r="AY230" s="18" t="s">
        <v>192</v>
      </c>
      <c r="BE230" s="145">
        <f t="shared" ref="BE230:BE246" si="54">IF(N230="základní",J230,0)</f>
        <v>0</v>
      </c>
      <c r="BF230" s="145">
        <f t="shared" ref="BF230:BF246" si="55">IF(N230="snížená",J230,0)</f>
        <v>0</v>
      </c>
      <c r="BG230" s="145">
        <f t="shared" ref="BG230:BG246" si="56">IF(N230="zákl. přenesená",J230,0)</f>
        <v>0</v>
      </c>
      <c r="BH230" s="145">
        <f t="shared" ref="BH230:BH246" si="57">IF(N230="sníž. přenesená",J230,0)</f>
        <v>0</v>
      </c>
      <c r="BI230" s="145">
        <f t="shared" ref="BI230:BI246" si="58">IF(N230="nulová",J230,0)</f>
        <v>0</v>
      </c>
      <c r="BJ230" s="18" t="s">
        <v>22</v>
      </c>
      <c r="BK230" s="145">
        <f t="shared" ref="BK230:BK246" si="59">ROUND(I230*H230,2)</f>
        <v>0</v>
      </c>
      <c r="BL230" s="18" t="s">
        <v>350</v>
      </c>
      <c r="BM230" s="144" t="s">
        <v>3439</v>
      </c>
    </row>
    <row r="231" spans="2:65" s="1" customFormat="1" ht="16.5" customHeight="1" x14ac:dyDescent="0.2">
      <c r="B231" s="33"/>
      <c r="C231" s="133" t="s">
        <v>2277</v>
      </c>
      <c r="D231" s="133" t="s">
        <v>194</v>
      </c>
      <c r="E231" s="134" t="s">
        <v>6351</v>
      </c>
      <c r="F231" s="135" t="s">
        <v>6352</v>
      </c>
      <c r="G231" s="136" t="s">
        <v>269</v>
      </c>
      <c r="H231" s="137">
        <v>10</v>
      </c>
      <c r="I231" s="138"/>
      <c r="J231" s="139">
        <f t="shared" si="50"/>
        <v>0</v>
      </c>
      <c r="K231" s="135" t="s">
        <v>6083</v>
      </c>
      <c r="L231" s="33"/>
      <c r="M231" s="140" t="s">
        <v>20</v>
      </c>
      <c r="N231" s="141" t="s">
        <v>51</v>
      </c>
      <c r="P231" s="142">
        <f t="shared" si="51"/>
        <v>0</v>
      </c>
      <c r="Q231" s="142">
        <v>0</v>
      </c>
      <c r="R231" s="142">
        <f t="shared" si="52"/>
        <v>0</v>
      </c>
      <c r="S231" s="142">
        <v>0</v>
      </c>
      <c r="T231" s="143">
        <f t="shared" si="53"/>
        <v>0</v>
      </c>
      <c r="AR231" s="144" t="s">
        <v>350</v>
      </c>
      <c r="AT231" s="144" t="s">
        <v>194</v>
      </c>
      <c r="AU231" s="144" t="s">
        <v>89</v>
      </c>
      <c r="AY231" s="18" t="s">
        <v>192</v>
      </c>
      <c r="BE231" s="145">
        <f t="shared" si="54"/>
        <v>0</v>
      </c>
      <c r="BF231" s="145">
        <f t="shared" si="55"/>
        <v>0</v>
      </c>
      <c r="BG231" s="145">
        <f t="shared" si="56"/>
        <v>0</v>
      </c>
      <c r="BH231" s="145">
        <f t="shared" si="57"/>
        <v>0</v>
      </c>
      <c r="BI231" s="145">
        <f t="shared" si="58"/>
        <v>0</v>
      </c>
      <c r="BJ231" s="18" t="s">
        <v>22</v>
      </c>
      <c r="BK231" s="145">
        <f t="shared" si="59"/>
        <v>0</v>
      </c>
      <c r="BL231" s="18" t="s">
        <v>350</v>
      </c>
      <c r="BM231" s="144" t="s">
        <v>3462</v>
      </c>
    </row>
    <row r="232" spans="2:65" s="1" customFormat="1" ht="44.25" customHeight="1" x14ac:dyDescent="0.2">
      <c r="B232" s="33"/>
      <c r="C232" s="133" t="s">
        <v>2287</v>
      </c>
      <c r="D232" s="133" t="s">
        <v>194</v>
      </c>
      <c r="E232" s="134" t="s">
        <v>6353</v>
      </c>
      <c r="F232" s="135" t="s">
        <v>6354</v>
      </c>
      <c r="G232" s="136" t="s">
        <v>269</v>
      </c>
      <c r="H232" s="137">
        <v>37</v>
      </c>
      <c r="I232" s="138"/>
      <c r="J232" s="139">
        <f t="shared" si="50"/>
        <v>0</v>
      </c>
      <c r="K232" s="135" t="s">
        <v>6083</v>
      </c>
      <c r="L232" s="33"/>
      <c r="M232" s="140" t="s">
        <v>20</v>
      </c>
      <c r="N232" s="141" t="s">
        <v>51</v>
      </c>
      <c r="P232" s="142">
        <f t="shared" si="51"/>
        <v>0</v>
      </c>
      <c r="Q232" s="142">
        <v>0</v>
      </c>
      <c r="R232" s="142">
        <f t="shared" si="52"/>
        <v>0</v>
      </c>
      <c r="S232" s="142">
        <v>0</v>
      </c>
      <c r="T232" s="143">
        <f t="shared" si="53"/>
        <v>0</v>
      </c>
      <c r="AR232" s="144" t="s">
        <v>350</v>
      </c>
      <c r="AT232" s="144" t="s">
        <v>194</v>
      </c>
      <c r="AU232" s="144" t="s">
        <v>89</v>
      </c>
      <c r="AY232" s="18" t="s">
        <v>192</v>
      </c>
      <c r="BE232" s="145">
        <f t="shared" si="54"/>
        <v>0</v>
      </c>
      <c r="BF232" s="145">
        <f t="shared" si="55"/>
        <v>0</v>
      </c>
      <c r="BG232" s="145">
        <f t="shared" si="56"/>
        <v>0</v>
      </c>
      <c r="BH232" s="145">
        <f t="shared" si="57"/>
        <v>0</v>
      </c>
      <c r="BI232" s="145">
        <f t="shared" si="58"/>
        <v>0</v>
      </c>
      <c r="BJ232" s="18" t="s">
        <v>22</v>
      </c>
      <c r="BK232" s="145">
        <f t="shared" si="59"/>
        <v>0</v>
      </c>
      <c r="BL232" s="18" t="s">
        <v>350</v>
      </c>
      <c r="BM232" s="144" t="s">
        <v>6355</v>
      </c>
    </row>
    <row r="233" spans="2:65" s="1" customFormat="1" ht="16.5" customHeight="1" x14ac:dyDescent="0.2">
      <c r="B233" s="33"/>
      <c r="C233" s="133" t="s">
        <v>2293</v>
      </c>
      <c r="D233" s="133" t="s">
        <v>194</v>
      </c>
      <c r="E233" s="134" t="s">
        <v>6356</v>
      </c>
      <c r="F233" s="135" t="s">
        <v>6357</v>
      </c>
      <c r="G233" s="136" t="s">
        <v>269</v>
      </c>
      <c r="H233" s="137">
        <v>37</v>
      </c>
      <c r="I233" s="138"/>
      <c r="J233" s="139">
        <f t="shared" si="50"/>
        <v>0</v>
      </c>
      <c r="K233" s="135" t="s">
        <v>6083</v>
      </c>
      <c r="L233" s="33"/>
      <c r="M233" s="140" t="s">
        <v>20</v>
      </c>
      <c r="N233" s="141" t="s">
        <v>51</v>
      </c>
      <c r="P233" s="142">
        <f t="shared" si="51"/>
        <v>0</v>
      </c>
      <c r="Q233" s="142">
        <v>0</v>
      </c>
      <c r="R233" s="142">
        <f t="shared" si="52"/>
        <v>0</v>
      </c>
      <c r="S233" s="142">
        <v>0</v>
      </c>
      <c r="T233" s="143">
        <f t="shared" si="53"/>
        <v>0</v>
      </c>
      <c r="AR233" s="144" t="s">
        <v>350</v>
      </c>
      <c r="AT233" s="144" t="s">
        <v>194</v>
      </c>
      <c r="AU233" s="144" t="s">
        <v>89</v>
      </c>
      <c r="AY233" s="18" t="s">
        <v>192</v>
      </c>
      <c r="BE233" s="145">
        <f t="shared" si="54"/>
        <v>0</v>
      </c>
      <c r="BF233" s="145">
        <f t="shared" si="55"/>
        <v>0</v>
      </c>
      <c r="BG233" s="145">
        <f t="shared" si="56"/>
        <v>0</v>
      </c>
      <c r="BH233" s="145">
        <f t="shared" si="57"/>
        <v>0</v>
      </c>
      <c r="BI233" s="145">
        <f t="shared" si="58"/>
        <v>0</v>
      </c>
      <c r="BJ233" s="18" t="s">
        <v>22</v>
      </c>
      <c r="BK233" s="145">
        <f t="shared" si="59"/>
        <v>0</v>
      </c>
      <c r="BL233" s="18" t="s">
        <v>350</v>
      </c>
      <c r="BM233" s="144" t="s">
        <v>3488</v>
      </c>
    </row>
    <row r="234" spans="2:65" s="1" customFormat="1" ht="24.15" customHeight="1" x14ac:dyDescent="0.2">
      <c r="B234" s="33"/>
      <c r="C234" s="133" t="s">
        <v>2298</v>
      </c>
      <c r="D234" s="133" t="s">
        <v>194</v>
      </c>
      <c r="E234" s="134" t="s">
        <v>6358</v>
      </c>
      <c r="F234" s="135" t="s">
        <v>6359</v>
      </c>
      <c r="G234" s="136" t="s">
        <v>269</v>
      </c>
      <c r="H234" s="137">
        <v>10</v>
      </c>
      <c r="I234" s="138"/>
      <c r="J234" s="139">
        <f t="shared" si="50"/>
        <v>0</v>
      </c>
      <c r="K234" s="135" t="s">
        <v>6083</v>
      </c>
      <c r="L234" s="33"/>
      <c r="M234" s="140" t="s">
        <v>20</v>
      </c>
      <c r="N234" s="141" t="s">
        <v>51</v>
      </c>
      <c r="P234" s="142">
        <f t="shared" si="51"/>
        <v>0</v>
      </c>
      <c r="Q234" s="142">
        <v>0</v>
      </c>
      <c r="R234" s="142">
        <f t="shared" si="52"/>
        <v>0</v>
      </c>
      <c r="S234" s="142">
        <v>0</v>
      </c>
      <c r="T234" s="143">
        <f t="shared" si="53"/>
        <v>0</v>
      </c>
      <c r="AR234" s="144" t="s">
        <v>350</v>
      </c>
      <c r="AT234" s="144" t="s">
        <v>194</v>
      </c>
      <c r="AU234" s="144" t="s">
        <v>89</v>
      </c>
      <c r="AY234" s="18" t="s">
        <v>192</v>
      </c>
      <c r="BE234" s="145">
        <f t="shared" si="54"/>
        <v>0</v>
      </c>
      <c r="BF234" s="145">
        <f t="shared" si="55"/>
        <v>0</v>
      </c>
      <c r="BG234" s="145">
        <f t="shared" si="56"/>
        <v>0</v>
      </c>
      <c r="BH234" s="145">
        <f t="shared" si="57"/>
        <v>0</v>
      </c>
      <c r="BI234" s="145">
        <f t="shared" si="58"/>
        <v>0</v>
      </c>
      <c r="BJ234" s="18" t="s">
        <v>22</v>
      </c>
      <c r="BK234" s="145">
        <f t="shared" si="59"/>
        <v>0</v>
      </c>
      <c r="BL234" s="18" t="s">
        <v>350</v>
      </c>
      <c r="BM234" s="144" t="s">
        <v>3499</v>
      </c>
    </row>
    <row r="235" spans="2:65" s="1" customFormat="1" ht="24.15" customHeight="1" x14ac:dyDescent="0.2">
      <c r="B235" s="33"/>
      <c r="C235" s="133" t="s">
        <v>2324</v>
      </c>
      <c r="D235" s="133" t="s">
        <v>194</v>
      </c>
      <c r="E235" s="134" t="s">
        <v>6360</v>
      </c>
      <c r="F235" s="135" t="s">
        <v>6361</v>
      </c>
      <c r="G235" s="136" t="s">
        <v>269</v>
      </c>
      <c r="H235" s="137">
        <v>10</v>
      </c>
      <c r="I235" s="138"/>
      <c r="J235" s="139">
        <f t="shared" si="50"/>
        <v>0</v>
      </c>
      <c r="K235" s="135" t="s">
        <v>6083</v>
      </c>
      <c r="L235" s="33"/>
      <c r="M235" s="140" t="s">
        <v>20</v>
      </c>
      <c r="N235" s="141" t="s">
        <v>51</v>
      </c>
      <c r="P235" s="142">
        <f t="shared" si="51"/>
        <v>0</v>
      </c>
      <c r="Q235" s="142">
        <v>0</v>
      </c>
      <c r="R235" s="142">
        <f t="shared" si="52"/>
        <v>0</v>
      </c>
      <c r="S235" s="142">
        <v>0</v>
      </c>
      <c r="T235" s="143">
        <f t="shared" si="53"/>
        <v>0</v>
      </c>
      <c r="AR235" s="144" t="s">
        <v>350</v>
      </c>
      <c r="AT235" s="144" t="s">
        <v>194</v>
      </c>
      <c r="AU235" s="144" t="s">
        <v>89</v>
      </c>
      <c r="AY235" s="18" t="s">
        <v>192</v>
      </c>
      <c r="BE235" s="145">
        <f t="shared" si="54"/>
        <v>0</v>
      </c>
      <c r="BF235" s="145">
        <f t="shared" si="55"/>
        <v>0</v>
      </c>
      <c r="BG235" s="145">
        <f t="shared" si="56"/>
        <v>0</v>
      </c>
      <c r="BH235" s="145">
        <f t="shared" si="57"/>
        <v>0</v>
      </c>
      <c r="BI235" s="145">
        <f t="shared" si="58"/>
        <v>0</v>
      </c>
      <c r="BJ235" s="18" t="s">
        <v>22</v>
      </c>
      <c r="BK235" s="145">
        <f t="shared" si="59"/>
        <v>0</v>
      </c>
      <c r="BL235" s="18" t="s">
        <v>350</v>
      </c>
      <c r="BM235" s="144" t="s">
        <v>3509</v>
      </c>
    </row>
    <row r="236" spans="2:65" s="1" customFormat="1" ht="24.15" customHeight="1" x14ac:dyDescent="0.2">
      <c r="B236" s="33"/>
      <c r="C236" s="133" t="s">
        <v>2330</v>
      </c>
      <c r="D236" s="133" t="s">
        <v>194</v>
      </c>
      <c r="E236" s="134" t="s">
        <v>6362</v>
      </c>
      <c r="F236" s="135" t="s">
        <v>6363</v>
      </c>
      <c r="G236" s="136" t="s">
        <v>269</v>
      </c>
      <c r="H236" s="137">
        <v>37</v>
      </c>
      <c r="I236" s="138"/>
      <c r="J236" s="139">
        <f t="shared" si="50"/>
        <v>0</v>
      </c>
      <c r="K236" s="135" t="s">
        <v>6083</v>
      </c>
      <c r="L236" s="33"/>
      <c r="M236" s="140" t="s">
        <v>20</v>
      </c>
      <c r="N236" s="141" t="s">
        <v>51</v>
      </c>
      <c r="P236" s="142">
        <f t="shared" si="51"/>
        <v>0</v>
      </c>
      <c r="Q236" s="142">
        <v>0</v>
      </c>
      <c r="R236" s="142">
        <f t="shared" si="52"/>
        <v>0</v>
      </c>
      <c r="S236" s="142">
        <v>0</v>
      </c>
      <c r="T236" s="143">
        <f t="shared" si="53"/>
        <v>0</v>
      </c>
      <c r="AR236" s="144" t="s">
        <v>350</v>
      </c>
      <c r="AT236" s="144" t="s">
        <v>194</v>
      </c>
      <c r="AU236" s="144" t="s">
        <v>89</v>
      </c>
      <c r="AY236" s="18" t="s">
        <v>192</v>
      </c>
      <c r="BE236" s="145">
        <f t="shared" si="54"/>
        <v>0</v>
      </c>
      <c r="BF236" s="145">
        <f t="shared" si="55"/>
        <v>0</v>
      </c>
      <c r="BG236" s="145">
        <f t="shared" si="56"/>
        <v>0</v>
      </c>
      <c r="BH236" s="145">
        <f t="shared" si="57"/>
        <v>0</v>
      </c>
      <c r="BI236" s="145">
        <f t="shared" si="58"/>
        <v>0</v>
      </c>
      <c r="BJ236" s="18" t="s">
        <v>22</v>
      </c>
      <c r="BK236" s="145">
        <f t="shared" si="59"/>
        <v>0</v>
      </c>
      <c r="BL236" s="18" t="s">
        <v>350</v>
      </c>
      <c r="BM236" s="144" t="s">
        <v>3520</v>
      </c>
    </row>
    <row r="237" spans="2:65" s="1" customFormat="1" ht="24.15" customHeight="1" x14ac:dyDescent="0.2">
      <c r="B237" s="33"/>
      <c r="C237" s="133" t="s">
        <v>2378</v>
      </c>
      <c r="D237" s="133" t="s">
        <v>194</v>
      </c>
      <c r="E237" s="134" t="s">
        <v>6364</v>
      </c>
      <c r="F237" s="135" t="s">
        <v>6365</v>
      </c>
      <c r="G237" s="136" t="s">
        <v>269</v>
      </c>
      <c r="H237" s="137">
        <v>37</v>
      </c>
      <c r="I237" s="138"/>
      <c r="J237" s="139">
        <f t="shared" si="50"/>
        <v>0</v>
      </c>
      <c r="K237" s="135" t="s">
        <v>6083</v>
      </c>
      <c r="L237" s="33"/>
      <c r="M237" s="140" t="s">
        <v>20</v>
      </c>
      <c r="N237" s="141" t="s">
        <v>51</v>
      </c>
      <c r="P237" s="142">
        <f t="shared" si="51"/>
        <v>0</v>
      </c>
      <c r="Q237" s="142">
        <v>0</v>
      </c>
      <c r="R237" s="142">
        <f t="shared" si="52"/>
        <v>0</v>
      </c>
      <c r="S237" s="142">
        <v>0</v>
      </c>
      <c r="T237" s="143">
        <f t="shared" si="53"/>
        <v>0</v>
      </c>
      <c r="AR237" s="144" t="s">
        <v>350</v>
      </c>
      <c r="AT237" s="144" t="s">
        <v>194</v>
      </c>
      <c r="AU237" s="144" t="s">
        <v>89</v>
      </c>
      <c r="AY237" s="18" t="s">
        <v>192</v>
      </c>
      <c r="BE237" s="145">
        <f t="shared" si="54"/>
        <v>0</v>
      </c>
      <c r="BF237" s="145">
        <f t="shared" si="55"/>
        <v>0</v>
      </c>
      <c r="BG237" s="145">
        <f t="shared" si="56"/>
        <v>0</v>
      </c>
      <c r="BH237" s="145">
        <f t="shared" si="57"/>
        <v>0</v>
      </c>
      <c r="BI237" s="145">
        <f t="shared" si="58"/>
        <v>0</v>
      </c>
      <c r="BJ237" s="18" t="s">
        <v>22</v>
      </c>
      <c r="BK237" s="145">
        <f t="shared" si="59"/>
        <v>0</v>
      </c>
      <c r="BL237" s="18" t="s">
        <v>350</v>
      </c>
      <c r="BM237" s="144" t="s">
        <v>3531</v>
      </c>
    </row>
    <row r="238" spans="2:65" s="1" customFormat="1" ht="24.15" customHeight="1" x14ac:dyDescent="0.2">
      <c r="B238" s="33"/>
      <c r="C238" s="133" t="s">
        <v>2383</v>
      </c>
      <c r="D238" s="133" t="s">
        <v>194</v>
      </c>
      <c r="E238" s="134" t="s">
        <v>6247</v>
      </c>
      <c r="F238" s="135" t="s">
        <v>6248</v>
      </c>
      <c r="G238" s="136" t="s">
        <v>487</v>
      </c>
      <c r="H238" s="137">
        <v>3</v>
      </c>
      <c r="I238" s="138"/>
      <c r="J238" s="139">
        <f t="shared" si="50"/>
        <v>0</v>
      </c>
      <c r="K238" s="135" t="s">
        <v>6083</v>
      </c>
      <c r="L238" s="33"/>
      <c r="M238" s="140" t="s">
        <v>20</v>
      </c>
      <c r="N238" s="141" t="s">
        <v>51</v>
      </c>
      <c r="P238" s="142">
        <f t="shared" si="51"/>
        <v>0</v>
      </c>
      <c r="Q238" s="142">
        <v>0</v>
      </c>
      <c r="R238" s="142">
        <f t="shared" si="52"/>
        <v>0</v>
      </c>
      <c r="S238" s="142">
        <v>0</v>
      </c>
      <c r="T238" s="143">
        <f t="shared" si="53"/>
        <v>0</v>
      </c>
      <c r="AR238" s="144" t="s">
        <v>350</v>
      </c>
      <c r="AT238" s="144" t="s">
        <v>194</v>
      </c>
      <c r="AU238" s="144" t="s">
        <v>89</v>
      </c>
      <c r="AY238" s="18" t="s">
        <v>192</v>
      </c>
      <c r="BE238" s="145">
        <f t="shared" si="54"/>
        <v>0</v>
      </c>
      <c r="BF238" s="145">
        <f t="shared" si="55"/>
        <v>0</v>
      </c>
      <c r="BG238" s="145">
        <f t="shared" si="56"/>
        <v>0</v>
      </c>
      <c r="BH238" s="145">
        <f t="shared" si="57"/>
        <v>0</v>
      </c>
      <c r="BI238" s="145">
        <f t="shared" si="58"/>
        <v>0</v>
      </c>
      <c r="BJ238" s="18" t="s">
        <v>22</v>
      </c>
      <c r="BK238" s="145">
        <f t="shared" si="59"/>
        <v>0</v>
      </c>
      <c r="BL238" s="18" t="s">
        <v>350</v>
      </c>
      <c r="BM238" s="144" t="s">
        <v>3541</v>
      </c>
    </row>
    <row r="239" spans="2:65" s="1" customFormat="1" ht="16.5" customHeight="1" x14ac:dyDescent="0.2">
      <c r="B239" s="33"/>
      <c r="C239" s="133" t="s">
        <v>2390</v>
      </c>
      <c r="D239" s="133" t="s">
        <v>194</v>
      </c>
      <c r="E239" s="134" t="s">
        <v>6249</v>
      </c>
      <c r="F239" s="135" t="s">
        <v>6250</v>
      </c>
      <c r="G239" s="136" t="s">
        <v>487</v>
      </c>
      <c r="H239" s="137">
        <v>3</v>
      </c>
      <c r="I239" s="138"/>
      <c r="J239" s="139">
        <f t="shared" si="50"/>
        <v>0</v>
      </c>
      <c r="K239" s="135" t="s">
        <v>6083</v>
      </c>
      <c r="L239" s="33"/>
      <c r="M239" s="140" t="s">
        <v>20</v>
      </c>
      <c r="N239" s="141" t="s">
        <v>51</v>
      </c>
      <c r="P239" s="142">
        <f t="shared" si="51"/>
        <v>0</v>
      </c>
      <c r="Q239" s="142">
        <v>0</v>
      </c>
      <c r="R239" s="142">
        <f t="shared" si="52"/>
        <v>0</v>
      </c>
      <c r="S239" s="142">
        <v>0</v>
      </c>
      <c r="T239" s="143">
        <f t="shared" si="53"/>
        <v>0</v>
      </c>
      <c r="AR239" s="144" t="s">
        <v>350</v>
      </c>
      <c r="AT239" s="144" t="s">
        <v>194</v>
      </c>
      <c r="AU239" s="144" t="s">
        <v>89</v>
      </c>
      <c r="AY239" s="18" t="s">
        <v>192</v>
      </c>
      <c r="BE239" s="145">
        <f t="shared" si="54"/>
        <v>0</v>
      </c>
      <c r="BF239" s="145">
        <f t="shared" si="55"/>
        <v>0</v>
      </c>
      <c r="BG239" s="145">
        <f t="shared" si="56"/>
        <v>0</v>
      </c>
      <c r="BH239" s="145">
        <f t="shared" si="57"/>
        <v>0</v>
      </c>
      <c r="BI239" s="145">
        <f t="shared" si="58"/>
        <v>0</v>
      </c>
      <c r="BJ239" s="18" t="s">
        <v>22</v>
      </c>
      <c r="BK239" s="145">
        <f t="shared" si="59"/>
        <v>0</v>
      </c>
      <c r="BL239" s="18" t="s">
        <v>350</v>
      </c>
      <c r="BM239" s="144" t="s">
        <v>3551</v>
      </c>
    </row>
    <row r="240" spans="2:65" s="1" customFormat="1" ht="16.5" customHeight="1" x14ac:dyDescent="0.2">
      <c r="B240" s="33"/>
      <c r="C240" s="133" t="s">
        <v>2396</v>
      </c>
      <c r="D240" s="133" t="s">
        <v>194</v>
      </c>
      <c r="E240" s="134" t="s">
        <v>6281</v>
      </c>
      <c r="F240" s="135" t="s">
        <v>6282</v>
      </c>
      <c r="G240" s="136" t="s">
        <v>487</v>
      </c>
      <c r="H240" s="137">
        <v>1</v>
      </c>
      <c r="I240" s="138"/>
      <c r="J240" s="139">
        <f t="shared" si="50"/>
        <v>0</v>
      </c>
      <c r="K240" s="135" t="s">
        <v>6083</v>
      </c>
      <c r="L240" s="33"/>
      <c r="M240" s="140" t="s">
        <v>20</v>
      </c>
      <c r="N240" s="141" t="s">
        <v>51</v>
      </c>
      <c r="P240" s="142">
        <f t="shared" si="51"/>
        <v>0</v>
      </c>
      <c r="Q240" s="142">
        <v>0</v>
      </c>
      <c r="R240" s="142">
        <f t="shared" si="52"/>
        <v>0</v>
      </c>
      <c r="S240" s="142">
        <v>0</v>
      </c>
      <c r="T240" s="143">
        <f t="shared" si="53"/>
        <v>0</v>
      </c>
      <c r="AR240" s="144" t="s">
        <v>350</v>
      </c>
      <c r="AT240" s="144" t="s">
        <v>194</v>
      </c>
      <c r="AU240" s="144" t="s">
        <v>89</v>
      </c>
      <c r="AY240" s="18" t="s">
        <v>192</v>
      </c>
      <c r="BE240" s="145">
        <f t="shared" si="54"/>
        <v>0</v>
      </c>
      <c r="BF240" s="145">
        <f t="shared" si="55"/>
        <v>0</v>
      </c>
      <c r="BG240" s="145">
        <f t="shared" si="56"/>
        <v>0</v>
      </c>
      <c r="BH240" s="145">
        <f t="shared" si="57"/>
        <v>0</v>
      </c>
      <c r="BI240" s="145">
        <f t="shared" si="58"/>
        <v>0</v>
      </c>
      <c r="BJ240" s="18" t="s">
        <v>22</v>
      </c>
      <c r="BK240" s="145">
        <f t="shared" si="59"/>
        <v>0</v>
      </c>
      <c r="BL240" s="18" t="s">
        <v>350</v>
      </c>
      <c r="BM240" s="144" t="s">
        <v>3561</v>
      </c>
    </row>
    <row r="241" spans="2:65" s="1" customFormat="1" ht="16.5" customHeight="1" x14ac:dyDescent="0.2">
      <c r="B241" s="33"/>
      <c r="C241" s="133" t="s">
        <v>2411</v>
      </c>
      <c r="D241" s="133" t="s">
        <v>194</v>
      </c>
      <c r="E241" s="134" t="s">
        <v>6283</v>
      </c>
      <c r="F241" s="135" t="s">
        <v>6284</v>
      </c>
      <c r="G241" s="136" t="s">
        <v>487</v>
      </c>
      <c r="H241" s="137">
        <v>1</v>
      </c>
      <c r="I241" s="138"/>
      <c r="J241" s="139">
        <f t="shared" si="50"/>
        <v>0</v>
      </c>
      <c r="K241" s="135" t="s">
        <v>6083</v>
      </c>
      <c r="L241" s="33"/>
      <c r="M241" s="140" t="s">
        <v>20</v>
      </c>
      <c r="N241" s="141" t="s">
        <v>51</v>
      </c>
      <c r="P241" s="142">
        <f t="shared" si="51"/>
        <v>0</v>
      </c>
      <c r="Q241" s="142">
        <v>0</v>
      </c>
      <c r="R241" s="142">
        <f t="shared" si="52"/>
        <v>0</v>
      </c>
      <c r="S241" s="142">
        <v>0</v>
      </c>
      <c r="T241" s="143">
        <f t="shared" si="53"/>
        <v>0</v>
      </c>
      <c r="AR241" s="144" t="s">
        <v>350</v>
      </c>
      <c r="AT241" s="144" t="s">
        <v>194</v>
      </c>
      <c r="AU241" s="144" t="s">
        <v>89</v>
      </c>
      <c r="AY241" s="18" t="s">
        <v>192</v>
      </c>
      <c r="BE241" s="145">
        <f t="shared" si="54"/>
        <v>0</v>
      </c>
      <c r="BF241" s="145">
        <f t="shared" si="55"/>
        <v>0</v>
      </c>
      <c r="BG241" s="145">
        <f t="shared" si="56"/>
        <v>0</v>
      </c>
      <c r="BH241" s="145">
        <f t="shared" si="57"/>
        <v>0</v>
      </c>
      <c r="BI241" s="145">
        <f t="shared" si="58"/>
        <v>0</v>
      </c>
      <c r="BJ241" s="18" t="s">
        <v>22</v>
      </c>
      <c r="BK241" s="145">
        <f t="shared" si="59"/>
        <v>0</v>
      </c>
      <c r="BL241" s="18" t="s">
        <v>350</v>
      </c>
      <c r="BM241" s="144" t="s">
        <v>3580</v>
      </c>
    </row>
    <row r="242" spans="2:65" s="1" customFormat="1" ht="24.15" customHeight="1" x14ac:dyDescent="0.2">
      <c r="B242" s="33"/>
      <c r="C242" s="133" t="s">
        <v>2421</v>
      </c>
      <c r="D242" s="133" t="s">
        <v>194</v>
      </c>
      <c r="E242" s="134" t="s">
        <v>6366</v>
      </c>
      <c r="F242" s="135" t="s">
        <v>6367</v>
      </c>
      <c r="G242" s="136" t="s">
        <v>487</v>
      </c>
      <c r="H242" s="137">
        <v>3</v>
      </c>
      <c r="I242" s="138"/>
      <c r="J242" s="139">
        <f t="shared" si="50"/>
        <v>0</v>
      </c>
      <c r="K242" s="135" t="s">
        <v>6083</v>
      </c>
      <c r="L242" s="33"/>
      <c r="M242" s="140" t="s">
        <v>20</v>
      </c>
      <c r="N242" s="141" t="s">
        <v>51</v>
      </c>
      <c r="P242" s="142">
        <f t="shared" si="51"/>
        <v>0</v>
      </c>
      <c r="Q242" s="142">
        <v>0</v>
      </c>
      <c r="R242" s="142">
        <f t="shared" si="52"/>
        <v>0</v>
      </c>
      <c r="S242" s="142">
        <v>0</v>
      </c>
      <c r="T242" s="143">
        <f t="shared" si="53"/>
        <v>0</v>
      </c>
      <c r="AR242" s="144" t="s">
        <v>350</v>
      </c>
      <c r="AT242" s="144" t="s">
        <v>194</v>
      </c>
      <c r="AU242" s="144" t="s">
        <v>89</v>
      </c>
      <c r="AY242" s="18" t="s">
        <v>192</v>
      </c>
      <c r="BE242" s="145">
        <f t="shared" si="54"/>
        <v>0</v>
      </c>
      <c r="BF242" s="145">
        <f t="shared" si="55"/>
        <v>0</v>
      </c>
      <c r="BG242" s="145">
        <f t="shared" si="56"/>
        <v>0</v>
      </c>
      <c r="BH242" s="145">
        <f t="shared" si="57"/>
        <v>0</v>
      </c>
      <c r="BI242" s="145">
        <f t="shared" si="58"/>
        <v>0</v>
      </c>
      <c r="BJ242" s="18" t="s">
        <v>22</v>
      </c>
      <c r="BK242" s="145">
        <f t="shared" si="59"/>
        <v>0</v>
      </c>
      <c r="BL242" s="18" t="s">
        <v>350</v>
      </c>
      <c r="BM242" s="144" t="s">
        <v>3596</v>
      </c>
    </row>
    <row r="243" spans="2:65" s="1" customFormat="1" ht="16.5" customHeight="1" x14ac:dyDescent="0.2">
      <c r="B243" s="33"/>
      <c r="C243" s="133" t="s">
        <v>2426</v>
      </c>
      <c r="D243" s="133" t="s">
        <v>194</v>
      </c>
      <c r="E243" s="134" t="s">
        <v>6368</v>
      </c>
      <c r="F243" s="135" t="s">
        <v>6369</v>
      </c>
      <c r="G243" s="136" t="s">
        <v>487</v>
      </c>
      <c r="H243" s="137">
        <v>3</v>
      </c>
      <c r="I243" s="138"/>
      <c r="J243" s="139">
        <f t="shared" si="50"/>
        <v>0</v>
      </c>
      <c r="K243" s="135" t="s">
        <v>6083</v>
      </c>
      <c r="L243" s="33"/>
      <c r="M243" s="140" t="s">
        <v>20</v>
      </c>
      <c r="N243" s="141" t="s">
        <v>51</v>
      </c>
      <c r="P243" s="142">
        <f t="shared" si="51"/>
        <v>0</v>
      </c>
      <c r="Q243" s="142">
        <v>0</v>
      </c>
      <c r="R243" s="142">
        <f t="shared" si="52"/>
        <v>0</v>
      </c>
      <c r="S243" s="142">
        <v>0</v>
      </c>
      <c r="T243" s="143">
        <f t="shared" si="53"/>
        <v>0</v>
      </c>
      <c r="AR243" s="144" t="s">
        <v>350</v>
      </c>
      <c r="AT243" s="144" t="s">
        <v>194</v>
      </c>
      <c r="AU243" s="144" t="s">
        <v>89</v>
      </c>
      <c r="AY243" s="18" t="s">
        <v>192</v>
      </c>
      <c r="BE243" s="145">
        <f t="shared" si="54"/>
        <v>0</v>
      </c>
      <c r="BF243" s="145">
        <f t="shared" si="55"/>
        <v>0</v>
      </c>
      <c r="BG243" s="145">
        <f t="shared" si="56"/>
        <v>0</v>
      </c>
      <c r="BH243" s="145">
        <f t="shared" si="57"/>
        <v>0</v>
      </c>
      <c r="BI243" s="145">
        <f t="shared" si="58"/>
        <v>0</v>
      </c>
      <c r="BJ243" s="18" t="s">
        <v>22</v>
      </c>
      <c r="BK243" s="145">
        <f t="shared" si="59"/>
        <v>0</v>
      </c>
      <c r="BL243" s="18" t="s">
        <v>350</v>
      </c>
      <c r="BM243" s="144" t="s">
        <v>3626</v>
      </c>
    </row>
    <row r="244" spans="2:65" s="1" customFormat="1" ht="24.15" customHeight="1" x14ac:dyDescent="0.2">
      <c r="B244" s="33"/>
      <c r="C244" s="133" t="s">
        <v>2445</v>
      </c>
      <c r="D244" s="133" t="s">
        <v>194</v>
      </c>
      <c r="E244" s="134" t="s">
        <v>6370</v>
      </c>
      <c r="F244" s="135" t="s">
        <v>6371</v>
      </c>
      <c r="G244" s="136" t="s">
        <v>898</v>
      </c>
      <c r="H244" s="137">
        <v>0.45</v>
      </c>
      <c r="I244" s="138"/>
      <c r="J244" s="139">
        <f t="shared" si="50"/>
        <v>0</v>
      </c>
      <c r="K244" s="135" t="s">
        <v>6083</v>
      </c>
      <c r="L244" s="33"/>
      <c r="M244" s="140" t="s">
        <v>20</v>
      </c>
      <c r="N244" s="141" t="s">
        <v>51</v>
      </c>
      <c r="P244" s="142">
        <f t="shared" si="51"/>
        <v>0</v>
      </c>
      <c r="Q244" s="142">
        <v>0</v>
      </c>
      <c r="R244" s="142">
        <f t="shared" si="52"/>
        <v>0</v>
      </c>
      <c r="S244" s="142">
        <v>0</v>
      </c>
      <c r="T244" s="143">
        <f t="shared" si="53"/>
        <v>0</v>
      </c>
      <c r="AR244" s="144" t="s">
        <v>350</v>
      </c>
      <c r="AT244" s="144" t="s">
        <v>194</v>
      </c>
      <c r="AU244" s="144" t="s">
        <v>89</v>
      </c>
      <c r="AY244" s="18" t="s">
        <v>192</v>
      </c>
      <c r="BE244" s="145">
        <f t="shared" si="54"/>
        <v>0</v>
      </c>
      <c r="BF244" s="145">
        <f t="shared" si="55"/>
        <v>0</v>
      </c>
      <c r="BG244" s="145">
        <f t="shared" si="56"/>
        <v>0</v>
      </c>
      <c r="BH244" s="145">
        <f t="shared" si="57"/>
        <v>0</v>
      </c>
      <c r="BI244" s="145">
        <f t="shared" si="58"/>
        <v>0</v>
      </c>
      <c r="BJ244" s="18" t="s">
        <v>22</v>
      </c>
      <c r="BK244" s="145">
        <f t="shared" si="59"/>
        <v>0</v>
      </c>
      <c r="BL244" s="18" t="s">
        <v>350</v>
      </c>
      <c r="BM244" s="144" t="s">
        <v>3655</v>
      </c>
    </row>
    <row r="245" spans="2:65" s="1" customFormat="1" ht="21.75" customHeight="1" x14ac:dyDescent="0.2">
      <c r="B245" s="33"/>
      <c r="C245" s="133" t="s">
        <v>2461</v>
      </c>
      <c r="D245" s="133" t="s">
        <v>194</v>
      </c>
      <c r="E245" s="134" t="s">
        <v>6372</v>
      </c>
      <c r="F245" s="135" t="s">
        <v>6177</v>
      </c>
      <c r="G245" s="136" t="s">
        <v>898</v>
      </c>
      <c r="H245" s="137">
        <v>0.45</v>
      </c>
      <c r="I245" s="138"/>
      <c r="J245" s="139">
        <f t="shared" si="50"/>
        <v>0</v>
      </c>
      <c r="K245" s="135" t="s">
        <v>6083</v>
      </c>
      <c r="L245" s="33"/>
      <c r="M245" s="140" t="s">
        <v>20</v>
      </c>
      <c r="N245" s="141" t="s">
        <v>51</v>
      </c>
      <c r="P245" s="142">
        <f t="shared" si="51"/>
        <v>0</v>
      </c>
      <c r="Q245" s="142">
        <v>0</v>
      </c>
      <c r="R245" s="142">
        <f t="shared" si="52"/>
        <v>0</v>
      </c>
      <c r="S245" s="142">
        <v>0</v>
      </c>
      <c r="T245" s="143">
        <f t="shared" si="53"/>
        <v>0</v>
      </c>
      <c r="AR245" s="144" t="s">
        <v>350</v>
      </c>
      <c r="AT245" s="144" t="s">
        <v>194</v>
      </c>
      <c r="AU245" s="144" t="s">
        <v>89</v>
      </c>
      <c r="AY245" s="18" t="s">
        <v>192</v>
      </c>
      <c r="BE245" s="145">
        <f t="shared" si="54"/>
        <v>0</v>
      </c>
      <c r="BF245" s="145">
        <f t="shared" si="55"/>
        <v>0</v>
      </c>
      <c r="BG245" s="145">
        <f t="shared" si="56"/>
        <v>0</v>
      </c>
      <c r="BH245" s="145">
        <f t="shared" si="57"/>
        <v>0</v>
      </c>
      <c r="BI245" s="145">
        <f t="shared" si="58"/>
        <v>0</v>
      </c>
      <c r="BJ245" s="18" t="s">
        <v>22</v>
      </c>
      <c r="BK245" s="145">
        <f t="shared" si="59"/>
        <v>0</v>
      </c>
      <c r="BL245" s="18" t="s">
        <v>350</v>
      </c>
      <c r="BM245" s="144" t="s">
        <v>3702</v>
      </c>
    </row>
    <row r="246" spans="2:65" s="1" customFormat="1" ht="24.15" customHeight="1" x14ac:dyDescent="0.2">
      <c r="B246" s="33"/>
      <c r="C246" s="133" t="s">
        <v>2470</v>
      </c>
      <c r="D246" s="133" t="s">
        <v>194</v>
      </c>
      <c r="E246" s="134" t="s">
        <v>6373</v>
      </c>
      <c r="F246" s="135" t="s">
        <v>6374</v>
      </c>
      <c r="G246" s="136" t="s">
        <v>269</v>
      </c>
      <c r="H246" s="137">
        <v>47</v>
      </c>
      <c r="I246" s="138"/>
      <c r="J246" s="139">
        <f t="shared" si="50"/>
        <v>0</v>
      </c>
      <c r="K246" s="135" t="s">
        <v>6083</v>
      </c>
      <c r="L246" s="33"/>
      <c r="M246" s="140" t="s">
        <v>20</v>
      </c>
      <c r="N246" s="141" t="s">
        <v>51</v>
      </c>
      <c r="P246" s="142">
        <f t="shared" si="51"/>
        <v>0</v>
      </c>
      <c r="Q246" s="142">
        <v>0</v>
      </c>
      <c r="R246" s="142">
        <f t="shared" si="52"/>
        <v>0</v>
      </c>
      <c r="S246" s="142">
        <v>0</v>
      </c>
      <c r="T246" s="143">
        <f t="shared" si="53"/>
        <v>0</v>
      </c>
      <c r="AR246" s="144" t="s">
        <v>350</v>
      </c>
      <c r="AT246" s="144" t="s">
        <v>194</v>
      </c>
      <c r="AU246" s="144" t="s">
        <v>89</v>
      </c>
      <c r="AY246" s="18" t="s">
        <v>192</v>
      </c>
      <c r="BE246" s="145">
        <f t="shared" si="54"/>
        <v>0</v>
      </c>
      <c r="BF246" s="145">
        <f t="shared" si="55"/>
        <v>0</v>
      </c>
      <c r="BG246" s="145">
        <f t="shared" si="56"/>
        <v>0</v>
      </c>
      <c r="BH246" s="145">
        <f t="shared" si="57"/>
        <v>0</v>
      </c>
      <c r="BI246" s="145">
        <f t="shared" si="58"/>
        <v>0</v>
      </c>
      <c r="BJ246" s="18" t="s">
        <v>22</v>
      </c>
      <c r="BK246" s="145">
        <f t="shared" si="59"/>
        <v>0</v>
      </c>
      <c r="BL246" s="18" t="s">
        <v>350</v>
      </c>
      <c r="BM246" s="144" t="s">
        <v>3712</v>
      </c>
    </row>
    <row r="247" spans="2:65" s="11" customFormat="1" ht="22.8" customHeight="1" x14ac:dyDescent="0.25">
      <c r="B247" s="121"/>
      <c r="D247" s="122" t="s">
        <v>79</v>
      </c>
      <c r="E247" s="131" t="s">
        <v>199</v>
      </c>
      <c r="F247" s="131" t="s">
        <v>6375</v>
      </c>
      <c r="I247" s="124"/>
      <c r="J247" s="132">
        <f>BK247</f>
        <v>0</v>
      </c>
      <c r="L247" s="121"/>
      <c r="M247" s="126"/>
      <c r="P247" s="127">
        <f>SUM(P248:P304)</f>
        <v>0</v>
      </c>
      <c r="R247" s="127">
        <f>SUM(R248:R304)</f>
        <v>0</v>
      </c>
      <c r="T247" s="128">
        <f>SUM(T248:T304)</f>
        <v>0</v>
      </c>
      <c r="AR247" s="122" t="s">
        <v>22</v>
      </c>
      <c r="AT247" s="129" t="s">
        <v>79</v>
      </c>
      <c r="AU247" s="129" t="s">
        <v>22</v>
      </c>
      <c r="AY247" s="122" t="s">
        <v>192</v>
      </c>
      <c r="BK247" s="130">
        <f>SUM(BK248:BK304)</f>
        <v>0</v>
      </c>
    </row>
    <row r="248" spans="2:65" s="1" customFormat="1" ht="37.799999999999997" customHeight="1" x14ac:dyDescent="0.2">
      <c r="B248" s="33"/>
      <c r="C248" s="133" t="s">
        <v>2484</v>
      </c>
      <c r="D248" s="133" t="s">
        <v>194</v>
      </c>
      <c r="E248" s="134" t="s">
        <v>6376</v>
      </c>
      <c r="F248" s="135" t="s">
        <v>6377</v>
      </c>
      <c r="G248" s="136" t="s">
        <v>487</v>
      </c>
      <c r="H248" s="137">
        <v>7</v>
      </c>
      <c r="I248" s="138"/>
      <c r="J248" s="139">
        <f t="shared" ref="J248:J282" si="60">ROUND(I248*H248,2)</f>
        <v>0</v>
      </c>
      <c r="K248" s="135" t="s">
        <v>6083</v>
      </c>
      <c r="L248" s="33"/>
      <c r="M248" s="140" t="s">
        <v>20</v>
      </c>
      <c r="N248" s="141" t="s">
        <v>51</v>
      </c>
      <c r="P248" s="142">
        <f t="shared" ref="P248:P282" si="61">O248*H248</f>
        <v>0</v>
      </c>
      <c r="Q248" s="142">
        <v>0</v>
      </c>
      <c r="R248" s="142">
        <f t="shared" ref="R248:R282" si="62">Q248*H248</f>
        <v>0</v>
      </c>
      <c r="S248" s="142">
        <v>0</v>
      </c>
      <c r="T248" s="143">
        <f t="shared" ref="T248:T282" si="63">S248*H248</f>
        <v>0</v>
      </c>
      <c r="AR248" s="144" t="s">
        <v>350</v>
      </c>
      <c r="AT248" s="144" t="s">
        <v>194</v>
      </c>
      <c r="AU248" s="144" t="s">
        <v>89</v>
      </c>
      <c r="AY248" s="18" t="s">
        <v>192</v>
      </c>
      <c r="BE248" s="145">
        <f t="shared" ref="BE248:BE282" si="64">IF(N248="základní",J248,0)</f>
        <v>0</v>
      </c>
      <c r="BF248" s="145">
        <f t="shared" ref="BF248:BF282" si="65">IF(N248="snížená",J248,0)</f>
        <v>0</v>
      </c>
      <c r="BG248" s="145">
        <f t="shared" ref="BG248:BG282" si="66">IF(N248="zákl. přenesená",J248,0)</f>
        <v>0</v>
      </c>
      <c r="BH248" s="145">
        <f t="shared" ref="BH248:BH282" si="67">IF(N248="sníž. přenesená",J248,0)</f>
        <v>0</v>
      </c>
      <c r="BI248" s="145">
        <f t="shared" ref="BI248:BI282" si="68">IF(N248="nulová",J248,0)</f>
        <v>0</v>
      </c>
      <c r="BJ248" s="18" t="s">
        <v>22</v>
      </c>
      <c r="BK248" s="145">
        <f t="shared" ref="BK248:BK282" si="69">ROUND(I248*H248,2)</f>
        <v>0</v>
      </c>
      <c r="BL248" s="18" t="s">
        <v>350</v>
      </c>
      <c r="BM248" s="144" t="s">
        <v>6378</v>
      </c>
    </row>
    <row r="249" spans="2:65" s="1" customFormat="1" ht="16.5" customHeight="1" x14ac:dyDescent="0.2">
      <c r="B249" s="33"/>
      <c r="C249" s="133" t="s">
        <v>2493</v>
      </c>
      <c r="D249" s="133" t="s">
        <v>194</v>
      </c>
      <c r="E249" s="134" t="s">
        <v>6379</v>
      </c>
      <c r="F249" s="135" t="s">
        <v>6380</v>
      </c>
      <c r="G249" s="136" t="s">
        <v>487</v>
      </c>
      <c r="H249" s="137">
        <v>7</v>
      </c>
      <c r="I249" s="138"/>
      <c r="J249" s="139">
        <f t="shared" si="60"/>
        <v>0</v>
      </c>
      <c r="K249" s="135" t="s">
        <v>6083</v>
      </c>
      <c r="L249" s="33"/>
      <c r="M249" s="140" t="s">
        <v>20</v>
      </c>
      <c r="N249" s="141" t="s">
        <v>51</v>
      </c>
      <c r="P249" s="142">
        <f t="shared" si="61"/>
        <v>0</v>
      </c>
      <c r="Q249" s="142">
        <v>0</v>
      </c>
      <c r="R249" s="142">
        <f t="shared" si="62"/>
        <v>0</v>
      </c>
      <c r="S249" s="142">
        <v>0</v>
      </c>
      <c r="T249" s="143">
        <f t="shared" si="63"/>
        <v>0</v>
      </c>
      <c r="AR249" s="144" t="s">
        <v>350</v>
      </c>
      <c r="AT249" s="144" t="s">
        <v>194</v>
      </c>
      <c r="AU249" s="144" t="s">
        <v>89</v>
      </c>
      <c r="AY249" s="18" t="s">
        <v>192</v>
      </c>
      <c r="BE249" s="145">
        <f t="shared" si="64"/>
        <v>0</v>
      </c>
      <c r="BF249" s="145">
        <f t="shared" si="65"/>
        <v>0</v>
      </c>
      <c r="BG249" s="145">
        <f t="shared" si="66"/>
        <v>0</v>
      </c>
      <c r="BH249" s="145">
        <f t="shared" si="67"/>
        <v>0</v>
      </c>
      <c r="BI249" s="145">
        <f t="shared" si="68"/>
        <v>0</v>
      </c>
      <c r="BJ249" s="18" t="s">
        <v>22</v>
      </c>
      <c r="BK249" s="145">
        <f t="shared" si="69"/>
        <v>0</v>
      </c>
      <c r="BL249" s="18" t="s">
        <v>350</v>
      </c>
      <c r="BM249" s="144" t="s">
        <v>6381</v>
      </c>
    </row>
    <row r="250" spans="2:65" s="1" customFormat="1" ht="37.799999999999997" customHeight="1" x14ac:dyDescent="0.2">
      <c r="B250" s="33"/>
      <c r="C250" s="133" t="s">
        <v>2506</v>
      </c>
      <c r="D250" s="133" t="s">
        <v>194</v>
      </c>
      <c r="E250" s="134" t="s">
        <v>6382</v>
      </c>
      <c r="F250" s="135" t="s">
        <v>6383</v>
      </c>
      <c r="G250" s="136" t="s">
        <v>487</v>
      </c>
      <c r="H250" s="137">
        <v>1</v>
      </c>
      <c r="I250" s="138"/>
      <c r="J250" s="139">
        <f t="shared" si="60"/>
        <v>0</v>
      </c>
      <c r="K250" s="135" t="s">
        <v>6083</v>
      </c>
      <c r="L250" s="33"/>
      <c r="M250" s="140" t="s">
        <v>20</v>
      </c>
      <c r="N250" s="141" t="s">
        <v>51</v>
      </c>
      <c r="P250" s="142">
        <f t="shared" si="61"/>
        <v>0</v>
      </c>
      <c r="Q250" s="142">
        <v>0</v>
      </c>
      <c r="R250" s="142">
        <f t="shared" si="62"/>
        <v>0</v>
      </c>
      <c r="S250" s="142">
        <v>0</v>
      </c>
      <c r="T250" s="143">
        <f t="shared" si="63"/>
        <v>0</v>
      </c>
      <c r="AR250" s="144" t="s">
        <v>350</v>
      </c>
      <c r="AT250" s="144" t="s">
        <v>194</v>
      </c>
      <c r="AU250" s="144" t="s">
        <v>89</v>
      </c>
      <c r="AY250" s="18" t="s">
        <v>192</v>
      </c>
      <c r="BE250" s="145">
        <f t="shared" si="64"/>
        <v>0</v>
      </c>
      <c r="BF250" s="145">
        <f t="shared" si="65"/>
        <v>0</v>
      </c>
      <c r="BG250" s="145">
        <f t="shared" si="66"/>
        <v>0</v>
      </c>
      <c r="BH250" s="145">
        <f t="shared" si="67"/>
        <v>0</v>
      </c>
      <c r="BI250" s="145">
        <f t="shared" si="68"/>
        <v>0</v>
      </c>
      <c r="BJ250" s="18" t="s">
        <v>22</v>
      </c>
      <c r="BK250" s="145">
        <f t="shared" si="69"/>
        <v>0</v>
      </c>
      <c r="BL250" s="18" t="s">
        <v>350</v>
      </c>
      <c r="BM250" s="144" t="s">
        <v>3743</v>
      </c>
    </row>
    <row r="251" spans="2:65" s="1" customFormat="1" ht="21.75" customHeight="1" x14ac:dyDescent="0.2">
      <c r="B251" s="33"/>
      <c r="C251" s="133" t="s">
        <v>2513</v>
      </c>
      <c r="D251" s="133" t="s">
        <v>194</v>
      </c>
      <c r="E251" s="134" t="s">
        <v>6384</v>
      </c>
      <c r="F251" s="135" t="s">
        <v>6385</v>
      </c>
      <c r="G251" s="136" t="s">
        <v>487</v>
      </c>
      <c r="H251" s="137">
        <v>1</v>
      </c>
      <c r="I251" s="138"/>
      <c r="J251" s="139">
        <f t="shared" si="60"/>
        <v>0</v>
      </c>
      <c r="K251" s="135" t="s">
        <v>6083</v>
      </c>
      <c r="L251" s="33"/>
      <c r="M251" s="140" t="s">
        <v>20</v>
      </c>
      <c r="N251" s="141" t="s">
        <v>51</v>
      </c>
      <c r="P251" s="142">
        <f t="shared" si="61"/>
        <v>0</v>
      </c>
      <c r="Q251" s="142">
        <v>0</v>
      </c>
      <c r="R251" s="142">
        <f t="shared" si="62"/>
        <v>0</v>
      </c>
      <c r="S251" s="142">
        <v>0</v>
      </c>
      <c r="T251" s="143">
        <f t="shared" si="63"/>
        <v>0</v>
      </c>
      <c r="AR251" s="144" t="s">
        <v>350</v>
      </c>
      <c r="AT251" s="144" t="s">
        <v>194</v>
      </c>
      <c r="AU251" s="144" t="s">
        <v>89</v>
      </c>
      <c r="AY251" s="18" t="s">
        <v>192</v>
      </c>
      <c r="BE251" s="145">
        <f t="shared" si="64"/>
        <v>0</v>
      </c>
      <c r="BF251" s="145">
        <f t="shared" si="65"/>
        <v>0</v>
      </c>
      <c r="BG251" s="145">
        <f t="shared" si="66"/>
        <v>0</v>
      </c>
      <c r="BH251" s="145">
        <f t="shared" si="67"/>
        <v>0</v>
      </c>
      <c r="BI251" s="145">
        <f t="shared" si="68"/>
        <v>0</v>
      </c>
      <c r="BJ251" s="18" t="s">
        <v>22</v>
      </c>
      <c r="BK251" s="145">
        <f t="shared" si="69"/>
        <v>0</v>
      </c>
      <c r="BL251" s="18" t="s">
        <v>350</v>
      </c>
      <c r="BM251" s="144" t="s">
        <v>3771</v>
      </c>
    </row>
    <row r="252" spans="2:65" s="1" customFormat="1" ht="33" customHeight="1" x14ac:dyDescent="0.2">
      <c r="B252" s="33"/>
      <c r="C252" s="133" t="s">
        <v>2538</v>
      </c>
      <c r="D252" s="133" t="s">
        <v>194</v>
      </c>
      <c r="E252" s="134" t="s">
        <v>6386</v>
      </c>
      <c r="F252" s="135" t="s">
        <v>6387</v>
      </c>
      <c r="G252" s="136" t="s">
        <v>487</v>
      </c>
      <c r="H252" s="137">
        <v>5</v>
      </c>
      <c r="I252" s="138"/>
      <c r="J252" s="139">
        <f t="shared" si="60"/>
        <v>0</v>
      </c>
      <c r="K252" s="135" t="s">
        <v>6083</v>
      </c>
      <c r="L252" s="33"/>
      <c r="M252" s="140" t="s">
        <v>20</v>
      </c>
      <c r="N252" s="141" t="s">
        <v>51</v>
      </c>
      <c r="P252" s="142">
        <f t="shared" si="61"/>
        <v>0</v>
      </c>
      <c r="Q252" s="142">
        <v>0</v>
      </c>
      <c r="R252" s="142">
        <f t="shared" si="62"/>
        <v>0</v>
      </c>
      <c r="S252" s="142">
        <v>0</v>
      </c>
      <c r="T252" s="143">
        <f t="shared" si="63"/>
        <v>0</v>
      </c>
      <c r="AR252" s="144" t="s">
        <v>350</v>
      </c>
      <c r="AT252" s="144" t="s">
        <v>194</v>
      </c>
      <c r="AU252" s="144" t="s">
        <v>89</v>
      </c>
      <c r="AY252" s="18" t="s">
        <v>192</v>
      </c>
      <c r="BE252" s="145">
        <f t="shared" si="64"/>
        <v>0</v>
      </c>
      <c r="BF252" s="145">
        <f t="shared" si="65"/>
        <v>0</v>
      </c>
      <c r="BG252" s="145">
        <f t="shared" si="66"/>
        <v>0</v>
      </c>
      <c r="BH252" s="145">
        <f t="shared" si="67"/>
        <v>0</v>
      </c>
      <c r="BI252" s="145">
        <f t="shared" si="68"/>
        <v>0</v>
      </c>
      <c r="BJ252" s="18" t="s">
        <v>22</v>
      </c>
      <c r="BK252" s="145">
        <f t="shared" si="69"/>
        <v>0</v>
      </c>
      <c r="BL252" s="18" t="s">
        <v>350</v>
      </c>
      <c r="BM252" s="144" t="s">
        <v>3782</v>
      </c>
    </row>
    <row r="253" spans="2:65" s="1" customFormat="1" ht="16.5" customHeight="1" x14ac:dyDescent="0.2">
      <c r="B253" s="33"/>
      <c r="C253" s="133" t="s">
        <v>2545</v>
      </c>
      <c r="D253" s="133" t="s">
        <v>194</v>
      </c>
      <c r="E253" s="134" t="s">
        <v>6388</v>
      </c>
      <c r="F253" s="135" t="s">
        <v>6389</v>
      </c>
      <c r="G253" s="136" t="s">
        <v>487</v>
      </c>
      <c r="H253" s="137">
        <v>5</v>
      </c>
      <c r="I253" s="138"/>
      <c r="J253" s="139">
        <f t="shared" si="60"/>
        <v>0</v>
      </c>
      <c r="K253" s="135" t="s">
        <v>6083</v>
      </c>
      <c r="L253" s="33"/>
      <c r="M253" s="140" t="s">
        <v>20</v>
      </c>
      <c r="N253" s="141" t="s">
        <v>51</v>
      </c>
      <c r="P253" s="142">
        <f t="shared" si="61"/>
        <v>0</v>
      </c>
      <c r="Q253" s="142">
        <v>0</v>
      </c>
      <c r="R253" s="142">
        <f t="shared" si="62"/>
        <v>0</v>
      </c>
      <c r="S253" s="142">
        <v>0</v>
      </c>
      <c r="T253" s="143">
        <f t="shared" si="63"/>
        <v>0</v>
      </c>
      <c r="AR253" s="144" t="s">
        <v>350</v>
      </c>
      <c r="AT253" s="144" t="s">
        <v>194</v>
      </c>
      <c r="AU253" s="144" t="s">
        <v>89</v>
      </c>
      <c r="AY253" s="18" t="s">
        <v>192</v>
      </c>
      <c r="BE253" s="145">
        <f t="shared" si="64"/>
        <v>0</v>
      </c>
      <c r="BF253" s="145">
        <f t="shared" si="65"/>
        <v>0</v>
      </c>
      <c r="BG253" s="145">
        <f t="shared" si="66"/>
        <v>0</v>
      </c>
      <c r="BH253" s="145">
        <f t="shared" si="67"/>
        <v>0</v>
      </c>
      <c r="BI253" s="145">
        <f t="shared" si="68"/>
        <v>0</v>
      </c>
      <c r="BJ253" s="18" t="s">
        <v>22</v>
      </c>
      <c r="BK253" s="145">
        <f t="shared" si="69"/>
        <v>0</v>
      </c>
      <c r="BL253" s="18" t="s">
        <v>350</v>
      </c>
      <c r="BM253" s="144" t="s">
        <v>3811</v>
      </c>
    </row>
    <row r="254" spans="2:65" s="1" customFormat="1" ht="33" customHeight="1" x14ac:dyDescent="0.2">
      <c r="B254" s="33"/>
      <c r="C254" s="133" t="s">
        <v>2551</v>
      </c>
      <c r="D254" s="133" t="s">
        <v>194</v>
      </c>
      <c r="E254" s="134" t="s">
        <v>6390</v>
      </c>
      <c r="F254" s="135" t="s">
        <v>6391</v>
      </c>
      <c r="G254" s="136" t="s">
        <v>487</v>
      </c>
      <c r="H254" s="137">
        <v>1</v>
      </c>
      <c r="I254" s="138"/>
      <c r="J254" s="139">
        <f t="shared" si="60"/>
        <v>0</v>
      </c>
      <c r="K254" s="135" t="s">
        <v>6083</v>
      </c>
      <c r="L254" s="33"/>
      <c r="M254" s="140" t="s">
        <v>20</v>
      </c>
      <c r="N254" s="141" t="s">
        <v>51</v>
      </c>
      <c r="P254" s="142">
        <f t="shared" si="61"/>
        <v>0</v>
      </c>
      <c r="Q254" s="142">
        <v>0</v>
      </c>
      <c r="R254" s="142">
        <f t="shared" si="62"/>
        <v>0</v>
      </c>
      <c r="S254" s="142">
        <v>0</v>
      </c>
      <c r="T254" s="143">
        <f t="shared" si="63"/>
        <v>0</v>
      </c>
      <c r="AR254" s="144" t="s">
        <v>350</v>
      </c>
      <c r="AT254" s="144" t="s">
        <v>194</v>
      </c>
      <c r="AU254" s="144" t="s">
        <v>89</v>
      </c>
      <c r="AY254" s="18" t="s">
        <v>192</v>
      </c>
      <c r="BE254" s="145">
        <f t="shared" si="64"/>
        <v>0</v>
      </c>
      <c r="BF254" s="145">
        <f t="shared" si="65"/>
        <v>0</v>
      </c>
      <c r="BG254" s="145">
        <f t="shared" si="66"/>
        <v>0</v>
      </c>
      <c r="BH254" s="145">
        <f t="shared" si="67"/>
        <v>0</v>
      </c>
      <c r="BI254" s="145">
        <f t="shared" si="68"/>
        <v>0</v>
      </c>
      <c r="BJ254" s="18" t="s">
        <v>22</v>
      </c>
      <c r="BK254" s="145">
        <f t="shared" si="69"/>
        <v>0</v>
      </c>
      <c r="BL254" s="18" t="s">
        <v>350</v>
      </c>
      <c r="BM254" s="144" t="s">
        <v>3831</v>
      </c>
    </row>
    <row r="255" spans="2:65" s="1" customFormat="1" ht="16.5" customHeight="1" x14ac:dyDescent="0.2">
      <c r="B255" s="33"/>
      <c r="C255" s="133" t="s">
        <v>2559</v>
      </c>
      <c r="D255" s="133" t="s">
        <v>194</v>
      </c>
      <c r="E255" s="134" t="s">
        <v>6392</v>
      </c>
      <c r="F255" s="135" t="s">
        <v>6393</v>
      </c>
      <c r="G255" s="136" t="s">
        <v>487</v>
      </c>
      <c r="H255" s="137">
        <v>1</v>
      </c>
      <c r="I255" s="138"/>
      <c r="J255" s="139">
        <f t="shared" si="60"/>
        <v>0</v>
      </c>
      <c r="K255" s="135" t="s">
        <v>6083</v>
      </c>
      <c r="L255" s="33"/>
      <c r="M255" s="140" t="s">
        <v>20</v>
      </c>
      <c r="N255" s="141" t="s">
        <v>51</v>
      </c>
      <c r="P255" s="142">
        <f t="shared" si="61"/>
        <v>0</v>
      </c>
      <c r="Q255" s="142">
        <v>0</v>
      </c>
      <c r="R255" s="142">
        <f t="shared" si="62"/>
        <v>0</v>
      </c>
      <c r="S255" s="142">
        <v>0</v>
      </c>
      <c r="T255" s="143">
        <f t="shared" si="63"/>
        <v>0</v>
      </c>
      <c r="AR255" s="144" t="s">
        <v>350</v>
      </c>
      <c r="AT255" s="144" t="s">
        <v>194</v>
      </c>
      <c r="AU255" s="144" t="s">
        <v>89</v>
      </c>
      <c r="AY255" s="18" t="s">
        <v>192</v>
      </c>
      <c r="BE255" s="145">
        <f t="shared" si="64"/>
        <v>0</v>
      </c>
      <c r="BF255" s="145">
        <f t="shared" si="65"/>
        <v>0</v>
      </c>
      <c r="BG255" s="145">
        <f t="shared" si="66"/>
        <v>0</v>
      </c>
      <c r="BH255" s="145">
        <f t="shared" si="67"/>
        <v>0</v>
      </c>
      <c r="BI255" s="145">
        <f t="shared" si="68"/>
        <v>0</v>
      </c>
      <c r="BJ255" s="18" t="s">
        <v>22</v>
      </c>
      <c r="BK255" s="145">
        <f t="shared" si="69"/>
        <v>0</v>
      </c>
      <c r="BL255" s="18" t="s">
        <v>350</v>
      </c>
      <c r="BM255" s="144" t="s">
        <v>3841</v>
      </c>
    </row>
    <row r="256" spans="2:65" s="1" customFormat="1" ht="44.25" customHeight="1" x14ac:dyDescent="0.2">
      <c r="B256" s="33"/>
      <c r="C256" s="133" t="s">
        <v>2566</v>
      </c>
      <c r="D256" s="133" t="s">
        <v>194</v>
      </c>
      <c r="E256" s="134" t="s">
        <v>6394</v>
      </c>
      <c r="F256" s="135" t="s">
        <v>6395</v>
      </c>
      <c r="G256" s="136" t="s">
        <v>487</v>
      </c>
      <c r="H256" s="137">
        <v>8</v>
      </c>
      <c r="I256" s="138"/>
      <c r="J256" s="139">
        <f t="shared" si="60"/>
        <v>0</v>
      </c>
      <c r="K256" s="135" t="s">
        <v>6083</v>
      </c>
      <c r="L256" s="33"/>
      <c r="M256" s="140" t="s">
        <v>20</v>
      </c>
      <c r="N256" s="141" t="s">
        <v>51</v>
      </c>
      <c r="P256" s="142">
        <f t="shared" si="61"/>
        <v>0</v>
      </c>
      <c r="Q256" s="142">
        <v>0</v>
      </c>
      <c r="R256" s="142">
        <f t="shared" si="62"/>
        <v>0</v>
      </c>
      <c r="S256" s="142">
        <v>0</v>
      </c>
      <c r="T256" s="143">
        <f t="shared" si="63"/>
        <v>0</v>
      </c>
      <c r="AR256" s="144" t="s">
        <v>350</v>
      </c>
      <c r="AT256" s="144" t="s">
        <v>194</v>
      </c>
      <c r="AU256" s="144" t="s">
        <v>89</v>
      </c>
      <c r="AY256" s="18" t="s">
        <v>192</v>
      </c>
      <c r="BE256" s="145">
        <f t="shared" si="64"/>
        <v>0</v>
      </c>
      <c r="BF256" s="145">
        <f t="shared" si="65"/>
        <v>0</v>
      </c>
      <c r="BG256" s="145">
        <f t="shared" si="66"/>
        <v>0</v>
      </c>
      <c r="BH256" s="145">
        <f t="shared" si="67"/>
        <v>0</v>
      </c>
      <c r="BI256" s="145">
        <f t="shared" si="68"/>
        <v>0</v>
      </c>
      <c r="BJ256" s="18" t="s">
        <v>22</v>
      </c>
      <c r="BK256" s="145">
        <f t="shared" si="69"/>
        <v>0</v>
      </c>
      <c r="BL256" s="18" t="s">
        <v>350</v>
      </c>
      <c r="BM256" s="144" t="s">
        <v>3851</v>
      </c>
    </row>
    <row r="257" spans="2:65" s="1" customFormat="1" ht="16.5" customHeight="1" x14ac:dyDescent="0.2">
      <c r="B257" s="33"/>
      <c r="C257" s="133" t="s">
        <v>2607</v>
      </c>
      <c r="D257" s="133" t="s">
        <v>194</v>
      </c>
      <c r="E257" s="134" t="s">
        <v>6396</v>
      </c>
      <c r="F257" s="135" t="s">
        <v>6397</v>
      </c>
      <c r="G257" s="136" t="s">
        <v>487</v>
      </c>
      <c r="H257" s="137">
        <v>8</v>
      </c>
      <c r="I257" s="138"/>
      <c r="J257" s="139">
        <f t="shared" si="60"/>
        <v>0</v>
      </c>
      <c r="K257" s="135" t="s">
        <v>6083</v>
      </c>
      <c r="L257" s="33"/>
      <c r="M257" s="140" t="s">
        <v>20</v>
      </c>
      <c r="N257" s="141" t="s">
        <v>51</v>
      </c>
      <c r="P257" s="142">
        <f t="shared" si="61"/>
        <v>0</v>
      </c>
      <c r="Q257" s="142">
        <v>0</v>
      </c>
      <c r="R257" s="142">
        <f t="shared" si="62"/>
        <v>0</v>
      </c>
      <c r="S257" s="142">
        <v>0</v>
      </c>
      <c r="T257" s="143">
        <f t="shared" si="63"/>
        <v>0</v>
      </c>
      <c r="AR257" s="144" t="s">
        <v>350</v>
      </c>
      <c r="AT257" s="144" t="s">
        <v>194</v>
      </c>
      <c r="AU257" s="144" t="s">
        <v>89</v>
      </c>
      <c r="AY257" s="18" t="s">
        <v>192</v>
      </c>
      <c r="BE257" s="145">
        <f t="shared" si="64"/>
        <v>0</v>
      </c>
      <c r="BF257" s="145">
        <f t="shared" si="65"/>
        <v>0</v>
      </c>
      <c r="BG257" s="145">
        <f t="shared" si="66"/>
        <v>0</v>
      </c>
      <c r="BH257" s="145">
        <f t="shared" si="67"/>
        <v>0</v>
      </c>
      <c r="BI257" s="145">
        <f t="shared" si="68"/>
        <v>0</v>
      </c>
      <c r="BJ257" s="18" t="s">
        <v>22</v>
      </c>
      <c r="BK257" s="145">
        <f t="shared" si="69"/>
        <v>0</v>
      </c>
      <c r="BL257" s="18" t="s">
        <v>350</v>
      </c>
      <c r="BM257" s="144" t="s">
        <v>3861</v>
      </c>
    </row>
    <row r="258" spans="2:65" s="1" customFormat="1" ht="24.15" customHeight="1" x14ac:dyDescent="0.2">
      <c r="B258" s="33"/>
      <c r="C258" s="133" t="s">
        <v>2612</v>
      </c>
      <c r="D258" s="133" t="s">
        <v>194</v>
      </c>
      <c r="E258" s="134" t="s">
        <v>6398</v>
      </c>
      <c r="F258" s="135" t="s">
        <v>6399</v>
      </c>
      <c r="G258" s="136" t="s">
        <v>487</v>
      </c>
      <c r="H258" s="137">
        <v>1</v>
      </c>
      <c r="I258" s="138"/>
      <c r="J258" s="139">
        <f t="shared" si="60"/>
        <v>0</v>
      </c>
      <c r="K258" s="135" t="s">
        <v>6083</v>
      </c>
      <c r="L258" s="33"/>
      <c r="M258" s="140" t="s">
        <v>20</v>
      </c>
      <c r="N258" s="141" t="s">
        <v>51</v>
      </c>
      <c r="P258" s="142">
        <f t="shared" si="61"/>
        <v>0</v>
      </c>
      <c r="Q258" s="142">
        <v>0</v>
      </c>
      <c r="R258" s="142">
        <f t="shared" si="62"/>
        <v>0</v>
      </c>
      <c r="S258" s="142">
        <v>0</v>
      </c>
      <c r="T258" s="143">
        <f t="shared" si="63"/>
        <v>0</v>
      </c>
      <c r="AR258" s="144" t="s">
        <v>350</v>
      </c>
      <c r="AT258" s="144" t="s">
        <v>194</v>
      </c>
      <c r="AU258" s="144" t="s">
        <v>89</v>
      </c>
      <c r="AY258" s="18" t="s">
        <v>192</v>
      </c>
      <c r="BE258" s="145">
        <f t="shared" si="64"/>
        <v>0</v>
      </c>
      <c r="BF258" s="145">
        <f t="shared" si="65"/>
        <v>0</v>
      </c>
      <c r="BG258" s="145">
        <f t="shared" si="66"/>
        <v>0</v>
      </c>
      <c r="BH258" s="145">
        <f t="shared" si="67"/>
        <v>0</v>
      </c>
      <c r="BI258" s="145">
        <f t="shared" si="68"/>
        <v>0</v>
      </c>
      <c r="BJ258" s="18" t="s">
        <v>22</v>
      </c>
      <c r="BK258" s="145">
        <f t="shared" si="69"/>
        <v>0</v>
      </c>
      <c r="BL258" s="18" t="s">
        <v>350</v>
      </c>
      <c r="BM258" s="144" t="s">
        <v>3870</v>
      </c>
    </row>
    <row r="259" spans="2:65" s="1" customFormat="1" ht="16.5" customHeight="1" x14ac:dyDescent="0.2">
      <c r="B259" s="33"/>
      <c r="C259" s="133" t="s">
        <v>2654</v>
      </c>
      <c r="D259" s="133" t="s">
        <v>194</v>
      </c>
      <c r="E259" s="134" t="s">
        <v>6400</v>
      </c>
      <c r="F259" s="135" t="s">
        <v>6401</v>
      </c>
      <c r="G259" s="136" t="s">
        <v>487</v>
      </c>
      <c r="H259" s="137">
        <v>1</v>
      </c>
      <c r="I259" s="138"/>
      <c r="J259" s="139">
        <f t="shared" si="60"/>
        <v>0</v>
      </c>
      <c r="K259" s="135" t="s">
        <v>6083</v>
      </c>
      <c r="L259" s="33"/>
      <c r="M259" s="140" t="s">
        <v>20</v>
      </c>
      <c r="N259" s="141" t="s">
        <v>51</v>
      </c>
      <c r="P259" s="142">
        <f t="shared" si="61"/>
        <v>0</v>
      </c>
      <c r="Q259" s="142">
        <v>0</v>
      </c>
      <c r="R259" s="142">
        <f t="shared" si="62"/>
        <v>0</v>
      </c>
      <c r="S259" s="142">
        <v>0</v>
      </c>
      <c r="T259" s="143">
        <f t="shared" si="63"/>
        <v>0</v>
      </c>
      <c r="AR259" s="144" t="s">
        <v>350</v>
      </c>
      <c r="AT259" s="144" t="s">
        <v>194</v>
      </c>
      <c r="AU259" s="144" t="s">
        <v>89</v>
      </c>
      <c r="AY259" s="18" t="s">
        <v>192</v>
      </c>
      <c r="BE259" s="145">
        <f t="shared" si="64"/>
        <v>0</v>
      </c>
      <c r="BF259" s="145">
        <f t="shared" si="65"/>
        <v>0</v>
      </c>
      <c r="BG259" s="145">
        <f t="shared" si="66"/>
        <v>0</v>
      </c>
      <c r="BH259" s="145">
        <f t="shared" si="67"/>
        <v>0</v>
      </c>
      <c r="BI259" s="145">
        <f t="shared" si="68"/>
        <v>0</v>
      </c>
      <c r="BJ259" s="18" t="s">
        <v>22</v>
      </c>
      <c r="BK259" s="145">
        <f t="shared" si="69"/>
        <v>0</v>
      </c>
      <c r="BL259" s="18" t="s">
        <v>350</v>
      </c>
      <c r="BM259" s="144" t="s">
        <v>3901</v>
      </c>
    </row>
    <row r="260" spans="2:65" s="1" customFormat="1" ht="24.15" customHeight="1" x14ac:dyDescent="0.2">
      <c r="B260" s="33"/>
      <c r="C260" s="133" t="s">
        <v>2663</v>
      </c>
      <c r="D260" s="133" t="s">
        <v>194</v>
      </c>
      <c r="E260" s="134" t="s">
        <v>6402</v>
      </c>
      <c r="F260" s="135" t="s">
        <v>6403</v>
      </c>
      <c r="G260" s="136" t="s">
        <v>487</v>
      </c>
      <c r="H260" s="137">
        <v>5</v>
      </c>
      <c r="I260" s="138"/>
      <c r="J260" s="139">
        <f t="shared" si="60"/>
        <v>0</v>
      </c>
      <c r="K260" s="135" t="s">
        <v>6083</v>
      </c>
      <c r="L260" s="33"/>
      <c r="M260" s="140" t="s">
        <v>20</v>
      </c>
      <c r="N260" s="141" t="s">
        <v>51</v>
      </c>
      <c r="P260" s="142">
        <f t="shared" si="61"/>
        <v>0</v>
      </c>
      <c r="Q260" s="142">
        <v>0</v>
      </c>
      <c r="R260" s="142">
        <f t="shared" si="62"/>
        <v>0</v>
      </c>
      <c r="S260" s="142">
        <v>0</v>
      </c>
      <c r="T260" s="143">
        <f t="shared" si="63"/>
        <v>0</v>
      </c>
      <c r="AR260" s="144" t="s">
        <v>350</v>
      </c>
      <c r="AT260" s="144" t="s">
        <v>194</v>
      </c>
      <c r="AU260" s="144" t="s">
        <v>89</v>
      </c>
      <c r="AY260" s="18" t="s">
        <v>192</v>
      </c>
      <c r="BE260" s="145">
        <f t="shared" si="64"/>
        <v>0</v>
      </c>
      <c r="BF260" s="145">
        <f t="shared" si="65"/>
        <v>0</v>
      </c>
      <c r="BG260" s="145">
        <f t="shared" si="66"/>
        <v>0</v>
      </c>
      <c r="BH260" s="145">
        <f t="shared" si="67"/>
        <v>0</v>
      </c>
      <c r="BI260" s="145">
        <f t="shared" si="68"/>
        <v>0</v>
      </c>
      <c r="BJ260" s="18" t="s">
        <v>22</v>
      </c>
      <c r="BK260" s="145">
        <f t="shared" si="69"/>
        <v>0</v>
      </c>
      <c r="BL260" s="18" t="s">
        <v>350</v>
      </c>
      <c r="BM260" s="144" t="s">
        <v>3945</v>
      </c>
    </row>
    <row r="261" spans="2:65" s="1" customFormat="1" ht="16.5" customHeight="1" x14ac:dyDescent="0.2">
      <c r="B261" s="33"/>
      <c r="C261" s="133" t="s">
        <v>2675</v>
      </c>
      <c r="D261" s="133" t="s">
        <v>194</v>
      </c>
      <c r="E261" s="134" t="s">
        <v>6404</v>
      </c>
      <c r="F261" s="135" t="s">
        <v>6405</v>
      </c>
      <c r="G261" s="136" t="s">
        <v>487</v>
      </c>
      <c r="H261" s="137">
        <v>5</v>
      </c>
      <c r="I261" s="138"/>
      <c r="J261" s="139">
        <f t="shared" si="60"/>
        <v>0</v>
      </c>
      <c r="K261" s="135" t="s">
        <v>6083</v>
      </c>
      <c r="L261" s="33"/>
      <c r="M261" s="140" t="s">
        <v>20</v>
      </c>
      <c r="N261" s="141" t="s">
        <v>51</v>
      </c>
      <c r="P261" s="142">
        <f t="shared" si="61"/>
        <v>0</v>
      </c>
      <c r="Q261" s="142">
        <v>0</v>
      </c>
      <c r="R261" s="142">
        <f t="shared" si="62"/>
        <v>0</v>
      </c>
      <c r="S261" s="142">
        <v>0</v>
      </c>
      <c r="T261" s="143">
        <f t="shared" si="63"/>
        <v>0</v>
      </c>
      <c r="AR261" s="144" t="s">
        <v>350</v>
      </c>
      <c r="AT261" s="144" t="s">
        <v>194</v>
      </c>
      <c r="AU261" s="144" t="s">
        <v>89</v>
      </c>
      <c r="AY261" s="18" t="s">
        <v>192</v>
      </c>
      <c r="BE261" s="145">
        <f t="shared" si="64"/>
        <v>0</v>
      </c>
      <c r="BF261" s="145">
        <f t="shared" si="65"/>
        <v>0</v>
      </c>
      <c r="BG261" s="145">
        <f t="shared" si="66"/>
        <v>0</v>
      </c>
      <c r="BH261" s="145">
        <f t="shared" si="67"/>
        <v>0</v>
      </c>
      <c r="BI261" s="145">
        <f t="shared" si="68"/>
        <v>0</v>
      </c>
      <c r="BJ261" s="18" t="s">
        <v>22</v>
      </c>
      <c r="BK261" s="145">
        <f t="shared" si="69"/>
        <v>0</v>
      </c>
      <c r="BL261" s="18" t="s">
        <v>350</v>
      </c>
      <c r="BM261" s="144" t="s">
        <v>3956</v>
      </c>
    </row>
    <row r="262" spans="2:65" s="1" customFormat="1" ht="16.5" customHeight="1" x14ac:dyDescent="0.2">
      <c r="B262" s="33"/>
      <c r="C262" s="133" t="s">
        <v>2686</v>
      </c>
      <c r="D262" s="133" t="s">
        <v>194</v>
      </c>
      <c r="E262" s="134" t="s">
        <v>6406</v>
      </c>
      <c r="F262" s="135" t="s">
        <v>6407</v>
      </c>
      <c r="G262" s="136" t="s">
        <v>487</v>
      </c>
      <c r="H262" s="137">
        <v>1</v>
      </c>
      <c r="I262" s="138"/>
      <c r="J262" s="139">
        <f t="shared" si="60"/>
        <v>0</v>
      </c>
      <c r="K262" s="135" t="s">
        <v>6083</v>
      </c>
      <c r="L262" s="33"/>
      <c r="M262" s="140" t="s">
        <v>20</v>
      </c>
      <c r="N262" s="141" t="s">
        <v>51</v>
      </c>
      <c r="P262" s="142">
        <f t="shared" si="61"/>
        <v>0</v>
      </c>
      <c r="Q262" s="142">
        <v>0</v>
      </c>
      <c r="R262" s="142">
        <f t="shared" si="62"/>
        <v>0</v>
      </c>
      <c r="S262" s="142">
        <v>0</v>
      </c>
      <c r="T262" s="143">
        <f t="shared" si="63"/>
        <v>0</v>
      </c>
      <c r="AR262" s="144" t="s">
        <v>350</v>
      </c>
      <c r="AT262" s="144" t="s">
        <v>194</v>
      </c>
      <c r="AU262" s="144" t="s">
        <v>89</v>
      </c>
      <c r="AY262" s="18" t="s">
        <v>192</v>
      </c>
      <c r="BE262" s="145">
        <f t="shared" si="64"/>
        <v>0</v>
      </c>
      <c r="BF262" s="145">
        <f t="shared" si="65"/>
        <v>0</v>
      </c>
      <c r="BG262" s="145">
        <f t="shared" si="66"/>
        <v>0</v>
      </c>
      <c r="BH262" s="145">
        <f t="shared" si="67"/>
        <v>0</v>
      </c>
      <c r="BI262" s="145">
        <f t="shared" si="68"/>
        <v>0</v>
      </c>
      <c r="BJ262" s="18" t="s">
        <v>22</v>
      </c>
      <c r="BK262" s="145">
        <f t="shared" si="69"/>
        <v>0</v>
      </c>
      <c r="BL262" s="18" t="s">
        <v>350</v>
      </c>
      <c r="BM262" s="144" t="s">
        <v>3966</v>
      </c>
    </row>
    <row r="263" spans="2:65" s="1" customFormat="1" ht="16.5" customHeight="1" x14ac:dyDescent="0.2">
      <c r="B263" s="33"/>
      <c r="C263" s="133" t="s">
        <v>2691</v>
      </c>
      <c r="D263" s="133" t="s">
        <v>194</v>
      </c>
      <c r="E263" s="134" t="s">
        <v>6408</v>
      </c>
      <c r="F263" s="135" t="s">
        <v>6409</v>
      </c>
      <c r="G263" s="136" t="s">
        <v>487</v>
      </c>
      <c r="H263" s="137">
        <v>1</v>
      </c>
      <c r="I263" s="138"/>
      <c r="J263" s="139">
        <f t="shared" si="60"/>
        <v>0</v>
      </c>
      <c r="K263" s="135" t="s">
        <v>6083</v>
      </c>
      <c r="L263" s="33"/>
      <c r="M263" s="140" t="s">
        <v>20</v>
      </c>
      <c r="N263" s="141" t="s">
        <v>51</v>
      </c>
      <c r="P263" s="142">
        <f t="shared" si="61"/>
        <v>0</v>
      </c>
      <c r="Q263" s="142">
        <v>0</v>
      </c>
      <c r="R263" s="142">
        <f t="shared" si="62"/>
        <v>0</v>
      </c>
      <c r="S263" s="142">
        <v>0</v>
      </c>
      <c r="T263" s="143">
        <f t="shared" si="63"/>
        <v>0</v>
      </c>
      <c r="AR263" s="144" t="s">
        <v>350</v>
      </c>
      <c r="AT263" s="144" t="s">
        <v>194</v>
      </c>
      <c r="AU263" s="144" t="s">
        <v>89</v>
      </c>
      <c r="AY263" s="18" t="s">
        <v>192</v>
      </c>
      <c r="BE263" s="145">
        <f t="shared" si="64"/>
        <v>0</v>
      </c>
      <c r="BF263" s="145">
        <f t="shared" si="65"/>
        <v>0</v>
      </c>
      <c r="BG263" s="145">
        <f t="shared" si="66"/>
        <v>0</v>
      </c>
      <c r="BH263" s="145">
        <f t="shared" si="67"/>
        <v>0</v>
      </c>
      <c r="BI263" s="145">
        <f t="shared" si="68"/>
        <v>0</v>
      </c>
      <c r="BJ263" s="18" t="s">
        <v>22</v>
      </c>
      <c r="BK263" s="145">
        <f t="shared" si="69"/>
        <v>0</v>
      </c>
      <c r="BL263" s="18" t="s">
        <v>350</v>
      </c>
      <c r="BM263" s="144" t="s">
        <v>6410</v>
      </c>
    </row>
    <row r="264" spans="2:65" s="1" customFormat="1" ht="16.5" customHeight="1" x14ac:dyDescent="0.2">
      <c r="B264" s="33"/>
      <c r="C264" s="133" t="s">
        <v>2698</v>
      </c>
      <c r="D264" s="133" t="s">
        <v>194</v>
      </c>
      <c r="E264" s="134" t="s">
        <v>6411</v>
      </c>
      <c r="F264" s="135" t="s">
        <v>6412</v>
      </c>
      <c r="G264" s="136" t="s">
        <v>487</v>
      </c>
      <c r="H264" s="137">
        <v>1</v>
      </c>
      <c r="I264" s="138"/>
      <c r="J264" s="139">
        <f t="shared" si="60"/>
        <v>0</v>
      </c>
      <c r="K264" s="135" t="s">
        <v>6083</v>
      </c>
      <c r="L264" s="33"/>
      <c r="M264" s="140" t="s">
        <v>20</v>
      </c>
      <c r="N264" s="141" t="s">
        <v>51</v>
      </c>
      <c r="P264" s="142">
        <f t="shared" si="61"/>
        <v>0</v>
      </c>
      <c r="Q264" s="142">
        <v>0</v>
      </c>
      <c r="R264" s="142">
        <f t="shared" si="62"/>
        <v>0</v>
      </c>
      <c r="S264" s="142">
        <v>0</v>
      </c>
      <c r="T264" s="143">
        <f t="shared" si="63"/>
        <v>0</v>
      </c>
      <c r="AR264" s="144" t="s">
        <v>350</v>
      </c>
      <c r="AT264" s="144" t="s">
        <v>194</v>
      </c>
      <c r="AU264" s="144" t="s">
        <v>89</v>
      </c>
      <c r="AY264" s="18" t="s">
        <v>192</v>
      </c>
      <c r="BE264" s="145">
        <f t="shared" si="64"/>
        <v>0</v>
      </c>
      <c r="BF264" s="145">
        <f t="shared" si="65"/>
        <v>0</v>
      </c>
      <c r="BG264" s="145">
        <f t="shared" si="66"/>
        <v>0</v>
      </c>
      <c r="BH264" s="145">
        <f t="shared" si="67"/>
        <v>0</v>
      </c>
      <c r="BI264" s="145">
        <f t="shared" si="68"/>
        <v>0</v>
      </c>
      <c r="BJ264" s="18" t="s">
        <v>22</v>
      </c>
      <c r="BK264" s="145">
        <f t="shared" si="69"/>
        <v>0</v>
      </c>
      <c r="BL264" s="18" t="s">
        <v>350</v>
      </c>
      <c r="BM264" s="144" t="s">
        <v>3671</v>
      </c>
    </row>
    <row r="265" spans="2:65" s="1" customFormat="1" ht="16.5" customHeight="1" x14ac:dyDescent="0.2">
      <c r="B265" s="33"/>
      <c r="C265" s="133" t="s">
        <v>2704</v>
      </c>
      <c r="D265" s="133" t="s">
        <v>194</v>
      </c>
      <c r="E265" s="134" t="s">
        <v>6413</v>
      </c>
      <c r="F265" s="135" t="s">
        <v>6414</v>
      </c>
      <c r="G265" s="136" t="s">
        <v>487</v>
      </c>
      <c r="H265" s="137">
        <v>1</v>
      </c>
      <c r="I265" s="138"/>
      <c r="J265" s="139">
        <f t="shared" si="60"/>
        <v>0</v>
      </c>
      <c r="K265" s="135" t="s">
        <v>6083</v>
      </c>
      <c r="L265" s="33"/>
      <c r="M265" s="140" t="s">
        <v>20</v>
      </c>
      <c r="N265" s="141" t="s">
        <v>51</v>
      </c>
      <c r="P265" s="142">
        <f t="shared" si="61"/>
        <v>0</v>
      </c>
      <c r="Q265" s="142">
        <v>0</v>
      </c>
      <c r="R265" s="142">
        <f t="shared" si="62"/>
        <v>0</v>
      </c>
      <c r="S265" s="142">
        <v>0</v>
      </c>
      <c r="T265" s="143">
        <f t="shared" si="63"/>
        <v>0</v>
      </c>
      <c r="AR265" s="144" t="s">
        <v>350</v>
      </c>
      <c r="AT265" s="144" t="s">
        <v>194</v>
      </c>
      <c r="AU265" s="144" t="s">
        <v>89</v>
      </c>
      <c r="AY265" s="18" t="s">
        <v>192</v>
      </c>
      <c r="BE265" s="145">
        <f t="shared" si="64"/>
        <v>0</v>
      </c>
      <c r="BF265" s="145">
        <f t="shared" si="65"/>
        <v>0</v>
      </c>
      <c r="BG265" s="145">
        <f t="shared" si="66"/>
        <v>0</v>
      </c>
      <c r="BH265" s="145">
        <f t="shared" si="67"/>
        <v>0</v>
      </c>
      <c r="BI265" s="145">
        <f t="shared" si="68"/>
        <v>0</v>
      </c>
      <c r="BJ265" s="18" t="s">
        <v>22</v>
      </c>
      <c r="BK265" s="145">
        <f t="shared" si="69"/>
        <v>0</v>
      </c>
      <c r="BL265" s="18" t="s">
        <v>350</v>
      </c>
      <c r="BM265" s="144" t="s">
        <v>3676</v>
      </c>
    </row>
    <row r="266" spans="2:65" s="1" customFormat="1" ht="16.5" customHeight="1" x14ac:dyDescent="0.2">
      <c r="B266" s="33"/>
      <c r="C266" s="133" t="s">
        <v>2709</v>
      </c>
      <c r="D266" s="133" t="s">
        <v>194</v>
      </c>
      <c r="E266" s="134" t="s">
        <v>6415</v>
      </c>
      <c r="F266" s="135" t="s">
        <v>6416</v>
      </c>
      <c r="G266" s="136" t="s">
        <v>487</v>
      </c>
      <c r="H266" s="137">
        <v>1</v>
      </c>
      <c r="I266" s="138"/>
      <c r="J266" s="139">
        <f t="shared" si="60"/>
        <v>0</v>
      </c>
      <c r="K266" s="135" t="s">
        <v>6083</v>
      </c>
      <c r="L266" s="33"/>
      <c r="M266" s="140" t="s">
        <v>20</v>
      </c>
      <c r="N266" s="141" t="s">
        <v>51</v>
      </c>
      <c r="P266" s="142">
        <f t="shared" si="61"/>
        <v>0</v>
      </c>
      <c r="Q266" s="142">
        <v>0</v>
      </c>
      <c r="R266" s="142">
        <f t="shared" si="62"/>
        <v>0</v>
      </c>
      <c r="S266" s="142">
        <v>0</v>
      </c>
      <c r="T266" s="143">
        <f t="shared" si="63"/>
        <v>0</v>
      </c>
      <c r="AR266" s="144" t="s">
        <v>350</v>
      </c>
      <c r="AT266" s="144" t="s">
        <v>194</v>
      </c>
      <c r="AU266" s="144" t="s">
        <v>89</v>
      </c>
      <c r="AY266" s="18" t="s">
        <v>192</v>
      </c>
      <c r="BE266" s="145">
        <f t="shared" si="64"/>
        <v>0</v>
      </c>
      <c r="BF266" s="145">
        <f t="shared" si="65"/>
        <v>0</v>
      </c>
      <c r="BG266" s="145">
        <f t="shared" si="66"/>
        <v>0</v>
      </c>
      <c r="BH266" s="145">
        <f t="shared" si="67"/>
        <v>0</v>
      </c>
      <c r="BI266" s="145">
        <f t="shared" si="68"/>
        <v>0</v>
      </c>
      <c r="BJ266" s="18" t="s">
        <v>22</v>
      </c>
      <c r="BK266" s="145">
        <f t="shared" si="69"/>
        <v>0</v>
      </c>
      <c r="BL266" s="18" t="s">
        <v>350</v>
      </c>
      <c r="BM266" s="144" t="s">
        <v>3637</v>
      </c>
    </row>
    <row r="267" spans="2:65" s="1" customFormat="1" ht="16.5" customHeight="1" x14ac:dyDescent="0.2">
      <c r="B267" s="33"/>
      <c r="C267" s="133" t="s">
        <v>2717</v>
      </c>
      <c r="D267" s="133" t="s">
        <v>194</v>
      </c>
      <c r="E267" s="134" t="s">
        <v>6417</v>
      </c>
      <c r="F267" s="135" t="s">
        <v>6418</v>
      </c>
      <c r="G267" s="136" t="s">
        <v>487</v>
      </c>
      <c r="H267" s="137">
        <v>1</v>
      </c>
      <c r="I267" s="138"/>
      <c r="J267" s="139">
        <f t="shared" si="60"/>
        <v>0</v>
      </c>
      <c r="K267" s="135" t="s">
        <v>6083</v>
      </c>
      <c r="L267" s="33"/>
      <c r="M267" s="140" t="s">
        <v>20</v>
      </c>
      <c r="N267" s="141" t="s">
        <v>51</v>
      </c>
      <c r="P267" s="142">
        <f t="shared" si="61"/>
        <v>0</v>
      </c>
      <c r="Q267" s="142">
        <v>0</v>
      </c>
      <c r="R267" s="142">
        <f t="shared" si="62"/>
        <v>0</v>
      </c>
      <c r="S267" s="142">
        <v>0</v>
      </c>
      <c r="T267" s="143">
        <f t="shared" si="63"/>
        <v>0</v>
      </c>
      <c r="AR267" s="144" t="s">
        <v>350</v>
      </c>
      <c r="AT267" s="144" t="s">
        <v>194</v>
      </c>
      <c r="AU267" s="144" t="s">
        <v>89</v>
      </c>
      <c r="AY267" s="18" t="s">
        <v>192</v>
      </c>
      <c r="BE267" s="145">
        <f t="shared" si="64"/>
        <v>0</v>
      </c>
      <c r="BF267" s="145">
        <f t="shared" si="65"/>
        <v>0</v>
      </c>
      <c r="BG267" s="145">
        <f t="shared" si="66"/>
        <v>0</v>
      </c>
      <c r="BH267" s="145">
        <f t="shared" si="67"/>
        <v>0</v>
      </c>
      <c r="BI267" s="145">
        <f t="shared" si="68"/>
        <v>0</v>
      </c>
      <c r="BJ267" s="18" t="s">
        <v>22</v>
      </c>
      <c r="BK267" s="145">
        <f t="shared" si="69"/>
        <v>0</v>
      </c>
      <c r="BL267" s="18" t="s">
        <v>350</v>
      </c>
      <c r="BM267" s="144" t="s">
        <v>1551</v>
      </c>
    </row>
    <row r="268" spans="2:65" s="1" customFormat="1" ht="16.5" customHeight="1" x14ac:dyDescent="0.2">
      <c r="B268" s="33"/>
      <c r="C268" s="133" t="s">
        <v>2723</v>
      </c>
      <c r="D268" s="133" t="s">
        <v>194</v>
      </c>
      <c r="E268" s="134" t="s">
        <v>6419</v>
      </c>
      <c r="F268" s="135" t="s">
        <v>6420</v>
      </c>
      <c r="G268" s="136" t="s">
        <v>487</v>
      </c>
      <c r="H268" s="137">
        <v>2</v>
      </c>
      <c r="I268" s="138"/>
      <c r="J268" s="139">
        <f t="shared" si="60"/>
        <v>0</v>
      </c>
      <c r="K268" s="135" t="s">
        <v>6083</v>
      </c>
      <c r="L268" s="33"/>
      <c r="M268" s="140" t="s">
        <v>20</v>
      </c>
      <c r="N268" s="141" t="s">
        <v>51</v>
      </c>
      <c r="P268" s="142">
        <f t="shared" si="61"/>
        <v>0</v>
      </c>
      <c r="Q268" s="142">
        <v>0</v>
      </c>
      <c r="R268" s="142">
        <f t="shared" si="62"/>
        <v>0</v>
      </c>
      <c r="S268" s="142">
        <v>0</v>
      </c>
      <c r="T268" s="143">
        <f t="shared" si="63"/>
        <v>0</v>
      </c>
      <c r="AR268" s="144" t="s">
        <v>350</v>
      </c>
      <c r="AT268" s="144" t="s">
        <v>194</v>
      </c>
      <c r="AU268" s="144" t="s">
        <v>89</v>
      </c>
      <c r="AY268" s="18" t="s">
        <v>192</v>
      </c>
      <c r="BE268" s="145">
        <f t="shared" si="64"/>
        <v>0</v>
      </c>
      <c r="BF268" s="145">
        <f t="shared" si="65"/>
        <v>0</v>
      </c>
      <c r="BG268" s="145">
        <f t="shared" si="66"/>
        <v>0</v>
      </c>
      <c r="BH268" s="145">
        <f t="shared" si="67"/>
        <v>0</v>
      </c>
      <c r="BI268" s="145">
        <f t="shared" si="68"/>
        <v>0</v>
      </c>
      <c r="BJ268" s="18" t="s">
        <v>22</v>
      </c>
      <c r="BK268" s="145">
        <f t="shared" si="69"/>
        <v>0</v>
      </c>
      <c r="BL268" s="18" t="s">
        <v>350</v>
      </c>
      <c r="BM268" s="144" t="s">
        <v>1568</v>
      </c>
    </row>
    <row r="269" spans="2:65" s="1" customFormat="1" ht="16.5" customHeight="1" x14ac:dyDescent="0.2">
      <c r="B269" s="33"/>
      <c r="C269" s="133" t="s">
        <v>2728</v>
      </c>
      <c r="D269" s="133" t="s">
        <v>194</v>
      </c>
      <c r="E269" s="134" t="s">
        <v>6421</v>
      </c>
      <c r="F269" s="135" t="s">
        <v>6422</v>
      </c>
      <c r="G269" s="136" t="s">
        <v>487</v>
      </c>
      <c r="H269" s="137">
        <v>2</v>
      </c>
      <c r="I269" s="138"/>
      <c r="J269" s="139">
        <f t="shared" si="60"/>
        <v>0</v>
      </c>
      <c r="K269" s="135" t="s">
        <v>6083</v>
      </c>
      <c r="L269" s="33"/>
      <c r="M269" s="140" t="s">
        <v>20</v>
      </c>
      <c r="N269" s="141" t="s">
        <v>51</v>
      </c>
      <c r="P269" s="142">
        <f t="shared" si="61"/>
        <v>0</v>
      </c>
      <c r="Q269" s="142">
        <v>0</v>
      </c>
      <c r="R269" s="142">
        <f t="shared" si="62"/>
        <v>0</v>
      </c>
      <c r="S269" s="142">
        <v>0</v>
      </c>
      <c r="T269" s="143">
        <f t="shared" si="63"/>
        <v>0</v>
      </c>
      <c r="AR269" s="144" t="s">
        <v>350</v>
      </c>
      <c r="AT269" s="144" t="s">
        <v>194</v>
      </c>
      <c r="AU269" s="144" t="s">
        <v>89</v>
      </c>
      <c r="AY269" s="18" t="s">
        <v>192</v>
      </c>
      <c r="BE269" s="145">
        <f t="shared" si="64"/>
        <v>0</v>
      </c>
      <c r="BF269" s="145">
        <f t="shared" si="65"/>
        <v>0</v>
      </c>
      <c r="BG269" s="145">
        <f t="shared" si="66"/>
        <v>0</v>
      </c>
      <c r="BH269" s="145">
        <f t="shared" si="67"/>
        <v>0</v>
      </c>
      <c r="BI269" s="145">
        <f t="shared" si="68"/>
        <v>0</v>
      </c>
      <c r="BJ269" s="18" t="s">
        <v>22</v>
      </c>
      <c r="BK269" s="145">
        <f t="shared" si="69"/>
        <v>0</v>
      </c>
      <c r="BL269" s="18" t="s">
        <v>350</v>
      </c>
      <c r="BM269" s="144" t="s">
        <v>1470</v>
      </c>
    </row>
    <row r="270" spans="2:65" s="1" customFormat="1" ht="44.25" customHeight="1" x14ac:dyDescent="0.2">
      <c r="B270" s="33"/>
      <c r="C270" s="133" t="s">
        <v>2739</v>
      </c>
      <c r="D270" s="133" t="s">
        <v>194</v>
      </c>
      <c r="E270" s="134" t="s">
        <v>6423</v>
      </c>
      <c r="F270" s="135" t="s">
        <v>6424</v>
      </c>
      <c r="G270" s="136" t="s">
        <v>487</v>
      </c>
      <c r="H270" s="137">
        <v>3</v>
      </c>
      <c r="I270" s="138"/>
      <c r="J270" s="139">
        <f t="shared" si="60"/>
        <v>0</v>
      </c>
      <c r="K270" s="135" t="s">
        <v>6083</v>
      </c>
      <c r="L270" s="33"/>
      <c r="M270" s="140" t="s">
        <v>20</v>
      </c>
      <c r="N270" s="141" t="s">
        <v>51</v>
      </c>
      <c r="P270" s="142">
        <f t="shared" si="61"/>
        <v>0</v>
      </c>
      <c r="Q270" s="142">
        <v>0</v>
      </c>
      <c r="R270" s="142">
        <f t="shared" si="62"/>
        <v>0</v>
      </c>
      <c r="S270" s="142">
        <v>0</v>
      </c>
      <c r="T270" s="143">
        <f t="shared" si="63"/>
        <v>0</v>
      </c>
      <c r="AR270" s="144" t="s">
        <v>350</v>
      </c>
      <c r="AT270" s="144" t="s">
        <v>194</v>
      </c>
      <c r="AU270" s="144" t="s">
        <v>89</v>
      </c>
      <c r="AY270" s="18" t="s">
        <v>192</v>
      </c>
      <c r="BE270" s="145">
        <f t="shared" si="64"/>
        <v>0</v>
      </c>
      <c r="BF270" s="145">
        <f t="shared" si="65"/>
        <v>0</v>
      </c>
      <c r="BG270" s="145">
        <f t="shared" si="66"/>
        <v>0</v>
      </c>
      <c r="BH270" s="145">
        <f t="shared" si="67"/>
        <v>0</v>
      </c>
      <c r="BI270" s="145">
        <f t="shared" si="68"/>
        <v>0</v>
      </c>
      <c r="BJ270" s="18" t="s">
        <v>22</v>
      </c>
      <c r="BK270" s="145">
        <f t="shared" si="69"/>
        <v>0</v>
      </c>
      <c r="BL270" s="18" t="s">
        <v>350</v>
      </c>
      <c r="BM270" s="144" t="s">
        <v>1514</v>
      </c>
    </row>
    <row r="271" spans="2:65" s="1" customFormat="1" ht="16.5" customHeight="1" x14ac:dyDescent="0.2">
      <c r="B271" s="33"/>
      <c r="C271" s="133" t="s">
        <v>2746</v>
      </c>
      <c r="D271" s="133" t="s">
        <v>194</v>
      </c>
      <c r="E271" s="134" t="s">
        <v>6425</v>
      </c>
      <c r="F271" s="135" t="s">
        <v>6426</v>
      </c>
      <c r="G271" s="136" t="s">
        <v>487</v>
      </c>
      <c r="H271" s="137">
        <v>3</v>
      </c>
      <c r="I271" s="138"/>
      <c r="J271" s="139">
        <f t="shared" si="60"/>
        <v>0</v>
      </c>
      <c r="K271" s="135" t="s">
        <v>6083</v>
      </c>
      <c r="L271" s="33"/>
      <c r="M271" s="140" t="s">
        <v>20</v>
      </c>
      <c r="N271" s="141" t="s">
        <v>51</v>
      </c>
      <c r="P271" s="142">
        <f t="shared" si="61"/>
        <v>0</v>
      </c>
      <c r="Q271" s="142">
        <v>0</v>
      </c>
      <c r="R271" s="142">
        <f t="shared" si="62"/>
        <v>0</v>
      </c>
      <c r="S271" s="142">
        <v>0</v>
      </c>
      <c r="T271" s="143">
        <f t="shared" si="63"/>
        <v>0</v>
      </c>
      <c r="AR271" s="144" t="s">
        <v>350</v>
      </c>
      <c r="AT271" s="144" t="s">
        <v>194</v>
      </c>
      <c r="AU271" s="144" t="s">
        <v>89</v>
      </c>
      <c r="AY271" s="18" t="s">
        <v>192</v>
      </c>
      <c r="BE271" s="145">
        <f t="shared" si="64"/>
        <v>0</v>
      </c>
      <c r="BF271" s="145">
        <f t="shared" si="65"/>
        <v>0</v>
      </c>
      <c r="BG271" s="145">
        <f t="shared" si="66"/>
        <v>0</v>
      </c>
      <c r="BH271" s="145">
        <f t="shared" si="67"/>
        <v>0</v>
      </c>
      <c r="BI271" s="145">
        <f t="shared" si="68"/>
        <v>0</v>
      </c>
      <c r="BJ271" s="18" t="s">
        <v>22</v>
      </c>
      <c r="BK271" s="145">
        <f t="shared" si="69"/>
        <v>0</v>
      </c>
      <c r="BL271" s="18" t="s">
        <v>350</v>
      </c>
      <c r="BM271" s="144" t="s">
        <v>1532</v>
      </c>
    </row>
    <row r="272" spans="2:65" s="1" customFormat="1" ht="33" customHeight="1" x14ac:dyDescent="0.2">
      <c r="B272" s="33"/>
      <c r="C272" s="133" t="s">
        <v>2835</v>
      </c>
      <c r="D272" s="133" t="s">
        <v>194</v>
      </c>
      <c r="E272" s="134" t="s">
        <v>6427</v>
      </c>
      <c r="F272" s="135" t="s">
        <v>6428</v>
      </c>
      <c r="G272" s="136" t="s">
        <v>487</v>
      </c>
      <c r="H272" s="137">
        <v>3</v>
      </c>
      <c r="I272" s="138"/>
      <c r="J272" s="139">
        <f t="shared" si="60"/>
        <v>0</v>
      </c>
      <c r="K272" s="135" t="s">
        <v>6083</v>
      </c>
      <c r="L272" s="33"/>
      <c r="M272" s="140" t="s">
        <v>20</v>
      </c>
      <c r="N272" s="141" t="s">
        <v>51</v>
      </c>
      <c r="P272" s="142">
        <f t="shared" si="61"/>
        <v>0</v>
      </c>
      <c r="Q272" s="142">
        <v>0</v>
      </c>
      <c r="R272" s="142">
        <f t="shared" si="62"/>
        <v>0</v>
      </c>
      <c r="S272" s="142">
        <v>0</v>
      </c>
      <c r="T272" s="143">
        <f t="shared" si="63"/>
        <v>0</v>
      </c>
      <c r="AR272" s="144" t="s">
        <v>350</v>
      </c>
      <c r="AT272" s="144" t="s">
        <v>194</v>
      </c>
      <c r="AU272" s="144" t="s">
        <v>89</v>
      </c>
      <c r="AY272" s="18" t="s">
        <v>192</v>
      </c>
      <c r="BE272" s="145">
        <f t="shared" si="64"/>
        <v>0</v>
      </c>
      <c r="BF272" s="145">
        <f t="shared" si="65"/>
        <v>0</v>
      </c>
      <c r="BG272" s="145">
        <f t="shared" si="66"/>
        <v>0</v>
      </c>
      <c r="BH272" s="145">
        <f t="shared" si="67"/>
        <v>0</v>
      </c>
      <c r="BI272" s="145">
        <f t="shared" si="68"/>
        <v>0</v>
      </c>
      <c r="BJ272" s="18" t="s">
        <v>22</v>
      </c>
      <c r="BK272" s="145">
        <f t="shared" si="69"/>
        <v>0</v>
      </c>
      <c r="BL272" s="18" t="s">
        <v>350</v>
      </c>
      <c r="BM272" s="144" t="s">
        <v>1546</v>
      </c>
    </row>
    <row r="273" spans="2:65" s="1" customFormat="1" ht="16.5" customHeight="1" x14ac:dyDescent="0.2">
      <c r="B273" s="33"/>
      <c r="C273" s="133" t="s">
        <v>2842</v>
      </c>
      <c r="D273" s="133" t="s">
        <v>194</v>
      </c>
      <c r="E273" s="134" t="s">
        <v>6429</v>
      </c>
      <c r="F273" s="135" t="s">
        <v>6430</v>
      </c>
      <c r="G273" s="136" t="s">
        <v>487</v>
      </c>
      <c r="H273" s="137">
        <v>3</v>
      </c>
      <c r="I273" s="138"/>
      <c r="J273" s="139">
        <f t="shared" si="60"/>
        <v>0</v>
      </c>
      <c r="K273" s="135" t="s">
        <v>6083</v>
      </c>
      <c r="L273" s="33"/>
      <c r="M273" s="140" t="s">
        <v>20</v>
      </c>
      <c r="N273" s="141" t="s">
        <v>51</v>
      </c>
      <c r="P273" s="142">
        <f t="shared" si="61"/>
        <v>0</v>
      </c>
      <c r="Q273" s="142">
        <v>0</v>
      </c>
      <c r="R273" s="142">
        <f t="shared" si="62"/>
        <v>0</v>
      </c>
      <c r="S273" s="142">
        <v>0</v>
      </c>
      <c r="T273" s="143">
        <f t="shared" si="63"/>
        <v>0</v>
      </c>
      <c r="AR273" s="144" t="s">
        <v>350</v>
      </c>
      <c r="AT273" s="144" t="s">
        <v>194</v>
      </c>
      <c r="AU273" s="144" t="s">
        <v>89</v>
      </c>
      <c r="AY273" s="18" t="s">
        <v>192</v>
      </c>
      <c r="BE273" s="145">
        <f t="shared" si="64"/>
        <v>0</v>
      </c>
      <c r="BF273" s="145">
        <f t="shared" si="65"/>
        <v>0</v>
      </c>
      <c r="BG273" s="145">
        <f t="shared" si="66"/>
        <v>0</v>
      </c>
      <c r="BH273" s="145">
        <f t="shared" si="67"/>
        <v>0</v>
      </c>
      <c r="BI273" s="145">
        <f t="shared" si="68"/>
        <v>0</v>
      </c>
      <c r="BJ273" s="18" t="s">
        <v>22</v>
      </c>
      <c r="BK273" s="145">
        <f t="shared" si="69"/>
        <v>0</v>
      </c>
      <c r="BL273" s="18" t="s">
        <v>350</v>
      </c>
      <c r="BM273" s="144" t="s">
        <v>6431</v>
      </c>
    </row>
    <row r="274" spans="2:65" s="1" customFormat="1" ht="33" customHeight="1" x14ac:dyDescent="0.2">
      <c r="B274" s="33"/>
      <c r="C274" s="133" t="s">
        <v>2848</v>
      </c>
      <c r="D274" s="133" t="s">
        <v>194</v>
      </c>
      <c r="E274" s="134" t="s">
        <v>6432</v>
      </c>
      <c r="F274" s="135" t="s">
        <v>6433</v>
      </c>
      <c r="G274" s="136" t="s">
        <v>487</v>
      </c>
      <c r="H274" s="137">
        <v>1</v>
      </c>
      <c r="I274" s="138"/>
      <c r="J274" s="139">
        <f t="shared" si="60"/>
        <v>0</v>
      </c>
      <c r="K274" s="135" t="s">
        <v>6083</v>
      </c>
      <c r="L274" s="33"/>
      <c r="M274" s="140" t="s">
        <v>20</v>
      </c>
      <c r="N274" s="141" t="s">
        <v>51</v>
      </c>
      <c r="P274" s="142">
        <f t="shared" si="61"/>
        <v>0</v>
      </c>
      <c r="Q274" s="142">
        <v>0</v>
      </c>
      <c r="R274" s="142">
        <f t="shared" si="62"/>
        <v>0</v>
      </c>
      <c r="S274" s="142">
        <v>0</v>
      </c>
      <c r="T274" s="143">
        <f t="shared" si="63"/>
        <v>0</v>
      </c>
      <c r="AR274" s="144" t="s">
        <v>350</v>
      </c>
      <c r="AT274" s="144" t="s">
        <v>194</v>
      </c>
      <c r="AU274" s="144" t="s">
        <v>89</v>
      </c>
      <c r="AY274" s="18" t="s">
        <v>192</v>
      </c>
      <c r="BE274" s="145">
        <f t="shared" si="64"/>
        <v>0</v>
      </c>
      <c r="BF274" s="145">
        <f t="shared" si="65"/>
        <v>0</v>
      </c>
      <c r="BG274" s="145">
        <f t="shared" si="66"/>
        <v>0</v>
      </c>
      <c r="BH274" s="145">
        <f t="shared" si="67"/>
        <v>0</v>
      </c>
      <c r="BI274" s="145">
        <f t="shared" si="68"/>
        <v>0</v>
      </c>
      <c r="BJ274" s="18" t="s">
        <v>22</v>
      </c>
      <c r="BK274" s="145">
        <f t="shared" si="69"/>
        <v>0</v>
      </c>
      <c r="BL274" s="18" t="s">
        <v>350</v>
      </c>
      <c r="BM274" s="144" t="s">
        <v>3033</v>
      </c>
    </row>
    <row r="275" spans="2:65" s="1" customFormat="1" ht="21.75" customHeight="1" x14ac:dyDescent="0.2">
      <c r="B275" s="33"/>
      <c r="C275" s="133" t="s">
        <v>2853</v>
      </c>
      <c r="D275" s="133" t="s">
        <v>194</v>
      </c>
      <c r="E275" s="134" t="s">
        <v>6434</v>
      </c>
      <c r="F275" s="135" t="s">
        <v>6435</v>
      </c>
      <c r="G275" s="136" t="s">
        <v>487</v>
      </c>
      <c r="H275" s="137">
        <v>1</v>
      </c>
      <c r="I275" s="138"/>
      <c r="J275" s="139">
        <f t="shared" si="60"/>
        <v>0</v>
      </c>
      <c r="K275" s="135" t="s">
        <v>6083</v>
      </c>
      <c r="L275" s="33"/>
      <c r="M275" s="140" t="s">
        <v>20</v>
      </c>
      <c r="N275" s="141" t="s">
        <v>51</v>
      </c>
      <c r="P275" s="142">
        <f t="shared" si="61"/>
        <v>0</v>
      </c>
      <c r="Q275" s="142">
        <v>0</v>
      </c>
      <c r="R275" s="142">
        <f t="shared" si="62"/>
        <v>0</v>
      </c>
      <c r="S275" s="142">
        <v>0</v>
      </c>
      <c r="T275" s="143">
        <f t="shared" si="63"/>
        <v>0</v>
      </c>
      <c r="AR275" s="144" t="s">
        <v>350</v>
      </c>
      <c r="AT275" s="144" t="s">
        <v>194</v>
      </c>
      <c r="AU275" s="144" t="s">
        <v>89</v>
      </c>
      <c r="AY275" s="18" t="s">
        <v>192</v>
      </c>
      <c r="BE275" s="145">
        <f t="shared" si="64"/>
        <v>0</v>
      </c>
      <c r="BF275" s="145">
        <f t="shared" si="65"/>
        <v>0</v>
      </c>
      <c r="BG275" s="145">
        <f t="shared" si="66"/>
        <v>0</v>
      </c>
      <c r="BH275" s="145">
        <f t="shared" si="67"/>
        <v>0</v>
      </c>
      <c r="BI275" s="145">
        <f t="shared" si="68"/>
        <v>0</v>
      </c>
      <c r="BJ275" s="18" t="s">
        <v>22</v>
      </c>
      <c r="BK275" s="145">
        <f t="shared" si="69"/>
        <v>0</v>
      </c>
      <c r="BL275" s="18" t="s">
        <v>350</v>
      </c>
      <c r="BM275" s="144" t="s">
        <v>3104</v>
      </c>
    </row>
    <row r="276" spans="2:65" s="1" customFormat="1" ht="37.799999999999997" customHeight="1" x14ac:dyDescent="0.2">
      <c r="B276" s="33"/>
      <c r="C276" s="133" t="s">
        <v>2858</v>
      </c>
      <c r="D276" s="133" t="s">
        <v>194</v>
      </c>
      <c r="E276" s="134" t="s">
        <v>6436</v>
      </c>
      <c r="F276" s="135" t="s">
        <v>6437</v>
      </c>
      <c r="G276" s="136" t="s">
        <v>487</v>
      </c>
      <c r="H276" s="137">
        <v>1</v>
      </c>
      <c r="I276" s="138"/>
      <c r="J276" s="139">
        <f t="shared" si="60"/>
        <v>0</v>
      </c>
      <c r="K276" s="135" t="s">
        <v>6083</v>
      </c>
      <c r="L276" s="33"/>
      <c r="M276" s="140" t="s">
        <v>20</v>
      </c>
      <c r="N276" s="141" t="s">
        <v>51</v>
      </c>
      <c r="P276" s="142">
        <f t="shared" si="61"/>
        <v>0</v>
      </c>
      <c r="Q276" s="142">
        <v>0</v>
      </c>
      <c r="R276" s="142">
        <f t="shared" si="62"/>
        <v>0</v>
      </c>
      <c r="S276" s="142">
        <v>0</v>
      </c>
      <c r="T276" s="143">
        <f t="shared" si="63"/>
        <v>0</v>
      </c>
      <c r="AR276" s="144" t="s">
        <v>350</v>
      </c>
      <c r="AT276" s="144" t="s">
        <v>194</v>
      </c>
      <c r="AU276" s="144" t="s">
        <v>89</v>
      </c>
      <c r="AY276" s="18" t="s">
        <v>192</v>
      </c>
      <c r="BE276" s="145">
        <f t="shared" si="64"/>
        <v>0</v>
      </c>
      <c r="BF276" s="145">
        <f t="shared" si="65"/>
        <v>0</v>
      </c>
      <c r="BG276" s="145">
        <f t="shared" si="66"/>
        <v>0</v>
      </c>
      <c r="BH276" s="145">
        <f t="shared" si="67"/>
        <v>0</v>
      </c>
      <c r="BI276" s="145">
        <f t="shared" si="68"/>
        <v>0</v>
      </c>
      <c r="BJ276" s="18" t="s">
        <v>22</v>
      </c>
      <c r="BK276" s="145">
        <f t="shared" si="69"/>
        <v>0</v>
      </c>
      <c r="BL276" s="18" t="s">
        <v>350</v>
      </c>
      <c r="BM276" s="144" t="s">
        <v>3142</v>
      </c>
    </row>
    <row r="277" spans="2:65" s="1" customFormat="1" ht="21.75" customHeight="1" x14ac:dyDescent="0.2">
      <c r="B277" s="33"/>
      <c r="C277" s="133" t="s">
        <v>2876</v>
      </c>
      <c r="D277" s="133" t="s">
        <v>194</v>
      </c>
      <c r="E277" s="134" t="s">
        <v>6438</v>
      </c>
      <c r="F277" s="135" t="s">
        <v>6439</v>
      </c>
      <c r="G277" s="136" t="s">
        <v>487</v>
      </c>
      <c r="H277" s="137">
        <v>1</v>
      </c>
      <c r="I277" s="138"/>
      <c r="J277" s="139">
        <f t="shared" si="60"/>
        <v>0</v>
      </c>
      <c r="K277" s="135" t="s">
        <v>6083</v>
      </c>
      <c r="L277" s="33"/>
      <c r="M277" s="140" t="s">
        <v>20</v>
      </c>
      <c r="N277" s="141" t="s">
        <v>51</v>
      </c>
      <c r="P277" s="142">
        <f t="shared" si="61"/>
        <v>0</v>
      </c>
      <c r="Q277" s="142">
        <v>0</v>
      </c>
      <c r="R277" s="142">
        <f t="shared" si="62"/>
        <v>0</v>
      </c>
      <c r="S277" s="142">
        <v>0</v>
      </c>
      <c r="T277" s="143">
        <f t="shared" si="63"/>
        <v>0</v>
      </c>
      <c r="AR277" s="144" t="s">
        <v>350</v>
      </c>
      <c r="AT277" s="144" t="s">
        <v>194</v>
      </c>
      <c r="AU277" s="144" t="s">
        <v>89</v>
      </c>
      <c r="AY277" s="18" t="s">
        <v>192</v>
      </c>
      <c r="BE277" s="145">
        <f t="shared" si="64"/>
        <v>0</v>
      </c>
      <c r="BF277" s="145">
        <f t="shared" si="65"/>
        <v>0</v>
      </c>
      <c r="BG277" s="145">
        <f t="shared" si="66"/>
        <v>0</v>
      </c>
      <c r="BH277" s="145">
        <f t="shared" si="67"/>
        <v>0</v>
      </c>
      <c r="BI277" s="145">
        <f t="shared" si="68"/>
        <v>0</v>
      </c>
      <c r="BJ277" s="18" t="s">
        <v>22</v>
      </c>
      <c r="BK277" s="145">
        <f t="shared" si="69"/>
        <v>0</v>
      </c>
      <c r="BL277" s="18" t="s">
        <v>350</v>
      </c>
      <c r="BM277" s="144" t="s">
        <v>3272</v>
      </c>
    </row>
    <row r="278" spans="2:65" s="1" customFormat="1" ht="37.799999999999997" customHeight="1" x14ac:dyDescent="0.2">
      <c r="B278" s="33"/>
      <c r="C278" s="133" t="s">
        <v>2882</v>
      </c>
      <c r="D278" s="133" t="s">
        <v>194</v>
      </c>
      <c r="E278" s="134" t="s">
        <v>6440</v>
      </c>
      <c r="F278" s="135" t="s">
        <v>6441</v>
      </c>
      <c r="G278" s="136" t="s">
        <v>487</v>
      </c>
      <c r="H278" s="137">
        <v>2</v>
      </c>
      <c r="I278" s="138"/>
      <c r="J278" s="139">
        <f t="shared" si="60"/>
        <v>0</v>
      </c>
      <c r="K278" s="135" t="s">
        <v>6083</v>
      </c>
      <c r="L278" s="33"/>
      <c r="M278" s="140" t="s">
        <v>20</v>
      </c>
      <c r="N278" s="141" t="s">
        <v>51</v>
      </c>
      <c r="P278" s="142">
        <f t="shared" si="61"/>
        <v>0</v>
      </c>
      <c r="Q278" s="142">
        <v>0</v>
      </c>
      <c r="R278" s="142">
        <f t="shared" si="62"/>
        <v>0</v>
      </c>
      <c r="S278" s="142">
        <v>0</v>
      </c>
      <c r="T278" s="143">
        <f t="shared" si="63"/>
        <v>0</v>
      </c>
      <c r="AR278" s="144" t="s">
        <v>350</v>
      </c>
      <c r="AT278" s="144" t="s">
        <v>194</v>
      </c>
      <c r="AU278" s="144" t="s">
        <v>89</v>
      </c>
      <c r="AY278" s="18" t="s">
        <v>192</v>
      </c>
      <c r="BE278" s="145">
        <f t="shared" si="64"/>
        <v>0</v>
      </c>
      <c r="BF278" s="145">
        <f t="shared" si="65"/>
        <v>0</v>
      </c>
      <c r="BG278" s="145">
        <f t="shared" si="66"/>
        <v>0</v>
      </c>
      <c r="BH278" s="145">
        <f t="shared" si="67"/>
        <v>0</v>
      </c>
      <c r="BI278" s="145">
        <f t="shared" si="68"/>
        <v>0</v>
      </c>
      <c r="BJ278" s="18" t="s">
        <v>22</v>
      </c>
      <c r="BK278" s="145">
        <f t="shared" si="69"/>
        <v>0</v>
      </c>
      <c r="BL278" s="18" t="s">
        <v>350</v>
      </c>
      <c r="BM278" s="144" t="s">
        <v>3475</v>
      </c>
    </row>
    <row r="279" spans="2:65" s="1" customFormat="1" ht="24.15" customHeight="1" x14ac:dyDescent="0.2">
      <c r="B279" s="33"/>
      <c r="C279" s="133" t="s">
        <v>2889</v>
      </c>
      <c r="D279" s="133" t="s">
        <v>194</v>
      </c>
      <c r="E279" s="134" t="s">
        <v>6442</v>
      </c>
      <c r="F279" s="135" t="s">
        <v>6443</v>
      </c>
      <c r="G279" s="136" t="s">
        <v>487</v>
      </c>
      <c r="H279" s="137">
        <v>2</v>
      </c>
      <c r="I279" s="138"/>
      <c r="J279" s="139">
        <f t="shared" si="60"/>
        <v>0</v>
      </c>
      <c r="K279" s="135" t="s">
        <v>6083</v>
      </c>
      <c r="L279" s="33"/>
      <c r="M279" s="140" t="s">
        <v>20</v>
      </c>
      <c r="N279" s="141" t="s">
        <v>51</v>
      </c>
      <c r="P279" s="142">
        <f t="shared" si="61"/>
        <v>0</v>
      </c>
      <c r="Q279" s="142">
        <v>0</v>
      </c>
      <c r="R279" s="142">
        <f t="shared" si="62"/>
        <v>0</v>
      </c>
      <c r="S279" s="142">
        <v>0</v>
      </c>
      <c r="T279" s="143">
        <f t="shared" si="63"/>
        <v>0</v>
      </c>
      <c r="AR279" s="144" t="s">
        <v>350</v>
      </c>
      <c r="AT279" s="144" t="s">
        <v>194</v>
      </c>
      <c r="AU279" s="144" t="s">
        <v>89</v>
      </c>
      <c r="AY279" s="18" t="s">
        <v>192</v>
      </c>
      <c r="BE279" s="145">
        <f t="shared" si="64"/>
        <v>0</v>
      </c>
      <c r="BF279" s="145">
        <f t="shared" si="65"/>
        <v>0</v>
      </c>
      <c r="BG279" s="145">
        <f t="shared" si="66"/>
        <v>0</v>
      </c>
      <c r="BH279" s="145">
        <f t="shared" si="67"/>
        <v>0</v>
      </c>
      <c r="BI279" s="145">
        <f t="shared" si="68"/>
        <v>0</v>
      </c>
      <c r="BJ279" s="18" t="s">
        <v>22</v>
      </c>
      <c r="BK279" s="145">
        <f t="shared" si="69"/>
        <v>0</v>
      </c>
      <c r="BL279" s="18" t="s">
        <v>350</v>
      </c>
      <c r="BM279" s="144" t="s">
        <v>3573</v>
      </c>
    </row>
    <row r="280" spans="2:65" s="1" customFormat="1" ht="37.799999999999997" customHeight="1" x14ac:dyDescent="0.2">
      <c r="B280" s="33"/>
      <c r="C280" s="133" t="s">
        <v>2896</v>
      </c>
      <c r="D280" s="133" t="s">
        <v>194</v>
      </c>
      <c r="E280" s="134" t="s">
        <v>6444</v>
      </c>
      <c r="F280" s="135" t="s">
        <v>6445</v>
      </c>
      <c r="G280" s="136" t="s">
        <v>487</v>
      </c>
      <c r="H280" s="137">
        <v>2</v>
      </c>
      <c r="I280" s="138"/>
      <c r="J280" s="139">
        <f t="shared" si="60"/>
        <v>0</v>
      </c>
      <c r="K280" s="135" t="s">
        <v>6083</v>
      </c>
      <c r="L280" s="33"/>
      <c r="M280" s="140" t="s">
        <v>20</v>
      </c>
      <c r="N280" s="141" t="s">
        <v>51</v>
      </c>
      <c r="P280" s="142">
        <f t="shared" si="61"/>
        <v>0</v>
      </c>
      <c r="Q280" s="142">
        <v>0</v>
      </c>
      <c r="R280" s="142">
        <f t="shared" si="62"/>
        <v>0</v>
      </c>
      <c r="S280" s="142">
        <v>0</v>
      </c>
      <c r="T280" s="143">
        <f t="shared" si="63"/>
        <v>0</v>
      </c>
      <c r="AR280" s="144" t="s">
        <v>350</v>
      </c>
      <c r="AT280" s="144" t="s">
        <v>194</v>
      </c>
      <c r="AU280" s="144" t="s">
        <v>89</v>
      </c>
      <c r="AY280" s="18" t="s">
        <v>192</v>
      </c>
      <c r="BE280" s="145">
        <f t="shared" si="64"/>
        <v>0</v>
      </c>
      <c r="BF280" s="145">
        <f t="shared" si="65"/>
        <v>0</v>
      </c>
      <c r="BG280" s="145">
        <f t="shared" si="66"/>
        <v>0</v>
      </c>
      <c r="BH280" s="145">
        <f t="shared" si="67"/>
        <v>0</v>
      </c>
      <c r="BI280" s="145">
        <f t="shared" si="68"/>
        <v>0</v>
      </c>
      <c r="BJ280" s="18" t="s">
        <v>22</v>
      </c>
      <c r="BK280" s="145">
        <f t="shared" si="69"/>
        <v>0</v>
      </c>
      <c r="BL280" s="18" t="s">
        <v>350</v>
      </c>
      <c r="BM280" s="144" t="s">
        <v>3686</v>
      </c>
    </row>
    <row r="281" spans="2:65" s="1" customFormat="1" ht="24.15" customHeight="1" x14ac:dyDescent="0.2">
      <c r="B281" s="33"/>
      <c r="C281" s="133" t="s">
        <v>2904</v>
      </c>
      <c r="D281" s="133" t="s">
        <v>194</v>
      </c>
      <c r="E281" s="134" t="s">
        <v>6446</v>
      </c>
      <c r="F281" s="135" t="s">
        <v>6447</v>
      </c>
      <c r="G281" s="136" t="s">
        <v>487</v>
      </c>
      <c r="H281" s="137">
        <v>2</v>
      </c>
      <c r="I281" s="138"/>
      <c r="J281" s="139">
        <f t="shared" si="60"/>
        <v>0</v>
      </c>
      <c r="K281" s="135" t="s">
        <v>6083</v>
      </c>
      <c r="L281" s="33"/>
      <c r="M281" s="140" t="s">
        <v>20</v>
      </c>
      <c r="N281" s="141" t="s">
        <v>51</v>
      </c>
      <c r="P281" s="142">
        <f t="shared" si="61"/>
        <v>0</v>
      </c>
      <c r="Q281" s="142">
        <v>0</v>
      </c>
      <c r="R281" s="142">
        <f t="shared" si="62"/>
        <v>0</v>
      </c>
      <c r="S281" s="142">
        <v>0</v>
      </c>
      <c r="T281" s="143">
        <f t="shared" si="63"/>
        <v>0</v>
      </c>
      <c r="AR281" s="144" t="s">
        <v>350</v>
      </c>
      <c r="AT281" s="144" t="s">
        <v>194</v>
      </c>
      <c r="AU281" s="144" t="s">
        <v>89</v>
      </c>
      <c r="AY281" s="18" t="s">
        <v>192</v>
      </c>
      <c r="BE281" s="145">
        <f t="shared" si="64"/>
        <v>0</v>
      </c>
      <c r="BF281" s="145">
        <f t="shared" si="65"/>
        <v>0</v>
      </c>
      <c r="BG281" s="145">
        <f t="shared" si="66"/>
        <v>0</v>
      </c>
      <c r="BH281" s="145">
        <f t="shared" si="67"/>
        <v>0</v>
      </c>
      <c r="BI281" s="145">
        <f t="shared" si="68"/>
        <v>0</v>
      </c>
      <c r="BJ281" s="18" t="s">
        <v>22</v>
      </c>
      <c r="BK281" s="145">
        <f t="shared" si="69"/>
        <v>0</v>
      </c>
      <c r="BL281" s="18" t="s">
        <v>350</v>
      </c>
      <c r="BM281" s="144" t="s">
        <v>2924</v>
      </c>
    </row>
    <row r="282" spans="2:65" s="1" customFormat="1" ht="24.15" customHeight="1" x14ac:dyDescent="0.2">
      <c r="B282" s="33"/>
      <c r="C282" s="133" t="s">
        <v>2909</v>
      </c>
      <c r="D282" s="133" t="s">
        <v>194</v>
      </c>
      <c r="E282" s="134" t="s">
        <v>6448</v>
      </c>
      <c r="F282" s="135" t="s">
        <v>6449</v>
      </c>
      <c r="G282" s="136" t="s">
        <v>487</v>
      </c>
      <c r="H282" s="137">
        <v>5</v>
      </c>
      <c r="I282" s="138"/>
      <c r="J282" s="139">
        <f t="shared" si="60"/>
        <v>0</v>
      </c>
      <c r="K282" s="135" t="s">
        <v>6083</v>
      </c>
      <c r="L282" s="33"/>
      <c r="M282" s="140" t="s">
        <v>20</v>
      </c>
      <c r="N282" s="141" t="s">
        <v>51</v>
      </c>
      <c r="P282" s="142">
        <f t="shared" si="61"/>
        <v>0</v>
      </c>
      <c r="Q282" s="142">
        <v>0</v>
      </c>
      <c r="R282" s="142">
        <f t="shared" si="62"/>
        <v>0</v>
      </c>
      <c r="S282" s="142">
        <v>0</v>
      </c>
      <c r="T282" s="143">
        <f t="shared" si="63"/>
        <v>0</v>
      </c>
      <c r="AR282" s="144" t="s">
        <v>350</v>
      </c>
      <c r="AT282" s="144" t="s">
        <v>194</v>
      </c>
      <c r="AU282" s="144" t="s">
        <v>89</v>
      </c>
      <c r="AY282" s="18" t="s">
        <v>192</v>
      </c>
      <c r="BE282" s="145">
        <f t="shared" si="64"/>
        <v>0</v>
      </c>
      <c r="BF282" s="145">
        <f t="shared" si="65"/>
        <v>0</v>
      </c>
      <c r="BG282" s="145">
        <f t="shared" si="66"/>
        <v>0</v>
      </c>
      <c r="BH282" s="145">
        <f t="shared" si="67"/>
        <v>0</v>
      </c>
      <c r="BI282" s="145">
        <f t="shared" si="68"/>
        <v>0</v>
      </c>
      <c r="BJ282" s="18" t="s">
        <v>22</v>
      </c>
      <c r="BK282" s="145">
        <f t="shared" si="69"/>
        <v>0</v>
      </c>
      <c r="BL282" s="18" t="s">
        <v>350</v>
      </c>
      <c r="BM282" s="144" t="s">
        <v>6450</v>
      </c>
    </row>
    <row r="283" spans="2:65" s="1" customFormat="1" ht="76.8" x14ac:dyDescent="0.2">
      <c r="B283" s="33"/>
      <c r="D283" s="151" t="s">
        <v>929</v>
      </c>
      <c r="F283" s="178" t="s">
        <v>6451</v>
      </c>
      <c r="I283" s="148"/>
      <c r="L283" s="33"/>
      <c r="M283" s="149"/>
      <c r="T283" s="54"/>
      <c r="AT283" s="18" t="s">
        <v>929</v>
      </c>
      <c r="AU283" s="18" t="s">
        <v>89</v>
      </c>
    </row>
    <row r="284" spans="2:65" s="1" customFormat="1" ht="16.5" customHeight="1" x14ac:dyDescent="0.2">
      <c r="B284" s="33"/>
      <c r="C284" s="133" t="s">
        <v>2914</v>
      </c>
      <c r="D284" s="133" t="s">
        <v>194</v>
      </c>
      <c r="E284" s="134" t="s">
        <v>6452</v>
      </c>
      <c r="F284" s="135" t="s">
        <v>6453</v>
      </c>
      <c r="G284" s="136" t="s">
        <v>487</v>
      </c>
      <c r="H284" s="137">
        <v>5</v>
      </c>
      <c r="I284" s="138"/>
      <c r="J284" s="139">
        <f t="shared" ref="J284:J304" si="70">ROUND(I284*H284,2)</f>
        <v>0</v>
      </c>
      <c r="K284" s="135" t="s">
        <v>6083</v>
      </c>
      <c r="L284" s="33"/>
      <c r="M284" s="140" t="s">
        <v>20</v>
      </c>
      <c r="N284" s="141" t="s">
        <v>51</v>
      </c>
      <c r="P284" s="142">
        <f t="shared" ref="P284:P304" si="71">O284*H284</f>
        <v>0</v>
      </c>
      <c r="Q284" s="142">
        <v>0</v>
      </c>
      <c r="R284" s="142">
        <f t="shared" ref="R284:R304" si="72">Q284*H284</f>
        <v>0</v>
      </c>
      <c r="S284" s="142">
        <v>0</v>
      </c>
      <c r="T284" s="143">
        <f t="shared" ref="T284:T304" si="73">S284*H284</f>
        <v>0</v>
      </c>
      <c r="AR284" s="144" t="s">
        <v>350</v>
      </c>
      <c r="AT284" s="144" t="s">
        <v>194</v>
      </c>
      <c r="AU284" s="144" t="s">
        <v>89</v>
      </c>
      <c r="AY284" s="18" t="s">
        <v>192</v>
      </c>
      <c r="BE284" s="145">
        <f t="shared" ref="BE284:BE304" si="74">IF(N284="základní",J284,0)</f>
        <v>0</v>
      </c>
      <c r="BF284" s="145">
        <f t="shared" ref="BF284:BF304" si="75">IF(N284="snížená",J284,0)</f>
        <v>0</v>
      </c>
      <c r="BG284" s="145">
        <f t="shared" ref="BG284:BG304" si="76">IF(N284="zákl. přenesená",J284,0)</f>
        <v>0</v>
      </c>
      <c r="BH284" s="145">
        <f t="shared" ref="BH284:BH304" si="77">IF(N284="sníž. přenesená",J284,0)</f>
        <v>0</v>
      </c>
      <c r="BI284" s="145">
        <f t="shared" ref="BI284:BI304" si="78">IF(N284="nulová",J284,0)</f>
        <v>0</v>
      </c>
      <c r="BJ284" s="18" t="s">
        <v>22</v>
      </c>
      <c r="BK284" s="145">
        <f t="shared" ref="BK284:BK304" si="79">ROUND(I284*H284,2)</f>
        <v>0</v>
      </c>
      <c r="BL284" s="18" t="s">
        <v>350</v>
      </c>
      <c r="BM284" s="144" t="s">
        <v>6454</v>
      </c>
    </row>
    <row r="285" spans="2:65" s="1" customFormat="1" ht="24.15" customHeight="1" x14ac:dyDescent="0.2">
      <c r="B285" s="33"/>
      <c r="C285" s="133" t="s">
        <v>2919</v>
      </c>
      <c r="D285" s="133" t="s">
        <v>194</v>
      </c>
      <c r="E285" s="134" t="s">
        <v>6455</v>
      </c>
      <c r="F285" s="135" t="s">
        <v>6456</v>
      </c>
      <c r="G285" s="136" t="s">
        <v>487</v>
      </c>
      <c r="H285" s="137">
        <v>1</v>
      </c>
      <c r="I285" s="138"/>
      <c r="J285" s="139">
        <f t="shared" si="70"/>
        <v>0</v>
      </c>
      <c r="K285" s="135" t="s">
        <v>6083</v>
      </c>
      <c r="L285" s="33"/>
      <c r="M285" s="140" t="s">
        <v>20</v>
      </c>
      <c r="N285" s="141" t="s">
        <v>51</v>
      </c>
      <c r="P285" s="142">
        <f t="shared" si="71"/>
        <v>0</v>
      </c>
      <c r="Q285" s="142">
        <v>0</v>
      </c>
      <c r="R285" s="142">
        <f t="shared" si="72"/>
        <v>0</v>
      </c>
      <c r="S285" s="142">
        <v>0</v>
      </c>
      <c r="T285" s="143">
        <f t="shared" si="73"/>
        <v>0</v>
      </c>
      <c r="AR285" s="144" t="s">
        <v>350</v>
      </c>
      <c r="AT285" s="144" t="s">
        <v>194</v>
      </c>
      <c r="AU285" s="144" t="s">
        <v>89</v>
      </c>
      <c r="AY285" s="18" t="s">
        <v>192</v>
      </c>
      <c r="BE285" s="145">
        <f t="shared" si="74"/>
        <v>0</v>
      </c>
      <c r="BF285" s="145">
        <f t="shared" si="75"/>
        <v>0</v>
      </c>
      <c r="BG285" s="145">
        <f t="shared" si="76"/>
        <v>0</v>
      </c>
      <c r="BH285" s="145">
        <f t="shared" si="77"/>
        <v>0</v>
      </c>
      <c r="BI285" s="145">
        <f t="shared" si="78"/>
        <v>0</v>
      </c>
      <c r="BJ285" s="18" t="s">
        <v>22</v>
      </c>
      <c r="BK285" s="145">
        <f t="shared" si="79"/>
        <v>0</v>
      </c>
      <c r="BL285" s="18" t="s">
        <v>350</v>
      </c>
      <c r="BM285" s="144" t="s">
        <v>6457</v>
      </c>
    </row>
    <row r="286" spans="2:65" s="1" customFormat="1" ht="16.5" customHeight="1" x14ac:dyDescent="0.2">
      <c r="B286" s="33"/>
      <c r="C286" s="133" t="s">
        <v>4996</v>
      </c>
      <c r="D286" s="133" t="s">
        <v>194</v>
      </c>
      <c r="E286" s="134" t="s">
        <v>6458</v>
      </c>
      <c r="F286" s="135" t="s">
        <v>6459</v>
      </c>
      <c r="G286" s="136" t="s">
        <v>487</v>
      </c>
      <c r="H286" s="137">
        <v>1</v>
      </c>
      <c r="I286" s="138"/>
      <c r="J286" s="139">
        <f t="shared" si="70"/>
        <v>0</v>
      </c>
      <c r="K286" s="135" t="s">
        <v>6083</v>
      </c>
      <c r="L286" s="33"/>
      <c r="M286" s="140" t="s">
        <v>20</v>
      </c>
      <c r="N286" s="141" t="s">
        <v>51</v>
      </c>
      <c r="P286" s="142">
        <f t="shared" si="71"/>
        <v>0</v>
      </c>
      <c r="Q286" s="142">
        <v>0</v>
      </c>
      <c r="R286" s="142">
        <f t="shared" si="72"/>
        <v>0</v>
      </c>
      <c r="S286" s="142">
        <v>0</v>
      </c>
      <c r="T286" s="143">
        <f t="shared" si="73"/>
        <v>0</v>
      </c>
      <c r="AR286" s="144" t="s">
        <v>350</v>
      </c>
      <c r="AT286" s="144" t="s">
        <v>194</v>
      </c>
      <c r="AU286" s="144" t="s">
        <v>89</v>
      </c>
      <c r="AY286" s="18" t="s">
        <v>192</v>
      </c>
      <c r="BE286" s="145">
        <f t="shared" si="74"/>
        <v>0</v>
      </c>
      <c r="BF286" s="145">
        <f t="shared" si="75"/>
        <v>0</v>
      </c>
      <c r="BG286" s="145">
        <f t="shared" si="76"/>
        <v>0</v>
      </c>
      <c r="BH286" s="145">
        <f t="shared" si="77"/>
        <v>0</v>
      </c>
      <c r="BI286" s="145">
        <f t="shared" si="78"/>
        <v>0</v>
      </c>
      <c r="BJ286" s="18" t="s">
        <v>22</v>
      </c>
      <c r="BK286" s="145">
        <f t="shared" si="79"/>
        <v>0</v>
      </c>
      <c r="BL286" s="18" t="s">
        <v>350</v>
      </c>
      <c r="BM286" s="144" t="s">
        <v>6460</v>
      </c>
    </row>
    <row r="287" spans="2:65" s="1" customFormat="1" ht="24.15" customHeight="1" x14ac:dyDescent="0.2">
      <c r="B287" s="33"/>
      <c r="C287" s="133" t="s">
        <v>5001</v>
      </c>
      <c r="D287" s="133" t="s">
        <v>194</v>
      </c>
      <c r="E287" s="134" t="s">
        <v>6461</v>
      </c>
      <c r="F287" s="135" t="s">
        <v>6462</v>
      </c>
      <c r="G287" s="136" t="s">
        <v>487</v>
      </c>
      <c r="H287" s="137">
        <v>5</v>
      </c>
      <c r="I287" s="138"/>
      <c r="J287" s="139">
        <f t="shared" si="70"/>
        <v>0</v>
      </c>
      <c r="K287" s="135" t="s">
        <v>6083</v>
      </c>
      <c r="L287" s="33"/>
      <c r="M287" s="140" t="s">
        <v>20</v>
      </c>
      <c r="N287" s="141" t="s">
        <v>51</v>
      </c>
      <c r="P287" s="142">
        <f t="shared" si="71"/>
        <v>0</v>
      </c>
      <c r="Q287" s="142">
        <v>0</v>
      </c>
      <c r="R287" s="142">
        <f t="shared" si="72"/>
        <v>0</v>
      </c>
      <c r="S287" s="142">
        <v>0</v>
      </c>
      <c r="T287" s="143">
        <f t="shared" si="73"/>
        <v>0</v>
      </c>
      <c r="AR287" s="144" t="s">
        <v>350</v>
      </c>
      <c r="AT287" s="144" t="s">
        <v>194</v>
      </c>
      <c r="AU287" s="144" t="s">
        <v>89</v>
      </c>
      <c r="AY287" s="18" t="s">
        <v>192</v>
      </c>
      <c r="BE287" s="145">
        <f t="shared" si="74"/>
        <v>0</v>
      </c>
      <c r="BF287" s="145">
        <f t="shared" si="75"/>
        <v>0</v>
      </c>
      <c r="BG287" s="145">
        <f t="shared" si="76"/>
        <v>0</v>
      </c>
      <c r="BH287" s="145">
        <f t="shared" si="77"/>
        <v>0</v>
      </c>
      <c r="BI287" s="145">
        <f t="shared" si="78"/>
        <v>0</v>
      </c>
      <c r="BJ287" s="18" t="s">
        <v>22</v>
      </c>
      <c r="BK287" s="145">
        <f t="shared" si="79"/>
        <v>0</v>
      </c>
      <c r="BL287" s="18" t="s">
        <v>350</v>
      </c>
      <c r="BM287" s="144" t="s">
        <v>6463</v>
      </c>
    </row>
    <row r="288" spans="2:65" s="1" customFormat="1" ht="16.5" customHeight="1" x14ac:dyDescent="0.2">
      <c r="B288" s="33"/>
      <c r="C288" s="133" t="s">
        <v>2934</v>
      </c>
      <c r="D288" s="133" t="s">
        <v>194</v>
      </c>
      <c r="E288" s="134" t="s">
        <v>6464</v>
      </c>
      <c r="F288" s="135" t="s">
        <v>6465</v>
      </c>
      <c r="G288" s="136" t="s">
        <v>487</v>
      </c>
      <c r="H288" s="137">
        <v>5</v>
      </c>
      <c r="I288" s="138"/>
      <c r="J288" s="139">
        <f t="shared" si="70"/>
        <v>0</v>
      </c>
      <c r="K288" s="135" t="s">
        <v>6083</v>
      </c>
      <c r="L288" s="33"/>
      <c r="M288" s="140" t="s">
        <v>20</v>
      </c>
      <c r="N288" s="141" t="s">
        <v>51</v>
      </c>
      <c r="P288" s="142">
        <f t="shared" si="71"/>
        <v>0</v>
      </c>
      <c r="Q288" s="142">
        <v>0</v>
      </c>
      <c r="R288" s="142">
        <f t="shared" si="72"/>
        <v>0</v>
      </c>
      <c r="S288" s="142">
        <v>0</v>
      </c>
      <c r="T288" s="143">
        <f t="shared" si="73"/>
        <v>0</v>
      </c>
      <c r="AR288" s="144" t="s">
        <v>350</v>
      </c>
      <c r="AT288" s="144" t="s">
        <v>194</v>
      </c>
      <c r="AU288" s="144" t="s">
        <v>89</v>
      </c>
      <c r="AY288" s="18" t="s">
        <v>192</v>
      </c>
      <c r="BE288" s="145">
        <f t="shared" si="74"/>
        <v>0</v>
      </c>
      <c r="BF288" s="145">
        <f t="shared" si="75"/>
        <v>0</v>
      </c>
      <c r="BG288" s="145">
        <f t="shared" si="76"/>
        <v>0</v>
      </c>
      <c r="BH288" s="145">
        <f t="shared" si="77"/>
        <v>0</v>
      </c>
      <c r="BI288" s="145">
        <f t="shared" si="78"/>
        <v>0</v>
      </c>
      <c r="BJ288" s="18" t="s">
        <v>22</v>
      </c>
      <c r="BK288" s="145">
        <f t="shared" si="79"/>
        <v>0</v>
      </c>
      <c r="BL288" s="18" t="s">
        <v>350</v>
      </c>
      <c r="BM288" s="144" t="s">
        <v>6466</v>
      </c>
    </row>
    <row r="289" spans="2:65" s="1" customFormat="1" ht="24.15" customHeight="1" x14ac:dyDescent="0.2">
      <c r="B289" s="33"/>
      <c r="C289" s="133" t="s">
        <v>2939</v>
      </c>
      <c r="D289" s="133" t="s">
        <v>194</v>
      </c>
      <c r="E289" s="134" t="s">
        <v>6467</v>
      </c>
      <c r="F289" s="135" t="s">
        <v>6468</v>
      </c>
      <c r="G289" s="136" t="s">
        <v>487</v>
      </c>
      <c r="H289" s="137">
        <v>2</v>
      </c>
      <c r="I289" s="138"/>
      <c r="J289" s="139">
        <f t="shared" si="70"/>
        <v>0</v>
      </c>
      <c r="K289" s="135" t="s">
        <v>6083</v>
      </c>
      <c r="L289" s="33"/>
      <c r="M289" s="140" t="s">
        <v>20</v>
      </c>
      <c r="N289" s="141" t="s">
        <v>51</v>
      </c>
      <c r="P289" s="142">
        <f t="shared" si="71"/>
        <v>0</v>
      </c>
      <c r="Q289" s="142">
        <v>0</v>
      </c>
      <c r="R289" s="142">
        <f t="shared" si="72"/>
        <v>0</v>
      </c>
      <c r="S289" s="142">
        <v>0</v>
      </c>
      <c r="T289" s="143">
        <f t="shared" si="73"/>
        <v>0</v>
      </c>
      <c r="AR289" s="144" t="s">
        <v>350</v>
      </c>
      <c r="AT289" s="144" t="s">
        <v>194</v>
      </c>
      <c r="AU289" s="144" t="s">
        <v>89</v>
      </c>
      <c r="AY289" s="18" t="s">
        <v>192</v>
      </c>
      <c r="BE289" s="145">
        <f t="shared" si="74"/>
        <v>0</v>
      </c>
      <c r="BF289" s="145">
        <f t="shared" si="75"/>
        <v>0</v>
      </c>
      <c r="BG289" s="145">
        <f t="shared" si="76"/>
        <v>0</v>
      </c>
      <c r="BH289" s="145">
        <f t="shared" si="77"/>
        <v>0</v>
      </c>
      <c r="BI289" s="145">
        <f t="shared" si="78"/>
        <v>0</v>
      </c>
      <c r="BJ289" s="18" t="s">
        <v>22</v>
      </c>
      <c r="BK289" s="145">
        <f t="shared" si="79"/>
        <v>0</v>
      </c>
      <c r="BL289" s="18" t="s">
        <v>350</v>
      </c>
      <c r="BM289" s="144" t="s">
        <v>6469</v>
      </c>
    </row>
    <row r="290" spans="2:65" s="1" customFormat="1" ht="16.5" customHeight="1" x14ac:dyDescent="0.2">
      <c r="B290" s="33"/>
      <c r="C290" s="133" t="s">
        <v>2944</v>
      </c>
      <c r="D290" s="133" t="s">
        <v>194</v>
      </c>
      <c r="E290" s="134" t="s">
        <v>6470</v>
      </c>
      <c r="F290" s="135" t="s">
        <v>6471</v>
      </c>
      <c r="G290" s="136" t="s">
        <v>487</v>
      </c>
      <c r="H290" s="137">
        <v>2</v>
      </c>
      <c r="I290" s="138"/>
      <c r="J290" s="139">
        <f t="shared" si="70"/>
        <v>0</v>
      </c>
      <c r="K290" s="135" t="s">
        <v>6083</v>
      </c>
      <c r="L290" s="33"/>
      <c r="M290" s="140" t="s">
        <v>20</v>
      </c>
      <c r="N290" s="141" t="s">
        <v>51</v>
      </c>
      <c r="P290" s="142">
        <f t="shared" si="71"/>
        <v>0</v>
      </c>
      <c r="Q290" s="142">
        <v>0</v>
      </c>
      <c r="R290" s="142">
        <f t="shared" si="72"/>
        <v>0</v>
      </c>
      <c r="S290" s="142">
        <v>0</v>
      </c>
      <c r="T290" s="143">
        <f t="shared" si="73"/>
        <v>0</v>
      </c>
      <c r="AR290" s="144" t="s">
        <v>350</v>
      </c>
      <c r="AT290" s="144" t="s">
        <v>194</v>
      </c>
      <c r="AU290" s="144" t="s">
        <v>89</v>
      </c>
      <c r="AY290" s="18" t="s">
        <v>192</v>
      </c>
      <c r="BE290" s="145">
        <f t="shared" si="74"/>
        <v>0</v>
      </c>
      <c r="BF290" s="145">
        <f t="shared" si="75"/>
        <v>0</v>
      </c>
      <c r="BG290" s="145">
        <f t="shared" si="76"/>
        <v>0</v>
      </c>
      <c r="BH290" s="145">
        <f t="shared" si="77"/>
        <v>0</v>
      </c>
      <c r="BI290" s="145">
        <f t="shared" si="78"/>
        <v>0</v>
      </c>
      <c r="BJ290" s="18" t="s">
        <v>22</v>
      </c>
      <c r="BK290" s="145">
        <f t="shared" si="79"/>
        <v>0</v>
      </c>
      <c r="BL290" s="18" t="s">
        <v>350</v>
      </c>
      <c r="BM290" s="144" t="s">
        <v>6472</v>
      </c>
    </row>
    <row r="291" spans="2:65" s="1" customFormat="1" ht="37.799999999999997" customHeight="1" x14ac:dyDescent="0.2">
      <c r="B291" s="33"/>
      <c r="C291" s="133" t="s">
        <v>2949</v>
      </c>
      <c r="D291" s="133" t="s">
        <v>194</v>
      </c>
      <c r="E291" s="134" t="s">
        <v>6473</v>
      </c>
      <c r="F291" s="135" t="s">
        <v>6474</v>
      </c>
      <c r="G291" s="136" t="s">
        <v>487</v>
      </c>
      <c r="H291" s="137">
        <v>1</v>
      </c>
      <c r="I291" s="138"/>
      <c r="J291" s="139">
        <f t="shared" si="70"/>
        <v>0</v>
      </c>
      <c r="K291" s="135" t="s">
        <v>6083</v>
      </c>
      <c r="L291" s="33"/>
      <c r="M291" s="140" t="s">
        <v>20</v>
      </c>
      <c r="N291" s="141" t="s">
        <v>51</v>
      </c>
      <c r="P291" s="142">
        <f t="shared" si="71"/>
        <v>0</v>
      </c>
      <c r="Q291" s="142">
        <v>0</v>
      </c>
      <c r="R291" s="142">
        <f t="shared" si="72"/>
        <v>0</v>
      </c>
      <c r="S291" s="142">
        <v>0</v>
      </c>
      <c r="T291" s="143">
        <f t="shared" si="73"/>
        <v>0</v>
      </c>
      <c r="AR291" s="144" t="s">
        <v>350</v>
      </c>
      <c r="AT291" s="144" t="s">
        <v>194</v>
      </c>
      <c r="AU291" s="144" t="s">
        <v>89</v>
      </c>
      <c r="AY291" s="18" t="s">
        <v>192</v>
      </c>
      <c r="BE291" s="145">
        <f t="shared" si="74"/>
        <v>0</v>
      </c>
      <c r="BF291" s="145">
        <f t="shared" si="75"/>
        <v>0</v>
      </c>
      <c r="BG291" s="145">
        <f t="shared" si="76"/>
        <v>0</v>
      </c>
      <c r="BH291" s="145">
        <f t="shared" si="77"/>
        <v>0</v>
      </c>
      <c r="BI291" s="145">
        <f t="shared" si="78"/>
        <v>0</v>
      </c>
      <c r="BJ291" s="18" t="s">
        <v>22</v>
      </c>
      <c r="BK291" s="145">
        <f t="shared" si="79"/>
        <v>0</v>
      </c>
      <c r="BL291" s="18" t="s">
        <v>350</v>
      </c>
      <c r="BM291" s="144" t="s">
        <v>6475</v>
      </c>
    </row>
    <row r="292" spans="2:65" s="1" customFormat="1" ht="16.5" customHeight="1" x14ac:dyDescent="0.2">
      <c r="B292" s="33"/>
      <c r="C292" s="133" t="s">
        <v>2954</v>
      </c>
      <c r="D292" s="133" t="s">
        <v>194</v>
      </c>
      <c r="E292" s="134" t="s">
        <v>6476</v>
      </c>
      <c r="F292" s="135" t="s">
        <v>6477</v>
      </c>
      <c r="G292" s="136" t="s">
        <v>487</v>
      </c>
      <c r="H292" s="137">
        <v>1</v>
      </c>
      <c r="I292" s="138"/>
      <c r="J292" s="139">
        <f t="shared" si="70"/>
        <v>0</v>
      </c>
      <c r="K292" s="135" t="s">
        <v>6083</v>
      </c>
      <c r="L292" s="33"/>
      <c r="M292" s="140" t="s">
        <v>20</v>
      </c>
      <c r="N292" s="141" t="s">
        <v>51</v>
      </c>
      <c r="P292" s="142">
        <f t="shared" si="71"/>
        <v>0</v>
      </c>
      <c r="Q292" s="142">
        <v>0</v>
      </c>
      <c r="R292" s="142">
        <f t="shared" si="72"/>
        <v>0</v>
      </c>
      <c r="S292" s="142">
        <v>0</v>
      </c>
      <c r="T292" s="143">
        <f t="shared" si="73"/>
        <v>0</v>
      </c>
      <c r="AR292" s="144" t="s">
        <v>350</v>
      </c>
      <c r="AT292" s="144" t="s">
        <v>194</v>
      </c>
      <c r="AU292" s="144" t="s">
        <v>89</v>
      </c>
      <c r="AY292" s="18" t="s">
        <v>192</v>
      </c>
      <c r="BE292" s="145">
        <f t="shared" si="74"/>
        <v>0</v>
      </c>
      <c r="BF292" s="145">
        <f t="shared" si="75"/>
        <v>0</v>
      </c>
      <c r="BG292" s="145">
        <f t="shared" si="76"/>
        <v>0</v>
      </c>
      <c r="BH292" s="145">
        <f t="shared" si="77"/>
        <v>0</v>
      </c>
      <c r="BI292" s="145">
        <f t="shared" si="78"/>
        <v>0</v>
      </c>
      <c r="BJ292" s="18" t="s">
        <v>22</v>
      </c>
      <c r="BK292" s="145">
        <f t="shared" si="79"/>
        <v>0</v>
      </c>
      <c r="BL292" s="18" t="s">
        <v>350</v>
      </c>
      <c r="BM292" s="144" t="s">
        <v>6478</v>
      </c>
    </row>
    <row r="293" spans="2:65" s="1" customFormat="1" ht="24.15" customHeight="1" x14ac:dyDescent="0.2">
      <c r="B293" s="33"/>
      <c r="C293" s="133" t="s">
        <v>2960</v>
      </c>
      <c r="D293" s="133" t="s">
        <v>194</v>
      </c>
      <c r="E293" s="134" t="s">
        <v>6479</v>
      </c>
      <c r="F293" s="135" t="s">
        <v>6480</v>
      </c>
      <c r="G293" s="136" t="s">
        <v>487</v>
      </c>
      <c r="H293" s="137">
        <v>1</v>
      </c>
      <c r="I293" s="138"/>
      <c r="J293" s="139">
        <f t="shared" si="70"/>
        <v>0</v>
      </c>
      <c r="K293" s="135" t="s">
        <v>6083</v>
      </c>
      <c r="L293" s="33"/>
      <c r="M293" s="140" t="s">
        <v>20</v>
      </c>
      <c r="N293" s="141" t="s">
        <v>51</v>
      </c>
      <c r="P293" s="142">
        <f t="shared" si="71"/>
        <v>0</v>
      </c>
      <c r="Q293" s="142">
        <v>0</v>
      </c>
      <c r="R293" s="142">
        <f t="shared" si="72"/>
        <v>0</v>
      </c>
      <c r="S293" s="142">
        <v>0</v>
      </c>
      <c r="T293" s="143">
        <f t="shared" si="73"/>
        <v>0</v>
      </c>
      <c r="AR293" s="144" t="s">
        <v>350</v>
      </c>
      <c r="AT293" s="144" t="s">
        <v>194</v>
      </c>
      <c r="AU293" s="144" t="s">
        <v>89</v>
      </c>
      <c r="AY293" s="18" t="s">
        <v>192</v>
      </c>
      <c r="BE293" s="145">
        <f t="shared" si="74"/>
        <v>0</v>
      </c>
      <c r="BF293" s="145">
        <f t="shared" si="75"/>
        <v>0</v>
      </c>
      <c r="BG293" s="145">
        <f t="shared" si="76"/>
        <v>0</v>
      </c>
      <c r="BH293" s="145">
        <f t="shared" si="77"/>
        <v>0</v>
      </c>
      <c r="BI293" s="145">
        <f t="shared" si="78"/>
        <v>0</v>
      </c>
      <c r="BJ293" s="18" t="s">
        <v>22</v>
      </c>
      <c r="BK293" s="145">
        <f t="shared" si="79"/>
        <v>0</v>
      </c>
      <c r="BL293" s="18" t="s">
        <v>350</v>
      </c>
      <c r="BM293" s="144" t="s">
        <v>6481</v>
      </c>
    </row>
    <row r="294" spans="2:65" s="1" customFormat="1" ht="16.5" customHeight="1" x14ac:dyDescent="0.2">
      <c r="B294" s="33"/>
      <c r="C294" s="133" t="s">
        <v>2965</v>
      </c>
      <c r="D294" s="133" t="s">
        <v>194</v>
      </c>
      <c r="E294" s="134" t="s">
        <v>6482</v>
      </c>
      <c r="F294" s="135" t="s">
        <v>6483</v>
      </c>
      <c r="G294" s="136" t="s">
        <v>487</v>
      </c>
      <c r="H294" s="137">
        <v>1</v>
      </c>
      <c r="I294" s="138"/>
      <c r="J294" s="139">
        <f t="shared" si="70"/>
        <v>0</v>
      </c>
      <c r="K294" s="135" t="s">
        <v>6083</v>
      </c>
      <c r="L294" s="33"/>
      <c r="M294" s="140" t="s">
        <v>20</v>
      </c>
      <c r="N294" s="141" t="s">
        <v>51</v>
      </c>
      <c r="P294" s="142">
        <f t="shared" si="71"/>
        <v>0</v>
      </c>
      <c r="Q294" s="142">
        <v>0</v>
      </c>
      <c r="R294" s="142">
        <f t="shared" si="72"/>
        <v>0</v>
      </c>
      <c r="S294" s="142">
        <v>0</v>
      </c>
      <c r="T294" s="143">
        <f t="shared" si="73"/>
        <v>0</v>
      </c>
      <c r="AR294" s="144" t="s">
        <v>350</v>
      </c>
      <c r="AT294" s="144" t="s">
        <v>194</v>
      </c>
      <c r="AU294" s="144" t="s">
        <v>89</v>
      </c>
      <c r="AY294" s="18" t="s">
        <v>192</v>
      </c>
      <c r="BE294" s="145">
        <f t="shared" si="74"/>
        <v>0</v>
      </c>
      <c r="BF294" s="145">
        <f t="shared" si="75"/>
        <v>0</v>
      </c>
      <c r="BG294" s="145">
        <f t="shared" si="76"/>
        <v>0</v>
      </c>
      <c r="BH294" s="145">
        <f t="shared" si="77"/>
        <v>0</v>
      </c>
      <c r="BI294" s="145">
        <f t="shared" si="78"/>
        <v>0</v>
      </c>
      <c r="BJ294" s="18" t="s">
        <v>22</v>
      </c>
      <c r="BK294" s="145">
        <f t="shared" si="79"/>
        <v>0</v>
      </c>
      <c r="BL294" s="18" t="s">
        <v>350</v>
      </c>
      <c r="BM294" s="144" t="s">
        <v>6484</v>
      </c>
    </row>
    <row r="295" spans="2:65" s="1" customFormat="1" ht="24.15" customHeight="1" x14ac:dyDescent="0.2">
      <c r="B295" s="33"/>
      <c r="C295" s="133" t="s">
        <v>2972</v>
      </c>
      <c r="D295" s="133" t="s">
        <v>194</v>
      </c>
      <c r="E295" s="134" t="s">
        <v>6485</v>
      </c>
      <c r="F295" s="135" t="s">
        <v>6486</v>
      </c>
      <c r="G295" s="136" t="s">
        <v>487</v>
      </c>
      <c r="H295" s="137">
        <v>1</v>
      </c>
      <c r="I295" s="138"/>
      <c r="J295" s="139">
        <f t="shared" si="70"/>
        <v>0</v>
      </c>
      <c r="K295" s="135" t="s">
        <v>6083</v>
      </c>
      <c r="L295" s="33"/>
      <c r="M295" s="140" t="s">
        <v>20</v>
      </c>
      <c r="N295" s="141" t="s">
        <v>51</v>
      </c>
      <c r="P295" s="142">
        <f t="shared" si="71"/>
        <v>0</v>
      </c>
      <c r="Q295" s="142">
        <v>0</v>
      </c>
      <c r="R295" s="142">
        <f t="shared" si="72"/>
        <v>0</v>
      </c>
      <c r="S295" s="142">
        <v>0</v>
      </c>
      <c r="T295" s="143">
        <f t="shared" si="73"/>
        <v>0</v>
      </c>
      <c r="AR295" s="144" t="s">
        <v>350</v>
      </c>
      <c r="AT295" s="144" t="s">
        <v>194</v>
      </c>
      <c r="AU295" s="144" t="s">
        <v>89</v>
      </c>
      <c r="AY295" s="18" t="s">
        <v>192</v>
      </c>
      <c r="BE295" s="145">
        <f t="shared" si="74"/>
        <v>0</v>
      </c>
      <c r="BF295" s="145">
        <f t="shared" si="75"/>
        <v>0</v>
      </c>
      <c r="BG295" s="145">
        <f t="shared" si="76"/>
        <v>0</v>
      </c>
      <c r="BH295" s="145">
        <f t="shared" si="77"/>
        <v>0</v>
      </c>
      <c r="BI295" s="145">
        <f t="shared" si="78"/>
        <v>0</v>
      </c>
      <c r="BJ295" s="18" t="s">
        <v>22</v>
      </c>
      <c r="BK295" s="145">
        <f t="shared" si="79"/>
        <v>0</v>
      </c>
      <c r="BL295" s="18" t="s">
        <v>350</v>
      </c>
      <c r="BM295" s="144" t="s">
        <v>6487</v>
      </c>
    </row>
    <row r="296" spans="2:65" s="1" customFormat="1" ht="16.5" customHeight="1" x14ac:dyDescent="0.2">
      <c r="B296" s="33"/>
      <c r="C296" s="133" t="s">
        <v>2979</v>
      </c>
      <c r="D296" s="133" t="s">
        <v>194</v>
      </c>
      <c r="E296" s="134" t="s">
        <v>6488</v>
      </c>
      <c r="F296" s="135" t="s">
        <v>6489</v>
      </c>
      <c r="G296" s="136" t="s">
        <v>487</v>
      </c>
      <c r="H296" s="137">
        <v>1</v>
      </c>
      <c r="I296" s="138"/>
      <c r="J296" s="139">
        <f t="shared" si="70"/>
        <v>0</v>
      </c>
      <c r="K296" s="135" t="s">
        <v>6083</v>
      </c>
      <c r="L296" s="33"/>
      <c r="M296" s="140" t="s">
        <v>20</v>
      </c>
      <c r="N296" s="141" t="s">
        <v>51</v>
      </c>
      <c r="P296" s="142">
        <f t="shared" si="71"/>
        <v>0</v>
      </c>
      <c r="Q296" s="142">
        <v>0</v>
      </c>
      <c r="R296" s="142">
        <f t="shared" si="72"/>
        <v>0</v>
      </c>
      <c r="S296" s="142">
        <v>0</v>
      </c>
      <c r="T296" s="143">
        <f t="shared" si="73"/>
        <v>0</v>
      </c>
      <c r="AR296" s="144" t="s">
        <v>350</v>
      </c>
      <c r="AT296" s="144" t="s">
        <v>194</v>
      </c>
      <c r="AU296" s="144" t="s">
        <v>89</v>
      </c>
      <c r="AY296" s="18" t="s">
        <v>192</v>
      </c>
      <c r="BE296" s="145">
        <f t="shared" si="74"/>
        <v>0</v>
      </c>
      <c r="BF296" s="145">
        <f t="shared" si="75"/>
        <v>0</v>
      </c>
      <c r="BG296" s="145">
        <f t="shared" si="76"/>
        <v>0</v>
      </c>
      <c r="BH296" s="145">
        <f t="shared" si="77"/>
        <v>0</v>
      </c>
      <c r="BI296" s="145">
        <f t="shared" si="78"/>
        <v>0</v>
      </c>
      <c r="BJ296" s="18" t="s">
        <v>22</v>
      </c>
      <c r="BK296" s="145">
        <f t="shared" si="79"/>
        <v>0</v>
      </c>
      <c r="BL296" s="18" t="s">
        <v>350</v>
      </c>
      <c r="BM296" s="144" t="s">
        <v>6490</v>
      </c>
    </row>
    <row r="297" spans="2:65" s="1" customFormat="1" ht="24.15" customHeight="1" x14ac:dyDescent="0.2">
      <c r="B297" s="33"/>
      <c r="C297" s="133" t="s">
        <v>2984</v>
      </c>
      <c r="D297" s="133" t="s">
        <v>194</v>
      </c>
      <c r="E297" s="134" t="s">
        <v>6491</v>
      </c>
      <c r="F297" s="135" t="s">
        <v>6492</v>
      </c>
      <c r="G297" s="136" t="s">
        <v>487</v>
      </c>
      <c r="H297" s="137">
        <v>1</v>
      </c>
      <c r="I297" s="138"/>
      <c r="J297" s="139">
        <f t="shared" si="70"/>
        <v>0</v>
      </c>
      <c r="K297" s="135" t="s">
        <v>6083</v>
      </c>
      <c r="L297" s="33"/>
      <c r="M297" s="140" t="s">
        <v>20</v>
      </c>
      <c r="N297" s="141" t="s">
        <v>51</v>
      </c>
      <c r="P297" s="142">
        <f t="shared" si="71"/>
        <v>0</v>
      </c>
      <c r="Q297" s="142">
        <v>0</v>
      </c>
      <c r="R297" s="142">
        <f t="shared" si="72"/>
        <v>0</v>
      </c>
      <c r="S297" s="142">
        <v>0</v>
      </c>
      <c r="T297" s="143">
        <f t="shared" si="73"/>
        <v>0</v>
      </c>
      <c r="AR297" s="144" t="s">
        <v>350</v>
      </c>
      <c r="AT297" s="144" t="s">
        <v>194</v>
      </c>
      <c r="AU297" s="144" t="s">
        <v>89</v>
      </c>
      <c r="AY297" s="18" t="s">
        <v>192</v>
      </c>
      <c r="BE297" s="145">
        <f t="shared" si="74"/>
        <v>0</v>
      </c>
      <c r="BF297" s="145">
        <f t="shared" si="75"/>
        <v>0</v>
      </c>
      <c r="BG297" s="145">
        <f t="shared" si="76"/>
        <v>0</v>
      </c>
      <c r="BH297" s="145">
        <f t="shared" si="77"/>
        <v>0</v>
      </c>
      <c r="BI297" s="145">
        <f t="shared" si="78"/>
        <v>0</v>
      </c>
      <c r="BJ297" s="18" t="s">
        <v>22</v>
      </c>
      <c r="BK297" s="145">
        <f t="shared" si="79"/>
        <v>0</v>
      </c>
      <c r="BL297" s="18" t="s">
        <v>350</v>
      </c>
      <c r="BM297" s="144" t="s">
        <v>6493</v>
      </c>
    </row>
    <row r="298" spans="2:65" s="1" customFormat="1" ht="16.5" customHeight="1" x14ac:dyDescent="0.2">
      <c r="B298" s="33"/>
      <c r="C298" s="133" t="s">
        <v>2989</v>
      </c>
      <c r="D298" s="133" t="s">
        <v>194</v>
      </c>
      <c r="E298" s="134" t="s">
        <v>6494</v>
      </c>
      <c r="F298" s="135" t="s">
        <v>6495</v>
      </c>
      <c r="G298" s="136" t="s">
        <v>487</v>
      </c>
      <c r="H298" s="137">
        <v>1</v>
      </c>
      <c r="I298" s="138"/>
      <c r="J298" s="139">
        <f t="shared" si="70"/>
        <v>0</v>
      </c>
      <c r="K298" s="135" t="s">
        <v>6083</v>
      </c>
      <c r="L298" s="33"/>
      <c r="M298" s="140" t="s">
        <v>20</v>
      </c>
      <c r="N298" s="141" t="s">
        <v>51</v>
      </c>
      <c r="P298" s="142">
        <f t="shared" si="71"/>
        <v>0</v>
      </c>
      <c r="Q298" s="142">
        <v>0</v>
      </c>
      <c r="R298" s="142">
        <f t="shared" si="72"/>
        <v>0</v>
      </c>
      <c r="S298" s="142">
        <v>0</v>
      </c>
      <c r="T298" s="143">
        <f t="shared" si="73"/>
        <v>0</v>
      </c>
      <c r="AR298" s="144" t="s">
        <v>350</v>
      </c>
      <c r="AT298" s="144" t="s">
        <v>194</v>
      </c>
      <c r="AU298" s="144" t="s">
        <v>89</v>
      </c>
      <c r="AY298" s="18" t="s">
        <v>192</v>
      </c>
      <c r="BE298" s="145">
        <f t="shared" si="74"/>
        <v>0</v>
      </c>
      <c r="BF298" s="145">
        <f t="shared" si="75"/>
        <v>0</v>
      </c>
      <c r="BG298" s="145">
        <f t="shared" si="76"/>
        <v>0</v>
      </c>
      <c r="BH298" s="145">
        <f t="shared" si="77"/>
        <v>0</v>
      </c>
      <c r="BI298" s="145">
        <f t="shared" si="78"/>
        <v>0</v>
      </c>
      <c r="BJ298" s="18" t="s">
        <v>22</v>
      </c>
      <c r="BK298" s="145">
        <f t="shared" si="79"/>
        <v>0</v>
      </c>
      <c r="BL298" s="18" t="s">
        <v>350</v>
      </c>
      <c r="BM298" s="144" t="s">
        <v>6496</v>
      </c>
    </row>
    <row r="299" spans="2:65" s="1" customFormat="1" ht="24.15" customHeight="1" x14ac:dyDescent="0.2">
      <c r="B299" s="33"/>
      <c r="C299" s="133" t="s">
        <v>2994</v>
      </c>
      <c r="D299" s="133" t="s">
        <v>194</v>
      </c>
      <c r="E299" s="134" t="s">
        <v>6497</v>
      </c>
      <c r="F299" s="135" t="s">
        <v>6498</v>
      </c>
      <c r="G299" s="136" t="s">
        <v>487</v>
      </c>
      <c r="H299" s="137">
        <v>1</v>
      </c>
      <c r="I299" s="138"/>
      <c r="J299" s="139">
        <f t="shared" si="70"/>
        <v>0</v>
      </c>
      <c r="K299" s="135" t="s">
        <v>6083</v>
      </c>
      <c r="L299" s="33"/>
      <c r="M299" s="140" t="s">
        <v>20</v>
      </c>
      <c r="N299" s="141" t="s">
        <v>51</v>
      </c>
      <c r="P299" s="142">
        <f t="shared" si="71"/>
        <v>0</v>
      </c>
      <c r="Q299" s="142">
        <v>0</v>
      </c>
      <c r="R299" s="142">
        <f t="shared" si="72"/>
        <v>0</v>
      </c>
      <c r="S299" s="142">
        <v>0</v>
      </c>
      <c r="T299" s="143">
        <f t="shared" si="73"/>
        <v>0</v>
      </c>
      <c r="AR299" s="144" t="s">
        <v>350</v>
      </c>
      <c r="AT299" s="144" t="s">
        <v>194</v>
      </c>
      <c r="AU299" s="144" t="s">
        <v>89</v>
      </c>
      <c r="AY299" s="18" t="s">
        <v>192</v>
      </c>
      <c r="BE299" s="145">
        <f t="shared" si="74"/>
        <v>0</v>
      </c>
      <c r="BF299" s="145">
        <f t="shared" si="75"/>
        <v>0</v>
      </c>
      <c r="BG299" s="145">
        <f t="shared" si="76"/>
        <v>0</v>
      </c>
      <c r="BH299" s="145">
        <f t="shared" si="77"/>
        <v>0</v>
      </c>
      <c r="BI299" s="145">
        <f t="shared" si="78"/>
        <v>0</v>
      </c>
      <c r="BJ299" s="18" t="s">
        <v>22</v>
      </c>
      <c r="BK299" s="145">
        <f t="shared" si="79"/>
        <v>0</v>
      </c>
      <c r="BL299" s="18" t="s">
        <v>350</v>
      </c>
      <c r="BM299" s="144" t="s">
        <v>6499</v>
      </c>
    </row>
    <row r="300" spans="2:65" s="1" customFormat="1" ht="16.5" customHeight="1" x14ac:dyDescent="0.2">
      <c r="B300" s="33"/>
      <c r="C300" s="133" t="s">
        <v>2999</v>
      </c>
      <c r="D300" s="133" t="s">
        <v>194</v>
      </c>
      <c r="E300" s="134" t="s">
        <v>6500</v>
      </c>
      <c r="F300" s="135" t="s">
        <v>6501</v>
      </c>
      <c r="G300" s="136" t="s">
        <v>487</v>
      </c>
      <c r="H300" s="137">
        <v>1</v>
      </c>
      <c r="I300" s="138"/>
      <c r="J300" s="139">
        <f t="shared" si="70"/>
        <v>0</v>
      </c>
      <c r="K300" s="135" t="s">
        <v>6083</v>
      </c>
      <c r="L300" s="33"/>
      <c r="M300" s="140" t="s">
        <v>20</v>
      </c>
      <c r="N300" s="141" t="s">
        <v>51</v>
      </c>
      <c r="P300" s="142">
        <f t="shared" si="71"/>
        <v>0</v>
      </c>
      <c r="Q300" s="142">
        <v>0</v>
      </c>
      <c r="R300" s="142">
        <f t="shared" si="72"/>
        <v>0</v>
      </c>
      <c r="S300" s="142">
        <v>0</v>
      </c>
      <c r="T300" s="143">
        <f t="shared" si="73"/>
        <v>0</v>
      </c>
      <c r="AR300" s="144" t="s">
        <v>350</v>
      </c>
      <c r="AT300" s="144" t="s">
        <v>194</v>
      </c>
      <c r="AU300" s="144" t="s">
        <v>89</v>
      </c>
      <c r="AY300" s="18" t="s">
        <v>192</v>
      </c>
      <c r="BE300" s="145">
        <f t="shared" si="74"/>
        <v>0</v>
      </c>
      <c r="BF300" s="145">
        <f t="shared" si="75"/>
        <v>0</v>
      </c>
      <c r="BG300" s="145">
        <f t="shared" si="76"/>
        <v>0</v>
      </c>
      <c r="BH300" s="145">
        <f t="shared" si="77"/>
        <v>0</v>
      </c>
      <c r="BI300" s="145">
        <f t="shared" si="78"/>
        <v>0</v>
      </c>
      <c r="BJ300" s="18" t="s">
        <v>22</v>
      </c>
      <c r="BK300" s="145">
        <f t="shared" si="79"/>
        <v>0</v>
      </c>
      <c r="BL300" s="18" t="s">
        <v>350</v>
      </c>
      <c r="BM300" s="144" t="s">
        <v>6502</v>
      </c>
    </row>
    <row r="301" spans="2:65" s="1" customFormat="1" ht="24.15" customHeight="1" x14ac:dyDescent="0.2">
      <c r="B301" s="33"/>
      <c r="C301" s="133" t="s">
        <v>3003</v>
      </c>
      <c r="D301" s="133" t="s">
        <v>194</v>
      </c>
      <c r="E301" s="134" t="s">
        <v>6503</v>
      </c>
      <c r="F301" s="135" t="s">
        <v>6504</v>
      </c>
      <c r="G301" s="136" t="s">
        <v>487</v>
      </c>
      <c r="H301" s="137">
        <v>2</v>
      </c>
      <c r="I301" s="138"/>
      <c r="J301" s="139">
        <f t="shared" si="70"/>
        <v>0</v>
      </c>
      <c r="K301" s="135" t="s">
        <v>6083</v>
      </c>
      <c r="L301" s="33"/>
      <c r="M301" s="140" t="s">
        <v>20</v>
      </c>
      <c r="N301" s="141" t="s">
        <v>51</v>
      </c>
      <c r="P301" s="142">
        <f t="shared" si="71"/>
        <v>0</v>
      </c>
      <c r="Q301" s="142">
        <v>0</v>
      </c>
      <c r="R301" s="142">
        <f t="shared" si="72"/>
        <v>0</v>
      </c>
      <c r="S301" s="142">
        <v>0</v>
      </c>
      <c r="T301" s="143">
        <f t="shared" si="73"/>
        <v>0</v>
      </c>
      <c r="AR301" s="144" t="s">
        <v>350</v>
      </c>
      <c r="AT301" s="144" t="s">
        <v>194</v>
      </c>
      <c r="AU301" s="144" t="s">
        <v>89</v>
      </c>
      <c r="AY301" s="18" t="s">
        <v>192</v>
      </c>
      <c r="BE301" s="145">
        <f t="shared" si="74"/>
        <v>0</v>
      </c>
      <c r="BF301" s="145">
        <f t="shared" si="75"/>
        <v>0</v>
      </c>
      <c r="BG301" s="145">
        <f t="shared" si="76"/>
        <v>0</v>
      </c>
      <c r="BH301" s="145">
        <f t="shared" si="77"/>
        <v>0</v>
      </c>
      <c r="BI301" s="145">
        <f t="shared" si="78"/>
        <v>0</v>
      </c>
      <c r="BJ301" s="18" t="s">
        <v>22</v>
      </c>
      <c r="BK301" s="145">
        <f t="shared" si="79"/>
        <v>0</v>
      </c>
      <c r="BL301" s="18" t="s">
        <v>350</v>
      </c>
      <c r="BM301" s="144" t="s">
        <v>6505</v>
      </c>
    </row>
    <row r="302" spans="2:65" s="1" customFormat="1" ht="16.5" customHeight="1" x14ac:dyDescent="0.2">
      <c r="B302" s="33"/>
      <c r="C302" s="133" t="s">
        <v>3007</v>
      </c>
      <c r="D302" s="133" t="s">
        <v>194</v>
      </c>
      <c r="E302" s="134" t="s">
        <v>6506</v>
      </c>
      <c r="F302" s="135" t="s">
        <v>6507</v>
      </c>
      <c r="G302" s="136" t="s">
        <v>487</v>
      </c>
      <c r="H302" s="137">
        <v>2</v>
      </c>
      <c r="I302" s="138"/>
      <c r="J302" s="139">
        <f t="shared" si="70"/>
        <v>0</v>
      </c>
      <c r="K302" s="135" t="s">
        <v>6083</v>
      </c>
      <c r="L302" s="33"/>
      <c r="M302" s="140" t="s">
        <v>20</v>
      </c>
      <c r="N302" s="141" t="s">
        <v>51</v>
      </c>
      <c r="P302" s="142">
        <f t="shared" si="71"/>
        <v>0</v>
      </c>
      <c r="Q302" s="142">
        <v>0</v>
      </c>
      <c r="R302" s="142">
        <f t="shared" si="72"/>
        <v>0</v>
      </c>
      <c r="S302" s="142">
        <v>0</v>
      </c>
      <c r="T302" s="143">
        <f t="shared" si="73"/>
        <v>0</v>
      </c>
      <c r="AR302" s="144" t="s">
        <v>350</v>
      </c>
      <c r="AT302" s="144" t="s">
        <v>194</v>
      </c>
      <c r="AU302" s="144" t="s">
        <v>89</v>
      </c>
      <c r="AY302" s="18" t="s">
        <v>192</v>
      </c>
      <c r="BE302" s="145">
        <f t="shared" si="74"/>
        <v>0</v>
      </c>
      <c r="BF302" s="145">
        <f t="shared" si="75"/>
        <v>0</v>
      </c>
      <c r="BG302" s="145">
        <f t="shared" si="76"/>
        <v>0</v>
      </c>
      <c r="BH302" s="145">
        <f t="shared" si="77"/>
        <v>0</v>
      </c>
      <c r="BI302" s="145">
        <f t="shared" si="78"/>
        <v>0</v>
      </c>
      <c r="BJ302" s="18" t="s">
        <v>22</v>
      </c>
      <c r="BK302" s="145">
        <f t="shared" si="79"/>
        <v>0</v>
      </c>
      <c r="BL302" s="18" t="s">
        <v>350</v>
      </c>
      <c r="BM302" s="144" t="s">
        <v>6508</v>
      </c>
    </row>
    <row r="303" spans="2:65" s="1" customFormat="1" ht="24.15" customHeight="1" x14ac:dyDescent="0.2">
      <c r="B303" s="33"/>
      <c r="C303" s="133" t="s">
        <v>3012</v>
      </c>
      <c r="D303" s="133" t="s">
        <v>194</v>
      </c>
      <c r="E303" s="134" t="s">
        <v>6509</v>
      </c>
      <c r="F303" s="135" t="s">
        <v>6510</v>
      </c>
      <c r="G303" s="136" t="s">
        <v>898</v>
      </c>
      <c r="H303" s="137">
        <v>1.2</v>
      </c>
      <c r="I303" s="138"/>
      <c r="J303" s="139">
        <f t="shared" si="70"/>
        <v>0</v>
      </c>
      <c r="K303" s="135" t="s">
        <v>6083</v>
      </c>
      <c r="L303" s="33"/>
      <c r="M303" s="140" t="s">
        <v>20</v>
      </c>
      <c r="N303" s="141" t="s">
        <v>51</v>
      </c>
      <c r="P303" s="142">
        <f t="shared" si="71"/>
        <v>0</v>
      </c>
      <c r="Q303" s="142">
        <v>0</v>
      </c>
      <c r="R303" s="142">
        <f t="shared" si="72"/>
        <v>0</v>
      </c>
      <c r="S303" s="142">
        <v>0</v>
      </c>
      <c r="T303" s="143">
        <f t="shared" si="73"/>
        <v>0</v>
      </c>
      <c r="AR303" s="144" t="s">
        <v>350</v>
      </c>
      <c r="AT303" s="144" t="s">
        <v>194</v>
      </c>
      <c r="AU303" s="144" t="s">
        <v>89</v>
      </c>
      <c r="AY303" s="18" t="s">
        <v>192</v>
      </c>
      <c r="BE303" s="145">
        <f t="shared" si="74"/>
        <v>0</v>
      </c>
      <c r="BF303" s="145">
        <f t="shared" si="75"/>
        <v>0</v>
      </c>
      <c r="BG303" s="145">
        <f t="shared" si="76"/>
        <v>0</v>
      </c>
      <c r="BH303" s="145">
        <f t="shared" si="77"/>
        <v>0</v>
      </c>
      <c r="BI303" s="145">
        <f t="shared" si="78"/>
        <v>0</v>
      </c>
      <c r="BJ303" s="18" t="s">
        <v>22</v>
      </c>
      <c r="BK303" s="145">
        <f t="shared" si="79"/>
        <v>0</v>
      </c>
      <c r="BL303" s="18" t="s">
        <v>350</v>
      </c>
      <c r="BM303" s="144" t="s">
        <v>6511</v>
      </c>
    </row>
    <row r="304" spans="2:65" s="1" customFormat="1" ht="21.75" customHeight="1" x14ac:dyDescent="0.2">
      <c r="B304" s="33"/>
      <c r="C304" s="133" t="s">
        <v>3017</v>
      </c>
      <c r="D304" s="133" t="s">
        <v>194</v>
      </c>
      <c r="E304" s="134" t="s">
        <v>6512</v>
      </c>
      <c r="F304" s="135" t="s">
        <v>6177</v>
      </c>
      <c r="G304" s="136" t="s">
        <v>898</v>
      </c>
      <c r="H304" s="137">
        <v>1.2</v>
      </c>
      <c r="I304" s="138"/>
      <c r="J304" s="139">
        <f t="shared" si="70"/>
        <v>0</v>
      </c>
      <c r="K304" s="135" t="s">
        <v>6083</v>
      </c>
      <c r="L304" s="33"/>
      <c r="M304" s="140" t="s">
        <v>20</v>
      </c>
      <c r="N304" s="141" t="s">
        <v>51</v>
      </c>
      <c r="P304" s="142">
        <f t="shared" si="71"/>
        <v>0</v>
      </c>
      <c r="Q304" s="142">
        <v>0</v>
      </c>
      <c r="R304" s="142">
        <f t="shared" si="72"/>
        <v>0</v>
      </c>
      <c r="S304" s="142">
        <v>0</v>
      </c>
      <c r="T304" s="143">
        <f t="shared" si="73"/>
        <v>0</v>
      </c>
      <c r="AR304" s="144" t="s">
        <v>350</v>
      </c>
      <c r="AT304" s="144" t="s">
        <v>194</v>
      </c>
      <c r="AU304" s="144" t="s">
        <v>89</v>
      </c>
      <c r="AY304" s="18" t="s">
        <v>192</v>
      </c>
      <c r="BE304" s="145">
        <f t="shared" si="74"/>
        <v>0</v>
      </c>
      <c r="BF304" s="145">
        <f t="shared" si="75"/>
        <v>0</v>
      </c>
      <c r="BG304" s="145">
        <f t="shared" si="76"/>
        <v>0</v>
      </c>
      <c r="BH304" s="145">
        <f t="shared" si="77"/>
        <v>0</v>
      </c>
      <c r="BI304" s="145">
        <f t="shared" si="78"/>
        <v>0</v>
      </c>
      <c r="BJ304" s="18" t="s">
        <v>22</v>
      </c>
      <c r="BK304" s="145">
        <f t="shared" si="79"/>
        <v>0</v>
      </c>
      <c r="BL304" s="18" t="s">
        <v>350</v>
      </c>
      <c r="BM304" s="144" t="s">
        <v>6513</v>
      </c>
    </row>
    <row r="305" spans="2:65" s="11" customFormat="1" ht="22.8" customHeight="1" x14ac:dyDescent="0.25">
      <c r="B305" s="121"/>
      <c r="D305" s="122" t="s">
        <v>79</v>
      </c>
      <c r="E305" s="131" t="s">
        <v>243</v>
      </c>
      <c r="F305" s="131" t="s">
        <v>6514</v>
      </c>
      <c r="I305" s="124"/>
      <c r="J305" s="132">
        <f>BK305</f>
        <v>0</v>
      </c>
      <c r="L305" s="121"/>
      <c r="M305" s="126"/>
      <c r="P305" s="127">
        <f>SUM(P306:P350)</f>
        <v>0</v>
      </c>
      <c r="R305" s="127">
        <f>SUM(R306:R350)</f>
        <v>0</v>
      </c>
      <c r="T305" s="128">
        <f>SUM(T306:T350)</f>
        <v>0</v>
      </c>
      <c r="AR305" s="122" t="s">
        <v>22</v>
      </c>
      <c r="AT305" s="129" t="s">
        <v>79</v>
      </c>
      <c r="AU305" s="129" t="s">
        <v>22</v>
      </c>
      <c r="AY305" s="122" t="s">
        <v>192</v>
      </c>
      <c r="BK305" s="130">
        <f>SUM(BK306:BK350)</f>
        <v>0</v>
      </c>
    </row>
    <row r="306" spans="2:65" s="1" customFormat="1" ht="16.5" customHeight="1" x14ac:dyDescent="0.2">
      <c r="B306" s="33"/>
      <c r="C306" s="133" t="s">
        <v>5119</v>
      </c>
      <c r="D306" s="133" t="s">
        <v>194</v>
      </c>
      <c r="E306" s="134" t="s">
        <v>6515</v>
      </c>
      <c r="F306" s="135" t="s">
        <v>6516</v>
      </c>
      <c r="G306" s="136" t="s">
        <v>269</v>
      </c>
      <c r="H306" s="137">
        <v>40</v>
      </c>
      <c r="I306" s="138"/>
      <c r="J306" s="139">
        <f>ROUND(I306*H306,2)</f>
        <v>0</v>
      </c>
      <c r="K306" s="135" t="s">
        <v>198</v>
      </c>
      <c r="L306" s="33"/>
      <c r="M306" s="140" t="s">
        <v>20</v>
      </c>
      <c r="N306" s="141" t="s">
        <v>51</v>
      </c>
      <c r="P306" s="142">
        <f>O306*H306</f>
        <v>0</v>
      </c>
      <c r="Q306" s="142">
        <v>0</v>
      </c>
      <c r="R306" s="142">
        <f>Q306*H306</f>
        <v>0</v>
      </c>
      <c r="S306" s="142">
        <v>0</v>
      </c>
      <c r="T306" s="143">
        <f>S306*H306</f>
        <v>0</v>
      </c>
      <c r="AR306" s="144" t="s">
        <v>350</v>
      </c>
      <c r="AT306" s="144" t="s">
        <v>194</v>
      </c>
      <c r="AU306" s="144" t="s">
        <v>89</v>
      </c>
      <c r="AY306" s="18" t="s">
        <v>192</v>
      </c>
      <c r="BE306" s="145">
        <f>IF(N306="základní",J306,0)</f>
        <v>0</v>
      </c>
      <c r="BF306" s="145">
        <f>IF(N306="snížená",J306,0)</f>
        <v>0</v>
      </c>
      <c r="BG306" s="145">
        <f>IF(N306="zákl. přenesená",J306,0)</f>
        <v>0</v>
      </c>
      <c r="BH306" s="145">
        <f>IF(N306="sníž. přenesená",J306,0)</f>
        <v>0</v>
      </c>
      <c r="BI306" s="145">
        <f>IF(N306="nulová",J306,0)</f>
        <v>0</v>
      </c>
      <c r="BJ306" s="18" t="s">
        <v>22</v>
      </c>
      <c r="BK306" s="145">
        <f>ROUND(I306*H306,2)</f>
        <v>0</v>
      </c>
      <c r="BL306" s="18" t="s">
        <v>350</v>
      </c>
      <c r="BM306" s="144" t="s">
        <v>6517</v>
      </c>
    </row>
    <row r="307" spans="2:65" s="1" customFormat="1" ht="10.199999999999999" x14ac:dyDescent="0.2">
      <c r="B307" s="33"/>
      <c r="D307" s="146" t="s">
        <v>201</v>
      </c>
      <c r="F307" s="147" t="s">
        <v>6518</v>
      </c>
      <c r="I307" s="148"/>
      <c r="L307" s="33"/>
      <c r="M307" s="149"/>
      <c r="T307" s="54"/>
      <c r="AT307" s="18" t="s">
        <v>201</v>
      </c>
      <c r="AU307" s="18" t="s">
        <v>89</v>
      </c>
    </row>
    <row r="308" spans="2:65" s="1" customFormat="1" ht="16.5" customHeight="1" x14ac:dyDescent="0.2">
      <c r="B308" s="33"/>
      <c r="C308" s="133" t="s">
        <v>3024</v>
      </c>
      <c r="D308" s="133" t="s">
        <v>194</v>
      </c>
      <c r="E308" s="134" t="s">
        <v>6519</v>
      </c>
      <c r="F308" s="135" t="s">
        <v>6520</v>
      </c>
      <c r="G308" s="136" t="s">
        <v>269</v>
      </c>
      <c r="H308" s="137">
        <v>30</v>
      </c>
      <c r="I308" s="138"/>
      <c r="J308" s="139">
        <f>ROUND(I308*H308,2)</f>
        <v>0</v>
      </c>
      <c r="K308" s="135" t="s">
        <v>198</v>
      </c>
      <c r="L308" s="33"/>
      <c r="M308" s="140" t="s">
        <v>20</v>
      </c>
      <c r="N308" s="141" t="s">
        <v>51</v>
      </c>
      <c r="P308" s="142">
        <f>O308*H308</f>
        <v>0</v>
      </c>
      <c r="Q308" s="142">
        <v>0</v>
      </c>
      <c r="R308" s="142">
        <f>Q308*H308</f>
        <v>0</v>
      </c>
      <c r="S308" s="142">
        <v>0</v>
      </c>
      <c r="T308" s="143">
        <f>S308*H308</f>
        <v>0</v>
      </c>
      <c r="AR308" s="144" t="s">
        <v>350</v>
      </c>
      <c r="AT308" s="144" t="s">
        <v>194</v>
      </c>
      <c r="AU308" s="144" t="s">
        <v>89</v>
      </c>
      <c r="AY308" s="18" t="s">
        <v>192</v>
      </c>
      <c r="BE308" s="145">
        <f>IF(N308="základní",J308,0)</f>
        <v>0</v>
      </c>
      <c r="BF308" s="145">
        <f>IF(N308="snížená",J308,0)</f>
        <v>0</v>
      </c>
      <c r="BG308" s="145">
        <f>IF(N308="zákl. přenesená",J308,0)</f>
        <v>0</v>
      </c>
      <c r="BH308" s="145">
        <f>IF(N308="sníž. přenesená",J308,0)</f>
        <v>0</v>
      </c>
      <c r="BI308" s="145">
        <f>IF(N308="nulová",J308,0)</f>
        <v>0</v>
      </c>
      <c r="BJ308" s="18" t="s">
        <v>22</v>
      </c>
      <c r="BK308" s="145">
        <f>ROUND(I308*H308,2)</f>
        <v>0</v>
      </c>
      <c r="BL308" s="18" t="s">
        <v>350</v>
      </c>
      <c r="BM308" s="144" t="s">
        <v>6521</v>
      </c>
    </row>
    <row r="309" spans="2:65" s="1" customFormat="1" ht="10.199999999999999" x14ac:dyDescent="0.2">
      <c r="B309" s="33"/>
      <c r="D309" s="146" t="s">
        <v>201</v>
      </c>
      <c r="F309" s="147" t="s">
        <v>6522</v>
      </c>
      <c r="I309" s="148"/>
      <c r="L309" s="33"/>
      <c r="M309" s="149"/>
      <c r="T309" s="54"/>
      <c r="AT309" s="18" t="s">
        <v>201</v>
      </c>
      <c r="AU309" s="18" t="s">
        <v>89</v>
      </c>
    </row>
    <row r="310" spans="2:65" s="1" customFormat="1" ht="16.5" customHeight="1" x14ac:dyDescent="0.2">
      <c r="B310" s="33"/>
      <c r="C310" s="133" t="s">
        <v>3026</v>
      </c>
      <c r="D310" s="133" t="s">
        <v>194</v>
      </c>
      <c r="E310" s="134" t="s">
        <v>6523</v>
      </c>
      <c r="F310" s="135" t="s">
        <v>6524</v>
      </c>
      <c r="G310" s="136" t="s">
        <v>487</v>
      </c>
      <c r="H310" s="137">
        <v>11</v>
      </c>
      <c r="I310" s="138"/>
      <c r="J310" s="139">
        <f>ROUND(I310*H310,2)</f>
        <v>0</v>
      </c>
      <c r="K310" s="135" t="s">
        <v>198</v>
      </c>
      <c r="L310" s="33"/>
      <c r="M310" s="140" t="s">
        <v>20</v>
      </c>
      <c r="N310" s="141" t="s">
        <v>51</v>
      </c>
      <c r="P310" s="142">
        <f>O310*H310</f>
        <v>0</v>
      </c>
      <c r="Q310" s="142">
        <v>0</v>
      </c>
      <c r="R310" s="142">
        <f>Q310*H310</f>
        <v>0</v>
      </c>
      <c r="S310" s="142">
        <v>0</v>
      </c>
      <c r="T310" s="143">
        <f>S310*H310</f>
        <v>0</v>
      </c>
      <c r="AR310" s="144" t="s">
        <v>350</v>
      </c>
      <c r="AT310" s="144" t="s">
        <v>194</v>
      </c>
      <c r="AU310" s="144" t="s">
        <v>89</v>
      </c>
      <c r="AY310" s="18" t="s">
        <v>192</v>
      </c>
      <c r="BE310" s="145">
        <f>IF(N310="základní",J310,0)</f>
        <v>0</v>
      </c>
      <c r="BF310" s="145">
        <f>IF(N310="snížená",J310,0)</f>
        <v>0</v>
      </c>
      <c r="BG310" s="145">
        <f>IF(N310="zákl. přenesená",J310,0)</f>
        <v>0</v>
      </c>
      <c r="BH310" s="145">
        <f>IF(N310="sníž. přenesená",J310,0)</f>
        <v>0</v>
      </c>
      <c r="BI310" s="145">
        <f>IF(N310="nulová",J310,0)</f>
        <v>0</v>
      </c>
      <c r="BJ310" s="18" t="s">
        <v>22</v>
      </c>
      <c r="BK310" s="145">
        <f>ROUND(I310*H310,2)</f>
        <v>0</v>
      </c>
      <c r="BL310" s="18" t="s">
        <v>350</v>
      </c>
      <c r="BM310" s="144" t="s">
        <v>6525</v>
      </c>
    </row>
    <row r="311" spans="2:65" s="1" customFormat="1" ht="10.199999999999999" x14ac:dyDescent="0.2">
      <c r="B311" s="33"/>
      <c r="D311" s="146" t="s">
        <v>201</v>
      </c>
      <c r="F311" s="147" t="s">
        <v>6526</v>
      </c>
      <c r="I311" s="148"/>
      <c r="L311" s="33"/>
      <c r="M311" s="149"/>
      <c r="T311" s="54"/>
      <c r="AT311" s="18" t="s">
        <v>201</v>
      </c>
      <c r="AU311" s="18" t="s">
        <v>89</v>
      </c>
    </row>
    <row r="312" spans="2:65" s="1" customFormat="1" ht="16.5" customHeight="1" x14ac:dyDescent="0.2">
      <c r="B312" s="33"/>
      <c r="C312" s="133" t="s">
        <v>3029</v>
      </c>
      <c r="D312" s="133" t="s">
        <v>194</v>
      </c>
      <c r="E312" s="134" t="s">
        <v>6527</v>
      </c>
      <c r="F312" s="135" t="s">
        <v>6528</v>
      </c>
      <c r="G312" s="136" t="s">
        <v>487</v>
      </c>
      <c r="H312" s="137">
        <v>7</v>
      </c>
      <c r="I312" s="138"/>
      <c r="J312" s="139">
        <f>ROUND(I312*H312,2)</f>
        <v>0</v>
      </c>
      <c r="K312" s="135" t="s">
        <v>198</v>
      </c>
      <c r="L312" s="33"/>
      <c r="M312" s="140" t="s">
        <v>20</v>
      </c>
      <c r="N312" s="141" t="s">
        <v>51</v>
      </c>
      <c r="P312" s="142">
        <f>O312*H312</f>
        <v>0</v>
      </c>
      <c r="Q312" s="142">
        <v>0</v>
      </c>
      <c r="R312" s="142">
        <f>Q312*H312</f>
        <v>0</v>
      </c>
      <c r="S312" s="142">
        <v>0</v>
      </c>
      <c r="T312" s="143">
        <f>S312*H312</f>
        <v>0</v>
      </c>
      <c r="AR312" s="144" t="s">
        <v>350</v>
      </c>
      <c r="AT312" s="144" t="s">
        <v>194</v>
      </c>
      <c r="AU312" s="144" t="s">
        <v>89</v>
      </c>
      <c r="AY312" s="18" t="s">
        <v>192</v>
      </c>
      <c r="BE312" s="145">
        <f>IF(N312="základní",J312,0)</f>
        <v>0</v>
      </c>
      <c r="BF312" s="145">
        <f>IF(N312="snížená",J312,0)</f>
        <v>0</v>
      </c>
      <c r="BG312" s="145">
        <f>IF(N312="zákl. přenesená",J312,0)</f>
        <v>0</v>
      </c>
      <c r="BH312" s="145">
        <f>IF(N312="sníž. přenesená",J312,0)</f>
        <v>0</v>
      </c>
      <c r="BI312" s="145">
        <f>IF(N312="nulová",J312,0)</f>
        <v>0</v>
      </c>
      <c r="BJ312" s="18" t="s">
        <v>22</v>
      </c>
      <c r="BK312" s="145">
        <f>ROUND(I312*H312,2)</f>
        <v>0</v>
      </c>
      <c r="BL312" s="18" t="s">
        <v>350</v>
      </c>
      <c r="BM312" s="144" t="s">
        <v>6529</v>
      </c>
    </row>
    <row r="313" spans="2:65" s="1" customFormat="1" ht="10.199999999999999" x14ac:dyDescent="0.2">
      <c r="B313" s="33"/>
      <c r="D313" s="146" t="s">
        <v>201</v>
      </c>
      <c r="F313" s="147" t="s">
        <v>6530</v>
      </c>
      <c r="I313" s="148"/>
      <c r="L313" s="33"/>
      <c r="M313" s="149"/>
      <c r="T313" s="54"/>
      <c r="AT313" s="18" t="s">
        <v>201</v>
      </c>
      <c r="AU313" s="18" t="s">
        <v>89</v>
      </c>
    </row>
    <row r="314" spans="2:65" s="1" customFormat="1" ht="16.5" customHeight="1" x14ac:dyDescent="0.2">
      <c r="B314" s="33"/>
      <c r="C314" s="133" t="s">
        <v>4139</v>
      </c>
      <c r="D314" s="133" t="s">
        <v>194</v>
      </c>
      <c r="E314" s="134" t="s">
        <v>6531</v>
      </c>
      <c r="F314" s="135" t="s">
        <v>6532</v>
      </c>
      <c r="G314" s="136" t="s">
        <v>487</v>
      </c>
      <c r="H314" s="137">
        <v>2</v>
      </c>
      <c r="I314" s="138"/>
      <c r="J314" s="139">
        <f>ROUND(I314*H314,2)</f>
        <v>0</v>
      </c>
      <c r="K314" s="135" t="s">
        <v>198</v>
      </c>
      <c r="L314" s="33"/>
      <c r="M314" s="140" t="s">
        <v>20</v>
      </c>
      <c r="N314" s="141" t="s">
        <v>51</v>
      </c>
      <c r="P314" s="142">
        <f>O314*H314</f>
        <v>0</v>
      </c>
      <c r="Q314" s="142">
        <v>0</v>
      </c>
      <c r="R314" s="142">
        <f>Q314*H314</f>
        <v>0</v>
      </c>
      <c r="S314" s="142">
        <v>0</v>
      </c>
      <c r="T314" s="143">
        <f>S314*H314</f>
        <v>0</v>
      </c>
      <c r="AR314" s="144" t="s">
        <v>350</v>
      </c>
      <c r="AT314" s="144" t="s">
        <v>194</v>
      </c>
      <c r="AU314" s="144" t="s">
        <v>89</v>
      </c>
      <c r="AY314" s="18" t="s">
        <v>192</v>
      </c>
      <c r="BE314" s="145">
        <f>IF(N314="základní",J314,0)</f>
        <v>0</v>
      </c>
      <c r="BF314" s="145">
        <f>IF(N314="snížená",J314,0)</f>
        <v>0</v>
      </c>
      <c r="BG314" s="145">
        <f>IF(N314="zákl. přenesená",J314,0)</f>
        <v>0</v>
      </c>
      <c r="BH314" s="145">
        <f>IF(N314="sníž. přenesená",J314,0)</f>
        <v>0</v>
      </c>
      <c r="BI314" s="145">
        <f>IF(N314="nulová",J314,0)</f>
        <v>0</v>
      </c>
      <c r="BJ314" s="18" t="s">
        <v>22</v>
      </c>
      <c r="BK314" s="145">
        <f>ROUND(I314*H314,2)</f>
        <v>0</v>
      </c>
      <c r="BL314" s="18" t="s">
        <v>350</v>
      </c>
      <c r="BM314" s="144" t="s">
        <v>6533</v>
      </c>
    </row>
    <row r="315" spans="2:65" s="1" customFormat="1" ht="10.199999999999999" x14ac:dyDescent="0.2">
      <c r="B315" s="33"/>
      <c r="D315" s="146" t="s">
        <v>201</v>
      </c>
      <c r="F315" s="147" t="s">
        <v>6534</v>
      </c>
      <c r="I315" s="148"/>
      <c r="L315" s="33"/>
      <c r="M315" s="149"/>
      <c r="T315" s="54"/>
      <c r="AT315" s="18" t="s">
        <v>201</v>
      </c>
      <c r="AU315" s="18" t="s">
        <v>89</v>
      </c>
    </row>
    <row r="316" spans="2:65" s="1" customFormat="1" ht="16.5" customHeight="1" x14ac:dyDescent="0.2">
      <c r="B316" s="33"/>
      <c r="C316" s="133" t="s">
        <v>3047</v>
      </c>
      <c r="D316" s="133" t="s">
        <v>194</v>
      </c>
      <c r="E316" s="134" t="s">
        <v>6535</v>
      </c>
      <c r="F316" s="135" t="s">
        <v>6536</v>
      </c>
      <c r="G316" s="136" t="s">
        <v>269</v>
      </c>
      <c r="H316" s="137">
        <v>25</v>
      </c>
      <c r="I316" s="138"/>
      <c r="J316" s="139">
        <f>ROUND(I316*H316,2)</f>
        <v>0</v>
      </c>
      <c r="K316" s="135" t="s">
        <v>198</v>
      </c>
      <c r="L316" s="33"/>
      <c r="M316" s="140" t="s">
        <v>20</v>
      </c>
      <c r="N316" s="141" t="s">
        <v>51</v>
      </c>
      <c r="P316" s="142">
        <f>O316*H316</f>
        <v>0</v>
      </c>
      <c r="Q316" s="142">
        <v>0</v>
      </c>
      <c r="R316" s="142">
        <f>Q316*H316</f>
        <v>0</v>
      </c>
      <c r="S316" s="142">
        <v>0</v>
      </c>
      <c r="T316" s="143">
        <f>S316*H316</f>
        <v>0</v>
      </c>
      <c r="AR316" s="144" t="s">
        <v>350</v>
      </c>
      <c r="AT316" s="144" t="s">
        <v>194</v>
      </c>
      <c r="AU316" s="144" t="s">
        <v>89</v>
      </c>
      <c r="AY316" s="18" t="s">
        <v>192</v>
      </c>
      <c r="BE316" s="145">
        <f>IF(N316="základní",J316,0)</f>
        <v>0</v>
      </c>
      <c r="BF316" s="145">
        <f>IF(N316="snížená",J316,0)</f>
        <v>0</v>
      </c>
      <c r="BG316" s="145">
        <f>IF(N316="zákl. přenesená",J316,0)</f>
        <v>0</v>
      </c>
      <c r="BH316" s="145">
        <f>IF(N316="sníž. přenesená",J316,0)</f>
        <v>0</v>
      </c>
      <c r="BI316" s="145">
        <f>IF(N316="nulová",J316,0)</f>
        <v>0</v>
      </c>
      <c r="BJ316" s="18" t="s">
        <v>22</v>
      </c>
      <c r="BK316" s="145">
        <f>ROUND(I316*H316,2)</f>
        <v>0</v>
      </c>
      <c r="BL316" s="18" t="s">
        <v>350</v>
      </c>
      <c r="BM316" s="144" t="s">
        <v>6537</v>
      </c>
    </row>
    <row r="317" spans="2:65" s="1" customFormat="1" ht="10.199999999999999" x14ac:dyDescent="0.2">
      <c r="B317" s="33"/>
      <c r="D317" s="146" t="s">
        <v>201</v>
      </c>
      <c r="F317" s="147" t="s">
        <v>6538</v>
      </c>
      <c r="I317" s="148"/>
      <c r="L317" s="33"/>
      <c r="M317" s="149"/>
      <c r="T317" s="54"/>
      <c r="AT317" s="18" t="s">
        <v>201</v>
      </c>
      <c r="AU317" s="18" t="s">
        <v>89</v>
      </c>
    </row>
    <row r="318" spans="2:65" s="1" customFormat="1" ht="16.5" customHeight="1" x14ac:dyDescent="0.2">
      <c r="B318" s="33"/>
      <c r="C318" s="133" t="s">
        <v>3056</v>
      </c>
      <c r="D318" s="133" t="s">
        <v>194</v>
      </c>
      <c r="E318" s="134" t="s">
        <v>6539</v>
      </c>
      <c r="F318" s="135" t="s">
        <v>6540</v>
      </c>
      <c r="G318" s="136" t="s">
        <v>269</v>
      </c>
      <c r="H318" s="137">
        <v>20</v>
      </c>
      <c r="I318" s="138"/>
      <c r="J318" s="139">
        <f>ROUND(I318*H318,2)</f>
        <v>0</v>
      </c>
      <c r="K318" s="135" t="s">
        <v>198</v>
      </c>
      <c r="L318" s="33"/>
      <c r="M318" s="140" t="s">
        <v>20</v>
      </c>
      <c r="N318" s="141" t="s">
        <v>51</v>
      </c>
      <c r="P318" s="142">
        <f>O318*H318</f>
        <v>0</v>
      </c>
      <c r="Q318" s="142">
        <v>0</v>
      </c>
      <c r="R318" s="142">
        <f>Q318*H318</f>
        <v>0</v>
      </c>
      <c r="S318" s="142">
        <v>0</v>
      </c>
      <c r="T318" s="143">
        <f>S318*H318</f>
        <v>0</v>
      </c>
      <c r="AR318" s="144" t="s">
        <v>350</v>
      </c>
      <c r="AT318" s="144" t="s">
        <v>194</v>
      </c>
      <c r="AU318" s="144" t="s">
        <v>89</v>
      </c>
      <c r="AY318" s="18" t="s">
        <v>192</v>
      </c>
      <c r="BE318" s="145">
        <f>IF(N318="základní",J318,0)</f>
        <v>0</v>
      </c>
      <c r="BF318" s="145">
        <f>IF(N318="snížená",J318,0)</f>
        <v>0</v>
      </c>
      <c r="BG318" s="145">
        <f>IF(N318="zákl. přenesená",J318,0)</f>
        <v>0</v>
      </c>
      <c r="BH318" s="145">
        <f>IF(N318="sníž. přenesená",J318,0)</f>
        <v>0</v>
      </c>
      <c r="BI318" s="145">
        <f>IF(N318="nulová",J318,0)</f>
        <v>0</v>
      </c>
      <c r="BJ318" s="18" t="s">
        <v>22</v>
      </c>
      <c r="BK318" s="145">
        <f>ROUND(I318*H318,2)</f>
        <v>0</v>
      </c>
      <c r="BL318" s="18" t="s">
        <v>350</v>
      </c>
      <c r="BM318" s="144" t="s">
        <v>6541</v>
      </c>
    </row>
    <row r="319" spans="2:65" s="1" customFormat="1" ht="10.199999999999999" x14ac:dyDescent="0.2">
      <c r="B319" s="33"/>
      <c r="D319" s="146" t="s">
        <v>201</v>
      </c>
      <c r="F319" s="147" t="s">
        <v>6542</v>
      </c>
      <c r="I319" s="148"/>
      <c r="L319" s="33"/>
      <c r="M319" s="149"/>
      <c r="T319" s="54"/>
      <c r="AT319" s="18" t="s">
        <v>201</v>
      </c>
      <c r="AU319" s="18" t="s">
        <v>89</v>
      </c>
    </row>
    <row r="320" spans="2:65" s="1" customFormat="1" ht="16.5" customHeight="1" x14ac:dyDescent="0.2">
      <c r="B320" s="33"/>
      <c r="C320" s="133" t="s">
        <v>3062</v>
      </c>
      <c r="D320" s="133" t="s">
        <v>194</v>
      </c>
      <c r="E320" s="134" t="s">
        <v>6543</v>
      </c>
      <c r="F320" s="135" t="s">
        <v>6544</v>
      </c>
      <c r="G320" s="136" t="s">
        <v>269</v>
      </c>
      <c r="H320" s="137">
        <v>30</v>
      </c>
      <c r="I320" s="138"/>
      <c r="J320" s="139">
        <f>ROUND(I320*H320,2)</f>
        <v>0</v>
      </c>
      <c r="K320" s="135" t="s">
        <v>198</v>
      </c>
      <c r="L320" s="33"/>
      <c r="M320" s="140" t="s">
        <v>20</v>
      </c>
      <c r="N320" s="141" t="s">
        <v>51</v>
      </c>
      <c r="P320" s="142">
        <f>O320*H320</f>
        <v>0</v>
      </c>
      <c r="Q320" s="142">
        <v>0</v>
      </c>
      <c r="R320" s="142">
        <f>Q320*H320</f>
        <v>0</v>
      </c>
      <c r="S320" s="142">
        <v>0</v>
      </c>
      <c r="T320" s="143">
        <f>S320*H320</f>
        <v>0</v>
      </c>
      <c r="AR320" s="144" t="s">
        <v>350</v>
      </c>
      <c r="AT320" s="144" t="s">
        <v>194</v>
      </c>
      <c r="AU320" s="144" t="s">
        <v>89</v>
      </c>
      <c r="AY320" s="18" t="s">
        <v>192</v>
      </c>
      <c r="BE320" s="145">
        <f>IF(N320="základní",J320,0)</f>
        <v>0</v>
      </c>
      <c r="BF320" s="145">
        <f>IF(N320="snížená",J320,0)</f>
        <v>0</v>
      </c>
      <c r="BG320" s="145">
        <f>IF(N320="zákl. přenesená",J320,0)</f>
        <v>0</v>
      </c>
      <c r="BH320" s="145">
        <f>IF(N320="sníž. přenesená",J320,0)</f>
        <v>0</v>
      </c>
      <c r="BI320" s="145">
        <f>IF(N320="nulová",J320,0)</f>
        <v>0</v>
      </c>
      <c r="BJ320" s="18" t="s">
        <v>22</v>
      </c>
      <c r="BK320" s="145">
        <f>ROUND(I320*H320,2)</f>
        <v>0</v>
      </c>
      <c r="BL320" s="18" t="s">
        <v>350</v>
      </c>
      <c r="BM320" s="144" t="s">
        <v>6545</v>
      </c>
    </row>
    <row r="321" spans="2:65" s="1" customFormat="1" ht="10.199999999999999" x14ac:dyDescent="0.2">
      <c r="B321" s="33"/>
      <c r="D321" s="146" t="s">
        <v>201</v>
      </c>
      <c r="F321" s="147" t="s">
        <v>6546</v>
      </c>
      <c r="I321" s="148"/>
      <c r="L321" s="33"/>
      <c r="M321" s="149"/>
      <c r="T321" s="54"/>
      <c r="AT321" s="18" t="s">
        <v>201</v>
      </c>
      <c r="AU321" s="18" t="s">
        <v>89</v>
      </c>
    </row>
    <row r="322" spans="2:65" s="1" customFormat="1" ht="16.5" customHeight="1" x14ac:dyDescent="0.2">
      <c r="B322" s="33"/>
      <c r="C322" s="133" t="s">
        <v>3068</v>
      </c>
      <c r="D322" s="133" t="s">
        <v>194</v>
      </c>
      <c r="E322" s="134" t="s">
        <v>6547</v>
      </c>
      <c r="F322" s="135" t="s">
        <v>6548</v>
      </c>
      <c r="G322" s="136" t="s">
        <v>269</v>
      </c>
      <c r="H322" s="137">
        <v>10</v>
      </c>
      <c r="I322" s="138"/>
      <c r="J322" s="139">
        <f>ROUND(I322*H322,2)</f>
        <v>0</v>
      </c>
      <c r="K322" s="135" t="s">
        <v>198</v>
      </c>
      <c r="L322" s="33"/>
      <c r="M322" s="140" t="s">
        <v>20</v>
      </c>
      <c r="N322" s="141" t="s">
        <v>51</v>
      </c>
      <c r="P322" s="142">
        <f>O322*H322</f>
        <v>0</v>
      </c>
      <c r="Q322" s="142">
        <v>0</v>
      </c>
      <c r="R322" s="142">
        <f>Q322*H322</f>
        <v>0</v>
      </c>
      <c r="S322" s="142">
        <v>0</v>
      </c>
      <c r="T322" s="143">
        <f>S322*H322</f>
        <v>0</v>
      </c>
      <c r="AR322" s="144" t="s">
        <v>350</v>
      </c>
      <c r="AT322" s="144" t="s">
        <v>194</v>
      </c>
      <c r="AU322" s="144" t="s">
        <v>89</v>
      </c>
      <c r="AY322" s="18" t="s">
        <v>192</v>
      </c>
      <c r="BE322" s="145">
        <f>IF(N322="základní",J322,0)</f>
        <v>0</v>
      </c>
      <c r="BF322" s="145">
        <f>IF(N322="snížená",J322,0)</f>
        <v>0</v>
      </c>
      <c r="BG322" s="145">
        <f>IF(N322="zákl. přenesená",J322,0)</f>
        <v>0</v>
      </c>
      <c r="BH322" s="145">
        <f>IF(N322="sníž. přenesená",J322,0)</f>
        <v>0</v>
      </c>
      <c r="BI322" s="145">
        <f>IF(N322="nulová",J322,0)</f>
        <v>0</v>
      </c>
      <c r="BJ322" s="18" t="s">
        <v>22</v>
      </c>
      <c r="BK322" s="145">
        <f>ROUND(I322*H322,2)</f>
        <v>0</v>
      </c>
      <c r="BL322" s="18" t="s">
        <v>350</v>
      </c>
      <c r="BM322" s="144" t="s">
        <v>6549</v>
      </c>
    </row>
    <row r="323" spans="2:65" s="1" customFormat="1" ht="10.199999999999999" x14ac:dyDescent="0.2">
      <c r="B323" s="33"/>
      <c r="D323" s="146" t="s">
        <v>201</v>
      </c>
      <c r="F323" s="147" t="s">
        <v>6550</v>
      </c>
      <c r="I323" s="148"/>
      <c r="L323" s="33"/>
      <c r="M323" s="149"/>
      <c r="T323" s="54"/>
      <c r="AT323" s="18" t="s">
        <v>201</v>
      </c>
      <c r="AU323" s="18" t="s">
        <v>89</v>
      </c>
    </row>
    <row r="324" spans="2:65" s="1" customFormat="1" ht="16.5" customHeight="1" x14ac:dyDescent="0.2">
      <c r="B324" s="33"/>
      <c r="C324" s="133" t="s">
        <v>3076</v>
      </c>
      <c r="D324" s="133" t="s">
        <v>194</v>
      </c>
      <c r="E324" s="134" t="s">
        <v>6551</v>
      </c>
      <c r="F324" s="135" t="s">
        <v>6552</v>
      </c>
      <c r="G324" s="136" t="s">
        <v>487</v>
      </c>
      <c r="H324" s="137">
        <v>1</v>
      </c>
      <c r="I324" s="138"/>
      <c r="J324" s="139">
        <f>ROUND(I324*H324,2)</f>
        <v>0</v>
      </c>
      <c r="K324" s="135" t="s">
        <v>198</v>
      </c>
      <c r="L324" s="33"/>
      <c r="M324" s="140" t="s">
        <v>20</v>
      </c>
      <c r="N324" s="141" t="s">
        <v>51</v>
      </c>
      <c r="P324" s="142">
        <f>O324*H324</f>
        <v>0</v>
      </c>
      <c r="Q324" s="142">
        <v>0</v>
      </c>
      <c r="R324" s="142">
        <f>Q324*H324</f>
        <v>0</v>
      </c>
      <c r="S324" s="142">
        <v>0</v>
      </c>
      <c r="T324" s="143">
        <f>S324*H324</f>
        <v>0</v>
      </c>
      <c r="AR324" s="144" t="s">
        <v>350</v>
      </c>
      <c r="AT324" s="144" t="s">
        <v>194</v>
      </c>
      <c r="AU324" s="144" t="s">
        <v>89</v>
      </c>
      <c r="AY324" s="18" t="s">
        <v>192</v>
      </c>
      <c r="BE324" s="145">
        <f>IF(N324="základní",J324,0)</f>
        <v>0</v>
      </c>
      <c r="BF324" s="145">
        <f>IF(N324="snížená",J324,0)</f>
        <v>0</v>
      </c>
      <c r="BG324" s="145">
        <f>IF(N324="zákl. přenesená",J324,0)</f>
        <v>0</v>
      </c>
      <c r="BH324" s="145">
        <f>IF(N324="sníž. přenesená",J324,0)</f>
        <v>0</v>
      </c>
      <c r="BI324" s="145">
        <f>IF(N324="nulová",J324,0)</f>
        <v>0</v>
      </c>
      <c r="BJ324" s="18" t="s">
        <v>22</v>
      </c>
      <c r="BK324" s="145">
        <f>ROUND(I324*H324,2)</f>
        <v>0</v>
      </c>
      <c r="BL324" s="18" t="s">
        <v>350</v>
      </c>
      <c r="BM324" s="144" t="s">
        <v>6553</v>
      </c>
    </row>
    <row r="325" spans="2:65" s="1" customFormat="1" ht="10.199999999999999" x14ac:dyDescent="0.2">
      <c r="B325" s="33"/>
      <c r="D325" s="146" t="s">
        <v>201</v>
      </c>
      <c r="F325" s="147" t="s">
        <v>6554</v>
      </c>
      <c r="I325" s="148"/>
      <c r="L325" s="33"/>
      <c r="M325" s="149"/>
      <c r="T325" s="54"/>
      <c r="AT325" s="18" t="s">
        <v>201</v>
      </c>
      <c r="AU325" s="18" t="s">
        <v>89</v>
      </c>
    </row>
    <row r="326" spans="2:65" s="1" customFormat="1" ht="16.5" customHeight="1" x14ac:dyDescent="0.2">
      <c r="B326" s="33"/>
      <c r="C326" s="133" t="s">
        <v>3083</v>
      </c>
      <c r="D326" s="133" t="s">
        <v>194</v>
      </c>
      <c r="E326" s="134" t="s">
        <v>6555</v>
      </c>
      <c r="F326" s="135" t="s">
        <v>6556</v>
      </c>
      <c r="G326" s="136" t="s">
        <v>487</v>
      </c>
      <c r="H326" s="137">
        <v>6</v>
      </c>
      <c r="I326" s="138"/>
      <c r="J326" s="139">
        <f>ROUND(I326*H326,2)</f>
        <v>0</v>
      </c>
      <c r="K326" s="135" t="s">
        <v>198</v>
      </c>
      <c r="L326" s="33"/>
      <c r="M326" s="140" t="s">
        <v>20</v>
      </c>
      <c r="N326" s="141" t="s">
        <v>51</v>
      </c>
      <c r="P326" s="142">
        <f>O326*H326</f>
        <v>0</v>
      </c>
      <c r="Q326" s="142">
        <v>0</v>
      </c>
      <c r="R326" s="142">
        <f>Q326*H326</f>
        <v>0</v>
      </c>
      <c r="S326" s="142">
        <v>0</v>
      </c>
      <c r="T326" s="143">
        <f>S326*H326</f>
        <v>0</v>
      </c>
      <c r="AR326" s="144" t="s">
        <v>350</v>
      </c>
      <c r="AT326" s="144" t="s">
        <v>194</v>
      </c>
      <c r="AU326" s="144" t="s">
        <v>89</v>
      </c>
      <c r="AY326" s="18" t="s">
        <v>192</v>
      </c>
      <c r="BE326" s="145">
        <f>IF(N326="základní",J326,0)</f>
        <v>0</v>
      </c>
      <c r="BF326" s="145">
        <f>IF(N326="snížená",J326,0)</f>
        <v>0</v>
      </c>
      <c r="BG326" s="145">
        <f>IF(N326="zákl. přenesená",J326,0)</f>
        <v>0</v>
      </c>
      <c r="BH326" s="145">
        <f>IF(N326="sníž. přenesená",J326,0)</f>
        <v>0</v>
      </c>
      <c r="BI326" s="145">
        <f>IF(N326="nulová",J326,0)</f>
        <v>0</v>
      </c>
      <c r="BJ326" s="18" t="s">
        <v>22</v>
      </c>
      <c r="BK326" s="145">
        <f>ROUND(I326*H326,2)</f>
        <v>0</v>
      </c>
      <c r="BL326" s="18" t="s">
        <v>350</v>
      </c>
      <c r="BM326" s="144" t="s">
        <v>6557</v>
      </c>
    </row>
    <row r="327" spans="2:65" s="1" customFormat="1" ht="10.199999999999999" x14ac:dyDescent="0.2">
      <c r="B327" s="33"/>
      <c r="D327" s="146" t="s">
        <v>201</v>
      </c>
      <c r="F327" s="147" t="s">
        <v>6558</v>
      </c>
      <c r="I327" s="148"/>
      <c r="L327" s="33"/>
      <c r="M327" s="149"/>
      <c r="T327" s="54"/>
      <c r="AT327" s="18" t="s">
        <v>201</v>
      </c>
      <c r="AU327" s="18" t="s">
        <v>89</v>
      </c>
    </row>
    <row r="328" spans="2:65" s="1" customFormat="1" ht="16.5" customHeight="1" x14ac:dyDescent="0.2">
      <c r="B328" s="33"/>
      <c r="C328" s="133" t="s">
        <v>3090</v>
      </c>
      <c r="D328" s="133" t="s">
        <v>194</v>
      </c>
      <c r="E328" s="134" t="s">
        <v>6559</v>
      </c>
      <c r="F328" s="135" t="s">
        <v>6560</v>
      </c>
      <c r="G328" s="136" t="s">
        <v>487</v>
      </c>
      <c r="H328" s="137">
        <v>3</v>
      </c>
      <c r="I328" s="138"/>
      <c r="J328" s="139">
        <f>ROUND(I328*H328,2)</f>
        <v>0</v>
      </c>
      <c r="K328" s="135" t="s">
        <v>198</v>
      </c>
      <c r="L328" s="33"/>
      <c r="M328" s="140" t="s">
        <v>20</v>
      </c>
      <c r="N328" s="141" t="s">
        <v>51</v>
      </c>
      <c r="P328" s="142">
        <f>O328*H328</f>
        <v>0</v>
      </c>
      <c r="Q328" s="142">
        <v>0</v>
      </c>
      <c r="R328" s="142">
        <f>Q328*H328</f>
        <v>0</v>
      </c>
      <c r="S328" s="142">
        <v>0</v>
      </c>
      <c r="T328" s="143">
        <f>S328*H328</f>
        <v>0</v>
      </c>
      <c r="AR328" s="144" t="s">
        <v>350</v>
      </c>
      <c r="AT328" s="144" t="s">
        <v>194</v>
      </c>
      <c r="AU328" s="144" t="s">
        <v>89</v>
      </c>
      <c r="AY328" s="18" t="s">
        <v>192</v>
      </c>
      <c r="BE328" s="145">
        <f>IF(N328="základní",J328,0)</f>
        <v>0</v>
      </c>
      <c r="BF328" s="145">
        <f>IF(N328="snížená",J328,0)</f>
        <v>0</v>
      </c>
      <c r="BG328" s="145">
        <f>IF(N328="zákl. přenesená",J328,0)</f>
        <v>0</v>
      </c>
      <c r="BH328" s="145">
        <f>IF(N328="sníž. přenesená",J328,0)</f>
        <v>0</v>
      </c>
      <c r="BI328" s="145">
        <f>IF(N328="nulová",J328,0)</f>
        <v>0</v>
      </c>
      <c r="BJ328" s="18" t="s">
        <v>22</v>
      </c>
      <c r="BK328" s="145">
        <f>ROUND(I328*H328,2)</f>
        <v>0</v>
      </c>
      <c r="BL328" s="18" t="s">
        <v>350</v>
      </c>
      <c r="BM328" s="144" t="s">
        <v>6561</v>
      </c>
    </row>
    <row r="329" spans="2:65" s="1" customFormat="1" ht="10.199999999999999" x14ac:dyDescent="0.2">
      <c r="B329" s="33"/>
      <c r="D329" s="146" t="s">
        <v>201</v>
      </c>
      <c r="F329" s="147" t="s">
        <v>6562</v>
      </c>
      <c r="I329" s="148"/>
      <c r="L329" s="33"/>
      <c r="M329" s="149"/>
      <c r="T329" s="54"/>
      <c r="AT329" s="18" t="s">
        <v>201</v>
      </c>
      <c r="AU329" s="18" t="s">
        <v>89</v>
      </c>
    </row>
    <row r="330" spans="2:65" s="1" customFormat="1" ht="16.5" customHeight="1" x14ac:dyDescent="0.2">
      <c r="B330" s="33"/>
      <c r="C330" s="133" t="s">
        <v>3096</v>
      </c>
      <c r="D330" s="133" t="s">
        <v>194</v>
      </c>
      <c r="E330" s="134" t="s">
        <v>6563</v>
      </c>
      <c r="F330" s="135" t="s">
        <v>6564</v>
      </c>
      <c r="G330" s="136" t="s">
        <v>487</v>
      </c>
      <c r="H330" s="137">
        <v>5</v>
      </c>
      <c r="I330" s="138"/>
      <c r="J330" s="139">
        <f>ROUND(I330*H330,2)</f>
        <v>0</v>
      </c>
      <c r="K330" s="135" t="s">
        <v>198</v>
      </c>
      <c r="L330" s="33"/>
      <c r="M330" s="140" t="s">
        <v>20</v>
      </c>
      <c r="N330" s="141" t="s">
        <v>51</v>
      </c>
      <c r="P330" s="142">
        <f>O330*H330</f>
        <v>0</v>
      </c>
      <c r="Q330" s="142">
        <v>0</v>
      </c>
      <c r="R330" s="142">
        <f>Q330*H330</f>
        <v>0</v>
      </c>
      <c r="S330" s="142">
        <v>0</v>
      </c>
      <c r="T330" s="143">
        <f>S330*H330</f>
        <v>0</v>
      </c>
      <c r="AR330" s="144" t="s">
        <v>350</v>
      </c>
      <c r="AT330" s="144" t="s">
        <v>194</v>
      </c>
      <c r="AU330" s="144" t="s">
        <v>89</v>
      </c>
      <c r="AY330" s="18" t="s">
        <v>192</v>
      </c>
      <c r="BE330" s="145">
        <f>IF(N330="základní",J330,0)</f>
        <v>0</v>
      </c>
      <c r="BF330" s="145">
        <f>IF(N330="snížená",J330,0)</f>
        <v>0</v>
      </c>
      <c r="BG330" s="145">
        <f>IF(N330="zákl. přenesená",J330,0)</f>
        <v>0</v>
      </c>
      <c r="BH330" s="145">
        <f>IF(N330="sníž. přenesená",J330,0)</f>
        <v>0</v>
      </c>
      <c r="BI330" s="145">
        <f>IF(N330="nulová",J330,0)</f>
        <v>0</v>
      </c>
      <c r="BJ330" s="18" t="s">
        <v>22</v>
      </c>
      <c r="BK330" s="145">
        <f>ROUND(I330*H330,2)</f>
        <v>0</v>
      </c>
      <c r="BL330" s="18" t="s">
        <v>350</v>
      </c>
      <c r="BM330" s="144" t="s">
        <v>6565</v>
      </c>
    </row>
    <row r="331" spans="2:65" s="1" customFormat="1" ht="10.199999999999999" x14ac:dyDescent="0.2">
      <c r="B331" s="33"/>
      <c r="D331" s="146" t="s">
        <v>201</v>
      </c>
      <c r="F331" s="147" t="s">
        <v>6566</v>
      </c>
      <c r="I331" s="148"/>
      <c r="L331" s="33"/>
      <c r="M331" s="149"/>
      <c r="T331" s="54"/>
      <c r="AT331" s="18" t="s">
        <v>201</v>
      </c>
      <c r="AU331" s="18" t="s">
        <v>89</v>
      </c>
    </row>
    <row r="332" spans="2:65" s="1" customFormat="1" ht="16.5" customHeight="1" x14ac:dyDescent="0.2">
      <c r="B332" s="33"/>
      <c r="C332" s="133" t="s">
        <v>3101</v>
      </c>
      <c r="D332" s="133" t="s">
        <v>194</v>
      </c>
      <c r="E332" s="134" t="s">
        <v>6567</v>
      </c>
      <c r="F332" s="135" t="s">
        <v>6568</v>
      </c>
      <c r="G332" s="136" t="s">
        <v>487</v>
      </c>
      <c r="H332" s="137">
        <v>3</v>
      </c>
      <c r="I332" s="138"/>
      <c r="J332" s="139">
        <f>ROUND(I332*H332,2)</f>
        <v>0</v>
      </c>
      <c r="K332" s="135" t="s">
        <v>198</v>
      </c>
      <c r="L332" s="33"/>
      <c r="M332" s="140" t="s">
        <v>20</v>
      </c>
      <c r="N332" s="141" t="s">
        <v>51</v>
      </c>
      <c r="P332" s="142">
        <f>O332*H332</f>
        <v>0</v>
      </c>
      <c r="Q332" s="142">
        <v>0</v>
      </c>
      <c r="R332" s="142">
        <f>Q332*H332</f>
        <v>0</v>
      </c>
      <c r="S332" s="142">
        <v>0</v>
      </c>
      <c r="T332" s="143">
        <f>S332*H332</f>
        <v>0</v>
      </c>
      <c r="AR332" s="144" t="s">
        <v>350</v>
      </c>
      <c r="AT332" s="144" t="s">
        <v>194</v>
      </c>
      <c r="AU332" s="144" t="s">
        <v>89</v>
      </c>
      <c r="AY332" s="18" t="s">
        <v>192</v>
      </c>
      <c r="BE332" s="145">
        <f>IF(N332="základní",J332,0)</f>
        <v>0</v>
      </c>
      <c r="BF332" s="145">
        <f>IF(N332="snížená",J332,0)</f>
        <v>0</v>
      </c>
      <c r="BG332" s="145">
        <f>IF(N332="zákl. přenesená",J332,0)</f>
        <v>0</v>
      </c>
      <c r="BH332" s="145">
        <f>IF(N332="sníž. přenesená",J332,0)</f>
        <v>0</v>
      </c>
      <c r="BI332" s="145">
        <f>IF(N332="nulová",J332,0)</f>
        <v>0</v>
      </c>
      <c r="BJ332" s="18" t="s">
        <v>22</v>
      </c>
      <c r="BK332" s="145">
        <f>ROUND(I332*H332,2)</f>
        <v>0</v>
      </c>
      <c r="BL332" s="18" t="s">
        <v>350</v>
      </c>
      <c r="BM332" s="144" t="s">
        <v>6569</v>
      </c>
    </row>
    <row r="333" spans="2:65" s="1" customFormat="1" ht="10.199999999999999" x14ac:dyDescent="0.2">
      <c r="B333" s="33"/>
      <c r="D333" s="146" t="s">
        <v>201</v>
      </c>
      <c r="F333" s="147" t="s">
        <v>6570</v>
      </c>
      <c r="I333" s="148"/>
      <c r="L333" s="33"/>
      <c r="M333" s="149"/>
      <c r="T333" s="54"/>
      <c r="AT333" s="18" t="s">
        <v>201</v>
      </c>
      <c r="AU333" s="18" t="s">
        <v>89</v>
      </c>
    </row>
    <row r="334" spans="2:65" s="1" customFormat="1" ht="16.5" customHeight="1" x14ac:dyDescent="0.2">
      <c r="B334" s="33"/>
      <c r="C334" s="133" t="s">
        <v>6571</v>
      </c>
      <c r="D334" s="133" t="s">
        <v>194</v>
      </c>
      <c r="E334" s="134" t="s">
        <v>6572</v>
      </c>
      <c r="F334" s="135" t="s">
        <v>6573</v>
      </c>
      <c r="G334" s="136" t="s">
        <v>487</v>
      </c>
      <c r="H334" s="137">
        <v>1</v>
      </c>
      <c r="I334" s="138"/>
      <c r="J334" s="139">
        <f>ROUND(I334*H334,2)</f>
        <v>0</v>
      </c>
      <c r="K334" s="135" t="s">
        <v>198</v>
      </c>
      <c r="L334" s="33"/>
      <c r="M334" s="140" t="s">
        <v>20</v>
      </c>
      <c r="N334" s="141" t="s">
        <v>51</v>
      </c>
      <c r="P334" s="142">
        <f>O334*H334</f>
        <v>0</v>
      </c>
      <c r="Q334" s="142">
        <v>0</v>
      </c>
      <c r="R334" s="142">
        <f>Q334*H334</f>
        <v>0</v>
      </c>
      <c r="S334" s="142">
        <v>0</v>
      </c>
      <c r="T334" s="143">
        <f>S334*H334</f>
        <v>0</v>
      </c>
      <c r="AR334" s="144" t="s">
        <v>350</v>
      </c>
      <c r="AT334" s="144" t="s">
        <v>194</v>
      </c>
      <c r="AU334" s="144" t="s">
        <v>89</v>
      </c>
      <c r="AY334" s="18" t="s">
        <v>192</v>
      </c>
      <c r="BE334" s="145">
        <f>IF(N334="základní",J334,0)</f>
        <v>0</v>
      </c>
      <c r="BF334" s="145">
        <f>IF(N334="snížená",J334,0)</f>
        <v>0</v>
      </c>
      <c r="BG334" s="145">
        <f>IF(N334="zákl. přenesená",J334,0)</f>
        <v>0</v>
      </c>
      <c r="BH334" s="145">
        <f>IF(N334="sníž. přenesená",J334,0)</f>
        <v>0</v>
      </c>
      <c r="BI334" s="145">
        <f>IF(N334="nulová",J334,0)</f>
        <v>0</v>
      </c>
      <c r="BJ334" s="18" t="s">
        <v>22</v>
      </c>
      <c r="BK334" s="145">
        <f>ROUND(I334*H334,2)</f>
        <v>0</v>
      </c>
      <c r="BL334" s="18" t="s">
        <v>350</v>
      </c>
      <c r="BM334" s="144" t="s">
        <v>6574</v>
      </c>
    </row>
    <row r="335" spans="2:65" s="1" customFormat="1" ht="10.199999999999999" x14ac:dyDescent="0.2">
      <c r="B335" s="33"/>
      <c r="D335" s="146" t="s">
        <v>201</v>
      </c>
      <c r="F335" s="147" t="s">
        <v>6575</v>
      </c>
      <c r="I335" s="148"/>
      <c r="L335" s="33"/>
      <c r="M335" s="149"/>
      <c r="T335" s="54"/>
      <c r="AT335" s="18" t="s">
        <v>201</v>
      </c>
      <c r="AU335" s="18" t="s">
        <v>89</v>
      </c>
    </row>
    <row r="336" spans="2:65" s="1" customFormat="1" ht="16.5" customHeight="1" x14ac:dyDescent="0.2">
      <c r="B336" s="33"/>
      <c r="C336" s="133" t="s">
        <v>6299</v>
      </c>
      <c r="D336" s="133" t="s">
        <v>194</v>
      </c>
      <c r="E336" s="134" t="s">
        <v>6576</v>
      </c>
      <c r="F336" s="135" t="s">
        <v>6577</v>
      </c>
      <c r="G336" s="136" t="s">
        <v>487</v>
      </c>
      <c r="H336" s="137">
        <v>3</v>
      </c>
      <c r="I336" s="138"/>
      <c r="J336" s="139">
        <f>ROUND(I336*H336,2)</f>
        <v>0</v>
      </c>
      <c r="K336" s="135" t="s">
        <v>6083</v>
      </c>
      <c r="L336" s="33"/>
      <c r="M336" s="140" t="s">
        <v>20</v>
      </c>
      <c r="N336" s="141" t="s">
        <v>51</v>
      </c>
      <c r="P336" s="142">
        <f>O336*H336</f>
        <v>0</v>
      </c>
      <c r="Q336" s="142">
        <v>0</v>
      </c>
      <c r="R336" s="142">
        <f>Q336*H336</f>
        <v>0</v>
      </c>
      <c r="S336" s="142">
        <v>0</v>
      </c>
      <c r="T336" s="143">
        <f>S336*H336</f>
        <v>0</v>
      </c>
      <c r="AR336" s="144" t="s">
        <v>350</v>
      </c>
      <c r="AT336" s="144" t="s">
        <v>194</v>
      </c>
      <c r="AU336" s="144" t="s">
        <v>89</v>
      </c>
      <c r="AY336" s="18" t="s">
        <v>192</v>
      </c>
      <c r="BE336" s="145">
        <f>IF(N336="základní",J336,0)</f>
        <v>0</v>
      </c>
      <c r="BF336" s="145">
        <f>IF(N336="snížená",J336,0)</f>
        <v>0</v>
      </c>
      <c r="BG336" s="145">
        <f>IF(N336="zákl. přenesená",J336,0)</f>
        <v>0</v>
      </c>
      <c r="BH336" s="145">
        <f>IF(N336="sníž. přenesená",J336,0)</f>
        <v>0</v>
      </c>
      <c r="BI336" s="145">
        <f>IF(N336="nulová",J336,0)</f>
        <v>0</v>
      </c>
      <c r="BJ336" s="18" t="s">
        <v>22</v>
      </c>
      <c r="BK336" s="145">
        <f>ROUND(I336*H336,2)</f>
        <v>0</v>
      </c>
      <c r="BL336" s="18" t="s">
        <v>350</v>
      </c>
      <c r="BM336" s="144" t="s">
        <v>6578</v>
      </c>
    </row>
    <row r="337" spans="2:65" s="1" customFormat="1" ht="16.5" customHeight="1" x14ac:dyDescent="0.2">
      <c r="B337" s="33"/>
      <c r="C337" s="133" t="s">
        <v>6579</v>
      </c>
      <c r="D337" s="133" t="s">
        <v>194</v>
      </c>
      <c r="E337" s="134" t="s">
        <v>6580</v>
      </c>
      <c r="F337" s="135" t="s">
        <v>6581</v>
      </c>
      <c r="G337" s="136" t="s">
        <v>487</v>
      </c>
      <c r="H337" s="137">
        <v>1</v>
      </c>
      <c r="I337" s="138"/>
      <c r="J337" s="139">
        <f>ROUND(I337*H337,2)</f>
        <v>0</v>
      </c>
      <c r="K337" s="135" t="s">
        <v>198</v>
      </c>
      <c r="L337" s="33"/>
      <c r="M337" s="140" t="s">
        <v>20</v>
      </c>
      <c r="N337" s="141" t="s">
        <v>51</v>
      </c>
      <c r="P337" s="142">
        <f>O337*H337</f>
        <v>0</v>
      </c>
      <c r="Q337" s="142">
        <v>0</v>
      </c>
      <c r="R337" s="142">
        <f>Q337*H337</f>
        <v>0</v>
      </c>
      <c r="S337" s="142">
        <v>0</v>
      </c>
      <c r="T337" s="143">
        <f>S337*H337</f>
        <v>0</v>
      </c>
      <c r="AR337" s="144" t="s">
        <v>350</v>
      </c>
      <c r="AT337" s="144" t="s">
        <v>194</v>
      </c>
      <c r="AU337" s="144" t="s">
        <v>89</v>
      </c>
      <c r="AY337" s="18" t="s">
        <v>192</v>
      </c>
      <c r="BE337" s="145">
        <f>IF(N337="základní",J337,0)</f>
        <v>0</v>
      </c>
      <c r="BF337" s="145">
        <f>IF(N337="snížená",J337,0)</f>
        <v>0</v>
      </c>
      <c r="BG337" s="145">
        <f>IF(N337="zákl. přenesená",J337,0)</f>
        <v>0</v>
      </c>
      <c r="BH337" s="145">
        <f>IF(N337="sníž. přenesená",J337,0)</f>
        <v>0</v>
      </c>
      <c r="BI337" s="145">
        <f>IF(N337="nulová",J337,0)</f>
        <v>0</v>
      </c>
      <c r="BJ337" s="18" t="s">
        <v>22</v>
      </c>
      <c r="BK337" s="145">
        <f>ROUND(I337*H337,2)</f>
        <v>0</v>
      </c>
      <c r="BL337" s="18" t="s">
        <v>350</v>
      </c>
      <c r="BM337" s="144" t="s">
        <v>6582</v>
      </c>
    </row>
    <row r="338" spans="2:65" s="1" customFormat="1" ht="10.199999999999999" x14ac:dyDescent="0.2">
      <c r="B338" s="33"/>
      <c r="D338" s="146" t="s">
        <v>201</v>
      </c>
      <c r="F338" s="147" t="s">
        <v>6583</v>
      </c>
      <c r="I338" s="148"/>
      <c r="L338" s="33"/>
      <c r="M338" s="149"/>
      <c r="T338" s="54"/>
      <c r="AT338" s="18" t="s">
        <v>201</v>
      </c>
      <c r="AU338" s="18" t="s">
        <v>89</v>
      </c>
    </row>
    <row r="339" spans="2:65" s="1" customFormat="1" ht="16.5" customHeight="1" x14ac:dyDescent="0.2">
      <c r="B339" s="33"/>
      <c r="C339" s="133" t="s">
        <v>6302</v>
      </c>
      <c r="D339" s="133" t="s">
        <v>194</v>
      </c>
      <c r="E339" s="134" t="s">
        <v>6584</v>
      </c>
      <c r="F339" s="135" t="s">
        <v>6585</v>
      </c>
      <c r="G339" s="136" t="s">
        <v>487</v>
      </c>
      <c r="H339" s="137">
        <v>8</v>
      </c>
      <c r="I339" s="138"/>
      <c r="J339" s="139">
        <f>ROUND(I339*H339,2)</f>
        <v>0</v>
      </c>
      <c r="K339" s="135" t="s">
        <v>198</v>
      </c>
      <c r="L339" s="33"/>
      <c r="M339" s="140" t="s">
        <v>20</v>
      </c>
      <c r="N339" s="141" t="s">
        <v>51</v>
      </c>
      <c r="P339" s="142">
        <f>O339*H339</f>
        <v>0</v>
      </c>
      <c r="Q339" s="142">
        <v>0</v>
      </c>
      <c r="R339" s="142">
        <f>Q339*H339</f>
        <v>0</v>
      </c>
      <c r="S339" s="142">
        <v>0</v>
      </c>
      <c r="T339" s="143">
        <f>S339*H339</f>
        <v>0</v>
      </c>
      <c r="AR339" s="144" t="s">
        <v>350</v>
      </c>
      <c r="AT339" s="144" t="s">
        <v>194</v>
      </c>
      <c r="AU339" s="144" t="s">
        <v>89</v>
      </c>
      <c r="AY339" s="18" t="s">
        <v>192</v>
      </c>
      <c r="BE339" s="145">
        <f>IF(N339="základní",J339,0)</f>
        <v>0</v>
      </c>
      <c r="BF339" s="145">
        <f>IF(N339="snížená",J339,0)</f>
        <v>0</v>
      </c>
      <c r="BG339" s="145">
        <f>IF(N339="zákl. přenesená",J339,0)</f>
        <v>0</v>
      </c>
      <c r="BH339" s="145">
        <f>IF(N339="sníž. přenesená",J339,0)</f>
        <v>0</v>
      </c>
      <c r="BI339" s="145">
        <f>IF(N339="nulová",J339,0)</f>
        <v>0</v>
      </c>
      <c r="BJ339" s="18" t="s">
        <v>22</v>
      </c>
      <c r="BK339" s="145">
        <f>ROUND(I339*H339,2)</f>
        <v>0</v>
      </c>
      <c r="BL339" s="18" t="s">
        <v>350</v>
      </c>
      <c r="BM339" s="144" t="s">
        <v>6586</v>
      </c>
    </row>
    <row r="340" spans="2:65" s="1" customFormat="1" ht="10.199999999999999" x14ac:dyDescent="0.2">
      <c r="B340" s="33"/>
      <c r="D340" s="146" t="s">
        <v>201</v>
      </c>
      <c r="F340" s="147" t="s">
        <v>6587</v>
      </c>
      <c r="I340" s="148"/>
      <c r="L340" s="33"/>
      <c r="M340" s="149"/>
      <c r="T340" s="54"/>
      <c r="AT340" s="18" t="s">
        <v>201</v>
      </c>
      <c r="AU340" s="18" t="s">
        <v>89</v>
      </c>
    </row>
    <row r="341" spans="2:65" s="1" customFormat="1" ht="16.5" customHeight="1" x14ac:dyDescent="0.2">
      <c r="B341" s="33"/>
      <c r="C341" s="133" t="s">
        <v>3120</v>
      </c>
      <c r="D341" s="133" t="s">
        <v>194</v>
      </c>
      <c r="E341" s="134" t="s">
        <v>6588</v>
      </c>
      <c r="F341" s="135" t="s">
        <v>6589</v>
      </c>
      <c r="G341" s="136" t="s">
        <v>487</v>
      </c>
      <c r="H341" s="137">
        <v>1</v>
      </c>
      <c r="I341" s="138"/>
      <c r="J341" s="139">
        <f>ROUND(I341*H341,2)</f>
        <v>0</v>
      </c>
      <c r="K341" s="135" t="s">
        <v>198</v>
      </c>
      <c r="L341" s="33"/>
      <c r="M341" s="140" t="s">
        <v>20</v>
      </c>
      <c r="N341" s="141" t="s">
        <v>51</v>
      </c>
      <c r="P341" s="142">
        <f>O341*H341</f>
        <v>0</v>
      </c>
      <c r="Q341" s="142">
        <v>0</v>
      </c>
      <c r="R341" s="142">
        <f>Q341*H341</f>
        <v>0</v>
      </c>
      <c r="S341" s="142">
        <v>0</v>
      </c>
      <c r="T341" s="143">
        <f>S341*H341</f>
        <v>0</v>
      </c>
      <c r="AR341" s="144" t="s">
        <v>350</v>
      </c>
      <c r="AT341" s="144" t="s">
        <v>194</v>
      </c>
      <c r="AU341" s="144" t="s">
        <v>89</v>
      </c>
      <c r="AY341" s="18" t="s">
        <v>192</v>
      </c>
      <c r="BE341" s="145">
        <f>IF(N341="základní",J341,0)</f>
        <v>0</v>
      </c>
      <c r="BF341" s="145">
        <f>IF(N341="snížená",J341,0)</f>
        <v>0</v>
      </c>
      <c r="BG341" s="145">
        <f>IF(N341="zákl. přenesená",J341,0)</f>
        <v>0</v>
      </c>
      <c r="BH341" s="145">
        <f>IF(N341="sníž. přenesená",J341,0)</f>
        <v>0</v>
      </c>
      <c r="BI341" s="145">
        <f>IF(N341="nulová",J341,0)</f>
        <v>0</v>
      </c>
      <c r="BJ341" s="18" t="s">
        <v>22</v>
      </c>
      <c r="BK341" s="145">
        <f>ROUND(I341*H341,2)</f>
        <v>0</v>
      </c>
      <c r="BL341" s="18" t="s">
        <v>350</v>
      </c>
      <c r="BM341" s="144" t="s">
        <v>6590</v>
      </c>
    </row>
    <row r="342" spans="2:65" s="1" customFormat="1" ht="10.199999999999999" x14ac:dyDescent="0.2">
      <c r="B342" s="33"/>
      <c r="D342" s="146" t="s">
        <v>201</v>
      </c>
      <c r="F342" s="147" t="s">
        <v>6591</v>
      </c>
      <c r="I342" s="148"/>
      <c r="L342" s="33"/>
      <c r="M342" s="149"/>
      <c r="T342" s="54"/>
      <c r="AT342" s="18" t="s">
        <v>201</v>
      </c>
      <c r="AU342" s="18" t="s">
        <v>89</v>
      </c>
    </row>
    <row r="343" spans="2:65" s="1" customFormat="1" ht="24.15" customHeight="1" x14ac:dyDescent="0.2">
      <c r="B343" s="33"/>
      <c r="C343" s="133" t="s">
        <v>3125</v>
      </c>
      <c r="D343" s="133" t="s">
        <v>194</v>
      </c>
      <c r="E343" s="134" t="s">
        <v>6592</v>
      </c>
      <c r="F343" s="135" t="s">
        <v>6593</v>
      </c>
      <c r="G343" s="136" t="s">
        <v>898</v>
      </c>
      <c r="H343" s="137">
        <v>0.9</v>
      </c>
      <c r="I343" s="138"/>
      <c r="J343" s="139">
        <f>ROUND(I343*H343,2)</f>
        <v>0</v>
      </c>
      <c r="K343" s="135" t="s">
        <v>198</v>
      </c>
      <c r="L343" s="33"/>
      <c r="M343" s="140" t="s">
        <v>20</v>
      </c>
      <c r="N343" s="141" t="s">
        <v>51</v>
      </c>
      <c r="P343" s="142">
        <f>O343*H343</f>
        <v>0</v>
      </c>
      <c r="Q343" s="142">
        <v>0</v>
      </c>
      <c r="R343" s="142">
        <f>Q343*H343</f>
        <v>0</v>
      </c>
      <c r="S343" s="142">
        <v>0</v>
      </c>
      <c r="T343" s="143">
        <f>S343*H343</f>
        <v>0</v>
      </c>
      <c r="AR343" s="144" t="s">
        <v>350</v>
      </c>
      <c r="AT343" s="144" t="s">
        <v>194</v>
      </c>
      <c r="AU343" s="144" t="s">
        <v>89</v>
      </c>
      <c r="AY343" s="18" t="s">
        <v>192</v>
      </c>
      <c r="BE343" s="145">
        <f>IF(N343="základní",J343,0)</f>
        <v>0</v>
      </c>
      <c r="BF343" s="145">
        <f>IF(N343="snížená",J343,0)</f>
        <v>0</v>
      </c>
      <c r="BG343" s="145">
        <f>IF(N343="zákl. přenesená",J343,0)</f>
        <v>0</v>
      </c>
      <c r="BH343" s="145">
        <f>IF(N343="sníž. přenesená",J343,0)</f>
        <v>0</v>
      </c>
      <c r="BI343" s="145">
        <f>IF(N343="nulová",J343,0)</f>
        <v>0</v>
      </c>
      <c r="BJ343" s="18" t="s">
        <v>22</v>
      </c>
      <c r="BK343" s="145">
        <f>ROUND(I343*H343,2)</f>
        <v>0</v>
      </c>
      <c r="BL343" s="18" t="s">
        <v>350</v>
      </c>
      <c r="BM343" s="144" t="s">
        <v>6594</v>
      </c>
    </row>
    <row r="344" spans="2:65" s="1" customFormat="1" ht="10.199999999999999" x14ac:dyDescent="0.2">
      <c r="B344" s="33"/>
      <c r="D344" s="146" t="s">
        <v>201</v>
      </c>
      <c r="F344" s="147" t="s">
        <v>6595</v>
      </c>
      <c r="I344" s="148"/>
      <c r="L344" s="33"/>
      <c r="M344" s="149"/>
      <c r="T344" s="54"/>
      <c r="AT344" s="18" t="s">
        <v>201</v>
      </c>
      <c r="AU344" s="18" t="s">
        <v>89</v>
      </c>
    </row>
    <row r="345" spans="2:65" s="1" customFormat="1" ht="16.5" customHeight="1" x14ac:dyDescent="0.2">
      <c r="B345" s="33"/>
      <c r="C345" s="133" t="s">
        <v>3130</v>
      </c>
      <c r="D345" s="133" t="s">
        <v>194</v>
      </c>
      <c r="E345" s="134" t="s">
        <v>914</v>
      </c>
      <c r="F345" s="135" t="s">
        <v>6596</v>
      </c>
      <c r="G345" s="136" t="s">
        <v>898</v>
      </c>
      <c r="H345" s="137">
        <v>0.9</v>
      </c>
      <c r="I345" s="138"/>
      <c r="J345" s="139">
        <f>ROUND(I345*H345,2)</f>
        <v>0</v>
      </c>
      <c r="K345" s="135" t="s">
        <v>198</v>
      </c>
      <c r="L345" s="33"/>
      <c r="M345" s="140" t="s">
        <v>20</v>
      </c>
      <c r="N345" s="141" t="s">
        <v>51</v>
      </c>
      <c r="P345" s="142">
        <f>O345*H345</f>
        <v>0</v>
      </c>
      <c r="Q345" s="142">
        <v>0</v>
      </c>
      <c r="R345" s="142">
        <f>Q345*H345</f>
        <v>0</v>
      </c>
      <c r="S345" s="142">
        <v>0</v>
      </c>
      <c r="T345" s="143">
        <f>S345*H345</f>
        <v>0</v>
      </c>
      <c r="AR345" s="144" t="s">
        <v>350</v>
      </c>
      <c r="AT345" s="144" t="s">
        <v>194</v>
      </c>
      <c r="AU345" s="144" t="s">
        <v>89</v>
      </c>
      <c r="AY345" s="18" t="s">
        <v>192</v>
      </c>
      <c r="BE345" s="145">
        <f>IF(N345="základní",J345,0)</f>
        <v>0</v>
      </c>
      <c r="BF345" s="145">
        <f>IF(N345="snížená",J345,0)</f>
        <v>0</v>
      </c>
      <c r="BG345" s="145">
        <f>IF(N345="zákl. přenesená",J345,0)</f>
        <v>0</v>
      </c>
      <c r="BH345" s="145">
        <f>IF(N345="sníž. přenesená",J345,0)</f>
        <v>0</v>
      </c>
      <c r="BI345" s="145">
        <f>IF(N345="nulová",J345,0)</f>
        <v>0</v>
      </c>
      <c r="BJ345" s="18" t="s">
        <v>22</v>
      </c>
      <c r="BK345" s="145">
        <f>ROUND(I345*H345,2)</f>
        <v>0</v>
      </c>
      <c r="BL345" s="18" t="s">
        <v>350</v>
      </c>
      <c r="BM345" s="144" t="s">
        <v>6597</v>
      </c>
    </row>
    <row r="346" spans="2:65" s="1" customFormat="1" ht="10.199999999999999" x14ac:dyDescent="0.2">
      <c r="B346" s="33"/>
      <c r="D346" s="146" t="s">
        <v>201</v>
      </c>
      <c r="F346" s="147" t="s">
        <v>917</v>
      </c>
      <c r="I346" s="148"/>
      <c r="L346" s="33"/>
      <c r="M346" s="149"/>
      <c r="T346" s="54"/>
      <c r="AT346" s="18" t="s">
        <v>201</v>
      </c>
      <c r="AU346" s="18" t="s">
        <v>89</v>
      </c>
    </row>
    <row r="347" spans="2:65" s="1" customFormat="1" ht="24.15" customHeight="1" x14ac:dyDescent="0.2">
      <c r="B347" s="33"/>
      <c r="C347" s="133" t="s">
        <v>3137</v>
      </c>
      <c r="D347" s="133" t="s">
        <v>194</v>
      </c>
      <c r="E347" s="134" t="s">
        <v>919</v>
      </c>
      <c r="F347" s="135" t="s">
        <v>920</v>
      </c>
      <c r="G347" s="136" t="s">
        <v>898</v>
      </c>
      <c r="H347" s="137">
        <v>8.1</v>
      </c>
      <c r="I347" s="138"/>
      <c r="J347" s="139">
        <f>ROUND(I347*H347,2)</f>
        <v>0</v>
      </c>
      <c r="K347" s="135" t="s">
        <v>198</v>
      </c>
      <c r="L347" s="33"/>
      <c r="M347" s="140" t="s">
        <v>20</v>
      </c>
      <c r="N347" s="141" t="s">
        <v>51</v>
      </c>
      <c r="P347" s="142">
        <f>O347*H347</f>
        <v>0</v>
      </c>
      <c r="Q347" s="142">
        <v>0</v>
      </c>
      <c r="R347" s="142">
        <f>Q347*H347</f>
        <v>0</v>
      </c>
      <c r="S347" s="142">
        <v>0</v>
      </c>
      <c r="T347" s="143">
        <f>S347*H347</f>
        <v>0</v>
      </c>
      <c r="AR347" s="144" t="s">
        <v>350</v>
      </c>
      <c r="AT347" s="144" t="s">
        <v>194</v>
      </c>
      <c r="AU347" s="144" t="s">
        <v>89</v>
      </c>
      <c r="AY347" s="18" t="s">
        <v>192</v>
      </c>
      <c r="BE347" s="145">
        <f>IF(N347="základní",J347,0)</f>
        <v>0</v>
      </c>
      <c r="BF347" s="145">
        <f>IF(N347="snížená",J347,0)</f>
        <v>0</v>
      </c>
      <c r="BG347" s="145">
        <f>IF(N347="zákl. přenesená",J347,0)</f>
        <v>0</v>
      </c>
      <c r="BH347" s="145">
        <f>IF(N347="sníž. přenesená",J347,0)</f>
        <v>0</v>
      </c>
      <c r="BI347" s="145">
        <f>IF(N347="nulová",J347,0)</f>
        <v>0</v>
      </c>
      <c r="BJ347" s="18" t="s">
        <v>22</v>
      </c>
      <c r="BK347" s="145">
        <f>ROUND(I347*H347,2)</f>
        <v>0</v>
      </c>
      <c r="BL347" s="18" t="s">
        <v>350</v>
      </c>
      <c r="BM347" s="144" t="s">
        <v>6598</v>
      </c>
    </row>
    <row r="348" spans="2:65" s="1" customFormat="1" ht="10.199999999999999" x14ac:dyDescent="0.2">
      <c r="B348" s="33"/>
      <c r="D348" s="146" t="s">
        <v>201</v>
      </c>
      <c r="F348" s="147" t="s">
        <v>922</v>
      </c>
      <c r="I348" s="148"/>
      <c r="L348" s="33"/>
      <c r="M348" s="149"/>
      <c r="T348" s="54"/>
      <c r="AT348" s="18" t="s">
        <v>201</v>
      </c>
      <c r="AU348" s="18" t="s">
        <v>89</v>
      </c>
    </row>
    <row r="349" spans="2:65" s="1" customFormat="1" ht="24.15" customHeight="1" x14ac:dyDescent="0.2">
      <c r="B349" s="33"/>
      <c r="C349" s="133" t="s">
        <v>6599</v>
      </c>
      <c r="D349" s="133" t="s">
        <v>194</v>
      </c>
      <c r="E349" s="134" t="s">
        <v>989</v>
      </c>
      <c r="F349" s="135" t="s">
        <v>990</v>
      </c>
      <c r="G349" s="136" t="s">
        <v>898</v>
      </c>
      <c r="H349" s="137">
        <v>0.9</v>
      </c>
      <c r="I349" s="138"/>
      <c r="J349" s="139">
        <f>ROUND(I349*H349,2)</f>
        <v>0</v>
      </c>
      <c r="K349" s="135" t="s">
        <v>198</v>
      </c>
      <c r="L349" s="33"/>
      <c r="M349" s="140" t="s">
        <v>20</v>
      </c>
      <c r="N349" s="141" t="s">
        <v>51</v>
      </c>
      <c r="P349" s="142">
        <f>O349*H349</f>
        <v>0</v>
      </c>
      <c r="Q349" s="142">
        <v>0</v>
      </c>
      <c r="R349" s="142">
        <f>Q349*H349</f>
        <v>0</v>
      </c>
      <c r="S349" s="142">
        <v>0</v>
      </c>
      <c r="T349" s="143">
        <f>S349*H349</f>
        <v>0</v>
      </c>
      <c r="AR349" s="144" t="s">
        <v>350</v>
      </c>
      <c r="AT349" s="144" t="s">
        <v>194</v>
      </c>
      <c r="AU349" s="144" t="s">
        <v>89</v>
      </c>
      <c r="AY349" s="18" t="s">
        <v>192</v>
      </c>
      <c r="BE349" s="145">
        <f>IF(N349="základní",J349,0)</f>
        <v>0</v>
      </c>
      <c r="BF349" s="145">
        <f>IF(N349="snížená",J349,0)</f>
        <v>0</v>
      </c>
      <c r="BG349" s="145">
        <f>IF(N349="zákl. přenesená",J349,0)</f>
        <v>0</v>
      </c>
      <c r="BH349" s="145">
        <f>IF(N349="sníž. přenesená",J349,0)</f>
        <v>0</v>
      </c>
      <c r="BI349" s="145">
        <f>IF(N349="nulová",J349,0)</f>
        <v>0</v>
      </c>
      <c r="BJ349" s="18" t="s">
        <v>22</v>
      </c>
      <c r="BK349" s="145">
        <f>ROUND(I349*H349,2)</f>
        <v>0</v>
      </c>
      <c r="BL349" s="18" t="s">
        <v>350</v>
      </c>
      <c r="BM349" s="144" t="s">
        <v>6600</v>
      </c>
    </row>
    <row r="350" spans="2:65" s="1" customFormat="1" ht="10.199999999999999" x14ac:dyDescent="0.2">
      <c r="B350" s="33"/>
      <c r="D350" s="146" t="s">
        <v>201</v>
      </c>
      <c r="F350" s="147" t="s">
        <v>992</v>
      </c>
      <c r="I350" s="148"/>
      <c r="L350" s="33"/>
      <c r="M350" s="149"/>
      <c r="T350" s="54"/>
      <c r="AT350" s="18" t="s">
        <v>201</v>
      </c>
      <c r="AU350" s="18" t="s">
        <v>89</v>
      </c>
    </row>
    <row r="351" spans="2:65" s="11" customFormat="1" ht="22.8" customHeight="1" x14ac:dyDescent="0.25">
      <c r="B351" s="121"/>
      <c r="D351" s="122" t="s">
        <v>79</v>
      </c>
      <c r="E351" s="131" t="s">
        <v>250</v>
      </c>
      <c r="F351" s="131" t="s">
        <v>6601</v>
      </c>
      <c r="I351" s="124"/>
      <c r="J351" s="132">
        <f>BK351</f>
        <v>0</v>
      </c>
      <c r="L351" s="121"/>
      <c r="M351" s="126"/>
      <c r="P351" s="127">
        <f>SUM(P352:P354)</f>
        <v>0</v>
      </c>
      <c r="R351" s="127">
        <f>SUM(R352:R354)</f>
        <v>0</v>
      </c>
      <c r="T351" s="128">
        <f>SUM(T352:T354)</f>
        <v>0</v>
      </c>
      <c r="AR351" s="122" t="s">
        <v>22</v>
      </c>
      <c r="AT351" s="129" t="s">
        <v>79</v>
      </c>
      <c r="AU351" s="129" t="s">
        <v>22</v>
      </c>
      <c r="AY351" s="122" t="s">
        <v>192</v>
      </c>
      <c r="BK351" s="130">
        <f>SUM(BK352:BK354)</f>
        <v>0</v>
      </c>
    </row>
    <row r="352" spans="2:65" s="1" customFormat="1" ht="33" customHeight="1" x14ac:dyDescent="0.2">
      <c r="B352" s="33"/>
      <c r="C352" s="133" t="s">
        <v>3149</v>
      </c>
      <c r="D352" s="133" t="s">
        <v>194</v>
      </c>
      <c r="E352" s="134" t="s">
        <v>6602</v>
      </c>
      <c r="F352" s="135" t="s">
        <v>6603</v>
      </c>
      <c r="G352" s="136" t="s">
        <v>1225</v>
      </c>
      <c r="H352" s="137">
        <v>50</v>
      </c>
      <c r="I352" s="138"/>
      <c r="J352" s="139">
        <f>ROUND(I352*H352,2)</f>
        <v>0</v>
      </c>
      <c r="K352" s="135" t="s">
        <v>6083</v>
      </c>
      <c r="L352" s="33"/>
      <c r="M352" s="140" t="s">
        <v>20</v>
      </c>
      <c r="N352" s="141" t="s">
        <v>51</v>
      </c>
      <c r="P352" s="142">
        <f>O352*H352</f>
        <v>0</v>
      </c>
      <c r="Q352" s="142">
        <v>0</v>
      </c>
      <c r="R352" s="142">
        <f>Q352*H352</f>
        <v>0</v>
      </c>
      <c r="S352" s="142">
        <v>0</v>
      </c>
      <c r="T352" s="143">
        <f>S352*H352</f>
        <v>0</v>
      </c>
      <c r="AR352" s="144" t="s">
        <v>350</v>
      </c>
      <c r="AT352" s="144" t="s">
        <v>194</v>
      </c>
      <c r="AU352" s="144" t="s">
        <v>89</v>
      </c>
      <c r="AY352" s="18" t="s">
        <v>192</v>
      </c>
      <c r="BE352" s="145">
        <f>IF(N352="základní",J352,0)</f>
        <v>0</v>
      </c>
      <c r="BF352" s="145">
        <f>IF(N352="snížená",J352,0)</f>
        <v>0</v>
      </c>
      <c r="BG352" s="145">
        <f>IF(N352="zákl. přenesená",J352,0)</f>
        <v>0</v>
      </c>
      <c r="BH352" s="145">
        <f>IF(N352="sníž. přenesená",J352,0)</f>
        <v>0</v>
      </c>
      <c r="BI352" s="145">
        <f>IF(N352="nulová",J352,0)</f>
        <v>0</v>
      </c>
      <c r="BJ352" s="18" t="s">
        <v>22</v>
      </c>
      <c r="BK352" s="145">
        <f>ROUND(I352*H352,2)</f>
        <v>0</v>
      </c>
      <c r="BL352" s="18" t="s">
        <v>350</v>
      </c>
      <c r="BM352" s="144" t="s">
        <v>6604</v>
      </c>
    </row>
    <row r="353" spans="2:65" s="1" customFormat="1" ht="49.05" customHeight="1" x14ac:dyDescent="0.2">
      <c r="B353" s="33"/>
      <c r="C353" s="133" t="s">
        <v>3158</v>
      </c>
      <c r="D353" s="133" t="s">
        <v>194</v>
      </c>
      <c r="E353" s="134" t="s">
        <v>6605</v>
      </c>
      <c r="F353" s="135" t="s">
        <v>6606</v>
      </c>
      <c r="G353" s="136" t="s">
        <v>1225</v>
      </c>
      <c r="H353" s="137">
        <v>60</v>
      </c>
      <c r="I353" s="138"/>
      <c r="J353" s="139">
        <f>ROUND(I353*H353,2)</f>
        <v>0</v>
      </c>
      <c r="K353" s="135" t="s">
        <v>6083</v>
      </c>
      <c r="L353" s="33"/>
      <c r="M353" s="140" t="s">
        <v>20</v>
      </c>
      <c r="N353" s="141" t="s">
        <v>51</v>
      </c>
      <c r="P353" s="142">
        <f>O353*H353</f>
        <v>0</v>
      </c>
      <c r="Q353" s="142">
        <v>0</v>
      </c>
      <c r="R353" s="142">
        <f>Q353*H353</f>
        <v>0</v>
      </c>
      <c r="S353" s="142">
        <v>0</v>
      </c>
      <c r="T353" s="143">
        <f>S353*H353</f>
        <v>0</v>
      </c>
      <c r="AR353" s="144" t="s">
        <v>350</v>
      </c>
      <c r="AT353" s="144" t="s">
        <v>194</v>
      </c>
      <c r="AU353" s="144" t="s">
        <v>89</v>
      </c>
      <c r="AY353" s="18" t="s">
        <v>192</v>
      </c>
      <c r="BE353" s="145">
        <f>IF(N353="základní",J353,0)</f>
        <v>0</v>
      </c>
      <c r="BF353" s="145">
        <f>IF(N353="snížená",J353,0)</f>
        <v>0</v>
      </c>
      <c r="BG353" s="145">
        <f>IF(N353="zákl. přenesená",J353,0)</f>
        <v>0</v>
      </c>
      <c r="BH353" s="145">
        <f>IF(N353="sníž. přenesená",J353,0)</f>
        <v>0</v>
      </c>
      <c r="BI353" s="145">
        <f>IF(N353="nulová",J353,0)</f>
        <v>0</v>
      </c>
      <c r="BJ353" s="18" t="s">
        <v>22</v>
      </c>
      <c r="BK353" s="145">
        <f>ROUND(I353*H353,2)</f>
        <v>0</v>
      </c>
      <c r="BL353" s="18" t="s">
        <v>350</v>
      </c>
      <c r="BM353" s="144" t="s">
        <v>6607</v>
      </c>
    </row>
    <row r="354" spans="2:65" s="1" customFormat="1" ht="24.15" customHeight="1" x14ac:dyDescent="0.2">
      <c r="B354" s="33"/>
      <c r="C354" s="133" t="s">
        <v>3163</v>
      </c>
      <c r="D354" s="133" t="s">
        <v>194</v>
      </c>
      <c r="E354" s="134" t="s">
        <v>6608</v>
      </c>
      <c r="F354" s="135" t="s">
        <v>6609</v>
      </c>
      <c r="G354" s="136" t="s">
        <v>487</v>
      </c>
      <c r="H354" s="137">
        <v>1</v>
      </c>
      <c r="I354" s="138"/>
      <c r="J354" s="139">
        <f>ROUND(I354*H354,2)</f>
        <v>0</v>
      </c>
      <c r="K354" s="135" t="s">
        <v>6083</v>
      </c>
      <c r="L354" s="33"/>
      <c r="M354" s="198" t="s">
        <v>20</v>
      </c>
      <c r="N354" s="199" t="s">
        <v>51</v>
      </c>
      <c r="O354" s="180"/>
      <c r="P354" s="200">
        <f>O354*H354</f>
        <v>0</v>
      </c>
      <c r="Q354" s="200">
        <v>0</v>
      </c>
      <c r="R354" s="200">
        <f>Q354*H354</f>
        <v>0</v>
      </c>
      <c r="S354" s="200">
        <v>0</v>
      </c>
      <c r="T354" s="201">
        <f>S354*H354</f>
        <v>0</v>
      </c>
      <c r="AR354" s="144" t="s">
        <v>350</v>
      </c>
      <c r="AT354" s="144" t="s">
        <v>194</v>
      </c>
      <c r="AU354" s="144" t="s">
        <v>89</v>
      </c>
      <c r="AY354" s="18" t="s">
        <v>192</v>
      </c>
      <c r="BE354" s="145">
        <f>IF(N354="základní",J354,0)</f>
        <v>0</v>
      </c>
      <c r="BF354" s="145">
        <f>IF(N354="snížená",J354,0)</f>
        <v>0</v>
      </c>
      <c r="BG354" s="145">
        <f>IF(N354="zákl. přenesená",J354,0)</f>
        <v>0</v>
      </c>
      <c r="BH354" s="145">
        <f>IF(N354="sníž. přenesená",J354,0)</f>
        <v>0</v>
      </c>
      <c r="BI354" s="145">
        <f>IF(N354="nulová",J354,0)</f>
        <v>0</v>
      </c>
      <c r="BJ354" s="18" t="s">
        <v>22</v>
      </c>
      <c r="BK354" s="145">
        <f>ROUND(I354*H354,2)</f>
        <v>0</v>
      </c>
      <c r="BL354" s="18" t="s">
        <v>350</v>
      </c>
      <c r="BM354" s="144" t="s">
        <v>6610</v>
      </c>
    </row>
    <row r="355" spans="2:65" s="1" customFormat="1" ht="6.9" customHeight="1" x14ac:dyDescent="0.2">
      <c r="B355" s="42"/>
      <c r="C355" s="43"/>
      <c r="D355" s="43"/>
      <c r="E355" s="43"/>
      <c r="F355" s="43"/>
      <c r="G355" s="43"/>
      <c r="H355" s="43"/>
      <c r="I355" s="43"/>
      <c r="J355" s="43"/>
      <c r="K355" s="43"/>
      <c r="L355" s="33"/>
    </row>
  </sheetData>
  <sheetProtection algorithmName="SHA-512" hashValue="Ut2kmr8SCv2p2H/52JUXltTPruIB9kro5JiEpuvxtUFRkTcksFsi8u1Ra1ZR3fvkgHl05Yts+WB1o4sx7VPIhg==" saltValue="vXRFfdLHEgyewz3D8+orR8Kn6UUxn1KPZHccul6/uqlTXpfNFkux9w7XbuSvphu1Shlo6HdFEuxdesDt10BtgA==" spinCount="100000" sheet="1" objects="1" scenarios="1" formatColumns="0" formatRows="0" autoFilter="0"/>
  <autoFilter ref="C91:K354" xr:uid="{00000000-0009-0000-0000-000006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307" r:id="rId1" xr:uid="{00000000-0004-0000-0600-000000000000}"/>
    <hyperlink ref="F309" r:id="rId2" xr:uid="{00000000-0004-0000-0600-000001000000}"/>
    <hyperlink ref="F311" r:id="rId3" xr:uid="{00000000-0004-0000-0600-000002000000}"/>
    <hyperlink ref="F313" r:id="rId4" xr:uid="{00000000-0004-0000-0600-000003000000}"/>
    <hyperlink ref="F315" r:id="rId5" xr:uid="{00000000-0004-0000-0600-000004000000}"/>
    <hyperlink ref="F317" r:id="rId6" xr:uid="{00000000-0004-0000-0600-000005000000}"/>
    <hyperlink ref="F319" r:id="rId7" xr:uid="{00000000-0004-0000-0600-000006000000}"/>
    <hyperlink ref="F321" r:id="rId8" xr:uid="{00000000-0004-0000-0600-000007000000}"/>
    <hyperlink ref="F323" r:id="rId9" xr:uid="{00000000-0004-0000-0600-000008000000}"/>
    <hyperlink ref="F325" r:id="rId10" xr:uid="{00000000-0004-0000-0600-000009000000}"/>
    <hyperlink ref="F327" r:id="rId11" xr:uid="{00000000-0004-0000-0600-00000A000000}"/>
    <hyperlink ref="F329" r:id="rId12" xr:uid="{00000000-0004-0000-0600-00000B000000}"/>
    <hyperlink ref="F331" r:id="rId13" xr:uid="{00000000-0004-0000-0600-00000C000000}"/>
    <hyperlink ref="F333" r:id="rId14" xr:uid="{00000000-0004-0000-0600-00000D000000}"/>
    <hyperlink ref="F335" r:id="rId15" xr:uid="{00000000-0004-0000-0600-00000E000000}"/>
    <hyperlink ref="F338" r:id="rId16" xr:uid="{00000000-0004-0000-0600-00000F000000}"/>
    <hyperlink ref="F340" r:id="rId17" xr:uid="{00000000-0004-0000-0600-000010000000}"/>
    <hyperlink ref="F342" r:id="rId18" xr:uid="{00000000-0004-0000-0600-000011000000}"/>
    <hyperlink ref="F344" r:id="rId19" xr:uid="{00000000-0004-0000-0600-000012000000}"/>
    <hyperlink ref="F346" r:id="rId20" xr:uid="{00000000-0004-0000-0600-000013000000}"/>
    <hyperlink ref="F348" r:id="rId21" xr:uid="{00000000-0004-0000-0600-000014000000}"/>
    <hyperlink ref="F350" r:id="rId22" xr:uid="{00000000-0004-0000-0600-000015000000}"/>
  </hyperlinks>
  <pageMargins left="0.39374999999999999" right="0.39374999999999999" top="0.39374999999999999" bottom="0.39374999999999999" header="0" footer="0"/>
  <pageSetup paperSize="9" scale="84" fitToHeight="100" orientation="landscape" blackAndWhite="1" r:id="rId23"/>
  <headerFooter>
    <oddFooter>&amp;CStrana &amp;P z &amp;N</oddFooter>
  </headerFooter>
  <drawing r:id="rId2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495"/>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112</v>
      </c>
    </row>
    <row r="3" spans="2:46" ht="6.9" customHeight="1" x14ac:dyDescent="0.2">
      <c r="B3" s="19"/>
      <c r="C3" s="20"/>
      <c r="D3" s="20"/>
      <c r="E3" s="20"/>
      <c r="F3" s="20"/>
      <c r="G3" s="20"/>
      <c r="H3" s="20"/>
      <c r="I3" s="20"/>
      <c r="J3" s="20"/>
      <c r="K3" s="20"/>
      <c r="L3" s="21"/>
      <c r="AT3" s="18" t="s">
        <v>89</v>
      </c>
    </row>
    <row r="4" spans="2:46" ht="24.9" customHeight="1" x14ac:dyDescent="0.2">
      <c r="B4" s="21"/>
      <c r="D4" s="22" t="s">
        <v>141</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150</v>
      </c>
      <c r="L8" s="21"/>
    </row>
    <row r="9" spans="2:46" s="1" customFormat="1" ht="16.5" customHeight="1" x14ac:dyDescent="0.2">
      <c r="B9" s="33"/>
      <c r="E9" s="339" t="s">
        <v>153</v>
      </c>
      <c r="F9" s="341"/>
      <c r="G9" s="341"/>
      <c r="H9" s="341"/>
      <c r="L9" s="33"/>
    </row>
    <row r="10" spans="2:46" s="1" customFormat="1" ht="12" customHeight="1" x14ac:dyDescent="0.2">
      <c r="B10" s="33"/>
      <c r="D10" s="28" t="s">
        <v>156</v>
      </c>
      <c r="L10" s="33"/>
    </row>
    <row r="11" spans="2:46" s="1" customFormat="1" ht="16.5" customHeight="1" x14ac:dyDescent="0.2">
      <c r="B11" s="33"/>
      <c r="E11" s="303" t="s">
        <v>6611</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6068</v>
      </c>
      <c r="I14" s="28" t="s">
        <v>25</v>
      </c>
      <c r="J14" s="50" t="str">
        <f>'Rekapitulace stavby'!AN8</f>
        <v>24. 4. 2024</v>
      </c>
      <c r="L14" s="33"/>
    </row>
    <row r="15" spans="2:46" s="1" customFormat="1" ht="10.8" customHeight="1" x14ac:dyDescent="0.2">
      <c r="B15" s="33"/>
      <c r="L15" s="33"/>
    </row>
    <row r="16" spans="2:46" s="1" customFormat="1" ht="12" customHeight="1" x14ac:dyDescent="0.2">
      <c r="B16" s="33"/>
      <c r="D16" s="28" t="s">
        <v>29</v>
      </c>
      <c r="I16" s="28" t="s">
        <v>30</v>
      </c>
      <c r="J16" s="26" t="str">
        <f>IF('Rekapitulace stavby'!AN10="","",'Rekapitulace stavby'!AN10)</f>
        <v>00262978</v>
      </c>
      <c r="L16" s="33"/>
    </row>
    <row r="17" spans="2:12" s="1" customFormat="1" ht="18" customHeight="1" x14ac:dyDescent="0.2">
      <c r="B17" s="33"/>
      <c r="E17" s="26" t="str">
        <f>IF('Rekapitulace stavby'!E11="","",'Rekapitulace stavby'!E11)</f>
        <v>Statutární město Liberec</v>
      </c>
      <c r="I17" s="28" t="s">
        <v>33</v>
      </c>
      <c r="J17" s="26" t="str">
        <f>IF('Rekapitulace stavby'!AN11="","",'Rekapitulace stavby'!AN11)</f>
        <v>CZ00262978</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20</v>
      </c>
      <c r="L22" s="33"/>
    </row>
    <row r="23" spans="2:12" s="1" customFormat="1" ht="18" customHeight="1" x14ac:dyDescent="0.2">
      <c r="B23" s="33"/>
      <c r="E23" s="26" t="s">
        <v>6612</v>
      </c>
      <c r="I23" s="28" t="s">
        <v>33</v>
      </c>
      <c r="J23" s="26" t="s">
        <v>20</v>
      </c>
      <c r="L23" s="33"/>
    </row>
    <row r="24" spans="2:12" s="1" customFormat="1" ht="6.9" customHeight="1" x14ac:dyDescent="0.2">
      <c r="B24" s="33"/>
      <c r="L24" s="33"/>
    </row>
    <row r="25" spans="2:12" s="1" customFormat="1" ht="12" customHeight="1" x14ac:dyDescent="0.2">
      <c r="B25" s="33"/>
      <c r="D25" s="28" t="s">
        <v>40</v>
      </c>
      <c r="I25" s="28" t="s">
        <v>30</v>
      </c>
      <c r="J25" s="26" t="s">
        <v>20</v>
      </c>
      <c r="L25" s="33"/>
    </row>
    <row r="26" spans="2:12" s="1" customFormat="1" ht="18" customHeight="1" x14ac:dyDescent="0.2">
      <c r="B26" s="33"/>
      <c r="E26" s="26" t="s">
        <v>6612</v>
      </c>
      <c r="I26" s="28" t="s">
        <v>33</v>
      </c>
      <c r="J26" s="26" t="s">
        <v>20</v>
      </c>
      <c r="L26" s="33"/>
    </row>
    <row r="27" spans="2:12" s="1" customFormat="1" ht="6.9" customHeight="1" x14ac:dyDescent="0.2">
      <c r="B27" s="33"/>
      <c r="L27" s="33"/>
    </row>
    <row r="28" spans="2:12" s="1" customFormat="1" ht="12" customHeight="1" x14ac:dyDescent="0.2">
      <c r="B28" s="33"/>
      <c r="D28" s="28" t="s">
        <v>44</v>
      </c>
      <c r="L28" s="33"/>
    </row>
    <row r="29" spans="2:12" s="7" customFormat="1" ht="59.25" customHeight="1" x14ac:dyDescent="0.2">
      <c r="B29" s="93"/>
      <c r="E29" s="314" t="s">
        <v>6613</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ROUND(J100,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ROUND((SUM(BE100:BE494)),  2)</f>
        <v>0</v>
      </c>
      <c r="I35" s="95">
        <v>0.21</v>
      </c>
      <c r="J35" s="84">
        <f>ROUND(((SUM(BE100:BE494))*I35),  2)</f>
        <v>0</v>
      </c>
      <c r="L35" s="33"/>
    </row>
    <row r="36" spans="2:12" s="1" customFormat="1" ht="14.4" customHeight="1" x14ac:dyDescent="0.2">
      <c r="B36" s="33"/>
      <c r="E36" s="28" t="s">
        <v>52</v>
      </c>
      <c r="F36" s="84">
        <f>ROUND((SUM(BF100:BF494)),  2)</f>
        <v>0</v>
      </c>
      <c r="I36" s="95">
        <v>0.12</v>
      </c>
      <c r="J36" s="84">
        <f>ROUND(((SUM(BF100:BF494))*I36),  2)</f>
        <v>0</v>
      </c>
      <c r="L36" s="33"/>
    </row>
    <row r="37" spans="2:12" s="1" customFormat="1" ht="14.4" hidden="1" customHeight="1" x14ac:dyDescent="0.2">
      <c r="B37" s="33"/>
      <c r="E37" s="28" t="s">
        <v>53</v>
      </c>
      <c r="F37" s="84">
        <f>ROUND((SUM(BG100:BG494)),  2)</f>
        <v>0</v>
      </c>
      <c r="I37" s="95">
        <v>0.21</v>
      </c>
      <c r="J37" s="84">
        <f>0</f>
        <v>0</v>
      </c>
      <c r="L37" s="33"/>
    </row>
    <row r="38" spans="2:12" s="1" customFormat="1" ht="14.4" hidden="1" customHeight="1" x14ac:dyDescent="0.2">
      <c r="B38" s="33"/>
      <c r="E38" s="28" t="s">
        <v>54</v>
      </c>
      <c r="F38" s="84">
        <f>ROUND((SUM(BH100:BH494)),  2)</f>
        <v>0</v>
      </c>
      <c r="I38" s="95">
        <v>0.12</v>
      </c>
      <c r="J38" s="84">
        <f>0</f>
        <v>0</v>
      </c>
      <c r="L38" s="33"/>
    </row>
    <row r="39" spans="2:12" s="1" customFormat="1" ht="14.4" hidden="1" customHeight="1" x14ac:dyDescent="0.2">
      <c r="B39" s="33"/>
      <c r="E39" s="28" t="s">
        <v>55</v>
      </c>
      <c r="F39" s="84">
        <f>ROUND((SUM(BI100:BI494)),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159</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150</v>
      </c>
      <c r="L51" s="21"/>
    </row>
    <row r="52" spans="2:47" s="1" customFormat="1" ht="16.5" customHeight="1" x14ac:dyDescent="0.2">
      <c r="B52" s="33"/>
      <c r="E52" s="339" t="s">
        <v>153</v>
      </c>
      <c r="F52" s="341"/>
      <c r="G52" s="341"/>
      <c r="H52" s="341"/>
      <c r="L52" s="33"/>
    </row>
    <row r="53" spans="2:47" s="1" customFormat="1" ht="12" customHeight="1" x14ac:dyDescent="0.2">
      <c r="B53" s="33"/>
      <c r="C53" s="28" t="s">
        <v>156</v>
      </c>
      <c r="L53" s="33"/>
    </row>
    <row r="54" spans="2:47" s="1" customFormat="1" ht="16.5" customHeight="1" x14ac:dyDescent="0.2">
      <c r="B54" s="33"/>
      <c r="E54" s="303" t="str">
        <f>E11</f>
        <v>07 - Vzduchotechnika</v>
      </c>
      <c r="F54" s="341"/>
      <c r="G54" s="341"/>
      <c r="H54" s="341"/>
      <c r="L54" s="33"/>
    </row>
    <row r="55" spans="2:47" s="1" customFormat="1" ht="6.9" customHeight="1" x14ac:dyDescent="0.2">
      <c r="B55" s="33"/>
      <c r="L55" s="33"/>
    </row>
    <row r="56" spans="2:47" s="1" customFormat="1" ht="12" customHeight="1" x14ac:dyDescent="0.2">
      <c r="B56" s="33"/>
      <c r="C56" s="28" t="s">
        <v>23</v>
      </c>
      <c r="F56" s="26" t="str">
        <f>F14</f>
        <v xml:space="preserve"> </v>
      </c>
      <c r="I56" s="28" t="s">
        <v>25</v>
      </c>
      <c r="J56" s="50" t="str">
        <f>IF(J14="","",J14)</f>
        <v>24. 4. 2024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Jan Burgr</v>
      </c>
      <c r="L58" s="33"/>
    </row>
    <row r="59" spans="2:47" s="1" customFormat="1" ht="15.15" customHeight="1" x14ac:dyDescent="0.2">
      <c r="B59" s="33"/>
      <c r="C59" s="28" t="s">
        <v>35</v>
      </c>
      <c r="F59" s="26" t="str">
        <f>IF(E20="","",E20)</f>
        <v>Vyplň údaj</v>
      </c>
      <c r="I59" s="28" t="s">
        <v>40</v>
      </c>
      <c r="J59" s="31" t="str">
        <f>E26</f>
        <v>Jan Burgr</v>
      </c>
      <c r="L59" s="33"/>
    </row>
    <row r="60" spans="2:47" s="1" customFormat="1" ht="10.35" customHeight="1" x14ac:dyDescent="0.2">
      <c r="B60" s="33"/>
      <c r="L60" s="33"/>
    </row>
    <row r="61" spans="2:47" s="1" customFormat="1" ht="29.25" customHeight="1" x14ac:dyDescent="0.2">
      <c r="B61" s="33"/>
      <c r="C61" s="102" t="s">
        <v>160</v>
      </c>
      <c r="D61" s="96"/>
      <c r="E61" s="96"/>
      <c r="F61" s="96"/>
      <c r="G61" s="96"/>
      <c r="H61" s="96"/>
      <c r="I61" s="96"/>
      <c r="J61" s="103" t="s">
        <v>161</v>
      </c>
      <c r="K61" s="96"/>
      <c r="L61" s="33"/>
    </row>
    <row r="62" spans="2:47" s="1" customFormat="1" ht="10.35" customHeight="1" x14ac:dyDescent="0.2">
      <c r="B62" s="33"/>
      <c r="L62" s="33"/>
    </row>
    <row r="63" spans="2:47" s="1" customFormat="1" ht="22.8" customHeight="1" x14ac:dyDescent="0.2">
      <c r="B63" s="33"/>
      <c r="C63" s="104" t="s">
        <v>78</v>
      </c>
      <c r="J63" s="64">
        <f>J100</f>
        <v>0</v>
      </c>
      <c r="L63" s="33"/>
      <c r="AU63" s="18" t="s">
        <v>162</v>
      </c>
    </row>
    <row r="64" spans="2:47" s="8" customFormat="1" ht="24.9" customHeight="1" x14ac:dyDescent="0.2">
      <c r="B64" s="105"/>
      <c r="D64" s="106" t="s">
        <v>6614</v>
      </c>
      <c r="E64" s="107"/>
      <c r="F64" s="107"/>
      <c r="G64" s="107"/>
      <c r="H64" s="107"/>
      <c r="I64" s="107"/>
      <c r="J64" s="108">
        <f>J101</f>
        <v>0</v>
      </c>
      <c r="L64" s="105"/>
    </row>
    <row r="65" spans="2:12" s="9" customFormat="1" ht="19.95" customHeight="1" x14ac:dyDescent="0.2">
      <c r="B65" s="109"/>
      <c r="D65" s="110" t="s">
        <v>6615</v>
      </c>
      <c r="E65" s="111"/>
      <c r="F65" s="111"/>
      <c r="G65" s="111"/>
      <c r="H65" s="111"/>
      <c r="I65" s="111"/>
      <c r="J65" s="112">
        <f>J102</f>
        <v>0</v>
      </c>
      <c r="L65" s="109"/>
    </row>
    <row r="66" spans="2:12" s="9" customFormat="1" ht="19.95" customHeight="1" x14ac:dyDescent="0.2">
      <c r="B66" s="109"/>
      <c r="D66" s="110" t="s">
        <v>6616</v>
      </c>
      <c r="E66" s="111"/>
      <c r="F66" s="111"/>
      <c r="G66" s="111"/>
      <c r="H66" s="111"/>
      <c r="I66" s="111"/>
      <c r="J66" s="112">
        <f>J180</f>
        <v>0</v>
      </c>
      <c r="L66" s="109"/>
    </row>
    <row r="67" spans="2:12" s="9" customFormat="1" ht="19.95" customHeight="1" x14ac:dyDescent="0.2">
      <c r="B67" s="109"/>
      <c r="D67" s="110" t="s">
        <v>6617</v>
      </c>
      <c r="E67" s="111"/>
      <c r="F67" s="111"/>
      <c r="G67" s="111"/>
      <c r="H67" s="111"/>
      <c r="I67" s="111"/>
      <c r="J67" s="112">
        <f>J225</f>
        <v>0</v>
      </c>
      <c r="L67" s="109"/>
    </row>
    <row r="68" spans="2:12" s="9" customFormat="1" ht="19.95" customHeight="1" x14ac:dyDescent="0.2">
      <c r="B68" s="109"/>
      <c r="D68" s="110" t="s">
        <v>6618</v>
      </c>
      <c r="E68" s="111"/>
      <c r="F68" s="111"/>
      <c r="G68" s="111"/>
      <c r="H68" s="111"/>
      <c r="I68" s="111"/>
      <c r="J68" s="112">
        <f>J250</f>
        <v>0</v>
      </c>
      <c r="L68" s="109"/>
    </row>
    <row r="69" spans="2:12" s="9" customFormat="1" ht="19.95" customHeight="1" x14ac:dyDescent="0.2">
      <c r="B69" s="109"/>
      <c r="D69" s="110" t="s">
        <v>6619</v>
      </c>
      <c r="E69" s="111"/>
      <c r="F69" s="111"/>
      <c r="G69" s="111"/>
      <c r="H69" s="111"/>
      <c r="I69" s="111"/>
      <c r="J69" s="112">
        <f>J284</f>
        <v>0</v>
      </c>
      <c r="L69" s="109"/>
    </row>
    <row r="70" spans="2:12" s="9" customFormat="1" ht="19.95" customHeight="1" x14ac:dyDescent="0.2">
      <c r="B70" s="109"/>
      <c r="D70" s="110" t="s">
        <v>6620</v>
      </c>
      <c r="E70" s="111"/>
      <c r="F70" s="111"/>
      <c r="G70" s="111"/>
      <c r="H70" s="111"/>
      <c r="I70" s="111"/>
      <c r="J70" s="112">
        <f>J318</f>
        <v>0</v>
      </c>
      <c r="L70" s="109"/>
    </row>
    <row r="71" spans="2:12" s="9" customFormat="1" ht="19.95" customHeight="1" x14ac:dyDescent="0.2">
      <c r="B71" s="109"/>
      <c r="D71" s="110" t="s">
        <v>6621</v>
      </c>
      <c r="E71" s="111"/>
      <c r="F71" s="111"/>
      <c r="G71" s="111"/>
      <c r="H71" s="111"/>
      <c r="I71" s="111"/>
      <c r="J71" s="112">
        <f>J340</f>
        <v>0</v>
      </c>
      <c r="L71" s="109"/>
    </row>
    <row r="72" spans="2:12" s="9" customFormat="1" ht="19.95" customHeight="1" x14ac:dyDescent="0.2">
      <c r="B72" s="109"/>
      <c r="D72" s="110" t="s">
        <v>6622</v>
      </c>
      <c r="E72" s="111"/>
      <c r="F72" s="111"/>
      <c r="G72" s="111"/>
      <c r="H72" s="111"/>
      <c r="I72" s="111"/>
      <c r="J72" s="112">
        <f>J377</f>
        <v>0</v>
      </c>
      <c r="L72" s="109"/>
    </row>
    <row r="73" spans="2:12" s="9" customFormat="1" ht="19.95" customHeight="1" x14ac:dyDescent="0.2">
      <c r="B73" s="109"/>
      <c r="D73" s="110" t="s">
        <v>6623</v>
      </c>
      <c r="E73" s="111"/>
      <c r="F73" s="111"/>
      <c r="G73" s="111"/>
      <c r="H73" s="111"/>
      <c r="I73" s="111"/>
      <c r="J73" s="112">
        <f>J396</f>
        <v>0</v>
      </c>
      <c r="L73" s="109"/>
    </row>
    <row r="74" spans="2:12" s="9" customFormat="1" ht="19.95" customHeight="1" x14ac:dyDescent="0.2">
      <c r="B74" s="109"/>
      <c r="D74" s="110" t="s">
        <v>6624</v>
      </c>
      <c r="E74" s="111"/>
      <c r="F74" s="111"/>
      <c r="G74" s="111"/>
      <c r="H74" s="111"/>
      <c r="I74" s="111"/>
      <c r="J74" s="112">
        <f>J424</f>
        <v>0</v>
      </c>
      <c r="L74" s="109"/>
    </row>
    <row r="75" spans="2:12" s="9" customFormat="1" ht="19.95" customHeight="1" x14ac:dyDescent="0.2">
      <c r="B75" s="109"/>
      <c r="D75" s="110" t="s">
        <v>6625</v>
      </c>
      <c r="E75" s="111"/>
      <c r="F75" s="111"/>
      <c r="G75" s="111"/>
      <c r="H75" s="111"/>
      <c r="I75" s="111"/>
      <c r="J75" s="112">
        <f>J434</f>
        <v>0</v>
      </c>
      <c r="L75" s="109"/>
    </row>
    <row r="76" spans="2:12" s="9" customFormat="1" ht="19.95" customHeight="1" x14ac:dyDescent="0.2">
      <c r="B76" s="109"/>
      <c r="D76" s="110" t="s">
        <v>6626</v>
      </c>
      <c r="E76" s="111"/>
      <c r="F76" s="111"/>
      <c r="G76" s="111"/>
      <c r="H76" s="111"/>
      <c r="I76" s="111"/>
      <c r="J76" s="112">
        <f>J462</f>
        <v>0</v>
      </c>
      <c r="L76" s="109"/>
    </row>
    <row r="77" spans="2:12" s="9" customFormat="1" ht="19.95" customHeight="1" x14ac:dyDescent="0.2">
      <c r="B77" s="109"/>
      <c r="D77" s="110" t="s">
        <v>6627</v>
      </c>
      <c r="E77" s="111"/>
      <c r="F77" s="111"/>
      <c r="G77" s="111"/>
      <c r="H77" s="111"/>
      <c r="I77" s="111"/>
      <c r="J77" s="112">
        <f>J473</f>
        <v>0</v>
      </c>
      <c r="L77" s="109"/>
    </row>
    <row r="78" spans="2:12" s="9" customFormat="1" ht="19.95" customHeight="1" x14ac:dyDescent="0.2">
      <c r="B78" s="109"/>
      <c r="D78" s="110" t="s">
        <v>6628</v>
      </c>
      <c r="E78" s="111"/>
      <c r="F78" s="111"/>
      <c r="G78" s="111"/>
      <c r="H78" s="111"/>
      <c r="I78" s="111"/>
      <c r="J78" s="112">
        <f>J480</f>
        <v>0</v>
      </c>
      <c r="L78" s="109"/>
    </row>
    <row r="79" spans="2:12" s="1" customFormat="1" ht="21.75" customHeight="1" x14ac:dyDescent="0.2">
      <c r="B79" s="33"/>
      <c r="L79" s="33"/>
    </row>
    <row r="80" spans="2:12" s="1" customFormat="1" ht="6.9" customHeight="1" x14ac:dyDescent="0.2">
      <c r="B80" s="42"/>
      <c r="C80" s="43"/>
      <c r="D80" s="43"/>
      <c r="E80" s="43"/>
      <c r="F80" s="43"/>
      <c r="G80" s="43"/>
      <c r="H80" s="43"/>
      <c r="I80" s="43"/>
      <c r="J80" s="43"/>
      <c r="K80" s="43"/>
      <c r="L80" s="33"/>
    </row>
    <row r="84" spans="2:12" s="1" customFormat="1" ht="6.9" customHeight="1" x14ac:dyDescent="0.2">
      <c r="B84" s="44"/>
      <c r="C84" s="45"/>
      <c r="D84" s="45"/>
      <c r="E84" s="45"/>
      <c r="F84" s="45"/>
      <c r="G84" s="45"/>
      <c r="H84" s="45"/>
      <c r="I84" s="45"/>
      <c r="J84" s="45"/>
      <c r="K84" s="45"/>
      <c r="L84" s="33"/>
    </row>
    <row r="85" spans="2:12" s="1" customFormat="1" ht="24.9" customHeight="1" x14ac:dyDescent="0.2">
      <c r="B85" s="33"/>
      <c r="C85" s="22" t="s">
        <v>177</v>
      </c>
      <c r="L85" s="33"/>
    </row>
    <row r="86" spans="2:12" s="1" customFormat="1" ht="6.9" customHeight="1" x14ac:dyDescent="0.2">
      <c r="B86" s="33"/>
      <c r="L86" s="33"/>
    </row>
    <row r="87" spans="2:12" s="1" customFormat="1" ht="12" customHeight="1" x14ac:dyDescent="0.2">
      <c r="B87" s="33"/>
      <c r="C87" s="28" t="s">
        <v>16</v>
      </c>
      <c r="L87" s="33"/>
    </row>
    <row r="88" spans="2:12" s="1" customFormat="1" ht="16.5" customHeight="1" x14ac:dyDescent="0.2">
      <c r="B88" s="33"/>
      <c r="E88" s="339" t="str">
        <f>E7</f>
        <v>STAVEBNÍ ÚPRAVY KINO VARŠAVA - ITI</v>
      </c>
      <c r="F88" s="340"/>
      <c r="G88" s="340"/>
      <c r="H88" s="340"/>
      <c r="L88" s="33"/>
    </row>
    <row r="89" spans="2:12" ht="12" customHeight="1" x14ac:dyDescent="0.2">
      <c r="B89" s="21"/>
      <c r="C89" s="28" t="s">
        <v>150</v>
      </c>
      <c r="L89" s="21"/>
    </row>
    <row r="90" spans="2:12" s="1" customFormat="1" ht="16.5" customHeight="1" x14ac:dyDescent="0.2">
      <c r="B90" s="33"/>
      <c r="E90" s="339" t="s">
        <v>153</v>
      </c>
      <c r="F90" s="341"/>
      <c r="G90" s="341"/>
      <c r="H90" s="341"/>
      <c r="L90" s="33"/>
    </row>
    <row r="91" spans="2:12" s="1" customFormat="1" ht="12" customHeight="1" x14ac:dyDescent="0.2">
      <c r="B91" s="33"/>
      <c r="C91" s="28" t="s">
        <v>156</v>
      </c>
      <c r="L91" s="33"/>
    </row>
    <row r="92" spans="2:12" s="1" customFormat="1" ht="16.5" customHeight="1" x14ac:dyDescent="0.2">
      <c r="B92" s="33"/>
      <c r="E92" s="303" t="str">
        <f>E11</f>
        <v>07 - Vzduchotechnika</v>
      </c>
      <c r="F92" s="341"/>
      <c r="G92" s="341"/>
      <c r="H92" s="341"/>
      <c r="L92" s="33"/>
    </row>
    <row r="93" spans="2:12" s="1" customFormat="1" ht="6.9" customHeight="1" x14ac:dyDescent="0.2">
      <c r="B93" s="33"/>
      <c r="L93" s="33"/>
    </row>
    <row r="94" spans="2:12" s="1" customFormat="1" ht="12" customHeight="1" x14ac:dyDescent="0.2">
      <c r="B94" s="33"/>
      <c r="C94" s="28" t="s">
        <v>23</v>
      </c>
      <c r="F94" s="26" t="str">
        <f>F14</f>
        <v xml:space="preserve"> </v>
      </c>
      <c r="I94" s="28" t="s">
        <v>25</v>
      </c>
      <c r="J94" s="50" t="str">
        <f>IF(J14="","",J14)</f>
        <v>24. 4. 2024</v>
      </c>
      <c r="L94" s="33"/>
    </row>
    <row r="95" spans="2:12" s="1" customFormat="1" ht="6.9" customHeight="1" x14ac:dyDescent="0.2">
      <c r="B95" s="33"/>
      <c r="L95" s="33"/>
    </row>
    <row r="96" spans="2:12" s="1" customFormat="1" ht="15.15" customHeight="1" x14ac:dyDescent="0.2">
      <c r="B96" s="33"/>
      <c r="C96" s="28" t="s">
        <v>29</v>
      </c>
      <c r="F96" s="26" t="str">
        <f>E17</f>
        <v>Statutární město Liberec</v>
      </c>
      <c r="I96" s="28" t="s">
        <v>37</v>
      </c>
      <c r="J96" s="31" t="str">
        <f>E23</f>
        <v>Jan Burgr</v>
      </c>
      <c r="L96" s="33"/>
    </row>
    <row r="97" spans="2:65" s="1" customFormat="1" ht="15.15" customHeight="1" x14ac:dyDescent="0.2">
      <c r="B97" s="33"/>
      <c r="C97" s="28" t="s">
        <v>35</v>
      </c>
      <c r="F97" s="26" t="str">
        <f>IF(E20="","",E20)</f>
        <v>Vyplň údaj</v>
      </c>
      <c r="I97" s="28" t="s">
        <v>40</v>
      </c>
      <c r="J97" s="31" t="str">
        <f>E26</f>
        <v>Jan Burgr</v>
      </c>
      <c r="L97" s="33"/>
    </row>
    <row r="98" spans="2:65" s="1" customFormat="1" ht="10.35" customHeight="1" x14ac:dyDescent="0.2">
      <c r="B98" s="33"/>
      <c r="L98" s="33"/>
    </row>
    <row r="99" spans="2:65" s="10" customFormat="1" ht="29.25" customHeight="1" x14ac:dyDescent="0.2">
      <c r="B99" s="113"/>
      <c r="C99" s="114" t="s">
        <v>178</v>
      </c>
      <c r="D99" s="115" t="s">
        <v>65</v>
      </c>
      <c r="E99" s="115" t="s">
        <v>61</v>
      </c>
      <c r="F99" s="115" t="s">
        <v>62</v>
      </c>
      <c r="G99" s="115" t="s">
        <v>179</v>
      </c>
      <c r="H99" s="115" t="s">
        <v>180</v>
      </c>
      <c r="I99" s="115" t="s">
        <v>181</v>
      </c>
      <c r="J99" s="115" t="s">
        <v>161</v>
      </c>
      <c r="K99" s="116" t="s">
        <v>182</v>
      </c>
      <c r="L99" s="113"/>
      <c r="M99" s="57" t="s">
        <v>20</v>
      </c>
      <c r="N99" s="58" t="s">
        <v>50</v>
      </c>
      <c r="O99" s="58" t="s">
        <v>183</v>
      </c>
      <c r="P99" s="58" t="s">
        <v>184</v>
      </c>
      <c r="Q99" s="58" t="s">
        <v>185</v>
      </c>
      <c r="R99" s="58" t="s">
        <v>186</v>
      </c>
      <c r="S99" s="58" t="s">
        <v>187</v>
      </c>
      <c r="T99" s="59" t="s">
        <v>188</v>
      </c>
    </row>
    <row r="100" spans="2:65" s="1" customFormat="1" ht="22.8" customHeight="1" x14ac:dyDescent="0.3">
      <c r="B100" s="33"/>
      <c r="C100" s="62" t="s">
        <v>189</v>
      </c>
      <c r="J100" s="117">
        <f>BK100</f>
        <v>0</v>
      </c>
      <c r="L100" s="33"/>
      <c r="M100" s="60"/>
      <c r="N100" s="51"/>
      <c r="O100" s="51"/>
      <c r="P100" s="118">
        <f>P101</f>
        <v>0</v>
      </c>
      <c r="Q100" s="51"/>
      <c r="R100" s="118">
        <f>R101</f>
        <v>0</v>
      </c>
      <c r="S100" s="51"/>
      <c r="T100" s="119">
        <f>T101</f>
        <v>0</v>
      </c>
      <c r="AT100" s="18" t="s">
        <v>79</v>
      </c>
      <c r="AU100" s="18" t="s">
        <v>162</v>
      </c>
      <c r="BK100" s="120">
        <f>BK101</f>
        <v>0</v>
      </c>
    </row>
    <row r="101" spans="2:65" s="11" customFormat="1" ht="25.95" customHeight="1" x14ac:dyDescent="0.25">
      <c r="B101" s="121"/>
      <c r="D101" s="122" t="s">
        <v>79</v>
      </c>
      <c r="E101" s="123" t="s">
        <v>6629</v>
      </c>
      <c r="F101" s="123" t="s">
        <v>6630</v>
      </c>
      <c r="I101" s="124"/>
      <c r="J101" s="125">
        <f>BK101</f>
        <v>0</v>
      </c>
      <c r="L101" s="121"/>
      <c r="M101" s="126"/>
      <c r="P101" s="127">
        <f>P102+P180+P225+P250+P284+P318+P340+P377+P396+P424+P434+P462+P473+P480</f>
        <v>0</v>
      </c>
      <c r="R101" s="127">
        <f>R102+R180+R225+R250+R284+R318+R340+R377+R396+R424+R434+R462+R473+R480</f>
        <v>0</v>
      </c>
      <c r="T101" s="128">
        <f>T102+T180+T225+T250+T284+T318+T340+T377+T396+T424+T434+T462+T473+T480</f>
        <v>0</v>
      </c>
      <c r="AR101" s="122" t="s">
        <v>22</v>
      </c>
      <c r="AT101" s="129" t="s">
        <v>79</v>
      </c>
      <c r="AU101" s="129" t="s">
        <v>80</v>
      </c>
      <c r="AY101" s="122" t="s">
        <v>192</v>
      </c>
      <c r="BK101" s="130">
        <f>BK102+BK180+BK225+BK250+BK284+BK318+BK340+BK377+BK396+BK424+BK434+BK462+BK473+BK480</f>
        <v>0</v>
      </c>
    </row>
    <row r="102" spans="2:65" s="11" customFormat="1" ht="22.8" customHeight="1" x14ac:dyDescent="0.25">
      <c r="B102" s="121"/>
      <c r="D102" s="122" t="s">
        <v>79</v>
      </c>
      <c r="E102" s="131" t="s">
        <v>22</v>
      </c>
      <c r="F102" s="131" t="s">
        <v>6631</v>
      </c>
      <c r="I102" s="124"/>
      <c r="J102" s="132">
        <f>BK102</f>
        <v>0</v>
      </c>
      <c r="L102" s="121"/>
      <c r="M102" s="126"/>
      <c r="P102" s="127">
        <f>SUM(P103:P179)</f>
        <v>0</v>
      </c>
      <c r="R102" s="127">
        <f>SUM(R103:R179)</f>
        <v>0</v>
      </c>
      <c r="T102" s="128">
        <f>SUM(T103:T179)</f>
        <v>0</v>
      </c>
      <c r="AR102" s="122" t="s">
        <v>22</v>
      </c>
      <c r="AT102" s="129" t="s">
        <v>79</v>
      </c>
      <c r="AU102" s="129" t="s">
        <v>22</v>
      </c>
      <c r="AY102" s="122" t="s">
        <v>192</v>
      </c>
      <c r="BK102" s="130">
        <f>SUM(BK103:BK179)</f>
        <v>0</v>
      </c>
    </row>
    <row r="103" spans="2:65" s="1" customFormat="1" ht="55.5" customHeight="1" x14ac:dyDescent="0.2">
      <c r="B103" s="33"/>
      <c r="C103" s="133" t="s">
        <v>22</v>
      </c>
      <c r="D103" s="133" t="s">
        <v>194</v>
      </c>
      <c r="E103" s="134" t="s">
        <v>6632</v>
      </c>
      <c r="F103" s="135" t="s">
        <v>6633</v>
      </c>
      <c r="G103" s="136" t="s">
        <v>869</v>
      </c>
      <c r="H103" s="137">
        <v>1</v>
      </c>
      <c r="I103" s="138"/>
      <c r="J103" s="139">
        <f>ROUND(I103*H103,2)</f>
        <v>0</v>
      </c>
      <c r="K103" s="135" t="s">
        <v>20</v>
      </c>
      <c r="L103" s="33"/>
      <c r="M103" s="140" t="s">
        <v>20</v>
      </c>
      <c r="N103" s="141" t="s">
        <v>51</v>
      </c>
      <c r="P103" s="142">
        <f>O103*H103</f>
        <v>0</v>
      </c>
      <c r="Q103" s="142">
        <v>0</v>
      </c>
      <c r="R103" s="142">
        <f>Q103*H103</f>
        <v>0</v>
      </c>
      <c r="S103" s="142">
        <v>0</v>
      </c>
      <c r="T103" s="143">
        <f>S103*H103</f>
        <v>0</v>
      </c>
      <c r="AR103" s="144" t="s">
        <v>199</v>
      </c>
      <c r="AT103" s="144" t="s">
        <v>194</v>
      </c>
      <c r="AU103" s="144" t="s">
        <v>89</v>
      </c>
      <c r="AY103" s="18" t="s">
        <v>192</v>
      </c>
      <c r="BE103" s="145">
        <f>IF(N103="základní",J103,0)</f>
        <v>0</v>
      </c>
      <c r="BF103" s="145">
        <f>IF(N103="snížená",J103,0)</f>
        <v>0</v>
      </c>
      <c r="BG103" s="145">
        <f>IF(N103="zákl. přenesená",J103,0)</f>
        <v>0</v>
      </c>
      <c r="BH103" s="145">
        <f>IF(N103="sníž. přenesená",J103,0)</f>
        <v>0</v>
      </c>
      <c r="BI103" s="145">
        <f>IF(N103="nulová",J103,0)</f>
        <v>0</v>
      </c>
      <c r="BJ103" s="18" t="s">
        <v>22</v>
      </c>
      <c r="BK103" s="145">
        <f>ROUND(I103*H103,2)</f>
        <v>0</v>
      </c>
      <c r="BL103" s="18" t="s">
        <v>199</v>
      </c>
      <c r="BM103" s="144" t="s">
        <v>89</v>
      </c>
    </row>
    <row r="104" spans="2:65" s="1" customFormat="1" ht="48" x14ac:dyDescent="0.2">
      <c r="B104" s="33"/>
      <c r="D104" s="151" t="s">
        <v>929</v>
      </c>
      <c r="F104" s="178" t="s">
        <v>6634</v>
      </c>
      <c r="I104" s="148"/>
      <c r="L104" s="33"/>
      <c r="M104" s="149"/>
      <c r="T104" s="54"/>
      <c r="AT104" s="18" t="s">
        <v>929</v>
      </c>
      <c r="AU104" s="18" t="s">
        <v>89</v>
      </c>
    </row>
    <row r="105" spans="2:65" s="1" customFormat="1" ht="16.5" customHeight="1" x14ac:dyDescent="0.2">
      <c r="B105" s="33"/>
      <c r="C105" s="133" t="s">
        <v>89</v>
      </c>
      <c r="D105" s="133" t="s">
        <v>194</v>
      </c>
      <c r="E105" s="134" t="s">
        <v>6635</v>
      </c>
      <c r="F105" s="135" t="s">
        <v>6636</v>
      </c>
      <c r="G105" s="136" t="s">
        <v>869</v>
      </c>
      <c r="H105" s="137">
        <v>1</v>
      </c>
      <c r="I105" s="138"/>
      <c r="J105" s="139">
        <f>ROUND(I105*H105,2)</f>
        <v>0</v>
      </c>
      <c r="K105" s="135" t="s">
        <v>20</v>
      </c>
      <c r="L105" s="33"/>
      <c r="M105" s="140" t="s">
        <v>20</v>
      </c>
      <c r="N105" s="141" t="s">
        <v>51</v>
      </c>
      <c r="P105" s="142">
        <f>O105*H105</f>
        <v>0</v>
      </c>
      <c r="Q105" s="142">
        <v>0</v>
      </c>
      <c r="R105" s="142">
        <f>Q105*H105</f>
        <v>0</v>
      </c>
      <c r="S105" s="142">
        <v>0</v>
      </c>
      <c r="T105" s="143">
        <f>S105*H105</f>
        <v>0</v>
      </c>
      <c r="AR105" s="144" t="s">
        <v>199</v>
      </c>
      <c r="AT105" s="144" t="s">
        <v>194</v>
      </c>
      <c r="AU105" s="144" t="s">
        <v>89</v>
      </c>
      <c r="AY105" s="18" t="s">
        <v>192</v>
      </c>
      <c r="BE105" s="145">
        <f>IF(N105="základní",J105,0)</f>
        <v>0</v>
      </c>
      <c r="BF105" s="145">
        <f>IF(N105="snížená",J105,0)</f>
        <v>0</v>
      </c>
      <c r="BG105" s="145">
        <f>IF(N105="zákl. přenesená",J105,0)</f>
        <v>0</v>
      </c>
      <c r="BH105" s="145">
        <f>IF(N105="sníž. přenesená",J105,0)</f>
        <v>0</v>
      </c>
      <c r="BI105" s="145">
        <f>IF(N105="nulová",J105,0)</f>
        <v>0</v>
      </c>
      <c r="BJ105" s="18" t="s">
        <v>22</v>
      </c>
      <c r="BK105" s="145">
        <f>ROUND(I105*H105,2)</f>
        <v>0</v>
      </c>
      <c r="BL105" s="18" t="s">
        <v>199</v>
      </c>
      <c r="BM105" s="144" t="s">
        <v>199</v>
      </c>
    </row>
    <row r="106" spans="2:65" s="1" customFormat="1" ht="16.5" customHeight="1" x14ac:dyDescent="0.2">
      <c r="B106" s="33"/>
      <c r="C106" s="133" t="s">
        <v>225</v>
      </c>
      <c r="D106" s="133" t="s">
        <v>194</v>
      </c>
      <c r="E106" s="134" t="s">
        <v>6637</v>
      </c>
      <c r="F106" s="135" t="s">
        <v>6638</v>
      </c>
      <c r="G106" s="136" t="s">
        <v>869</v>
      </c>
      <c r="H106" s="137">
        <v>1</v>
      </c>
      <c r="I106" s="138"/>
      <c r="J106" s="139">
        <f>ROUND(I106*H106,2)</f>
        <v>0</v>
      </c>
      <c r="K106" s="135" t="s">
        <v>20</v>
      </c>
      <c r="L106" s="33"/>
      <c r="M106" s="140" t="s">
        <v>20</v>
      </c>
      <c r="N106" s="141" t="s">
        <v>51</v>
      </c>
      <c r="P106" s="142">
        <f>O106*H106</f>
        <v>0</v>
      </c>
      <c r="Q106" s="142">
        <v>0</v>
      </c>
      <c r="R106" s="142">
        <f>Q106*H106</f>
        <v>0</v>
      </c>
      <c r="S106" s="142">
        <v>0</v>
      </c>
      <c r="T106" s="143">
        <f>S106*H106</f>
        <v>0</v>
      </c>
      <c r="AR106" s="144" t="s">
        <v>199</v>
      </c>
      <c r="AT106" s="144" t="s">
        <v>194</v>
      </c>
      <c r="AU106" s="144" t="s">
        <v>89</v>
      </c>
      <c r="AY106" s="18" t="s">
        <v>192</v>
      </c>
      <c r="BE106" s="145">
        <f>IF(N106="základní",J106,0)</f>
        <v>0</v>
      </c>
      <c r="BF106" s="145">
        <f>IF(N106="snížená",J106,0)</f>
        <v>0</v>
      </c>
      <c r="BG106" s="145">
        <f>IF(N106="zákl. přenesená",J106,0)</f>
        <v>0</v>
      </c>
      <c r="BH106" s="145">
        <f>IF(N106="sníž. přenesená",J106,0)</f>
        <v>0</v>
      </c>
      <c r="BI106" s="145">
        <f>IF(N106="nulová",J106,0)</f>
        <v>0</v>
      </c>
      <c r="BJ106" s="18" t="s">
        <v>22</v>
      </c>
      <c r="BK106" s="145">
        <f>ROUND(I106*H106,2)</f>
        <v>0</v>
      </c>
      <c r="BL106" s="18" t="s">
        <v>199</v>
      </c>
      <c r="BM106" s="144" t="s">
        <v>250</v>
      </c>
    </row>
    <row r="107" spans="2:65" s="1" customFormat="1" ht="16.5" customHeight="1" x14ac:dyDescent="0.2">
      <c r="B107" s="33"/>
      <c r="C107" s="133" t="s">
        <v>199</v>
      </c>
      <c r="D107" s="133" t="s">
        <v>194</v>
      </c>
      <c r="E107" s="134" t="s">
        <v>6639</v>
      </c>
      <c r="F107" s="135" t="s">
        <v>6640</v>
      </c>
      <c r="G107" s="136" t="s">
        <v>869</v>
      </c>
      <c r="H107" s="137">
        <v>2</v>
      </c>
      <c r="I107" s="138"/>
      <c r="J107" s="139">
        <f>ROUND(I107*H107,2)</f>
        <v>0</v>
      </c>
      <c r="K107" s="135" t="s">
        <v>20</v>
      </c>
      <c r="L107" s="33"/>
      <c r="M107" s="140" t="s">
        <v>20</v>
      </c>
      <c r="N107" s="141" t="s">
        <v>51</v>
      </c>
      <c r="P107" s="142">
        <f>O107*H107</f>
        <v>0</v>
      </c>
      <c r="Q107" s="142">
        <v>0</v>
      </c>
      <c r="R107" s="142">
        <f>Q107*H107</f>
        <v>0</v>
      </c>
      <c r="S107" s="142">
        <v>0</v>
      </c>
      <c r="T107" s="143">
        <f>S107*H107</f>
        <v>0</v>
      </c>
      <c r="AR107" s="144" t="s">
        <v>199</v>
      </c>
      <c r="AT107" s="144" t="s">
        <v>194</v>
      </c>
      <c r="AU107" s="144" t="s">
        <v>89</v>
      </c>
      <c r="AY107" s="18" t="s">
        <v>192</v>
      </c>
      <c r="BE107" s="145">
        <f>IF(N107="základní",J107,0)</f>
        <v>0</v>
      </c>
      <c r="BF107" s="145">
        <f>IF(N107="snížená",J107,0)</f>
        <v>0</v>
      </c>
      <c r="BG107" s="145">
        <f>IF(N107="zákl. přenesená",J107,0)</f>
        <v>0</v>
      </c>
      <c r="BH107" s="145">
        <f>IF(N107="sníž. přenesená",J107,0)</f>
        <v>0</v>
      </c>
      <c r="BI107" s="145">
        <f>IF(N107="nulová",J107,0)</f>
        <v>0</v>
      </c>
      <c r="BJ107" s="18" t="s">
        <v>22</v>
      </c>
      <c r="BK107" s="145">
        <f>ROUND(I107*H107,2)</f>
        <v>0</v>
      </c>
      <c r="BL107" s="18" t="s">
        <v>199</v>
      </c>
      <c r="BM107" s="144" t="s">
        <v>266</v>
      </c>
    </row>
    <row r="108" spans="2:65" s="1" customFormat="1" ht="19.2" x14ac:dyDescent="0.2">
      <c r="B108" s="33"/>
      <c r="D108" s="151" t="s">
        <v>929</v>
      </c>
      <c r="F108" s="178" t="s">
        <v>6641</v>
      </c>
      <c r="I108" s="148"/>
      <c r="L108" s="33"/>
      <c r="M108" s="149"/>
      <c r="T108" s="54"/>
      <c r="AT108" s="18" t="s">
        <v>929</v>
      </c>
      <c r="AU108" s="18" t="s">
        <v>89</v>
      </c>
    </row>
    <row r="109" spans="2:65" s="1" customFormat="1" ht="16.5" customHeight="1" x14ac:dyDescent="0.2">
      <c r="B109" s="33"/>
      <c r="C109" s="133" t="s">
        <v>243</v>
      </c>
      <c r="D109" s="133" t="s">
        <v>194</v>
      </c>
      <c r="E109" s="134" t="s">
        <v>6642</v>
      </c>
      <c r="F109" s="135" t="s">
        <v>6643</v>
      </c>
      <c r="G109" s="136" t="s">
        <v>869</v>
      </c>
      <c r="H109" s="137">
        <v>2</v>
      </c>
      <c r="I109" s="138"/>
      <c r="J109" s="139">
        <f>ROUND(I109*H109,2)</f>
        <v>0</v>
      </c>
      <c r="K109" s="135" t="s">
        <v>20</v>
      </c>
      <c r="L109" s="33"/>
      <c r="M109" s="140" t="s">
        <v>20</v>
      </c>
      <c r="N109" s="141" t="s">
        <v>51</v>
      </c>
      <c r="P109" s="142">
        <f>O109*H109</f>
        <v>0</v>
      </c>
      <c r="Q109" s="142">
        <v>0</v>
      </c>
      <c r="R109" s="142">
        <f>Q109*H109</f>
        <v>0</v>
      </c>
      <c r="S109" s="142">
        <v>0</v>
      </c>
      <c r="T109" s="143">
        <f>S109*H109</f>
        <v>0</v>
      </c>
      <c r="AR109" s="144" t="s">
        <v>199</v>
      </c>
      <c r="AT109" s="144" t="s">
        <v>194</v>
      </c>
      <c r="AU109" s="144" t="s">
        <v>89</v>
      </c>
      <c r="AY109" s="18" t="s">
        <v>192</v>
      </c>
      <c r="BE109" s="145">
        <f>IF(N109="základní",J109,0)</f>
        <v>0</v>
      </c>
      <c r="BF109" s="145">
        <f>IF(N109="snížená",J109,0)</f>
        <v>0</v>
      </c>
      <c r="BG109" s="145">
        <f>IF(N109="zákl. přenesená",J109,0)</f>
        <v>0</v>
      </c>
      <c r="BH109" s="145">
        <f>IF(N109="sníž. přenesená",J109,0)</f>
        <v>0</v>
      </c>
      <c r="BI109" s="145">
        <f>IF(N109="nulová",J109,0)</f>
        <v>0</v>
      </c>
      <c r="BJ109" s="18" t="s">
        <v>22</v>
      </c>
      <c r="BK109" s="145">
        <f>ROUND(I109*H109,2)</f>
        <v>0</v>
      </c>
      <c r="BL109" s="18" t="s">
        <v>199</v>
      </c>
      <c r="BM109" s="144" t="s">
        <v>27</v>
      </c>
    </row>
    <row r="110" spans="2:65" s="1" customFormat="1" ht="16.5" customHeight="1" x14ac:dyDescent="0.2">
      <c r="B110" s="33"/>
      <c r="C110" s="133" t="s">
        <v>250</v>
      </c>
      <c r="D110" s="133" t="s">
        <v>194</v>
      </c>
      <c r="E110" s="134" t="s">
        <v>6644</v>
      </c>
      <c r="F110" s="135" t="s">
        <v>6645</v>
      </c>
      <c r="G110" s="136" t="s">
        <v>869</v>
      </c>
      <c r="H110" s="137">
        <v>2</v>
      </c>
      <c r="I110" s="138"/>
      <c r="J110" s="139">
        <f>ROUND(I110*H110,2)</f>
        <v>0</v>
      </c>
      <c r="K110" s="135" t="s">
        <v>20</v>
      </c>
      <c r="L110" s="33"/>
      <c r="M110" s="140" t="s">
        <v>20</v>
      </c>
      <c r="N110" s="141" t="s">
        <v>51</v>
      </c>
      <c r="P110" s="142">
        <f>O110*H110</f>
        <v>0</v>
      </c>
      <c r="Q110" s="142">
        <v>0</v>
      </c>
      <c r="R110" s="142">
        <f>Q110*H110</f>
        <v>0</v>
      </c>
      <c r="S110" s="142">
        <v>0</v>
      </c>
      <c r="T110" s="143">
        <f>S110*H110</f>
        <v>0</v>
      </c>
      <c r="AR110" s="144" t="s">
        <v>199</v>
      </c>
      <c r="AT110" s="144" t="s">
        <v>194</v>
      </c>
      <c r="AU110" s="144" t="s">
        <v>89</v>
      </c>
      <c r="AY110" s="18" t="s">
        <v>192</v>
      </c>
      <c r="BE110" s="145">
        <f>IF(N110="základní",J110,0)</f>
        <v>0</v>
      </c>
      <c r="BF110" s="145">
        <f>IF(N110="snížená",J110,0)</f>
        <v>0</v>
      </c>
      <c r="BG110" s="145">
        <f>IF(N110="zákl. přenesená",J110,0)</f>
        <v>0</v>
      </c>
      <c r="BH110" s="145">
        <f>IF(N110="sníž. přenesená",J110,0)</f>
        <v>0</v>
      </c>
      <c r="BI110" s="145">
        <f>IF(N110="nulová",J110,0)</f>
        <v>0</v>
      </c>
      <c r="BJ110" s="18" t="s">
        <v>22</v>
      </c>
      <c r="BK110" s="145">
        <f>ROUND(I110*H110,2)</f>
        <v>0</v>
      </c>
      <c r="BL110" s="18" t="s">
        <v>199</v>
      </c>
      <c r="BM110" s="144" t="s">
        <v>8</v>
      </c>
    </row>
    <row r="111" spans="2:65" s="1" customFormat="1" ht="19.2" x14ac:dyDescent="0.2">
      <c r="B111" s="33"/>
      <c r="D111" s="151" t="s">
        <v>929</v>
      </c>
      <c r="F111" s="178" t="s">
        <v>6646</v>
      </c>
      <c r="I111" s="148"/>
      <c r="L111" s="33"/>
      <c r="M111" s="149"/>
      <c r="T111" s="54"/>
      <c r="AT111" s="18" t="s">
        <v>929</v>
      </c>
      <c r="AU111" s="18" t="s">
        <v>89</v>
      </c>
    </row>
    <row r="112" spans="2:65" s="1" customFormat="1" ht="16.5" customHeight="1" x14ac:dyDescent="0.2">
      <c r="B112" s="33"/>
      <c r="C112" s="133" t="s">
        <v>260</v>
      </c>
      <c r="D112" s="133" t="s">
        <v>194</v>
      </c>
      <c r="E112" s="134" t="s">
        <v>6647</v>
      </c>
      <c r="F112" s="135" t="s">
        <v>6643</v>
      </c>
      <c r="G112" s="136" t="s">
        <v>869</v>
      </c>
      <c r="H112" s="137">
        <v>2</v>
      </c>
      <c r="I112" s="138"/>
      <c r="J112" s="139">
        <f>ROUND(I112*H112,2)</f>
        <v>0</v>
      </c>
      <c r="K112" s="135" t="s">
        <v>20</v>
      </c>
      <c r="L112" s="33"/>
      <c r="M112" s="140" t="s">
        <v>20</v>
      </c>
      <c r="N112" s="141" t="s">
        <v>51</v>
      </c>
      <c r="P112" s="142">
        <f>O112*H112</f>
        <v>0</v>
      </c>
      <c r="Q112" s="142">
        <v>0</v>
      </c>
      <c r="R112" s="142">
        <f>Q112*H112</f>
        <v>0</v>
      </c>
      <c r="S112" s="142">
        <v>0</v>
      </c>
      <c r="T112" s="143">
        <f>S112*H112</f>
        <v>0</v>
      </c>
      <c r="AR112" s="144" t="s">
        <v>199</v>
      </c>
      <c r="AT112" s="144" t="s">
        <v>194</v>
      </c>
      <c r="AU112" s="144" t="s">
        <v>89</v>
      </c>
      <c r="AY112" s="18" t="s">
        <v>192</v>
      </c>
      <c r="BE112" s="145">
        <f>IF(N112="základní",J112,0)</f>
        <v>0</v>
      </c>
      <c r="BF112" s="145">
        <f>IF(N112="snížená",J112,0)</f>
        <v>0</v>
      </c>
      <c r="BG112" s="145">
        <f>IF(N112="zákl. přenesená",J112,0)</f>
        <v>0</v>
      </c>
      <c r="BH112" s="145">
        <f>IF(N112="sníž. přenesená",J112,0)</f>
        <v>0</v>
      </c>
      <c r="BI112" s="145">
        <f>IF(N112="nulová",J112,0)</f>
        <v>0</v>
      </c>
      <c r="BJ112" s="18" t="s">
        <v>22</v>
      </c>
      <c r="BK112" s="145">
        <f>ROUND(I112*H112,2)</f>
        <v>0</v>
      </c>
      <c r="BL112" s="18" t="s">
        <v>199</v>
      </c>
      <c r="BM112" s="144" t="s">
        <v>317</v>
      </c>
    </row>
    <row r="113" spans="2:65" s="1" customFormat="1" ht="16.5" customHeight="1" x14ac:dyDescent="0.2">
      <c r="B113" s="33"/>
      <c r="C113" s="133" t="s">
        <v>266</v>
      </c>
      <c r="D113" s="133" t="s">
        <v>194</v>
      </c>
      <c r="E113" s="134" t="s">
        <v>6648</v>
      </c>
      <c r="F113" s="135" t="s">
        <v>6649</v>
      </c>
      <c r="G113" s="136" t="s">
        <v>869</v>
      </c>
      <c r="H113" s="137">
        <v>2</v>
      </c>
      <c r="I113" s="138"/>
      <c r="J113" s="139">
        <f>ROUND(I113*H113,2)</f>
        <v>0</v>
      </c>
      <c r="K113" s="135" t="s">
        <v>20</v>
      </c>
      <c r="L113" s="33"/>
      <c r="M113" s="140" t="s">
        <v>20</v>
      </c>
      <c r="N113" s="141" t="s">
        <v>51</v>
      </c>
      <c r="P113" s="142">
        <f>O113*H113</f>
        <v>0</v>
      </c>
      <c r="Q113" s="142">
        <v>0</v>
      </c>
      <c r="R113" s="142">
        <f>Q113*H113</f>
        <v>0</v>
      </c>
      <c r="S113" s="142">
        <v>0</v>
      </c>
      <c r="T113" s="143">
        <f>S113*H113</f>
        <v>0</v>
      </c>
      <c r="AR113" s="144" t="s">
        <v>199</v>
      </c>
      <c r="AT113" s="144" t="s">
        <v>194</v>
      </c>
      <c r="AU113" s="144" t="s">
        <v>89</v>
      </c>
      <c r="AY113" s="18" t="s">
        <v>192</v>
      </c>
      <c r="BE113" s="145">
        <f>IF(N113="základní",J113,0)</f>
        <v>0</v>
      </c>
      <c r="BF113" s="145">
        <f>IF(N113="snížená",J113,0)</f>
        <v>0</v>
      </c>
      <c r="BG113" s="145">
        <f>IF(N113="zákl. přenesená",J113,0)</f>
        <v>0</v>
      </c>
      <c r="BH113" s="145">
        <f>IF(N113="sníž. přenesená",J113,0)</f>
        <v>0</v>
      </c>
      <c r="BI113" s="145">
        <f>IF(N113="nulová",J113,0)</f>
        <v>0</v>
      </c>
      <c r="BJ113" s="18" t="s">
        <v>22</v>
      </c>
      <c r="BK113" s="145">
        <f>ROUND(I113*H113,2)</f>
        <v>0</v>
      </c>
      <c r="BL113" s="18" t="s">
        <v>199</v>
      </c>
      <c r="BM113" s="144" t="s">
        <v>350</v>
      </c>
    </row>
    <row r="114" spans="2:65" s="1" customFormat="1" ht="19.2" x14ac:dyDescent="0.2">
      <c r="B114" s="33"/>
      <c r="D114" s="151" t="s">
        <v>929</v>
      </c>
      <c r="F114" s="178" t="s">
        <v>6650</v>
      </c>
      <c r="I114" s="148"/>
      <c r="L114" s="33"/>
      <c r="M114" s="149"/>
      <c r="T114" s="54"/>
      <c r="AT114" s="18" t="s">
        <v>929</v>
      </c>
      <c r="AU114" s="18" t="s">
        <v>89</v>
      </c>
    </row>
    <row r="115" spans="2:65" s="1" customFormat="1" ht="16.5" customHeight="1" x14ac:dyDescent="0.2">
      <c r="B115" s="33"/>
      <c r="C115" s="133" t="s">
        <v>208</v>
      </c>
      <c r="D115" s="133" t="s">
        <v>194</v>
      </c>
      <c r="E115" s="134" t="s">
        <v>6651</v>
      </c>
      <c r="F115" s="135" t="s">
        <v>6643</v>
      </c>
      <c r="G115" s="136" t="s">
        <v>869</v>
      </c>
      <c r="H115" s="137">
        <v>2</v>
      </c>
      <c r="I115" s="138"/>
      <c r="J115" s="139">
        <f>ROUND(I115*H115,2)</f>
        <v>0</v>
      </c>
      <c r="K115" s="135" t="s">
        <v>20</v>
      </c>
      <c r="L115" s="33"/>
      <c r="M115" s="140" t="s">
        <v>20</v>
      </c>
      <c r="N115" s="141" t="s">
        <v>51</v>
      </c>
      <c r="P115" s="142">
        <f>O115*H115</f>
        <v>0</v>
      </c>
      <c r="Q115" s="142">
        <v>0</v>
      </c>
      <c r="R115" s="142">
        <f>Q115*H115</f>
        <v>0</v>
      </c>
      <c r="S115" s="142">
        <v>0</v>
      </c>
      <c r="T115" s="143">
        <f>S115*H115</f>
        <v>0</v>
      </c>
      <c r="AR115" s="144" t="s">
        <v>199</v>
      </c>
      <c r="AT115" s="144" t="s">
        <v>194</v>
      </c>
      <c r="AU115" s="144" t="s">
        <v>89</v>
      </c>
      <c r="AY115" s="18" t="s">
        <v>192</v>
      </c>
      <c r="BE115" s="145">
        <f>IF(N115="základní",J115,0)</f>
        <v>0</v>
      </c>
      <c r="BF115" s="145">
        <f>IF(N115="snížená",J115,0)</f>
        <v>0</v>
      </c>
      <c r="BG115" s="145">
        <f>IF(N115="zákl. přenesená",J115,0)</f>
        <v>0</v>
      </c>
      <c r="BH115" s="145">
        <f>IF(N115="sníž. přenesená",J115,0)</f>
        <v>0</v>
      </c>
      <c r="BI115" s="145">
        <f>IF(N115="nulová",J115,0)</f>
        <v>0</v>
      </c>
      <c r="BJ115" s="18" t="s">
        <v>22</v>
      </c>
      <c r="BK115" s="145">
        <f>ROUND(I115*H115,2)</f>
        <v>0</v>
      </c>
      <c r="BL115" s="18" t="s">
        <v>199</v>
      </c>
      <c r="BM115" s="144" t="s">
        <v>370</v>
      </c>
    </row>
    <row r="116" spans="2:65" s="1" customFormat="1" ht="16.5" customHeight="1" x14ac:dyDescent="0.2">
      <c r="B116" s="33"/>
      <c r="C116" s="133" t="s">
        <v>27</v>
      </c>
      <c r="D116" s="133" t="s">
        <v>194</v>
      </c>
      <c r="E116" s="134" t="s">
        <v>6652</v>
      </c>
      <c r="F116" s="135" t="s">
        <v>6653</v>
      </c>
      <c r="G116" s="136" t="s">
        <v>869</v>
      </c>
      <c r="H116" s="137">
        <v>2</v>
      </c>
      <c r="I116" s="138"/>
      <c r="J116" s="139">
        <f>ROUND(I116*H116,2)</f>
        <v>0</v>
      </c>
      <c r="K116" s="135" t="s">
        <v>20</v>
      </c>
      <c r="L116" s="33"/>
      <c r="M116" s="140" t="s">
        <v>20</v>
      </c>
      <c r="N116" s="141" t="s">
        <v>51</v>
      </c>
      <c r="P116" s="142">
        <f>O116*H116</f>
        <v>0</v>
      </c>
      <c r="Q116" s="142">
        <v>0</v>
      </c>
      <c r="R116" s="142">
        <f>Q116*H116</f>
        <v>0</v>
      </c>
      <c r="S116" s="142">
        <v>0</v>
      </c>
      <c r="T116" s="143">
        <f>S116*H116</f>
        <v>0</v>
      </c>
      <c r="AR116" s="144" t="s">
        <v>199</v>
      </c>
      <c r="AT116" s="144" t="s">
        <v>194</v>
      </c>
      <c r="AU116" s="144" t="s">
        <v>89</v>
      </c>
      <c r="AY116" s="18" t="s">
        <v>192</v>
      </c>
      <c r="BE116" s="145">
        <f>IF(N116="základní",J116,0)</f>
        <v>0</v>
      </c>
      <c r="BF116" s="145">
        <f>IF(N116="snížená",J116,0)</f>
        <v>0</v>
      </c>
      <c r="BG116" s="145">
        <f>IF(N116="zákl. přenesená",J116,0)</f>
        <v>0</v>
      </c>
      <c r="BH116" s="145">
        <f>IF(N116="sníž. přenesená",J116,0)</f>
        <v>0</v>
      </c>
      <c r="BI116" s="145">
        <f>IF(N116="nulová",J116,0)</f>
        <v>0</v>
      </c>
      <c r="BJ116" s="18" t="s">
        <v>22</v>
      </c>
      <c r="BK116" s="145">
        <f>ROUND(I116*H116,2)</f>
        <v>0</v>
      </c>
      <c r="BL116" s="18" t="s">
        <v>199</v>
      </c>
      <c r="BM116" s="144" t="s">
        <v>380</v>
      </c>
    </row>
    <row r="117" spans="2:65" s="1" customFormat="1" ht="19.2" x14ac:dyDescent="0.2">
      <c r="B117" s="33"/>
      <c r="D117" s="151" t="s">
        <v>929</v>
      </c>
      <c r="F117" s="178" t="s">
        <v>6654</v>
      </c>
      <c r="I117" s="148"/>
      <c r="L117" s="33"/>
      <c r="M117" s="149"/>
      <c r="T117" s="54"/>
      <c r="AT117" s="18" t="s">
        <v>929</v>
      </c>
      <c r="AU117" s="18" t="s">
        <v>89</v>
      </c>
    </row>
    <row r="118" spans="2:65" s="1" customFormat="1" ht="16.5" customHeight="1" x14ac:dyDescent="0.2">
      <c r="B118" s="33"/>
      <c r="C118" s="133" t="s">
        <v>121</v>
      </c>
      <c r="D118" s="133" t="s">
        <v>194</v>
      </c>
      <c r="E118" s="134" t="s">
        <v>6655</v>
      </c>
      <c r="F118" s="135" t="s">
        <v>6643</v>
      </c>
      <c r="G118" s="136" t="s">
        <v>869</v>
      </c>
      <c r="H118" s="137">
        <v>2</v>
      </c>
      <c r="I118" s="138"/>
      <c r="J118" s="139">
        <f>ROUND(I118*H118,2)</f>
        <v>0</v>
      </c>
      <c r="K118" s="135" t="s">
        <v>20</v>
      </c>
      <c r="L118" s="33"/>
      <c r="M118" s="140" t="s">
        <v>20</v>
      </c>
      <c r="N118" s="141" t="s">
        <v>51</v>
      </c>
      <c r="P118" s="142">
        <f>O118*H118</f>
        <v>0</v>
      </c>
      <c r="Q118" s="142">
        <v>0</v>
      </c>
      <c r="R118" s="142">
        <f>Q118*H118</f>
        <v>0</v>
      </c>
      <c r="S118" s="142">
        <v>0</v>
      </c>
      <c r="T118" s="143">
        <f>S118*H118</f>
        <v>0</v>
      </c>
      <c r="AR118" s="144" t="s">
        <v>199</v>
      </c>
      <c r="AT118" s="144" t="s">
        <v>194</v>
      </c>
      <c r="AU118" s="144" t="s">
        <v>89</v>
      </c>
      <c r="AY118" s="18" t="s">
        <v>192</v>
      </c>
      <c r="BE118" s="145">
        <f>IF(N118="základní",J118,0)</f>
        <v>0</v>
      </c>
      <c r="BF118" s="145">
        <f>IF(N118="snížená",J118,0)</f>
        <v>0</v>
      </c>
      <c r="BG118" s="145">
        <f>IF(N118="zákl. přenesená",J118,0)</f>
        <v>0</v>
      </c>
      <c r="BH118" s="145">
        <f>IF(N118="sníž. přenesená",J118,0)</f>
        <v>0</v>
      </c>
      <c r="BI118" s="145">
        <f>IF(N118="nulová",J118,0)</f>
        <v>0</v>
      </c>
      <c r="BJ118" s="18" t="s">
        <v>22</v>
      </c>
      <c r="BK118" s="145">
        <f>ROUND(I118*H118,2)</f>
        <v>0</v>
      </c>
      <c r="BL118" s="18" t="s">
        <v>199</v>
      </c>
      <c r="BM118" s="144" t="s">
        <v>395</v>
      </c>
    </row>
    <row r="119" spans="2:65" s="1" customFormat="1" ht="16.5" customHeight="1" x14ac:dyDescent="0.2">
      <c r="B119" s="33"/>
      <c r="C119" s="133" t="s">
        <v>8</v>
      </c>
      <c r="D119" s="133" t="s">
        <v>194</v>
      </c>
      <c r="E119" s="134" t="s">
        <v>6656</v>
      </c>
      <c r="F119" s="135" t="s">
        <v>6657</v>
      </c>
      <c r="G119" s="136" t="s">
        <v>869</v>
      </c>
      <c r="H119" s="137">
        <v>1</v>
      </c>
      <c r="I119" s="138"/>
      <c r="J119" s="139">
        <f>ROUND(I119*H119,2)</f>
        <v>0</v>
      </c>
      <c r="K119" s="135" t="s">
        <v>20</v>
      </c>
      <c r="L119" s="33"/>
      <c r="M119" s="140" t="s">
        <v>20</v>
      </c>
      <c r="N119" s="141" t="s">
        <v>51</v>
      </c>
      <c r="P119" s="142">
        <f>O119*H119</f>
        <v>0</v>
      </c>
      <c r="Q119" s="142">
        <v>0</v>
      </c>
      <c r="R119" s="142">
        <f>Q119*H119</f>
        <v>0</v>
      </c>
      <c r="S119" s="142">
        <v>0</v>
      </c>
      <c r="T119" s="143">
        <f>S119*H119</f>
        <v>0</v>
      </c>
      <c r="AR119" s="144" t="s">
        <v>199</v>
      </c>
      <c r="AT119" s="144" t="s">
        <v>194</v>
      </c>
      <c r="AU119" s="144" t="s">
        <v>89</v>
      </c>
      <c r="AY119" s="18" t="s">
        <v>192</v>
      </c>
      <c r="BE119" s="145">
        <f>IF(N119="základní",J119,0)</f>
        <v>0</v>
      </c>
      <c r="BF119" s="145">
        <f>IF(N119="snížená",J119,0)</f>
        <v>0</v>
      </c>
      <c r="BG119" s="145">
        <f>IF(N119="zákl. přenesená",J119,0)</f>
        <v>0</v>
      </c>
      <c r="BH119" s="145">
        <f>IF(N119="sníž. přenesená",J119,0)</f>
        <v>0</v>
      </c>
      <c r="BI119" s="145">
        <f>IF(N119="nulová",J119,0)</f>
        <v>0</v>
      </c>
      <c r="BJ119" s="18" t="s">
        <v>22</v>
      </c>
      <c r="BK119" s="145">
        <f>ROUND(I119*H119,2)</f>
        <v>0</v>
      </c>
      <c r="BL119" s="18" t="s">
        <v>199</v>
      </c>
      <c r="BM119" s="144" t="s">
        <v>422</v>
      </c>
    </row>
    <row r="120" spans="2:65" s="1" customFormat="1" ht="19.2" x14ac:dyDescent="0.2">
      <c r="B120" s="33"/>
      <c r="D120" s="151" t="s">
        <v>929</v>
      </c>
      <c r="F120" s="178" t="s">
        <v>6658</v>
      </c>
      <c r="I120" s="148"/>
      <c r="L120" s="33"/>
      <c r="M120" s="149"/>
      <c r="T120" s="54"/>
      <c r="AT120" s="18" t="s">
        <v>929</v>
      </c>
      <c r="AU120" s="18" t="s">
        <v>89</v>
      </c>
    </row>
    <row r="121" spans="2:65" s="1" customFormat="1" ht="16.5" customHeight="1" x14ac:dyDescent="0.2">
      <c r="B121" s="33"/>
      <c r="C121" s="133" t="s">
        <v>311</v>
      </c>
      <c r="D121" s="133" t="s">
        <v>194</v>
      </c>
      <c r="E121" s="134" t="s">
        <v>6659</v>
      </c>
      <c r="F121" s="135" t="s">
        <v>6643</v>
      </c>
      <c r="G121" s="136" t="s">
        <v>869</v>
      </c>
      <c r="H121" s="137">
        <v>1</v>
      </c>
      <c r="I121" s="138"/>
      <c r="J121" s="139">
        <f>ROUND(I121*H121,2)</f>
        <v>0</v>
      </c>
      <c r="K121" s="135" t="s">
        <v>20</v>
      </c>
      <c r="L121" s="33"/>
      <c r="M121" s="140" t="s">
        <v>20</v>
      </c>
      <c r="N121" s="141" t="s">
        <v>51</v>
      </c>
      <c r="P121" s="142">
        <f>O121*H121</f>
        <v>0</v>
      </c>
      <c r="Q121" s="142">
        <v>0</v>
      </c>
      <c r="R121" s="142">
        <f>Q121*H121</f>
        <v>0</v>
      </c>
      <c r="S121" s="142">
        <v>0</v>
      </c>
      <c r="T121" s="143">
        <f>S121*H121</f>
        <v>0</v>
      </c>
      <c r="AR121" s="144" t="s">
        <v>199</v>
      </c>
      <c r="AT121" s="144" t="s">
        <v>194</v>
      </c>
      <c r="AU121" s="144" t="s">
        <v>89</v>
      </c>
      <c r="AY121" s="18" t="s">
        <v>192</v>
      </c>
      <c r="BE121" s="145">
        <f>IF(N121="základní",J121,0)</f>
        <v>0</v>
      </c>
      <c r="BF121" s="145">
        <f>IF(N121="snížená",J121,0)</f>
        <v>0</v>
      </c>
      <c r="BG121" s="145">
        <f>IF(N121="zákl. přenesená",J121,0)</f>
        <v>0</v>
      </c>
      <c r="BH121" s="145">
        <f>IF(N121="sníž. přenesená",J121,0)</f>
        <v>0</v>
      </c>
      <c r="BI121" s="145">
        <f>IF(N121="nulová",J121,0)</f>
        <v>0</v>
      </c>
      <c r="BJ121" s="18" t="s">
        <v>22</v>
      </c>
      <c r="BK121" s="145">
        <f>ROUND(I121*H121,2)</f>
        <v>0</v>
      </c>
      <c r="BL121" s="18" t="s">
        <v>199</v>
      </c>
      <c r="BM121" s="144" t="s">
        <v>444</v>
      </c>
    </row>
    <row r="122" spans="2:65" s="1" customFormat="1" ht="16.5" customHeight="1" x14ac:dyDescent="0.2">
      <c r="B122" s="33"/>
      <c r="C122" s="133" t="s">
        <v>317</v>
      </c>
      <c r="D122" s="133" t="s">
        <v>194</v>
      </c>
      <c r="E122" s="134" t="s">
        <v>6660</v>
      </c>
      <c r="F122" s="135" t="s">
        <v>6661</v>
      </c>
      <c r="G122" s="136" t="s">
        <v>869</v>
      </c>
      <c r="H122" s="137">
        <v>1</v>
      </c>
      <c r="I122" s="138"/>
      <c r="J122" s="139">
        <f>ROUND(I122*H122,2)</f>
        <v>0</v>
      </c>
      <c r="K122" s="135" t="s">
        <v>20</v>
      </c>
      <c r="L122" s="33"/>
      <c r="M122" s="140" t="s">
        <v>20</v>
      </c>
      <c r="N122" s="141" t="s">
        <v>51</v>
      </c>
      <c r="P122" s="142">
        <f>O122*H122</f>
        <v>0</v>
      </c>
      <c r="Q122" s="142">
        <v>0</v>
      </c>
      <c r="R122" s="142">
        <f>Q122*H122</f>
        <v>0</v>
      </c>
      <c r="S122" s="142">
        <v>0</v>
      </c>
      <c r="T122" s="143">
        <f>S122*H122</f>
        <v>0</v>
      </c>
      <c r="AR122" s="144" t="s">
        <v>199</v>
      </c>
      <c r="AT122" s="144" t="s">
        <v>194</v>
      </c>
      <c r="AU122" s="144" t="s">
        <v>89</v>
      </c>
      <c r="AY122" s="18" t="s">
        <v>192</v>
      </c>
      <c r="BE122" s="145">
        <f>IF(N122="základní",J122,0)</f>
        <v>0</v>
      </c>
      <c r="BF122" s="145">
        <f>IF(N122="snížená",J122,0)</f>
        <v>0</v>
      </c>
      <c r="BG122" s="145">
        <f>IF(N122="zákl. přenesená",J122,0)</f>
        <v>0</v>
      </c>
      <c r="BH122" s="145">
        <f>IF(N122="sníž. přenesená",J122,0)</f>
        <v>0</v>
      </c>
      <c r="BI122" s="145">
        <f>IF(N122="nulová",J122,0)</f>
        <v>0</v>
      </c>
      <c r="BJ122" s="18" t="s">
        <v>22</v>
      </c>
      <c r="BK122" s="145">
        <f>ROUND(I122*H122,2)</f>
        <v>0</v>
      </c>
      <c r="BL122" s="18" t="s">
        <v>199</v>
      </c>
      <c r="BM122" s="144" t="s">
        <v>459</v>
      </c>
    </row>
    <row r="123" spans="2:65" s="1" customFormat="1" ht="28.8" x14ac:dyDescent="0.2">
      <c r="B123" s="33"/>
      <c r="D123" s="151" t="s">
        <v>929</v>
      </c>
      <c r="F123" s="178" t="s">
        <v>6662</v>
      </c>
      <c r="I123" s="148"/>
      <c r="L123" s="33"/>
      <c r="M123" s="149"/>
      <c r="T123" s="54"/>
      <c r="AT123" s="18" t="s">
        <v>929</v>
      </c>
      <c r="AU123" s="18" t="s">
        <v>89</v>
      </c>
    </row>
    <row r="124" spans="2:65" s="1" customFormat="1" ht="16.5" customHeight="1" x14ac:dyDescent="0.2">
      <c r="B124" s="33"/>
      <c r="C124" s="133" t="s">
        <v>324</v>
      </c>
      <c r="D124" s="133" t="s">
        <v>194</v>
      </c>
      <c r="E124" s="134" t="s">
        <v>6663</v>
      </c>
      <c r="F124" s="135" t="s">
        <v>6664</v>
      </c>
      <c r="G124" s="136" t="s">
        <v>869</v>
      </c>
      <c r="H124" s="137">
        <v>1</v>
      </c>
      <c r="I124" s="138"/>
      <c r="J124" s="139">
        <f>ROUND(I124*H124,2)</f>
        <v>0</v>
      </c>
      <c r="K124" s="135" t="s">
        <v>20</v>
      </c>
      <c r="L124" s="33"/>
      <c r="M124" s="140" t="s">
        <v>20</v>
      </c>
      <c r="N124" s="141" t="s">
        <v>51</v>
      </c>
      <c r="P124" s="142">
        <f>O124*H124</f>
        <v>0</v>
      </c>
      <c r="Q124" s="142">
        <v>0</v>
      </c>
      <c r="R124" s="142">
        <f>Q124*H124</f>
        <v>0</v>
      </c>
      <c r="S124" s="142">
        <v>0</v>
      </c>
      <c r="T124" s="143">
        <f>S124*H124</f>
        <v>0</v>
      </c>
      <c r="AR124" s="144" t="s">
        <v>199</v>
      </c>
      <c r="AT124" s="144" t="s">
        <v>194</v>
      </c>
      <c r="AU124" s="144" t="s">
        <v>89</v>
      </c>
      <c r="AY124" s="18" t="s">
        <v>192</v>
      </c>
      <c r="BE124" s="145">
        <f>IF(N124="základní",J124,0)</f>
        <v>0</v>
      </c>
      <c r="BF124" s="145">
        <f>IF(N124="snížená",J124,0)</f>
        <v>0</v>
      </c>
      <c r="BG124" s="145">
        <f>IF(N124="zákl. přenesená",J124,0)</f>
        <v>0</v>
      </c>
      <c r="BH124" s="145">
        <f>IF(N124="sníž. přenesená",J124,0)</f>
        <v>0</v>
      </c>
      <c r="BI124" s="145">
        <f>IF(N124="nulová",J124,0)</f>
        <v>0</v>
      </c>
      <c r="BJ124" s="18" t="s">
        <v>22</v>
      </c>
      <c r="BK124" s="145">
        <f>ROUND(I124*H124,2)</f>
        <v>0</v>
      </c>
      <c r="BL124" s="18" t="s">
        <v>199</v>
      </c>
      <c r="BM124" s="144" t="s">
        <v>475</v>
      </c>
    </row>
    <row r="125" spans="2:65" s="1" customFormat="1" ht="16.5" customHeight="1" x14ac:dyDescent="0.2">
      <c r="B125" s="33"/>
      <c r="C125" s="133" t="s">
        <v>350</v>
      </c>
      <c r="D125" s="133" t="s">
        <v>194</v>
      </c>
      <c r="E125" s="134" t="s">
        <v>6665</v>
      </c>
      <c r="F125" s="135" t="s">
        <v>6666</v>
      </c>
      <c r="G125" s="136" t="s">
        <v>869</v>
      </c>
      <c r="H125" s="137">
        <v>1</v>
      </c>
      <c r="I125" s="138"/>
      <c r="J125" s="139">
        <f>ROUND(I125*H125,2)</f>
        <v>0</v>
      </c>
      <c r="K125" s="135" t="s">
        <v>20</v>
      </c>
      <c r="L125" s="33"/>
      <c r="M125" s="140" t="s">
        <v>20</v>
      </c>
      <c r="N125" s="141" t="s">
        <v>51</v>
      </c>
      <c r="P125" s="142">
        <f>O125*H125</f>
        <v>0</v>
      </c>
      <c r="Q125" s="142">
        <v>0</v>
      </c>
      <c r="R125" s="142">
        <f>Q125*H125</f>
        <v>0</v>
      </c>
      <c r="S125" s="142">
        <v>0</v>
      </c>
      <c r="T125" s="143">
        <f>S125*H125</f>
        <v>0</v>
      </c>
      <c r="AR125" s="144" t="s">
        <v>199</v>
      </c>
      <c r="AT125" s="144" t="s">
        <v>194</v>
      </c>
      <c r="AU125" s="144" t="s">
        <v>89</v>
      </c>
      <c r="AY125" s="18" t="s">
        <v>192</v>
      </c>
      <c r="BE125" s="145">
        <f>IF(N125="základní",J125,0)</f>
        <v>0</v>
      </c>
      <c r="BF125" s="145">
        <f>IF(N125="snížená",J125,0)</f>
        <v>0</v>
      </c>
      <c r="BG125" s="145">
        <f>IF(N125="zákl. přenesená",J125,0)</f>
        <v>0</v>
      </c>
      <c r="BH125" s="145">
        <f>IF(N125="sníž. přenesená",J125,0)</f>
        <v>0</v>
      </c>
      <c r="BI125" s="145">
        <f>IF(N125="nulová",J125,0)</f>
        <v>0</v>
      </c>
      <c r="BJ125" s="18" t="s">
        <v>22</v>
      </c>
      <c r="BK125" s="145">
        <f>ROUND(I125*H125,2)</f>
        <v>0</v>
      </c>
      <c r="BL125" s="18" t="s">
        <v>199</v>
      </c>
      <c r="BM125" s="144" t="s">
        <v>490</v>
      </c>
    </row>
    <row r="126" spans="2:65" s="1" customFormat="1" ht="28.8" x14ac:dyDescent="0.2">
      <c r="B126" s="33"/>
      <c r="D126" s="151" t="s">
        <v>929</v>
      </c>
      <c r="F126" s="178" t="s">
        <v>6667</v>
      </c>
      <c r="I126" s="148"/>
      <c r="L126" s="33"/>
      <c r="M126" s="149"/>
      <c r="T126" s="54"/>
      <c r="AT126" s="18" t="s">
        <v>929</v>
      </c>
      <c r="AU126" s="18" t="s">
        <v>89</v>
      </c>
    </row>
    <row r="127" spans="2:65" s="1" customFormat="1" ht="16.5" customHeight="1" x14ac:dyDescent="0.2">
      <c r="B127" s="33"/>
      <c r="C127" s="133" t="s">
        <v>364</v>
      </c>
      <c r="D127" s="133" t="s">
        <v>194</v>
      </c>
      <c r="E127" s="134" t="s">
        <v>6668</v>
      </c>
      <c r="F127" s="135" t="s">
        <v>6664</v>
      </c>
      <c r="G127" s="136" t="s">
        <v>869</v>
      </c>
      <c r="H127" s="137">
        <v>1</v>
      </c>
      <c r="I127" s="138"/>
      <c r="J127" s="139">
        <f>ROUND(I127*H127,2)</f>
        <v>0</v>
      </c>
      <c r="K127" s="135" t="s">
        <v>20</v>
      </c>
      <c r="L127" s="33"/>
      <c r="M127" s="140" t="s">
        <v>20</v>
      </c>
      <c r="N127" s="141" t="s">
        <v>51</v>
      </c>
      <c r="P127" s="142">
        <f>O127*H127</f>
        <v>0</v>
      </c>
      <c r="Q127" s="142">
        <v>0</v>
      </c>
      <c r="R127" s="142">
        <f>Q127*H127</f>
        <v>0</v>
      </c>
      <c r="S127" s="142">
        <v>0</v>
      </c>
      <c r="T127" s="143">
        <f>S127*H127</f>
        <v>0</v>
      </c>
      <c r="AR127" s="144" t="s">
        <v>199</v>
      </c>
      <c r="AT127" s="144" t="s">
        <v>194</v>
      </c>
      <c r="AU127" s="144" t="s">
        <v>89</v>
      </c>
      <c r="AY127" s="18" t="s">
        <v>192</v>
      </c>
      <c r="BE127" s="145">
        <f>IF(N127="základní",J127,0)</f>
        <v>0</v>
      </c>
      <c r="BF127" s="145">
        <f>IF(N127="snížená",J127,0)</f>
        <v>0</v>
      </c>
      <c r="BG127" s="145">
        <f>IF(N127="zákl. přenesená",J127,0)</f>
        <v>0</v>
      </c>
      <c r="BH127" s="145">
        <f>IF(N127="sníž. přenesená",J127,0)</f>
        <v>0</v>
      </c>
      <c r="BI127" s="145">
        <f>IF(N127="nulová",J127,0)</f>
        <v>0</v>
      </c>
      <c r="BJ127" s="18" t="s">
        <v>22</v>
      </c>
      <c r="BK127" s="145">
        <f>ROUND(I127*H127,2)</f>
        <v>0</v>
      </c>
      <c r="BL127" s="18" t="s">
        <v>199</v>
      </c>
      <c r="BM127" s="144" t="s">
        <v>506</v>
      </c>
    </row>
    <row r="128" spans="2:65" s="1" customFormat="1" ht="16.5" customHeight="1" x14ac:dyDescent="0.2">
      <c r="B128" s="33"/>
      <c r="C128" s="133" t="s">
        <v>370</v>
      </c>
      <c r="D128" s="133" t="s">
        <v>194</v>
      </c>
      <c r="E128" s="134" t="s">
        <v>6669</v>
      </c>
      <c r="F128" s="135" t="s">
        <v>6670</v>
      </c>
      <c r="G128" s="136" t="s">
        <v>869</v>
      </c>
      <c r="H128" s="137">
        <v>3</v>
      </c>
      <c r="I128" s="138"/>
      <c r="J128" s="139">
        <f>ROUND(I128*H128,2)</f>
        <v>0</v>
      </c>
      <c r="K128" s="135" t="s">
        <v>20</v>
      </c>
      <c r="L128" s="33"/>
      <c r="M128" s="140" t="s">
        <v>20</v>
      </c>
      <c r="N128" s="141" t="s">
        <v>51</v>
      </c>
      <c r="P128" s="142">
        <f>O128*H128</f>
        <v>0</v>
      </c>
      <c r="Q128" s="142">
        <v>0</v>
      </c>
      <c r="R128" s="142">
        <f>Q128*H128</f>
        <v>0</v>
      </c>
      <c r="S128" s="142">
        <v>0</v>
      </c>
      <c r="T128" s="143">
        <f>S128*H128</f>
        <v>0</v>
      </c>
      <c r="AR128" s="144" t="s">
        <v>199</v>
      </c>
      <c r="AT128" s="144" t="s">
        <v>194</v>
      </c>
      <c r="AU128" s="144" t="s">
        <v>89</v>
      </c>
      <c r="AY128" s="18" t="s">
        <v>192</v>
      </c>
      <c r="BE128" s="145">
        <f>IF(N128="základní",J128,0)</f>
        <v>0</v>
      </c>
      <c r="BF128" s="145">
        <f>IF(N128="snížená",J128,0)</f>
        <v>0</v>
      </c>
      <c r="BG128" s="145">
        <f>IF(N128="zákl. přenesená",J128,0)</f>
        <v>0</v>
      </c>
      <c r="BH128" s="145">
        <f>IF(N128="sníž. přenesená",J128,0)</f>
        <v>0</v>
      </c>
      <c r="BI128" s="145">
        <f>IF(N128="nulová",J128,0)</f>
        <v>0</v>
      </c>
      <c r="BJ128" s="18" t="s">
        <v>22</v>
      </c>
      <c r="BK128" s="145">
        <f>ROUND(I128*H128,2)</f>
        <v>0</v>
      </c>
      <c r="BL128" s="18" t="s">
        <v>199</v>
      </c>
      <c r="BM128" s="144" t="s">
        <v>533</v>
      </c>
    </row>
    <row r="129" spans="2:65" s="1" customFormat="1" ht="19.2" x14ac:dyDescent="0.2">
      <c r="B129" s="33"/>
      <c r="D129" s="151" t="s">
        <v>929</v>
      </c>
      <c r="F129" s="178" t="s">
        <v>6671</v>
      </c>
      <c r="I129" s="148"/>
      <c r="L129" s="33"/>
      <c r="M129" s="149"/>
      <c r="T129" s="54"/>
      <c r="AT129" s="18" t="s">
        <v>929</v>
      </c>
      <c r="AU129" s="18" t="s">
        <v>89</v>
      </c>
    </row>
    <row r="130" spans="2:65" s="1" customFormat="1" ht="16.5" customHeight="1" x14ac:dyDescent="0.2">
      <c r="B130" s="33"/>
      <c r="C130" s="133" t="s">
        <v>375</v>
      </c>
      <c r="D130" s="133" t="s">
        <v>194</v>
      </c>
      <c r="E130" s="134" t="s">
        <v>6672</v>
      </c>
      <c r="F130" s="135" t="s">
        <v>6673</v>
      </c>
      <c r="G130" s="136" t="s">
        <v>869</v>
      </c>
      <c r="H130" s="137">
        <v>3</v>
      </c>
      <c r="I130" s="138"/>
      <c r="J130" s="139">
        <f>ROUND(I130*H130,2)</f>
        <v>0</v>
      </c>
      <c r="K130" s="135" t="s">
        <v>20</v>
      </c>
      <c r="L130" s="33"/>
      <c r="M130" s="140" t="s">
        <v>20</v>
      </c>
      <c r="N130" s="141" t="s">
        <v>51</v>
      </c>
      <c r="P130" s="142">
        <f>O130*H130</f>
        <v>0</v>
      </c>
      <c r="Q130" s="142">
        <v>0</v>
      </c>
      <c r="R130" s="142">
        <f>Q130*H130</f>
        <v>0</v>
      </c>
      <c r="S130" s="142">
        <v>0</v>
      </c>
      <c r="T130" s="143">
        <f>S130*H130</f>
        <v>0</v>
      </c>
      <c r="AR130" s="144" t="s">
        <v>199</v>
      </c>
      <c r="AT130" s="144" t="s">
        <v>194</v>
      </c>
      <c r="AU130" s="144" t="s">
        <v>89</v>
      </c>
      <c r="AY130" s="18" t="s">
        <v>192</v>
      </c>
      <c r="BE130" s="145">
        <f>IF(N130="základní",J130,0)</f>
        <v>0</v>
      </c>
      <c r="BF130" s="145">
        <f>IF(N130="snížená",J130,0)</f>
        <v>0</v>
      </c>
      <c r="BG130" s="145">
        <f>IF(N130="zákl. přenesená",J130,0)</f>
        <v>0</v>
      </c>
      <c r="BH130" s="145">
        <f>IF(N130="sníž. přenesená",J130,0)</f>
        <v>0</v>
      </c>
      <c r="BI130" s="145">
        <f>IF(N130="nulová",J130,0)</f>
        <v>0</v>
      </c>
      <c r="BJ130" s="18" t="s">
        <v>22</v>
      </c>
      <c r="BK130" s="145">
        <f>ROUND(I130*H130,2)</f>
        <v>0</v>
      </c>
      <c r="BL130" s="18" t="s">
        <v>199</v>
      </c>
      <c r="BM130" s="144" t="s">
        <v>545</v>
      </c>
    </row>
    <row r="131" spans="2:65" s="1" customFormat="1" ht="16.5" customHeight="1" x14ac:dyDescent="0.2">
      <c r="B131" s="33"/>
      <c r="C131" s="133" t="s">
        <v>380</v>
      </c>
      <c r="D131" s="133" t="s">
        <v>194</v>
      </c>
      <c r="E131" s="134" t="s">
        <v>6674</v>
      </c>
      <c r="F131" s="135" t="s">
        <v>6675</v>
      </c>
      <c r="G131" s="136" t="s">
        <v>869</v>
      </c>
      <c r="H131" s="137">
        <v>1</v>
      </c>
      <c r="I131" s="138"/>
      <c r="J131" s="139">
        <f>ROUND(I131*H131,2)</f>
        <v>0</v>
      </c>
      <c r="K131" s="135" t="s">
        <v>20</v>
      </c>
      <c r="L131" s="33"/>
      <c r="M131" s="140" t="s">
        <v>20</v>
      </c>
      <c r="N131" s="141" t="s">
        <v>51</v>
      </c>
      <c r="P131" s="142">
        <f>O131*H131</f>
        <v>0</v>
      </c>
      <c r="Q131" s="142">
        <v>0</v>
      </c>
      <c r="R131" s="142">
        <f>Q131*H131</f>
        <v>0</v>
      </c>
      <c r="S131" s="142">
        <v>0</v>
      </c>
      <c r="T131" s="143">
        <f>S131*H131</f>
        <v>0</v>
      </c>
      <c r="AR131" s="144" t="s">
        <v>199</v>
      </c>
      <c r="AT131" s="144" t="s">
        <v>194</v>
      </c>
      <c r="AU131" s="144" t="s">
        <v>89</v>
      </c>
      <c r="AY131" s="18" t="s">
        <v>192</v>
      </c>
      <c r="BE131" s="145">
        <f>IF(N131="základní",J131,0)</f>
        <v>0</v>
      </c>
      <c r="BF131" s="145">
        <f>IF(N131="snížená",J131,0)</f>
        <v>0</v>
      </c>
      <c r="BG131" s="145">
        <f>IF(N131="zákl. přenesená",J131,0)</f>
        <v>0</v>
      </c>
      <c r="BH131" s="145">
        <f>IF(N131="sníž. přenesená",J131,0)</f>
        <v>0</v>
      </c>
      <c r="BI131" s="145">
        <f>IF(N131="nulová",J131,0)</f>
        <v>0</v>
      </c>
      <c r="BJ131" s="18" t="s">
        <v>22</v>
      </c>
      <c r="BK131" s="145">
        <f>ROUND(I131*H131,2)</f>
        <v>0</v>
      </c>
      <c r="BL131" s="18" t="s">
        <v>199</v>
      </c>
      <c r="BM131" s="144" t="s">
        <v>573</v>
      </c>
    </row>
    <row r="132" spans="2:65" s="1" customFormat="1" ht="19.2" x14ac:dyDescent="0.2">
      <c r="B132" s="33"/>
      <c r="D132" s="151" t="s">
        <v>929</v>
      </c>
      <c r="F132" s="178" t="s">
        <v>6676</v>
      </c>
      <c r="I132" s="148"/>
      <c r="L132" s="33"/>
      <c r="M132" s="149"/>
      <c r="T132" s="54"/>
      <c r="AT132" s="18" t="s">
        <v>929</v>
      </c>
      <c r="AU132" s="18" t="s">
        <v>89</v>
      </c>
    </row>
    <row r="133" spans="2:65" s="1" customFormat="1" ht="16.5" customHeight="1" x14ac:dyDescent="0.2">
      <c r="B133" s="33"/>
      <c r="C133" s="133" t="s">
        <v>7</v>
      </c>
      <c r="D133" s="133" t="s">
        <v>194</v>
      </c>
      <c r="E133" s="134" t="s">
        <v>6677</v>
      </c>
      <c r="F133" s="135" t="s">
        <v>6673</v>
      </c>
      <c r="G133" s="136" t="s">
        <v>869</v>
      </c>
      <c r="H133" s="137">
        <v>1</v>
      </c>
      <c r="I133" s="138"/>
      <c r="J133" s="139">
        <f>ROUND(I133*H133,2)</f>
        <v>0</v>
      </c>
      <c r="K133" s="135" t="s">
        <v>20</v>
      </c>
      <c r="L133" s="33"/>
      <c r="M133" s="140" t="s">
        <v>20</v>
      </c>
      <c r="N133" s="141" t="s">
        <v>51</v>
      </c>
      <c r="P133" s="142">
        <f>O133*H133</f>
        <v>0</v>
      </c>
      <c r="Q133" s="142">
        <v>0</v>
      </c>
      <c r="R133" s="142">
        <f>Q133*H133</f>
        <v>0</v>
      </c>
      <c r="S133" s="142">
        <v>0</v>
      </c>
      <c r="T133" s="143">
        <f>S133*H133</f>
        <v>0</v>
      </c>
      <c r="AR133" s="144" t="s">
        <v>199</v>
      </c>
      <c r="AT133" s="144" t="s">
        <v>194</v>
      </c>
      <c r="AU133" s="144" t="s">
        <v>89</v>
      </c>
      <c r="AY133" s="18" t="s">
        <v>192</v>
      </c>
      <c r="BE133" s="145">
        <f>IF(N133="základní",J133,0)</f>
        <v>0</v>
      </c>
      <c r="BF133" s="145">
        <f>IF(N133="snížená",J133,0)</f>
        <v>0</v>
      </c>
      <c r="BG133" s="145">
        <f>IF(N133="zákl. přenesená",J133,0)</f>
        <v>0</v>
      </c>
      <c r="BH133" s="145">
        <f>IF(N133="sníž. přenesená",J133,0)</f>
        <v>0</v>
      </c>
      <c r="BI133" s="145">
        <f>IF(N133="nulová",J133,0)</f>
        <v>0</v>
      </c>
      <c r="BJ133" s="18" t="s">
        <v>22</v>
      </c>
      <c r="BK133" s="145">
        <f>ROUND(I133*H133,2)</f>
        <v>0</v>
      </c>
      <c r="BL133" s="18" t="s">
        <v>199</v>
      </c>
      <c r="BM133" s="144" t="s">
        <v>586</v>
      </c>
    </row>
    <row r="134" spans="2:65" s="1" customFormat="1" ht="16.5" customHeight="1" x14ac:dyDescent="0.2">
      <c r="B134" s="33"/>
      <c r="C134" s="133" t="s">
        <v>395</v>
      </c>
      <c r="D134" s="133" t="s">
        <v>194</v>
      </c>
      <c r="E134" s="134" t="s">
        <v>6678</v>
      </c>
      <c r="F134" s="135" t="s">
        <v>6679</v>
      </c>
      <c r="G134" s="136" t="s">
        <v>869</v>
      </c>
      <c r="H134" s="137">
        <v>2</v>
      </c>
      <c r="I134" s="138"/>
      <c r="J134" s="139">
        <f>ROUND(I134*H134,2)</f>
        <v>0</v>
      </c>
      <c r="K134" s="135" t="s">
        <v>20</v>
      </c>
      <c r="L134" s="33"/>
      <c r="M134" s="140" t="s">
        <v>20</v>
      </c>
      <c r="N134" s="141" t="s">
        <v>51</v>
      </c>
      <c r="P134" s="142">
        <f>O134*H134</f>
        <v>0</v>
      </c>
      <c r="Q134" s="142">
        <v>0</v>
      </c>
      <c r="R134" s="142">
        <f>Q134*H134</f>
        <v>0</v>
      </c>
      <c r="S134" s="142">
        <v>0</v>
      </c>
      <c r="T134" s="143">
        <f>S134*H134</f>
        <v>0</v>
      </c>
      <c r="AR134" s="144" t="s">
        <v>199</v>
      </c>
      <c r="AT134" s="144" t="s">
        <v>194</v>
      </c>
      <c r="AU134" s="144" t="s">
        <v>89</v>
      </c>
      <c r="AY134" s="18" t="s">
        <v>192</v>
      </c>
      <c r="BE134" s="145">
        <f>IF(N134="základní",J134,0)</f>
        <v>0</v>
      </c>
      <c r="BF134" s="145">
        <f>IF(N134="snížená",J134,0)</f>
        <v>0</v>
      </c>
      <c r="BG134" s="145">
        <f>IF(N134="zákl. přenesená",J134,0)</f>
        <v>0</v>
      </c>
      <c r="BH134" s="145">
        <f>IF(N134="sníž. přenesená",J134,0)</f>
        <v>0</v>
      </c>
      <c r="BI134" s="145">
        <f>IF(N134="nulová",J134,0)</f>
        <v>0</v>
      </c>
      <c r="BJ134" s="18" t="s">
        <v>22</v>
      </c>
      <c r="BK134" s="145">
        <f>ROUND(I134*H134,2)</f>
        <v>0</v>
      </c>
      <c r="BL134" s="18" t="s">
        <v>199</v>
      </c>
      <c r="BM134" s="144" t="s">
        <v>598</v>
      </c>
    </row>
    <row r="135" spans="2:65" s="1" customFormat="1" ht="19.2" x14ac:dyDescent="0.2">
      <c r="B135" s="33"/>
      <c r="D135" s="151" t="s">
        <v>929</v>
      </c>
      <c r="F135" s="178" t="s">
        <v>6680</v>
      </c>
      <c r="I135" s="148"/>
      <c r="L135" s="33"/>
      <c r="M135" s="149"/>
      <c r="T135" s="54"/>
      <c r="AT135" s="18" t="s">
        <v>929</v>
      </c>
      <c r="AU135" s="18" t="s">
        <v>89</v>
      </c>
    </row>
    <row r="136" spans="2:65" s="1" customFormat="1" ht="16.5" customHeight="1" x14ac:dyDescent="0.2">
      <c r="B136" s="33"/>
      <c r="C136" s="133" t="s">
        <v>403</v>
      </c>
      <c r="D136" s="133" t="s">
        <v>194</v>
      </c>
      <c r="E136" s="134" t="s">
        <v>6681</v>
      </c>
      <c r="F136" s="135" t="s">
        <v>6673</v>
      </c>
      <c r="G136" s="136" t="s">
        <v>869</v>
      </c>
      <c r="H136" s="137">
        <v>2</v>
      </c>
      <c r="I136" s="138"/>
      <c r="J136" s="139">
        <f>ROUND(I136*H136,2)</f>
        <v>0</v>
      </c>
      <c r="K136" s="135" t="s">
        <v>20</v>
      </c>
      <c r="L136" s="33"/>
      <c r="M136" s="140" t="s">
        <v>20</v>
      </c>
      <c r="N136" s="141" t="s">
        <v>51</v>
      </c>
      <c r="P136" s="142">
        <f>O136*H136</f>
        <v>0</v>
      </c>
      <c r="Q136" s="142">
        <v>0</v>
      </c>
      <c r="R136" s="142">
        <f>Q136*H136</f>
        <v>0</v>
      </c>
      <c r="S136" s="142">
        <v>0</v>
      </c>
      <c r="T136" s="143">
        <f>S136*H136</f>
        <v>0</v>
      </c>
      <c r="AR136" s="144" t="s">
        <v>199</v>
      </c>
      <c r="AT136" s="144" t="s">
        <v>194</v>
      </c>
      <c r="AU136" s="144" t="s">
        <v>89</v>
      </c>
      <c r="AY136" s="18" t="s">
        <v>192</v>
      </c>
      <c r="BE136" s="145">
        <f>IF(N136="základní",J136,0)</f>
        <v>0</v>
      </c>
      <c r="BF136" s="145">
        <f>IF(N136="snížená",J136,0)</f>
        <v>0</v>
      </c>
      <c r="BG136" s="145">
        <f>IF(N136="zákl. přenesená",J136,0)</f>
        <v>0</v>
      </c>
      <c r="BH136" s="145">
        <f>IF(N136="sníž. přenesená",J136,0)</f>
        <v>0</v>
      </c>
      <c r="BI136" s="145">
        <f>IF(N136="nulová",J136,0)</f>
        <v>0</v>
      </c>
      <c r="BJ136" s="18" t="s">
        <v>22</v>
      </c>
      <c r="BK136" s="145">
        <f>ROUND(I136*H136,2)</f>
        <v>0</v>
      </c>
      <c r="BL136" s="18" t="s">
        <v>199</v>
      </c>
      <c r="BM136" s="144" t="s">
        <v>622</v>
      </c>
    </row>
    <row r="137" spans="2:65" s="1" customFormat="1" ht="16.5" customHeight="1" x14ac:dyDescent="0.2">
      <c r="B137" s="33"/>
      <c r="C137" s="133" t="s">
        <v>422</v>
      </c>
      <c r="D137" s="133" t="s">
        <v>194</v>
      </c>
      <c r="E137" s="134" t="s">
        <v>6682</v>
      </c>
      <c r="F137" s="135" t="s">
        <v>6683</v>
      </c>
      <c r="G137" s="136" t="s">
        <v>869</v>
      </c>
      <c r="H137" s="137">
        <v>2</v>
      </c>
      <c r="I137" s="138"/>
      <c r="J137" s="139">
        <f>ROUND(I137*H137,2)</f>
        <v>0</v>
      </c>
      <c r="K137" s="135" t="s">
        <v>20</v>
      </c>
      <c r="L137" s="33"/>
      <c r="M137" s="140" t="s">
        <v>20</v>
      </c>
      <c r="N137" s="141" t="s">
        <v>51</v>
      </c>
      <c r="P137" s="142">
        <f>O137*H137</f>
        <v>0</v>
      </c>
      <c r="Q137" s="142">
        <v>0</v>
      </c>
      <c r="R137" s="142">
        <f>Q137*H137</f>
        <v>0</v>
      </c>
      <c r="S137" s="142">
        <v>0</v>
      </c>
      <c r="T137" s="143">
        <f>S137*H137</f>
        <v>0</v>
      </c>
      <c r="AR137" s="144" t="s">
        <v>199</v>
      </c>
      <c r="AT137" s="144" t="s">
        <v>194</v>
      </c>
      <c r="AU137" s="144" t="s">
        <v>89</v>
      </c>
      <c r="AY137" s="18" t="s">
        <v>192</v>
      </c>
      <c r="BE137" s="145">
        <f>IF(N137="základní",J137,0)</f>
        <v>0</v>
      </c>
      <c r="BF137" s="145">
        <f>IF(N137="snížená",J137,0)</f>
        <v>0</v>
      </c>
      <c r="BG137" s="145">
        <f>IF(N137="zákl. přenesená",J137,0)</f>
        <v>0</v>
      </c>
      <c r="BH137" s="145">
        <f>IF(N137="sníž. přenesená",J137,0)</f>
        <v>0</v>
      </c>
      <c r="BI137" s="145">
        <f>IF(N137="nulová",J137,0)</f>
        <v>0</v>
      </c>
      <c r="BJ137" s="18" t="s">
        <v>22</v>
      </c>
      <c r="BK137" s="145">
        <f>ROUND(I137*H137,2)</f>
        <v>0</v>
      </c>
      <c r="BL137" s="18" t="s">
        <v>199</v>
      </c>
      <c r="BM137" s="144" t="s">
        <v>655</v>
      </c>
    </row>
    <row r="138" spans="2:65" s="1" customFormat="1" ht="19.2" x14ac:dyDescent="0.2">
      <c r="B138" s="33"/>
      <c r="D138" s="151" t="s">
        <v>929</v>
      </c>
      <c r="F138" s="178" t="s">
        <v>6684</v>
      </c>
      <c r="I138" s="148"/>
      <c r="L138" s="33"/>
      <c r="M138" s="149"/>
      <c r="T138" s="54"/>
      <c r="AT138" s="18" t="s">
        <v>929</v>
      </c>
      <c r="AU138" s="18" t="s">
        <v>89</v>
      </c>
    </row>
    <row r="139" spans="2:65" s="1" customFormat="1" ht="16.5" customHeight="1" x14ac:dyDescent="0.2">
      <c r="B139" s="33"/>
      <c r="C139" s="133" t="s">
        <v>437</v>
      </c>
      <c r="D139" s="133" t="s">
        <v>194</v>
      </c>
      <c r="E139" s="134" t="s">
        <v>6685</v>
      </c>
      <c r="F139" s="135" t="s">
        <v>6673</v>
      </c>
      <c r="G139" s="136" t="s">
        <v>869</v>
      </c>
      <c r="H139" s="137">
        <v>2</v>
      </c>
      <c r="I139" s="138"/>
      <c r="J139" s="139">
        <f>ROUND(I139*H139,2)</f>
        <v>0</v>
      </c>
      <c r="K139" s="135" t="s">
        <v>20</v>
      </c>
      <c r="L139" s="33"/>
      <c r="M139" s="140" t="s">
        <v>20</v>
      </c>
      <c r="N139" s="141" t="s">
        <v>51</v>
      </c>
      <c r="P139" s="142">
        <f>O139*H139</f>
        <v>0</v>
      </c>
      <c r="Q139" s="142">
        <v>0</v>
      </c>
      <c r="R139" s="142">
        <f>Q139*H139</f>
        <v>0</v>
      </c>
      <c r="S139" s="142">
        <v>0</v>
      </c>
      <c r="T139" s="143">
        <f>S139*H139</f>
        <v>0</v>
      </c>
      <c r="AR139" s="144" t="s">
        <v>199</v>
      </c>
      <c r="AT139" s="144" t="s">
        <v>194</v>
      </c>
      <c r="AU139" s="144" t="s">
        <v>89</v>
      </c>
      <c r="AY139" s="18" t="s">
        <v>192</v>
      </c>
      <c r="BE139" s="145">
        <f>IF(N139="základní",J139,0)</f>
        <v>0</v>
      </c>
      <c r="BF139" s="145">
        <f>IF(N139="snížená",J139,0)</f>
        <v>0</v>
      </c>
      <c r="BG139" s="145">
        <f>IF(N139="zákl. přenesená",J139,0)</f>
        <v>0</v>
      </c>
      <c r="BH139" s="145">
        <f>IF(N139="sníž. přenesená",J139,0)</f>
        <v>0</v>
      </c>
      <c r="BI139" s="145">
        <f>IF(N139="nulová",J139,0)</f>
        <v>0</v>
      </c>
      <c r="BJ139" s="18" t="s">
        <v>22</v>
      </c>
      <c r="BK139" s="145">
        <f>ROUND(I139*H139,2)</f>
        <v>0</v>
      </c>
      <c r="BL139" s="18" t="s">
        <v>199</v>
      </c>
      <c r="BM139" s="144" t="s">
        <v>671</v>
      </c>
    </row>
    <row r="140" spans="2:65" s="1" customFormat="1" ht="16.5" customHeight="1" x14ac:dyDescent="0.2">
      <c r="B140" s="33"/>
      <c r="C140" s="133" t="s">
        <v>444</v>
      </c>
      <c r="D140" s="133" t="s">
        <v>194</v>
      </c>
      <c r="E140" s="134" t="s">
        <v>6686</v>
      </c>
      <c r="F140" s="135" t="s">
        <v>6687</v>
      </c>
      <c r="G140" s="136" t="s">
        <v>869</v>
      </c>
      <c r="H140" s="137">
        <v>2</v>
      </c>
      <c r="I140" s="138"/>
      <c r="J140" s="139">
        <f>ROUND(I140*H140,2)</f>
        <v>0</v>
      </c>
      <c r="K140" s="135" t="s">
        <v>20</v>
      </c>
      <c r="L140" s="33"/>
      <c r="M140" s="140" t="s">
        <v>20</v>
      </c>
      <c r="N140" s="141" t="s">
        <v>51</v>
      </c>
      <c r="P140" s="142">
        <f>O140*H140</f>
        <v>0</v>
      </c>
      <c r="Q140" s="142">
        <v>0</v>
      </c>
      <c r="R140" s="142">
        <f>Q140*H140</f>
        <v>0</v>
      </c>
      <c r="S140" s="142">
        <v>0</v>
      </c>
      <c r="T140" s="143">
        <f>S140*H140</f>
        <v>0</v>
      </c>
      <c r="AR140" s="144" t="s">
        <v>199</v>
      </c>
      <c r="AT140" s="144" t="s">
        <v>194</v>
      </c>
      <c r="AU140" s="144" t="s">
        <v>89</v>
      </c>
      <c r="AY140" s="18" t="s">
        <v>192</v>
      </c>
      <c r="BE140" s="145">
        <f>IF(N140="základní",J140,0)</f>
        <v>0</v>
      </c>
      <c r="BF140" s="145">
        <f>IF(N140="snížená",J140,0)</f>
        <v>0</v>
      </c>
      <c r="BG140" s="145">
        <f>IF(N140="zákl. přenesená",J140,0)</f>
        <v>0</v>
      </c>
      <c r="BH140" s="145">
        <f>IF(N140="sníž. přenesená",J140,0)</f>
        <v>0</v>
      </c>
      <c r="BI140" s="145">
        <f>IF(N140="nulová",J140,0)</f>
        <v>0</v>
      </c>
      <c r="BJ140" s="18" t="s">
        <v>22</v>
      </c>
      <c r="BK140" s="145">
        <f>ROUND(I140*H140,2)</f>
        <v>0</v>
      </c>
      <c r="BL140" s="18" t="s">
        <v>199</v>
      </c>
      <c r="BM140" s="144" t="s">
        <v>683</v>
      </c>
    </row>
    <row r="141" spans="2:65" s="1" customFormat="1" ht="19.2" x14ac:dyDescent="0.2">
      <c r="B141" s="33"/>
      <c r="D141" s="151" t="s">
        <v>929</v>
      </c>
      <c r="F141" s="178" t="s">
        <v>6688</v>
      </c>
      <c r="I141" s="148"/>
      <c r="L141" s="33"/>
      <c r="M141" s="149"/>
      <c r="T141" s="54"/>
      <c r="AT141" s="18" t="s">
        <v>929</v>
      </c>
      <c r="AU141" s="18" t="s">
        <v>89</v>
      </c>
    </row>
    <row r="142" spans="2:65" s="1" customFormat="1" ht="16.5" customHeight="1" x14ac:dyDescent="0.2">
      <c r="B142" s="33"/>
      <c r="C142" s="133" t="s">
        <v>453</v>
      </c>
      <c r="D142" s="133" t="s">
        <v>194</v>
      </c>
      <c r="E142" s="134" t="s">
        <v>6689</v>
      </c>
      <c r="F142" s="135" t="s">
        <v>6673</v>
      </c>
      <c r="G142" s="136" t="s">
        <v>869</v>
      </c>
      <c r="H142" s="137">
        <v>2</v>
      </c>
      <c r="I142" s="138"/>
      <c r="J142" s="139">
        <f>ROUND(I142*H142,2)</f>
        <v>0</v>
      </c>
      <c r="K142" s="135" t="s">
        <v>20</v>
      </c>
      <c r="L142" s="33"/>
      <c r="M142" s="140" t="s">
        <v>20</v>
      </c>
      <c r="N142" s="141" t="s">
        <v>51</v>
      </c>
      <c r="P142" s="142">
        <f>O142*H142</f>
        <v>0</v>
      </c>
      <c r="Q142" s="142">
        <v>0</v>
      </c>
      <c r="R142" s="142">
        <f>Q142*H142</f>
        <v>0</v>
      </c>
      <c r="S142" s="142">
        <v>0</v>
      </c>
      <c r="T142" s="143">
        <f>S142*H142</f>
        <v>0</v>
      </c>
      <c r="AR142" s="144" t="s">
        <v>199</v>
      </c>
      <c r="AT142" s="144" t="s">
        <v>194</v>
      </c>
      <c r="AU142" s="144" t="s">
        <v>89</v>
      </c>
      <c r="AY142" s="18" t="s">
        <v>192</v>
      </c>
      <c r="BE142" s="145">
        <f>IF(N142="základní",J142,0)</f>
        <v>0</v>
      </c>
      <c r="BF142" s="145">
        <f>IF(N142="snížená",J142,0)</f>
        <v>0</v>
      </c>
      <c r="BG142" s="145">
        <f>IF(N142="zákl. přenesená",J142,0)</f>
        <v>0</v>
      </c>
      <c r="BH142" s="145">
        <f>IF(N142="sníž. přenesená",J142,0)</f>
        <v>0</v>
      </c>
      <c r="BI142" s="145">
        <f>IF(N142="nulová",J142,0)</f>
        <v>0</v>
      </c>
      <c r="BJ142" s="18" t="s">
        <v>22</v>
      </c>
      <c r="BK142" s="145">
        <f>ROUND(I142*H142,2)</f>
        <v>0</v>
      </c>
      <c r="BL142" s="18" t="s">
        <v>199</v>
      </c>
      <c r="BM142" s="144" t="s">
        <v>697</v>
      </c>
    </row>
    <row r="143" spans="2:65" s="1" customFormat="1" ht="24.15" customHeight="1" x14ac:dyDescent="0.2">
      <c r="B143" s="33"/>
      <c r="C143" s="133" t="s">
        <v>459</v>
      </c>
      <c r="D143" s="133" t="s">
        <v>194</v>
      </c>
      <c r="E143" s="134" t="s">
        <v>6690</v>
      </c>
      <c r="F143" s="135" t="s">
        <v>6691</v>
      </c>
      <c r="G143" s="136" t="s">
        <v>869</v>
      </c>
      <c r="H143" s="137">
        <v>3</v>
      </c>
      <c r="I143" s="138"/>
      <c r="J143" s="139">
        <f>ROUND(I143*H143,2)</f>
        <v>0</v>
      </c>
      <c r="K143" s="135" t="s">
        <v>20</v>
      </c>
      <c r="L143" s="33"/>
      <c r="M143" s="140" t="s">
        <v>20</v>
      </c>
      <c r="N143" s="141" t="s">
        <v>51</v>
      </c>
      <c r="P143" s="142">
        <f>O143*H143</f>
        <v>0</v>
      </c>
      <c r="Q143" s="142">
        <v>0</v>
      </c>
      <c r="R143" s="142">
        <f>Q143*H143</f>
        <v>0</v>
      </c>
      <c r="S143" s="142">
        <v>0</v>
      </c>
      <c r="T143" s="143">
        <f>S143*H143</f>
        <v>0</v>
      </c>
      <c r="AR143" s="144" t="s">
        <v>199</v>
      </c>
      <c r="AT143" s="144" t="s">
        <v>194</v>
      </c>
      <c r="AU143" s="144" t="s">
        <v>89</v>
      </c>
      <c r="AY143" s="18" t="s">
        <v>192</v>
      </c>
      <c r="BE143" s="145">
        <f>IF(N143="základní",J143,0)</f>
        <v>0</v>
      </c>
      <c r="BF143" s="145">
        <f>IF(N143="snížená",J143,0)</f>
        <v>0</v>
      </c>
      <c r="BG143" s="145">
        <f>IF(N143="zákl. přenesená",J143,0)</f>
        <v>0</v>
      </c>
      <c r="BH143" s="145">
        <f>IF(N143="sníž. přenesená",J143,0)</f>
        <v>0</v>
      </c>
      <c r="BI143" s="145">
        <f>IF(N143="nulová",J143,0)</f>
        <v>0</v>
      </c>
      <c r="BJ143" s="18" t="s">
        <v>22</v>
      </c>
      <c r="BK143" s="145">
        <f>ROUND(I143*H143,2)</f>
        <v>0</v>
      </c>
      <c r="BL143" s="18" t="s">
        <v>199</v>
      </c>
      <c r="BM143" s="144" t="s">
        <v>708</v>
      </c>
    </row>
    <row r="144" spans="2:65" s="1" customFormat="1" ht="19.2" x14ac:dyDescent="0.2">
      <c r="B144" s="33"/>
      <c r="D144" s="151" t="s">
        <v>929</v>
      </c>
      <c r="F144" s="178" t="s">
        <v>6692</v>
      </c>
      <c r="I144" s="148"/>
      <c r="L144" s="33"/>
      <c r="M144" s="149"/>
      <c r="T144" s="54"/>
      <c r="AT144" s="18" t="s">
        <v>929</v>
      </c>
      <c r="AU144" s="18" t="s">
        <v>89</v>
      </c>
    </row>
    <row r="145" spans="2:65" s="1" customFormat="1" ht="16.5" customHeight="1" x14ac:dyDescent="0.2">
      <c r="B145" s="33"/>
      <c r="C145" s="133" t="s">
        <v>466</v>
      </c>
      <c r="D145" s="133" t="s">
        <v>194</v>
      </c>
      <c r="E145" s="134" t="s">
        <v>6693</v>
      </c>
      <c r="F145" s="135" t="s">
        <v>6694</v>
      </c>
      <c r="G145" s="136" t="s">
        <v>869</v>
      </c>
      <c r="H145" s="137">
        <v>3</v>
      </c>
      <c r="I145" s="138"/>
      <c r="J145" s="139">
        <f>ROUND(I145*H145,2)</f>
        <v>0</v>
      </c>
      <c r="K145" s="135" t="s">
        <v>20</v>
      </c>
      <c r="L145" s="33"/>
      <c r="M145" s="140" t="s">
        <v>20</v>
      </c>
      <c r="N145" s="141" t="s">
        <v>51</v>
      </c>
      <c r="P145" s="142">
        <f>O145*H145</f>
        <v>0</v>
      </c>
      <c r="Q145" s="142">
        <v>0</v>
      </c>
      <c r="R145" s="142">
        <f>Q145*H145</f>
        <v>0</v>
      </c>
      <c r="S145" s="142">
        <v>0</v>
      </c>
      <c r="T145" s="143">
        <f>S145*H145</f>
        <v>0</v>
      </c>
      <c r="AR145" s="144" t="s">
        <v>199</v>
      </c>
      <c r="AT145" s="144" t="s">
        <v>194</v>
      </c>
      <c r="AU145" s="144" t="s">
        <v>89</v>
      </c>
      <c r="AY145" s="18" t="s">
        <v>192</v>
      </c>
      <c r="BE145" s="145">
        <f>IF(N145="základní",J145,0)</f>
        <v>0</v>
      </c>
      <c r="BF145" s="145">
        <f>IF(N145="snížená",J145,0)</f>
        <v>0</v>
      </c>
      <c r="BG145" s="145">
        <f>IF(N145="zákl. přenesená",J145,0)</f>
        <v>0</v>
      </c>
      <c r="BH145" s="145">
        <f>IF(N145="sníž. přenesená",J145,0)</f>
        <v>0</v>
      </c>
      <c r="BI145" s="145">
        <f>IF(N145="nulová",J145,0)</f>
        <v>0</v>
      </c>
      <c r="BJ145" s="18" t="s">
        <v>22</v>
      </c>
      <c r="BK145" s="145">
        <f>ROUND(I145*H145,2)</f>
        <v>0</v>
      </c>
      <c r="BL145" s="18" t="s">
        <v>199</v>
      </c>
      <c r="BM145" s="144" t="s">
        <v>718</v>
      </c>
    </row>
    <row r="146" spans="2:65" s="1" customFormat="1" ht="24.15" customHeight="1" x14ac:dyDescent="0.2">
      <c r="B146" s="33"/>
      <c r="C146" s="133" t="s">
        <v>475</v>
      </c>
      <c r="D146" s="133" t="s">
        <v>194</v>
      </c>
      <c r="E146" s="134" t="s">
        <v>6695</v>
      </c>
      <c r="F146" s="135" t="s">
        <v>6696</v>
      </c>
      <c r="G146" s="136" t="s">
        <v>869</v>
      </c>
      <c r="H146" s="137">
        <v>9</v>
      </c>
      <c r="I146" s="138"/>
      <c r="J146" s="139">
        <f>ROUND(I146*H146,2)</f>
        <v>0</v>
      </c>
      <c r="K146" s="135" t="s">
        <v>20</v>
      </c>
      <c r="L146" s="33"/>
      <c r="M146" s="140" t="s">
        <v>20</v>
      </c>
      <c r="N146" s="141" t="s">
        <v>51</v>
      </c>
      <c r="P146" s="142">
        <f>O146*H146</f>
        <v>0</v>
      </c>
      <c r="Q146" s="142">
        <v>0</v>
      </c>
      <c r="R146" s="142">
        <f>Q146*H146</f>
        <v>0</v>
      </c>
      <c r="S146" s="142">
        <v>0</v>
      </c>
      <c r="T146" s="143">
        <f>S146*H146</f>
        <v>0</v>
      </c>
      <c r="AR146" s="144" t="s">
        <v>199</v>
      </c>
      <c r="AT146" s="144" t="s">
        <v>194</v>
      </c>
      <c r="AU146" s="144" t="s">
        <v>89</v>
      </c>
      <c r="AY146" s="18" t="s">
        <v>192</v>
      </c>
      <c r="BE146" s="145">
        <f>IF(N146="základní",J146,0)</f>
        <v>0</v>
      </c>
      <c r="BF146" s="145">
        <f>IF(N146="snížená",J146,0)</f>
        <v>0</v>
      </c>
      <c r="BG146" s="145">
        <f>IF(N146="zákl. přenesená",J146,0)</f>
        <v>0</v>
      </c>
      <c r="BH146" s="145">
        <f>IF(N146="sníž. přenesená",J146,0)</f>
        <v>0</v>
      </c>
      <c r="BI146" s="145">
        <f>IF(N146="nulová",J146,0)</f>
        <v>0</v>
      </c>
      <c r="BJ146" s="18" t="s">
        <v>22</v>
      </c>
      <c r="BK146" s="145">
        <f>ROUND(I146*H146,2)</f>
        <v>0</v>
      </c>
      <c r="BL146" s="18" t="s">
        <v>199</v>
      </c>
      <c r="BM146" s="144" t="s">
        <v>745</v>
      </c>
    </row>
    <row r="147" spans="2:65" s="1" customFormat="1" ht="19.2" x14ac:dyDescent="0.2">
      <c r="B147" s="33"/>
      <c r="D147" s="151" t="s">
        <v>929</v>
      </c>
      <c r="F147" s="178" t="s">
        <v>6697</v>
      </c>
      <c r="I147" s="148"/>
      <c r="L147" s="33"/>
      <c r="M147" s="149"/>
      <c r="T147" s="54"/>
      <c r="AT147" s="18" t="s">
        <v>929</v>
      </c>
      <c r="AU147" s="18" t="s">
        <v>89</v>
      </c>
    </row>
    <row r="148" spans="2:65" s="1" customFormat="1" ht="16.5" customHeight="1" x14ac:dyDescent="0.2">
      <c r="B148" s="33"/>
      <c r="C148" s="133" t="s">
        <v>484</v>
      </c>
      <c r="D148" s="133" t="s">
        <v>194</v>
      </c>
      <c r="E148" s="134" t="s">
        <v>6698</v>
      </c>
      <c r="F148" s="135" t="s">
        <v>6694</v>
      </c>
      <c r="G148" s="136" t="s">
        <v>869</v>
      </c>
      <c r="H148" s="137">
        <v>9</v>
      </c>
      <c r="I148" s="138"/>
      <c r="J148" s="139">
        <f>ROUND(I148*H148,2)</f>
        <v>0</v>
      </c>
      <c r="K148" s="135" t="s">
        <v>20</v>
      </c>
      <c r="L148" s="33"/>
      <c r="M148" s="140" t="s">
        <v>20</v>
      </c>
      <c r="N148" s="141" t="s">
        <v>51</v>
      </c>
      <c r="P148" s="142">
        <f>O148*H148</f>
        <v>0</v>
      </c>
      <c r="Q148" s="142">
        <v>0</v>
      </c>
      <c r="R148" s="142">
        <f>Q148*H148</f>
        <v>0</v>
      </c>
      <c r="S148" s="142">
        <v>0</v>
      </c>
      <c r="T148" s="143">
        <f>S148*H148</f>
        <v>0</v>
      </c>
      <c r="AR148" s="144" t="s">
        <v>199</v>
      </c>
      <c r="AT148" s="144" t="s">
        <v>194</v>
      </c>
      <c r="AU148" s="144" t="s">
        <v>89</v>
      </c>
      <c r="AY148" s="18" t="s">
        <v>192</v>
      </c>
      <c r="BE148" s="145">
        <f>IF(N148="základní",J148,0)</f>
        <v>0</v>
      </c>
      <c r="BF148" s="145">
        <f>IF(N148="snížená",J148,0)</f>
        <v>0</v>
      </c>
      <c r="BG148" s="145">
        <f>IF(N148="zákl. přenesená",J148,0)</f>
        <v>0</v>
      </c>
      <c r="BH148" s="145">
        <f>IF(N148="sníž. přenesená",J148,0)</f>
        <v>0</v>
      </c>
      <c r="BI148" s="145">
        <f>IF(N148="nulová",J148,0)</f>
        <v>0</v>
      </c>
      <c r="BJ148" s="18" t="s">
        <v>22</v>
      </c>
      <c r="BK148" s="145">
        <f>ROUND(I148*H148,2)</f>
        <v>0</v>
      </c>
      <c r="BL148" s="18" t="s">
        <v>199</v>
      </c>
      <c r="BM148" s="144" t="s">
        <v>764</v>
      </c>
    </row>
    <row r="149" spans="2:65" s="1" customFormat="1" ht="24.15" customHeight="1" x14ac:dyDescent="0.2">
      <c r="B149" s="33"/>
      <c r="C149" s="133" t="s">
        <v>490</v>
      </c>
      <c r="D149" s="133" t="s">
        <v>194</v>
      </c>
      <c r="E149" s="134" t="s">
        <v>6699</v>
      </c>
      <c r="F149" s="135" t="s">
        <v>6700</v>
      </c>
      <c r="G149" s="136" t="s">
        <v>869</v>
      </c>
      <c r="H149" s="137">
        <v>2</v>
      </c>
      <c r="I149" s="138"/>
      <c r="J149" s="139">
        <f>ROUND(I149*H149,2)</f>
        <v>0</v>
      </c>
      <c r="K149" s="135" t="s">
        <v>20</v>
      </c>
      <c r="L149" s="33"/>
      <c r="M149" s="140" t="s">
        <v>20</v>
      </c>
      <c r="N149" s="141" t="s">
        <v>51</v>
      </c>
      <c r="P149" s="142">
        <f>O149*H149</f>
        <v>0</v>
      </c>
      <c r="Q149" s="142">
        <v>0</v>
      </c>
      <c r="R149" s="142">
        <f>Q149*H149</f>
        <v>0</v>
      </c>
      <c r="S149" s="142">
        <v>0</v>
      </c>
      <c r="T149" s="143">
        <f>S149*H149</f>
        <v>0</v>
      </c>
      <c r="AR149" s="144" t="s">
        <v>199</v>
      </c>
      <c r="AT149" s="144" t="s">
        <v>194</v>
      </c>
      <c r="AU149" s="144" t="s">
        <v>89</v>
      </c>
      <c r="AY149" s="18" t="s">
        <v>192</v>
      </c>
      <c r="BE149" s="145">
        <f>IF(N149="základní",J149,0)</f>
        <v>0</v>
      </c>
      <c r="BF149" s="145">
        <f>IF(N149="snížená",J149,0)</f>
        <v>0</v>
      </c>
      <c r="BG149" s="145">
        <f>IF(N149="zákl. přenesená",J149,0)</f>
        <v>0</v>
      </c>
      <c r="BH149" s="145">
        <f>IF(N149="sníž. přenesená",J149,0)</f>
        <v>0</v>
      </c>
      <c r="BI149" s="145">
        <f>IF(N149="nulová",J149,0)</f>
        <v>0</v>
      </c>
      <c r="BJ149" s="18" t="s">
        <v>22</v>
      </c>
      <c r="BK149" s="145">
        <f>ROUND(I149*H149,2)</f>
        <v>0</v>
      </c>
      <c r="BL149" s="18" t="s">
        <v>199</v>
      </c>
      <c r="BM149" s="144" t="s">
        <v>780</v>
      </c>
    </row>
    <row r="150" spans="2:65" s="1" customFormat="1" ht="19.2" x14ac:dyDescent="0.2">
      <c r="B150" s="33"/>
      <c r="D150" s="151" t="s">
        <v>929</v>
      </c>
      <c r="F150" s="178" t="s">
        <v>6701</v>
      </c>
      <c r="I150" s="148"/>
      <c r="L150" s="33"/>
      <c r="M150" s="149"/>
      <c r="T150" s="54"/>
      <c r="AT150" s="18" t="s">
        <v>929</v>
      </c>
      <c r="AU150" s="18" t="s">
        <v>89</v>
      </c>
    </row>
    <row r="151" spans="2:65" s="1" customFormat="1" ht="16.5" customHeight="1" x14ac:dyDescent="0.2">
      <c r="B151" s="33"/>
      <c r="C151" s="133" t="s">
        <v>500</v>
      </c>
      <c r="D151" s="133" t="s">
        <v>194</v>
      </c>
      <c r="E151" s="134" t="s">
        <v>6702</v>
      </c>
      <c r="F151" s="135" t="s">
        <v>6694</v>
      </c>
      <c r="G151" s="136" t="s">
        <v>869</v>
      </c>
      <c r="H151" s="137">
        <v>2</v>
      </c>
      <c r="I151" s="138"/>
      <c r="J151" s="139">
        <f>ROUND(I151*H151,2)</f>
        <v>0</v>
      </c>
      <c r="K151" s="135" t="s">
        <v>20</v>
      </c>
      <c r="L151" s="33"/>
      <c r="M151" s="140" t="s">
        <v>20</v>
      </c>
      <c r="N151" s="141" t="s">
        <v>51</v>
      </c>
      <c r="P151" s="142">
        <f>O151*H151</f>
        <v>0</v>
      </c>
      <c r="Q151" s="142">
        <v>0</v>
      </c>
      <c r="R151" s="142">
        <f>Q151*H151</f>
        <v>0</v>
      </c>
      <c r="S151" s="142">
        <v>0</v>
      </c>
      <c r="T151" s="143">
        <f>S151*H151</f>
        <v>0</v>
      </c>
      <c r="AR151" s="144" t="s">
        <v>199</v>
      </c>
      <c r="AT151" s="144" t="s">
        <v>194</v>
      </c>
      <c r="AU151" s="144" t="s">
        <v>89</v>
      </c>
      <c r="AY151" s="18" t="s">
        <v>192</v>
      </c>
      <c r="BE151" s="145">
        <f>IF(N151="základní",J151,0)</f>
        <v>0</v>
      </c>
      <c r="BF151" s="145">
        <f>IF(N151="snížená",J151,0)</f>
        <v>0</v>
      </c>
      <c r="BG151" s="145">
        <f>IF(N151="zákl. přenesená",J151,0)</f>
        <v>0</v>
      </c>
      <c r="BH151" s="145">
        <f>IF(N151="sníž. přenesená",J151,0)</f>
        <v>0</v>
      </c>
      <c r="BI151" s="145">
        <f>IF(N151="nulová",J151,0)</f>
        <v>0</v>
      </c>
      <c r="BJ151" s="18" t="s">
        <v>22</v>
      </c>
      <c r="BK151" s="145">
        <f>ROUND(I151*H151,2)</f>
        <v>0</v>
      </c>
      <c r="BL151" s="18" t="s">
        <v>199</v>
      </c>
      <c r="BM151" s="144" t="s">
        <v>797</v>
      </c>
    </row>
    <row r="152" spans="2:65" s="1" customFormat="1" ht="37.799999999999997" customHeight="1" x14ac:dyDescent="0.2">
      <c r="B152" s="33"/>
      <c r="C152" s="133" t="s">
        <v>506</v>
      </c>
      <c r="D152" s="133" t="s">
        <v>194</v>
      </c>
      <c r="E152" s="134" t="s">
        <v>6703</v>
      </c>
      <c r="F152" s="135" t="s">
        <v>6704</v>
      </c>
      <c r="G152" s="136" t="s">
        <v>869</v>
      </c>
      <c r="H152" s="137">
        <v>5</v>
      </c>
      <c r="I152" s="138"/>
      <c r="J152" s="139">
        <f>ROUND(I152*H152,2)</f>
        <v>0</v>
      </c>
      <c r="K152" s="135" t="s">
        <v>20</v>
      </c>
      <c r="L152" s="33"/>
      <c r="M152" s="140" t="s">
        <v>20</v>
      </c>
      <c r="N152" s="141" t="s">
        <v>51</v>
      </c>
      <c r="P152" s="142">
        <f>O152*H152</f>
        <v>0</v>
      </c>
      <c r="Q152" s="142">
        <v>0</v>
      </c>
      <c r="R152" s="142">
        <f>Q152*H152</f>
        <v>0</v>
      </c>
      <c r="S152" s="142">
        <v>0</v>
      </c>
      <c r="T152" s="143">
        <f>S152*H152</f>
        <v>0</v>
      </c>
      <c r="AR152" s="144" t="s">
        <v>199</v>
      </c>
      <c r="AT152" s="144" t="s">
        <v>194</v>
      </c>
      <c r="AU152" s="144" t="s">
        <v>89</v>
      </c>
      <c r="AY152" s="18" t="s">
        <v>192</v>
      </c>
      <c r="BE152" s="145">
        <f>IF(N152="základní",J152,0)</f>
        <v>0</v>
      </c>
      <c r="BF152" s="145">
        <f>IF(N152="snížená",J152,0)</f>
        <v>0</v>
      </c>
      <c r="BG152" s="145">
        <f>IF(N152="zákl. přenesená",J152,0)</f>
        <v>0</v>
      </c>
      <c r="BH152" s="145">
        <f>IF(N152="sníž. přenesená",J152,0)</f>
        <v>0</v>
      </c>
      <c r="BI152" s="145">
        <f>IF(N152="nulová",J152,0)</f>
        <v>0</v>
      </c>
      <c r="BJ152" s="18" t="s">
        <v>22</v>
      </c>
      <c r="BK152" s="145">
        <f>ROUND(I152*H152,2)</f>
        <v>0</v>
      </c>
      <c r="BL152" s="18" t="s">
        <v>199</v>
      </c>
      <c r="BM152" s="144" t="s">
        <v>808</v>
      </c>
    </row>
    <row r="153" spans="2:65" s="1" customFormat="1" ht="19.2" x14ac:dyDescent="0.2">
      <c r="B153" s="33"/>
      <c r="D153" s="151" t="s">
        <v>929</v>
      </c>
      <c r="F153" s="178" t="s">
        <v>6705</v>
      </c>
      <c r="I153" s="148"/>
      <c r="L153" s="33"/>
      <c r="M153" s="149"/>
      <c r="T153" s="54"/>
      <c r="AT153" s="18" t="s">
        <v>929</v>
      </c>
      <c r="AU153" s="18" t="s">
        <v>89</v>
      </c>
    </row>
    <row r="154" spans="2:65" s="1" customFormat="1" ht="16.5" customHeight="1" x14ac:dyDescent="0.2">
      <c r="B154" s="33"/>
      <c r="C154" s="133" t="s">
        <v>513</v>
      </c>
      <c r="D154" s="133" t="s">
        <v>194</v>
      </c>
      <c r="E154" s="134" t="s">
        <v>6706</v>
      </c>
      <c r="F154" s="135" t="s">
        <v>6707</v>
      </c>
      <c r="G154" s="136" t="s">
        <v>869</v>
      </c>
      <c r="H154" s="137">
        <v>5</v>
      </c>
      <c r="I154" s="138"/>
      <c r="J154" s="139">
        <f>ROUND(I154*H154,2)</f>
        <v>0</v>
      </c>
      <c r="K154" s="135" t="s">
        <v>20</v>
      </c>
      <c r="L154" s="33"/>
      <c r="M154" s="140" t="s">
        <v>20</v>
      </c>
      <c r="N154" s="141" t="s">
        <v>51</v>
      </c>
      <c r="P154" s="142">
        <f>O154*H154</f>
        <v>0</v>
      </c>
      <c r="Q154" s="142">
        <v>0</v>
      </c>
      <c r="R154" s="142">
        <f>Q154*H154</f>
        <v>0</v>
      </c>
      <c r="S154" s="142">
        <v>0</v>
      </c>
      <c r="T154" s="143">
        <f>S154*H154</f>
        <v>0</v>
      </c>
      <c r="AR154" s="144" t="s">
        <v>199</v>
      </c>
      <c r="AT154" s="144" t="s">
        <v>194</v>
      </c>
      <c r="AU154" s="144" t="s">
        <v>89</v>
      </c>
      <c r="AY154" s="18" t="s">
        <v>192</v>
      </c>
      <c r="BE154" s="145">
        <f>IF(N154="základní",J154,0)</f>
        <v>0</v>
      </c>
      <c r="BF154" s="145">
        <f>IF(N154="snížená",J154,0)</f>
        <v>0</v>
      </c>
      <c r="BG154" s="145">
        <f>IF(N154="zákl. přenesená",J154,0)</f>
        <v>0</v>
      </c>
      <c r="BH154" s="145">
        <f>IF(N154="sníž. přenesená",J154,0)</f>
        <v>0</v>
      </c>
      <c r="BI154" s="145">
        <f>IF(N154="nulová",J154,0)</f>
        <v>0</v>
      </c>
      <c r="BJ154" s="18" t="s">
        <v>22</v>
      </c>
      <c r="BK154" s="145">
        <f>ROUND(I154*H154,2)</f>
        <v>0</v>
      </c>
      <c r="BL154" s="18" t="s">
        <v>199</v>
      </c>
      <c r="BM154" s="144" t="s">
        <v>848</v>
      </c>
    </row>
    <row r="155" spans="2:65" s="1" customFormat="1" ht="21.75" customHeight="1" x14ac:dyDescent="0.2">
      <c r="B155" s="33"/>
      <c r="C155" s="133" t="s">
        <v>520</v>
      </c>
      <c r="D155" s="133" t="s">
        <v>194</v>
      </c>
      <c r="E155" s="134" t="s">
        <v>6708</v>
      </c>
      <c r="F155" s="135" t="s">
        <v>6709</v>
      </c>
      <c r="G155" s="136" t="s">
        <v>869</v>
      </c>
      <c r="H155" s="137">
        <v>2</v>
      </c>
      <c r="I155" s="138"/>
      <c r="J155" s="139">
        <f>ROUND(I155*H155,2)</f>
        <v>0</v>
      </c>
      <c r="K155" s="135" t="s">
        <v>20</v>
      </c>
      <c r="L155" s="33"/>
      <c r="M155" s="140" t="s">
        <v>20</v>
      </c>
      <c r="N155" s="141" t="s">
        <v>51</v>
      </c>
      <c r="P155" s="142">
        <f>O155*H155</f>
        <v>0</v>
      </c>
      <c r="Q155" s="142">
        <v>0</v>
      </c>
      <c r="R155" s="142">
        <f>Q155*H155</f>
        <v>0</v>
      </c>
      <c r="S155" s="142">
        <v>0</v>
      </c>
      <c r="T155" s="143">
        <f>S155*H155</f>
        <v>0</v>
      </c>
      <c r="AR155" s="144" t="s">
        <v>199</v>
      </c>
      <c r="AT155" s="144" t="s">
        <v>194</v>
      </c>
      <c r="AU155" s="144" t="s">
        <v>89</v>
      </c>
      <c r="AY155" s="18" t="s">
        <v>192</v>
      </c>
      <c r="BE155" s="145">
        <f>IF(N155="základní",J155,0)</f>
        <v>0</v>
      </c>
      <c r="BF155" s="145">
        <f>IF(N155="snížená",J155,0)</f>
        <v>0</v>
      </c>
      <c r="BG155" s="145">
        <f>IF(N155="zákl. přenesená",J155,0)</f>
        <v>0</v>
      </c>
      <c r="BH155" s="145">
        <f>IF(N155="sníž. přenesená",J155,0)</f>
        <v>0</v>
      </c>
      <c r="BI155" s="145">
        <f>IF(N155="nulová",J155,0)</f>
        <v>0</v>
      </c>
      <c r="BJ155" s="18" t="s">
        <v>22</v>
      </c>
      <c r="BK155" s="145">
        <f>ROUND(I155*H155,2)</f>
        <v>0</v>
      </c>
      <c r="BL155" s="18" t="s">
        <v>199</v>
      </c>
      <c r="BM155" s="144" t="s">
        <v>866</v>
      </c>
    </row>
    <row r="156" spans="2:65" s="1" customFormat="1" ht="19.2" x14ac:dyDescent="0.2">
      <c r="B156" s="33"/>
      <c r="D156" s="151" t="s">
        <v>929</v>
      </c>
      <c r="F156" s="178" t="s">
        <v>6710</v>
      </c>
      <c r="I156" s="148"/>
      <c r="L156" s="33"/>
      <c r="M156" s="149"/>
      <c r="T156" s="54"/>
      <c r="AT156" s="18" t="s">
        <v>929</v>
      </c>
      <c r="AU156" s="18" t="s">
        <v>89</v>
      </c>
    </row>
    <row r="157" spans="2:65" s="1" customFormat="1" ht="16.5" customHeight="1" x14ac:dyDescent="0.2">
      <c r="B157" s="33"/>
      <c r="C157" s="133" t="s">
        <v>527</v>
      </c>
      <c r="D157" s="133" t="s">
        <v>194</v>
      </c>
      <c r="E157" s="134" t="s">
        <v>6711</v>
      </c>
      <c r="F157" s="135" t="s">
        <v>6694</v>
      </c>
      <c r="G157" s="136" t="s">
        <v>869</v>
      </c>
      <c r="H157" s="137">
        <v>2</v>
      </c>
      <c r="I157" s="138"/>
      <c r="J157" s="139">
        <f>ROUND(I157*H157,2)</f>
        <v>0</v>
      </c>
      <c r="K157" s="135" t="s">
        <v>20</v>
      </c>
      <c r="L157" s="33"/>
      <c r="M157" s="140" t="s">
        <v>20</v>
      </c>
      <c r="N157" s="141" t="s">
        <v>51</v>
      </c>
      <c r="P157" s="142">
        <f>O157*H157</f>
        <v>0</v>
      </c>
      <c r="Q157" s="142">
        <v>0</v>
      </c>
      <c r="R157" s="142">
        <f>Q157*H157</f>
        <v>0</v>
      </c>
      <c r="S157" s="142">
        <v>0</v>
      </c>
      <c r="T157" s="143">
        <f>S157*H157</f>
        <v>0</v>
      </c>
      <c r="AR157" s="144" t="s">
        <v>199</v>
      </c>
      <c r="AT157" s="144" t="s">
        <v>194</v>
      </c>
      <c r="AU157" s="144" t="s">
        <v>89</v>
      </c>
      <c r="AY157" s="18" t="s">
        <v>192</v>
      </c>
      <c r="BE157" s="145">
        <f>IF(N157="základní",J157,0)</f>
        <v>0</v>
      </c>
      <c r="BF157" s="145">
        <f>IF(N157="snížená",J157,0)</f>
        <v>0</v>
      </c>
      <c r="BG157" s="145">
        <f>IF(N157="zákl. přenesená",J157,0)</f>
        <v>0</v>
      </c>
      <c r="BH157" s="145">
        <f>IF(N157="sníž. přenesená",J157,0)</f>
        <v>0</v>
      </c>
      <c r="BI157" s="145">
        <f>IF(N157="nulová",J157,0)</f>
        <v>0</v>
      </c>
      <c r="BJ157" s="18" t="s">
        <v>22</v>
      </c>
      <c r="BK157" s="145">
        <f>ROUND(I157*H157,2)</f>
        <v>0</v>
      </c>
      <c r="BL157" s="18" t="s">
        <v>199</v>
      </c>
      <c r="BM157" s="144" t="s">
        <v>875</v>
      </c>
    </row>
    <row r="158" spans="2:65" s="1" customFormat="1" ht="21.75" customHeight="1" x14ac:dyDescent="0.2">
      <c r="B158" s="33"/>
      <c r="C158" s="133" t="s">
        <v>533</v>
      </c>
      <c r="D158" s="133" t="s">
        <v>194</v>
      </c>
      <c r="E158" s="134" t="s">
        <v>6712</v>
      </c>
      <c r="F158" s="135" t="s">
        <v>6713</v>
      </c>
      <c r="G158" s="136" t="s">
        <v>869</v>
      </c>
      <c r="H158" s="137">
        <v>2</v>
      </c>
      <c r="I158" s="138"/>
      <c r="J158" s="139">
        <f>ROUND(I158*H158,2)</f>
        <v>0</v>
      </c>
      <c r="K158" s="135" t="s">
        <v>20</v>
      </c>
      <c r="L158" s="33"/>
      <c r="M158" s="140" t="s">
        <v>20</v>
      </c>
      <c r="N158" s="141" t="s">
        <v>51</v>
      </c>
      <c r="P158" s="142">
        <f>O158*H158</f>
        <v>0</v>
      </c>
      <c r="Q158" s="142">
        <v>0</v>
      </c>
      <c r="R158" s="142">
        <f>Q158*H158</f>
        <v>0</v>
      </c>
      <c r="S158" s="142">
        <v>0</v>
      </c>
      <c r="T158" s="143">
        <f>S158*H158</f>
        <v>0</v>
      </c>
      <c r="AR158" s="144" t="s">
        <v>199</v>
      </c>
      <c r="AT158" s="144" t="s">
        <v>194</v>
      </c>
      <c r="AU158" s="144" t="s">
        <v>89</v>
      </c>
      <c r="AY158" s="18" t="s">
        <v>192</v>
      </c>
      <c r="BE158" s="145">
        <f>IF(N158="základní",J158,0)</f>
        <v>0</v>
      </c>
      <c r="BF158" s="145">
        <f>IF(N158="snížená",J158,0)</f>
        <v>0</v>
      </c>
      <c r="BG158" s="145">
        <f>IF(N158="zákl. přenesená",J158,0)</f>
        <v>0</v>
      </c>
      <c r="BH158" s="145">
        <f>IF(N158="sníž. přenesená",J158,0)</f>
        <v>0</v>
      </c>
      <c r="BI158" s="145">
        <f>IF(N158="nulová",J158,0)</f>
        <v>0</v>
      </c>
      <c r="BJ158" s="18" t="s">
        <v>22</v>
      </c>
      <c r="BK158" s="145">
        <f>ROUND(I158*H158,2)</f>
        <v>0</v>
      </c>
      <c r="BL158" s="18" t="s">
        <v>199</v>
      </c>
      <c r="BM158" s="144" t="s">
        <v>885</v>
      </c>
    </row>
    <row r="159" spans="2:65" s="1" customFormat="1" ht="19.2" x14ac:dyDescent="0.2">
      <c r="B159" s="33"/>
      <c r="D159" s="151" t="s">
        <v>929</v>
      </c>
      <c r="F159" s="178" t="s">
        <v>6714</v>
      </c>
      <c r="I159" s="148"/>
      <c r="L159" s="33"/>
      <c r="M159" s="149"/>
      <c r="T159" s="54"/>
      <c r="AT159" s="18" t="s">
        <v>929</v>
      </c>
      <c r="AU159" s="18" t="s">
        <v>89</v>
      </c>
    </row>
    <row r="160" spans="2:65" s="1" customFormat="1" ht="16.5" customHeight="1" x14ac:dyDescent="0.2">
      <c r="B160" s="33"/>
      <c r="C160" s="133" t="s">
        <v>539</v>
      </c>
      <c r="D160" s="133" t="s">
        <v>194</v>
      </c>
      <c r="E160" s="134" t="s">
        <v>6715</v>
      </c>
      <c r="F160" s="135" t="s">
        <v>6694</v>
      </c>
      <c r="G160" s="136" t="s">
        <v>869</v>
      </c>
      <c r="H160" s="137">
        <v>2</v>
      </c>
      <c r="I160" s="138"/>
      <c r="J160" s="139">
        <f>ROUND(I160*H160,2)</f>
        <v>0</v>
      </c>
      <c r="K160" s="135" t="s">
        <v>20</v>
      </c>
      <c r="L160" s="33"/>
      <c r="M160" s="140" t="s">
        <v>20</v>
      </c>
      <c r="N160" s="141" t="s">
        <v>51</v>
      </c>
      <c r="P160" s="142">
        <f>O160*H160</f>
        <v>0</v>
      </c>
      <c r="Q160" s="142">
        <v>0</v>
      </c>
      <c r="R160" s="142">
        <f>Q160*H160</f>
        <v>0</v>
      </c>
      <c r="S160" s="142">
        <v>0</v>
      </c>
      <c r="T160" s="143">
        <f>S160*H160</f>
        <v>0</v>
      </c>
      <c r="AR160" s="144" t="s">
        <v>199</v>
      </c>
      <c r="AT160" s="144" t="s">
        <v>194</v>
      </c>
      <c r="AU160" s="144" t="s">
        <v>89</v>
      </c>
      <c r="AY160" s="18" t="s">
        <v>192</v>
      </c>
      <c r="BE160" s="145">
        <f>IF(N160="základní",J160,0)</f>
        <v>0</v>
      </c>
      <c r="BF160" s="145">
        <f>IF(N160="snížená",J160,0)</f>
        <v>0</v>
      </c>
      <c r="BG160" s="145">
        <f>IF(N160="zákl. přenesená",J160,0)</f>
        <v>0</v>
      </c>
      <c r="BH160" s="145">
        <f>IF(N160="sníž. přenesená",J160,0)</f>
        <v>0</v>
      </c>
      <c r="BI160" s="145">
        <f>IF(N160="nulová",J160,0)</f>
        <v>0</v>
      </c>
      <c r="BJ160" s="18" t="s">
        <v>22</v>
      </c>
      <c r="BK160" s="145">
        <f>ROUND(I160*H160,2)</f>
        <v>0</v>
      </c>
      <c r="BL160" s="18" t="s">
        <v>199</v>
      </c>
      <c r="BM160" s="144" t="s">
        <v>1895</v>
      </c>
    </row>
    <row r="161" spans="2:65" s="1" customFormat="1" ht="16.5" customHeight="1" x14ac:dyDescent="0.2">
      <c r="B161" s="33"/>
      <c r="C161" s="133" t="s">
        <v>545</v>
      </c>
      <c r="D161" s="133" t="s">
        <v>194</v>
      </c>
      <c r="E161" s="134" t="s">
        <v>6716</v>
      </c>
      <c r="F161" s="135" t="s">
        <v>6717</v>
      </c>
      <c r="G161" s="136" t="s">
        <v>869</v>
      </c>
      <c r="H161" s="137">
        <v>1</v>
      </c>
      <c r="I161" s="138"/>
      <c r="J161" s="139">
        <f>ROUND(I161*H161,2)</f>
        <v>0</v>
      </c>
      <c r="K161" s="135" t="s">
        <v>20</v>
      </c>
      <c r="L161" s="33"/>
      <c r="M161" s="140" t="s">
        <v>20</v>
      </c>
      <c r="N161" s="141" t="s">
        <v>51</v>
      </c>
      <c r="P161" s="142">
        <f>O161*H161</f>
        <v>0</v>
      </c>
      <c r="Q161" s="142">
        <v>0</v>
      </c>
      <c r="R161" s="142">
        <f>Q161*H161</f>
        <v>0</v>
      </c>
      <c r="S161" s="142">
        <v>0</v>
      </c>
      <c r="T161" s="143">
        <f>S161*H161</f>
        <v>0</v>
      </c>
      <c r="AR161" s="144" t="s">
        <v>199</v>
      </c>
      <c r="AT161" s="144" t="s">
        <v>194</v>
      </c>
      <c r="AU161" s="144" t="s">
        <v>89</v>
      </c>
      <c r="AY161" s="18" t="s">
        <v>192</v>
      </c>
      <c r="BE161" s="145">
        <f>IF(N161="základní",J161,0)</f>
        <v>0</v>
      </c>
      <c r="BF161" s="145">
        <f>IF(N161="snížená",J161,0)</f>
        <v>0</v>
      </c>
      <c r="BG161" s="145">
        <f>IF(N161="zákl. přenesená",J161,0)</f>
        <v>0</v>
      </c>
      <c r="BH161" s="145">
        <f>IF(N161="sníž. přenesená",J161,0)</f>
        <v>0</v>
      </c>
      <c r="BI161" s="145">
        <f>IF(N161="nulová",J161,0)</f>
        <v>0</v>
      </c>
      <c r="BJ161" s="18" t="s">
        <v>22</v>
      </c>
      <c r="BK161" s="145">
        <f>ROUND(I161*H161,2)</f>
        <v>0</v>
      </c>
      <c r="BL161" s="18" t="s">
        <v>199</v>
      </c>
      <c r="BM161" s="144" t="s">
        <v>913</v>
      </c>
    </row>
    <row r="162" spans="2:65" s="1" customFormat="1" ht="19.2" x14ac:dyDescent="0.2">
      <c r="B162" s="33"/>
      <c r="D162" s="151" t="s">
        <v>929</v>
      </c>
      <c r="F162" s="178" t="s">
        <v>6718</v>
      </c>
      <c r="I162" s="148"/>
      <c r="L162" s="33"/>
      <c r="M162" s="149"/>
      <c r="T162" s="54"/>
      <c r="AT162" s="18" t="s">
        <v>929</v>
      </c>
      <c r="AU162" s="18" t="s">
        <v>89</v>
      </c>
    </row>
    <row r="163" spans="2:65" s="1" customFormat="1" ht="16.5" customHeight="1" x14ac:dyDescent="0.2">
      <c r="B163" s="33"/>
      <c r="C163" s="133" t="s">
        <v>554</v>
      </c>
      <c r="D163" s="133" t="s">
        <v>194</v>
      </c>
      <c r="E163" s="134" t="s">
        <v>6719</v>
      </c>
      <c r="F163" s="135" t="s">
        <v>6720</v>
      </c>
      <c r="G163" s="136" t="s">
        <v>869</v>
      </c>
      <c r="H163" s="137">
        <v>1</v>
      </c>
      <c r="I163" s="138"/>
      <c r="J163" s="139">
        <f>ROUND(I163*H163,2)</f>
        <v>0</v>
      </c>
      <c r="K163" s="135" t="s">
        <v>20</v>
      </c>
      <c r="L163" s="33"/>
      <c r="M163" s="140" t="s">
        <v>20</v>
      </c>
      <c r="N163" s="141" t="s">
        <v>51</v>
      </c>
      <c r="P163" s="142">
        <f>O163*H163</f>
        <v>0</v>
      </c>
      <c r="Q163" s="142">
        <v>0</v>
      </c>
      <c r="R163" s="142">
        <f>Q163*H163</f>
        <v>0</v>
      </c>
      <c r="S163" s="142">
        <v>0</v>
      </c>
      <c r="T163" s="143">
        <f>S163*H163</f>
        <v>0</v>
      </c>
      <c r="AR163" s="144" t="s">
        <v>199</v>
      </c>
      <c r="AT163" s="144" t="s">
        <v>194</v>
      </c>
      <c r="AU163" s="144" t="s">
        <v>89</v>
      </c>
      <c r="AY163" s="18" t="s">
        <v>192</v>
      </c>
      <c r="BE163" s="145">
        <f>IF(N163="základní",J163,0)</f>
        <v>0</v>
      </c>
      <c r="BF163" s="145">
        <f>IF(N163="snížená",J163,0)</f>
        <v>0</v>
      </c>
      <c r="BG163" s="145">
        <f>IF(N163="zákl. přenesená",J163,0)</f>
        <v>0</v>
      </c>
      <c r="BH163" s="145">
        <f>IF(N163="sníž. přenesená",J163,0)</f>
        <v>0</v>
      </c>
      <c r="BI163" s="145">
        <f>IF(N163="nulová",J163,0)</f>
        <v>0</v>
      </c>
      <c r="BJ163" s="18" t="s">
        <v>22</v>
      </c>
      <c r="BK163" s="145">
        <f>ROUND(I163*H163,2)</f>
        <v>0</v>
      </c>
      <c r="BL163" s="18" t="s">
        <v>199</v>
      </c>
      <c r="BM163" s="144" t="s">
        <v>924</v>
      </c>
    </row>
    <row r="164" spans="2:65" s="1" customFormat="1" ht="21.75" customHeight="1" x14ac:dyDescent="0.2">
      <c r="B164" s="33"/>
      <c r="C164" s="133" t="s">
        <v>560</v>
      </c>
      <c r="D164" s="133" t="s">
        <v>194</v>
      </c>
      <c r="E164" s="134" t="s">
        <v>6721</v>
      </c>
      <c r="F164" s="135" t="s">
        <v>6722</v>
      </c>
      <c r="G164" s="136" t="s">
        <v>234</v>
      </c>
      <c r="H164" s="137">
        <v>570</v>
      </c>
      <c r="I164" s="138"/>
      <c r="J164" s="139">
        <f>ROUND(I164*H164,2)</f>
        <v>0</v>
      </c>
      <c r="K164" s="135" t="s">
        <v>20</v>
      </c>
      <c r="L164" s="33"/>
      <c r="M164" s="140" t="s">
        <v>20</v>
      </c>
      <c r="N164" s="141" t="s">
        <v>51</v>
      </c>
      <c r="P164" s="142">
        <f>O164*H164</f>
        <v>0</v>
      </c>
      <c r="Q164" s="142">
        <v>0</v>
      </c>
      <c r="R164" s="142">
        <f>Q164*H164</f>
        <v>0</v>
      </c>
      <c r="S164" s="142">
        <v>0</v>
      </c>
      <c r="T164" s="143">
        <f>S164*H164</f>
        <v>0</v>
      </c>
      <c r="AR164" s="144" t="s">
        <v>199</v>
      </c>
      <c r="AT164" s="144" t="s">
        <v>194</v>
      </c>
      <c r="AU164" s="144" t="s">
        <v>89</v>
      </c>
      <c r="AY164" s="18" t="s">
        <v>192</v>
      </c>
      <c r="BE164" s="145">
        <f>IF(N164="základní",J164,0)</f>
        <v>0</v>
      </c>
      <c r="BF164" s="145">
        <f>IF(N164="snížená",J164,0)</f>
        <v>0</v>
      </c>
      <c r="BG164" s="145">
        <f>IF(N164="zákl. přenesená",J164,0)</f>
        <v>0</v>
      </c>
      <c r="BH164" s="145">
        <f>IF(N164="sníž. přenesená",J164,0)</f>
        <v>0</v>
      </c>
      <c r="BI164" s="145">
        <f>IF(N164="nulová",J164,0)</f>
        <v>0</v>
      </c>
      <c r="BJ164" s="18" t="s">
        <v>22</v>
      </c>
      <c r="BK164" s="145">
        <f>ROUND(I164*H164,2)</f>
        <v>0</v>
      </c>
      <c r="BL164" s="18" t="s">
        <v>199</v>
      </c>
      <c r="BM164" s="144" t="s">
        <v>956</v>
      </c>
    </row>
    <row r="165" spans="2:65" s="1" customFormat="1" ht="28.8" x14ac:dyDescent="0.2">
      <c r="B165" s="33"/>
      <c r="D165" s="151" t="s">
        <v>929</v>
      </c>
      <c r="F165" s="178" t="s">
        <v>6723</v>
      </c>
      <c r="I165" s="148"/>
      <c r="L165" s="33"/>
      <c r="M165" s="149"/>
      <c r="T165" s="54"/>
      <c r="AT165" s="18" t="s">
        <v>929</v>
      </c>
      <c r="AU165" s="18" t="s">
        <v>89</v>
      </c>
    </row>
    <row r="166" spans="2:65" s="1" customFormat="1" ht="16.5" customHeight="1" x14ac:dyDescent="0.2">
      <c r="B166" s="33"/>
      <c r="C166" s="133" t="s">
        <v>566</v>
      </c>
      <c r="D166" s="133" t="s">
        <v>194</v>
      </c>
      <c r="E166" s="134" t="s">
        <v>6724</v>
      </c>
      <c r="F166" s="135" t="s">
        <v>6725</v>
      </c>
      <c r="G166" s="136" t="s">
        <v>234</v>
      </c>
      <c r="H166" s="137">
        <v>570</v>
      </c>
      <c r="I166" s="138"/>
      <c r="J166" s="139">
        <f>ROUND(I166*H166,2)</f>
        <v>0</v>
      </c>
      <c r="K166" s="135" t="s">
        <v>20</v>
      </c>
      <c r="L166" s="33"/>
      <c r="M166" s="140" t="s">
        <v>20</v>
      </c>
      <c r="N166" s="141" t="s">
        <v>51</v>
      </c>
      <c r="P166" s="142">
        <f>O166*H166</f>
        <v>0</v>
      </c>
      <c r="Q166" s="142">
        <v>0</v>
      </c>
      <c r="R166" s="142">
        <f>Q166*H166</f>
        <v>0</v>
      </c>
      <c r="S166" s="142">
        <v>0</v>
      </c>
      <c r="T166" s="143">
        <f>S166*H166</f>
        <v>0</v>
      </c>
      <c r="AR166" s="144" t="s">
        <v>199</v>
      </c>
      <c r="AT166" s="144" t="s">
        <v>194</v>
      </c>
      <c r="AU166" s="144" t="s">
        <v>89</v>
      </c>
      <c r="AY166" s="18" t="s">
        <v>192</v>
      </c>
      <c r="BE166" s="145">
        <f>IF(N166="základní",J166,0)</f>
        <v>0</v>
      </c>
      <c r="BF166" s="145">
        <f>IF(N166="snížená",J166,0)</f>
        <v>0</v>
      </c>
      <c r="BG166" s="145">
        <f>IF(N166="zákl. přenesená",J166,0)</f>
        <v>0</v>
      </c>
      <c r="BH166" s="145">
        <f>IF(N166="sníž. přenesená",J166,0)</f>
        <v>0</v>
      </c>
      <c r="BI166" s="145">
        <f>IF(N166="nulová",J166,0)</f>
        <v>0</v>
      </c>
      <c r="BJ166" s="18" t="s">
        <v>22</v>
      </c>
      <c r="BK166" s="145">
        <f>ROUND(I166*H166,2)</f>
        <v>0</v>
      </c>
      <c r="BL166" s="18" t="s">
        <v>199</v>
      </c>
      <c r="BM166" s="144" t="s">
        <v>988</v>
      </c>
    </row>
    <row r="167" spans="2:65" s="1" customFormat="1" ht="16.5" customHeight="1" x14ac:dyDescent="0.2">
      <c r="B167" s="33"/>
      <c r="C167" s="133" t="s">
        <v>573</v>
      </c>
      <c r="D167" s="133" t="s">
        <v>194</v>
      </c>
      <c r="E167" s="134" t="s">
        <v>6726</v>
      </c>
      <c r="F167" s="135" t="s">
        <v>6727</v>
      </c>
      <c r="G167" s="136" t="s">
        <v>269</v>
      </c>
      <c r="H167" s="137">
        <v>6</v>
      </c>
      <c r="I167" s="138"/>
      <c r="J167" s="139">
        <f>ROUND(I167*H167,2)</f>
        <v>0</v>
      </c>
      <c r="K167" s="135" t="s">
        <v>20</v>
      </c>
      <c r="L167" s="33"/>
      <c r="M167" s="140" t="s">
        <v>20</v>
      </c>
      <c r="N167" s="141" t="s">
        <v>51</v>
      </c>
      <c r="P167" s="142">
        <f>O167*H167</f>
        <v>0</v>
      </c>
      <c r="Q167" s="142">
        <v>0</v>
      </c>
      <c r="R167" s="142">
        <f>Q167*H167</f>
        <v>0</v>
      </c>
      <c r="S167" s="142">
        <v>0</v>
      </c>
      <c r="T167" s="143">
        <f>S167*H167</f>
        <v>0</v>
      </c>
      <c r="AR167" s="144" t="s">
        <v>199</v>
      </c>
      <c r="AT167" s="144" t="s">
        <v>194</v>
      </c>
      <c r="AU167" s="144" t="s">
        <v>89</v>
      </c>
      <c r="AY167" s="18" t="s">
        <v>192</v>
      </c>
      <c r="BE167" s="145">
        <f>IF(N167="základní",J167,0)</f>
        <v>0</v>
      </c>
      <c r="BF167" s="145">
        <f>IF(N167="snížená",J167,0)</f>
        <v>0</v>
      </c>
      <c r="BG167" s="145">
        <f>IF(N167="zákl. přenesená",J167,0)</f>
        <v>0</v>
      </c>
      <c r="BH167" s="145">
        <f>IF(N167="sníž. přenesená",J167,0)</f>
        <v>0</v>
      </c>
      <c r="BI167" s="145">
        <f>IF(N167="nulová",J167,0)</f>
        <v>0</v>
      </c>
      <c r="BJ167" s="18" t="s">
        <v>22</v>
      </c>
      <c r="BK167" s="145">
        <f>ROUND(I167*H167,2)</f>
        <v>0</v>
      </c>
      <c r="BL167" s="18" t="s">
        <v>199</v>
      </c>
      <c r="BM167" s="144" t="s">
        <v>1015</v>
      </c>
    </row>
    <row r="168" spans="2:65" s="1" customFormat="1" ht="19.2" x14ac:dyDescent="0.2">
      <c r="B168" s="33"/>
      <c r="D168" s="151" t="s">
        <v>929</v>
      </c>
      <c r="F168" s="178" t="s">
        <v>6728</v>
      </c>
      <c r="I168" s="148"/>
      <c r="L168" s="33"/>
      <c r="M168" s="149"/>
      <c r="T168" s="54"/>
      <c r="AT168" s="18" t="s">
        <v>929</v>
      </c>
      <c r="AU168" s="18" t="s">
        <v>89</v>
      </c>
    </row>
    <row r="169" spans="2:65" s="1" customFormat="1" ht="16.5" customHeight="1" x14ac:dyDescent="0.2">
      <c r="B169" s="33"/>
      <c r="C169" s="133" t="s">
        <v>580</v>
      </c>
      <c r="D169" s="133" t="s">
        <v>194</v>
      </c>
      <c r="E169" s="134" t="s">
        <v>6729</v>
      </c>
      <c r="F169" s="135" t="s">
        <v>6725</v>
      </c>
      <c r="G169" s="136" t="s">
        <v>269</v>
      </c>
      <c r="H169" s="137">
        <v>6</v>
      </c>
      <c r="I169" s="138"/>
      <c r="J169" s="139">
        <f>ROUND(I169*H169,2)</f>
        <v>0</v>
      </c>
      <c r="K169" s="135" t="s">
        <v>20</v>
      </c>
      <c r="L169" s="33"/>
      <c r="M169" s="140" t="s">
        <v>20</v>
      </c>
      <c r="N169" s="141" t="s">
        <v>51</v>
      </c>
      <c r="P169" s="142">
        <f>O169*H169</f>
        <v>0</v>
      </c>
      <c r="Q169" s="142">
        <v>0</v>
      </c>
      <c r="R169" s="142">
        <f>Q169*H169</f>
        <v>0</v>
      </c>
      <c r="S169" s="142">
        <v>0</v>
      </c>
      <c r="T169" s="143">
        <f>S169*H169</f>
        <v>0</v>
      </c>
      <c r="AR169" s="144" t="s">
        <v>199</v>
      </c>
      <c r="AT169" s="144" t="s">
        <v>194</v>
      </c>
      <c r="AU169" s="144" t="s">
        <v>89</v>
      </c>
      <c r="AY169" s="18" t="s">
        <v>192</v>
      </c>
      <c r="BE169" s="145">
        <f>IF(N169="základní",J169,0)</f>
        <v>0</v>
      </c>
      <c r="BF169" s="145">
        <f>IF(N169="snížená",J169,0)</f>
        <v>0</v>
      </c>
      <c r="BG169" s="145">
        <f>IF(N169="zákl. přenesená",J169,0)</f>
        <v>0</v>
      </c>
      <c r="BH169" s="145">
        <f>IF(N169="sníž. přenesená",J169,0)</f>
        <v>0</v>
      </c>
      <c r="BI169" s="145">
        <f>IF(N169="nulová",J169,0)</f>
        <v>0</v>
      </c>
      <c r="BJ169" s="18" t="s">
        <v>22</v>
      </c>
      <c r="BK169" s="145">
        <f>ROUND(I169*H169,2)</f>
        <v>0</v>
      </c>
      <c r="BL169" s="18" t="s">
        <v>199</v>
      </c>
      <c r="BM169" s="144" t="s">
        <v>1052</v>
      </c>
    </row>
    <row r="170" spans="2:65" s="1" customFormat="1" ht="16.5" customHeight="1" x14ac:dyDescent="0.2">
      <c r="B170" s="33"/>
      <c r="C170" s="133" t="s">
        <v>586</v>
      </c>
      <c r="D170" s="133" t="s">
        <v>194</v>
      </c>
      <c r="E170" s="134" t="s">
        <v>6730</v>
      </c>
      <c r="F170" s="135" t="s">
        <v>6731</v>
      </c>
      <c r="G170" s="136" t="s">
        <v>269</v>
      </c>
      <c r="H170" s="137">
        <v>2</v>
      </c>
      <c r="I170" s="138"/>
      <c r="J170" s="139">
        <f>ROUND(I170*H170,2)</f>
        <v>0</v>
      </c>
      <c r="K170" s="135" t="s">
        <v>20</v>
      </c>
      <c r="L170" s="33"/>
      <c r="M170" s="140" t="s">
        <v>20</v>
      </c>
      <c r="N170" s="141" t="s">
        <v>51</v>
      </c>
      <c r="P170" s="142">
        <f>O170*H170</f>
        <v>0</v>
      </c>
      <c r="Q170" s="142">
        <v>0</v>
      </c>
      <c r="R170" s="142">
        <f>Q170*H170</f>
        <v>0</v>
      </c>
      <c r="S170" s="142">
        <v>0</v>
      </c>
      <c r="T170" s="143">
        <f>S170*H170</f>
        <v>0</v>
      </c>
      <c r="AR170" s="144" t="s">
        <v>199</v>
      </c>
      <c r="AT170" s="144" t="s">
        <v>194</v>
      </c>
      <c r="AU170" s="144" t="s">
        <v>89</v>
      </c>
      <c r="AY170" s="18" t="s">
        <v>192</v>
      </c>
      <c r="BE170" s="145">
        <f>IF(N170="základní",J170,0)</f>
        <v>0</v>
      </c>
      <c r="BF170" s="145">
        <f>IF(N170="snížená",J170,0)</f>
        <v>0</v>
      </c>
      <c r="BG170" s="145">
        <f>IF(N170="zákl. přenesená",J170,0)</f>
        <v>0</v>
      </c>
      <c r="BH170" s="145">
        <f>IF(N170="sníž. přenesená",J170,0)</f>
        <v>0</v>
      </c>
      <c r="BI170" s="145">
        <f>IF(N170="nulová",J170,0)</f>
        <v>0</v>
      </c>
      <c r="BJ170" s="18" t="s">
        <v>22</v>
      </c>
      <c r="BK170" s="145">
        <f>ROUND(I170*H170,2)</f>
        <v>0</v>
      </c>
      <c r="BL170" s="18" t="s">
        <v>199</v>
      </c>
      <c r="BM170" s="144" t="s">
        <v>28</v>
      </c>
    </row>
    <row r="171" spans="2:65" s="1" customFormat="1" ht="19.2" x14ac:dyDescent="0.2">
      <c r="B171" s="33"/>
      <c r="D171" s="151" t="s">
        <v>929</v>
      </c>
      <c r="F171" s="178" t="s">
        <v>6728</v>
      </c>
      <c r="I171" s="148"/>
      <c r="L171" s="33"/>
      <c r="M171" s="149"/>
      <c r="T171" s="54"/>
      <c r="AT171" s="18" t="s">
        <v>929</v>
      </c>
      <c r="AU171" s="18" t="s">
        <v>89</v>
      </c>
    </row>
    <row r="172" spans="2:65" s="1" customFormat="1" ht="16.5" customHeight="1" x14ac:dyDescent="0.2">
      <c r="B172" s="33"/>
      <c r="C172" s="133" t="s">
        <v>592</v>
      </c>
      <c r="D172" s="133" t="s">
        <v>194</v>
      </c>
      <c r="E172" s="134" t="s">
        <v>6732</v>
      </c>
      <c r="F172" s="135" t="s">
        <v>6725</v>
      </c>
      <c r="G172" s="136" t="s">
        <v>269</v>
      </c>
      <c r="H172" s="137">
        <v>2</v>
      </c>
      <c r="I172" s="138"/>
      <c r="J172" s="139">
        <f>ROUND(I172*H172,2)</f>
        <v>0</v>
      </c>
      <c r="K172" s="135" t="s">
        <v>20</v>
      </c>
      <c r="L172" s="33"/>
      <c r="M172" s="140" t="s">
        <v>20</v>
      </c>
      <c r="N172" s="141" t="s">
        <v>51</v>
      </c>
      <c r="P172" s="142">
        <f>O172*H172</f>
        <v>0</v>
      </c>
      <c r="Q172" s="142">
        <v>0</v>
      </c>
      <c r="R172" s="142">
        <f>Q172*H172</f>
        <v>0</v>
      </c>
      <c r="S172" s="142">
        <v>0</v>
      </c>
      <c r="T172" s="143">
        <f>S172*H172</f>
        <v>0</v>
      </c>
      <c r="AR172" s="144" t="s">
        <v>199</v>
      </c>
      <c r="AT172" s="144" t="s">
        <v>194</v>
      </c>
      <c r="AU172" s="144" t="s">
        <v>89</v>
      </c>
      <c r="AY172" s="18" t="s">
        <v>192</v>
      </c>
      <c r="BE172" s="145">
        <f>IF(N172="základní",J172,0)</f>
        <v>0</v>
      </c>
      <c r="BF172" s="145">
        <f>IF(N172="snížená",J172,0)</f>
        <v>0</v>
      </c>
      <c r="BG172" s="145">
        <f>IF(N172="zákl. přenesená",J172,0)</f>
        <v>0</v>
      </c>
      <c r="BH172" s="145">
        <f>IF(N172="sníž. přenesená",J172,0)</f>
        <v>0</v>
      </c>
      <c r="BI172" s="145">
        <f>IF(N172="nulová",J172,0)</f>
        <v>0</v>
      </c>
      <c r="BJ172" s="18" t="s">
        <v>22</v>
      </c>
      <c r="BK172" s="145">
        <f>ROUND(I172*H172,2)</f>
        <v>0</v>
      </c>
      <c r="BL172" s="18" t="s">
        <v>199</v>
      </c>
      <c r="BM172" s="144" t="s">
        <v>1096</v>
      </c>
    </row>
    <row r="173" spans="2:65" s="1" customFormat="1" ht="21.75" customHeight="1" x14ac:dyDescent="0.2">
      <c r="B173" s="33"/>
      <c r="C173" s="133" t="s">
        <v>598</v>
      </c>
      <c r="D173" s="133" t="s">
        <v>194</v>
      </c>
      <c r="E173" s="134" t="s">
        <v>6733</v>
      </c>
      <c r="F173" s="135" t="s">
        <v>6734</v>
      </c>
      <c r="G173" s="136" t="s">
        <v>234</v>
      </c>
      <c r="H173" s="137">
        <v>330</v>
      </c>
      <c r="I173" s="138"/>
      <c r="J173" s="139">
        <f>ROUND(I173*H173,2)</f>
        <v>0</v>
      </c>
      <c r="K173" s="135" t="s">
        <v>20</v>
      </c>
      <c r="L173" s="33"/>
      <c r="M173" s="140" t="s">
        <v>20</v>
      </c>
      <c r="N173" s="141" t="s">
        <v>51</v>
      </c>
      <c r="P173" s="142">
        <f>O173*H173</f>
        <v>0</v>
      </c>
      <c r="Q173" s="142">
        <v>0</v>
      </c>
      <c r="R173" s="142">
        <f>Q173*H173</f>
        <v>0</v>
      </c>
      <c r="S173" s="142">
        <v>0</v>
      </c>
      <c r="T173" s="143">
        <f>S173*H173</f>
        <v>0</v>
      </c>
      <c r="AR173" s="144" t="s">
        <v>199</v>
      </c>
      <c r="AT173" s="144" t="s">
        <v>194</v>
      </c>
      <c r="AU173" s="144" t="s">
        <v>89</v>
      </c>
      <c r="AY173" s="18" t="s">
        <v>192</v>
      </c>
      <c r="BE173" s="145">
        <f>IF(N173="základní",J173,0)</f>
        <v>0</v>
      </c>
      <c r="BF173" s="145">
        <f>IF(N173="snížená",J173,0)</f>
        <v>0</v>
      </c>
      <c r="BG173" s="145">
        <f>IF(N173="zákl. přenesená",J173,0)</f>
        <v>0</v>
      </c>
      <c r="BH173" s="145">
        <f>IF(N173="sníž. přenesená",J173,0)</f>
        <v>0</v>
      </c>
      <c r="BI173" s="145">
        <f>IF(N173="nulová",J173,0)</f>
        <v>0</v>
      </c>
      <c r="BJ173" s="18" t="s">
        <v>22</v>
      </c>
      <c r="BK173" s="145">
        <f>ROUND(I173*H173,2)</f>
        <v>0</v>
      </c>
      <c r="BL173" s="18" t="s">
        <v>199</v>
      </c>
      <c r="BM173" s="144" t="s">
        <v>1114</v>
      </c>
    </row>
    <row r="174" spans="2:65" s="1" customFormat="1" ht="19.2" x14ac:dyDescent="0.2">
      <c r="B174" s="33"/>
      <c r="D174" s="151" t="s">
        <v>929</v>
      </c>
      <c r="F174" s="178" t="s">
        <v>6735</v>
      </c>
      <c r="I174" s="148"/>
      <c r="L174" s="33"/>
      <c r="M174" s="149"/>
      <c r="T174" s="54"/>
      <c r="AT174" s="18" t="s">
        <v>929</v>
      </c>
      <c r="AU174" s="18" t="s">
        <v>89</v>
      </c>
    </row>
    <row r="175" spans="2:65" s="1" customFormat="1" ht="16.5" customHeight="1" x14ac:dyDescent="0.2">
      <c r="B175" s="33"/>
      <c r="C175" s="133" t="s">
        <v>615</v>
      </c>
      <c r="D175" s="133" t="s">
        <v>194</v>
      </c>
      <c r="E175" s="134" t="s">
        <v>6736</v>
      </c>
      <c r="F175" s="135" t="s">
        <v>6737</v>
      </c>
      <c r="G175" s="136" t="s">
        <v>234</v>
      </c>
      <c r="H175" s="137">
        <v>330</v>
      </c>
      <c r="I175" s="138"/>
      <c r="J175" s="139">
        <f>ROUND(I175*H175,2)</f>
        <v>0</v>
      </c>
      <c r="K175" s="135" t="s">
        <v>20</v>
      </c>
      <c r="L175" s="33"/>
      <c r="M175" s="140" t="s">
        <v>20</v>
      </c>
      <c r="N175" s="141" t="s">
        <v>51</v>
      </c>
      <c r="P175" s="142">
        <f>O175*H175</f>
        <v>0</v>
      </c>
      <c r="Q175" s="142">
        <v>0</v>
      </c>
      <c r="R175" s="142">
        <f>Q175*H175</f>
        <v>0</v>
      </c>
      <c r="S175" s="142">
        <v>0</v>
      </c>
      <c r="T175" s="143">
        <f>S175*H175</f>
        <v>0</v>
      </c>
      <c r="AR175" s="144" t="s">
        <v>199</v>
      </c>
      <c r="AT175" s="144" t="s">
        <v>194</v>
      </c>
      <c r="AU175" s="144" t="s">
        <v>89</v>
      </c>
      <c r="AY175" s="18" t="s">
        <v>192</v>
      </c>
      <c r="BE175" s="145">
        <f>IF(N175="základní",J175,0)</f>
        <v>0</v>
      </c>
      <c r="BF175" s="145">
        <f>IF(N175="snížená",J175,0)</f>
        <v>0</v>
      </c>
      <c r="BG175" s="145">
        <f>IF(N175="zákl. přenesená",J175,0)</f>
        <v>0</v>
      </c>
      <c r="BH175" s="145">
        <f>IF(N175="sníž. přenesená",J175,0)</f>
        <v>0</v>
      </c>
      <c r="BI175" s="145">
        <f>IF(N175="nulová",J175,0)</f>
        <v>0</v>
      </c>
      <c r="BJ175" s="18" t="s">
        <v>22</v>
      </c>
      <c r="BK175" s="145">
        <f>ROUND(I175*H175,2)</f>
        <v>0</v>
      </c>
      <c r="BL175" s="18" t="s">
        <v>199</v>
      </c>
      <c r="BM175" s="144" t="s">
        <v>1129</v>
      </c>
    </row>
    <row r="176" spans="2:65" s="1" customFormat="1" ht="16.5" customHeight="1" x14ac:dyDescent="0.2">
      <c r="B176" s="33"/>
      <c r="C176" s="133" t="s">
        <v>622</v>
      </c>
      <c r="D176" s="133" t="s">
        <v>194</v>
      </c>
      <c r="E176" s="134" t="s">
        <v>6738</v>
      </c>
      <c r="F176" s="135" t="s">
        <v>6739</v>
      </c>
      <c r="G176" s="136" t="s">
        <v>234</v>
      </c>
      <c r="H176" s="137">
        <v>150</v>
      </c>
      <c r="I176" s="138"/>
      <c r="J176" s="139">
        <f>ROUND(I176*H176,2)</f>
        <v>0</v>
      </c>
      <c r="K176" s="135" t="s">
        <v>20</v>
      </c>
      <c r="L176" s="33"/>
      <c r="M176" s="140" t="s">
        <v>20</v>
      </c>
      <c r="N176" s="141" t="s">
        <v>51</v>
      </c>
      <c r="P176" s="142">
        <f>O176*H176</f>
        <v>0</v>
      </c>
      <c r="Q176" s="142">
        <v>0</v>
      </c>
      <c r="R176" s="142">
        <f>Q176*H176</f>
        <v>0</v>
      </c>
      <c r="S176" s="142">
        <v>0</v>
      </c>
      <c r="T176" s="143">
        <f>S176*H176</f>
        <v>0</v>
      </c>
      <c r="AR176" s="144" t="s">
        <v>199</v>
      </c>
      <c r="AT176" s="144" t="s">
        <v>194</v>
      </c>
      <c r="AU176" s="144" t="s">
        <v>89</v>
      </c>
      <c r="AY176" s="18" t="s">
        <v>192</v>
      </c>
      <c r="BE176" s="145">
        <f>IF(N176="základní",J176,0)</f>
        <v>0</v>
      </c>
      <c r="BF176" s="145">
        <f>IF(N176="snížená",J176,0)</f>
        <v>0</v>
      </c>
      <c r="BG176" s="145">
        <f>IF(N176="zákl. přenesená",J176,0)</f>
        <v>0</v>
      </c>
      <c r="BH176" s="145">
        <f>IF(N176="sníž. přenesená",J176,0)</f>
        <v>0</v>
      </c>
      <c r="BI176" s="145">
        <f>IF(N176="nulová",J176,0)</f>
        <v>0</v>
      </c>
      <c r="BJ176" s="18" t="s">
        <v>22</v>
      </c>
      <c r="BK176" s="145">
        <f>ROUND(I176*H176,2)</f>
        <v>0</v>
      </c>
      <c r="BL176" s="18" t="s">
        <v>199</v>
      </c>
      <c r="BM176" s="144" t="s">
        <v>1144</v>
      </c>
    </row>
    <row r="177" spans="2:65" s="1" customFormat="1" ht="19.2" x14ac:dyDescent="0.2">
      <c r="B177" s="33"/>
      <c r="D177" s="151" t="s">
        <v>929</v>
      </c>
      <c r="F177" s="178" t="s">
        <v>6735</v>
      </c>
      <c r="I177" s="148"/>
      <c r="L177" s="33"/>
      <c r="M177" s="149"/>
      <c r="T177" s="54"/>
      <c r="AT177" s="18" t="s">
        <v>929</v>
      </c>
      <c r="AU177" s="18" t="s">
        <v>89</v>
      </c>
    </row>
    <row r="178" spans="2:65" s="1" customFormat="1" ht="16.5" customHeight="1" x14ac:dyDescent="0.2">
      <c r="B178" s="33"/>
      <c r="C178" s="133" t="s">
        <v>632</v>
      </c>
      <c r="D178" s="133" t="s">
        <v>194</v>
      </c>
      <c r="E178" s="134" t="s">
        <v>6740</v>
      </c>
      <c r="F178" s="135" t="s">
        <v>6737</v>
      </c>
      <c r="G178" s="136" t="s">
        <v>234</v>
      </c>
      <c r="H178" s="137">
        <v>150</v>
      </c>
      <c r="I178" s="138"/>
      <c r="J178" s="139">
        <f>ROUND(I178*H178,2)</f>
        <v>0</v>
      </c>
      <c r="K178" s="135" t="s">
        <v>20</v>
      </c>
      <c r="L178" s="33"/>
      <c r="M178" s="140" t="s">
        <v>20</v>
      </c>
      <c r="N178" s="141" t="s">
        <v>51</v>
      </c>
      <c r="P178" s="142">
        <f>O178*H178</f>
        <v>0</v>
      </c>
      <c r="Q178" s="142">
        <v>0</v>
      </c>
      <c r="R178" s="142">
        <f>Q178*H178</f>
        <v>0</v>
      </c>
      <c r="S178" s="142">
        <v>0</v>
      </c>
      <c r="T178" s="143">
        <f>S178*H178</f>
        <v>0</v>
      </c>
      <c r="AR178" s="144" t="s">
        <v>199</v>
      </c>
      <c r="AT178" s="144" t="s">
        <v>194</v>
      </c>
      <c r="AU178" s="144" t="s">
        <v>89</v>
      </c>
      <c r="AY178" s="18" t="s">
        <v>192</v>
      </c>
      <c r="BE178" s="145">
        <f>IF(N178="základní",J178,0)</f>
        <v>0</v>
      </c>
      <c r="BF178" s="145">
        <f>IF(N178="snížená",J178,0)</f>
        <v>0</v>
      </c>
      <c r="BG178" s="145">
        <f>IF(N178="zákl. přenesená",J178,0)</f>
        <v>0</v>
      </c>
      <c r="BH178" s="145">
        <f>IF(N178="sníž. přenesená",J178,0)</f>
        <v>0</v>
      </c>
      <c r="BI178" s="145">
        <f>IF(N178="nulová",J178,0)</f>
        <v>0</v>
      </c>
      <c r="BJ178" s="18" t="s">
        <v>22</v>
      </c>
      <c r="BK178" s="145">
        <f>ROUND(I178*H178,2)</f>
        <v>0</v>
      </c>
      <c r="BL178" s="18" t="s">
        <v>199</v>
      </c>
      <c r="BM178" s="144" t="s">
        <v>1160</v>
      </c>
    </row>
    <row r="179" spans="2:65" s="1" customFormat="1" ht="16.5" customHeight="1" x14ac:dyDescent="0.2">
      <c r="B179" s="33"/>
      <c r="C179" s="133" t="s">
        <v>641</v>
      </c>
      <c r="D179" s="133" t="s">
        <v>194</v>
      </c>
      <c r="E179" s="134" t="s">
        <v>6741</v>
      </c>
      <c r="F179" s="135" t="s">
        <v>6742</v>
      </c>
      <c r="G179" s="136" t="s">
        <v>869</v>
      </c>
      <c r="H179" s="137">
        <v>2</v>
      </c>
      <c r="I179" s="138"/>
      <c r="J179" s="139">
        <f>ROUND(I179*H179,2)</f>
        <v>0</v>
      </c>
      <c r="K179" s="135" t="s">
        <v>20</v>
      </c>
      <c r="L179" s="33"/>
      <c r="M179" s="140" t="s">
        <v>20</v>
      </c>
      <c r="N179" s="141" t="s">
        <v>51</v>
      </c>
      <c r="P179" s="142">
        <f>O179*H179</f>
        <v>0</v>
      </c>
      <c r="Q179" s="142">
        <v>0</v>
      </c>
      <c r="R179" s="142">
        <f>Q179*H179</f>
        <v>0</v>
      </c>
      <c r="S179" s="142">
        <v>0</v>
      </c>
      <c r="T179" s="143">
        <f>S179*H179</f>
        <v>0</v>
      </c>
      <c r="AR179" s="144" t="s">
        <v>199</v>
      </c>
      <c r="AT179" s="144" t="s">
        <v>194</v>
      </c>
      <c r="AU179" s="144" t="s">
        <v>89</v>
      </c>
      <c r="AY179" s="18" t="s">
        <v>192</v>
      </c>
      <c r="BE179" s="145">
        <f>IF(N179="základní",J179,0)</f>
        <v>0</v>
      </c>
      <c r="BF179" s="145">
        <f>IF(N179="snížená",J179,0)</f>
        <v>0</v>
      </c>
      <c r="BG179" s="145">
        <f>IF(N179="zákl. přenesená",J179,0)</f>
        <v>0</v>
      </c>
      <c r="BH179" s="145">
        <f>IF(N179="sníž. přenesená",J179,0)</f>
        <v>0</v>
      </c>
      <c r="BI179" s="145">
        <f>IF(N179="nulová",J179,0)</f>
        <v>0</v>
      </c>
      <c r="BJ179" s="18" t="s">
        <v>22</v>
      </c>
      <c r="BK179" s="145">
        <f>ROUND(I179*H179,2)</f>
        <v>0</v>
      </c>
      <c r="BL179" s="18" t="s">
        <v>199</v>
      </c>
      <c r="BM179" s="144" t="s">
        <v>1176</v>
      </c>
    </row>
    <row r="180" spans="2:65" s="11" customFormat="1" ht="22.8" customHeight="1" x14ac:dyDescent="0.25">
      <c r="B180" s="121"/>
      <c r="D180" s="122" t="s">
        <v>79</v>
      </c>
      <c r="E180" s="131" t="s">
        <v>89</v>
      </c>
      <c r="F180" s="131" t="s">
        <v>6743</v>
      </c>
      <c r="I180" s="124"/>
      <c r="J180" s="132">
        <f>BK180</f>
        <v>0</v>
      </c>
      <c r="L180" s="121"/>
      <c r="M180" s="126"/>
      <c r="P180" s="127">
        <f>SUM(P181:P224)</f>
        <v>0</v>
      </c>
      <c r="R180" s="127">
        <f>SUM(R181:R224)</f>
        <v>0</v>
      </c>
      <c r="T180" s="128">
        <f>SUM(T181:T224)</f>
        <v>0</v>
      </c>
      <c r="AR180" s="122" t="s">
        <v>22</v>
      </c>
      <c r="AT180" s="129" t="s">
        <v>79</v>
      </c>
      <c r="AU180" s="129" t="s">
        <v>22</v>
      </c>
      <c r="AY180" s="122" t="s">
        <v>192</v>
      </c>
      <c r="BK180" s="130">
        <f>SUM(BK181:BK224)</f>
        <v>0</v>
      </c>
    </row>
    <row r="181" spans="2:65" s="1" customFormat="1" ht="49.05" customHeight="1" x14ac:dyDescent="0.2">
      <c r="B181" s="33"/>
      <c r="C181" s="133" t="s">
        <v>648</v>
      </c>
      <c r="D181" s="133" t="s">
        <v>194</v>
      </c>
      <c r="E181" s="134" t="s">
        <v>6744</v>
      </c>
      <c r="F181" s="135" t="s">
        <v>6745</v>
      </c>
      <c r="G181" s="136" t="s">
        <v>869</v>
      </c>
      <c r="H181" s="137">
        <v>1</v>
      </c>
      <c r="I181" s="138"/>
      <c r="J181" s="139">
        <f>ROUND(I181*H181,2)</f>
        <v>0</v>
      </c>
      <c r="K181" s="135" t="s">
        <v>20</v>
      </c>
      <c r="L181" s="33"/>
      <c r="M181" s="140" t="s">
        <v>20</v>
      </c>
      <c r="N181" s="141" t="s">
        <v>51</v>
      </c>
      <c r="P181" s="142">
        <f>O181*H181</f>
        <v>0</v>
      </c>
      <c r="Q181" s="142">
        <v>0</v>
      </c>
      <c r="R181" s="142">
        <f>Q181*H181</f>
        <v>0</v>
      </c>
      <c r="S181" s="142">
        <v>0</v>
      </c>
      <c r="T181" s="143">
        <f>S181*H181</f>
        <v>0</v>
      </c>
      <c r="AR181" s="144" t="s">
        <v>199</v>
      </c>
      <c r="AT181" s="144" t="s">
        <v>194</v>
      </c>
      <c r="AU181" s="144" t="s">
        <v>89</v>
      </c>
      <c r="AY181" s="18" t="s">
        <v>192</v>
      </c>
      <c r="BE181" s="145">
        <f>IF(N181="základní",J181,0)</f>
        <v>0</v>
      </c>
      <c r="BF181" s="145">
        <f>IF(N181="snížená",J181,0)</f>
        <v>0</v>
      </c>
      <c r="BG181" s="145">
        <f>IF(N181="zákl. přenesená",J181,0)</f>
        <v>0</v>
      </c>
      <c r="BH181" s="145">
        <f>IF(N181="sníž. přenesená",J181,0)</f>
        <v>0</v>
      </c>
      <c r="BI181" s="145">
        <f>IF(N181="nulová",J181,0)</f>
        <v>0</v>
      </c>
      <c r="BJ181" s="18" t="s">
        <v>22</v>
      </c>
      <c r="BK181" s="145">
        <f>ROUND(I181*H181,2)</f>
        <v>0</v>
      </c>
      <c r="BL181" s="18" t="s">
        <v>199</v>
      </c>
      <c r="BM181" s="144" t="s">
        <v>1195</v>
      </c>
    </row>
    <row r="182" spans="2:65" s="1" customFormat="1" ht="38.4" x14ac:dyDescent="0.2">
      <c r="B182" s="33"/>
      <c r="D182" s="151" t="s">
        <v>929</v>
      </c>
      <c r="F182" s="178" t="s">
        <v>6746</v>
      </c>
      <c r="I182" s="148"/>
      <c r="L182" s="33"/>
      <c r="M182" s="149"/>
      <c r="T182" s="54"/>
      <c r="AT182" s="18" t="s">
        <v>929</v>
      </c>
      <c r="AU182" s="18" t="s">
        <v>89</v>
      </c>
    </row>
    <row r="183" spans="2:65" s="1" customFormat="1" ht="16.5" customHeight="1" x14ac:dyDescent="0.2">
      <c r="B183" s="33"/>
      <c r="C183" s="133" t="s">
        <v>655</v>
      </c>
      <c r="D183" s="133" t="s">
        <v>194</v>
      </c>
      <c r="E183" s="134" t="s">
        <v>6747</v>
      </c>
      <c r="F183" s="135" t="s">
        <v>6636</v>
      </c>
      <c r="G183" s="136" t="s">
        <v>869</v>
      </c>
      <c r="H183" s="137">
        <v>1</v>
      </c>
      <c r="I183" s="138"/>
      <c r="J183" s="139">
        <f>ROUND(I183*H183,2)</f>
        <v>0</v>
      </c>
      <c r="K183" s="135" t="s">
        <v>20</v>
      </c>
      <c r="L183" s="33"/>
      <c r="M183" s="140" t="s">
        <v>20</v>
      </c>
      <c r="N183" s="141" t="s">
        <v>51</v>
      </c>
      <c r="P183" s="142">
        <f>O183*H183</f>
        <v>0</v>
      </c>
      <c r="Q183" s="142">
        <v>0</v>
      </c>
      <c r="R183" s="142">
        <f>Q183*H183</f>
        <v>0</v>
      </c>
      <c r="S183" s="142">
        <v>0</v>
      </c>
      <c r="T183" s="143">
        <f>S183*H183</f>
        <v>0</v>
      </c>
      <c r="AR183" s="144" t="s">
        <v>199</v>
      </c>
      <c r="AT183" s="144" t="s">
        <v>194</v>
      </c>
      <c r="AU183" s="144" t="s">
        <v>89</v>
      </c>
      <c r="AY183" s="18" t="s">
        <v>192</v>
      </c>
      <c r="BE183" s="145">
        <f>IF(N183="základní",J183,0)</f>
        <v>0</v>
      </c>
      <c r="BF183" s="145">
        <f>IF(N183="snížená",J183,0)</f>
        <v>0</v>
      </c>
      <c r="BG183" s="145">
        <f>IF(N183="zákl. přenesená",J183,0)</f>
        <v>0</v>
      </c>
      <c r="BH183" s="145">
        <f>IF(N183="sníž. přenesená",J183,0)</f>
        <v>0</v>
      </c>
      <c r="BI183" s="145">
        <f>IF(N183="nulová",J183,0)</f>
        <v>0</v>
      </c>
      <c r="BJ183" s="18" t="s">
        <v>22</v>
      </c>
      <c r="BK183" s="145">
        <f>ROUND(I183*H183,2)</f>
        <v>0</v>
      </c>
      <c r="BL183" s="18" t="s">
        <v>199</v>
      </c>
      <c r="BM183" s="144" t="s">
        <v>1222</v>
      </c>
    </row>
    <row r="184" spans="2:65" s="1" customFormat="1" ht="16.5" customHeight="1" x14ac:dyDescent="0.2">
      <c r="B184" s="33"/>
      <c r="C184" s="133" t="s">
        <v>664</v>
      </c>
      <c r="D184" s="133" t="s">
        <v>194</v>
      </c>
      <c r="E184" s="134" t="s">
        <v>6748</v>
      </c>
      <c r="F184" s="135" t="s">
        <v>6638</v>
      </c>
      <c r="G184" s="136" t="s">
        <v>869</v>
      </c>
      <c r="H184" s="137">
        <v>1</v>
      </c>
      <c r="I184" s="138"/>
      <c r="J184" s="139">
        <f>ROUND(I184*H184,2)</f>
        <v>0</v>
      </c>
      <c r="K184" s="135" t="s">
        <v>20</v>
      </c>
      <c r="L184" s="33"/>
      <c r="M184" s="140" t="s">
        <v>20</v>
      </c>
      <c r="N184" s="141" t="s">
        <v>51</v>
      </c>
      <c r="P184" s="142">
        <f>O184*H184</f>
        <v>0</v>
      </c>
      <c r="Q184" s="142">
        <v>0</v>
      </c>
      <c r="R184" s="142">
        <f>Q184*H184</f>
        <v>0</v>
      </c>
      <c r="S184" s="142">
        <v>0</v>
      </c>
      <c r="T184" s="143">
        <f>S184*H184</f>
        <v>0</v>
      </c>
      <c r="AR184" s="144" t="s">
        <v>199</v>
      </c>
      <c r="AT184" s="144" t="s">
        <v>194</v>
      </c>
      <c r="AU184" s="144" t="s">
        <v>89</v>
      </c>
      <c r="AY184" s="18" t="s">
        <v>192</v>
      </c>
      <c r="BE184" s="145">
        <f>IF(N184="základní",J184,0)</f>
        <v>0</v>
      </c>
      <c r="BF184" s="145">
        <f>IF(N184="snížená",J184,0)</f>
        <v>0</v>
      </c>
      <c r="BG184" s="145">
        <f>IF(N184="zákl. přenesená",J184,0)</f>
        <v>0</v>
      </c>
      <c r="BH184" s="145">
        <f>IF(N184="sníž. přenesená",J184,0)</f>
        <v>0</v>
      </c>
      <c r="BI184" s="145">
        <f>IF(N184="nulová",J184,0)</f>
        <v>0</v>
      </c>
      <c r="BJ184" s="18" t="s">
        <v>22</v>
      </c>
      <c r="BK184" s="145">
        <f>ROUND(I184*H184,2)</f>
        <v>0</v>
      </c>
      <c r="BL184" s="18" t="s">
        <v>199</v>
      </c>
      <c r="BM184" s="144" t="s">
        <v>1031</v>
      </c>
    </row>
    <row r="185" spans="2:65" s="1" customFormat="1" ht="16.5" customHeight="1" x14ac:dyDescent="0.2">
      <c r="B185" s="33"/>
      <c r="C185" s="133" t="s">
        <v>671</v>
      </c>
      <c r="D185" s="133" t="s">
        <v>194</v>
      </c>
      <c r="E185" s="134" t="s">
        <v>6749</v>
      </c>
      <c r="F185" s="135" t="s">
        <v>6750</v>
      </c>
      <c r="G185" s="136" t="s">
        <v>869</v>
      </c>
      <c r="H185" s="137">
        <v>2</v>
      </c>
      <c r="I185" s="138"/>
      <c r="J185" s="139">
        <f>ROUND(I185*H185,2)</f>
        <v>0</v>
      </c>
      <c r="K185" s="135" t="s">
        <v>20</v>
      </c>
      <c r="L185" s="33"/>
      <c r="M185" s="140" t="s">
        <v>20</v>
      </c>
      <c r="N185" s="141" t="s">
        <v>51</v>
      </c>
      <c r="P185" s="142">
        <f>O185*H185</f>
        <v>0</v>
      </c>
      <c r="Q185" s="142">
        <v>0</v>
      </c>
      <c r="R185" s="142">
        <f>Q185*H185</f>
        <v>0</v>
      </c>
      <c r="S185" s="142">
        <v>0</v>
      </c>
      <c r="T185" s="143">
        <f>S185*H185</f>
        <v>0</v>
      </c>
      <c r="AR185" s="144" t="s">
        <v>199</v>
      </c>
      <c r="AT185" s="144" t="s">
        <v>194</v>
      </c>
      <c r="AU185" s="144" t="s">
        <v>89</v>
      </c>
      <c r="AY185" s="18" t="s">
        <v>192</v>
      </c>
      <c r="BE185" s="145">
        <f>IF(N185="základní",J185,0)</f>
        <v>0</v>
      </c>
      <c r="BF185" s="145">
        <f>IF(N185="snížená",J185,0)</f>
        <v>0</v>
      </c>
      <c r="BG185" s="145">
        <f>IF(N185="zákl. přenesená",J185,0)</f>
        <v>0</v>
      </c>
      <c r="BH185" s="145">
        <f>IF(N185="sníž. přenesená",J185,0)</f>
        <v>0</v>
      </c>
      <c r="BI185" s="145">
        <f>IF(N185="nulová",J185,0)</f>
        <v>0</v>
      </c>
      <c r="BJ185" s="18" t="s">
        <v>22</v>
      </c>
      <c r="BK185" s="145">
        <f>ROUND(I185*H185,2)</f>
        <v>0</v>
      </c>
      <c r="BL185" s="18" t="s">
        <v>199</v>
      </c>
      <c r="BM185" s="144" t="s">
        <v>901</v>
      </c>
    </row>
    <row r="186" spans="2:65" s="1" customFormat="1" ht="19.2" x14ac:dyDescent="0.2">
      <c r="B186" s="33"/>
      <c r="D186" s="151" t="s">
        <v>929</v>
      </c>
      <c r="F186" s="178" t="s">
        <v>6751</v>
      </c>
      <c r="I186" s="148"/>
      <c r="L186" s="33"/>
      <c r="M186" s="149"/>
      <c r="T186" s="54"/>
      <c r="AT186" s="18" t="s">
        <v>929</v>
      </c>
      <c r="AU186" s="18" t="s">
        <v>89</v>
      </c>
    </row>
    <row r="187" spans="2:65" s="1" customFormat="1" ht="16.5" customHeight="1" x14ac:dyDescent="0.2">
      <c r="B187" s="33"/>
      <c r="C187" s="133" t="s">
        <v>678</v>
      </c>
      <c r="D187" s="133" t="s">
        <v>194</v>
      </c>
      <c r="E187" s="134" t="s">
        <v>6752</v>
      </c>
      <c r="F187" s="135" t="s">
        <v>6643</v>
      </c>
      <c r="G187" s="136" t="s">
        <v>869</v>
      </c>
      <c r="H187" s="137">
        <v>2</v>
      </c>
      <c r="I187" s="138"/>
      <c r="J187" s="139">
        <f>ROUND(I187*H187,2)</f>
        <v>0</v>
      </c>
      <c r="K187" s="135" t="s">
        <v>20</v>
      </c>
      <c r="L187" s="33"/>
      <c r="M187" s="140" t="s">
        <v>20</v>
      </c>
      <c r="N187" s="141" t="s">
        <v>51</v>
      </c>
      <c r="P187" s="142">
        <f>O187*H187</f>
        <v>0</v>
      </c>
      <c r="Q187" s="142">
        <v>0</v>
      </c>
      <c r="R187" s="142">
        <f>Q187*H187</f>
        <v>0</v>
      </c>
      <c r="S187" s="142">
        <v>0</v>
      </c>
      <c r="T187" s="143">
        <f>S187*H187</f>
        <v>0</v>
      </c>
      <c r="AR187" s="144" t="s">
        <v>199</v>
      </c>
      <c r="AT187" s="144" t="s">
        <v>194</v>
      </c>
      <c r="AU187" s="144" t="s">
        <v>89</v>
      </c>
      <c r="AY187" s="18" t="s">
        <v>192</v>
      </c>
      <c r="BE187" s="145">
        <f>IF(N187="základní",J187,0)</f>
        <v>0</v>
      </c>
      <c r="BF187" s="145">
        <f>IF(N187="snížená",J187,0)</f>
        <v>0</v>
      </c>
      <c r="BG187" s="145">
        <f>IF(N187="zákl. přenesená",J187,0)</f>
        <v>0</v>
      </c>
      <c r="BH187" s="145">
        <f>IF(N187="sníž. přenesená",J187,0)</f>
        <v>0</v>
      </c>
      <c r="BI187" s="145">
        <f>IF(N187="nulová",J187,0)</f>
        <v>0</v>
      </c>
      <c r="BJ187" s="18" t="s">
        <v>22</v>
      </c>
      <c r="BK187" s="145">
        <f>ROUND(I187*H187,2)</f>
        <v>0</v>
      </c>
      <c r="BL187" s="18" t="s">
        <v>199</v>
      </c>
      <c r="BM187" s="144" t="s">
        <v>895</v>
      </c>
    </row>
    <row r="188" spans="2:65" s="1" customFormat="1" ht="16.5" customHeight="1" x14ac:dyDescent="0.2">
      <c r="B188" s="33"/>
      <c r="C188" s="133" t="s">
        <v>683</v>
      </c>
      <c r="D188" s="133" t="s">
        <v>194</v>
      </c>
      <c r="E188" s="134" t="s">
        <v>6753</v>
      </c>
      <c r="F188" s="135" t="s">
        <v>6754</v>
      </c>
      <c r="G188" s="136" t="s">
        <v>869</v>
      </c>
      <c r="H188" s="137">
        <v>2</v>
      </c>
      <c r="I188" s="138"/>
      <c r="J188" s="139">
        <f>ROUND(I188*H188,2)</f>
        <v>0</v>
      </c>
      <c r="K188" s="135" t="s">
        <v>20</v>
      </c>
      <c r="L188" s="33"/>
      <c r="M188" s="140" t="s">
        <v>20</v>
      </c>
      <c r="N188" s="141" t="s">
        <v>51</v>
      </c>
      <c r="P188" s="142">
        <f>O188*H188</f>
        <v>0</v>
      </c>
      <c r="Q188" s="142">
        <v>0</v>
      </c>
      <c r="R188" s="142">
        <f>Q188*H188</f>
        <v>0</v>
      </c>
      <c r="S188" s="142">
        <v>0</v>
      </c>
      <c r="T188" s="143">
        <f>S188*H188</f>
        <v>0</v>
      </c>
      <c r="AR188" s="144" t="s">
        <v>199</v>
      </c>
      <c r="AT188" s="144" t="s">
        <v>194</v>
      </c>
      <c r="AU188" s="144" t="s">
        <v>89</v>
      </c>
      <c r="AY188" s="18" t="s">
        <v>192</v>
      </c>
      <c r="BE188" s="145">
        <f>IF(N188="základní",J188,0)</f>
        <v>0</v>
      </c>
      <c r="BF188" s="145">
        <f>IF(N188="snížená",J188,0)</f>
        <v>0</v>
      </c>
      <c r="BG188" s="145">
        <f>IF(N188="zákl. přenesená",J188,0)</f>
        <v>0</v>
      </c>
      <c r="BH188" s="145">
        <f>IF(N188="sníž. přenesená",J188,0)</f>
        <v>0</v>
      </c>
      <c r="BI188" s="145">
        <f>IF(N188="nulová",J188,0)</f>
        <v>0</v>
      </c>
      <c r="BJ188" s="18" t="s">
        <v>22</v>
      </c>
      <c r="BK188" s="145">
        <f>ROUND(I188*H188,2)</f>
        <v>0</v>
      </c>
      <c r="BL188" s="18" t="s">
        <v>199</v>
      </c>
      <c r="BM188" s="144" t="s">
        <v>2200</v>
      </c>
    </row>
    <row r="189" spans="2:65" s="1" customFormat="1" ht="19.2" x14ac:dyDescent="0.2">
      <c r="B189" s="33"/>
      <c r="D189" s="151" t="s">
        <v>929</v>
      </c>
      <c r="F189" s="178" t="s">
        <v>6755</v>
      </c>
      <c r="I189" s="148"/>
      <c r="L189" s="33"/>
      <c r="M189" s="149"/>
      <c r="T189" s="54"/>
      <c r="AT189" s="18" t="s">
        <v>929</v>
      </c>
      <c r="AU189" s="18" t="s">
        <v>89</v>
      </c>
    </row>
    <row r="190" spans="2:65" s="1" customFormat="1" ht="16.5" customHeight="1" x14ac:dyDescent="0.2">
      <c r="B190" s="33"/>
      <c r="C190" s="133" t="s">
        <v>690</v>
      </c>
      <c r="D190" s="133" t="s">
        <v>194</v>
      </c>
      <c r="E190" s="134" t="s">
        <v>6756</v>
      </c>
      <c r="F190" s="135" t="s">
        <v>6643</v>
      </c>
      <c r="G190" s="136" t="s">
        <v>869</v>
      </c>
      <c r="H190" s="137">
        <v>2</v>
      </c>
      <c r="I190" s="138"/>
      <c r="J190" s="139">
        <f>ROUND(I190*H190,2)</f>
        <v>0</v>
      </c>
      <c r="K190" s="135" t="s">
        <v>20</v>
      </c>
      <c r="L190" s="33"/>
      <c r="M190" s="140" t="s">
        <v>20</v>
      </c>
      <c r="N190" s="141" t="s">
        <v>51</v>
      </c>
      <c r="P190" s="142">
        <f>O190*H190</f>
        <v>0</v>
      </c>
      <c r="Q190" s="142">
        <v>0</v>
      </c>
      <c r="R190" s="142">
        <f>Q190*H190</f>
        <v>0</v>
      </c>
      <c r="S190" s="142">
        <v>0</v>
      </c>
      <c r="T190" s="143">
        <f>S190*H190</f>
        <v>0</v>
      </c>
      <c r="AR190" s="144" t="s">
        <v>199</v>
      </c>
      <c r="AT190" s="144" t="s">
        <v>194</v>
      </c>
      <c r="AU190" s="144" t="s">
        <v>89</v>
      </c>
      <c r="AY190" s="18" t="s">
        <v>192</v>
      </c>
      <c r="BE190" s="145">
        <f>IF(N190="základní",J190,0)</f>
        <v>0</v>
      </c>
      <c r="BF190" s="145">
        <f>IF(N190="snížená",J190,0)</f>
        <v>0</v>
      </c>
      <c r="BG190" s="145">
        <f>IF(N190="zákl. přenesená",J190,0)</f>
        <v>0</v>
      </c>
      <c r="BH190" s="145">
        <f>IF(N190="sníž. přenesená",J190,0)</f>
        <v>0</v>
      </c>
      <c r="BI190" s="145">
        <f>IF(N190="nulová",J190,0)</f>
        <v>0</v>
      </c>
      <c r="BJ190" s="18" t="s">
        <v>22</v>
      </c>
      <c r="BK190" s="145">
        <f>ROUND(I190*H190,2)</f>
        <v>0</v>
      </c>
      <c r="BL190" s="18" t="s">
        <v>199</v>
      </c>
      <c r="BM190" s="144" t="s">
        <v>2217</v>
      </c>
    </row>
    <row r="191" spans="2:65" s="1" customFormat="1" ht="16.5" customHeight="1" x14ac:dyDescent="0.2">
      <c r="B191" s="33"/>
      <c r="C191" s="133" t="s">
        <v>697</v>
      </c>
      <c r="D191" s="133" t="s">
        <v>194</v>
      </c>
      <c r="E191" s="134" t="s">
        <v>6757</v>
      </c>
      <c r="F191" s="135" t="s">
        <v>6758</v>
      </c>
      <c r="G191" s="136" t="s">
        <v>869</v>
      </c>
      <c r="H191" s="137">
        <v>2</v>
      </c>
      <c r="I191" s="138"/>
      <c r="J191" s="139">
        <f>ROUND(I191*H191,2)</f>
        <v>0</v>
      </c>
      <c r="K191" s="135" t="s">
        <v>20</v>
      </c>
      <c r="L191" s="33"/>
      <c r="M191" s="140" t="s">
        <v>20</v>
      </c>
      <c r="N191" s="141" t="s">
        <v>51</v>
      </c>
      <c r="P191" s="142">
        <f>O191*H191</f>
        <v>0</v>
      </c>
      <c r="Q191" s="142">
        <v>0</v>
      </c>
      <c r="R191" s="142">
        <f>Q191*H191</f>
        <v>0</v>
      </c>
      <c r="S191" s="142">
        <v>0</v>
      </c>
      <c r="T191" s="143">
        <f>S191*H191</f>
        <v>0</v>
      </c>
      <c r="AR191" s="144" t="s">
        <v>199</v>
      </c>
      <c r="AT191" s="144" t="s">
        <v>194</v>
      </c>
      <c r="AU191" s="144" t="s">
        <v>89</v>
      </c>
      <c r="AY191" s="18" t="s">
        <v>192</v>
      </c>
      <c r="BE191" s="145">
        <f>IF(N191="základní",J191,0)</f>
        <v>0</v>
      </c>
      <c r="BF191" s="145">
        <f>IF(N191="snížená",J191,0)</f>
        <v>0</v>
      </c>
      <c r="BG191" s="145">
        <f>IF(N191="zákl. přenesená",J191,0)</f>
        <v>0</v>
      </c>
      <c r="BH191" s="145">
        <f>IF(N191="sníž. přenesená",J191,0)</f>
        <v>0</v>
      </c>
      <c r="BI191" s="145">
        <f>IF(N191="nulová",J191,0)</f>
        <v>0</v>
      </c>
      <c r="BJ191" s="18" t="s">
        <v>22</v>
      </c>
      <c r="BK191" s="145">
        <f>ROUND(I191*H191,2)</f>
        <v>0</v>
      </c>
      <c r="BL191" s="18" t="s">
        <v>199</v>
      </c>
      <c r="BM191" s="144" t="s">
        <v>2232</v>
      </c>
    </row>
    <row r="192" spans="2:65" s="1" customFormat="1" ht="19.2" x14ac:dyDescent="0.2">
      <c r="B192" s="33"/>
      <c r="D192" s="151" t="s">
        <v>929</v>
      </c>
      <c r="F192" s="178" t="s">
        <v>6759</v>
      </c>
      <c r="I192" s="148"/>
      <c r="L192" s="33"/>
      <c r="M192" s="149"/>
      <c r="T192" s="54"/>
      <c r="AT192" s="18" t="s">
        <v>929</v>
      </c>
      <c r="AU192" s="18" t="s">
        <v>89</v>
      </c>
    </row>
    <row r="193" spans="2:65" s="1" customFormat="1" ht="16.5" customHeight="1" x14ac:dyDescent="0.2">
      <c r="B193" s="33"/>
      <c r="C193" s="133" t="s">
        <v>703</v>
      </c>
      <c r="D193" s="133" t="s">
        <v>194</v>
      </c>
      <c r="E193" s="134" t="s">
        <v>6760</v>
      </c>
      <c r="F193" s="135" t="s">
        <v>6643</v>
      </c>
      <c r="G193" s="136" t="s">
        <v>869</v>
      </c>
      <c r="H193" s="137">
        <v>2</v>
      </c>
      <c r="I193" s="138"/>
      <c r="J193" s="139">
        <f>ROUND(I193*H193,2)</f>
        <v>0</v>
      </c>
      <c r="K193" s="135" t="s">
        <v>20</v>
      </c>
      <c r="L193" s="33"/>
      <c r="M193" s="140" t="s">
        <v>20</v>
      </c>
      <c r="N193" s="141" t="s">
        <v>51</v>
      </c>
      <c r="P193" s="142">
        <f>O193*H193</f>
        <v>0</v>
      </c>
      <c r="Q193" s="142">
        <v>0</v>
      </c>
      <c r="R193" s="142">
        <f>Q193*H193</f>
        <v>0</v>
      </c>
      <c r="S193" s="142">
        <v>0</v>
      </c>
      <c r="T193" s="143">
        <f>S193*H193</f>
        <v>0</v>
      </c>
      <c r="AR193" s="144" t="s">
        <v>199</v>
      </c>
      <c r="AT193" s="144" t="s">
        <v>194</v>
      </c>
      <c r="AU193" s="144" t="s">
        <v>89</v>
      </c>
      <c r="AY193" s="18" t="s">
        <v>192</v>
      </c>
      <c r="BE193" s="145">
        <f>IF(N193="základní",J193,0)</f>
        <v>0</v>
      </c>
      <c r="BF193" s="145">
        <f>IF(N193="snížená",J193,0)</f>
        <v>0</v>
      </c>
      <c r="BG193" s="145">
        <f>IF(N193="zákl. přenesená",J193,0)</f>
        <v>0</v>
      </c>
      <c r="BH193" s="145">
        <f>IF(N193="sníž. přenesená",J193,0)</f>
        <v>0</v>
      </c>
      <c r="BI193" s="145">
        <f>IF(N193="nulová",J193,0)</f>
        <v>0</v>
      </c>
      <c r="BJ193" s="18" t="s">
        <v>22</v>
      </c>
      <c r="BK193" s="145">
        <f>ROUND(I193*H193,2)</f>
        <v>0</v>
      </c>
      <c r="BL193" s="18" t="s">
        <v>199</v>
      </c>
      <c r="BM193" s="144" t="s">
        <v>2248</v>
      </c>
    </row>
    <row r="194" spans="2:65" s="1" customFormat="1" ht="16.5" customHeight="1" x14ac:dyDescent="0.2">
      <c r="B194" s="33"/>
      <c r="C194" s="133" t="s">
        <v>708</v>
      </c>
      <c r="D194" s="133" t="s">
        <v>194</v>
      </c>
      <c r="E194" s="134" t="s">
        <v>6761</v>
      </c>
      <c r="F194" s="135" t="s">
        <v>6762</v>
      </c>
      <c r="G194" s="136" t="s">
        <v>269</v>
      </c>
      <c r="H194" s="137">
        <v>5</v>
      </c>
      <c r="I194" s="138"/>
      <c r="J194" s="139">
        <f>ROUND(I194*H194,2)</f>
        <v>0</v>
      </c>
      <c r="K194" s="135" t="s">
        <v>20</v>
      </c>
      <c r="L194" s="33"/>
      <c r="M194" s="140" t="s">
        <v>20</v>
      </c>
      <c r="N194" s="141" t="s">
        <v>51</v>
      </c>
      <c r="P194" s="142">
        <f>O194*H194</f>
        <v>0</v>
      </c>
      <c r="Q194" s="142">
        <v>0</v>
      </c>
      <c r="R194" s="142">
        <f>Q194*H194</f>
        <v>0</v>
      </c>
      <c r="S194" s="142">
        <v>0</v>
      </c>
      <c r="T194" s="143">
        <f>S194*H194</f>
        <v>0</v>
      </c>
      <c r="AR194" s="144" t="s">
        <v>199</v>
      </c>
      <c r="AT194" s="144" t="s">
        <v>194</v>
      </c>
      <c r="AU194" s="144" t="s">
        <v>89</v>
      </c>
      <c r="AY194" s="18" t="s">
        <v>192</v>
      </c>
      <c r="BE194" s="145">
        <f>IF(N194="základní",J194,0)</f>
        <v>0</v>
      </c>
      <c r="BF194" s="145">
        <f>IF(N194="snížená",J194,0)</f>
        <v>0</v>
      </c>
      <c r="BG194" s="145">
        <f>IF(N194="zákl. přenesená",J194,0)</f>
        <v>0</v>
      </c>
      <c r="BH194" s="145">
        <f>IF(N194="sníž. přenesená",J194,0)</f>
        <v>0</v>
      </c>
      <c r="BI194" s="145">
        <f>IF(N194="nulová",J194,0)</f>
        <v>0</v>
      </c>
      <c r="BJ194" s="18" t="s">
        <v>22</v>
      </c>
      <c r="BK194" s="145">
        <f>ROUND(I194*H194,2)</f>
        <v>0</v>
      </c>
      <c r="BL194" s="18" t="s">
        <v>199</v>
      </c>
      <c r="BM194" s="144" t="s">
        <v>2260</v>
      </c>
    </row>
    <row r="195" spans="2:65" s="1" customFormat="1" ht="19.2" x14ac:dyDescent="0.2">
      <c r="B195" s="33"/>
      <c r="D195" s="151" t="s">
        <v>929</v>
      </c>
      <c r="F195" s="178" t="s">
        <v>6763</v>
      </c>
      <c r="I195" s="148"/>
      <c r="L195" s="33"/>
      <c r="M195" s="149"/>
      <c r="T195" s="54"/>
      <c r="AT195" s="18" t="s">
        <v>929</v>
      </c>
      <c r="AU195" s="18" t="s">
        <v>89</v>
      </c>
    </row>
    <row r="196" spans="2:65" s="1" customFormat="1" ht="16.5" customHeight="1" x14ac:dyDescent="0.2">
      <c r="B196" s="33"/>
      <c r="C196" s="133" t="s">
        <v>713</v>
      </c>
      <c r="D196" s="133" t="s">
        <v>194</v>
      </c>
      <c r="E196" s="134" t="s">
        <v>6764</v>
      </c>
      <c r="F196" s="135" t="s">
        <v>6725</v>
      </c>
      <c r="G196" s="136" t="s">
        <v>269</v>
      </c>
      <c r="H196" s="137">
        <v>5</v>
      </c>
      <c r="I196" s="138"/>
      <c r="J196" s="139">
        <f>ROUND(I196*H196,2)</f>
        <v>0</v>
      </c>
      <c r="K196" s="135" t="s">
        <v>20</v>
      </c>
      <c r="L196" s="33"/>
      <c r="M196" s="140" t="s">
        <v>20</v>
      </c>
      <c r="N196" s="141" t="s">
        <v>51</v>
      </c>
      <c r="P196" s="142">
        <f>O196*H196</f>
        <v>0</v>
      </c>
      <c r="Q196" s="142">
        <v>0</v>
      </c>
      <c r="R196" s="142">
        <f>Q196*H196</f>
        <v>0</v>
      </c>
      <c r="S196" s="142">
        <v>0</v>
      </c>
      <c r="T196" s="143">
        <f>S196*H196</f>
        <v>0</v>
      </c>
      <c r="AR196" s="144" t="s">
        <v>199</v>
      </c>
      <c r="AT196" s="144" t="s">
        <v>194</v>
      </c>
      <c r="AU196" s="144" t="s">
        <v>89</v>
      </c>
      <c r="AY196" s="18" t="s">
        <v>192</v>
      </c>
      <c r="BE196" s="145">
        <f>IF(N196="základní",J196,0)</f>
        <v>0</v>
      </c>
      <c r="BF196" s="145">
        <f>IF(N196="snížená",J196,0)</f>
        <v>0</v>
      </c>
      <c r="BG196" s="145">
        <f>IF(N196="zákl. přenesená",J196,0)</f>
        <v>0</v>
      </c>
      <c r="BH196" s="145">
        <f>IF(N196="sníž. přenesená",J196,0)</f>
        <v>0</v>
      </c>
      <c r="BI196" s="145">
        <f>IF(N196="nulová",J196,0)</f>
        <v>0</v>
      </c>
      <c r="BJ196" s="18" t="s">
        <v>22</v>
      </c>
      <c r="BK196" s="145">
        <f>ROUND(I196*H196,2)</f>
        <v>0</v>
      </c>
      <c r="BL196" s="18" t="s">
        <v>199</v>
      </c>
      <c r="BM196" s="144" t="s">
        <v>2272</v>
      </c>
    </row>
    <row r="197" spans="2:65" s="1" customFormat="1" ht="16.5" customHeight="1" x14ac:dyDescent="0.2">
      <c r="B197" s="33"/>
      <c r="C197" s="133" t="s">
        <v>718</v>
      </c>
      <c r="D197" s="133" t="s">
        <v>194</v>
      </c>
      <c r="E197" s="134" t="s">
        <v>6765</v>
      </c>
      <c r="F197" s="135" t="s">
        <v>6766</v>
      </c>
      <c r="G197" s="136" t="s">
        <v>869</v>
      </c>
      <c r="H197" s="137">
        <v>2</v>
      </c>
      <c r="I197" s="138"/>
      <c r="J197" s="139">
        <f>ROUND(I197*H197,2)</f>
        <v>0</v>
      </c>
      <c r="K197" s="135" t="s">
        <v>20</v>
      </c>
      <c r="L197" s="33"/>
      <c r="M197" s="140" t="s">
        <v>20</v>
      </c>
      <c r="N197" s="141" t="s">
        <v>51</v>
      </c>
      <c r="P197" s="142">
        <f>O197*H197</f>
        <v>0</v>
      </c>
      <c r="Q197" s="142">
        <v>0</v>
      </c>
      <c r="R197" s="142">
        <f>Q197*H197</f>
        <v>0</v>
      </c>
      <c r="S197" s="142">
        <v>0</v>
      </c>
      <c r="T197" s="143">
        <f>S197*H197</f>
        <v>0</v>
      </c>
      <c r="AR197" s="144" t="s">
        <v>199</v>
      </c>
      <c r="AT197" s="144" t="s">
        <v>194</v>
      </c>
      <c r="AU197" s="144" t="s">
        <v>89</v>
      </c>
      <c r="AY197" s="18" t="s">
        <v>192</v>
      </c>
      <c r="BE197" s="145">
        <f>IF(N197="základní",J197,0)</f>
        <v>0</v>
      </c>
      <c r="BF197" s="145">
        <f>IF(N197="snížená",J197,0)</f>
        <v>0</v>
      </c>
      <c r="BG197" s="145">
        <f>IF(N197="zákl. přenesená",J197,0)</f>
        <v>0</v>
      </c>
      <c r="BH197" s="145">
        <f>IF(N197="sníž. přenesená",J197,0)</f>
        <v>0</v>
      </c>
      <c r="BI197" s="145">
        <f>IF(N197="nulová",J197,0)</f>
        <v>0</v>
      </c>
      <c r="BJ197" s="18" t="s">
        <v>22</v>
      </c>
      <c r="BK197" s="145">
        <f>ROUND(I197*H197,2)</f>
        <v>0</v>
      </c>
      <c r="BL197" s="18" t="s">
        <v>199</v>
      </c>
      <c r="BM197" s="144" t="s">
        <v>2287</v>
      </c>
    </row>
    <row r="198" spans="2:65" s="1" customFormat="1" ht="28.8" x14ac:dyDescent="0.2">
      <c r="B198" s="33"/>
      <c r="D198" s="151" t="s">
        <v>929</v>
      </c>
      <c r="F198" s="178" t="s">
        <v>6767</v>
      </c>
      <c r="I198" s="148"/>
      <c r="L198" s="33"/>
      <c r="M198" s="149"/>
      <c r="T198" s="54"/>
      <c r="AT198" s="18" t="s">
        <v>929</v>
      </c>
      <c r="AU198" s="18" t="s">
        <v>89</v>
      </c>
    </row>
    <row r="199" spans="2:65" s="1" customFormat="1" ht="16.5" customHeight="1" x14ac:dyDescent="0.2">
      <c r="B199" s="33"/>
      <c r="C199" s="133" t="s">
        <v>725</v>
      </c>
      <c r="D199" s="133" t="s">
        <v>194</v>
      </c>
      <c r="E199" s="134" t="s">
        <v>6768</v>
      </c>
      <c r="F199" s="135" t="s">
        <v>6664</v>
      </c>
      <c r="G199" s="136" t="s">
        <v>869</v>
      </c>
      <c r="H199" s="137">
        <v>2</v>
      </c>
      <c r="I199" s="138"/>
      <c r="J199" s="139">
        <f>ROUND(I199*H199,2)</f>
        <v>0</v>
      </c>
      <c r="K199" s="135" t="s">
        <v>20</v>
      </c>
      <c r="L199" s="33"/>
      <c r="M199" s="140" t="s">
        <v>20</v>
      </c>
      <c r="N199" s="141" t="s">
        <v>51</v>
      </c>
      <c r="P199" s="142">
        <f>O199*H199</f>
        <v>0</v>
      </c>
      <c r="Q199" s="142">
        <v>0</v>
      </c>
      <c r="R199" s="142">
        <f>Q199*H199</f>
        <v>0</v>
      </c>
      <c r="S199" s="142">
        <v>0</v>
      </c>
      <c r="T199" s="143">
        <f>S199*H199</f>
        <v>0</v>
      </c>
      <c r="AR199" s="144" t="s">
        <v>199</v>
      </c>
      <c r="AT199" s="144" t="s">
        <v>194</v>
      </c>
      <c r="AU199" s="144" t="s">
        <v>89</v>
      </c>
      <c r="AY199" s="18" t="s">
        <v>192</v>
      </c>
      <c r="BE199" s="145">
        <f>IF(N199="základní",J199,0)</f>
        <v>0</v>
      </c>
      <c r="BF199" s="145">
        <f>IF(N199="snížená",J199,0)</f>
        <v>0</v>
      </c>
      <c r="BG199" s="145">
        <f>IF(N199="zákl. přenesená",J199,0)</f>
        <v>0</v>
      </c>
      <c r="BH199" s="145">
        <f>IF(N199="sníž. přenesená",J199,0)</f>
        <v>0</v>
      </c>
      <c r="BI199" s="145">
        <f>IF(N199="nulová",J199,0)</f>
        <v>0</v>
      </c>
      <c r="BJ199" s="18" t="s">
        <v>22</v>
      </c>
      <c r="BK199" s="145">
        <f>ROUND(I199*H199,2)</f>
        <v>0</v>
      </c>
      <c r="BL199" s="18" t="s">
        <v>199</v>
      </c>
      <c r="BM199" s="144" t="s">
        <v>2298</v>
      </c>
    </row>
    <row r="200" spans="2:65" s="1" customFormat="1" ht="21.75" customHeight="1" x14ac:dyDescent="0.2">
      <c r="B200" s="33"/>
      <c r="C200" s="133" t="s">
        <v>731</v>
      </c>
      <c r="D200" s="133" t="s">
        <v>194</v>
      </c>
      <c r="E200" s="134" t="s">
        <v>6769</v>
      </c>
      <c r="F200" s="135" t="s">
        <v>6770</v>
      </c>
      <c r="G200" s="136" t="s">
        <v>869</v>
      </c>
      <c r="H200" s="137">
        <v>1</v>
      </c>
      <c r="I200" s="138"/>
      <c r="J200" s="139">
        <f>ROUND(I200*H200,2)</f>
        <v>0</v>
      </c>
      <c r="K200" s="135" t="s">
        <v>20</v>
      </c>
      <c r="L200" s="33"/>
      <c r="M200" s="140" t="s">
        <v>20</v>
      </c>
      <c r="N200" s="141" t="s">
        <v>51</v>
      </c>
      <c r="P200" s="142">
        <f>O200*H200</f>
        <v>0</v>
      </c>
      <c r="Q200" s="142">
        <v>0</v>
      </c>
      <c r="R200" s="142">
        <f>Q200*H200</f>
        <v>0</v>
      </c>
      <c r="S200" s="142">
        <v>0</v>
      </c>
      <c r="T200" s="143">
        <f>S200*H200</f>
        <v>0</v>
      </c>
      <c r="AR200" s="144" t="s">
        <v>199</v>
      </c>
      <c r="AT200" s="144" t="s">
        <v>194</v>
      </c>
      <c r="AU200" s="144" t="s">
        <v>89</v>
      </c>
      <c r="AY200" s="18" t="s">
        <v>192</v>
      </c>
      <c r="BE200" s="145">
        <f>IF(N200="základní",J200,0)</f>
        <v>0</v>
      </c>
      <c r="BF200" s="145">
        <f>IF(N200="snížená",J200,0)</f>
        <v>0</v>
      </c>
      <c r="BG200" s="145">
        <f>IF(N200="zákl. přenesená",J200,0)</f>
        <v>0</v>
      </c>
      <c r="BH200" s="145">
        <f>IF(N200="sníž. přenesená",J200,0)</f>
        <v>0</v>
      </c>
      <c r="BI200" s="145">
        <f>IF(N200="nulová",J200,0)</f>
        <v>0</v>
      </c>
      <c r="BJ200" s="18" t="s">
        <v>22</v>
      </c>
      <c r="BK200" s="145">
        <f>ROUND(I200*H200,2)</f>
        <v>0</v>
      </c>
      <c r="BL200" s="18" t="s">
        <v>199</v>
      </c>
      <c r="BM200" s="144" t="s">
        <v>2330</v>
      </c>
    </row>
    <row r="201" spans="2:65" s="1" customFormat="1" ht="19.2" x14ac:dyDescent="0.2">
      <c r="B201" s="33"/>
      <c r="D201" s="151" t="s">
        <v>929</v>
      </c>
      <c r="F201" s="178" t="s">
        <v>6771</v>
      </c>
      <c r="I201" s="148"/>
      <c r="L201" s="33"/>
      <c r="M201" s="149"/>
      <c r="T201" s="54"/>
      <c r="AT201" s="18" t="s">
        <v>929</v>
      </c>
      <c r="AU201" s="18" t="s">
        <v>89</v>
      </c>
    </row>
    <row r="202" spans="2:65" s="1" customFormat="1" ht="16.5" customHeight="1" x14ac:dyDescent="0.2">
      <c r="B202" s="33"/>
      <c r="C202" s="133" t="s">
        <v>737</v>
      </c>
      <c r="D202" s="133" t="s">
        <v>194</v>
      </c>
      <c r="E202" s="134" t="s">
        <v>6772</v>
      </c>
      <c r="F202" s="135" t="s">
        <v>6673</v>
      </c>
      <c r="G202" s="136" t="s">
        <v>869</v>
      </c>
      <c r="H202" s="137">
        <v>1</v>
      </c>
      <c r="I202" s="138"/>
      <c r="J202" s="139">
        <f>ROUND(I202*H202,2)</f>
        <v>0</v>
      </c>
      <c r="K202" s="135" t="s">
        <v>20</v>
      </c>
      <c r="L202" s="33"/>
      <c r="M202" s="140" t="s">
        <v>20</v>
      </c>
      <c r="N202" s="141" t="s">
        <v>51</v>
      </c>
      <c r="P202" s="142">
        <f>O202*H202</f>
        <v>0</v>
      </c>
      <c r="Q202" s="142">
        <v>0</v>
      </c>
      <c r="R202" s="142">
        <f>Q202*H202</f>
        <v>0</v>
      </c>
      <c r="S202" s="142">
        <v>0</v>
      </c>
      <c r="T202" s="143">
        <f>S202*H202</f>
        <v>0</v>
      </c>
      <c r="AR202" s="144" t="s">
        <v>199</v>
      </c>
      <c r="AT202" s="144" t="s">
        <v>194</v>
      </c>
      <c r="AU202" s="144" t="s">
        <v>89</v>
      </c>
      <c r="AY202" s="18" t="s">
        <v>192</v>
      </c>
      <c r="BE202" s="145">
        <f>IF(N202="základní",J202,0)</f>
        <v>0</v>
      </c>
      <c r="BF202" s="145">
        <f>IF(N202="snížená",J202,0)</f>
        <v>0</v>
      </c>
      <c r="BG202" s="145">
        <f>IF(N202="zákl. přenesená",J202,0)</f>
        <v>0</v>
      </c>
      <c r="BH202" s="145">
        <f>IF(N202="sníž. přenesená",J202,0)</f>
        <v>0</v>
      </c>
      <c r="BI202" s="145">
        <f>IF(N202="nulová",J202,0)</f>
        <v>0</v>
      </c>
      <c r="BJ202" s="18" t="s">
        <v>22</v>
      </c>
      <c r="BK202" s="145">
        <f>ROUND(I202*H202,2)</f>
        <v>0</v>
      </c>
      <c r="BL202" s="18" t="s">
        <v>199</v>
      </c>
      <c r="BM202" s="144" t="s">
        <v>2383</v>
      </c>
    </row>
    <row r="203" spans="2:65" s="1" customFormat="1" ht="16.5" customHeight="1" x14ac:dyDescent="0.2">
      <c r="B203" s="33"/>
      <c r="C203" s="133" t="s">
        <v>745</v>
      </c>
      <c r="D203" s="133" t="s">
        <v>194</v>
      </c>
      <c r="E203" s="134" t="s">
        <v>6773</v>
      </c>
      <c r="F203" s="135" t="s">
        <v>6774</v>
      </c>
      <c r="G203" s="136" t="s">
        <v>869</v>
      </c>
      <c r="H203" s="137">
        <v>1</v>
      </c>
      <c r="I203" s="138"/>
      <c r="J203" s="139">
        <f>ROUND(I203*H203,2)</f>
        <v>0</v>
      </c>
      <c r="K203" s="135" t="s">
        <v>20</v>
      </c>
      <c r="L203" s="33"/>
      <c r="M203" s="140" t="s">
        <v>20</v>
      </c>
      <c r="N203" s="141" t="s">
        <v>51</v>
      </c>
      <c r="P203" s="142">
        <f>O203*H203</f>
        <v>0</v>
      </c>
      <c r="Q203" s="142">
        <v>0</v>
      </c>
      <c r="R203" s="142">
        <f>Q203*H203</f>
        <v>0</v>
      </c>
      <c r="S203" s="142">
        <v>0</v>
      </c>
      <c r="T203" s="143">
        <f>S203*H203</f>
        <v>0</v>
      </c>
      <c r="AR203" s="144" t="s">
        <v>199</v>
      </c>
      <c r="AT203" s="144" t="s">
        <v>194</v>
      </c>
      <c r="AU203" s="144" t="s">
        <v>89</v>
      </c>
      <c r="AY203" s="18" t="s">
        <v>192</v>
      </c>
      <c r="BE203" s="145">
        <f>IF(N203="základní",J203,0)</f>
        <v>0</v>
      </c>
      <c r="BF203" s="145">
        <f>IF(N203="snížená",J203,0)</f>
        <v>0</v>
      </c>
      <c r="BG203" s="145">
        <f>IF(N203="zákl. přenesená",J203,0)</f>
        <v>0</v>
      </c>
      <c r="BH203" s="145">
        <f>IF(N203="sníž. přenesená",J203,0)</f>
        <v>0</v>
      </c>
      <c r="BI203" s="145">
        <f>IF(N203="nulová",J203,0)</f>
        <v>0</v>
      </c>
      <c r="BJ203" s="18" t="s">
        <v>22</v>
      </c>
      <c r="BK203" s="145">
        <f>ROUND(I203*H203,2)</f>
        <v>0</v>
      </c>
      <c r="BL203" s="18" t="s">
        <v>199</v>
      </c>
      <c r="BM203" s="144" t="s">
        <v>2396</v>
      </c>
    </row>
    <row r="204" spans="2:65" s="1" customFormat="1" ht="19.2" x14ac:dyDescent="0.2">
      <c r="B204" s="33"/>
      <c r="D204" s="151" t="s">
        <v>929</v>
      </c>
      <c r="F204" s="178" t="s">
        <v>6775</v>
      </c>
      <c r="I204" s="148"/>
      <c r="L204" s="33"/>
      <c r="M204" s="149"/>
      <c r="T204" s="54"/>
      <c r="AT204" s="18" t="s">
        <v>929</v>
      </c>
      <c r="AU204" s="18" t="s">
        <v>89</v>
      </c>
    </row>
    <row r="205" spans="2:65" s="1" customFormat="1" ht="16.5" customHeight="1" x14ac:dyDescent="0.2">
      <c r="B205" s="33"/>
      <c r="C205" s="133" t="s">
        <v>754</v>
      </c>
      <c r="D205" s="133" t="s">
        <v>194</v>
      </c>
      <c r="E205" s="134" t="s">
        <v>6776</v>
      </c>
      <c r="F205" s="135" t="s">
        <v>6673</v>
      </c>
      <c r="G205" s="136" t="s">
        <v>869</v>
      </c>
      <c r="H205" s="137">
        <v>1</v>
      </c>
      <c r="I205" s="138"/>
      <c r="J205" s="139">
        <f>ROUND(I205*H205,2)</f>
        <v>0</v>
      </c>
      <c r="K205" s="135" t="s">
        <v>20</v>
      </c>
      <c r="L205" s="33"/>
      <c r="M205" s="140" t="s">
        <v>20</v>
      </c>
      <c r="N205" s="141" t="s">
        <v>51</v>
      </c>
      <c r="P205" s="142">
        <f>O205*H205</f>
        <v>0</v>
      </c>
      <c r="Q205" s="142">
        <v>0</v>
      </c>
      <c r="R205" s="142">
        <f>Q205*H205</f>
        <v>0</v>
      </c>
      <c r="S205" s="142">
        <v>0</v>
      </c>
      <c r="T205" s="143">
        <f>S205*H205</f>
        <v>0</v>
      </c>
      <c r="AR205" s="144" t="s">
        <v>199</v>
      </c>
      <c r="AT205" s="144" t="s">
        <v>194</v>
      </c>
      <c r="AU205" s="144" t="s">
        <v>89</v>
      </c>
      <c r="AY205" s="18" t="s">
        <v>192</v>
      </c>
      <c r="BE205" s="145">
        <f>IF(N205="základní",J205,0)</f>
        <v>0</v>
      </c>
      <c r="BF205" s="145">
        <f>IF(N205="snížená",J205,0)</f>
        <v>0</v>
      </c>
      <c r="BG205" s="145">
        <f>IF(N205="zákl. přenesená",J205,0)</f>
        <v>0</v>
      </c>
      <c r="BH205" s="145">
        <f>IF(N205="sníž. přenesená",J205,0)</f>
        <v>0</v>
      </c>
      <c r="BI205" s="145">
        <f>IF(N205="nulová",J205,0)</f>
        <v>0</v>
      </c>
      <c r="BJ205" s="18" t="s">
        <v>22</v>
      </c>
      <c r="BK205" s="145">
        <f>ROUND(I205*H205,2)</f>
        <v>0</v>
      </c>
      <c r="BL205" s="18" t="s">
        <v>199</v>
      </c>
      <c r="BM205" s="144" t="s">
        <v>2421</v>
      </c>
    </row>
    <row r="206" spans="2:65" s="1" customFormat="1" ht="16.5" customHeight="1" x14ac:dyDescent="0.2">
      <c r="B206" s="33"/>
      <c r="C206" s="133" t="s">
        <v>764</v>
      </c>
      <c r="D206" s="133" t="s">
        <v>194</v>
      </c>
      <c r="E206" s="134" t="s">
        <v>6777</v>
      </c>
      <c r="F206" s="135" t="s">
        <v>6778</v>
      </c>
      <c r="G206" s="136" t="s">
        <v>869</v>
      </c>
      <c r="H206" s="137">
        <v>3</v>
      </c>
      <c r="I206" s="138"/>
      <c r="J206" s="139">
        <f>ROUND(I206*H206,2)</f>
        <v>0</v>
      </c>
      <c r="K206" s="135" t="s">
        <v>20</v>
      </c>
      <c r="L206" s="33"/>
      <c r="M206" s="140" t="s">
        <v>20</v>
      </c>
      <c r="N206" s="141" t="s">
        <v>51</v>
      </c>
      <c r="P206" s="142">
        <f>O206*H206</f>
        <v>0</v>
      </c>
      <c r="Q206" s="142">
        <v>0</v>
      </c>
      <c r="R206" s="142">
        <f>Q206*H206</f>
        <v>0</v>
      </c>
      <c r="S206" s="142">
        <v>0</v>
      </c>
      <c r="T206" s="143">
        <f>S206*H206</f>
        <v>0</v>
      </c>
      <c r="AR206" s="144" t="s">
        <v>199</v>
      </c>
      <c r="AT206" s="144" t="s">
        <v>194</v>
      </c>
      <c r="AU206" s="144" t="s">
        <v>89</v>
      </c>
      <c r="AY206" s="18" t="s">
        <v>192</v>
      </c>
      <c r="BE206" s="145">
        <f>IF(N206="základní",J206,0)</f>
        <v>0</v>
      </c>
      <c r="BF206" s="145">
        <f>IF(N206="snížená",J206,0)</f>
        <v>0</v>
      </c>
      <c r="BG206" s="145">
        <f>IF(N206="zákl. přenesená",J206,0)</f>
        <v>0</v>
      </c>
      <c r="BH206" s="145">
        <f>IF(N206="sníž. přenesená",J206,0)</f>
        <v>0</v>
      </c>
      <c r="BI206" s="145">
        <f>IF(N206="nulová",J206,0)</f>
        <v>0</v>
      </c>
      <c r="BJ206" s="18" t="s">
        <v>22</v>
      </c>
      <c r="BK206" s="145">
        <f>ROUND(I206*H206,2)</f>
        <v>0</v>
      </c>
      <c r="BL206" s="18" t="s">
        <v>199</v>
      </c>
      <c r="BM206" s="144" t="s">
        <v>2470</v>
      </c>
    </row>
    <row r="207" spans="2:65" s="1" customFormat="1" ht="28.8" x14ac:dyDescent="0.2">
      <c r="B207" s="33"/>
      <c r="D207" s="151" t="s">
        <v>929</v>
      </c>
      <c r="F207" s="178" t="s">
        <v>6779</v>
      </c>
      <c r="I207" s="148"/>
      <c r="L207" s="33"/>
      <c r="M207" s="149"/>
      <c r="T207" s="54"/>
      <c r="AT207" s="18" t="s">
        <v>929</v>
      </c>
      <c r="AU207" s="18" t="s">
        <v>89</v>
      </c>
    </row>
    <row r="208" spans="2:65" s="1" customFormat="1" ht="16.5" customHeight="1" x14ac:dyDescent="0.2">
      <c r="B208" s="33"/>
      <c r="C208" s="133" t="s">
        <v>772</v>
      </c>
      <c r="D208" s="133" t="s">
        <v>194</v>
      </c>
      <c r="E208" s="134" t="s">
        <v>6780</v>
      </c>
      <c r="F208" s="135" t="s">
        <v>6781</v>
      </c>
      <c r="G208" s="136" t="s">
        <v>869</v>
      </c>
      <c r="H208" s="137">
        <v>3</v>
      </c>
      <c r="I208" s="138"/>
      <c r="J208" s="139">
        <f>ROUND(I208*H208,2)</f>
        <v>0</v>
      </c>
      <c r="K208" s="135" t="s">
        <v>20</v>
      </c>
      <c r="L208" s="33"/>
      <c r="M208" s="140" t="s">
        <v>20</v>
      </c>
      <c r="N208" s="141" t="s">
        <v>51</v>
      </c>
      <c r="P208" s="142">
        <f>O208*H208</f>
        <v>0</v>
      </c>
      <c r="Q208" s="142">
        <v>0</v>
      </c>
      <c r="R208" s="142">
        <f>Q208*H208</f>
        <v>0</v>
      </c>
      <c r="S208" s="142">
        <v>0</v>
      </c>
      <c r="T208" s="143">
        <f>S208*H208</f>
        <v>0</v>
      </c>
      <c r="AR208" s="144" t="s">
        <v>199</v>
      </c>
      <c r="AT208" s="144" t="s">
        <v>194</v>
      </c>
      <c r="AU208" s="144" t="s">
        <v>89</v>
      </c>
      <c r="AY208" s="18" t="s">
        <v>192</v>
      </c>
      <c r="BE208" s="145">
        <f>IF(N208="základní",J208,0)</f>
        <v>0</v>
      </c>
      <c r="BF208" s="145">
        <f>IF(N208="snížená",J208,0)</f>
        <v>0</v>
      </c>
      <c r="BG208" s="145">
        <f>IF(N208="zákl. přenesená",J208,0)</f>
        <v>0</v>
      </c>
      <c r="BH208" s="145">
        <f>IF(N208="sníž. přenesená",J208,0)</f>
        <v>0</v>
      </c>
      <c r="BI208" s="145">
        <f>IF(N208="nulová",J208,0)</f>
        <v>0</v>
      </c>
      <c r="BJ208" s="18" t="s">
        <v>22</v>
      </c>
      <c r="BK208" s="145">
        <f>ROUND(I208*H208,2)</f>
        <v>0</v>
      </c>
      <c r="BL208" s="18" t="s">
        <v>199</v>
      </c>
      <c r="BM208" s="144" t="s">
        <v>2493</v>
      </c>
    </row>
    <row r="209" spans="2:65" s="1" customFormat="1" ht="21.75" customHeight="1" x14ac:dyDescent="0.2">
      <c r="B209" s="33"/>
      <c r="C209" s="133" t="s">
        <v>780</v>
      </c>
      <c r="D209" s="133" t="s">
        <v>194</v>
      </c>
      <c r="E209" s="134" t="s">
        <v>6782</v>
      </c>
      <c r="F209" s="135" t="s">
        <v>6783</v>
      </c>
      <c r="G209" s="136" t="s">
        <v>869</v>
      </c>
      <c r="H209" s="137">
        <v>2</v>
      </c>
      <c r="I209" s="138"/>
      <c r="J209" s="139">
        <f>ROUND(I209*H209,2)</f>
        <v>0</v>
      </c>
      <c r="K209" s="135" t="s">
        <v>20</v>
      </c>
      <c r="L209" s="33"/>
      <c r="M209" s="140" t="s">
        <v>20</v>
      </c>
      <c r="N209" s="141" t="s">
        <v>51</v>
      </c>
      <c r="P209" s="142">
        <f>O209*H209</f>
        <v>0</v>
      </c>
      <c r="Q209" s="142">
        <v>0</v>
      </c>
      <c r="R209" s="142">
        <f>Q209*H209</f>
        <v>0</v>
      </c>
      <c r="S209" s="142">
        <v>0</v>
      </c>
      <c r="T209" s="143">
        <f>S209*H209</f>
        <v>0</v>
      </c>
      <c r="AR209" s="144" t="s">
        <v>199</v>
      </c>
      <c r="AT209" s="144" t="s">
        <v>194</v>
      </c>
      <c r="AU209" s="144" t="s">
        <v>89</v>
      </c>
      <c r="AY209" s="18" t="s">
        <v>192</v>
      </c>
      <c r="BE209" s="145">
        <f>IF(N209="základní",J209,0)</f>
        <v>0</v>
      </c>
      <c r="BF209" s="145">
        <f>IF(N209="snížená",J209,0)</f>
        <v>0</v>
      </c>
      <c r="BG209" s="145">
        <f>IF(N209="zákl. přenesená",J209,0)</f>
        <v>0</v>
      </c>
      <c r="BH209" s="145">
        <f>IF(N209="sníž. přenesená",J209,0)</f>
        <v>0</v>
      </c>
      <c r="BI209" s="145">
        <f>IF(N209="nulová",J209,0)</f>
        <v>0</v>
      </c>
      <c r="BJ209" s="18" t="s">
        <v>22</v>
      </c>
      <c r="BK209" s="145">
        <f>ROUND(I209*H209,2)</f>
        <v>0</v>
      </c>
      <c r="BL209" s="18" t="s">
        <v>199</v>
      </c>
      <c r="BM209" s="144" t="s">
        <v>2513</v>
      </c>
    </row>
    <row r="210" spans="2:65" s="1" customFormat="1" ht="19.2" x14ac:dyDescent="0.2">
      <c r="B210" s="33"/>
      <c r="D210" s="151" t="s">
        <v>929</v>
      </c>
      <c r="F210" s="178" t="s">
        <v>6784</v>
      </c>
      <c r="I210" s="148"/>
      <c r="L210" s="33"/>
      <c r="M210" s="149"/>
      <c r="T210" s="54"/>
      <c r="AT210" s="18" t="s">
        <v>929</v>
      </c>
      <c r="AU210" s="18" t="s">
        <v>89</v>
      </c>
    </row>
    <row r="211" spans="2:65" s="1" customFormat="1" ht="16.5" customHeight="1" x14ac:dyDescent="0.2">
      <c r="B211" s="33"/>
      <c r="C211" s="133" t="s">
        <v>790</v>
      </c>
      <c r="D211" s="133" t="s">
        <v>194</v>
      </c>
      <c r="E211" s="134" t="s">
        <v>6785</v>
      </c>
      <c r="F211" s="135" t="s">
        <v>6694</v>
      </c>
      <c r="G211" s="136" t="s">
        <v>869</v>
      </c>
      <c r="H211" s="137">
        <v>2</v>
      </c>
      <c r="I211" s="138"/>
      <c r="J211" s="139">
        <f>ROUND(I211*H211,2)</f>
        <v>0</v>
      </c>
      <c r="K211" s="135" t="s">
        <v>20</v>
      </c>
      <c r="L211" s="33"/>
      <c r="M211" s="140" t="s">
        <v>20</v>
      </c>
      <c r="N211" s="141" t="s">
        <v>51</v>
      </c>
      <c r="P211" s="142">
        <f>O211*H211</f>
        <v>0</v>
      </c>
      <c r="Q211" s="142">
        <v>0</v>
      </c>
      <c r="R211" s="142">
        <f>Q211*H211</f>
        <v>0</v>
      </c>
      <c r="S211" s="142">
        <v>0</v>
      </c>
      <c r="T211" s="143">
        <f>S211*H211</f>
        <v>0</v>
      </c>
      <c r="AR211" s="144" t="s">
        <v>199</v>
      </c>
      <c r="AT211" s="144" t="s">
        <v>194</v>
      </c>
      <c r="AU211" s="144" t="s">
        <v>89</v>
      </c>
      <c r="AY211" s="18" t="s">
        <v>192</v>
      </c>
      <c r="BE211" s="145">
        <f>IF(N211="základní",J211,0)</f>
        <v>0</v>
      </c>
      <c r="BF211" s="145">
        <f>IF(N211="snížená",J211,0)</f>
        <v>0</v>
      </c>
      <c r="BG211" s="145">
        <f>IF(N211="zákl. přenesená",J211,0)</f>
        <v>0</v>
      </c>
      <c r="BH211" s="145">
        <f>IF(N211="sníž. přenesená",J211,0)</f>
        <v>0</v>
      </c>
      <c r="BI211" s="145">
        <f>IF(N211="nulová",J211,0)</f>
        <v>0</v>
      </c>
      <c r="BJ211" s="18" t="s">
        <v>22</v>
      </c>
      <c r="BK211" s="145">
        <f>ROUND(I211*H211,2)</f>
        <v>0</v>
      </c>
      <c r="BL211" s="18" t="s">
        <v>199</v>
      </c>
      <c r="BM211" s="144" t="s">
        <v>2545</v>
      </c>
    </row>
    <row r="212" spans="2:65" s="1" customFormat="1" ht="16.5" customHeight="1" x14ac:dyDescent="0.2">
      <c r="B212" s="33"/>
      <c r="C212" s="133" t="s">
        <v>797</v>
      </c>
      <c r="D212" s="133" t="s">
        <v>194</v>
      </c>
      <c r="E212" s="134" t="s">
        <v>6786</v>
      </c>
      <c r="F212" s="135" t="s">
        <v>6787</v>
      </c>
      <c r="G212" s="136" t="s">
        <v>269</v>
      </c>
      <c r="H212" s="137">
        <v>5</v>
      </c>
      <c r="I212" s="138"/>
      <c r="J212" s="139">
        <f>ROUND(I212*H212,2)</f>
        <v>0</v>
      </c>
      <c r="K212" s="135" t="s">
        <v>20</v>
      </c>
      <c r="L212" s="33"/>
      <c r="M212" s="140" t="s">
        <v>20</v>
      </c>
      <c r="N212" s="141" t="s">
        <v>51</v>
      </c>
      <c r="P212" s="142">
        <f>O212*H212</f>
        <v>0</v>
      </c>
      <c r="Q212" s="142">
        <v>0</v>
      </c>
      <c r="R212" s="142">
        <f>Q212*H212</f>
        <v>0</v>
      </c>
      <c r="S212" s="142">
        <v>0</v>
      </c>
      <c r="T212" s="143">
        <f>S212*H212</f>
        <v>0</v>
      </c>
      <c r="AR212" s="144" t="s">
        <v>199</v>
      </c>
      <c r="AT212" s="144" t="s">
        <v>194</v>
      </c>
      <c r="AU212" s="144" t="s">
        <v>89</v>
      </c>
      <c r="AY212" s="18" t="s">
        <v>192</v>
      </c>
      <c r="BE212" s="145">
        <f>IF(N212="základní",J212,0)</f>
        <v>0</v>
      </c>
      <c r="BF212" s="145">
        <f>IF(N212="snížená",J212,0)</f>
        <v>0</v>
      </c>
      <c r="BG212" s="145">
        <f>IF(N212="zákl. přenesená",J212,0)</f>
        <v>0</v>
      </c>
      <c r="BH212" s="145">
        <f>IF(N212="sníž. přenesená",J212,0)</f>
        <v>0</v>
      </c>
      <c r="BI212" s="145">
        <f>IF(N212="nulová",J212,0)</f>
        <v>0</v>
      </c>
      <c r="BJ212" s="18" t="s">
        <v>22</v>
      </c>
      <c r="BK212" s="145">
        <f>ROUND(I212*H212,2)</f>
        <v>0</v>
      </c>
      <c r="BL212" s="18" t="s">
        <v>199</v>
      </c>
      <c r="BM212" s="144" t="s">
        <v>2559</v>
      </c>
    </row>
    <row r="213" spans="2:65" s="1" customFormat="1" ht="19.2" x14ac:dyDescent="0.2">
      <c r="B213" s="33"/>
      <c r="D213" s="151" t="s">
        <v>929</v>
      </c>
      <c r="F213" s="178" t="s">
        <v>6788</v>
      </c>
      <c r="I213" s="148"/>
      <c r="L213" s="33"/>
      <c r="M213" s="149"/>
      <c r="T213" s="54"/>
      <c r="AT213" s="18" t="s">
        <v>929</v>
      </c>
      <c r="AU213" s="18" t="s">
        <v>89</v>
      </c>
    </row>
    <row r="214" spans="2:65" s="1" customFormat="1" ht="16.5" customHeight="1" x14ac:dyDescent="0.2">
      <c r="B214" s="33"/>
      <c r="C214" s="133" t="s">
        <v>802</v>
      </c>
      <c r="D214" s="133" t="s">
        <v>194</v>
      </c>
      <c r="E214" s="134" t="s">
        <v>6789</v>
      </c>
      <c r="F214" s="135" t="s">
        <v>6725</v>
      </c>
      <c r="G214" s="136" t="s">
        <v>269</v>
      </c>
      <c r="H214" s="137">
        <v>5</v>
      </c>
      <c r="I214" s="138"/>
      <c r="J214" s="139">
        <f>ROUND(I214*H214,2)</f>
        <v>0</v>
      </c>
      <c r="K214" s="135" t="s">
        <v>20</v>
      </c>
      <c r="L214" s="33"/>
      <c r="M214" s="140" t="s">
        <v>20</v>
      </c>
      <c r="N214" s="141" t="s">
        <v>51</v>
      </c>
      <c r="P214" s="142">
        <f>O214*H214</f>
        <v>0</v>
      </c>
      <c r="Q214" s="142">
        <v>0</v>
      </c>
      <c r="R214" s="142">
        <f>Q214*H214</f>
        <v>0</v>
      </c>
      <c r="S214" s="142">
        <v>0</v>
      </c>
      <c r="T214" s="143">
        <f>S214*H214</f>
        <v>0</v>
      </c>
      <c r="AR214" s="144" t="s">
        <v>199</v>
      </c>
      <c r="AT214" s="144" t="s">
        <v>194</v>
      </c>
      <c r="AU214" s="144" t="s">
        <v>89</v>
      </c>
      <c r="AY214" s="18" t="s">
        <v>192</v>
      </c>
      <c r="BE214" s="145">
        <f>IF(N214="základní",J214,0)</f>
        <v>0</v>
      </c>
      <c r="BF214" s="145">
        <f>IF(N214="snížená",J214,0)</f>
        <v>0</v>
      </c>
      <c r="BG214" s="145">
        <f>IF(N214="zákl. přenesená",J214,0)</f>
        <v>0</v>
      </c>
      <c r="BH214" s="145">
        <f>IF(N214="sníž. přenesená",J214,0)</f>
        <v>0</v>
      </c>
      <c r="BI214" s="145">
        <f>IF(N214="nulová",J214,0)</f>
        <v>0</v>
      </c>
      <c r="BJ214" s="18" t="s">
        <v>22</v>
      </c>
      <c r="BK214" s="145">
        <f>ROUND(I214*H214,2)</f>
        <v>0</v>
      </c>
      <c r="BL214" s="18" t="s">
        <v>199</v>
      </c>
      <c r="BM214" s="144" t="s">
        <v>2607</v>
      </c>
    </row>
    <row r="215" spans="2:65" s="1" customFormat="1" ht="16.5" customHeight="1" x14ac:dyDescent="0.2">
      <c r="B215" s="33"/>
      <c r="C215" s="133" t="s">
        <v>808</v>
      </c>
      <c r="D215" s="133" t="s">
        <v>194</v>
      </c>
      <c r="E215" s="134" t="s">
        <v>6790</v>
      </c>
      <c r="F215" s="135" t="s">
        <v>6791</v>
      </c>
      <c r="G215" s="136" t="s">
        <v>234</v>
      </c>
      <c r="H215" s="137">
        <v>70</v>
      </c>
      <c r="I215" s="138"/>
      <c r="J215" s="139">
        <f>ROUND(I215*H215,2)</f>
        <v>0</v>
      </c>
      <c r="K215" s="135" t="s">
        <v>20</v>
      </c>
      <c r="L215" s="33"/>
      <c r="M215" s="140" t="s">
        <v>20</v>
      </c>
      <c r="N215" s="141" t="s">
        <v>51</v>
      </c>
      <c r="P215" s="142">
        <f>O215*H215</f>
        <v>0</v>
      </c>
      <c r="Q215" s="142">
        <v>0</v>
      </c>
      <c r="R215" s="142">
        <f>Q215*H215</f>
        <v>0</v>
      </c>
      <c r="S215" s="142">
        <v>0</v>
      </c>
      <c r="T215" s="143">
        <f>S215*H215</f>
        <v>0</v>
      </c>
      <c r="AR215" s="144" t="s">
        <v>199</v>
      </c>
      <c r="AT215" s="144" t="s">
        <v>194</v>
      </c>
      <c r="AU215" s="144" t="s">
        <v>89</v>
      </c>
      <c r="AY215" s="18" t="s">
        <v>192</v>
      </c>
      <c r="BE215" s="145">
        <f>IF(N215="základní",J215,0)</f>
        <v>0</v>
      </c>
      <c r="BF215" s="145">
        <f>IF(N215="snížená",J215,0)</f>
        <v>0</v>
      </c>
      <c r="BG215" s="145">
        <f>IF(N215="zákl. přenesená",J215,0)</f>
        <v>0</v>
      </c>
      <c r="BH215" s="145">
        <f>IF(N215="sníž. přenesená",J215,0)</f>
        <v>0</v>
      </c>
      <c r="BI215" s="145">
        <f>IF(N215="nulová",J215,0)</f>
        <v>0</v>
      </c>
      <c r="BJ215" s="18" t="s">
        <v>22</v>
      </c>
      <c r="BK215" s="145">
        <f>ROUND(I215*H215,2)</f>
        <v>0</v>
      </c>
      <c r="BL215" s="18" t="s">
        <v>199</v>
      </c>
      <c r="BM215" s="144" t="s">
        <v>2654</v>
      </c>
    </row>
    <row r="216" spans="2:65" s="1" customFormat="1" ht="28.8" x14ac:dyDescent="0.2">
      <c r="B216" s="33"/>
      <c r="D216" s="151" t="s">
        <v>929</v>
      </c>
      <c r="F216" s="178" t="s">
        <v>6723</v>
      </c>
      <c r="I216" s="148"/>
      <c r="L216" s="33"/>
      <c r="M216" s="149"/>
      <c r="T216" s="54"/>
      <c r="AT216" s="18" t="s">
        <v>929</v>
      </c>
      <c r="AU216" s="18" t="s">
        <v>89</v>
      </c>
    </row>
    <row r="217" spans="2:65" s="1" customFormat="1" ht="16.5" customHeight="1" x14ac:dyDescent="0.2">
      <c r="B217" s="33"/>
      <c r="C217" s="133" t="s">
        <v>841</v>
      </c>
      <c r="D217" s="133" t="s">
        <v>194</v>
      </c>
      <c r="E217" s="134" t="s">
        <v>6792</v>
      </c>
      <c r="F217" s="135" t="s">
        <v>6725</v>
      </c>
      <c r="G217" s="136" t="s">
        <v>234</v>
      </c>
      <c r="H217" s="137">
        <v>70</v>
      </c>
      <c r="I217" s="138"/>
      <c r="J217" s="139">
        <f>ROUND(I217*H217,2)</f>
        <v>0</v>
      </c>
      <c r="K217" s="135" t="s">
        <v>20</v>
      </c>
      <c r="L217" s="33"/>
      <c r="M217" s="140" t="s">
        <v>20</v>
      </c>
      <c r="N217" s="141" t="s">
        <v>51</v>
      </c>
      <c r="P217" s="142">
        <f>O217*H217</f>
        <v>0</v>
      </c>
      <c r="Q217" s="142">
        <v>0</v>
      </c>
      <c r="R217" s="142">
        <f>Q217*H217</f>
        <v>0</v>
      </c>
      <c r="S217" s="142">
        <v>0</v>
      </c>
      <c r="T217" s="143">
        <f>S217*H217</f>
        <v>0</v>
      </c>
      <c r="AR217" s="144" t="s">
        <v>199</v>
      </c>
      <c r="AT217" s="144" t="s">
        <v>194</v>
      </c>
      <c r="AU217" s="144" t="s">
        <v>89</v>
      </c>
      <c r="AY217" s="18" t="s">
        <v>192</v>
      </c>
      <c r="BE217" s="145">
        <f>IF(N217="základní",J217,0)</f>
        <v>0</v>
      </c>
      <c r="BF217" s="145">
        <f>IF(N217="snížená",J217,0)</f>
        <v>0</v>
      </c>
      <c r="BG217" s="145">
        <f>IF(N217="zákl. přenesená",J217,0)</f>
        <v>0</v>
      </c>
      <c r="BH217" s="145">
        <f>IF(N217="sníž. přenesená",J217,0)</f>
        <v>0</v>
      </c>
      <c r="BI217" s="145">
        <f>IF(N217="nulová",J217,0)</f>
        <v>0</v>
      </c>
      <c r="BJ217" s="18" t="s">
        <v>22</v>
      </c>
      <c r="BK217" s="145">
        <f>ROUND(I217*H217,2)</f>
        <v>0</v>
      </c>
      <c r="BL217" s="18" t="s">
        <v>199</v>
      </c>
      <c r="BM217" s="144" t="s">
        <v>2675</v>
      </c>
    </row>
    <row r="218" spans="2:65" s="1" customFormat="1" ht="16.5" customHeight="1" x14ac:dyDescent="0.2">
      <c r="B218" s="33"/>
      <c r="C218" s="133" t="s">
        <v>848</v>
      </c>
      <c r="D218" s="133" t="s">
        <v>194</v>
      </c>
      <c r="E218" s="134" t="s">
        <v>6793</v>
      </c>
      <c r="F218" s="135" t="s">
        <v>6794</v>
      </c>
      <c r="G218" s="136" t="s">
        <v>269</v>
      </c>
      <c r="H218" s="137">
        <v>2</v>
      </c>
      <c r="I218" s="138"/>
      <c r="J218" s="139">
        <f>ROUND(I218*H218,2)</f>
        <v>0</v>
      </c>
      <c r="K218" s="135" t="s">
        <v>20</v>
      </c>
      <c r="L218" s="33"/>
      <c r="M218" s="140" t="s">
        <v>20</v>
      </c>
      <c r="N218" s="141" t="s">
        <v>51</v>
      </c>
      <c r="P218" s="142">
        <f>O218*H218</f>
        <v>0</v>
      </c>
      <c r="Q218" s="142">
        <v>0</v>
      </c>
      <c r="R218" s="142">
        <f>Q218*H218</f>
        <v>0</v>
      </c>
      <c r="S218" s="142">
        <v>0</v>
      </c>
      <c r="T218" s="143">
        <f>S218*H218</f>
        <v>0</v>
      </c>
      <c r="AR218" s="144" t="s">
        <v>199</v>
      </c>
      <c r="AT218" s="144" t="s">
        <v>194</v>
      </c>
      <c r="AU218" s="144" t="s">
        <v>89</v>
      </c>
      <c r="AY218" s="18" t="s">
        <v>192</v>
      </c>
      <c r="BE218" s="145">
        <f>IF(N218="základní",J218,0)</f>
        <v>0</v>
      </c>
      <c r="BF218" s="145">
        <f>IF(N218="snížená",J218,0)</f>
        <v>0</v>
      </c>
      <c r="BG218" s="145">
        <f>IF(N218="zákl. přenesená",J218,0)</f>
        <v>0</v>
      </c>
      <c r="BH218" s="145">
        <f>IF(N218="sníž. přenesená",J218,0)</f>
        <v>0</v>
      </c>
      <c r="BI218" s="145">
        <f>IF(N218="nulová",J218,0)</f>
        <v>0</v>
      </c>
      <c r="BJ218" s="18" t="s">
        <v>22</v>
      </c>
      <c r="BK218" s="145">
        <f>ROUND(I218*H218,2)</f>
        <v>0</v>
      </c>
      <c r="BL218" s="18" t="s">
        <v>199</v>
      </c>
      <c r="BM218" s="144" t="s">
        <v>2691</v>
      </c>
    </row>
    <row r="219" spans="2:65" s="1" customFormat="1" ht="19.2" x14ac:dyDescent="0.2">
      <c r="B219" s="33"/>
      <c r="D219" s="151" t="s">
        <v>929</v>
      </c>
      <c r="F219" s="178" t="s">
        <v>6728</v>
      </c>
      <c r="I219" s="148"/>
      <c r="L219" s="33"/>
      <c r="M219" s="149"/>
      <c r="T219" s="54"/>
      <c r="AT219" s="18" t="s">
        <v>929</v>
      </c>
      <c r="AU219" s="18" t="s">
        <v>89</v>
      </c>
    </row>
    <row r="220" spans="2:65" s="1" customFormat="1" ht="16.5" customHeight="1" x14ac:dyDescent="0.2">
      <c r="B220" s="33"/>
      <c r="C220" s="133" t="s">
        <v>861</v>
      </c>
      <c r="D220" s="133" t="s">
        <v>194</v>
      </c>
      <c r="E220" s="134" t="s">
        <v>6795</v>
      </c>
      <c r="F220" s="135" t="s">
        <v>6725</v>
      </c>
      <c r="G220" s="136" t="s">
        <v>269</v>
      </c>
      <c r="H220" s="137">
        <v>2</v>
      </c>
      <c r="I220" s="138"/>
      <c r="J220" s="139">
        <f>ROUND(I220*H220,2)</f>
        <v>0</v>
      </c>
      <c r="K220" s="135" t="s">
        <v>20</v>
      </c>
      <c r="L220" s="33"/>
      <c r="M220" s="140" t="s">
        <v>20</v>
      </c>
      <c r="N220" s="141" t="s">
        <v>51</v>
      </c>
      <c r="P220" s="142">
        <f>O220*H220</f>
        <v>0</v>
      </c>
      <c r="Q220" s="142">
        <v>0</v>
      </c>
      <c r="R220" s="142">
        <f>Q220*H220</f>
        <v>0</v>
      </c>
      <c r="S220" s="142">
        <v>0</v>
      </c>
      <c r="T220" s="143">
        <f>S220*H220</f>
        <v>0</v>
      </c>
      <c r="AR220" s="144" t="s">
        <v>199</v>
      </c>
      <c r="AT220" s="144" t="s">
        <v>194</v>
      </c>
      <c r="AU220" s="144" t="s">
        <v>89</v>
      </c>
      <c r="AY220" s="18" t="s">
        <v>192</v>
      </c>
      <c r="BE220" s="145">
        <f>IF(N220="základní",J220,0)</f>
        <v>0</v>
      </c>
      <c r="BF220" s="145">
        <f>IF(N220="snížená",J220,0)</f>
        <v>0</v>
      </c>
      <c r="BG220" s="145">
        <f>IF(N220="zákl. přenesená",J220,0)</f>
        <v>0</v>
      </c>
      <c r="BH220" s="145">
        <f>IF(N220="sníž. přenesená",J220,0)</f>
        <v>0</v>
      </c>
      <c r="BI220" s="145">
        <f>IF(N220="nulová",J220,0)</f>
        <v>0</v>
      </c>
      <c r="BJ220" s="18" t="s">
        <v>22</v>
      </c>
      <c r="BK220" s="145">
        <f>ROUND(I220*H220,2)</f>
        <v>0</v>
      </c>
      <c r="BL220" s="18" t="s">
        <v>199</v>
      </c>
      <c r="BM220" s="144" t="s">
        <v>2704</v>
      </c>
    </row>
    <row r="221" spans="2:65" s="1" customFormat="1" ht="16.5" customHeight="1" x14ac:dyDescent="0.2">
      <c r="B221" s="33"/>
      <c r="C221" s="133" t="s">
        <v>866</v>
      </c>
      <c r="D221" s="133" t="s">
        <v>194</v>
      </c>
      <c r="E221" s="134" t="s">
        <v>6796</v>
      </c>
      <c r="F221" s="135" t="s">
        <v>6797</v>
      </c>
      <c r="G221" s="136" t="s">
        <v>234</v>
      </c>
      <c r="H221" s="137">
        <v>25</v>
      </c>
      <c r="I221" s="138"/>
      <c r="J221" s="139">
        <f>ROUND(I221*H221,2)</f>
        <v>0</v>
      </c>
      <c r="K221" s="135" t="s">
        <v>20</v>
      </c>
      <c r="L221" s="33"/>
      <c r="M221" s="140" t="s">
        <v>20</v>
      </c>
      <c r="N221" s="141" t="s">
        <v>51</v>
      </c>
      <c r="P221" s="142">
        <f>O221*H221</f>
        <v>0</v>
      </c>
      <c r="Q221" s="142">
        <v>0</v>
      </c>
      <c r="R221" s="142">
        <f>Q221*H221</f>
        <v>0</v>
      </c>
      <c r="S221" s="142">
        <v>0</v>
      </c>
      <c r="T221" s="143">
        <f>S221*H221</f>
        <v>0</v>
      </c>
      <c r="AR221" s="144" t="s">
        <v>199</v>
      </c>
      <c r="AT221" s="144" t="s">
        <v>194</v>
      </c>
      <c r="AU221" s="144" t="s">
        <v>89</v>
      </c>
      <c r="AY221" s="18" t="s">
        <v>192</v>
      </c>
      <c r="BE221" s="145">
        <f>IF(N221="základní",J221,0)</f>
        <v>0</v>
      </c>
      <c r="BF221" s="145">
        <f>IF(N221="snížená",J221,0)</f>
        <v>0</v>
      </c>
      <c r="BG221" s="145">
        <f>IF(N221="zákl. přenesená",J221,0)</f>
        <v>0</v>
      </c>
      <c r="BH221" s="145">
        <f>IF(N221="sníž. přenesená",J221,0)</f>
        <v>0</v>
      </c>
      <c r="BI221" s="145">
        <f>IF(N221="nulová",J221,0)</f>
        <v>0</v>
      </c>
      <c r="BJ221" s="18" t="s">
        <v>22</v>
      </c>
      <c r="BK221" s="145">
        <f>ROUND(I221*H221,2)</f>
        <v>0</v>
      </c>
      <c r="BL221" s="18" t="s">
        <v>199</v>
      </c>
      <c r="BM221" s="144" t="s">
        <v>2717</v>
      </c>
    </row>
    <row r="222" spans="2:65" s="1" customFormat="1" ht="19.2" x14ac:dyDescent="0.2">
      <c r="B222" s="33"/>
      <c r="D222" s="151" t="s">
        <v>929</v>
      </c>
      <c r="F222" s="178" t="s">
        <v>6798</v>
      </c>
      <c r="I222" s="148"/>
      <c r="L222" s="33"/>
      <c r="M222" s="149"/>
      <c r="T222" s="54"/>
      <c r="AT222" s="18" t="s">
        <v>929</v>
      </c>
      <c r="AU222" s="18" t="s">
        <v>89</v>
      </c>
    </row>
    <row r="223" spans="2:65" s="1" customFormat="1" ht="16.5" customHeight="1" x14ac:dyDescent="0.2">
      <c r="B223" s="33"/>
      <c r="C223" s="133" t="s">
        <v>871</v>
      </c>
      <c r="D223" s="133" t="s">
        <v>194</v>
      </c>
      <c r="E223" s="134" t="s">
        <v>6799</v>
      </c>
      <c r="F223" s="135" t="s">
        <v>6737</v>
      </c>
      <c r="G223" s="136" t="s">
        <v>234</v>
      </c>
      <c r="H223" s="137">
        <v>25</v>
      </c>
      <c r="I223" s="138"/>
      <c r="J223" s="139">
        <f>ROUND(I223*H223,2)</f>
        <v>0</v>
      </c>
      <c r="K223" s="135" t="s">
        <v>20</v>
      </c>
      <c r="L223" s="33"/>
      <c r="M223" s="140" t="s">
        <v>20</v>
      </c>
      <c r="N223" s="141" t="s">
        <v>51</v>
      </c>
      <c r="P223" s="142">
        <f>O223*H223</f>
        <v>0</v>
      </c>
      <c r="Q223" s="142">
        <v>0</v>
      </c>
      <c r="R223" s="142">
        <f>Q223*H223</f>
        <v>0</v>
      </c>
      <c r="S223" s="142">
        <v>0</v>
      </c>
      <c r="T223" s="143">
        <f>S223*H223</f>
        <v>0</v>
      </c>
      <c r="AR223" s="144" t="s">
        <v>199</v>
      </c>
      <c r="AT223" s="144" t="s">
        <v>194</v>
      </c>
      <c r="AU223" s="144" t="s">
        <v>89</v>
      </c>
      <c r="AY223" s="18" t="s">
        <v>192</v>
      </c>
      <c r="BE223" s="145">
        <f>IF(N223="základní",J223,0)</f>
        <v>0</v>
      </c>
      <c r="BF223" s="145">
        <f>IF(N223="snížená",J223,0)</f>
        <v>0</v>
      </c>
      <c r="BG223" s="145">
        <f>IF(N223="zákl. přenesená",J223,0)</f>
        <v>0</v>
      </c>
      <c r="BH223" s="145">
        <f>IF(N223="sníž. přenesená",J223,0)</f>
        <v>0</v>
      </c>
      <c r="BI223" s="145">
        <f>IF(N223="nulová",J223,0)</f>
        <v>0</v>
      </c>
      <c r="BJ223" s="18" t="s">
        <v>22</v>
      </c>
      <c r="BK223" s="145">
        <f>ROUND(I223*H223,2)</f>
        <v>0</v>
      </c>
      <c r="BL223" s="18" t="s">
        <v>199</v>
      </c>
      <c r="BM223" s="144" t="s">
        <v>2728</v>
      </c>
    </row>
    <row r="224" spans="2:65" s="1" customFormat="1" ht="16.5" customHeight="1" x14ac:dyDescent="0.2">
      <c r="B224" s="33"/>
      <c r="C224" s="133" t="s">
        <v>875</v>
      </c>
      <c r="D224" s="133" t="s">
        <v>194</v>
      </c>
      <c r="E224" s="134" t="s">
        <v>6800</v>
      </c>
      <c r="F224" s="135" t="s">
        <v>6742</v>
      </c>
      <c r="G224" s="136" t="s">
        <v>869</v>
      </c>
      <c r="H224" s="137">
        <v>1</v>
      </c>
      <c r="I224" s="138"/>
      <c r="J224" s="139">
        <f>ROUND(I224*H224,2)</f>
        <v>0</v>
      </c>
      <c r="K224" s="135" t="s">
        <v>20</v>
      </c>
      <c r="L224" s="33"/>
      <c r="M224" s="140" t="s">
        <v>20</v>
      </c>
      <c r="N224" s="141" t="s">
        <v>51</v>
      </c>
      <c r="P224" s="142">
        <f>O224*H224</f>
        <v>0</v>
      </c>
      <c r="Q224" s="142">
        <v>0</v>
      </c>
      <c r="R224" s="142">
        <f>Q224*H224</f>
        <v>0</v>
      </c>
      <c r="S224" s="142">
        <v>0</v>
      </c>
      <c r="T224" s="143">
        <f>S224*H224</f>
        <v>0</v>
      </c>
      <c r="AR224" s="144" t="s">
        <v>199</v>
      </c>
      <c r="AT224" s="144" t="s">
        <v>194</v>
      </c>
      <c r="AU224" s="144" t="s">
        <v>89</v>
      </c>
      <c r="AY224" s="18" t="s">
        <v>192</v>
      </c>
      <c r="BE224" s="145">
        <f>IF(N224="základní",J224,0)</f>
        <v>0</v>
      </c>
      <c r="BF224" s="145">
        <f>IF(N224="snížená",J224,0)</f>
        <v>0</v>
      </c>
      <c r="BG224" s="145">
        <f>IF(N224="zákl. přenesená",J224,0)</f>
        <v>0</v>
      </c>
      <c r="BH224" s="145">
        <f>IF(N224="sníž. přenesená",J224,0)</f>
        <v>0</v>
      </c>
      <c r="BI224" s="145">
        <f>IF(N224="nulová",J224,0)</f>
        <v>0</v>
      </c>
      <c r="BJ224" s="18" t="s">
        <v>22</v>
      </c>
      <c r="BK224" s="145">
        <f>ROUND(I224*H224,2)</f>
        <v>0</v>
      </c>
      <c r="BL224" s="18" t="s">
        <v>199</v>
      </c>
      <c r="BM224" s="144" t="s">
        <v>2746</v>
      </c>
    </row>
    <row r="225" spans="2:65" s="11" customFormat="1" ht="22.8" customHeight="1" x14ac:dyDescent="0.25">
      <c r="B225" s="121"/>
      <c r="D225" s="122" t="s">
        <v>79</v>
      </c>
      <c r="E225" s="131" t="s">
        <v>225</v>
      </c>
      <c r="F225" s="131" t="s">
        <v>6801</v>
      </c>
      <c r="I225" s="124"/>
      <c r="J225" s="132">
        <f>BK225</f>
        <v>0</v>
      </c>
      <c r="L225" s="121"/>
      <c r="M225" s="126"/>
      <c r="P225" s="127">
        <f>SUM(P226:P249)</f>
        <v>0</v>
      </c>
      <c r="R225" s="127">
        <f>SUM(R226:R249)</f>
        <v>0</v>
      </c>
      <c r="T225" s="128">
        <f>SUM(T226:T249)</f>
        <v>0</v>
      </c>
      <c r="AR225" s="122" t="s">
        <v>22</v>
      </c>
      <c r="AT225" s="129" t="s">
        <v>79</v>
      </c>
      <c r="AU225" s="129" t="s">
        <v>22</v>
      </c>
      <c r="AY225" s="122" t="s">
        <v>192</v>
      </c>
      <c r="BK225" s="130">
        <f>SUM(BK226:BK249)</f>
        <v>0</v>
      </c>
    </row>
    <row r="226" spans="2:65" s="1" customFormat="1" ht="37.799999999999997" customHeight="1" x14ac:dyDescent="0.2">
      <c r="B226" s="33"/>
      <c r="C226" s="133" t="s">
        <v>879</v>
      </c>
      <c r="D226" s="133" t="s">
        <v>194</v>
      </c>
      <c r="E226" s="134" t="s">
        <v>6802</v>
      </c>
      <c r="F226" s="135" t="s">
        <v>6803</v>
      </c>
      <c r="G226" s="136" t="s">
        <v>869</v>
      </c>
      <c r="H226" s="137">
        <v>1</v>
      </c>
      <c r="I226" s="138"/>
      <c r="J226" s="139">
        <f>ROUND(I226*H226,2)</f>
        <v>0</v>
      </c>
      <c r="K226" s="135" t="s">
        <v>20</v>
      </c>
      <c r="L226" s="33"/>
      <c r="M226" s="140" t="s">
        <v>20</v>
      </c>
      <c r="N226" s="141" t="s">
        <v>51</v>
      </c>
      <c r="P226" s="142">
        <f>O226*H226</f>
        <v>0</v>
      </c>
      <c r="Q226" s="142">
        <v>0</v>
      </c>
      <c r="R226" s="142">
        <f>Q226*H226</f>
        <v>0</v>
      </c>
      <c r="S226" s="142">
        <v>0</v>
      </c>
      <c r="T226" s="143">
        <f>S226*H226</f>
        <v>0</v>
      </c>
      <c r="AR226" s="144" t="s">
        <v>199</v>
      </c>
      <c r="AT226" s="144" t="s">
        <v>194</v>
      </c>
      <c r="AU226" s="144" t="s">
        <v>89</v>
      </c>
      <c r="AY226" s="18" t="s">
        <v>192</v>
      </c>
      <c r="BE226" s="145">
        <f>IF(N226="základní",J226,0)</f>
        <v>0</v>
      </c>
      <c r="BF226" s="145">
        <f>IF(N226="snížená",J226,0)</f>
        <v>0</v>
      </c>
      <c r="BG226" s="145">
        <f>IF(N226="zákl. přenesená",J226,0)</f>
        <v>0</v>
      </c>
      <c r="BH226" s="145">
        <f>IF(N226="sníž. přenesená",J226,0)</f>
        <v>0</v>
      </c>
      <c r="BI226" s="145">
        <f>IF(N226="nulová",J226,0)</f>
        <v>0</v>
      </c>
      <c r="BJ226" s="18" t="s">
        <v>22</v>
      </c>
      <c r="BK226" s="145">
        <f>ROUND(I226*H226,2)</f>
        <v>0</v>
      </c>
      <c r="BL226" s="18" t="s">
        <v>199</v>
      </c>
      <c r="BM226" s="144" t="s">
        <v>2842</v>
      </c>
    </row>
    <row r="227" spans="2:65" s="1" customFormat="1" ht="19.2" x14ac:dyDescent="0.2">
      <c r="B227" s="33"/>
      <c r="D227" s="151" t="s">
        <v>929</v>
      </c>
      <c r="F227" s="178" t="s">
        <v>6804</v>
      </c>
      <c r="I227" s="148"/>
      <c r="L227" s="33"/>
      <c r="M227" s="149"/>
      <c r="T227" s="54"/>
      <c r="AT227" s="18" t="s">
        <v>929</v>
      </c>
      <c r="AU227" s="18" t="s">
        <v>89</v>
      </c>
    </row>
    <row r="228" spans="2:65" s="1" customFormat="1" ht="16.5" customHeight="1" x14ac:dyDescent="0.2">
      <c r="B228" s="33"/>
      <c r="C228" s="133" t="s">
        <v>885</v>
      </c>
      <c r="D228" s="133" t="s">
        <v>194</v>
      </c>
      <c r="E228" s="134" t="s">
        <v>6805</v>
      </c>
      <c r="F228" s="135" t="s">
        <v>6806</v>
      </c>
      <c r="G228" s="136" t="s">
        <v>869</v>
      </c>
      <c r="H228" s="137">
        <v>1</v>
      </c>
      <c r="I228" s="138"/>
      <c r="J228" s="139">
        <f>ROUND(I228*H228,2)</f>
        <v>0</v>
      </c>
      <c r="K228" s="135" t="s">
        <v>20</v>
      </c>
      <c r="L228" s="33"/>
      <c r="M228" s="140" t="s">
        <v>20</v>
      </c>
      <c r="N228" s="141" t="s">
        <v>51</v>
      </c>
      <c r="P228" s="142">
        <f>O228*H228</f>
        <v>0</v>
      </c>
      <c r="Q228" s="142">
        <v>0</v>
      </c>
      <c r="R228" s="142">
        <f>Q228*H228</f>
        <v>0</v>
      </c>
      <c r="S228" s="142">
        <v>0</v>
      </c>
      <c r="T228" s="143">
        <f>S228*H228</f>
        <v>0</v>
      </c>
      <c r="AR228" s="144" t="s">
        <v>199</v>
      </c>
      <c r="AT228" s="144" t="s">
        <v>194</v>
      </c>
      <c r="AU228" s="144" t="s">
        <v>89</v>
      </c>
      <c r="AY228" s="18" t="s">
        <v>192</v>
      </c>
      <c r="BE228" s="145">
        <f>IF(N228="základní",J228,0)</f>
        <v>0</v>
      </c>
      <c r="BF228" s="145">
        <f>IF(N228="snížená",J228,0)</f>
        <v>0</v>
      </c>
      <c r="BG228" s="145">
        <f>IF(N228="zákl. přenesená",J228,0)</f>
        <v>0</v>
      </c>
      <c r="BH228" s="145">
        <f>IF(N228="sníž. přenesená",J228,0)</f>
        <v>0</v>
      </c>
      <c r="BI228" s="145">
        <f>IF(N228="nulová",J228,0)</f>
        <v>0</v>
      </c>
      <c r="BJ228" s="18" t="s">
        <v>22</v>
      </c>
      <c r="BK228" s="145">
        <f>ROUND(I228*H228,2)</f>
        <v>0</v>
      </c>
      <c r="BL228" s="18" t="s">
        <v>199</v>
      </c>
      <c r="BM228" s="144" t="s">
        <v>2853</v>
      </c>
    </row>
    <row r="229" spans="2:65" s="1" customFormat="1" ht="21.75" customHeight="1" x14ac:dyDescent="0.2">
      <c r="B229" s="33"/>
      <c r="C229" s="133" t="s">
        <v>889</v>
      </c>
      <c r="D229" s="133" t="s">
        <v>194</v>
      </c>
      <c r="E229" s="134" t="s">
        <v>6807</v>
      </c>
      <c r="F229" s="135" t="s">
        <v>6808</v>
      </c>
      <c r="G229" s="136" t="s">
        <v>869</v>
      </c>
      <c r="H229" s="137">
        <v>2</v>
      </c>
      <c r="I229" s="138"/>
      <c r="J229" s="139">
        <f>ROUND(I229*H229,2)</f>
        <v>0</v>
      </c>
      <c r="K229" s="135" t="s">
        <v>20</v>
      </c>
      <c r="L229" s="33"/>
      <c r="M229" s="140" t="s">
        <v>20</v>
      </c>
      <c r="N229" s="141" t="s">
        <v>51</v>
      </c>
      <c r="P229" s="142">
        <f>O229*H229</f>
        <v>0</v>
      </c>
      <c r="Q229" s="142">
        <v>0</v>
      </c>
      <c r="R229" s="142">
        <f>Q229*H229</f>
        <v>0</v>
      </c>
      <c r="S229" s="142">
        <v>0</v>
      </c>
      <c r="T229" s="143">
        <f>S229*H229</f>
        <v>0</v>
      </c>
      <c r="AR229" s="144" t="s">
        <v>199</v>
      </c>
      <c r="AT229" s="144" t="s">
        <v>194</v>
      </c>
      <c r="AU229" s="144" t="s">
        <v>89</v>
      </c>
      <c r="AY229" s="18" t="s">
        <v>192</v>
      </c>
      <c r="BE229" s="145">
        <f>IF(N229="základní",J229,0)</f>
        <v>0</v>
      </c>
      <c r="BF229" s="145">
        <f>IF(N229="snížená",J229,0)</f>
        <v>0</v>
      </c>
      <c r="BG229" s="145">
        <f>IF(N229="zákl. přenesená",J229,0)</f>
        <v>0</v>
      </c>
      <c r="BH229" s="145">
        <f>IF(N229="sníž. přenesená",J229,0)</f>
        <v>0</v>
      </c>
      <c r="BI229" s="145">
        <f>IF(N229="nulová",J229,0)</f>
        <v>0</v>
      </c>
      <c r="BJ229" s="18" t="s">
        <v>22</v>
      </c>
      <c r="BK229" s="145">
        <f>ROUND(I229*H229,2)</f>
        <v>0</v>
      </c>
      <c r="BL229" s="18" t="s">
        <v>199</v>
      </c>
      <c r="BM229" s="144" t="s">
        <v>2876</v>
      </c>
    </row>
    <row r="230" spans="2:65" s="1" customFormat="1" ht="19.2" x14ac:dyDescent="0.2">
      <c r="B230" s="33"/>
      <c r="D230" s="151" t="s">
        <v>929</v>
      </c>
      <c r="F230" s="178" t="s">
        <v>6809</v>
      </c>
      <c r="I230" s="148"/>
      <c r="L230" s="33"/>
      <c r="M230" s="149"/>
      <c r="T230" s="54"/>
      <c r="AT230" s="18" t="s">
        <v>929</v>
      </c>
      <c r="AU230" s="18" t="s">
        <v>89</v>
      </c>
    </row>
    <row r="231" spans="2:65" s="1" customFormat="1" ht="16.5" customHeight="1" x14ac:dyDescent="0.2">
      <c r="B231" s="33"/>
      <c r="C231" s="133" t="s">
        <v>1895</v>
      </c>
      <c r="D231" s="133" t="s">
        <v>194</v>
      </c>
      <c r="E231" s="134" t="s">
        <v>6810</v>
      </c>
      <c r="F231" s="135" t="s">
        <v>6643</v>
      </c>
      <c r="G231" s="136" t="s">
        <v>869</v>
      </c>
      <c r="H231" s="137">
        <v>2</v>
      </c>
      <c r="I231" s="138"/>
      <c r="J231" s="139">
        <f>ROUND(I231*H231,2)</f>
        <v>0</v>
      </c>
      <c r="K231" s="135" t="s">
        <v>20</v>
      </c>
      <c r="L231" s="33"/>
      <c r="M231" s="140" t="s">
        <v>20</v>
      </c>
      <c r="N231" s="141" t="s">
        <v>51</v>
      </c>
      <c r="P231" s="142">
        <f>O231*H231</f>
        <v>0</v>
      </c>
      <c r="Q231" s="142">
        <v>0</v>
      </c>
      <c r="R231" s="142">
        <f>Q231*H231</f>
        <v>0</v>
      </c>
      <c r="S231" s="142">
        <v>0</v>
      </c>
      <c r="T231" s="143">
        <f>S231*H231</f>
        <v>0</v>
      </c>
      <c r="AR231" s="144" t="s">
        <v>199</v>
      </c>
      <c r="AT231" s="144" t="s">
        <v>194</v>
      </c>
      <c r="AU231" s="144" t="s">
        <v>89</v>
      </c>
      <c r="AY231" s="18" t="s">
        <v>192</v>
      </c>
      <c r="BE231" s="145">
        <f>IF(N231="základní",J231,0)</f>
        <v>0</v>
      </c>
      <c r="BF231" s="145">
        <f>IF(N231="snížená",J231,0)</f>
        <v>0</v>
      </c>
      <c r="BG231" s="145">
        <f>IF(N231="zákl. přenesená",J231,0)</f>
        <v>0</v>
      </c>
      <c r="BH231" s="145">
        <f>IF(N231="sníž. přenesená",J231,0)</f>
        <v>0</v>
      </c>
      <c r="BI231" s="145">
        <f>IF(N231="nulová",J231,0)</f>
        <v>0</v>
      </c>
      <c r="BJ231" s="18" t="s">
        <v>22</v>
      </c>
      <c r="BK231" s="145">
        <f>ROUND(I231*H231,2)</f>
        <v>0</v>
      </c>
      <c r="BL231" s="18" t="s">
        <v>199</v>
      </c>
      <c r="BM231" s="144" t="s">
        <v>2889</v>
      </c>
    </row>
    <row r="232" spans="2:65" s="1" customFormat="1" ht="16.5" customHeight="1" x14ac:dyDescent="0.2">
      <c r="B232" s="33"/>
      <c r="C232" s="133" t="s">
        <v>1914</v>
      </c>
      <c r="D232" s="133" t="s">
        <v>194</v>
      </c>
      <c r="E232" s="134" t="s">
        <v>6811</v>
      </c>
      <c r="F232" s="135" t="s">
        <v>6670</v>
      </c>
      <c r="G232" s="136" t="s">
        <v>869</v>
      </c>
      <c r="H232" s="137">
        <v>2</v>
      </c>
      <c r="I232" s="138"/>
      <c r="J232" s="139">
        <f>ROUND(I232*H232,2)</f>
        <v>0</v>
      </c>
      <c r="K232" s="135" t="s">
        <v>20</v>
      </c>
      <c r="L232" s="33"/>
      <c r="M232" s="140" t="s">
        <v>20</v>
      </c>
      <c r="N232" s="141" t="s">
        <v>51</v>
      </c>
      <c r="P232" s="142">
        <f>O232*H232</f>
        <v>0</v>
      </c>
      <c r="Q232" s="142">
        <v>0</v>
      </c>
      <c r="R232" s="142">
        <f>Q232*H232</f>
        <v>0</v>
      </c>
      <c r="S232" s="142">
        <v>0</v>
      </c>
      <c r="T232" s="143">
        <f>S232*H232</f>
        <v>0</v>
      </c>
      <c r="AR232" s="144" t="s">
        <v>199</v>
      </c>
      <c r="AT232" s="144" t="s">
        <v>194</v>
      </c>
      <c r="AU232" s="144" t="s">
        <v>89</v>
      </c>
      <c r="AY232" s="18" t="s">
        <v>192</v>
      </c>
      <c r="BE232" s="145">
        <f>IF(N232="základní",J232,0)</f>
        <v>0</v>
      </c>
      <c r="BF232" s="145">
        <f>IF(N232="snížená",J232,0)</f>
        <v>0</v>
      </c>
      <c r="BG232" s="145">
        <f>IF(N232="zákl. přenesená",J232,0)</f>
        <v>0</v>
      </c>
      <c r="BH232" s="145">
        <f>IF(N232="sníž. přenesená",J232,0)</f>
        <v>0</v>
      </c>
      <c r="BI232" s="145">
        <f>IF(N232="nulová",J232,0)</f>
        <v>0</v>
      </c>
      <c r="BJ232" s="18" t="s">
        <v>22</v>
      </c>
      <c r="BK232" s="145">
        <f>ROUND(I232*H232,2)</f>
        <v>0</v>
      </c>
      <c r="BL232" s="18" t="s">
        <v>199</v>
      </c>
      <c r="BM232" s="144" t="s">
        <v>2904</v>
      </c>
    </row>
    <row r="233" spans="2:65" s="1" customFormat="1" ht="19.2" x14ac:dyDescent="0.2">
      <c r="B233" s="33"/>
      <c r="D233" s="151" t="s">
        <v>929</v>
      </c>
      <c r="F233" s="178" t="s">
        <v>6812</v>
      </c>
      <c r="I233" s="148"/>
      <c r="L233" s="33"/>
      <c r="M233" s="149"/>
      <c r="T233" s="54"/>
      <c r="AT233" s="18" t="s">
        <v>929</v>
      </c>
      <c r="AU233" s="18" t="s">
        <v>89</v>
      </c>
    </row>
    <row r="234" spans="2:65" s="1" customFormat="1" ht="16.5" customHeight="1" x14ac:dyDescent="0.2">
      <c r="B234" s="33"/>
      <c r="C234" s="133" t="s">
        <v>913</v>
      </c>
      <c r="D234" s="133" t="s">
        <v>194</v>
      </c>
      <c r="E234" s="134" t="s">
        <v>6813</v>
      </c>
      <c r="F234" s="135" t="s">
        <v>6673</v>
      </c>
      <c r="G234" s="136" t="s">
        <v>869</v>
      </c>
      <c r="H234" s="137">
        <v>2</v>
      </c>
      <c r="I234" s="138"/>
      <c r="J234" s="139">
        <f>ROUND(I234*H234,2)</f>
        <v>0</v>
      </c>
      <c r="K234" s="135" t="s">
        <v>20</v>
      </c>
      <c r="L234" s="33"/>
      <c r="M234" s="140" t="s">
        <v>20</v>
      </c>
      <c r="N234" s="141" t="s">
        <v>51</v>
      </c>
      <c r="P234" s="142">
        <f>O234*H234</f>
        <v>0</v>
      </c>
      <c r="Q234" s="142">
        <v>0</v>
      </c>
      <c r="R234" s="142">
        <f>Q234*H234</f>
        <v>0</v>
      </c>
      <c r="S234" s="142">
        <v>0</v>
      </c>
      <c r="T234" s="143">
        <f>S234*H234</f>
        <v>0</v>
      </c>
      <c r="AR234" s="144" t="s">
        <v>199</v>
      </c>
      <c r="AT234" s="144" t="s">
        <v>194</v>
      </c>
      <c r="AU234" s="144" t="s">
        <v>89</v>
      </c>
      <c r="AY234" s="18" t="s">
        <v>192</v>
      </c>
      <c r="BE234" s="145">
        <f>IF(N234="základní",J234,0)</f>
        <v>0</v>
      </c>
      <c r="BF234" s="145">
        <f>IF(N234="snížená",J234,0)</f>
        <v>0</v>
      </c>
      <c r="BG234" s="145">
        <f>IF(N234="zákl. přenesená",J234,0)</f>
        <v>0</v>
      </c>
      <c r="BH234" s="145">
        <f>IF(N234="sníž. přenesená",J234,0)</f>
        <v>0</v>
      </c>
      <c r="BI234" s="145">
        <f>IF(N234="nulová",J234,0)</f>
        <v>0</v>
      </c>
      <c r="BJ234" s="18" t="s">
        <v>22</v>
      </c>
      <c r="BK234" s="145">
        <f>ROUND(I234*H234,2)</f>
        <v>0</v>
      </c>
      <c r="BL234" s="18" t="s">
        <v>199</v>
      </c>
      <c r="BM234" s="144" t="s">
        <v>2914</v>
      </c>
    </row>
    <row r="235" spans="2:65" s="1" customFormat="1" ht="21.75" customHeight="1" x14ac:dyDescent="0.2">
      <c r="B235" s="33"/>
      <c r="C235" s="133" t="s">
        <v>918</v>
      </c>
      <c r="D235" s="133" t="s">
        <v>194</v>
      </c>
      <c r="E235" s="134" t="s">
        <v>6814</v>
      </c>
      <c r="F235" s="135" t="s">
        <v>6815</v>
      </c>
      <c r="G235" s="136" t="s">
        <v>869</v>
      </c>
      <c r="H235" s="137">
        <v>2</v>
      </c>
      <c r="I235" s="138"/>
      <c r="J235" s="139">
        <f>ROUND(I235*H235,2)</f>
        <v>0</v>
      </c>
      <c r="K235" s="135" t="s">
        <v>20</v>
      </c>
      <c r="L235" s="33"/>
      <c r="M235" s="140" t="s">
        <v>20</v>
      </c>
      <c r="N235" s="141" t="s">
        <v>51</v>
      </c>
      <c r="P235" s="142">
        <f>O235*H235</f>
        <v>0</v>
      </c>
      <c r="Q235" s="142">
        <v>0</v>
      </c>
      <c r="R235" s="142">
        <f>Q235*H235</f>
        <v>0</v>
      </c>
      <c r="S235" s="142">
        <v>0</v>
      </c>
      <c r="T235" s="143">
        <f>S235*H235</f>
        <v>0</v>
      </c>
      <c r="AR235" s="144" t="s">
        <v>199</v>
      </c>
      <c r="AT235" s="144" t="s">
        <v>194</v>
      </c>
      <c r="AU235" s="144" t="s">
        <v>89</v>
      </c>
      <c r="AY235" s="18" t="s">
        <v>192</v>
      </c>
      <c r="BE235" s="145">
        <f>IF(N235="základní",J235,0)</f>
        <v>0</v>
      </c>
      <c r="BF235" s="145">
        <f>IF(N235="snížená",J235,0)</f>
        <v>0</v>
      </c>
      <c r="BG235" s="145">
        <f>IF(N235="zákl. přenesená",J235,0)</f>
        <v>0</v>
      </c>
      <c r="BH235" s="145">
        <f>IF(N235="sníž. přenesená",J235,0)</f>
        <v>0</v>
      </c>
      <c r="BI235" s="145">
        <f>IF(N235="nulová",J235,0)</f>
        <v>0</v>
      </c>
      <c r="BJ235" s="18" t="s">
        <v>22</v>
      </c>
      <c r="BK235" s="145">
        <f>ROUND(I235*H235,2)</f>
        <v>0</v>
      </c>
      <c r="BL235" s="18" t="s">
        <v>199</v>
      </c>
      <c r="BM235" s="144" t="s">
        <v>4996</v>
      </c>
    </row>
    <row r="236" spans="2:65" s="1" customFormat="1" ht="19.2" x14ac:dyDescent="0.2">
      <c r="B236" s="33"/>
      <c r="D236" s="151" t="s">
        <v>929</v>
      </c>
      <c r="F236" s="178" t="s">
        <v>6816</v>
      </c>
      <c r="I236" s="148"/>
      <c r="L236" s="33"/>
      <c r="M236" s="149"/>
      <c r="T236" s="54"/>
      <c r="AT236" s="18" t="s">
        <v>929</v>
      </c>
      <c r="AU236" s="18" t="s">
        <v>89</v>
      </c>
    </row>
    <row r="237" spans="2:65" s="1" customFormat="1" ht="16.5" customHeight="1" x14ac:dyDescent="0.2">
      <c r="B237" s="33"/>
      <c r="C237" s="133" t="s">
        <v>924</v>
      </c>
      <c r="D237" s="133" t="s">
        <v>194</v>
      </c>
      <c r="E237" s="134" t="s">
        <v>6817</v>
      </c>
      <c r="F237" s="135" t="s">
        <v>6694</v>
      </c>
      <c r="G237" s="136" t="s">
        <v>869</v>
      </c>
      <c r="H237" s="137">
        <v>2</v>
      </c>
      <c r="I237" s="138"/>
      <c r="J237" s="139">
        <f>ROUND(I237*H237,2)</f>
        <v>0</v>
      </c>
      <c r="K237" s="135" t="s">
        <v>20</v>
      </c>
      <c r="L237" s="33"/>
      <c r="M237" s="140" t="s">
        <v>20</v>
      </c>
      <c r="N237" s="141" t="s">
        <v>51</v>
      </c>
      <c r="P237" s="142">
        <f>O237*H237</f>
        <v>0</v>
      </c>
      <c r="Q237" s="142">
        <v>0</v>
      </c>
      <c r="R237" s="142">
        <f>Q237*H237</f>
        <v>0</v>
      </c>
      <c r="S237" s="142">
        <v>0</v>
      </c>
      <c r="T237" s="143">
        <f>S237*H237</f>
        <v>0</v>
      </c>
      <c r="AR237" s="144" t="s">
        <v>199</v>
      </c>
      <c r="AT237" s="144" t="s">
        <v>194</v>
      </c>
      <c r="AU237" s="144" t="s">
        <v>89</v>
      </c>
      <c r="AY237" s="18" t="s">
        <v>192</v>
      </c>
      <c r="BE237" s="145">
        <f>IF(N237="základní",J237,0)</f>
        <v>0</v>
      </c>
      <c r="BF237" s="145">
        <f>IF(N237="snížená",J237,0)</f>
        <v>0</v>
      </c>
      <c r="BG237" s="145">
        <f>IF(N237="zákl. přenesená",J237,0)</f>
        <v>0</v>
      </c>
      <c r="BH237" s="145">
        <f>IF(N237="sníž. přenesená",J237,0)</f>
        <v>0</v>
      </c>
      <c r="BI237" s="145">
        <f>IF(N237="nulová",J237,0)</f>
        <v>0</v>
      </c>
      <c r="BJ237" s="18" t="s">
        <v>22</v>
      </c>
      <c r="BK237" s="145">
        <f>ROUND(I237*H237,2)</f>
        <v>0</v>
      </c>
      <c r="BL237" s="18" t="s">
        <v>199</v>
      </c>
      <c r="BM237" s="144" t="s">
        <v>2934</v>
      </c>
    </row>
    <row r="238" spans="2:65" s="1" customFormat="1" ht="16.5" customHeight="1" x14ac:dyDescent="0.2">
      <c r="B238" s="33"/>
      <c r="C238" s="133" t="s">
        <v>936</v>
      </c>
      <c r="D238" s="133" t="s">
        <v>194</v>
      </c>
      <c r="E238" s="134" t="s">
        <v>6818</v>
      </c>
      <c r="F238" s="135" t="s">
        <v>6791</v>
      </c>
      <c r="G238" s="136" t="s">
        <v>234</v>
      </c>
      <c r="H238" s="137">
        <v>6</v>
      </c>
      <c r="I238" s="138"/>
      <c r="J238" s="139">
        <f>ROUND(I238*H238,2)</f>
        <v>0</v>
      </c>
      <c r="K238" s="135" t="s">
        <v>20</v>
      </c>
      <c r="L238" s="33"/>
      <c r="M238" s="140" t="s">
        <v>20</v>
      </c>
      <c r="N238" s="141" t="s">
        <v>51</v>
      </c>
      <c r="P238" s="142">
        <f>O238*H238</f>
        <v>0</v>
      </c>
      <c r="Q238" s="142">
        <v>0</v>
      </c>
      <c r="R238" s="142">
        <f>Q238*H238</f>
        <v>0</v>
      </c>
      <c r="S238" s="142">
        <v>0</v>
      </c>
      <c r="T238" s="143">
        <f>S238*H238</f>
        <v>0</v>
      </c>
      <c r="AR238" s="144" t="s">
        <v>199</v>
      </c>
      <c r="AT238" s="144" t="s">
        <v>194</v>
      </c>
      <c r="AU238" s="144" t="s">
        <v>89</v>
      </c>
      <c r="AY238" s="18" t="s">
        <v>192</v>
      </c>
      <c r="BE238" s="145">
        <f>IF(N238="základní",J238,0)</f>
        <v>0</v>
      </c>
      <c r="BF238" s="145">
        <f>IF(N238="snížená",J238,0)</f>
        <v>0</v>
      </c>
      <c r="BG238" s="145">
        <f>IF(N238="zákl. přenesená",J238,0)</f>
        <v>0</v>
      </c>
      <c r="BH238" s="145">
        <f>IF(N238="sníž. přenesená",J238,0)</f>
        <v>0</v>
      </c>
      <c r="BI238" s="145">
        <f>IF(N238="nulová",J238,0)</f>
        <v>0</v>
      </c>
      <c r="BJ238" s="18" t="s">
        <v>22</v>
      </c>
      <c r="BK238" s="145">
        <f>ROUND(I238*H238,2)</f>
        <v>0</v>
      </c>
      <c r="BL238" s="18" t="s">
        <v>199</v>
      </c>
      <c r="BM238" s="144" t="s">
        <v>2944</v>
      </c>
    </row>
    <row r="239" spans="2:65" s="1" customFormat="1" ht="28.8" x14ac:dyDescent="0.2">
      <c r="B239" s="33"/>
      <c r="D239" s="151" t="s">
        <v>929</v>
      </c>
      <c r="F239" s="178" t="s">
        <v>6819</v>
      </c>
      <c r="I239" s="148"/>
      <c r="L239" s="33"/>
      <c r="M239" s="149"/>
      <c r="T239" s="54"/>
      <c r="AT239" s="18" t="s">
        <v>929</v>
      </c>
      <c r="AU239" s="18" t="s">
        <v>89</v>
      </c>
    </row>
    <row r="240" spans="2:65" s="1" customFormat="1" ht="16.5" customHeight="1" x14ac:dyDescent="0.2">
      <c r="B240" s="33"/>
      <c r="C240" s="133" t="s">
        <v>956</v>
      </c>
      <c r="D240" s="133" t="s">
        <v>194</v>
      </c>
      <c r="E240" s="134" t="s">
        <v>6820</v>
      </c>
      <c r="F240" s="135" t="s">
        <v>6725</v>
      </c>
      <c r="G240" s="136" t="s">
        <v>234</v>
      </c>
      <c r="H240" s="137">
        <v>6</v>
      </c>
      <c r="I240" s="138"/>
      <c r="J240" s="139">
        <f>ROUND(I240*H240,2)</f>
        <v>0</v>
      </c>
      <c r="K240" s="135" t="s">
        <v>20</v>
      </c>
      <c r="L240" s="33"/>
      <c r="M240" s="140" t="s">
        <v>20</v>
      </c>
      <c r="N240" s="141" t="s">
        <v>51</v>
      </c>
      <c r="P240" s="142">
        <f>O240*H240</f>
        <v>0</v>
      </c>
      <c r="Q240" s="142">
        <v>0</v>
      </c>
      <c r="R240" s="142">
        <f>Q240*H240</f>
        <v>0</v>
      </c>
      <c r="S240" s="142">
        <v>0</v>
      </c>
      <c r="T240" s="143">
        <f>S240*H240</f>
        <v>0</v>
      </c>
      <c r="AR240" s="144" t="s">
        <v>199</v>
      </c>
      <c r="AT240" s="144" t="s">
        <v>194</v>
      </c>
      <c r="AU240" s="144" t="s">
        <v>89</v>
      </c>
      <c r="AY240" s="18" t="s">
        <v>192</v>
      </c>
      <c r="BE240" s="145">
        <f>IF(N240="základní",J240,0)</f>
        <v>0</v>
      </c>
      <c r="BF240" s="145">
        <f>IF(N240="snížená",J240,0)</f>
        <v>0</v>
      </c>
      <c r="BG240" s="145">
        <f>IF(N240="zákl. přenesená",J240,0)</f>
        <v>0</v>
      </c>
      <c r="BH240" s="145">
        <f>IF(N240="sníž. přenesená",J240,0)</f>
        <v>0</v>
      </c>
      <c r="BI240" s="145">
        <f>IF(N240="nulová",J240,0)</f>
        <v>0</v>
      </c>
      <c r="BJ240" s="18" t="s">
        <v>22</v>
      </c>
      <c r="BK240" s="145">
        <f>ROUND(I240*H240,2)</f>
        <v>0</v>
      </c>
      <c r="BL240" s="18" t="s">
        <v>199</v>
      </c>
      <c r="BM240" s="144" t="s">
        <v>2954</v>
      </c>
    </row>
    <row r="241" spans="2:65" s="1" customFormat="1" ht="21.75" customHeight="1" x14ac:dyDescent="0.2">
      <c r="B241" s="33"/>
      <c r="C241" s="133" t="s">
        <v>981</v>
      </c>
      <c r="D241" s="133" t="s">
        <v>194</v>
      </c>
      <c r="E241" s="134" t="s">
        <v>6821</v>
      </c>
      <c r="F241" s="135" t="s">
        <v>6822</v>
      </c>
      <c r="G241" s="136" t="s">
        <v>269</v>
      </c>
      <c r="H241" s="137">
        <v>6</v>
      </c>
      <c r="I241" s="138"/>
      <c r="J241" s="139">
        <f>ROUND(I241*H241,2)</f>
        <v>0</v>
      </c>
      <c r="K241" s="135" t="s">
        <v>20</v>
      </c>
      <c r="L241" s="33"/>
      <c r="M241" s="140" t="s">
        <v>20</v>
      </c>
      <c r="N241" s="141" t="s">
        <v>51</v>
      </c>
      <c r="P241" s="142">
        <f>O241*H241</f>
        <v>0</v>
      </c>
      <c r="Q241" s="142">
        <v>0</v>
      </c>
      <c r="R241" s="142">
        <f>Q241*H241</f>
        <v>0</v>
      </c>
      <c r="S241" s="142">
        <v>0</v>
      </c>
      <c r="T241" s="143">
        <f>S241*H241</f>
        <v>0</v>
      </c>
      <c r="AR241" s="144" t="s">
        <v>199</v>
      </c>
      <c r="AT241" s="144" t="s">
        <v>194</v>
      </c>
      <c r="AU241" s="144" t="s">
        <v>89</v>
      </c>
      <c r="AY241" s="18" t="s">
        <v>192</v>
      </c>
      <c r="BE241" s="145">
        <f>IF(N241="základní",J241,0)</f>
        <v>0</v>
      </c>
      <c r="BF241" s="145">
        <f>IF(N241="snížená",J241,0)</f>
        <v>0</v>
      </c>
      <c r="BG241" s="145">
        <f>IF(N241="zákl. přenesená",J241,0)</f>
        <v>0</v>
      </c>
      <c r="BH241" s="145">
        <f>IF(N241="sníž. přenesená",J241,0)</f>
        <v>0</v>
      </c>
      <c r="BI241" s="145">
        <f>IF(N241="nulová",J241,0)</f>
        <v>0</v>
      </c>
      <c r="BJ241" s="18" t="s">
        <v>22</v>
      </c>
      <c r="BK241" s="145">
        <f>ROUND(I241*H241,2)</f>
        <v>0</v>
      </c>
      <c r="BL241" s="18" t="s">
        <v>199</v>
      </c>
      <c r="BM241" s="144" t="s">
        <v>2965</v>
      </c>
    </row>
    <row r="242" spans="2:65" s="1" customFormat="1" ht="19.2" x14ac:dyDescent="0.2">
      <c r="B242" s="33"/>
      <c r="D242" s="151" t="s">
        <v>929</v>
      </c>
      <c r="F242" s="178" t="s">
        <v>6728</v>
      </c>
      <c r="I242" s="148"/>
      <c r="L242" s="33"/>
      <c r="M242" s="149"/>
      <c r="T242" s="54"/>
      <c r="AT242" s="18" t="s">
        <v>929</v>
      </c>
      <c r="AU242" s="18" t="s">
        <v>89</v>
      </c>
    </row>
    <row r="243" spans="2:65" s="1" customFormat="1" ht="16.5" customHeight="1" x14ac:dyDescent="0.2">
      <c r="B243" s="33"/>
      <c r="C243" s="133" t="s">
        <v>988</v>
      </c>
      <c r="D243" s="133" t="s">
        <v>194</v>
      </c>
      <c r="E243" s="134" t="s">
        <v>6823</v>
      </c>
      <c r="F243" s="135" t="s">
        <v>6725</v>
      </c>
      <c r="G243" s="136" t="s">
        <v>269</v>
      </c>
      <c r="H243" s="137">
        <v>6</v>
      </c>
      <c r="I243" s="138"/>
      <c r="J243" s="139">
        <f>ROUND(I243*H243,2)</f>
        <v>0</v>
      </c>
      <c r="K243" s="135" t="s">
        <v>20</v>
      </c>
      <c r="L243" s="33"/>
      <c r="M243" s="140" t="s">
        <v>20</v>
      </c>
      <c r="N243" s="141" t="s">
        <v>51</v>
      </c>
      <c r="P243" s="142">
        <f>O243*H243</f>
        <v>0</v>
      </c>
      <c r="Q243" s="142">
        <v>0</v>
      </c>
      <c r="R243" s="142">
        <f>Q243*H243</f>
        <v>0</v>
      </c>
      <c r="S243" s="142">
        <v>0</v>
      </c>
      <c r="T243" s="143">
        <f>S243*H243</f>
        <v>0</v>
      </c>
      <c r="AR243" s="144" t="s">
        <v>199</v>
      </c>
      <c r="AT243" s="144" t="s">
        <v>194</v>
      </c>
      <c r="AU243" s="144" t="s">
        <v>89</v>
      </c>
      <c r="AY243" s="18" t="s">
        <v>192</v>
      </c>
      <c r="BE243" s="145">
        <f>IF(N243="základní",J243,0)</f>
        <v>0</v>
      </c>
      <c r="BF243" s="145">
        <f>IF(N243="snížená",J243,0)</f>
        <v>0</v>
      </c>
      <c r="BG243" s="145">
        <f>IF(N243="zákl. přenesená",J243,0)</f>
        <v>0</v>
      </c>
      <c r="BH243" s="145">
        <f>IF(N243="sníž. přenesená",J243,0)</f>
        <v>0</v>
      </c>
      <c r="BI243" s="145">
        <f>IF(N243="nulová",J243,0)</f>
        <v>0</v>
      </c>
      <c r="BJ243" s="18" t="s">
        <v>22</v>
      </c>
      <c r="BK243" s="145">
        <f>ROUND(I243*H243,2)</f>
        <v>0</v>
      </c>
      <c r="BL243" s="18" t="s">
        <v>199</v>
      </c>
      <c r="BM243" s="144" t="s">
        <v>2979</v>
      </c>
    </row>
    <row r="244" spans="2:65" s="1" customFormat="1" ht="16.5" customHeight="1" x14ac:dyDescent="0.2">
      <c r="B244" s="33"/>
      <c r="C244" s="133" t="s">
        <v>1003</v>
      </c>
      <c r="D244" s="133" t="s">
        <v>194</v>
      </c>
      <c r="E244" s="134" t="s">
        <v>6824</v>
      </c>
      <c r="F244" s="135" t="s">
        <v>6794</v>
      </c>
      <c r="G244" s="136" t="s">
        <v>269</v>
      </c>
      <c r="H244" s="137">
        <v>10</v>
      </c>
      <c r="I244" s="138"/>
      <c r="J244" s="139">
        <f>ROUND(I244*H244,2)</f>
        <v>0</v>
      </c>
      <c r="K244" s="135" t="s">
        <v>20</v>
      </c>
      <c r="L244" s="33"/>
      <c r="M244" s="140" t="s">
        <v>20</v>
      </c>
      <c r="N244" s="141" t="s">
        <v>51</v>
      </c>
      <c r="P244" s="142">
        <f>O244*H244</f>
        <v>0</v>
      </c>
      <c r="Q244" s="142">
        <v>0</v>
      </c>
      <c r="R244" s="142">
        <f>Q244*H244</f>
        <v>0</v>
      </c>
      <c r="S244" s="142">
        <v>0</v>
      </c>
      <c r="T244" s="143">
        <f>S244*H244</f>
        <v>0</v>
      </c>
      <c r="AR244" s="144" t="s">
        <v>199</v>
      </c>
      <c r="AT244" s="144" t="s">
        <v>194</v>
      </c>
      <c r="AU244" s="144" t="s">
        <v>89</v>
      </c>
      <c r="AY244" s="18" t="s">
        <v>192</v>
      </c>
      <c r="BE244" s="145">
        <f>IF(N244="základní",J244,0)</f>
        <v>0</v>
      </c>
      <c r="BF244" s="145">
        <f>IF(N244="snížená",J244,0)</f>
        <v>0</v>
      </c>
      <c r="BG244" s="145">
        <f>IF(N244="zákl. přenesená",J244,0)</f>
        <v>0</v>
      </c>
      <c r="BH244" s="145">
        <f>IF(N244="sníž. přenesená",J244,0)</f>
        <v>0</v>
      </c>
      <c r="BI244" s="145">
        <f>IF(N244="nulová",J244,0)</f>
        <v>0</v>
      </c>
      <c r="BJ244" s="18" t="s">
        <v>22</v>
      </c>
      <c r="BK244" s="145">
        <f>ROUND(I244*H244,2)</f>
        <v>0</v>
      </c>
      <c r="BL244" s="18" t="s">
        <v>199</v>
      </c>
      <c r="BM244" s="144" t="s">
        <v>2989</v>
      </c>
    </row>
    <row r="245" spans="2:65" s="1" customFormat="1" ht="19.2" x14ac:dyDescent="0.2">
      <c r="B245" s="33"/>
      <c r="D245" s="151" t="s">
        <v>929</v>
      </c>
      <c r="F245" s="178" t="s">
        <v>6728</v>
      </c>
      <c r="I245" s="148"/>
      <c r="L245" s="33"/>
      <c r="M245" s="149"/>
      <c r="T245" s="54"/>
      <c r="AT245" s="18" t="s">
        <v>929</v>
      </c>
      <c r="AU245" s="18" t="s">
        <v>89</v>
      </c>
    </row>
    <row r="246" spans="2:65" s="1" customFormat="1" ht="16.5" customHeight="1" x14ac:dyDescent="0.2">
      <c r="B246" s="33"/>
      <c r="C246" s="133" t="s">
        <v>1015</v>
      </c>
      <c r="D246" s="133" t="s">
        <v>194</v>
      </c>
      <c r="E246" s="134" t="s">
        <v>6825</v>
      </c>
      <c r="F246" s="135" t="s">
        <v>6725</v>
      </c>
      <c r="G246" s="136" t="s">
        <v>269</v>
      </c>
      <c r="H246" s="137">
        <v>10</v>
      </c>
      <c r="I246" s="138"/>
      <c r="J246" s="139">
        <f>ROUND(I246*H246,2)</f>
        <v>0</v>
      </c>
      <c r="K246" s="135" t="s">
        <v>20</v>
      </c>
      <c r="L246" s="33"/>
      <c r="M246" s="140" t="s">
        <v>20</v>
      </c>
      <c r="N246" s="141" t="s">
        <v>51</v>
      </c>
      <c r="P246" s="142">
        <f>O246*H246</f>
        <v>0</v>
      </c>
      <c r="Q246" s="142">
        <v>0</v>
      </c>
      <c r="R246" s="142">
        <f>Q246*H246</f>
        <v>0</v>
      </c>
      <c r="S246" s="142">
        <v>0</v>
      </c>
      <c r="T246" s="143">
        <f>S246*H246</f>
        <v>0</v>
      </c>
      <c r="AR246" s="144" t="s">
        <v>199</v>
      </c>
      <c r="AT246" s="144" t="s">
        <v>194</v>
      </c>
      <c r="AU246" s="144" t="s">
        <v>89</v>
      </c>
      <c r="AY246" s="18" t="s">
        <v>192</v>
      </c>
      <c r="BE246" s="145">
        <f>IF(N246="základní",J246,0)</f>
        <v>0</v>
      </c>
      <c r="BF246" s="145">
        <f>IF(N246="snížená",J246,0)</f>
        <v>0</v>
      </c>
      <c r="BG246" s="145">
        <f>IF(N246="zákl. přenesená",J246,0)</f>
        <v>0</v>
      </c>
      <c r="BH246" s="145">
        <f>IF(N246="sníž. přenesená",J246,0)</f>
        <v>0</v>
      </c>
      <c r="BI246" s="145">
        <f>IF(N246="nulová",J246,0)</f>
        <v>0</v>
      </c>
      <c r="BJ246" s="18" t="s">
        <v>22</v>
      </c>
      <c r="BK246" s="145">
        <f>ROUND(I246*H246,2)</f>
        <v>0</v>
      </c>
      <c r="BL246" s="18" t="s">
        <v>199</v>
      </c>
      <c r="BM246" s="144" t="s">
        <v>2999</v>
      </c>
    </row>
    <row r="247" spans="2:65" s="1" customFormat="1" ht="16.5" customHeight="1" x14ac:dyDescent="0.2">
      <c r="B247" s="33"/>
      <c r="C247" s="133" t="s">
        <v>1043</v>
      </c>
      <c r="D247" s="133" t="s">
        <v>194</v>
      </c>
      <c r="E247" s="134" t="s">
        <v>6826</v>
      </c>
      <c r="F247" s="135" t="s">
        <v>6827</v>
      </c>
      <c r="G247" s="136" t="s">
        <v>234</v>
      </c>
      <c r="H247" s="137">
        <v>4</v>
      </c>
      <c r="I247" s="138"/>
      <c r="J247" s="139">
        <f>ROUND(I247*H247,2)</f>
        <v>0</v>
      </c>
      <c r="K247" s="135" t="s">
        <v>20</v>
      </c>
      <c r="L247" s="33"/>
      <c r="M247" s="140" t="s">
        <v>20</v>
      </c>
      <c r="N247" s="141" t="s">
        <v>51</v>
      </c>
      <c r="P247" s="142">
        <f>O247*H247</f>
        <v>0</v>
      </c>
      <c r="Q247" s="142">
        <v>0</v>
      </c>
      <c r="R247" s="142">
        <f>Q247*H247</f>
        <v>0</v>
      </c>
      <c r="S247" s="142">
        <v>0</v>
      </c>
      <c r="T247" s="143">
        <f>S247*H247</f>
        <v>0</v>
      </c>
      <c r="AR247" s="144" t="s">
        <v>199</v>
      </c>
      <c r="AT247" s="144" t="s">
        <v>194</v>
      </c>
      <c r="AU247" s="144" t="s">
        <v>89</v>
      </c>
      <c r="AY247" s="18" t="s">
        <v>192</v>
      </c>
      <c r="BE247" s="145">
        <f>IF(N247="základní",J247,0)</f>
        <v>0</v>
      </c>
      <c r="BF247" s="145">
        <f>IF(N247="snížená",J247,0)</f>
        <v>0</v>
      </c>
      <c r="BG247" s="145">
        <f>IF(N247="zákl. přenesená",J247,0)</f>
        <v>0</v>
      </c>
      <c r="BH247" s="145">
        <f>IF(N247="sníž. přenesená",J247,0)</f>
        <v>0</v>
      </c>
      <c r="BI247" s="145">
        <f>IF(N247="nulová",J247,0)</f>
        <v>0</v>
      </c>
      <c r="BJ247" s="18" t="s">
        <v>22</v>
      </c>
      <c r="BK247" s="145">
        <f>ROUND(I247*H247,2)</f>
        <v>0</v>
      </c>
      <c r="BL247" s="18" t="s">
        <v>199</v>
      </c>
      <c r="BM247" s="144" t="s">
        <v>3007</v>
      </c>
    </row>
    <row r="248" spans="2:65" s="1" customFormat="1" ht="19.2" x14ac:dyDescent="0.2">
      <c r="B248" s="33"/>
      <c r="D248" s="151" t="s">
        <v>929</v>
      </c>
      <c r="F248" s="178" t="s">
        <v>6798</v>
      </c>
      <c r="I248" s="148"/>
      <c r="L248" s="33"/>
      <c r="M248" s="149"/>
      <c r="T248" s="54"/>
      <c r="AT248" s="18" t="s">
        <v>929</v>
      </c>
      <c r="AU248" s="18" t="s">
        <v>89</v>
      </c>
    </row>
    <row r="249" spans="2:65" s="1" customFormat="1" ht="16.5" customHeight="1" x14ac:dyDescent="0.2">
      <c r="B249" s="33"/>
      <c r="C249" s="133" t="s">
        <v>1052</v>
      </c>
      <c r="D249" s="133" t="s">
        <v>194</v>
      </c>
      <c r="E249" s="134" t="s">
        <v>6828</v>
      </c>
      <c r="F249" s="135" t="s">
        <v>6737</v>
      </c>
      <c r="G249" s="136" t="s">
        <v>234</v>
      </c>
      <c r="H249" s="137">
        <v>4</v>
      </c>
      <c r="I249" s="138"/>
      <c r="J249" s="139">
        <f>ROUND(I249*H249,2)</f>
        <v>0</v>
      </c>
      <c r="K249" s="135" t="s">
        <v>20</v>
      </c>
      <c r="L249" s="33"/>
      <c r="M249" s="140" t="s">
        <v>20</v>
      </c>
      <c r="N249" s="141" t="s">
        <v>51</v>
      </c>
      <c r="P249" s="142">
        <f>O249*H249</f>
        <v>0</v>
      </c>
      <c r="Q249" s="142">
        <v>0</v>
      </c>
      <c r="R249" s="142">
        <f>Q249*H249</f>
        <v>0</v>
      </c>
      <c r="S249" s="142">
        <v>0</v>
      </c>
      <c r="T249" s="143">
        <f>S249*H249</f>
        <v>0</v>
      </c>
      <c r="AR249" s="144" t="s">
        <v>199</v>
      </c>
      <c r="AT249" s="144" t="s">
        <v>194</v>
      </c>
      <c r="AU249" s="144" t="s">
        <v>89</v>
      </c>
      <c r="AY249" s="18" t="s">
        <v>192</v>
      </c>
      <c r="BE249" s="145">
        <f>IF(N249="základní",J249,0)</f>
        <v>0</v>
      </c>
      <c r="BF249" s="145">
        <f>IF(N249="snížená",J249,0)</f>
        <v>0</v>
      </c>
      <c r="BG249" s="145">
        <f>IF(N249="zákl. přenesená",J249,0)</f>
        <v>0</v>
      </c>
      <c r="BH249" s="145">
        <f>IF(N249="sníž. přenesená",J249,0)</f>
        <v>0</v>
      </c>
      <c r="BI249" s="145">
        <f>IF(N249="nulová",J249,0)</f>
        <v>0</v>
      </c>
      <c r="BJ249" s="18" t="s">
        <v>22</v>
      </c>
      <c r="BK249" s="145">
        <f>ROUND(I249*H249,2)</f>
        <v>0</v>
      </c>
      <c r="BL249" s="18" t="s">
        <v>199</v>
      </c>
      <c r="BM249" s="144" t="s">
        <v>3017</v>
      </c>
    </row>
    <row r="250" spans="2:65" s="11" customFormat="1" ht="22.8" customHeight="1" x14ac:dyDescent="0.25">
      <c r="B250" s="121"/>
      <c r="D250" s="122" t="s">
        <v>79</v>
      </c>
      <c r="E250" s="131" t="s">
        <v>199</v>
      </c>
      <c r="F250" s="131" t="s">
        <v>6829</v>
      </c>
      <c r="I250" s="124"/>
      <c r="J250" s="132">
        <f>BK250</f>
        <v>0</v>
      </c>
      <c r="L250" s="121"/>
      <c r="M250" s="126"/>
      <c r="P250" s="127">
        <f>SUM(P251:P283)</f>
        <v>0</v>
      </c>
      <c r="R250" s="127">
        <f>SUM(R251:R283)</f>
        <v>0</v>
      </c>
      <c r="T250" s="128">
        <f>SUM(T251:T283)</f>
        <v>0</v>
      </c>
      <c r="AR250" s="122" t="s">
        <v>22</v>
      </c>
      <c r="AT250" s="129" t="s">
        <v>79</v>
      </c>
      <c r="AU250" s="129" t="s">
        <v>22</v>
      </c>
      <c r="AY250" s="122" t="s">
        <v>192</v>
      </c>
      <c r="BK250" s="130">
        <f>SUM(BK251:BK283)</f>
        <v>0</v>
      </c>
    </row>
    <row r="251" spans="2:65" s="1" customFormat="1" ht="24.15" customHeight="1" x14ac:dyDescent="0.2">
      <c r="B251" s="33"/>
      <c r="C251" s="133" t="s">
        <v>1070</v>
      </c>
      <c r="D251" s="133" t="s">
        <v>194</v>
      </c>
      <c r="E251" s="134" t="s">
        <v>6830</v>
      </c>
      <c r="F251" s="135" t="s">
        <v>6831</v>
      </c>
      <c r="G251" s="136" t="s">
        <v>869</v>
      </c>
      <c r="H251" s="137">
        <v>1</v>
      </c>
      <c r="I251" s="138"/>
      <c r="J251" s="139">
        <f>ROUND(I251*H251,2)</f>
        <v>0</v>
      </c>
      <c r="K251" s="135" t="s">
        <v>20</v>
      </c>
      <c r="L251" s="33"/>
      <c r="M251" s="140" t="s">
        <v>20</v>
      </c>
      <c r="N251" s="141" t="s">
        <v>51</v>
      </c>
      <c r="P251" s="142">
        <f>O251*H251</f>
        <v>0</v>
      </c>
      <c r="Q251" s="142">
        <v>0</v>
      </c>
      <c r="R251" s="142">
        <f>Q251*H251</f>
        <v>0</v>
      </c>
      <c r="S251" s="142">
        <v>0</v>
      </c>
      <c r="T251" s="143">
        <f>S251*H251</f>
        <v>0</v>
      </c>
      <c r="AR251" s="144" t="s">
        <v>199</v>
      </c>
      <c r="AT251" s="144" t="s">
        <v>194</v>
      </c>
      <c r="AU251" s="144" t="s">
        <v>89</v>
      </c>
      <c r="AY251" s="18" t="s">
        <v>192</v>
      </c>
      <c r="BE251" s="145">
        <f>IF(N251="základní",J251,0)</f>
        <v>0</v>
      </c>
      <c r="BF251" s="145">
        <f>IF(N251="snížená",J251,0)</f>
        <v>0</v>
      </c>
      <c r="BG251" s="145">
        <f>IF(N251="zákl. přenesená",J251,0)</f>
        <v>0</v>
      </c>
      <c r="BH251" s="145">
        <f>IF(N251="sníž. přenesená",J251,0)</f>
        <v>0</v>
      </c>
      <c r="BI251" s="145">
        <f>IF(N251="nulová",J251,0)</f>
        <v>0</v>
      </c>
      <c r="BJ251" s="18" t="s">
        <v>22</v>
      </c>
      <c r="BK251" s="145">
        <f>ROUND(I251*H251,2)</f>
        <v>0</v>
      </c>
      <c r="BL251" s="18" t="s">
        <v>199</v>
      </c>
      <c r="BM251" s="144" t="s">
        <v>3024</v>
      </c>
    </row>
    <row r="252" spans="2:65" s="1" customFormat="1" ht="19.2" x14ac:dyDescent="0.2">
      <c r="B252" s="33"/>
      <c r="D252" s="151" t="s">
        <v>929</v>
      </c>
      <c r="F252" s="178" t="s">
        <v>6832</v>
      </c>
      <c r="I252" s="148"/>
      <c r="L252" s="33"/>
      <c r="M252" s="149"/>
      <c r="T252" s="54"/>
      <c r="AT252" s="18" t="s">
        <v>929</v>
      </c>
      <c r="AU252" s="18" t="s">
        <v>89</v>
      </c>
    </row>
    <row r="253" spans="2:65" s="1" customFormat="1" ht="16.5" customHeight="1" x14ac:dyDescent="0.2">
      <c r="B253" s="33"/>
      <c r="C253" s="133" t="s">
        <v>28</v>
      </c>
      <c r="D253" s="133" t="s">
        <v>194</v>
      </c>
      <c r="E253" s="134" t="s">
        <v>6833</v>
      </c>
      <c r="F253" s="135" t="s">
        <v>6806</v>
      </c>
      <c r="G253" s="136" t="s">
        <v>869</v>
      </c>
      <c r="H253" s="137">
        <v>1</v>
      </c>
      <c r="I253" s="138"/>
      <c r="J253" s="139">
        <f>ROUND(I253*H253,2)</f>
        <v>0</v>
      </c>
      <c r="K253" s="135" t="s">
        <v>20</v>
      </c>
      <c r="L253" s="33"/>
      <c r="M253" s="140" t="s">
        <v>20</v>
      </c>
      <c r="N253" s="141" t="s">
        <v>51</v>
      </c>
      <c r="P253" s="142">
        <f>O253*H253</f>
        <v>0</v>
      </c>
      <c r="Q253" s="142">
        <v>0</v>
      </c>
      <c r="R253" s="142">
        <f>Q253*H253</f>
        <v>0</v>
      </c>
      <c r="S253" s="142">
        <v>0</v>
      </c>
      <c r="T253" s="143">
        <f>S253*H253</f>
        <v>0</v>
      </c>
      <c r="AR253" s="144" t="s">
        <v>199</v>
      </c>
      <c r="AT253" s="144" t="s">
        <v>194</v>
      </c>
      <c r="AU253" s="144" t="s">
        <v>89</v>
      </c>
      <c r="AY253" s="18" t="s">
        <v>192</v>
      </c>
      <c r="BE253" s="145">
        <f>IF(N253="základní",J253,0)</f>
        <v>0</v>
      </c>
      <c r="BF253" s="145">
        <f>IF(N253="snížená",J253,0)</f>
        <v>0</v>
      </c>
      <c r="BG253" s="145">
        <f>IF(N253="zákl. přenesená",J253,0)</f>
        <v>0</v>
      </c>
      <c r="BH253" s="145">
        <f>IF(N253="sníž. přenesená",J253,0)</f>
        <v>0</v>
      </c>
      <c r="BI253" s="145">
        <f>IF(N253="nulová",J253,0)</f>
        <v>0</v>
      </c>
      <c r="BJ253" s="18" t="s">
        <v>22</v>
      </c>
      <c r="BK253" s="145">
        <f>ROUND(I253*H253,2)</f>
        <v>0</v>
      </c>
      <c r="BL253" s="18" t="s">
        <v>199</v>
      </c>
      <c r="BM253" s="144" t="s">
        <v>3029</v>
      </c>
    </row>
    <row r="254" spans="2:65" s="1" customFormat="1" ht="24.15" customHeight="1" x14ac:dyDescent="0.2">
      <c r="B254" s="33"/>
      <c r="C254" s="133" t="s">
        <v>1083</v>
      </c>
      <c r="D254" s="133" t="s">
        <v>194</v>
      </c>
      <c r="E254" s="134" t="s">
        <v>6834</v>
      </c>
      <c r="F254" s="135" t="s">
        <v>6835</v>
      </c>
      <c r="G254" s="136" t="s">
        <v>869</v>
      </c>
      <c r="H254" s="137">
        <v>1</v>
      </c>
      <c r="I254" s="138"/>
      <c r="J254" s="139">
        <f>ROUND(I254*H254,2)</f>
        <v>0</v>
      </c>
      <c r="K254" s="135" t="s">
        <v>20</v>
      </c>
      <c r="L254" s="33"/>
      <c r="M254" s="140" t="s">
        <v>20</v>
      </c>
      <c r="N254" s="141" t="s">
        <v>51</v>
      </c>
      <c r="P254" s="142">
        <f>O254*H254</f>
        <v>0</v>
      </c>
      <c r="Q254" s="142">
        <v>0</v>
      </c>
      <c r="R254" s="142">
        <f>Q254*H254</f>
        <v>0</v>
      </c>
      <c r="S254" s="142">
        <v>0</v>
      </c>
      <c r="T254" s="143">
        <f>S254*H254</f>
        <v>0</v>
      </c>
      <c r="AR254" s="144" t="s">
        <v>199</v>
      </c>
      <c r="AT254" s="144" t="s">
        <v>194</v>
      </c>
      <c r="AU254" s="144" t="s">
        <v>89</v>
      </c>
      <c r="AY254" s="18" t="s">
        <v>192</v>
      </c>
      <c r="BE254" s="145">
        <f>IF(N254="základní",J254,0)</f>
        <v>0</v>
      </c>
      <c r="BF254" s="145">
        <f>IF(N254="snížená",J254,0)</f>
        <v>0</v>
      </c>
      <c r="BG254" s="145">
        <f>IF(N254="zákl. přenesená",J254,0)</f>
        <v>0</v>
      </c>
      <c r="BH254" s="145">
        <f>IF(N254="sníž. přenesená",J254,0)</f>
        <v>0</v>
      </c>
      <c r="BI254" s="145">
        <f>IF(N254="nulová",J254,0)</f>
        <v>0</v>
      </c>
      <c r="BJ254" s="18" t="s">
        <v>22</v>
      </c>
      <c r="BK254" s="145">
        <f>ROUND(I254*H254,2)</f>
        <v>0</v>
      </c>
      <c r="BL254" s="18" t="s">
        <v>199</v>
      </c>
      <c r="BM254" s="144" t="s">
        <v>3047</v>
      </c>
    </row>
    <row r="255" spans="2:65" s="1" customFormat="1" ht="19.2" x14ac:dyDescent="0.2">
      <c r="B255" s="33"/>
      <c r="D255" s="151" t="s">
        <v>929</v>
      </c>
      <c r="F255" s="178" t="s">
        <v>6836</v>
      </c>
      <c r="I255" s="148"/>
      <c r="L255" s="33"/>
      <c r="M255" s="149"/>
      <c r="T255" s="54"/>
      <c r="AT255" s="18" t="s">
        <v>929</v>
      </c>
      <c r="AU255" s="18" t="s">
        <v>89</v>
      </c>
    </row>
    <row r="256" spans="2:65" s="1" customFormat="1" ht="16.5" customHeight="1" x14ac:dyDescent="0.2">
      <c r="B256" s="33"/>
      <c r="C256" s="133" t="s">
        <v>1096</v>
      </c>
      <c r="D256" s="133" t="s">
        <v>194</v>
      </c>
      <c r="E256" s="134" t="s">
        <v>6837</v>
      </c>
      <c r="F256" s="135" t="s">
        <v>6806</v>
      </c>
      <c r="G256" s="136" t="s">
        <v>869</v>
      </c>
      <c r="H256" s="137">
        <v>1</v>
      </c>
      <c r="I256" s="138"/>
      <c r="J256" s="139">
        <f>ROUND(I256*H256,2)</f>
        <v>0</v>
      </c>
      <c r="K256" s="135" t="s">
        <v>20</v>
      </c>
      <c r="L256" s="33"/>
      <c r="M256" s="140" t="s">
        <v>20</v>
      </c>
      <c r="N256" s="141" t="s">
        <v>51</v>
      </c>
      <c r="P256" s="142">
        <f>O256*H256</f>
        <v>0</v>
      </c>
      <c r="Q256" s="142">
        <v>0</v>
      </c>
      <c r="R256" s="142">
        <f>Q256*H256</f>
        <v>0</v>
      </c>
      <c r="S256" s="142">
        <v>0</v>
      </c>
      <c r="T256" s="143">
        <f>S256*H256</f>
        <v>0</v>
      </c>
      <c r="AR256" s="144" t="s">
        <v>199</v>
      </c>
      <c r="AT256" s="144" t="s">
        <v>194</v>
      </c>
      <c r="AU256" s="144" t="s">
        <v>89</v>
      </c>
      <c r="AY256" s="18" t="s">
        <v>192</v>
      </c>
      <c r="BE256" s="145">
        <f>IF(N256="základní",J256,0)</f>
        <v>0</v>
      </c>
      <c r="BF256" s="145">
        <f>IF(N256="snížená",J256,0)</f>
        <v>0</v>
      </c>
      <c r="BG256" s="145">
        <f>IF(N256="zákl. přenesená",J256,0)</f>
        <v>0</v>
      </c>
      <c r="BH256" s="145">
        <f>IF(N256="sníž. přenesená",J256,0)</f>
        <v>0</v>
      </c>
      <c r="BI256" s="145">
        <f>IF(N256="nulová",J256,0)</f>
        <v>0</v>
      </c>
      <c r="BJ256" s="18" t="s">
        <v>22</v>
      </c>
      <c r="BK256" s="145">
        <f>ROUND(I256*H256,2)</f>
        <v>0</v>
      </c>
      <c r="BL256" s="18" t="s">
        <v>199</v>
      </c>
      <c r="BM256" s="144" t="s">
        <v>3062</v>
      </c>
    </row>
    <row r="257" spans="2:65" s="1" customFormat="1" ht="16.5" customHeight="1" x14ac:dyDescent="0.2">
      <c r="B257" s="33"/>
      <c r="C257" s="133" t="s">
        <v>1105</v>
      </c>
      <c r="D257" s="133" t="s">
        <v>194</v>
      </c>
      <c r="E257" s="134" t="s">
        <v>6838</v>
      </c>
      <c r="F257" s="135" t="s">
        <v>6839</v>
      </c>
      <c r="G257" s="136" t="s">
        <v>869</v>
      </c>
      <c r="H257" s="137">
        <v>2</v>
      </c>
      <c r="I257" s="138"/>
      <c r="J257" s="139">
        <f>ROUND(I257*H257,2)</f>
        <v>0</v>
      </c>
      <c r="K257" s="135" t="s">
        <v>20</v>
      </c>
      <c r="L257" s="33"/>
      <c r="M257" s="140" t="s">
        <v>20</v>
      </c>
      <c r="N257" s="141" t="s">
        <v>51</v>
      </c>
      <c r="P257" s="142">
        <f>O257*H257</f>
        <v>0</v>
      </c>
      <c r="Q257" s="142">
        <v>0</v>
      </c>
      <c r="R257" s="142">
        <f>Q257*H257</f>
        <v>0</v>
      </c>
      <c r="S257" s="142">
        <v>0</v>
      </c>
      <c r="T257" s="143">
        <f>S257*H257</f>
        <v>0</v>
      </c>
      <c r="AR257" s="144" t="s">
        <v>199</v>
      </c>
      <c r="AT257" s="144" t="s">
        <v>194</v>
      </c>
      <c r="AU257" s="144" t="s">
        <v>89</v>
      </c>
      <c r="AY257" s="18" t="s">
        <v>192</v>
      </c>
      <c r="BE257" s="145">
        <f>IF(N257="základní",J257,0)</f>
        <v>0</v>
      </c>
      <c r="BF257" s="145">
        <f>IF(N257="snížená",J257,0)</f>
        <v>0</v>
      </c>
      <c r="BG257" s="145">
        <f>IF(N257="zákl. přenesená",J257,0)</f>
        <v>0</v>
      </c>
      <c r="BH257" s="145">
        <f>IF(N257="sníž. přenesená",J257,0)</f>
        <v>0</v>
      </c>
      <c r="BI257" s="145">
        <f>IF(N257="nulová",J257,0)</f>
        <v>0</v>
      </c>
      <c r="BJ257" s="18" t="s">
        <v>22</v>
      </c>
      <c r="BK257" s="145">
        <f>ROUND(I257*H257,2)</f>
        <v>0</v>
      </c>
      <c r="BL257" s="18" t="s">
        <v>199</v>
      </c>
      <c r="BM257" s="144" t="s">
        <v>3076</v>
      </c>
    </row>
    <row r="258" spans="2:65" s="1" customFormat="1" ht="28.8" x14ac:dyDescent="0.2">
      <c r="B258" s="33"/>
      <c r="D258" s="151" t="s">
        <v>929</v>
      </c>
      <c r="F258" s="178" t="s">
        <v>6840</v>
      </c>
      <c r="I258" s="148"/>
      <c r="L258" s="33"/>
      <c r="M258" s="149"/>
      <c r="T258" s="54"/>
      <c r="AT258" s="18" t="s">
        <v>929</v>
      </c>
      <c r="AU258" s="18" t="s">
        <v>89</v>
      </c>
    </row>
    <row r="259" spans="2:65" s="1" customFormat="1" ht="16.5" customHeight="1" x14ac:dyDescent="0.2">
      <c r="B259" s="33"/>
      <c r="C259" s="133" t="s">
        <v>1114</v>
      </c>
      <c r="D259" s="133" t="s">
        <v>194</v>
      </c>
      <c r="E259" s="134" t="s">
        <v>6841</v>
      </c>
      <c r="F259" s="135" t="s">
        <v>6664</v>
      </c>
      <c r="G259" s="136" t="s">
        <v>869</v>
      </c>
      <c r="H259" s="137">
        <v>2</v>
      </c>
      <c r="I259" s="138"/>
      <c r="J259" s="139">
        <f>ROUND(I259*H259,2)</f>
        <v>0</v>
      </c>
      <c r="K259" s="135" t="s">
        <v>20</v>
      </c>
      <c r="L259" s="33"/>
      <c r="M259" s="140" t="s">
        <v>20</v>
      </c>
      <c r="N259" s="141" t="s">
        <v>51</v>
      </c>
      <c r="P259" s="142">
        <f>O259*H259</f>
        <v>0</v>
      </c>
      <c r="Q259" s="142">
        <v>0</v>
      </c>
      <c r="R259" s="142">
        <f>Q259*H259</f>
        <v>0</v>
      </c>
      <c r="S259" s="142">
        <v>0</v>
      </c>
      <c r="T259" s="143">
        <f>S259*H259</f>
        <v>0</v>
      </c>
      <c r="AR259" s="144" t="s">
        <v>199</v>
      </c>
      <c r="AT259" s="144" t="s">
        <v>194</v>
      </c>
      <c r="AU259" s="144" t="s">
        <v>89</v>
      </c>
      <c r="AY259" s="18" t="s">
        <v>192</v>
      </c>
      <c r="BE259" s="145">
        <f>IF(N259="základní",J259,0)</f>
        <v>0</v>
      </c>
      <c r="BF259" s="145">
        <f>IF(N259="snížená",J259,0)</f>
        <v>0</v>
      </c>
      <c r="BG259" s="145">
        <f>IF(N259="zákl. přenesená",J259,0)</f>
        <v>0</v>
      </c>
      <c r="BH259" s="145">
        <f>IF(N259="sníž. přenesená",J259,0)</f>
        <v>0</v>
      </c>
      <c r="BI259" s="145">
        <f>IF(N259="nulová",J259,0)</f>
        <v>0</v>
      </c>
      <c r="BJ259" s="18" t="s">
        <v>22</v>
      </c>
      <c r="BK259" s="145">
        <f>ROUND(I259*H259,2)</f>
        <v>0</v>
      </c>
      <c r="BL259" s="18" t="s">
        <v>199</v>
      </c>
      <c r="BM259" s="144" t="s">
        <v>3090</v>
      </c>
    </row>
    <row r="260" spans="2:65" s="1" customFormat="1" ht="16.5" customHeight="1" x14ac:dyDescent="0.2">
      <c r="B260" s="33"/>
      <c r="C260" s="133" t="s">
        <v>1123</v>
      </c>
      <c r="D260" s="133" t="s">
        <v>194</v>
      </c>
      <c r="E260" s="134" t="s">
        <v>6842</v>
      </c>
      <c r="F260" s="135" t="s">
        <v>6843</v>
      </c>
      <c r="G260" s="136" t="s">
        <v>869</v>
      </c>
      <c r="H260" s="137">
        <v>3</v>
      </c>
      <c r="I260" s="138"/>
      <c r="J260" s="139">
        <f>ROUND(I260*H260,2)</f>
        <v>0</v>
      </c>
      <c r="K260" s="135" t="s">
        <v>20</v>
      </c>
      <c r="L260" s="33"/>
      <c r="M260" s="140" t="s">
        <v>20</v>
      </c>
      <c r="N260" s="141" t="s">
        <v>51</v>
      </c>
      <c r="P260" s="142">
        <f>O260*H260</f>
        <v>0</v>
      </c>
      <c r="Q260" s="142">
        <v>0</v>
      </c>
      <c r="R260" s="142">
        <f>Q260*H260</f>
        <v>0</v>
      </c>
      <c r="S260" s="142">
        <v>0</v>
      </c>
      <c r="T260" s="143">
        <f>S260*H260</f>
        <v>0</v>
      </c>
      <c r="AR260" s="144" t="s">
        <v>199</v>
      </c>
      <c r="AT260" s="144" t="s">
        <v>194</v>
      </c>
      <c r="AU260" s="144" t="s">
        <v>89</v>
      </c>
      <c r="AY260" s="18" t="s">
        <v>192</v>
      </c>
      <c r="BE260" s="145">
        <f>IF(N260="základní",J260,0)</f>
        <v>0</v>
      </c>
      <c r="BF260" s="145">
        <f>IF(N260="snížená",J260,0)</f>
        <v>0</v>
      </c>
      <c r="BG260" s="145">
        <f>IF(N260="zákl. přenesená",J260,0)</f>
        <v>0</v>
      </c>
      <c r="BH260" s="145">
        <f>IF(N260="sníž. přenesená",J260,0)</f>
        <v>0</v>
      </c>
      <c r="BI260" s="145">
        <f>IF(N260="nulová",J260,0)</f>
        <v>0</v>
      </c>
      <c r="BJ260" s="18" t="s">
        <v>22</v>
      </c>
      <c r="BK260" s="145">
        <f>ROUND(I260*H260,2)</f>
        <v>0</v>
      </c>
      <c r="BL260" s="18" t="s">
        <v>199</v>
      </c>
      <c r="BM260" s="144" t="s">
        <v>3101</v>
      </c>
    </row>
    <row r="261" spans="2:65" s="1" customFormat="1" ht="19.2" x14ac:dyDescent="0.2">
      <c r="B261" s="33"/>
      <c r="D261" s="151" t="s">
        <v>929</v>
      </c>
      <c r="F261" s="178" t="s">
        <v>6844</v>
      </c>
      <c r="I261" s="148"/>
      <c r="L261" s="33"/>
      <c r="M261" s="149"/>
      <c r="T261" s="54"/>
      <c r="AT261" s="18" t="s">
        <v>929</v>
      </c>
      <c r="AU261" s="18" t="s">
        <v>89</v>
      </c>
    </row>
    <row r="262" spans="2:65" s="1" customFormat="1" ht="16.5" customHeight="1" x14ac:dyDescent="0.2">
      <c r="B262" s="33"/>
      <c r="C262" s="133" t="s">
        <v>1129</v>
      </c>
      <c r="D262" s="133" t="s">
        <v>194</v>
      </c>
      <c r="E262" s="134" t="s">
        <v>6845</v>
      </c>
      <c r="F262" s="135" t="s">
        <v>6643</v>
      </c>
      <c r="G262" s="136" t="s">
        <v>869</v>
      </c>
      <c r="H262" s="137">
        <v>3</v>
      </c>
      <c r="I262" s="138"/>
      <c r="J262" s="139">
        <f>ROUND(I262*H262,2)</f>
        <v>0</v>
      </c>
      <c r="K262" s="135" t="s">
        <v>20</v>
      </c>
      <c r="L262" s="33"/>
      <c r="M262" s="140" t="s">
        <v>20</v>
      </c>
      <c r="N262" s="141" t="s">
        <v>51</v>
      </c>
      <c r="P262" s="142">
        <f>O262*H262</f>
        <v>0</v>
      </c>
      <c r="Q262" s="142">
        <v>0</v>
      </c>
      <c r="R262" s="142">
        <f>Q262*H262</f>
        <v>0</v>
      </c>
      <c r="S262" s="142">
        <v>0</v>
      </c>
      <c r="T262" s="143">
        <f>S262*H262</f>
        <v>0</v>
      </c>
      <c r="AR262" s="144" t="s">
        <v>199</v>
      </c>
      <c r="AT262" s="144" t="s">
        <v>194</v>
      </c>
      <c r="AU262" s="144" t="s">
        <v>89</v>
      </c>
      <c r="AY262" s="18" t="s">
        <v>192</v>
      </c>
      <c r="BE262" s="145">
        <f>IF(N262="základní",J262,0)</f>
        <v>0</v>
      </c>
      <c r="BF262" s="145">
        <f>IF(N262="snížená",J262,0)</f>
        <v>0</v>
      </c>
      <c r="BG262" s="145">
        <f>IF(N262="zákl. přenesená",J262,0)</f>
        <v>0</v>
      </c>
      <c r="BH262" s="145">
        <f>IF(N262="sníž. přenesená",J262,0)</f>
        <v>0</v>
      </c>
      <c r="BI262" s="145">
        <f>IF(N262="nulová",J262,0)</f>
        <v>0</v>
      </c>
      <c r="BJ262" s="18" t="s">
        <v>22</v>
      </c>
      <c r="BK262" s="145">
        <f>ROUND(I262*H262,2)</f>
        <v>0</v>
      </c>
      <c r="BL262" s="18" t="s">
        <v>199</v>
      </c>
      <c r="BM262" s="144" t="s">
        <v>6299</v>
      </c>
    </row>
    <row r="263" spans="2:65" s="1" customFormat="1" ht="21.75" customHeight="1" x14ac:dyDescent="0.2">
      <c r="B263" s="33"/>
      <c r="C263" s="133" t="s">
        <v>1137</v>
      </c>
      <c r="D263" s="133" t="s">
        <v>194</v>
      </c>
      <c r="E263" s="134" t="s">
        <v>6846</v>
      </c>
      <c r="F263" s="135" t="s">
        <v>6847</v>
      </c>
      <c r="G263" s="136" t="s">
        <v>869</v>
      </c>
      <c r="H263" s="137">
        <v>2</v>
      </c>
      <c r="I263" s="138"/>
      <c r="J263" s="139">
        <f>ROUND(I263*H263,2)</f>
        <v>0</v>
      </c>
      <c r="K263" s="135" t="s">
        <v>20</v>
      </c>
      <c r="L263" s="33"/>
      <c r="M263" s="140" t="s">
        <v>20</v>
      </c>
      <c r="N263" s="141" t="s">
        <v>51</v>
      </c>
      <c r="P263" s="142">
        <f>O263*H263</f>
        <v>0</v>
      </c>
      <c r="Q263" s="142">
        <v>0</v>
      </c>
      <c r="R263" s="142">
        <f>Q263*H263</f>
        <v>0</v>
      </c>
      <c r="S263" s="142">
        <v>0</v>
      </c>
      <c r="T263" s="143">
        <f>S263*H263</f>
        <v>0</v>
      </c>
      <c r="AR263" s="144" t="s">
        <v>199</v>
      </c>
      <c r="AT263" s="144" t="s">
        <v>194</v>
      </c>
      <c r="AU263" s="144" t="s">
        <v>89</v>
      </c>
      <c r="AY263" s="18" t="s">
        <v>192</v>
      </c>
      <c r="BE263" s="145">
        <f>IF(N263="základní",J263,0)</f>
        <v>0</v>
      </c>
      <c r="BF263" s="145">
        <f>IF(N263="snížená",J263,0)</f>
        <v>0</v>
      </c>
      <c r="BG263" s="145">
        <f>IF(N263="zákl. přenesená",J263,0)</f>
        <v>0</v>
      </c>
      <c r="BH263" s="145">
        <f>IF(N263="sníž. přenesená",J263,0)</f>
        <v>0</v>
      </c>
      <c r="BI263" s="145">
        <f>IF(N263="nulová",J263,0)</f>
        <v>0</v>
      </c>
      <c r="BJ263" s="18" t="s">
        <v>22</v>
      </c>
      <c r="BK263" s="145">
        <f>ROUND(I263*H263,2)</f>
        <v>0</v>
      </c>
      <c r="BL263" s="18" t="s">
        <v>199</v>
      </c>
      <c r="BM263" s="144" t="s">
        <v>6302</v>
      </c>
    </row>
    <row r="264" spans="2:65" s="1" customFormat="1" ht="19.2" x14ac:dyDescent="0.2">
      <c r="B264" s="33"/>
      <c r="D264" s="151" t="s">
        <v>929</v>
      </c>
      <c r="F264" s="178" t="s">
        <v>6848</v>
      </c>
      <c r="I264" s="148"/>
      <c r="L264" s="33"/>
      <c r="M264" s="149"/>
      <c r="T264" s="54"/>
      <c r="AT264" s="18" t="s">
        <v>929</v>
      </c>
      <c r="AU264" s="18" t="s">
        <v>89</v>
      </c>
    </row>
    <row r="265" spans="2:65" s="1" customFormat="1" ht="16.5" customHeight="1" x14ac:dyDescent="0.2">
      <c r="B265" s="33"/>
      <c r="C265" s="133" t="s">
        <v>1144</v>
      </c>
      <c r="D265" s="133" t="s">
        <v>194</v>
      </c>
      <c r="E265" s="134" t="s">
        <v>6849</v>
      </c>
      <c r="F265" s="135" t="s">
        <v>6694</v>
      </c>
      <c r="G265" s="136" t="s">
        <v>869</v>
      </c>
      <c r="H265" s="137">
        <v>2</v>
      </c>
      <c r="I265" s="138"/>
      <c r="J265" s="139">
        <f>ROUND(I265*H265,2)</f>
        <v>0</v>
      </c>
      <c r="K265" s="135" t="s">
        <v>20</v>
      </c>
      <c r="L265" s="33"/>
      <c r="M265" s="140" t="s">
        <v>20</v>
      </c>
      <c r="N265" s="141" t="s">
        <v>51</v>
      </c>
      <c r="P265" s="142">
        <f>O265*H265</f>
        <v>0</v>
      </c>
      <c r="Q265" s="142">
        <v>0</v>
      </c>
      <c r="R265" s="142">
        <f>Q265*H265</f>
        <v>0</v>
      </c>
      <c r="S265" s="142">
        <v>0</v>
      </c>
      <c r="T265" s="143">
        <f>S265*H265</f>
        <v>0</v>
      </c>
      <c r="AR265" s="144" t="s">
        <v>199</v>
      </c>
      <c r="AT265" s="144" t="s">
        <v>194</v>
      </c>
      <c r="AU265" s="144" t="s">
        <v>89</v>
      </c>
      <c r="AY265" s="18" t="s">
        <v>192</v>
      </c>
      <c r="BE265" s="145">
        <f>IF(N265="základní",J265,0)</f>
        <v>0</v>
      </c>
      <c r="BF265" s="145">
        <f>IF(N265="snížená",J265,0)</f>
        <v>0</v>
      </c>
      <c r="BG265" s="145">
        <f>IF(N265="zákl. přenesená",J265,0)</f>
        <v>0</v>
      </c>
      <c r="BH265" s="145">
        <f>IF(N265="sníž. přenesená",J265,0)</f>
        <v>0</v>
      </c>
      <c r="BI265" s="145">
        <f>IF(N265="nulová",J265,0)</f>
        <v>0</v>
      </c>
      <c r="BJ265" s="18" t="s">
        <v>22</v>
      </c>
      <c r="BK265" s="145">
        <f>ROUND(I265*H265,2)</f>
        <v>0</v>
      </c>
      <c r="BL265" s="18" t="s">
        <v>199</v>
      </c>
      <c r="BM265" s="144" t="s">
        <v>3125</v>
      </c>
    </row>
    <row r="266" spans="2:65" s="1" customFormat="1" ht="21.75" customHeight="1" x14ac:dyDescent="0.2">
      <c r="B266" s="33"/>
      <c r="C266" s="133" t="s">
        <v>1151</v>
      </c>
      <c r="D266" s="133" t="s">
        <v>194</v>
      </c>
      <c r="E266" s="134" t="s">
        <v>6850</v>
      </c>
      <c r="F266" s="135" t="s">
        <v>6815</v>
      </c>
      <c r="G266" s="136" t="s">
        <v>869</v>
      </c>
      <c r="H266" s="137">
        <v>2</v>
      </c>
      <c r="I266" s="138"/>
      <c r="J266" s="139">
        <f>ROUND(I266*H266,2)</f>
        <v>0</v>
      </c>
      <c r="K266" s="135" t="s">
        <v>20</v>
      </c>
      <c r="L266" s="33"/>
      <c r="M266" s="140" t="s">
        <v>20</v>
      </c>
      <c r="N266" s="141" t="s">
        <v>51</v>
      </c>
      <c r="P266" s="142">
        <f>O266*H266</f>
        <v>0</v>
      </c>
      <c r="Q266" s="142">
        <v>0</v>
      </c>
      <c r="R266" s="142">
        <f>Q266*H266</f>
        <v>0</v>
      </c>
      <c r="S266" s="142">
        <v>0</v>
      </c>
      <c r="T266" s="143">
        <f>S266*H266</f>
        <v>0</v>
      </c>
      <c r="AR266" s="144" t="s">
        <v>199</v>
      </c>
      <c r="AT266" s="144" t="s">
        <v>194</v>
      </c>
      <c r="AU266" s="144" t="s">
        <v>89</v>
      </c>
      <c r="AY266" s="18" t="s">
        <v>192</v>
      </c>
      <c r="BE266" s="145">
        <f>IF(N266="základní",J266,0)</f>
        <v>0</v>
      </c>
      <c r="BF266" s="145">
        <f>IF(N266="snížená",J266,0)</f>
        <v>0</v>
      </c>
      <c r="BG266" s="145">
        <f>IF(N266="zákl. přenesená",J266,0)</f>
        <v>0</v>
      </c>
      <c r="BH266" s="145">
        <f>IF(N266="sníž. přenesená",J266,0)</f>
        <v>0</v>
      </c>
      <c r="BI266" s="145">
        <f>IF(N266="nulová",J266,0)</f>
        <v>0</v>
      </c>
      <c r="BJ266" s="18" t="s">
        <v>22</v>
      </c>
      <c r="BK266" s="145">
        <f>ROUND(I266*H266,2)</f>
        <v>0</v>
      </c>
      <c r="BL266" s="18" t="s">
        <v>199</v>
      </c>
      <c r="BM266" s="144" t="s">
        <v>3137</v>
      </c>
    </row>
    <row r="267" spans="2:65" s="1" customFormat="1" ht="19.2" x14ac:dyDescent="0.2">
      <c r="B267" s="33"/>
      <c r="D267" s="151" t="s">
        <v>929</v>
      </c>
      <c r="F267" s="178" t="s">
        <v>6851</v>
      </c>
      <c r="I267" s="148"/>
      <c r="L267" s="33"/>
      <c r="M267" s="149"/>
      <c r="T267" s="54"/>
      <c r="AT267" s="18" t="s">
        <v>929</v>
      </c>
      <c r="AU267" s="18" t="s">
        <v>89</v>
      </c>
    </row>
    <row r="268" spans="2:65" s="1" customFormat="1" ht="16.5" customHeight="1" x14ac:dyDescent="0.2">
      <c r="B268" s="33"/>
      <c r="C268" s="133" t="s">
        <v>1160</v>
      </c>
      <c r="D268" s="133" t="s">
        <v>194</v>
      </c>
      <c r="E268" s="134" t="s">
        <v>6852</v>
      </c>
      <c r="F268" s="135" t="s">
        <v>6694</v>
      </c>
      <c r="G268" s="136" t="s">
        <v>869</v>
      </c>
      <c r="H268" s="137">
        <v>2</v>
      </c>
      <c r="I268" s="138"/>
      <c r="J268" s="139">
        <f>ROUND(I268*H268,2)</f>
        <v>0</v>
      </c>
      <c r="K268" s="135" t="s">
        <v>20</v>
      </c>
      <c r="L268" s="33"/>
      <c r="M268" s="140" t="s">
        <v>20</v>
      </c>
      <c r="N268" s="141" t="s">
        <v>51</v>
      </c>
      <c r="P268" s="142">
        <f>O268*H268</f>
        <v>0</v>
      </c>
      <c r="Q268" s="142">
        <v>0</v>
      </c>
      <c r="R268" s="142">
        <f>Q268*H268</f>
        <v>0</v>
      </c>
      <c r="S268" s="142">
        <v>0</v>
      </c>
      <c r="T268" s="143">
        <f>S268*H268</f>
        <v>0</v>
      </c>
      <c r="AR268" s="144" t="s">
        <v>199</v>
      </c>
      <c r="AT268" s="144" t="s">
        <v>194</v>
      </c>
      <c r="AU268" s="144" t="s">
        <v>89</v>
      </c>
      <c r="AY268" s="18" t="s">
        <v>192</v>
      </c>
      <c r="BE268" s="145">
        <f>IF(N268="základní",J268,0)</f>
        <v>0</v>
      </c>
      <c r="BF268" s="145">
        <f>IF(N268="snížená",J268,0)</f>
        <v>0</v>
      </c>
      <c r="BG268" s="145">
        <f>IF(N268="zákl. přenesená",J268,0)</f>
        <v>0</v>
      </c>
      <c r="BH268" s="145">
        <f>IF(N268="sníž. přenesená",J268,0)</f>
        <v>0</v>
      </c>
      <c r="BI268" s="145">
        <f>IF(N268="nulová",J268,0)</f>
        <v>0</v>
      </c>
      <c r="BJ268" s="18" t="s">
        <v>22</v>
      </c>
      <c r="BK268" s="145">
        <f>ROUND(I268*H268,2)</f>
        <v>0</v>
      </c>
      <c r="BL268" s="18" t="s">
        <v>199</v>
      </c>
      <c r="BM268" s="144" t="s">
        <v>3149</v>
      </c>
    </row>
    <row r="269" spans="2:65" s="1" customFormat="1" ht="21.75" customHeight="1" x14ac:dyDescent="0.2">
      <c r="B269" s="33"/>
      <c r="C269" s="133" t="s">
        <v>1169</v>
      </c>
      <c r="D269" s="133" t="s">
        <v>194</v>
      </c>
      <c r="E269" s="134" t="s">
        <v>6853</v>
      </c>
      <c r="F269" s="135" t="s">
        <v>6854</v>
      </c>
      <c r="G269" s="136" t="s">
        <v>869</v>
      </c>
      <c r="H269" s="137">
        <v>3</v>
      </c>
      <c r="I269" s="138"/>
      <c r="J269" s="139">
        <f>ROUND(I269*H269,2)</f>
        <v>0</v>
      </c>
      <c r="K269" s="135" t="s">
        <v>20</v>
      </c>
      <c r="L269" s="33"/>
      <c r="M269" s="140" t="s">
        <v>20</v>
      </c>
      <c r="N269" s="141" t="s">
        <v>51</v>
      </c>
      <c r="P269" s="142">
        <f>O269*H269</f>
        <v>0</v>
      </c>
      <c r="Q269" s="142">
        <v>0</v>
      </c>
      <c r="R269" s="142">
        <f>Q269*H269</f>
        <v>0</v>
      </c>
      <c r="S269" s="142">
        <v>0</v>
      </c>
      <c r="T269" s="143">
        <f>S269*H269</f>
        <v>0</v>
      </c>
      <c r="AR269" s="144" t="s">
        <v>199</v>
      </c>
      <c r="AT269" s="144" t="s">
        <v>194</v>
      </c>
      <c r="AU269" s="144" t="s">
        <v>89</v>
      </c>
      <c r="AY269" s="18" t="s">
        <v>192</v>
      </c>
      <c r="BE269" s="145">
        <f>IF(N269="základní",J269,0)</f>
        <v>0</v>
      </c>
      <c r="BF269" s="145">
        <f>IF(N269="snížená",J269,0)</f>
        <v>0</v>
      </c>
      <c r="BG269" s="145">
        <f>IF(N269="zákl. přenesená",J269,0)</f>
        <v>0</v>
      </c>
      <c r="BH269" s="145">
        <f>IF(N269="sníž. přenesená",J269,0)</f>
        <v>0</v>
      </c>
      <c r="BI269" s="145">
        <f>IF(N269="nulová",J269,0)</f>
        <v>0</v>
      </c>
      <c r="BJ269" s="18" t="s">
        <v>22</v>
      </c>
      <c r="BK269" s="145">
        <f>ROUND(I269*H269,2)</f>
        <v>0</v>
      </c>
      <c r="BL269" s="18" t="s">
        <v>199</v>
      </c>
      <c r="BM269" s="144" t="s">
        <v>3163</v>
      </c>
    </row>
    <row r="270" spans="2:65" s="1" customFormat="1" ht="19.2" x14ac:dyDescent="0.2">
      <c r="B270" s="33"/>
      <c r="D270" s="151" t="s">
        <v>929</v>
      </c>
      <c r="F270" s="178" t="s">
        <v>6855</v>
      </c>
      <c r="I270" s="148"/>
      <c r="L270" s="33"/>
      <c r="M270" s="149"/>
      <c r="T270" s="54"/>
      <c r="AT270" s="18" t="s">
        <v>929</v>
      </c>
      <c r="AU270" s="18" t="s">
        <v>89</v>
      </c>
    </row>
    <row r="271" spans="2:65" s="1" customFormat="1" ht="16.5" customHeight="1" x14ac:dyDescent="0.2">
      <c r="B271" s="33"/>
      <c r="C271" s="133" t="s">
        <v>1176</v>
      </c>
      <c r="D271" s="133" t="s">
        <v>194</v>
      </c>
      <c r="E271" s="134" t="s">
        <v>6856</v>
      </c>
      <c r="F271" s="135" t="s">
        <v>6694</v>
      </c>
      <c r="G271" s="136" t="s">
        <v>869</v>
      </c>
      <c r="H271" s="137">
        <v>3</v>
      </c>
      <c r="I271" s="138"/>
      <c r="J271" s="139">
        <f>ROUND(I271*H271,2)</f>
        <v>0</v>
      </c>
      <c r="K271" s="135" t="s">
        <v>20</v>
      </c>
      <c r="L271" s="33"/>
      <c r="M271" s="140" t="s">
        <v>20</v>
      </c>
      <c r="N271" s="141" t="s">
        <v>51</v>
      </c>
      <c r="P271" s="142">
        <f>O271*H271</f>
        <v>0</v>
      </c>
      <c r="Q271" s="142">
        <v>0</v>
      </c>
      <c r="R271" s="142">
        <f>Q271*H271</f>
        <v>0</v>
      </c>
      <c r="S271" s="142">
        <v>0</v>
      </c>
      <c r="T271" s="143">
        <f>S271*H271</f>
        <v>0</v>
      </c>
      <c r="AR271" s="144" t="s">
        <v>199</v>
      </c>
      <c r="AT271" s="144" t="s">
        <v>194</v>
      </c>
      <c r="AU271" s="144" t="s">
        <v>89</v>
      </c>
      <c r="AY271" s="18" t="s">
        <v>192</v>
      </c>
      <c r="BE271" s="145">
        <f>IF(N271="základní",J271,0)</f>
        <v>0</v>
      </c>
      <c r="BF271" s="145">
        <f>IF(N271="snížená",J271,0)</f>
        <v>0</v>
      </c>
      <c r="BG271" s="145">
        <f>IF(N271="zákl. přenesená",J271,0)</f>
        <v>0</v>
      </c>
      <c r="BH271" s="145">
        <f>IF(N271="sníž. přenesená",J271,0)</f>
        <v>0</v>
      </c>
      <c r="BI271" s="145">
        <f>IF(N271="nulová",J271,0)</f>
        <v>0</v>
      </c>
      <c r="BJ271" s="18" t="s">
        <v>22</v>
      </c>
      <c r="BK271" s="145">
        <f>ROUND(I271*H271,2)</f>
        <v>0</v>
      </c>
      <c r="BL271" s="18" t="s">
        <v>199</v>
      </c>
      <c r="BM271" s="144" t="s">
        <v>3180</v>
      </c>
    </row>
    <row r="272" spans="2:65" s="1" customFormat="1" ht="16.5" customHeight="1" x14ac:dyDescent="0.2">
      <c r="B272" s="33"/>
      <c r="C272" s="133" t="s">
        <v>1186</v>
      </c>
      <c r="D272" s="133" t="s">
        <v>194</v>
      </c>
      <c r="E272" s="134" t="s">
        <v>6857</v>
      </c>
      <c r="F272" s="135" t="s">
        <v>6791</v>
      </c>
      <c r="G272" s="136" t="s">
        <v>234</v>
      </c>
      <c r="H272" s="137">
        <v>8</v>
      </c>
      <c r="I272" s="138"/>
      <c r="J272" s="139">
        <f>ROUND(I272*H272,2)</f>
        <v>0</v>
      </c>
      <c r="K272" s="135" t="s">
        <v>20</v>
      </c>
      <c r="L272" s="33"/>
      <c r="M272" s="140" t="s">
        <v>20</v>
      </c>
      <c r="N272" s="141" t="s">
        <v>51</v>
      </c>
      <c r="P272" s="142">
        <f>O272*H272</f>
        <v>0</v>
      </c>
      <c r="Q272" s="142">
        <v>0</v>
      </c>
      <c r="R272" s="142">
        <f>Q272*H272</f>
        <v>0</v>
      </c>
      <c r="S272" s="142">
        <v>0</v>
      </c>
      <c r="T272" s="143">
        <f>S272*H272</f>
        <v>0</v>
      </c>
      <c r="AR272" s="144" t="s">
        <v>199</v>
      </c>
      <c r="AT272" s="144" t="s">
        <v>194</v>
      </c>
      <c r="AU272" s="144" t="s">
        <v>89</v>
      </c>
      <c r="AY272" s="18" t="s">
        <v>192</v>
      </c>
      <c r="BE272" s="145">
        <f>IF(N272="základní",J272,0)</f>
        <v>0</v>
      </c>
      <c r="BF272" s="145">
        <f>IF(N272="snížená",J272,0)</f>
        <v>0</v>
      </c>
      <c r="BG272" s="145">
        <f>IF(N272="zákl. přenesená",J272,0)</f>
        <v>0</v>
      </c>
      <c r="BH272" s="145">
        <f>IF(N272="sníž. přenesená",J272,0)</f>
        <v>0</v>
      </c>
      <c r="BI272" s="145">
        <f>IF(N272="nulová",J272,0)</f>
        <v>0</v>
      </c>
      <c r="BJ272" s="18" t="s">
        <v>22</v>
      </c>
      <c r="BK272" s="145">
        <f>ROUND(I272*H272,2)</f>
        <v>0</v>
      </c>
      <c r="BL272" s="18" t="s">
        <v>199</v>
      </c>
      <c r="BM272" s="144" t="s">
        <v>3194</v>
      </c>
    </row>
    <row r="273" spans="2:65" s="1" customFormat="1" ht="28.8" x14ac:dyDescent="0.2">
      <c r="B273" s="33"/>
      <c r="D273" s="151" t="s">
        <v>929</v>
      </c>
      <c r="F273" s="178" t="s">
        <v>6723</v>
      </c>
      <c r="I273" s="148"/>
      <c r="L273" s="33"/>
      <c r="M273" s="149"/>
      <c r="T273" s="54"/>
      <c r="AT273" s="18" t="s">
        <v>929</v>
      </c>
      <c r="AU273" s="18" t="s">
        <v>89</v>
      </c>
    </row>
    <row r="274" spans="2:65" s="1" customFormat="1" ht="16.5" customHeight="1" x14ac:dyDescent="0.2">
      <c r="B274" s="33"/>
      <c r="C274" s="133" t="s">
        <v>1195</v>
      </c>
      <c r="D274" s="133" t="s">
        <v>194</v>
      </c>
      <c r="E274" s="134" t="s">
        <v>6858</v>
      </c>
      <c r="F274" s="135" t="s">
        <v>6725</v>
      </c>
      <c r="G274" s="136" t="s">
        <v>234</v>
      </c>
      <c r="H274" s="137">
        <v>8</v>
      </c>
      <c r="I274" s="138"/>
      <c r="J274" s="139">
        <f>ROUND(I274*H274,2)</f>
        <v>0</v>
      </c>
      <c r="K274" s="135" t="s">
        <v>20</v>
      </c>
      <c r="L274" s="33"/>
      <c r="M274" s="140" t="s">
        <v>20</v>
      </c>
      <c r="N274" s="141" t="s">
        <v>51</v>
      </c>
      <c r="P274" s="142">
        <f>O274*H274</f>
        <v>0</v>
      </c>
      <c r="Q274" s="142">
        <v>0</v>
      </c>
      <c r="R274" s="142">
        <f>Q274*H274</f>
        <v>0</v>
      </c>
      <c r="S274" s="142">
        <v>0</v>
      </c>
      <c r="T274" s="143">
        <f>S274*H274</f>
        <v>0</v>
      </c>
      <c r="AR274" s="144" t="s">
        <v>199</v>
      </c>
      <c r="AT274" s="144" t="s">
        <v>194</v>
      </c>
      <c r="AU274" s="144" t="s">
        <v>89</v>
      </c>
      <c r="AY274" s="18" t="s">
        <v>192</v>
      </c>
      <c r="BE274" s="145">
        <f>IF(N274="základní",J274,0)</f>
        <v>0</v>
      </c>
      <c r="BF274" s="145">
        <f>IF(N274="snížená",J274,0)</f>
        <v>0</v>
      </c>
      <c r="BG274" s="145">
        <f>IF(N274="zákl. přenesená",J274,0)</f>
        <v>0</v>
      </c>
      <c r="BH274" s="145">
        <f>IF(N274="sníž. přenesená",J274,0)</f>
        <v>0</v>
      </c>
      <c r="BI274" s="145">
        <f>IF(N274="nulová",J274,0)</f>
        <v>0</v>
      </c>
      <c r="BJ274" s="18" t="s">
        <v>22</v>
      </c>
      <c r="BK274" s="145">
        <f>ROUND(I274*H274,2)</f>
        <v>0</v>
      </c>
      <c r="BL274" s="18" t="s">
        <v>199</v>
      </c>
      <c r="BM274" s="144" t="s">
        <v>3209</v>
      </c>
    </row>
    <row r="275" spans="2:65" s="1" customFormat="1" ht="16.5" customHeight="1" x14ac:dyDescent="0.2">
      <c r="B275" s="33"/>
      <c r="C275" s="133" t="s">
        <v>1204</v>
      </c>
      <c r="D275" s="133" t="s">
        <v>194</v>
      </c>
      <c r="E275" s="134" t="s">
        <v>6859</v>
      </c>
      <c r="F275" s="135" t="s">
        <v>6860</v>
      </c>
      <c r="G275" s="136" t="s">
        <v>269</v>
      </c>
      <c r="H275" s="137">
        <v>40</v>
      </c>
      <c r="I275" s="138"/>
      <c r="J275" s="139">
        <f>ROUND(I275*H275,2)</f>
        <v>0</v>
      </c>
      <c r="K275" s="135" t="s">
        <v>20</v>
      </c>
      <c r="L275" s="33"/>
      <c r="M275" s="140" t="s">
        <v>20</v>
      </c>
      <c r="N275" s="141" t="s">
        <v>51</v>
      </c>
      <c r="P275" s="142">
        <f>O275*H275</f>
        <v>0</v>
      </c>
      <c r="Q275" s="142">
        <v>0</v>
      </c>
      <c r="R275" s="142">
        <f>Q275*H275</f>
        <v>0</v>
      </c>
      <c r="S275" s="142">
        <v>0</v>
      </c>
      <c r="T275" s="143">
        <f>S275*H275</f>
        <v>0</v>
      </c>
      <c r="AR275" s="144" t="s">
        <v>199</v>
      </c>
      <c r="AT275" s="144" t="s">
        <v>194</v>
      </c>
      <c r="AU275" s="144" t="s">
        <v>89</v>
      </c>
      <c r="AY275" s="18" t="s">
        <v>192</v>
      </c>
      <c r="BE275" s="145">
        <f>IF(N275="základní",J275,0)</f>
        <v>0</v>
      </c>
      <c r="BF275" s="145">
        <f>IF(N275="snížená",J275,0)</f>
        <v>0</v>
      </c>
      <c r="BG275" s="145">
        <f>IF(N275="zákl. přenesená",J275,0)</f>
        <v>0</v>
      </c>
      <c r="BH275" s="145">
        <f>IF(N275="sníž. přenesená",J275,0)</f>
        <v>0</v>
      </c>
      <c r="BI275" s="145">
        <f>IF(N275="nulová",J275,0)</f>
        <v>0</v>
      </c>
      <c r="BJ275" s="18" t="s">
        <v>22</v>
      </c>
      <c r="BK275" s="145">
        <f>ROUND(I275*H275,2)</f>
        <v>0</v>
      </c>
      <c r="BL275" s="18" t="s">
        <v>199</v>
      </c>
      <c r="BM275" s="144" t="s">
        <v>6319</v>
      </c>
    </row>
    <row r="276" spans="2:65" s="1" customFormat="1" ht="19.2" x14ac:dyDescent="0.2">
      <c r="B276" s="33"/>
      <c r="D276" s="151" t="s">
        <v>929</v>
      </c>
      <c r="F276" s="178" t="s">
        <v>6728</v>
      </c>
      <c r="I276" s="148"/>
      <c r="L276" s="33"/>
      <c r="M276" s="149"/>
      <c r="T276" s="54"/>
      <c r="AT276" s="18" t="s">
        <v>929</v>
      </c>
      <c r="AU276" s="18" t="s">
        <v>89</v>
      </c>
    </row>
    <row r="277" spans="2:65" s="1" customFormat="1" ht="16.5" customHeight="1" x14ac:dyDescent="0.2">
      <c r="B277" s="33"/>
      <c r="C277" s="133" t="s">
        <v>1222</v>
      </c>
      <c r="D277" s="133" t="s">
        <v>194</v>
      </c>
      <c r="E277" s="134" t="s">
        <v>6861</v>
      </c>
      <c r="F277" s="135" t="s">
        <v>6725</v>
      </c>
      <c r="G277" s="136" t="s">
        <v>269</v>
      </c>
      <c r="H277" s="137">
        <v>40</v>
      </c>
      <c r="I277" s="138"/>
      <c r="J277" s="139">
        <f>ROUND(I277*H277,2)</f>
        <v>0</v>
      </c>
      <c r="K277" s="135" t="s">
        <v>20</v>
      </c>
      <c r="L277" s="33"/>
      <c r="M277" s="140" t="s">
        <v>20</v>
      </c>
      <c r="N277" s="141" t="s">
        <v>51</v>
      </c>
      <c r="P277" s="142">
        <f>O277*H277</f>
        <v>0</v>
      </c>
      <c r="Q277" s="142">
        <v>0</v>
      </c>
      <c r="R277" s="142">
        <f>Q277*H277</f>
        <v>0</v>
      </c>
      <c r="S277" s="142">
        <v>0</v>
      </c>
      <c r="T277" s="143">
        <f>S277*H277</f>
        <v>0</v>
      </c>
      <c r="AR277" s="144" t="s">
        <v>199</v>
      </c>
      <c r="AT277" s="144" t="s">
        <v>194</v>
      </c>
      <c r="AU277" s="144" t="s">
        <v>89</v>
      </c>
      <c r="AY277" s="18" t="s">
        <v>192</v>
      </c>
      <c r="BE277" s="145">
        <f>IF(N277="základní",J277,0)</f>
        <v>0</v>
      </c>
      <c r="BF277" s="145">
        <f>IF(N277="snížená",J277,0)</f>
        <v>0</v>
      </c>
      <c r="BG277" s="145">
        <f>IF(N277="zákl. přenesená",J277,0)</f>
        <v>0</v>
      </c>
      <c r="BH277" s="145">
        <f>IF(N277="sníž. přenesená",J277,0)</f>
        <v>0</v>
      </c>
      <c r="BI277" s="145">
        <f>IF(N277="nulová",J277,0)</f>
        <v>0</v>
      </c>
      <c r="BJ277" s="18" t="s">
        <v>22</v>
      </c>
      <c r="BK277" s="145">
        <f>ROUND(I277*H277,2)</f>
        <v>0</v>
      </c>
      <c r="BL277" s="18" t="s">
        <v>199</v>
      </c>
      <c r="BM277" s="144" t="s">
        <v>6322</v>
      </c>
    </row>
    <row r="278" spans="2:65" s="1" customFormat="1" ht="16.5" customHeight="1" x14ac:dyDescent="0.2">
      <c r="B278" s="33"/>
      <c r="C278" s="133" t="s">
        <v>1024</v>
      </c>
      <c r="D278" s="133" t="s">
        <v>194</v>
      </c>
      <c r="E278" s="134" t="s">
        <v>6862</v>
      </c>
      <c r="F278" s="135" t="s">
        <v>6863</v>
      </c>
      <c r="G278" s="136" t="s">
        <v>269</v>
      </c>
      <c r="H278" s="137">
        <v>16</v>
      </c>
      <c r="I278" s="138"/>
      <c r="J278" s="139">
        <f>ROUND(I278*H278,2)</f>
        <v>0</v>
      </c>
      <c r="K278" s="135" t="s">
        <v>20</v>
      </c>
      <c r="L278" s="33"/>
      <c r="M278" s="140" t="s">
        <v>20</v>
      </c>
      <c r="N278" s="141" t="s">
        <v>51</v>
      </c>
      <c r="P278" s="142">
        <f>O278*H278</f>
        <v>0</v>
      </c>
      <c r="Q278" s="142">
        <v>0</v>
      </c>
      <c r="R278" s="142">
        <f>Q278*H278</f>
        <v>0</v>
      </c>
      <c r="S278" s="142">
        <v>0</v>
      </c>
      <c r="T278" s="143">
        <f>S278*H278</f>
        <v>0</v>
      </c>
      <c r="AR278" s="144" t="s">
        <v>199</v>
      </c>
      <c r="AT278" s="144" t="s">
        <v>194</v>
      </c>
      <c r="AU278" s="144" t="s">
        <v>89</v>
      </c>
      <c r="AY278" s="18" t="s">
        <v>192</v>
      </c>
      <c r="BE278" s="145">
        <f>IF(N278="základní",J278,0)</f>
        <v>0</v>
      </c>
      <c r="BF278" s="145">
        <f>IF(N278="snížená",J278,0)</f>
        <v>0</v>
      </c>
      <c r="BG278" s="145">
        <f>IF(N278="zákl. přenesená",J278,0)</f>
        <v>0</v>
      </c>
      <c r="BH278" s="145">
        <f>IF(N278="sníž. přenesená",J278,0)</f>
        <v>0</v>
      </c>
      <c r="BI278" s="145">
        <f>IF(N278="nulová",J278,0)</f>
        <v>0</v>
      </c>
      <c r="BJ278" s="18" t="s">
        <v>22</v>
      </c>
      <c r="BK278" s="145">
        <f>ROUND(I278*H278,2)</f>
        <v>0</v>
      </c>
      <c r="BL278" s="18" t="s">
        <v>199</v>
      </c>
      <c r="BM278" s="144" t="s">
        <v>3229</v>
      </c>
    </row>
    <row r="279" spans="2:65" s="1" customFormat="1" ht="19.2" x14ac:dyDescent="0.2">
      <c r="B279" s="33"/>
      <c r="D279" s="151" t="s">
        <v>929</v>
      </c>
      <c r="F279" s="178" t="s">
        <v>6728</v>
      </c>
      <c r="I279" s="148"/>
      <c r="L279" s="33"/>
      <c r="M279" s="149"/>
      <c r="T279" s="54"/>
      <c r="AT279" s="18" t="s">
        <v>929</v>
      </c>
      <c r="AU279" s="18" t="s">
        <v>89</v>
      </c>
    </row>
    <row r="280" spans="2:65" s="1" customFormat="1" ht="16.5" customHeight="1" x14ac:dyDescent="0.2">
      <c r="B280" s="33"/>
      <c r="C280" s="133" t="s">
        <v>1031</v>
      </c>
      <c r="D280" s="133" t="s">
        <v>194</v>
      </c>
      <c r="E280" s="134" t="s">
        <v>6864</v>
      </c>
      <c r="F280" s="135" t="s">
        <v>6725</v>
      </c>
      <c r="G280" s="136" t="s">
        <v>269</v>
      </c>
      <c r="H280" s="137">
        <v>16</v>
      </c>
      <c r="I280" s="138"/>
      <c r="J280" s="139">
        <f>ROUND(I280*H280,2)</f>
        <v>0</v>
      </c>
      <c r="K280" s="135" t="s">
        <v>20</v>
      </c>
      <c r="L280" s="33"/>
      <c r="M280" s="140" t="s">
        <v>20</v>
      </c>
      <c r="N280" s="141" t="s">
        <v>51</v>
      </c>
      <c r="P280" s="142">
        <f>O280*H280</f>
        <v>0</v>
      </c>
      <c r="Q280" s="142">
        <v>0</v>
      </c>
      <c r="R280" s="142">
        <f>Q280*H280</f>
        <v>0</v>
      </c>
      <c r="S280" s="142">
        <v>0</v>
      </c>
      <c r="T280" s="143">
        <f>S280*H280</f>
        <v>0</v>
      </c>
      <c r="AR280" s="144" t="s">
        <v>199</v>
      </c>
      <c r="AT280" s="144" t="s">
        <v>194</v>
      </c>
      <c r="AU280" s="144" t="s">
        <v>89</v>
      </c>
      <c r="AY280" s="18" t="s">
        <v>192</v>
      </c>
      <c r="BE280" s="145">
        <f>IF(N280="základní",J280,0)</f>
        <v>0</v>
      </c>
      <c r="BF280" s="145">
        <f>IF(N280="snížená",J280,0)</f>
        <v>0</v>
      </c>
      <c r="BG280" s="145">
        <f>IF(N280="zákl. přenesená",J280,0)</f>
        <v>0</v>
      </c>
      <c r="BH280" s="145">
        <f>IF(N280="sníž. přenesená",J280,0)</f>
        <v>0</v>
      </c>
      <c r="BI280" s="145">
        <f>IF(N280="nulová",J280,0)</f>
        <v>0</v>
      </c>
      <c r="BJ280" s="18" t="s">
        <v>22</v>
      </c>
      <c r="BK280" s="145">
        <f>ROUND(I280*H280,2)</f>
        <v>0</v>
      </c>
      <c r="BL280" s="18" t="s">
        <v>199</v>
      </c>
      <c r="BM280" s="144" t="s">
        <v>3242</v>
      </c>
    </row>
    <row r="281" spans="2:65" s="1" customFormat="1" ht="16.5" customHeight="1" x14ac:dyDescent="0.2">
      <c r="B281" s="33"/>
      <c r="C281" s="133" t="s">
        <v>1037</v>
      </c>
      <c r="D281" s="133" t="s">
        <v>194</v>
      </c>
      <c r="E281" s="134" t="s">
        <v>6865</v>
      </c>
      <c r="F281" s="135" t="s">
        <v>6827</v>
      </c>
      <c r="G281" s="136" t="s">
        <v>234</v>
      </c>
      <c r="H281" s="137">
        <v>25</v>
      </c>
      <c r="I281" s="138"/>
      <c r="J281" s="139">
        <f>ROUND(I281*H281,2)</f>
        <v>0</v>
      </c>
      <c r="K281" s="135" t="s">
        <v>20</v>
      </c>
      <c r="L281" s="33"/>
      <c r="M281" s="140" t="s">
        <v>20</v>
      </c>
      <c r="N281" s="141" t="s">
        <v>51</v>
      </c>
      <c r="P281" s="142">
        <f>O281*H281</f>
        <v>0</v>
      </c>
      <c r="Q281" s="142">
        <v>0</v>
      </c>
      <c r="R281" s="142">
        <f>Q281*H281</f>
        <v>0</v>
      </c>
      <c r="S281" s="142">
        <v>0</v>
      </c>
      <c r="T281" s="143">
        <f>S281*H281</f>
        <v>0</v>
      </c>
      <c r="AR281" s="144" t="s">
        <v>199</v>
      </c>
      <c r="AT281" s="144" t="s">
        <v>194</v>
      </c>
      <c r="AU281" s="144" t="s">
        <v>89</v>
      </c>
      <c r="AY281" s="18" t="s">
        <v>192</v>
      </c>
      <c r="BE281" s="145">
        <f>IF(N281="základní",J281,0)</f>
        <v>0</v>
      </c>
      <c r="BF281" s="145">
        <f>IF(N281="snížená",J281,0)</f>
        <v>0</v>
      </c>
      <c r="BG281" s="145">
        <f>IF(N281="zákl. přenesená",J281,0)</f>
        <v>0</v>
      </c>
      <c r="BH281" s="145">
        <f>IF(N281="sníž. přenesená",J281,0)</f>
        <v>0</v>
      </c>
      <c r="BI281" s="145">
        <f>IF(N281="nulová",J281,0)</f>
        <v>0</v>
      </c>
      <c r="BJ281" s="18" t="s">
        <v>22</v>
      </c>
      <c r="BK281" s="145">
        <f>ROUND(I281*H281,2)</f>
        <v>0</v>
      </c>
      <c r="BL281" s="18" t="s">
        <v>199</v>
      </c>
      <c r="BM281" s="144" t="s">
        <v>6329</v>
      </c>
    </row>
    <row r="282" spans="2:65" s="1" customFormat="1" ht="19.2" x14ac:dyDescent="0.2">
      <c r="B282" s="33"/>
      <c r="D282" s="151" t="s">
        <v>929</v>
      </c>
      <c r="F282" s="178" t="s">
        <v>6735</v>
      </c>
      <c r="I282" s="148"/>
      <c r="L282" s="33"/>
      <c r="M282" s="149"/>
      <c r="T282" s="54"/>
      <c r="AT282" s="18" t="s">
        <v>929</v>
      </c>
      <c r="AU282" s="18" t="s">
        <v>89</v>
      </c>
    </row>
    <row r="283" spans="2:65" s="1" customFormat="1" ht="16.5" customHeight="1" x14ac:dyDescent="0.2">
      <c r="B283" s="33"/>
      <c r="C283" s="133" t="s">
        <v>901</v>
      </c>
      <c r="D283" s="133" t="s">
        <v>194</v>
      </c>
      <c r="E283" s="134" t="s">
        <v>6866</v>
      </c>
      <c r="F283" s="135" t="s">
        <v>6737</v>
      </c>
      <c r="G283" s="136" t="s">
        <v>234</v>
      </c>
      <c r="H283" s="137">
        <v>25</v>
      </c>
      <c r="I283" s="138"/>
      <c r="J283" s="139">
        <f>ROUND(I283*H283,2)</f>
        <v>0</v>
      </c>
      <c r="K283" s="135" t="s">
        <v>20</v>
      </c>
      <c r="L283" s="33"/>
      <c r="M283" s="140" t="s">
        <v>20</v>
      </c>
      <c r="N283" s="141" t="s">
        <v>51</v>
      </c>
      <c r="P283" s="142">
        <f>O283*H283</f>
        <v>0</v>
      </c>
      <c r="Q283" s="142">
        <v>0</v>
      </c>
      <c r="R283" s="142">
        <f>Q283*H283</f>
        <v>0</v>
      </c>
      <c r="S283" s="142">
        <v>0</v>
      </c>
      <c r="T283" s="143">
        <f>S283*H283</f>
        <v>0</v>
      </c>
      <c r="AR283" s="144" t="s">
        <v>199</v>
      </c>
      <c r="AT283" s="144" t="s">
        <v>194</v>
      </c>
      <c r="AU283" s="144" t="s">
        <v>89</v>
      </c>
      <c r="AY283" s="18" t="s">
        <v>192</v>
      </c>
      <c r="BE283" s="145">
        <f>IF(N283="základní",J283,0)</f>
        <v>0</v>
      </c>
      <c r="BF283" s="145">
        <f>IF(N283="snížená",J283,0)</f>
        <v>0</v>
      </c>
      <c r="BG283" s="145">
        <f>IF(N283="zákl. přenesená",J283,0)</f>
        <v>0</v>
      </c>
      <c r="BH283" s="145">
        <f>IF(N283="sníž. přenesená",J283,0)</f>
        <v>0</v>
      </c>
      <c r="BI283" s="145">
        <f>IF(N283="nulová",J283,0)</f>
        <v>0</v>
      </c>
      <c r="BJ283" s="18" t="s">
        <v>22</v>
      </c>
      <c r="BK283" s="145">
        <f>ROUND(I283*H283,2)</f>
        <v>0</v>
      </c>
      <c r="BL283" s="18" t="s">
        <v>199</v>
      </c>
      <c r="BM283" s="144" t="s">
        <v>3279</v>
      </c>
    </row>
    <row r="284" spans="2:65" s="11" customFormat="1" ht="22.8" customHeight="1" x14ac:dyDescent="0.25">
      <c r="B284" s="121"/>
      <c r="D284" s="122" t="s">
        <v>79</v>
      </c>
      <c r="E284" s="131" t="s">
        <v>243</v>
      </c>
      <c r="F284" s="131" t="s">
        <v>6867</v>
      </c>
      <c r="I284" s="124"/>
      <c r="J284" s="132">
        <f>BK284</f>
        <v>0</v>
      </c>
      <c r="L284" s="121"/>
      <c r="M284" s="126"/>
      <c r="P284" s="127">
        <f>SUM(P285:P317)</f>
        <v>0</v>
      </c>
      <c r="R284" s="127">
        <f>SUM(R285:R317)</f>
        <v>0</v>
      </c>
      <c r="T284" s="128">
        <f>SUM(T285:T317)</f>
        <v>0</v>
      </c>
      <c r="AR284" s="122" t="s">
        <v>22</v>
      </c>
      <c r="AT284" s="129" t="s">
        <v>79</v>
      </c>
      <c r="AU284" s="129" t="s">
        <v>22</v>
      </c>
      <c r="AY284" s="122" t="s">
        <v>192</v>
      </c>
      <c r="BK284" s="130">
        <f>SUM(BK285:BK317)</f>
        <v>0</v>
      </c>
    </row>
    <row r="285" spans="2:65" s="1" customFormat="1" ht="24.15" customHeight="1" x14ac:dyDescent="0.2">
      <c r="B285" s="33"/>
      <c r="C285" s="133" t="s">
        <v>907</v>
      </c>
      <c r="D285" s="133" t="s">
        <v>194</v>
      </c>
      <c r="E285" s="134" t="s">
        <v>6868</v>
      </c>
      <c r="F285" s="135" t="s">
        <v>6869</v>
      </c>
      <c r="G285" s="136" t="s">
        <v>869</v>
      </c>
      <c r="H285" s="137">
        <v>2</v>
      </c>
      <c r="I285" s="138"/>
      <c r="J285" s="139">
        <f>ROUND(I285*H285,2)</f>
        <v>0</v>
      </c>
      <c r="K285" s="135" t="s">
        <v>20</v>
      </c>
      <c r="L285" s="33"/>
      <c r="M285" s="140" t="s">
        <v>20</v>
      </c>
      <c r="N285" s="141" t="s">
        <v>51</v>
      </c>
      <c r="P285" s="142">
        <f>O285*H285</f>
        <v>0</v>
      </c>
      <c r="Q285" s="142">
        <v>0</v>
      </c>
      <c r="R285" s="142">
        <f>Q285*H285</f>
        <v>0</v>
      </c>
      <c r="S285" s="142">
        <v>0</v>
      </c>
      <c r="T285" s="143">
        <f>S285*H285</f>
        <v>0</v>
      </c>
      <c r="AR285" s="144" t="s">
        <v>199</v>
      </c>
      <c r="AT285" s="144" t="s">
        <v>194</v>
      </c>
      <c r="AU285" s="144" t="s">
        <v>89</v>
      </c>
      <c r="AY285" s="18" t="s">
        <v>192</v>
      </c>
      <c r="BE285" s="145">
        <f>IF(N285="základní",J285,0)</f>
        <v>0</v>
      </c>
      <c r="BF285" s="145">
        <f>IF(N285="snížená",J285,0)</f>
        <v>0</v>
      </c>
      <c r="BG285" s="145">
        <f>IF(N285="zákl. přenesená",J285,0)</f>
        <v>0</v>
      </c>
      <c r="BH285" s="145">
        <f>IF(N285="sníž. přenesená",J285,0)</f>
        <v>0</v>
      </c>
      <c r="BI285" s="145">
        <f>IF(N285="nulová",J285,0)</f>
        <v>0</v>
      </c>
      <c r="BJ285" s="18" t="s">
        <v>22</v>
      </c>
      <c r="BK285" s="145">
        <f>ROUND(I285*H285,2)</f>
        <v>0</v>
      </c>
      <c r="BL285" s="18" t="s">
        <v>199</v>
      </c>
      <c r="BM285" s="144" t="s">
        <v>3303</v>
      </c>
    </row>
    <row r="286" spans="2:65" s="1" customFormat="1" ht="19.2" x14ac:dyDescent="0.2">
      <c r="B286" s="33"/>
      <c r="D286" s="151" t="s">
        <v>929</v>
      </c>
      <c r="F286" s="178" t="s">
        <v>6870</v>
      </c>
      <c r="I286" s="148"/>
      <c r="L286" s="33"/>
      <c r="M286" s="149"/>
      <c r="T286" s="54"/>
      <c r="AT286" s="18" t="s">
        <v>929</v>
      </c>
      <c r="AU286" s="18" t="s">
        <v>89</v>
      </c>
    </row>
    <row r="287" spans="2:65" s="1" customFormat="1" ht="16.5" customHeight="1" x14ac:dyDescent="0.2">
      <c r="B287" s="33"/>
      <c r="C287" s="133" t="s">
        <v>895</v>
      </c>
      <c r="D287" s="133" t="s">
        <v>194</v>
      </c>
      <c r="E287" s="134" t="s">
        <v>6871</v>
      </c>
      <c r="F287" s="135" t="s">
        <v>6806</v>
      </c>
      <c r="G287" s="136" t="s">
        <v>869</v>
      </c>
      <c r="H287" s="137">
        <v>2</v>
      </c>
      <c r="I287" s="138"/>
      <c r="J287" s="139">
        <f>ROUND(I287*H287,2)</f>
        <v>0</v>
      </c>
      <c r="K287" s="135" t="s">
        <v>20</v>
      </c>
      <c r="L287" s="33"/>
      <c r="M287" s="140" t="s">
        <v>20</v>
      </c>
      <c r="N287" s="141" t="s">
        <v>51</v>
      </c>
      <c r="P287" s="142">
        <f>O287*H287</f>
        <v>0</v>
      </c>
      <c r="Q287" s="142">
        <v>0</v>
      </c>
      <c r="R287" s="142">
        <f>Q287*H287</f>
        <v>0</v>
      </c>
      <c r="S287" s="142">
        <v>0</v>
      </c>
      <c r="T287" s="143">
        <f>S287*H287</f>
        <v>0</v>
      </c>
      <c r="AR287" s="144" t="s">
        <v>199</v>
      </c>
      <c r="AT287" s="144" t="s">
        <v>194</v>
      </c>
      <c r="AU287" s="144" t="s">
        <v>89</v>
      </c>
      <c r="AY287" s="18" t="s">
        <v>192</v>
      </c>
      <c r="BE287" s="145">
        <f>IF(N287="základní",J287,0)</f>
        <v>0</v>
      </c>
      <c r="BF287" s="145">
        <f>IF(N287="snížená",J287,0)</f>
        <v>0</v>
      </c>
      <c r="BG287" s="145">
        <f>IF(N287="zákl. přenesená",J287,0)</f>
        <v>0</v>
      </c>
      <c r="BH287" s="145">
        <f>IF(N287="sníž. přenesená",J287,0)</f>
        <v>0</v>
      </c>
      <c r="BI287" s="145">
        <f>IF(N287="nulová",J287,0)</f>
        <v>0</v>
      </c>
      <c r="BJ287" s="18" t="s">
        <v>22</v>
      </c>
      <c r="BK287" s="145">
        <f>ROUND(I287*H287,2)</f>
        <v>0</v>
      </c>
      <c r="BL287" s="18" t="s">
        <v>199</v>
      </c>
      <c r="BM287" s="144" t="s">
        <v>3314</v>
      </c>
    </row>
    <row r="288" spans="2:65" s="1" customFormat="1" ht="16.5" customHeight="1" x14ac:dyDescent="0.2">
      <c r="B288" s="33"/>
      <c r="C288" s="133" t="s">
        <v>2195</v>
      </c>
      <c r="D288" s="133" t="s">
        <v>194</v>
      </c>
      <c r="E288" s="134" t="s">
        <v>6872</v>
      </c>
      <c r="F288" s="135" t="s">
        <v>6873</v>
      </c>
      <c r="G288" s="136" t="s">
        <v>869</v>
      </c>
      <c r="H288" s="137">
        <v>2</v>
      </c>
      <c r="I288" s="138"/>
      <c r="J288" s="139">
        <f>ROUND(I288*H288,2)</f>
        <v>0</v>
      </c>
      <c r="K288" s="135" t="s">
        <v>20</v>
      </c>
      <c r="L288" s="33"/>
      <c r="M288" s="140" t="s">
        <v>20</v>
      </c>
      <c r="N288" s="141" t="s">
        <v>51</v>
      </c>
      <c r="P288" s="142">
        <f>O288*H288</f>
        <v>0</v>
      </c>
      <c r="Q288" s="142">
        <v>0</v>
      </c>
      <c r="R288" s="142">
        <f>Q288*H288</f>
        <v>0</v>
      </c>
      <c r="S288" s="142">
        <v>0</v>
      </c>
      <c r="T288" s="143">
        <f>S288*H288</f>
        <v>0</v>
      </c>
      <c r="AR288" s="144" t="s">
        <v>199</v>
      </c>
      <c r="AT288" s="144" t="s">
        <v>194</v>
      </c>
      <c r="AU288" s="144" t="s">
        <v>89</v>
      </c>
      <c r="AY288" s="18" t="s">
        <v>192</v>
      </c>
      <c r="BE288" s="145">
        <f>IF(N288="základní",J288,0)</f>
        <v>0</v>
      </c>
      <c r="BF288" s="145">
        <f>IF(N288="snížená",J288,0)</f>
        <v>0</v>
      </c>
      <c r="BG288" s="145">
        <f>IF(N288="zákl. přenesená",J288,0)</f>
        <v>0</v>
      </c>
      <c r="BH288" s="145">
        <f>IF(N288="sníž. přenesená",J288,0)</f>
        <v>0</v>
      </c>
      <c r="BI288" s="145">
        <f>IF(N288="nulová",J288,0)</f>
        <v>0</v>
      </c>
      <c r="BJ288" s="18" t="s">
        <v>22</v>
      </c>
      <c r="BK288" s="145">
        <f>ROUND(I288*H288,2)</f>
        <v>0</v>
      </c>
      <c r="BL288" s="18" t="s">
        <v>199</v>
      </c>
      <c r="BM288" s="144" t="s">
        <v>3347</v>
      </c>
    </row>
    <row r="289" spans="2:65" s="1" customFormat="1" ht="28.8" x14ac:dyDescent="0.2">
      <c r="B289" s="33"/>
      <c r="D289" s="151" t="s">
        <v>929</v>
      </c>
      <c r="F289" s="178" t="s">
        <v>6874</v>
      </c>
      <c r="I289" s="148"/>
      <c r="L289" s="33"/>
      <c r="M289" s="149"/>
      <c r="T289" s="54"/>
      <c r="AT289" s="18" t="s">
        <v>929</v>
      </c>
      <c r="AU289" s="18" t="s">
        <v>89</v>
      </c>
    </row>
    <row r="290" spans="2:65" s="1" customFormat="1" ht="16.5" customHeight="1" x14ac:dyDescent="0.2">
      <c r="B290" s="33"/>
      <c r="C290" s="133" t="s">
        <v>2200</v>
      </c>
      <c r="D290" s="133" t="s">
        <v>194</v>
      </c>
      <c r="E290" s="134" t="s">
        <v>6875</v>
      </c>
      <c r="F290" s="135" t="s">
        <v>6664</v>
      </c>
      <c r="G290" s="136" t="s">
        <v>869</v>
      </c>
      <c r="H290" s="137">
        <v>2</v>
      </c>
      <c r="I290" s="138"/>
      <c r="J290" s="139">
        <f>ROUND(I290*H290,2)</f>
        <v>0</v>
      </c>
      <c r="K290" s="135" t="s">
        <v>20</v>
      </c>
      <c r="L290" s="33"/>
      <c r="M290" s="140" t="s">
        <v>20</v>
      </c>
      <c r="N290" s="141" t="s">
        <v>51</v>
      </c>
      <c r="P290" s="142">
        <f>O290*H290</f>
        <v>0</v>
      </c>
      <c r="Q290" s="142">
        <v>0</v>
      </c>
      <c r="R290" s="142">
        <f>Q290*H290</f>
        <v>0</v>
      </c>
      <c r="S290" s="142">
        <v>0</v>
      </c>
      <c r="T290" s="143">
        <f>S290*H290</f>
        <v>0</v>
      </c>
      <c r="AR290" s="144" t="s">
        <v>199</v>
      </c>
      <c r="AT290" s="144" t="s">
        <v>194</v>
      </c>
      <c r="AU290" s="144" t="s">
        <v>89</v>
      </c>
      <c r="AY290" s="18" t="s">
        <v>192</v>
      </c>
      <c r="BE290" s="145">
        <f>IF(N290="základní",J290,0)</f>
        <v>0</v>
      </c>
      <c r="BF290" s="145">
        <f>IF(N290="snížená",J290,0)</f>
        <v>0</v>
      </c>
      <c r="BG290" s="145">
        <f>IF(N290="zákl. přenesená",J290,0)</f>
        <v>0</v>
      </c>
      <c r="BH290" s="145">
        <f>IF(N290="sníž. přenesená",J290,0)</f>
        <v>0</v>
      </c>
      <c r="BI290" s="145">
        <f>IF(N290="nulová",J290,0)</f>
        <v>0</v>
      </c>
      <c r="BJ290" s="18" t="s">
        <v>22</v>
      </c>
      <c r="BK290" s="145">
        <f>ROUND(I290*H290,2)</f>
        <v>0</v>
      </c>
      <c r="BL290" s="18" t="s">
        <v>199</v>
      </c>
      <c r="BM290" s="144" t="s">
        <v>3357</v>
      </c>
    </row>
    <row r="291" spans="2:65" s="1" customFormat="1" ht="16.5" customHeight="1" x14ac:dyDescent="0.2">
      <c r="B291" s="33"/>
      <c r="C291" s="133" t="s">
        <v>2210</v>
      </c>
      <c r="D291" s="133" t="s">
        <v>194</v>
      </c>
      <c r="E291" s="134" t="s">
        <v>6876</v>
      </c>
      <c r="F291" s="135" t="s">
        <v>6877</v>
      </c>
      <c r="G291" s="136" t="s">
        <v>869</v>
      </c>
      <c r="H291" s="137">
        <v>2</v>
      </c>
      <c r="I291" s="138"/>
      <c r="J291" s="139">
        <f>ROUND(I291*H291,2)</f>
        <v>0</v>
      </c>
      <c r="K291" s="135" t="s">
        <v>20</v>
      </c>
      <c r="L291" s="33"/>
      <c r="M291" s="140" t="s">
        <v>20</v>
      </c>
      <c r="N291" s="141" t="s">
        <v>51</v>
      </c>
      <c r="P291" s="142">
        <f>O291*H291</f>
        <v>0</v>
      </c>
      <c r="Q291" s="142">
        <v>0</v>
      </c>
      <c r="R291" s="142">
        <f>Q291*H291</f>
        <v>0</v>
      </c>
      <c r="S291" s="142">
        <v>0</v>
      </c>
      <c r="T291" s="143">
        <f>S291*H291</f>
        <v>0</v>
      </c>
      <c r="AR291" s="144" t="s">
        <v>199</v>
      </c>
      <c r="AT291" s="144" t="s">
        <v>194</v>
      </c>
      <c r="AU291" s="144" t="s">
        <v>89</v>
      </c>
      <c r="AY291" s="18" t="s">
        <v>192</v>
      </c>
      <c r="BE291" s="145">
        <f>IF(N291="základní",J291,0)</f>
        <v>0</v>
      </c>
      <c r="BF291" s="145">
        <f>IF(N291="snížená",J291,0)</f>
        <v>0</v>
      </c>
      <c r="BG291" s="145">
        <f>IF(N291="zákl. přenesená",J291,0)</f>
        <v>0</v>
      </c>
      <c r="BH291" s="145">
        <f>IF(N291="sníž. přenesená",J291,0)</f>
        <v>0</v>
      </c>
      <c r="BI291" s="145">
        <f>IF(N291="nulová",J291,0)</f>
        <v>0</v>
      </c>
      <c r="BJ291" s="18" t="s">
        <v>22</v>
      </c>
      <c r="BK291" s="145">
        <f>ROUND(I291*H291,2)</f>
        <v>0</v>
      </c>
      <c r="BL291" s="18" t="s">
        <v>199</v>
      </c>
      <c r="BM291" s="144" t="s">
        <v>6342</v>
      </c>
    </row>
    <row r="292" spans="2:65" s="1" customFormat="1" ht="19.2" x14ac:dyDescent="0.2">
      <c r="B292" s="33"/>
      <c r="D292" s="151" t="s">
        <v>929</v>
      </c>
      <c r="F292" s="178" t="s">
        <v>6878</v>
      </c>
      <c r="I292" s="148"/>
      <c r="L292" s="33"/>
      <c r="M292" s="149"/>
      <c r="T292" s="54"/>
      <c r="AT292" s="18" t="s">
        <v>929</v>
      </c>
      <c r="AU292" s="18" t="s">
        <v>89</v>
      </c>
    </row>
    <row r="293" spans="2:65" s="1" customFormat="1" ht="16.5" customHeight="1" x14ac:dyDescent="0.2">
      <c r="B293" s="33"/>
      <c r="C293" s="133" t="s">
        <v>2217</v>
      </c>
      <c r="D293" s="133" t="s">
        <v>194</v>
      </c>
      <c r="E293" s="134" t="s">
        <v>6879</v>
      </c>
      <c r="F293" s="135" t="s">
        <v>6643</v>
      </c>
      <c r="G293" s="136" t="s">
        <v>869</v>
      </c>
      <c r="H293" s="137">
        <v>2</v>
      </c>
      <c r="I293" s="138"/>
      <c r="J293" s="139">
        <f>ROUND(I293*H293,2)</f>
        <v>0</v>
      </c>
      <c r="K293" s="135" t="s">
        <v>20</v>
      </c>
      <c r="L293" s="33"/>
      <c r="M293" s="140" t="s">
        <v>20</v>
      </c>
      <c r="N293" s="141" t="s">
        <v>51</v>
      </c>
      <c r="P293" s="142">
        <f>O293*H293</f>
        <v>0</v>
      </c>
      <c r="Q293" s="142">
        <v>0</v>
      </c>
      <c r="R293" s="142">
        <f>Q293*H293</f>
        <v>0</v>
      </c>
      <c r="S293" s="142">
        <v>0</v>
      </c>
      <c r="T293" s="143">
        <f>S293*H293</f>
        <v>0</v>
      </c>
      <c r="AR293" s="144" t="s">
        <v>199</v>
      </c>
      <c r="AT293" s="144" t="s">
        <v>194</v>
      </c>
      <c r="AU293" s="144" t="s">
        <v>89</v>
      </c>
      <c r="AY293" s="18" t="s">
        <v>192</v>
      </c>
      <c r="BE293" s="145">
        <f>IF(N293="základní",J293,0)</f>
        <v>0</v>
      </c>
      <c r="BF293" s="145">
        <f>IF(N293="snížená",J293,0)</f>
        <v>0</v>
      </c>
      <c r="BG293" s="145">
        <f>IF(N293="zákl. přenesená",J293,0)</f>
        <v>0</v>
      </c>
      <c r="BH293" s="145">
        <f>IF(N293="sníž. přenesená",J293,0)</f>
        <v>0</v>
      </c>
      <c r="BI293" s="145">
        <f>IF(N293="nulová",J293,0)</f>
        <v>0</v>
      </c>
      <c r="BJ293" s="18" t="s">
        <v>22</v>
      </c>
      <c r="BK293" s="145">
        <f>ROUND(I293*H293,2)</f>
        <v>0</v>
      </c>
      <c r="BL293" s="18" t="s">
        <v>199</v>
      </c>
      <c r="BM293" s="144" t="s">
        <v>3392</v>
      </c>
    </row>
    <row r="294" spans="2:65" s="1" customFormat="1" ht="16.5" customHeight="1" x14ac:dyDescent="0.2">
      <c r="B294" s="33"/>
      <c r="C294" s="133" t="s">
        <v>2227</v>
      </c>
      <c r="D294" s="133" t="s">
        <v>194</v>
      </c>
      <c r="E294" s="134" t="s">
        <v>6880</v>
      </c>
      <c r="F294" s="135" t="s">
        <v>6881</v>
      </c>
      <c r="G294" s="136" t="s">
        <v>869</v>
      </c>
      <c r="H294" s="137">
        <v>2</v>
      </c>
      <c r="I294" s="138"/>
      <c r="J294" s="139">
        <f>ROUND(I294*H294,2)</f>
        <v>0</v>
      </c>
      <c r="K294" s="135" t="s">
        <v>20</v>
      </c>
      <c r="L294" s="33"/>
      <c r="M294" s="140" t="s">
        <v>20</v>
      </c>
      <c r="N294" s="141" t="s">
        <v>51</v>
      </c>
      <c r="P294" s="142">
        <f>O294*H294</f>
        <v>0</v>
      </c>
      <c r="Q294" s="142">
        <v>0</v>
      </c>
      <c r="R294" s="142">
        <f>Q294*H294</f>
        <v>0</v>
      </c>
      <c r="S294" s="142">
        <v>0</v>
      </c>
      <c r="T294" s="143">
        <f>S294*H294</f>
        <v>0</v>
      </c>
      <c r="AR294" s="144" t="s">
        <v>199</v>
      </c>
      <c r="AT294" s="144" t="s">
        <v>194</v>
      </c>
      <c r="AU294" s="144" t="s">
        <v>89</v>
      </c>
      <c r="AY294" s="18" t="s">
        <v>192</v>
      </c>
      <c r="BE294" s="145">
        <f>IF(N294="základní",J294,0)</f>
        <v>0</v>
      </c>
      <c r="BF294" s="145">
        <f>IF(N294="snížená",J294,0)</f>
        <v>0</v>
      </c>
      <c r="BG294" s="145">
        <f>IF(N294="zákl. přenesená",J294,0)</f>
        <v>0</v>
      </c>
      <c r="BH294" s="145">
        <f>IF(N294="sníž. přenesená",J294,0)</f>
        <v>0</v>
      </c>
      <c r="BI294" s="145">
        <f>IF(N294="nulová",J294,0)</f>
        <v>0</v>
      </c>
      <c r="BJ294" s="18" t="s">
        <v>22</v>
      </c>
      <c r="BK294" s="145">
        <f>ROUND(I294*H294,2)</f>
        <v>0</v>
      </c>
      <c r="BL294" s="18" t="s">
        <v>199</v>
      </c>
      <c r="BM294" s="144" t="s">
        <v>3404</v>
      </c>
    </row>
    <row r="295" spans="2:65" s="1" customFormat="1" ht="19.2" x14ac:dyDescent="0.2">
      <c r="B295" s="33"/>
      <c r="D295" s="151" t="s">
        <v>929</v>
      </c>
      <c r="F295" s="178" t="s">
        <v>6882</v>
      </c>
      <c r="I295" s="148"/>
      <c r="L295" s="33"/>
      <c r="M295" s="149"/>
      <c r="T295" s="54"/>
      <c r="AT295" s="18" t="s">
        <v>929</v>
      </c>
      <c r="AU295" s="18" t="s">
        <v>89</v>
      </c>
    </row>
    <row r="296" spans="2:65" s="1" customFormat="1" ht="16.5" customHeight="1" x14ac:dyDescent="0.2">
      <c r="B296" s="33"/>
      <c r="C296" s="133" t="s">
        <v>2232</v>
      </c>
      <c r="D296" s="133" t="s">
        <v>194</v>
      </c>
      <c r="E296" s="134" t="s">
        <v>6883</v>
      </c>
      <c r="F296" s="135" t="s">
        <v>6643</v>
      </c>
      <c r="G296" s="136" t="s">
        <v>869</v>
      </c>
      <c r="H296" s="137">
        <v>2</v>
      </c>
      <c r="I296" s="138"/>
      <c r="J296" s="139">
        <f>ROUND(I296*H296,2)</f>
        <v>0</v>
      </c>
      <c r="K296" s="135" t="s">
        <v>20</v>
      </c>
      <c r="L296" s="33"/>
      <c r="M296" s="140" t="s">
        <v>20</v>
      </c>
      <c r="N296" s="141" t="s">
        <v>51</v>
      </c>
      <c r="P296" s="142">
        <f>O296*H296</f>
        <v>0</v>
      </c>
      <c r="Q296" s="142">
        <v>0</v>
      </c>
      <c r="R296" s="142">
        <f>Q296*H296</f>
        <v>0</v>
      </c>
      <c r="S296" s="142">
        <v>0</v>
      </c>
      <c r="T296" s="143">
        <f>S296*H296</f>
        <v>0</v>
      </c>
      <c r="AR296" s="144" t="s">
        <v>199</v>
      </c>
      <c r="AT296" s="144" t="s">
        <v>194</v>
      </c>
      <c r="AU296" s="144" t="s">
        <v>89</v>
      </c>
      <c r="AY296" s="18" t="s">
        <v>192</v>
      </c>
      <c r="BE296" s="145">
        <f>IF(N296="základní",J296,0)</f>
        <v>0</v>
      </c>
      <c r="BF296" s="145">
        <f>IF(N296="snížená",J296,0)</f>
        <v>0</v>
      </c>
      <c r="BG296" s="145">
        <f>IF(N296="zákl. přenesená",J296,0)</f>
        <v>0</v>
      </c>
      <c r="BH296" s="145">
        <f>IF(N296="sníž. přenesená",J296,0)</f>
        <v>0</v>
      </c>
      <c r="BI296" s="145">
        <f>IF(N296="nulová",J296,0)</f>
        <v>0</v>
      </c>
      <c r="BJ296" s="18" t="s">
        <v>22</v>
      </c>
      <c r="BK296" s="145">
        <f>ROUND(I296*H296,2)</f>
        <v>0</v>
      </c>
      <c r="BL296" s="18" t="s">
        <v>199</v>
      </c>
      <c r="BM296" s="144" t="s">
        <v>3428</v>
      </c>
    </row>
    <row r="297" spans="2:65" s="1" customFormat="1" ht="16.5" customHeight="1" x14ac:dyDescent="0.2">
      <c r="B297" s="33"/>
      <c r="C297" s="133" t="s">
        <v>2237</v>
      </c>
      <c r="D297" s="133" t="s">
        <v>194</v>
      </c>
      <c r="E297" s="134" t="s">
        <v>6884</v>
      </c>
      <c r="F297" s="135" t="s">
        <v>6885</v>
      </c>
      <c r="G297" s="136" t="s">
        <v>869</v>
      </c>
      <c r="H297" s="137">
        <v>14</v>
      </c>
      <c r="I297" s="138"/>
      <c r="J297" s="139">
        <f>ROUND(I297*H297,2)</f>
        <v>0</v>
      </c>
      <c r="K297" s="135" t="s">
        <v>20</v>
      </c>
      <c r="L297" s="33"/>
      <c r="M297" s="140" t="s">
        <v>20</v>
      </c>
      <c r="N297" s="141" t="s">
        <v>51</v>
      </c>
      <c r="P297" s="142">
        <f>O297*H297</f>
        <v>0</v>
      </c>
      <c r="Q297" s="142">
        <v>0</v>
      </c>
      <c r="R297" s="142">
        <f>Q297*H297</f>
        <v>0</v>
      </c>
      <c r="S297" s="142">
        <v>0</v>
      </c>
      <c r="T297" s="143">
        <f>S297*H297</f>
        <v>0</v>
      </c>
      <c r="AR297" s="144" t="s">
        <v>199</v>
      </c>
      <c r="AT297" s="144" t="s">
        <v>194</v>
      </c>
      <c r="AU297" s="144" t="s">
        <v>89</v>
      </c>
      <c r="AY297" s="18" t="s">
        <v>192</v>
      </c>
      <c r="BE297" s="145">
        <f>IF(N297="základní",J297,0)</f>
        <v>0</v>
      </c>
      <c r="BF297" s="145">
        <f>IF(N297="snížená",J297,0)</f>
        <v>0</v>
      </c>
      <c r="BG297" s="145">
        <f>IF(N297="zákl. přenesená",J297,0)</f>
        <v>0</v>
      </c>
      <c r="BH297" s="145">
        <f>IF(N297="sníž. přenesená",J297,0)</f>
        <v>0</v>
      </c>
      <c r="BI297" s="145">
        <f>IF(N297="nulová",J297,0)</f>
        <v>0</v>
      </c>
      <c r="BJ297" s="18" t="s">
        <v>22</v>
      </c>
      <c r="BK297" s="145">
        <f>ROUND(I297*H297,2)</f>
        <v>0</v>
      </c>
      <c r="BL297" s="18" t="s">
        <v>199</v>
      </c>
      <c r="BM297" s="144" t="s">
        <v>3439</v>
      </c>
    </row>
    <row r="298" spans="2:65" s="1" customFormat="1" ht="28.8" x14ac:dyDescent="0.2">
      <c r="B298" s="33"/>
      <c r="D298" s="151" t="s">
        <v>929</v>
      </c>
      <c r="F298" s="178" t="s">
        <v>6886</v>
      </c>
      <c r="I298" s="148"/>
      <c r="L298" s="33"/>
      <c r="M298" s="149"/>
      <c r="T298" s="54"/>
      <c r="AT298" s="18" t="s">
        <v>929</v>
      </c>
      <c r="AU298" s="18" t="s">
        <v>89</v>
      </c>
    </row>
    <row r="299" spans="2:65" s="1" customFormat="1" ht="16.5" customHeight="1" x14ac:dyDescent="0.2">
      <c r="B299" s="33"/>
      <c r="C299" s="133" t="s">
        <v>2248</v>
      </c>
      <c r="D299" s="133" t="s">
        <v>194</v>
      </c>
      <c r="E299" s="134" t="s">
        <v>6887</v>
      </c>
      <c r="F299" s="135" t="s">
        <v>6888</v>
      </c>
      <c r="G299" s="136" t="s">
        <v>869</v>
      </c>
      <c r="H299" s="137">
        <v>14</v>
      </c>
      <c r="I299" s="138"/>
      <c r="J299" s="139">
        <f>ROUND(I299*H299,2)</f>
        <v>0</v>
      </c>
      <c r="K299" s="135" t="s">
        <v>20</v>
      </c>
      <c r="L299" s="33"/>
      <c r="M299" s="140" t="s">
        <v>20</v>
      </c>
      <c r="N299" s="141" t="s">
        <v>51</v>
      </c>
      <c r="P299" s="142">
        <f>O299*H299</f>
        <v>0</v>
      </c>
      <c r="Q299" s="142">
        <v>0</v>
      </c>
      <c r="R299" s="142">
        <f>Q299*H299</f>
        <v>0</v>
      </c>
      <c r="S299" s="142">
        <v>0</v>
      </c>
      <c r="T299" s="143">
        <f>S299*H299</f>
        <v>0</v>
      </c>
      <c r="AR299" s="144" t="s">
        <v>199</v>
      </c>
      <c r="AT299" s="144" t="s">
        <v>194</v>
      </c>
      <c r="AU299" s="144" t="s">
        <v>89</v>
      </c>
      <c r="AY299" s="18" t="s">
        <v>192</v>
      </c>
      <c r="BE299" s="145">
        <f>IF(N299="základní",J299,0)</f>
        <v>0</v>
      </c>
      <c r="BF299" s="145">
        <f>IF(N299="snížená",J299,0)</f>
        <v>0</v>
      </c>
      <c r="BG299" s="145">
        <f>IF(N299="zákl. přenesená",J299,0)</f>
        <v>0</v>
      </c>
      <c r="BH299" s="145">
        <f>IF(N299="sníž. přenesená",J299,0)</f>
        <v>0</v>
      </c>
      <c r="BI299" s="145">
        <f>IF(N299="nulová",J299,0)</f>
        <v>0</v>
      </c>
      <c r="BJ299" s="18" t="s">
        <v>22</v>
      </c>
      <c r="BK299" s="145">
        <f>ROUND(I299*H299,2)</f>
        <v>0</v>
      </c>
      <c r="BL299" s="18" t="s">
        <v>199</v>
      </c>
      <c r="BM299" s="144" t="s">
        <v>3462</v>
      </c>
    </row>
    <row r="300" spans="2:65" s="1" customFormat="1" ht="16.5" customHeight="1" x14ac:dyDescent="0.2">
      <c r="B300" s="33"/>
      <c r="C300" s="133" t="s">
        <v>2255</v>
      </c>
      <c r="D300" s="133" t="s">
        <v>194</v>
      </c>
      <c r="E300" s="134" t="s">
        <v>6889</v>
      </c>
      <c r="F300" s="135" t="s">
        <v>6890</v>
      </c>
      <c r="G300" s="136" t="s">
        <v>869</v>
      </c>
      <c r="H300" s="137">
        <v>1</v>
      </c>
      <c r="I300" s="138"/>
      <c r="J300" s="139">
        <f>ROUND(I300*H300,2)</f>
        <v>0</v>
      </c>
      <c r="K300" s="135" t="s">
        <v>20</v>
      </c>
      <c r="L300" s="33"/>
      <c r="M300" s="140" t="s">
        <v>20</v>
      </c>
      <c r="N300" s="141" t="s">
        <v>51</v>
      </c>
      <c r="P300" s="142">
        <f>O300*H300</f>
        <v>0</v>
      </c>
      <c r="Q300" s="142">
        <v>0</v>
      </c>
      <c r="R300" s="142">
        <f>Q300*H300</f>
        <v>0</v>
      </c>
      <c r="S300" s="142">
        <v>0</v>
      </c>
      <c r="T300" s="143">
        <f>S300*H300</f>
        <v>0</v>
      </c>
      <c r="AR300" s="144" t="s">
        <v>199</v>
      </c>
      <c r="AT300" s="144" t="s">
        <v>194</v>
      </c>
      <c r="AU300" s="144" t="s">
        <v>89</v>
      </c>
      <c r="AY300" s="18" t="s">
        <v>192</v>
      </c>
      <c r="BE300" s="145">
        <f>IF(N300="základní",J300,0)</f>
        <v>0</v>
      </c>
      <c r="BF300" s="145">
        <f>IF(N300="snížená",J300,0)</f>
        <v>0</v>
      </c>
      <c r="BG300" s="145">
        <f>IF(N300="zákl. přenesená",J300,0)</f>
        <v>0</v>
      </c>
      <c r="BH300" s="145">
        <f>IF(N300="sníž. přenesená",J300,0)</f>
        <v>0</v>
      </c>
      <c r="BI300" s="145">
        <f>IF(N300="nulová",J300,0)</f>
        <v>0</v>
      </c>
      <c r="BJ300" s="18" t="s">
        <v>22</v>
      </c>
      <c r="BK300" s="145">
        <f>ROUND(I300*H300,2)</f>
        <v>0</v>
      </c>
      <c r="BL300" s="18" t="s">
        <v>199</v>
      </c>
      <c r="BM300" s="144" t="s">
        <v>6355</v>
      </c>
    </row>
    <row r="301" spans="2:65" s="1" customFormat="1" ht="28.8" x14ac:dyDescent="0.2">
      <c r="B301" s="33"/>
      <c r="D301" s="151" t="s">
        <v>929</v>
      </c>
      <c r="F301" s="178" t="s">
        <v>6891</v>
      </c>
      <c r="I301" s="148"/>
      <c r="L301" s="33"/>
      <c r="M301" s="149"/>
      <c r="T301" s="54"/>
      <c r="AT301" s="18" t="s">
        <v>929</v>
      </c>
      <c r="AU301" s="18" t="s">
        <v>89</v>
      </c>
    </row>
    <row r="302" spans="2:65" s="1" customFormat="1" ht="16.5" customHeight="1" x14ac:dyDescent="0.2">
      <c r="B302" s="33"/>
      <c r="C302" s="133" t="s">
        <v>2260</v>
      </c>
      <c r="D302" s="133" t="s">
        <v>194</v>
      </c>
      <c r="E302" s="134" t="s">
        <v>6892</v>
      </c>
      <c r="F302" s="135" t="s">
        <v>6664</v>
      </c>
      <c r="G302" s="136" t="s">
        <v>869</v>
      </c>
      <c r="H302" s="137">
        <v>1</v>
      </c>
      <c r="I302" s="138"/>
      <c r="J302" s="139">
        <f>ROUND(I302*H302,2)</f>
        <v>0</v>
      </c>
      <c r="K302" s="135" t="s">
        <v>20</v>
      </c>
      <c r="L302" s="33"/>
      <c r="M302" s="140" t="s">
        <v>20</v>
      </c>
      <c r="N302" s="141" t="s">
        <v>51</v>
      </c>
      <c r="P302" s="142">
        <f>O302*H302</f>
        <v>0</v>
      </c>
      <c r="Q302" s="142">
        <v>0</v>
      </c>
      <c r="R302" s="142">
        <f>Q302*H302</f>
        <v>0</v>
      </c>
      <c r="S302" s="142">
        <v>0</v>
      </c>
      <c r="T302" s="143">
        <f>S302*H302</f>
        <v>0</v>
      </c>
      <c r="AR302" s="144" t="s">
        <v>199</v>
      </c>
      <c r="AT302" s="144" t="s">
        <v>194</v>
      </c>
      <c r="AU302" s="144" t="s">
        <v>89</v>
      </c>
      <c r="AY302" s="18" t="s">
        <v>192</v>
      </c>
      <c r="BE302" s="145">
        <f>IF(N302="základní",J302,0)</f>
        <v>0</v>
      </c>
      <c r="BF302" s="145">
        <f>IF(N302="snížená",J302,0)</f>
        <v>0</v>
      </c>
      <c r="BG302" s="145">
        <f>IF(N302="zákl. přenesená",J302,0)</f>
        <v>0</v>
      </c>
      <c r="BH302" s="145">
        <f>IF(N302="sníž. přenesená",J302,0)</f>
        <v>0</v>
      </c>
      <c r="BI302" s="145">
        <f>IF(N302="nulová",J302,0)</f>
        <v>0</v>
      </c>
      <c r="BJ302" s="18" t="s">
        <v>22</v>
      </c>
      <c r="BK302" s="145">
        <f>ROUND(I302*H302,2)</f>
        <v>0</v>
      </c>
      <c r="BL302" s="18" t="s">
        <v>199</v>
      </c>
      <c r="BM302" s="144" t="s">
        <v>3488</v>
      </c>
    </row>
    <row r="303" spans="2:65" s="1" customFormat="1" ht="16.5" customHeight="1" x14ac:dyDescent="0.2">
      <c r="B303" s="33"/>
      <c r="C303" s="133" t="s">
        <v>2267</v>
      </c>
      <c r="D303" s="133" t="s">
        <v>194</v>
      </c>
      <c r="E303" s="134" t="s">
        <v>6893</v>
      </c>
      <c r="F303" s="135" t="s">
        <v>6670</v>
      </c>
      <c r="G303" s="136" t="s">
        <v>869</v>
      </c>
      <c r="H303" s="137">
        <v>3</v>
      </c>
      <c r="I303" s="138"/>
      <c r="J303" s="139">
        <f>ROUND(I303*H303,2)</f>
        <v>0</v>
      </c>
      <c r="K303" s="135" t="s">
        <v>20</v>
      </c>
      <c r="L303" s="33"/>
      <c r="M303" s="140" t="s">
        <v>20</v>
      </c>
      <c r="N303" s="141" t="s">
        <v>51</v>
      </c>
      <c r="P303" s="142">
        <f>O303*H303</f>
        <v>0</v>
      </c>
      <c r="Q303" s="142">
        <v>0</v>
      </c>
      <c r="R303" s="142">
        <f>Q303*H303</f>
        <v>0</v>
      </c>
      <c r="S303" s="142">
        <v>0</v>
      </c>
      <c r="T303" s="143">
        <f>S303*H303</f>
        <v>0</v>
      </c>
      <c r="AR303" s="144" t="s">
        <v>199</v>
      </c>
      <c r="AT303" s="144" t="s">
        <v>194</v>
      </c>
      <c r="AU303" s="144" t="s">
        <v>89</v>
      </c>
      <c r="AY303" s="18" t="s">
        <v>192</v>
      </c>
      <c r="BE303" s="145">
        <f>IF(N303="základní",J303,0)</f>
        <v>0</v>
      </c>
      <c r="BF303" s="145">
        <f>IF(N303="snížená",J303,0)</f>
        <v>0</v>
      </c>
      <c r="BG303" s="145">
        <f>IF(N303="zákl. přenesená",J303,0)</f>
        <v>0</v>
      </c>
      <c r="BH303" s="145">
        <f>IF(N303="sníž. přenesená",J303,0)</f>
        <v>0</v>
      </c>
      <c r="BI303" s="145">
        <f>IF(N303="nulová",J303,0)</f>
        <v>0</v>
      </c>
      <c r="BJ303" s="18" t="s">
        <v>22</v>
      </c>
      <c r="BK303" s="145">
        <f>ROUND(I303*H303,2)</f>
        <v>0</v>
      </c>
      <c r="BL303" s="18" t="s">
        <v>199</v>
      </c>
      <c r="BM303" s="144" t="s">
        <v>3499</v>
      </c>
    </row>
    <row r="304" spans="2:65" s="1" customFormat="1" ht="19.2" x14ac:dyDescent="0.2">
      <c r="B304" s="33"/>
      <c r="D304" s="151" t="s">
        <v>929</v>
      </c>
      <c r="F304" s="178" t="s">
        <v>6894</v>
      </c>
      <c r="I304" s="148"/>
      <c r="L304" s="33"/>
      <c r="M304" s="149"/>
      <c r="T304" s="54"/>
      <c r="AT304" s="18" t="s">
        <v>929</v>
      </c>
      <c r="AU304" s="18" t="s">
        <v>89</v>
      </c>
    </row>
    <row r="305" spans="2:65" s="1" customFormat="1" ht="16.5" customHeight="1" x14ac:dyDescent="0.2">
      <c r="B305" s="33"/>
      <c r="C305" s="133" t="s">
        <v>2272</v>
      </c>
      <c r="D305" s="133" t="s">
        <v>194</v>
      </c>
      <c r="E305" s="134" t="s">
        <v>6895</v>
      </c>
      <c r="F305" s="135" t="s">
        <v>6673</v>
      </c>
      <c r="G305" s="136" t="s">
        <v>869</v>
      </c>
      <c r="H305" s="137">
        <v>3</v>
      </c>
      <c r="I305" s="138"/>
      <c r="J305" s="139">
        <f>ROUND(I305*H305,2)</f>
        <v>0</v>
      </c>
      <c r="K305" s="135" t="s">
        <v>20</v>
      </c>
      <c r="L305" s="33"/>
      <c r="M305" s="140" t="s">
        <v>20</v>
      </c>
      <c r="N305" s="141" t="s">
        <v>51</v>
      </c>
      <c r="P305" s="142">
        <f>O305*H305</f>
        <v>0</v>
      </c>
      <c r="Q305" s="142">
        <v>0</v>
      </c>
      <c r="R305" s="142">
        <f>Q305*H305</f>
        <v>0</v>
      </c>
      <c r="S305" s="142">
        <v>0</v>
      </c>
      <c r="T305" s="143">
        <f>S305*H305</f>
        <v>0</v>
      </c>
      <c r="AR305" s="144" t="s">
        <v>199</v>
      </c>
      <c r="AT305" s="144" t="s">
        <v>194</v>
      </c>
      <c r="AU305" s="144" t="s">
        <v>89</v>
      </c>
      <c r="AY305" s="18" t="s">
        <v>192</v>
      </c>
      <c r="BE305" s="145">
        <f>IF(N305="základní",J305,0)</f>
        <v>0</v>
      </c>
      <c r="BF305" s="145">
        <f>IF(N305="snížená",J305,0)</f>
        <v>0</v>
      </c>
      <c r="BG305" s="145">
        <f>IF(N305="zákl. přenesená",J305,0)</f>
        <v>0</v>
      </c>
      <c r="BH305" s="145">
        <f>IF(N305="sníž. přenesená",J305,0)</f>
        <v>0</v>
      </c>
      <c r="BI305" s="145">
        <f>IF(N305="nulová",J305,0)</f>
        <v>0</v>
      </c>
      <c r="BJ305" s="18" t="s">
        <v>22</v>
      </c>
      <c r="BK305" s="145">
        <f>ROUND(I305*H305,2)</f>
        <v>0</v>
      </c>
      <c r="BL305" s="18" t="s">
        <v>199</v>
      </c>
      <c r="BM305" s="144" t="s">
        <v>3509</v>
      </c>
    </row>
    <row r="306" spans="2:65" s="1" customFormat="1" ht="16.5" customHeight="1" x14ac:dyDescent="0.2">
      <c r="B306" s="33"/>
      <c r="C306" s="133" t="s">
        <v>2277</v>
      </c>
      <c r="D306" s="133" t="s">
        <v>194</v>
      </c>
      <c r="E306" s="134" t="s">
        <v>6896</v>
      </c>
      <c r="F306" s="135" t="s">
        <v>6897</v>
      </c>
      <c r="G306" s="136" t="s">
        <v>869</v>
      </c>
      <c r="H306" s="137">
        <v>1</v>
      </c>
      <c r="I306" s="138"/>
      <c r="J306" s="139">
        <f>ROUND(I306*H306,2)</f>
        <v>0</v>
      </c>
      <c r="K306" s="135" t="s">
        <v>20</v>
      </c>
      <c r="L306" s="33"/>
      <c r="M306" s="140" t="s">
        <v>20</v>
      </c>
      <c r="N306" s="141" t="s">
        <v>51</v>
      </c>
      <c r="P306" s="142">
        <f>O306*H306</f>
        <v>0</v>
      </c>
      <c r="Q306" s="142">
        <v>0</v>
      </c>
      <c r="R306" s="142">
        <f>Q306*H306</f>
        <v>0</v>
      </c>
      <c r="S306" s="142">
        <v>0</v>
      </c>
      <c r="T306" s="143">
        <f>S306*H306</f>
        <v>0</v>
      </c>
      <c r="AR306" s="144" t="s">
        <v>199</v>
      </c>
      <c r="AT306" s="144" t="s">
        <v>194</v>
      </c>
      <c r="AU306" s="144" t="s">
        <v>89</v>
      </c>
      <c r="AY306" s="18" t="s">
        <v>192</v>
      </c>
      <c r="BE306" s="145">
        <f>IF(N306="základní",J306,0)</f>
        <v>0</v>
      </c>
      <c r="BF306" s="145">
        <f>IF(N306="snížená",J306,0)</f>
        <v>0</v>
      </c>
      <c r="BG306" s="145">
        <f>IF(N306="zákl. přenesená",J306,0)</f>
        <v>0</v>
      </c>
      <c r="BH306" s="145">
        <f>IF(N306="sníž. přenesená",J306,0)</f>
        <v>0</v>
      </c>
      <c r="BI306" s="145">
        <f>IF(N306="nulová",J306,0)</f>
        <v>0</v>
      </c>
      <c r="BJ306" s="18" t="s">
        <v>22</v>
      </c>
      <c r="BK306" s="145">
        <f>ROUND(I306*H306,2)</f>
        <v>0</v>
      </c>
      <c r="BL306" s="18" t="s">
        <v>199</v>
      </c>
      <c r="BM306" s="144" t="s">
        <v>3520</v>
      </c>
    </row>
    <row r="307" spans="2:65" s="1" customFormat="1" ht="19.2" x14ac:dyDescent="0.2">
      <c r="B307" s="33"/>
      <c r="D307" s="151" t="s">
        <v>929</v>
      </c>
      <c r="F307" s="178" t="s">
        <v>6898</v>
      </c>
      <c r="I307" s="148"/>
      <c r="L307" s="33"/>
      <c r="M307" s="149"/>
      <c r="T307" s="54"/>
      <c r="AT307" s="18" t="s">
        <v>929</v>
      </c>
      <c r="AU307" s="18" t="s">
        <v>89</v>
      </c>
    </row>
    <row r="308" spans="2:65" s="1" customFormat="1" ht="16.5" customHeight="1" x14ac:dyDescent="0.2">
      <c r="B308" s="33"/>
      <c r="C308" s="133" t="s">
        <v>2287</v>
      </c>
      <c r="D308" s="133" t="s">
        <v>194</v>
      </c>
      <c r="E308" s="134" t="s">
        <v>6899</v>
      </c>
      <c r="F308" s="135" t="s">
        <v>6673</v>
      </c>
      <c r="G308" s="136" t="s">
        <v>869</v>
      </c>
      <c r="H308" s="137">
        <v>1</v>
      </c>
      <c r="I308" s="138"/>
      <c r="J308" s="139">
        <f>ROUND(I308*H308,2)</f>
        <v>0</v>
      </c>
      <c r="K308" s="135" t="s">
        <v>20</v>
      </c>
      <c r="L308" s="33"/>
      <c r="M308" s="140" t="s">
        <v>20</v>
      </c>
      <c r="N308" s="141" t="s">
        <v>51</v>
      </c>
      <c r="P308" s="142">
        <f>O308*H308</f>
        <v>0</v>
      </c>
      <c r="Q308" s="142">
        <v>0</v>
      </c>
      <c r="R308" s="142">
        <f>Q308*H308</f>
        <v>0</v>
      </c>
      <c r="S308" s="142">
        <v>0</v>
      </c>
      <c r="T308" s="143">
        <f>S308*H308</f>
        <v>0</v>
      </c>
      <c r="AR308" s="144" t="s">
        <v>199</v>
      </c>
      <c r="AT308" s="144" t="s">
        <v>194</v>
      </c>
      <c r="AU308" s="144" t="s">
        <v>89</v>
      </c>
      <c r="AY308" s="18" t="s">
        <v>192</v>
      </c>
      <c r="BE308" s="145">
        <f>IF(N308="základní",J308,0)</f>
        <v>0</v>
      </c>
      <c r="BF308" s="145">
        <f>IF(N308="snížená",J308,0)</f>
        <v>0</v>
      </c>
      <c r="BG308" s="145">
        <f>IF(N308="zákl. přenesená",J308,0)</f>
        <v>0</v>
      </c>
      <c r="BH308" s="145">
        <f>IF(N308="sníž. přenesená",J308,0)</f>
        <v>0</v>
      </c>
      <c r="BI308" s="145">
        <f>IF(N308="nulová",J308,0)</f>
        <v>0</v>
      </c>
      <c r="BJ308" s="18" t="s">
        <v>22</v>
      </c>
      <c r="BK308" s="145">
        <f>ROUND(I308*H308,2)</f>
        <v>0</v>
      </c>
      <c r="BL308" s="18" t="s">
        <v>199</v>
      </c>
      <c r="BM308" s="144" t="s">
        <v>3531</v>
      </c>
    </row>
    <row r="309" spans="2:65" s="1" customFormat="1" ht="16.5" customHeight="1" x14ac:dyDescent="0.2">
      <c r="B309" s="33"/>
      <c r="C309" s="133" t="s">
        <v>2293</v>
      </c>
      <c r="D309" s="133" t="s">
        <v>194</v>
      </c>
      <c r="E309" s="134" t="s">
        <v>6900</v>
      </c>
      <c r="F309" s="135" t="s">
        <v>6791</v>
      </c>
      <c r="G309" s="136" t="s">
        <v>234</v>
      </c>
      <c r="H309" s="137">
        <v>4</v>
      </c>
      <c r="I309" s="138"/>
      <c r="J309" s="139">
        <f>ROUND(I309*H309,2)</f>
        <v>0</v>
      </c>
      <c r="K309" s="135" t="s">
        <v>20</v>
      </c>
      <c r="L309" s="33"/>
      <c r="M309" s="140" t="s">
        <v>20</v>
      </c>
      <c r="N309" s="141" t="s">
        <v>51</v>
      </c>
      <c r="P309" s="142">
        <f>O309*H309</f>
        <v>0</v>
      </c>
      <c r="Q309" s="142">
        <v>0</v>
      </c>
      <c r="R309" s="142">
        <f>Q309*H309</f>
        <v>0</v>
      </c>
      <c r="S309" s="142">
        <v>0</v>
      </c>
      <c r="T309" s="143">
        <f>S309*H309</f>
        <v>0</v>
      </c>
      <c r="AR309" s="144" t="s">
        <v>199</v>
      </c>
      <c r="AT309" s="144" t="s">
        <v>194</v>
      </c>
      <c r="AU309" s="144" t="s">
        <v>89</v>
      </c>
      <c r="AY309" s="18" t="s">
        <v>192</v>
      </c>
      <c r="BE309" s="145">
        <f>IF(N309="základní",J309,0)</f>
        <v>0</v>
      </c>
      <c r="BF309" s="145">
        <f>IF(N309="snížená",J309,0)</f>
        <v>0</v>
      </c>
      <c r="BG309" s="145">
        <f>IF(N309="zákl. přenesená",J309,0)</f>
        <v>0</v>
      </c>
      <c r="BH309" s="145">
        <f>IF(N309="sníž. přenesená",J309,0)</f>
        <v>0</v>
      </c>
      <c r="BI309" s="145">
        <f>IF(N309="nulová",J309,0)</f>
        <v>0</v>
      </c>
      <c r="BJ309" s="18" t="s">
        <v>22</v>
      </c>
      <c r="BK309" s="145">
        <f>ROUND(I309*H309,2)</f>
        <v>0</v>
      </c>
      <c r="BL309" s="18" t="s">
        <v>199</v>
      </c>
      <c r="BM309" s="144" t="s">
        <v>3541</v>
      </c>
    </row>
    <row r="310" spans="2:65" s="1" customFormat="1" ht="28.8" x14ac:dyDescent="0.2">
      <c r="B310" s="33"/>
      <c r="D310" s="151" t="s">
        <v>929</v>
      </c>
      <c r="F310" s="178" t="s">
        <v>6723</v>
      </c>
      <c r="I310" s="148"/>
      <c r="L310" s="33"/>
      <c r="M310" s="149"/>
      <c r="T310" s="54"/>
      <c r="AT310" s="18" t="s">
        <v>929</v>
      </c>
      <c r="AU310" s="18" t="s">
        <v>89</v>
      </c>
    </row>
    <row r="311" spans="2:65" s="1" customFormat="1" ht="16.5" customHeight="1" x14ac:dyDescent="0.2">
      <c r="B311" s="33"/>
      <c r="C311" s="133" t="s">
        <v>2298</v>
      </c>
      <c r="D311" s="133" t="s">
        <v>194</v>
      </c>
      <c r="E311" s="134" t="s">
        <v>6901</v>
      </c>
      <c r="F311" s="135" t="s">
        <v>6725</v>
      </c>
      <c r="G311" s="136" t="s">
        <v>234</v>
      </c>
      <c r="H311" s="137">
        <v>4</v>
      </c>
      <c r="I311" s="138"/>
      <c r="J311" s="139">
        <f>ROUND(I311*H311,2)</f>
        <v>0</v>
      </c>
      <c r="K311" s="135" t="s">
        <v>20</v>
      </c>
      <c r="L311" s="33"/>
      <c r="M311" s="140" t="s">
        <v>20</v>
      </c>
      <c r="N311" s="141" t="s">
        <v>51</v>
      </c>
      <c r="P311" s="142">
        <f>O311*H311</f>
        <v>0</v>
      </c>
      <c r="Q311" s="142">
        <v>0</v>
      </c>
      <c r="R311" s="142">
        <f>Q311*H311</f>
        <v>0</v>
      </c>
      <c r="S311" s="142">
        <v>0</v>
      </c>
      <c r="T311" s="143">
        <f>S311*H311</f>
        <v>0</v>
      </c>
      <c r="AR311" s="144" t="s">
        <v>199</v>
      </c>
      <c r="AT311" s="144" t="s">
        <v>194</v>
      </c>
      <c r="AU311" s="144" t="s">
        <v>89</v>
      </c>
      <c r="AY311" s="18" t="s">
        <v>192</v>
      </c>
      <c r="BE311" s="145">
        <f>IF(N311="základní",J311,0)</f>
        <v>0</v>
      </c>
      <c r="BF311" s="145">
        <f>IF(N311="snížená",J311,0)</f>
        <v>0</v>
      </c>
      <c r="BG311" s="145">
        <f>IF(N311="zákl. přenesená",J311,0)</f>
        <v>0</v>
      </c>
      <c r="BH311" s="145">
        <f>IF(N311="sníž. přenesená",J311,0)</f>
        <v>0</v>
      </c>
      <c r="BI311" s="145">
        <f>IF(N311="nulová",J311,0)</f>
        <v>0</v>
      </c>
      <c r="BJ311" s="18" t="s">
        <v>22</v>
      </c>
      <c r="BK311" s="145">
        <f>ROUND(I311*H311,2)</f>
        <v>0</v>
      </c>
      <c r="BL311" s="18" t="s">
        <v>199</v>
      </c>
      <c r="BM311" s="144" t="s">
        <v>3551</v>
      </c>
    </row>
    <row r="312" spans="2:65" s="1" customFormat="1" ht="16.5" customHeight="1" x14ac:dyDescent="0.2">
      <c r="B312" s="33"/>
      <c r="C312" s="133" t="s">
        <v>2324</v>
      </c>
      <c r="D312" s="133" t="s">
        <v>194</v>
      </c>
      <c r="E312" s="134" t="s">
        <v>6902</v>
      </c>
      <c r="F312" s="135" t="s">
        <v>6903</v>
      </c>
      <c r="G312" s="136" t="s">
        <v>269</v>
      </c>
      <c r="H312" s="137">
        <v>40</v>
      </c>
      <c r="I312" s="138"/>
      <c r="J312" s="139">
        <f>ROUND(I312*H312,2)</f>
        <v>0</v>
      </c>
      <c r="K312" s="135" t="s">
        <v>20</v>
      </c>
      <c r="L312" s="33"/>
      <c r="M312" s="140" t="s">
        <v>20</v>
      </c>
      <c r="N312" s="141" t="s">
        <v>51</v>
      </c>
      <c r="P312" s="142">
        <f>O312*H312</f>
        <v>0</v>
      </c>
      <c r="Q312" s="142">
        <v>0</v>
      </c>
      <c r="R312" s="142">
        <f>Q312*H312</f>
        <v>0</v>
      </c>
      <c r="S312" s="142">
        <v>0</v>
      </c>
      <c r="T312" s="143">
        <f>S312*H312</f>
        <v>0</v>
      </c>
      <c r="AR312" s="144" t="s">
        <v>199</v>
      </c>
      <c r="AT312" s="144" t="s">
        <v>194</v>
      </c>
      <c r="AU312" s="144" t="s">
        <v>89</v>
      </c>
      <c r="AY312" s="18" t="s">
        <v>192</v>
      </c>
      <c r="BE312" s="145">
        <f>IF(N312="základní",J312,0)</f>
        <v>0</v>
      </c>
      <c r="BF312" s="145">
        <f>IF(N312="snížená",J312,0)</f>
        <v>0</v>
      </c>
      <c r="BG312" s="145">
        <f>IF(N312="zákl. přenesená",J312,0)</f>
        <v>0</v>
      </c>
      <c r="BH312" s="145">
        <f>IF(N312="sníž. přenesená",J312,0)</f>
        <v>0</v>
      </c>
      <c r="BI312" s="145">
        <f>IF(N312="nulová",J312,0)</f>
        <v>0</v>
      </c>
      <c r="BJ312" s="18" t="s">
        <v>22</v>
      </c>
      <c r="BK312" s="145">
        <f>ROUND(I312*H312,2)</f>
        <v>0</v>
      </c>
      <c r="BL312" s="18" t="s">
        <v>199</v>
      </c>
      <c r="BM312" s="144" t="s">
        <v>3561</v>
      </c>
    </row>
    <row r="313" spans="2:65" s="1" customFormat="1" ht="19.2" x14ac:dyDescent="0.2">
      <c r="B313" s="33"/>
      <c r="D313" s="151" t="s">
        <v>929</v>
      </c>
      <c r="F313" s="178" t="s">
        <v>6728</v>
      </c>
      <c r="I313" s="148"/>
      <c r="L313" s="33"/>
      <c r="M313" s="149"/>
      <c r="T313" s="54"/>
      <c r="AT313" s="18" t="s">
        <v>929</v>
      </c>
      <c r="AU313" s="18" t="s">
        <v>89</v>
      </c>
    </row>
    <row r="314" spans="2:65" s="1" customFormat="1" ht="16.5" customHeight="1" x14ac:dyDescent="0.2">
      <c r="B314" s="33"/>
      <c r="C314" s="133" t="s">
        <v>2330</v>
      </c>
      <c r="D314" s="133" t="s">
        <v>194</v>
      </c>
      <c r="E314" s="134" t="s">
        <v>6904</v>
      </c>
      <c r="F314" s="135" t="s">
        <v>6725</v>
      </c>
      <c r="G314" s="136" t="s">
        <v>269</v>
      </c>
      <c r="H314" s="137">
        <v>40</v>
      </c>
      <c r="I314" s="138"/>
      <c r="J314" s="139">
        <f>ROUND(I314*H314,2)</f>
        <v>0</v>
      </c>
      <c r="K314" s="135" t="s">
        <v>20</v>
      </c>
      <c r="L314" s="33"/>
      <c r="M314" s="140" t="s">
        <v>20</v>
      </c>
      <c r="N314" s="141" t="s">
        <v>51</v>
      </c>
      <c r="P314" s="142">
        <f>O314*H314</f>
        <v>0</v>
      </c>
      <c r="Q314" s="142">
        <v>0</v>
      </c>
      <c r="R314" s="142">
        <f>Q314*H314</f>
        <v>0</v>
      </c>
      <c r="S314" s="142">
        <v>0</v>
      </c>
      <c r="T314" s="143">
        <f>S314*H314</f>
        <v>0</v>
      </c>
      <c r="AR314" s="144" t="s">
        <v>199</v>
      </c>
      <c r="AT314" s="144" t="s">
        <v>194</v>
      </c>
      <c r="AU314" s="144" t="s">
        <v>89</v>
      </c>
      <c r="AY314" s="18" t="s">
        <v>192</v>
      </c>
      <c r="BE314" s="145">
        <f>IF(N314="základní",J314,0)</f>
        <v>0</v>
      </c>
      <c r="BF314" s="145">
        <f>IF(N314="snížená",J314,0)</f>
        <v>0</v>
      </c>
      <c r="BG314" s="145">
        <f>IF(N314="zákl. přenesená",J314,0)</f>
        <v>0</v>
      </c>
      <c r="BH314" s="145">
        <f>IF(N314="sníž. přenesená",J314,0)</f>
        <v>0</v>
      </c>
      <c r="BI314" s="145">
        <f>IF(N314="nulová",J314,0)</f>
        <v>0</v>
      </c>
      <c r="BJ314" s="18" t="s">
        <v>22</v>
      </c>
      <c r="BK314" s="145">
        <f>ROUND(I314*H314,2)</f>
        <v>0</v>
      </c>
      <c r="BL314" s="18" t="s">
        <v>199</v>
      </c>
      <c r="BM314" s="144" t="s">
        <v>3580</v>
      </c>
    </row>
    <row r="315" spans="2:65" s="1" customFormat="1" ht="16.5" customHeight="1" x14ac:dyDescent="0.2">
      <c r="B315" s="33"/>
      <c r="C315" s="133" t="s">
        <v>2378</v>
      </c>
      <c r="D315" s="133" t="s">
        <v>194</v>
      </c>
      <c r="E315" s="134" t="s">
        <v>6905</v>
      </c>
      <c r="F315" s="135" t="s">
        <v>6827</v>
      </c>
      <c r="G315" s="136" t="s">
        <v>234</v>
      </c>
      <c r="H315" s="137">
        <v>15</v>
      </c>
      <c r="I315" s="138"/>
      <c r="J315" s="139">
        <f>ROUND(I315*H315,2)</f>
        <v>0</v>
      </c>
      <c r="K315" s="135" t="s">
        <v>20</v>
      </c>
      <c r="L315" s="33"/>
      <c r="M315" s="140" t="s">
        <v>20</v>
      </c>
      <c r="N315" s="141" t="s">
        <v>51</v>
      </c>
      <c r="P315" s="142">
        <f>O315*H315</f>
        <v>0</v>
      </c>
      <c r="Q315" s="142">
        <v>0</v>
      </c>
      <c r="R315" s="142">
        <f>Q315*H315</f>
        <v>0</v>
      </c>
      <c r="S315" s="142">
        <v>0</v>
      </c>
      <c r="T315" s="143">
        <f>S315*H315</f>
        <v>0</v>
      </c>
      <c r="AR315" s="144" t="s">
        <v>199</v>
      </c>
      <c r="AT315" s="144" t="s">
        <v>194</v>
      </c>
      <c r="AU315" s="144" t="s">
        <v>89</v>
      </c>
      <c r="AY315" s="18" t="s">
        <v>192</v>
      </c>
      <c r="BE315" s="145">
        <f>IF(N315="základní",J315,0)</f>
        <v>0</v>
      </c>
      <c r="BF315" s="145">
        <f>IF(N315="snížená",J315,0)</f>
        <v>0</v>
      </c>
      <c r="BG315" s="145">
        <f>IF(N315="zákl. přenesená",J315,0)</f>
        <v>0</v>
      </c>
      <c r="BH315" s="145">
        <f>IF(N315="sníž. přenesená",J315,0)</f>
        <v>0</v>
      </c>
      <c r="BI315" s="145">
        <f>IF(N315="nulová",J315,0)</f>
        <v>0</v>
      </c>
      <c r="BJ315" s="18" t="s">
        <v>22</v>
      </c>
      <c r="BK315" s="145">
        <f>ROUND(I315*H315,2)</f>
        <v>0</v>
      </c>
      <c r="BL315" s="18" t="s">
        <v>199</v>
      </c>
      <c r="BM315" s="144" t="s">
        <v>3596</v>
      </c>
    </row>
    <row r="316" spans="2:65" s="1" customFormat="1" ht="19.2" x14ac:dyDescent="0.2">
      <c r="B316" s="33"/>
      <c r="D316" s="151" t="s">
        <v>929</v>
      </c>
      <c r="F316" s="178" t="s">
        <v>6735</v>
      </c>
      <c r="I316" s="148"/>
      <c r="L316" s="33"/>
      <c r="M316" s="149"/>
      <c r="T316" s="54"/>
      <c r="AT316" s="18" t="s">
        <v>929</v>
      </c>
      <c r="AU316" s="18" t="s">
        <v>89</v>
      </c>
    </row>
    <row r="317" spans="2:65" s="1" customFormat="1" ht="16.5" customHeight="1" x14ac:dyDescent="0.2">
      <c r="B317" s="33"/>
      <c r="C317" s="133" t="s">
        <v>2383</v>
      </c>
      <c r="D317" s="133" t="s">
        <v>194</v>
      </c>
      <c r="E317" s="134" t="s">
        <v>6906</v>
      </c>
      <c r="F317" s="135" t="s">
        <v>6737</v>
      </c>
      <c r="G317" s="136" t="s">
        <v>234</v>
      </c>
      <c r="H317" s="137">
        <v>15</v>
      </c>
      <c r="I317" s="138"/>
      <c r="J317" s="139">
        <f>ROUND(I317*H317,2)</f>
        <v>0</v>
      </c>
      <c r="K317" s="135" t="s">
        <v>20</v>
      </c>
      <c r="L317" s="33"/>
      <c r="M317" s="140" t="s">
        <v>20</v>
      </c>
      <c r="N317" s="141" t="s">
        <v>51</v>
      </c>
      <c r="P317" s="142">
        <f>O317*H317</f>
        <v>0</v>
      </c>
      <c r="Q317" s="142">
        <v>0</v>
      </c>
      <c r="R317" s="142">
        <f>Q317*H317</f>
        <v>0</v>
      </c>
      <c r="S317" s="142">
        <v>0</v>
      </c>
      <c r="T317" s="143">
        <f>S317*H317</f>
        <v>0</v>
      </c>
      <c r="AR317" s="144" t="s">
        <v>199</v>
      </c>
      <c r="AT317" s="144" t="s">
        <v>194</v>
      </c>
      <c r="AU317" s="144" t="s">
        <v>89</v>
      </c>
      <c r="AY317" s="18" t="s">
        <v>192</v>
      </c>
      <c r="BE317" s="145">
        <f>IF(N317="základní",J317,0)</f>
        <v>0</v>
      </c>
      <c r="BF317" s="145">
        <f>IF(N317="snížená",J317,0)</f>
        <v>0</v>
      </c>
      <c r="BG317" s="145">
        <f>IF(N317="zákl. přenesená",J317,0)</f>
        <v>0</v>
      </c>
      <c r="BH317" s="145">
        <f>IF(N317="sníž. přenesená",J317,0)</f>
        <v>0</v>
      </c>
      <c r="BI317" s="145">
        <f>IF(N317="nulová",J317,0)</f>
        <v>0</v>
      </c>
      <c r="BJ317" s="18" t="s">
        <v>22</v>
      </c>
      <c r="BK317" s="145">
        <f>ROUND(I317*H317,2)</f>
        <v>0</v>
      </c>
      <c r="BL317" s="18" t="s">
        <v>199</v>
      </c>
      <c r="BM317" s="144" t="s">
        <v>3626</v>
      </c>
    </row>
    <row r="318" spans="2:65" s="11" customFormat="1" ht="22.8" customHeight="1" x14ac:dyDescent="0.25">
      <c r="B318" s="121"/>
      <c r="D318" s="122" t="s">
        <v>79</v>
      </c>
      <c r="E318" s="131" t="s">
        <v>250</v>
      </c>
      <c r="F318" s="131" t="s">
        <v>6907</v>
      </c>
      <c r="I318" s="124"/>
      <c r="J318" s="132">
        <f>BK318</f>
        <v>0</v>
      </c>
      <c r="L318" s="121"/>
      <c r="M318" s="126"/>
      <c r="P318" s="127">
        <f>SUM(P319:P339)</f>
        <v>0</v>
      </c>
      <c r="R318" s="127">
        <f>SUM(R319:R339)</f>
        <v>0</v>
      </c>
      <c r="T318" s="128">
        <f>SUM(T319:T339)</f>
        <v>0</v>
      </c>
      <c r="AR318" s="122" t="s">
        <v>22</v>
      </c>
      <c r="AT318" s="129" t="s">
        <v>79</v>
      </c>
      <c r="AU318" s="129" t="s">
        <v>22</v>
      </c>
      <c r="AY318" s="122" t="s">
        <v>192</v>
      </c>
      <c r="BK318" s="130">
        <f>SUM(BK319:BK339)</f>
        <v>0</v>
      </c>
    </row>
    <row r="319" spans="2:65" s="1" customFormat="1" ht="24.15" customHeight="1" x14ac:dyDescent="0.2">
      <c r="B319" s="33"/>
      <c r="C319" s="133" t="s">
        <v>2390</v>
      </c>
      <c r="D319" s="133" t="s">
        <v>194</v>
      </c>
      <c r="E319" s="134" t="s">
        <v>6908</v>
      </c>
      <c r="F319" s="135" t="s">
        <v>6909</v>
      </c>
      <c r="G319" s="136" t="s">
        <v>869</v>
      </c>
      <c r="H319" s="137">
        <v>1</v>
      </c>
      <c r="I319" s="138"/>
      <c r="J319" s="139">
        <f>ROUND(I319*H319,2)</f>
        <v>0</v>
      </c>
      <c r="K319" s="135" t="s">
        <v>20</v>
      </c>
      <c r="L319" s="33"/>
      <c r="M319" s="140" t="s">
        <v>20</v>
      </c>
      <c r="N319" s="141" t="s">
        <v>51</v>
      </c>
      <c r="P319" s="142">
        <f>O319*H319</f>
        <v>0</v>
      </c>
      <c r="Q319" s="142">
        <v>0</v>
      </c>
      <c r="R319" s="142">
        <f>Q319*H319</f>
        <v>0</v>
      </c>
      <c r="S319" s="142">
        <v>0</v>
      </c>
      <c r="T319" s="143">
        <f>S319*H319</f>
        <v>0</v>
      </c>
      <c r="AR319" s="144" t="s">
        <v>199</v>
      </c>
      <c r="AT319" s="144" t="s">
        <v>194</v>
      </c>
      <c r="AU319" s="144" t="s">
        <v>89</v>
      </c>
      <c r="AY319" s="18" t="s">
        <v>192</v>
      </c>
      <c r="BE319" s="145">
        <f>IF(N319="základní",J319,0)</f>
        <v>0</v>
      </c>
      <c r="BF319" s="145">
        <f>IF(N319="snížená",J319,0)</f>
        <v>0</v>
      </c>
      <c r="BG319" s="145">
        <f>IF(N319="zákl. přenesená",J319,0)</f>
        <v>0</v>
      </c>
      <c r="BH319" s="145">
        <f>IF(N319="sníž. přenesená",J319,0)</f>
        <v>0</v>
      </c>
      <c r="BI319" s="145">
        <f>IF(N319="nulová",J319,0)</f>
        <v>0</v>
      </c>
      <c r="BJ319" s="18" t="s">
        <v>22</v>
      </c>
      <c r="BK319" s="145">
        <f>ROUND(I319*H319,2)</f>
        <v>0</v>
      </c>
      <c r="BL319" s="18" t="s">
        <v>199</v>
      </c>
      <c r="BM319" s="144" t="s">
        <v>3655</v>
      </c>
    </row>
    <row r="320" spans="2:65" s="1" customFormat="1" ht="19.2" x14ac:dyDescent="0.2">
      <c r="B320" s="33"/>
      <c r="D320" s="151" t="s">
        <v>929</v>
      </c>
      <c r="F320" s="178" t="s">
        <v>6910</v>
      </c>
      <c r="I320" s="148"/>
      <c r="L320" s="33"/>
      <c r="M320" s="149"/>
      <c r="T320" s="54"/>
      <c r="AT320" s="18" t="s">
        <v>929</v>
      </c>
      <c r="AU320" s="18" t="s">
        <v>89</v>
      </c>
    </row>
    <row r="321" spans="2:65" s="1" customFormat="1" ht="16.5" customHeight="1" x14ac:dyDescent="0.2">
      <c r="B321" s="33"/>
      <c r="C321" s="133" t="s">
        <v>2396</v>
      </c>
      <c r="D321" s="133" t="s">
        <v>194</v>
      </c>
      <c r="E321" s="134" t="s">
        <v>6911</v>
      </c>
      <c r="F321" s="135" t="s">
        <v>6806</v>
      </c>
      <c r="G321" s="136" t="s">
        <v>869</v>
      </c>
      <c r="H321" s="137">
        <v>1</v>
      </c>
      <c r="I321" s="138"/>
      <c r="J321" s="139">
        <f>ROUND(I321*H321,2)</f>
        <v>0</v>
      </c>
      <c r="K321" s="135" t="s">
        <v>20</v>
      </c>
      <c r="L321" s="33"/>
      <c r="M321" s="140" t="s">
        <v>20</v>
      </c>
      <c r="N321" s="141" t="s">
        <v>51</v>
      </c>
      <c r="P321" s="142">
        <f>O321*H321</f>
        <v>0</v>
      </c>
      <c r="Q321" s="142">
        <v>0</v>
      </c>
      <c r="R321" s="142">
        <f>Q321*H321</f>
        <v>0</v>
      </c>
      <c r="S321" s="142">
        <v>0</v>
      </c>
      <c r="T321" s="143">
        <f>S321*H321</f>
        <v>0</v>
      </c>
      <c r="AR321" s="144" t="s">
        <v>199</v>
      </c>
      <c r="AT321" s="144" t="s">
        <v>194</v>
      </c>
      <c r="AU321" s="144" t="s">
        <v>89</v>
      </c>
      <c r="AY321" s="18" t="s">
        <v>192</v>
      </c>
      <c r="BE321" s="145">
        <f>IF(N321="základní",J321,0)</f>
        <v>0</v>
      </c>
      <c r="BF321" s="145">
        <f>IF(N321="snížená",J321,0)</f>
        <v>0</v>
      </c>
      <c r="BG321" s="145">
        <f>IF(N321="zákl. přenesená",J321,0)</f>
        <v>0</v>
      </c>
      <c r="BH321" s="145">
        <f>IF(N321="sníž. přenesená",J321,0)</f>
        <v>0</v>
      </c>
      <c r="BI321" s="145">
        <f>IF(N321="nulová",J321,0)</f>
        <v>0</v>
      </c>
      <c r="BJ321" s="18" t="s">
        <v>22</v>
      </c>
      <c r="BK321" s="145">
        <f>ROUND(I321*H321,2)</f>
        <v>0</v>
      </c>
      <c r="BL321" s="18" t="s">
        <v>199</v>
      </c>
      <c r="BM321" s="144" t="s">
        <v>3702</v>
      </c>
    </row>
    <row r="322" spans="2:65" s="1" customFormat="1" ht="16.5" customHeight="1" x14ac:dyDescent="0.2">
      <c r="B322" s="33"/>
      <c r="C322" s="133" t="s">
        <v>2411</v>
      </c>
      <c r="D322" s="133" t="s">
        <v>194</v>
      </c>
      <c r="E322" s="134" t="s">
        <v>6912</v>
      </c>
      <c r="F322" s="135" t="s">
        <v>6890</v>
      </c>
      <c r="G322" s="136" t="s">
        <v>869</v>
      </c>
      <c r="H322" s="137">
        <v>1</v>
      </c>
      <c r="I322" s="138"/>
      <c r="J322" s="139">
        <f>ROUND(I322*H322,2)</f>
        <v>0</v>
      </c>
      <c r="K322" s="135" t="s">
        <v>20</v>
      </c>
      <c r="L322" s="33"/>
      <c r="M322" s="140" t="s">
        <v>20</v>
      </c>
      <c r="N322" s="141" t="s">
        <v>51</v>
      </c>
      <c r="P322" s="142">
        <f>O322*H322</f>
        <v>0</v>
      </c>
      <c r="Q322" s="142">
        <v>0</v>
      </c>
      <c r="R322" s="142">
        <f>Q322*H322</f>
        <v>0</v>
      </c>
      <c r="S322" s="142">
        <v>0</v>
      </c>
      <c r="T322" s="143">
        <f>S322*H322</f>
        <v>0</v>
      </c>
      <c r="AR322" s="144" t="s">
        <v>199</v>
      </c>
      <c r="AT322" s="144" t="s">
        <v>194</v>
      </c>
      <c r="AU322" s="144" t="s">
        <v>89</v>
      </c>
      <c r="AY322" s="18" t="s">
        <v>192</v>
      </c>
      <c r="BE322" s="145">
        <f>IF(N322="základní",J322,0)</f>
        <v>0</v>
      </c>
      <c r="BF322" s="145">
        <f>IF(N322="snížená",J322,0)</f>
        <v>0</v>
      </c>
      <c r="BG322" s="145">
        <f>IF(N322="zákl. přenesená",J322,0)</f>
        <v>0</v>
      </c>
      <c r="BH322" s="145">
        <f>IF(N322="sníž. přenesená",J322,0)</f>
        <v>0</v>
      </c>
      <c r="BI322" s="145">
        <f>IF(N322="nulová",J322,0)</f>
        <v>0</v>
      </c>
      <c r="BJ322" s="18" t="s">
        <v>22</v>
      </c>
      <c r="BK322" s="145">
        <f>ROUND(I322*H322,2)</f>
        <v>0</v>
      </c>
      <c r="BL322" s="18" t="s">
        <v>199</v>
      </c>
      <c r="BM322" s="144" t="s">
        <v>3712</v>
      </c>
    </row>
    <row r="323" spans="2:65" s="1" customFormat="1" ht="28.8" x14ac:dyDescent="0.2">
      <c r="B323" s="33"/>
      <c r="D323" s="151" t="s">
        <v>929</v>
      </c>
      <c r="F323" s="178" t="s">
        <v>6913</v>
      </c>
      <c r="I323" s="148"/>
      <c r="L323" s="33"/>
      <c r="M323" s="149"/>
      <c r="T323" s="54"/>
      <c r="AT323" s="18" t="s">
        <v>929</v>
      </c>
      <c r="AU323" s="18" t="s">
        <v>89</v>
      </c>
    </row>
    <row r="324" spans="2:65" s="1" customFormat="1" ht="16.5" customHeight="1" x14ac:dyDescent="0.2">
      <c r="B324" s="33"/>
      <c r="C324" s="133" t="s">
        <v>2421</v>
      </c>
      <c r="D324" s="133" t="s">
        <v>194</v>
      </c>
      <c r="E324" s="134" t="s">
        <v>6914</v>
      </c>
      <c r="F324" s="135" t="s">
        <v>6664</v>
      </c>
      <c r="G324" s="136" t="s">
        <v>869</v>
      </c>
      <c r="H324" s="137">
        <v>1</v>
      </c>
      <c r="I324" s="138"/>
      <c r="J324" s="139">
        <f>ROUND(I324*H324,2)</f>
        <v>0</v>
      </c>
      <c r="K324" s="135" t="s">
        <v>20</v>
      </c>
      <c r="L324" s="33"/>
      <c r="M324" s="140" t="s">
        <v>20</v>
      </c>
      <c r="N324" s="141" t="s">
        <v>51</v>
      </c>
      <c r="P324" s="142">
        <f>O324*H324</f>
        <v>0</v>
      </c>
      <c r="Q324" s="142">
        <v>0</v>
      </c>
      <c r="R324" s="142">
        <f>Q324*H324</f>
        <v>0</v>
      </c>
      <c r="S324" s="142">
        <v>0</v>
      </c>
      <c r="T324" s="143">
        <f>S324*H324</f>
        <v>0</v>
      </c>
      <c r="AR324" s="144" t="s">
        <v>199</v>
      </c>
      <c r="AT324" s="144" t="s">
        <v>194</v>
      </c>
      <c r="AU324" s="144" t="s">
        <v>89</v>
      </c>
      <c r="AY324" s="18" t="s">
        <v>192</v>
      </c>
      <c r="BE324" s="145">
        <f>IF(N324="základní",J324,0)</f>
        <v>0</v>
      </c>
      <c r="BF324" s="145">
        <f>IF(N324="snížená",J324,0)</f>
        <v>0</v>
      </c>
      <c r="BG324" s="145">
        <f>IF(N324="zákl. přenesená",J324,0)</f>
        <v>0</v>
      </c>
      <c r="BH324" s="145">
        <f>IF(N324="sníž. přenesená",J324,0)</f>
        <v>0</v>
      </c>
      <c r="BI324" s="145">
        <f>IF(N324="nulová",J324,0)</f>
        <v>0</v>
      </c>
      <c r="BJ324" s="18" t="s">
        <v>22</v>
      </c>
      <c r="BK324" s="145">
        <f>ROUND(I324*H324,2)</f>
        <v>0</v>
      </c>
      <c r="BL324" s="18" t="s">
        <v>199</v>
      </c>
      <c r="BM324" s="144" t="s">
        <v>6378</v>
      </c>
    </row>
    <row r="325" spans="2:65" s="1" customFormat="1" ht="16.5" customHeight="1" x14ac:dyDescent="0.2">
      <c r="B325" s="33"/>
      <c r="C325" s="133" t="s">
        <v>2426</v>
      </c>
      <c r="D325" s="133" t="s">
        <v>194</v>
      </c>
      <c r="E325" s="134" t="s">
        <v>6915</v>
      </c>
      <c r="F325" s="135" t="s">
        <v>6916</v>
      </c>
      <c r="G325" s="136" t="s">
        <v>269</v>
      </c>
      <c r="H325" s="137">
        <v>2</v>
      </c>
      <c r="I325" s="138"/>
      <c r="J325" s="139">
        <f>ROUND(I325*H325,2)</f>
        <v>0</v>
      </c>
      <c r="K325" s="135" t="s">
        <v>20</v>
      </c>
      <c r="L325" s="33"/>
      <c r="M325" s="140" t="s">
        <v>20</v>
      </c>
      <c r="N325" s="141" t="s">
        <v>51</v>
      </c>
      <c r="P325" s="142">
        <f>O325*H325</f>
        <v>0</v>
      </c>
      <c r="Q325" s="142">
        <v>0</v>
      </c>
      <c r="R325" s="142">
        <f>Q325*H325</f>
        <v>0</v>
      </c>
      <c r="S325" s="142">
        <v>0</v>
      </c>
      <c r="T325" s="143">
        <f>S325*H325</f>
        <v>0</v>
      </c>
      <c r="AR325" s="144" t="s">
        <v>199</v>
      </c>
      <c r="AT325" s="144" t="s">
        <v>194</v>
      </c>
      <c r="AU325" s="144" t="s">
        <v>89</v>
      </c>
      <c r="AY325" s="18" t="s">
        <v>192</v>
      </c>
      <c r="BE325" s="145">
        <f>IF(N325="základní",J325,0)</f>
        <v>0</v>
      </c>
      <c r="BF325" s="145">
        <f>IF(N325="snížená",J325,0)</f>
        <v>0</v>
      </c>
      <c r="BG325" s="145">
        <f>IF(N325="zákl. přenesená",J325,0)</f>
        <v>0</v>
      </c>
      <c r="BH325" s="145">
        <f>IF(N325="sníž. přenesená",J325,0)</f>
        <v>0</v>
      </c>
      <c r="BI325" s="145">
        <f>IF(N325="nulová",J325,0)</f>
        <v>0</v>
      </c>
      <c r="BJ325" s="18" t="s">
        <v>22</v>
      </c>
      <c r="BK325" s="145">
        <f>ROUND(I325*H325,2)</f>
        <v>0</v>
      </c>
      <c r="BL325" s="18" t="s">
        <v>199</v>
      </c>
      <c r="BM325" s="144" t="s">
        <v>6381</v>
      </c>
    </row>
    <row r="326" spans="2:65" s="1" customFormat="1" ht="19.2" x14ac:dyDescent="0.2">
      <c r="B326" s="33"/>
      <c r="D326" s="151" t="s">
        <v>929</v>
      </c>
      <c r="F326" s="178" t="s">
        <v>6917</v>
      </c>
      <c r="I326" s="148"/>
      <c r="L326" s="33"/>
      <c r="M326" s="149"/>
      <c r="T326" s="54"/>
      <c r="AT326" s="18" t="s">
        <v>929</v>
      </c>
      <c r="AU326" s="18" t="s">
        <v>89</v>
      </c>
    </row>
    <row r="327" spans="2:65" s="1" customFormat="1" ht="16.5" customHeight="1" x14ac:dyDescent="0.2">
      <c r="B327" s="33"/>
      <c r="C327" s="133" t="s">
        <v>2445</v>
      </c>
      <c r="D327" s="133" t="s">
        <v>194</v>
      </c>
      <c r="E327" s="134" t="s">
        <v>6918</v>
      </c>
      <c r="F327" s="135" t="s">
        <v>6725</v>
      </c>
      <c r="G327" s="136" t="s">
        <v>269</v>
      </c>
      <c r="H327" s="137">
        <v>2</v>
      </c>
      <c r="I327" s="138"/>
      <c r="J327" s="139">
        <f>ROUND(I327*H327,2)</f>
        <v>0</v>
      </c>
      <c r="K327" s="135" t="s">
        <v>20</v>
      </c>
      <c r="L327" s="33"/>
      <c r="M327" s="140" t="s">
        <v>20</v>
      </c>
      <c r="N327" s="141" t="s">
        <v>51</v>
      </c>
      <c r="P327" s="142">
        <f>O327*H327</f>
        <v>0</v>
      </c>
      <c r="Q327" s="142">
        <v>0</v>
      </c>
      <c r="R327" s="142">
        <f>Q327*H327</f>
        <v>0</v>
      </c>
      <c r="S327" s="142">
        <v>0</v>
      </c>
      <c r="T327" s="143">
        <f>S327*H327</f>
        <v>0</v>
      </c>
      <c r="AR327" s="144" t="s">
        <v>199</v>
      </c>
      <c r="AT327" s="144" t="s">
        <v>194</v>
      </c>
      <c r="AU327" s="144" t="s">
        <v>89</v>
      </c>
      <c r="AY327" s="18" t="s">
        <v>192</v>
      </c>
      <c r="BE327" s="145">
        <f>IF(N327="základní",J327,0)</f>
        <v>0</v>
      </c>
      <c r="BF327" s="145">
        <f>IF(N327="snížená",J327,0)</f>
        <v>0</v>
      </c>
      <c r="BG327" s="145">
        <f>IF(N327="zákl. přenesená",J327,0)</f>
        <v>0</v>
      </c>
      <c r="BH327" s="145">
        <f>IF(N327="sníž. přenesená",J327,0)</f>
        <v>0</v>
      </c>
      <c r="BI327" s="145">
        <f>IF(N327="nulová",J327,0)</f>
        <v>0</v>
      </c>
      <c r="BJ327" s="18" t="s">
        <v>22</v>
      </c>
      <c r="BK327" s="145">
        <f>ROUND(I327*H327,2)</f>
        <v>0</v>
      </c>
      <c r="BL327" s="18" t="s">
        <v>199</v>
      </c>
      <c r="BM327" s="144" t="s">
        <v>3743</v>
      </c>
    </row>
    <row r="328" spans="2:65" s="1" customFormat="1" ht="16.5" customHeight="1" x14ac:dyDescent="0.2">
      <c r="B328" s="33"/>
      <c r="C328" s="133" t="s">
        <v>2461</v>
      </c>
      <c r="D328" s="133" t="s">
        <v>194</v>
      </c>
      <c r="E328" s="134" t="s">
        <v>6919</v>
      </c>
      <c r="F328" s="135" t="s">
        <v>6791</v>
      </c>
      <c r="G328" s="136" t="s">
        <v>234</v>
      </c>
      <c r="H328" s="137">
        <v>2</v>
      </c>
      <c r="I328" s="138"/>
      <c r="J328" s="139">
        <f>ROUND(I328*H328,2)</f>
        <v>0</v>
      </c>
      <c r="K328" s="135" t="s">
        <v>20</v>
      </c>
      <c r="L328" s="33"/>
      <c r="M328" s="140" t="s">
        <v>20</v>
      </c>
      <c r="N328" s="141" t="s">
        <v>51</v>
      </c>
      <c r="P328" s="142">
        <f>O328*H328</f>
        <v>0</v>
      </c>
      <c r="Q328" s="142">
        <v>0</v>
      </c>
      <c r="R328" s="142">
        <f>Q328*H328</f>
        <v>0</v>
      </c>
      <c r="S328" s="142">
        <v>0</v>
      </c>
      <c r="T328" s="143">
        <f>S328*H328</f>
        <v>0</v>
      </c>
      <c r="AR328" s="144" t="s">
        <v>199</v>
      </c>
      <c r="AT328" s="144" t="s">
        <v>194</v>
      </c>
      <c r="AU328" s="144" t="s">
        <v>89</v>
      </c>
      <c r="AY328" s="18" t="s">
        <v>192</v>
      </c>
      <c r="BE328" s="145">
        <f>IF(N328="základní",J328,0)</f>
        <v>0</v>
      </c>
      <c r="BF328" s="145">
        <f>IF(N328="snížená",J328,0)</f>
        <v>0</v>
      </c>
      <c r="BG328" s="145">
        <f>IF(N328="zákl. přenesená",J328,0)</f>
        <v>0</v>
      </c>
      <c r="BH328" s="145">
        <f>IF(N328="sníž. přenesená",J328,0)</f>
        <v>0</v>
      </c>
      <c r="BI328" s="145">
        <f>IF(N328="nulová",J328,0)</f>
        <v>0</v>
      </c>
      <c r="BJ328" s="18" t="s">
        <v>22</v>
      </c>
      <c r="BK328" s="145">
        <f>ROUND(I328*H328,2)</f>
        <v>0</v>
      </c>
      <c r="BL328" s="18" t="s">
        <v>199</v>
      </c>
      <c r="BM328" s="144" t="s">
        <v>3771</v>
      </c>
    </row>
    <row r="329" spans="2:65" s="1" customFormat="1" ht="28.8" x14ac:dyDescent="0.2">
      <c r="B329" s="33"/>
      <c r="D329" s="151" t="s">
        <v>929</v>
      </c>
      <c r="F329" s="178" t="s">
        <v>6723</v>
      </c>
      <c r="I329" s="148"/>
      <c r="L329" s="33"/>
      <c r="M329" s="149"/>
      <c r="T329" s="54"/>
      <c r="AT329" s="18" t="s">
        <v>929</v>
      </c>
      <c r="AU329" s="18" t="s">
        <v>89</v>
      </c>
    </row>
    <row r="330" spans="2:65" s="1" customFormat="1" ht="16.5" customHeight="1" x14ac:dyDescent="0.2">
      <c r="B330" s="33"/>
      <c r="C330" s="133" t="s">
        <v>2470</v>
      </c>
      <c r="D330" s="133" t="s">
        <v>194</v>
      </c>
      <c r="E330" s="134" t="s">
        <v>6920</v>
      </c>
      <c r="F330" s="135" t="s">
        <v>6725</v>
      </c>
      <c r="G330" s="136" t="s">
        <v>234</v>
      </c>
      <c r="H330" s="137">
        <v>2</v>
      </c>
      <c r="I330" s="138"/>
      <c r="J330" s="139">
        <f>ROUND(I330*H330,2)</f>
        <v>0</v>
      </c>
      <c r="K330" s="135" t="s">
        <v>20</v>
      </c>
      <c r="L330" s="33"/>
      <c r="M330" s="140" t="s">
        <v>20</v>
      </c>
      <c r="N330" s="141" t="s">
        <v>51</v>
      </c>
      <c r="P330" s="142">
        <f>O330*H330</f>
        <v>0</v>
      </c>
      <c r="Q330" s="142">
        <v>0</v>
      </c>
      <c r="R330" s="142">
        <f>Q330*H330</f>
        <v>0</v>
      </c>
      <c r="S330" s="142">
        <v>0</v>
      </c>
      <c r="T330" s="143">
        <f>S330*H330</f>
        <v>0</v>
      </c>
      <c r="AR330" s="144" t="s">
        <v>199</v>
      </c>
      <c r="AT330" s="144" t="s">
        <v>194</v>
      </c>
      <c r="AU330" s="144" t="s">
        <v>89</v>
      </c>
      <c r="AY330" s="18" t="s">
        <v>192</v>
      </c>
      <c r="BE330" s="145">
        <f>IF(N330="základní",J330,0)</f>
        <v>0</v>
      </c>
      <c r="BF330" s="145">
        <f>IF(N330="snížená",J330,0)</f>
        <v>0</v>
      </c>
      <c r="BG330" s="145">
        <f>IF(N330="zákl. přenesená",J330,0)</f>
        <v>0</v>
      </c>
      <c r="BH330" s="145">
        <f>IF(N330="sníž. přenesená",J330,0)</f>
        <v>0</v>
      </c>
      <c r="BI330" s="145">
        <f>IF(N330="nulová",J330,0)</f>
        <v>0</v>
      </c>
      <c r="BJ330" s="18" t="s">
        <v>22</v>
      </c>
      <c r="BK330" s="145">
        <f>ROUND(I330*H330,2)</f>
        <v>0</v>
      </c>
      <c r="BL330" s="18" t="s">
        <v>199</v>
      </c>
      <c r="BM330" s="144" t="s">
        <v>3782</v>
      </c>
    </row>
    <row r="331" spans="2:65" s="1" customFormat="1" ht="16.5" customHeight="1" x14ac:dyDescent="0.2">
      <c r="B331" s="33"/>
      <c r="C331" s="133" t="s">
        <v>2484</v>
      </c>
      <c r="D331" s="133" t="s">
        <v>194</v>
      </c>
      <c r="E331" s="134" t="s">
        <v>6921</v>
      </c>
      <c r="F331" s="135" t="s">
        <v>6922</v>
      </c>
      <c r="G331" s="136" t="s">
        <v>269</v>
      </c>
      <c r="H331" s="137">
        <v>3</v>
      </c>
      <c r="I331" s="138"/>
      <c r="J331" s="139">
        <f>ROUND(I331*H331,2)</f>
        <v>0</v>
      </c>
      <c r="K331" s="135" t="s">
        <v>20</v>
      </c>
      <c r="L331" s="33"/>
      <c r="M331" s="140" t="s">
        <v>20</v>
      </c>
      <c r="N331" s="141" t="s">
        <v>51</v>
      </c>
      <c r="P331" s="142">
        <f>O331*H331</f>
        <v>0</v>
      </c>
      <c r="Q331" s="142">
        <v>0</v>
      </c>
      <c r="R331" s="142">
        <f>Q331*H331</f>
        <v>0</v>
      </c>
      <c r="S331" s="142">
        <v>0</v>
      </c>
      <c r="T331" s="143">
        <f>S331*H331</f>
        <v>0</v>
      </c>
      <c r="AR331" s="144" t="s">
        <v>199</v>
      </c>
      <c r="AT331" s="144" t="s">
        <v>194</v>
      </c>
      <c r="AU331" s="144" t="s">
        <v>89</v>
      </c>
      <c r="AY331" s="18" t="s">
        <v>192</v>
      </c>
      <c r="BE331" s="145">
        <f>IF(N331="základní",J331,0)</f>
        <v>0</v>
      </c>
      <c r="BF331" s="145">
        <f>IF(N331="snížená",J331,0)</f>
        <v>0</v>
      </c>
      <c r="BG331" s="145">
        <f>IF(N331="zákl. přenesená",J331,0)</f>
        <v>0</v>
      </c>
      <c r="BH331" s="145">
        <f>IF(N331="sníž. přenesená",J331,0)</f>
        <v>0</v>
      </c>
      <c r="BI331" s="145">
        <f>IF(N331="nulová",J331,0)</f>
        <v>0</v>
      </c>
      <c r="BJ331" s="18" t="s">
        <v>22</v>
      </c>
      <c r="BK331" s="145">
        <f>ROUND(I331*H331,2)</f>
        <v>0</v>
      </c>
      <c r="BL331" s="18" t="s">
        <v>199</v>
      </c>
      <c r="BM331" s="144" t="s">
        <v>3811</v>
      </c>
    </row>
    <row r="332" spans="2:65" s="1" customFormat="1" ht="19.2" x14ac:dyDescent="0.2">
      <c r="B332" s="33"/>
      <c r="D332" s="151" t="s">
        <v>929</v>
      </c>
      <c r="F332" s="178" t="s">
        <v>6728</v>
      </c>
      <c r="I332" s="148"/>
      <c r="L332" s="33"/>
      <c r="M332" s="149"/>
      <c r="T332" s="54"/>
      <c r="AT332" s="18" t="s">
        <v>929</v>
      </c>
      <c r="AU332" s="18" t="s">
        <v>89</v>
      </c>
    </row>
    <row r="333" spans="2:65" s="1" customFormat="1" ht="16.5" customHeight="1" x14ac:dyDescent="0.2">
      <c r="B333" s="33"/>
      <c r="C333" s="133" t="s">
        <v>2493</v>
      </c>
      <c r="D333" s="133" t="s">
        <v>194</v>
      </c>
      <c r="E333" s="134" t="s">
        <v>6923</v>
      </c>
      <c r="F333" s="135" t="s">
        <v>6725</v>
      </c>
      <c r="G333" s="136" t="s">
        <v>269</v>
      </c>
      <c r="H333" s="137">
        <v>3</v>
      </c>
      <c r="I333" s="138"/>
      <c r="J333" s="139">
        <f>ROUND(I333*H333,2)</f>
        <v>0</v>
      </c>
      <c r="K333" s="135" t="s">
        <v>20</v>
      </c>
      <c r="L333" s="33"/>
      <c r="M333" s="140" t="s">
        <v>20</v>
      </c>
      <c r="N333" s="141" t="s">
        <v>51</v>
      </c>
      <c r="P333" s="142">
        <f>O333*H333</f>
        <v>0</v>
      </c>
      <c r="Q333" s="142">
        <v>0</v>
      </c>
      <c r="R333" s="142">
        <f>Q333*H333</f>
        <v>0</v>
      </c>
      <c r="S333" s="142">
        <v>0</v>
      </c>
      <c r="T333" s="143">
        <f>S333*H333</f>
        <v>0</v>
      </c>
      <c r="AR333" s="144" t="s">
        <v>199</v>
      </c>
      <c r="AT333" s="144" t="s">
        <v>194</v>
      </c>
      <c r="AU333" s="144" t="s">
        <v>89</v>
      </c>
      <c r="AY333" s="18" t="s">
        <v>192</v>
      </c>
      <c r="BE333" s="145">
        <f>IF(N333="základní",J333,0)</f>
        <v>0</v>
      </c>
      <c r="BF333" s="145">
        <f>IF(N333="snížená",J333,0)</f>
        <v>0</v>
      </c>
      <c r="BG333" s="145">
        <f>IF(N333="zákl. přenesená",J333,0)</f>
        <v>0</v>
      </c>
      <c r="BH333" s="145">
        <f>IF(N333="sníž. přenesená",J333,0)</f>
        <v>0</v>
      </c>
      <c r="BI333" s="145">
        <f>IF(N333="nulová",J333,0)</f>
        <v>0</v>
      </c>
      <c r="BJ333" s="18" t="s">
        <v>22</v>
      </c>
      <c r="BK333" s="145">
        <f>ROUND(I333*H333,2)</f>
        <v>0</v>
      </c>
      <c r="BL333" s="18" t="s">
        <v>199</v>
      </c>
      <c r="BM333" s="144" t="s">
        <v>3831</v>
      </c>
    </row>
    <row r="334" spans="2:65" s="1" customFormat="1" ht="16.5" customHeight="1" x14ac:dyDescent="0.2">
      <c r="B334" s="33"/>
      <c r="C334" s="133" t="s">
        <v>2506</v>
      </c>
      <c r="D334" s="133" t="s">
        <v>194</v>
      </c>
      <c r="E334" s="134" t="s">
        <v>6924</v>
      </c>
      <c r="F334" s="135" t="s">
        <v>6925</v>
      </c>
      <c r="G334" s="136" t="s">
        <v>269</v>
      </c>
      <c r="H334" s="137">
        <v>1</v>
      </c>
      <c r="I334" s="138"/>
      <c r="J334" s="139">
        <f>ROUND(I334*H334,2)</f>
        <v>0</v>
      </c>
      <c r="K334" s="135" t="s">
        <v>20</v>
      </c>
      <c r="L334" s="33"/>
      <c r="M334" s="140" t="s">
        <v>20</v>
      </c>
      <c r="N334" s="141" t="s">
        <v>51</v>
      </c>
      <c r="P334" s="142">
        <f>O334*H334</f>
        <v>0</v>
      </c>
      <c r="Q334" s="142">
        <v>0</v>
      </c>
      <c r="R334" s="142">
        <f>Q334*H334</f>
        <v>0</v>
      </c>
      <c r="S334" s="142">
        <v>0</v>
      </c>
      <c r="T334" s="143">
        <f>S334*H334</f>
        <v>0</v>
      </c>
      <c r="AR334" s="144" t="s">
        <v>199</v>
      </c>
      <c r="AT334" s="144" t="s">
        <v>194</v>
      </c>
      <c r="AU334" s="144" t="s">
        <v>89</v>
      </c>
      <c r="AY334" s="18" t="s">
        <v>192</v>
      </c>
      <c r="BE334" s="145">
        <f>IF(N334="základní",J334,0)</f>
        <v>0</v>
      </c>
      <c r="BF334" s="145">
        <f>IF(N334="snížená",J334,0)</f>
        <v>0</v>
      </c>
      <c r="BG334" s="145">
        <f>IF(N334="zákl. přenesená",J334,0)</f>
        <v>0</v>
      </c>
      <c r="BH334" s="145">
        <f>IF(N334="sníž. přenesená",J334,0)</f>
        <v>0</v>
      </c>
      <c r="BI334" s="145">
        <f>IF(N334="nulová",J334,0)</f>
        <v>0</v>
      </c>
      <c r="BJ334" s="18" t="s">
        <v>22</v>
      </c>
      <c r="BK334" s="145">
        <f>ROUND(I334*H334,2)</f>
        <v>0</v>
      </c>
      <c r="BL334" s="18" t="s">
        <v>199</v>
      </c>
      <c r="BM334" s="144" t="s">
        <v>3841</v>
      </c>
    </row>
    <row r="335" spans="2:65" s="1" customFormat="1" ht="19.2" x14ac:dyDescent="0.2">
      <c r="B335" s="33"/>
      <c r="D335" s="151" t="s">
        <v>929</v>
      </c>
      <c r="F335" s="178" t="s">
        <v>6728</v>
      </c>
      <c r="I335" s="148"/>
      <c r="L335" s="33"/>
      <c r="M335" s="149"/>
      <c r="T335" s="54"/>
      <c r="AT335" s="18" t="s">
        <v>929</v>
      </c>
      <c r="AU335" s="18" t="s">
        <v>89</v>
      </c>
    </row>
    <row r="336" spans="2:65" s="1" customFormat="1" ht="16.5" customHeight="1" x14ac:dyDescent="0.2">
      <c r="B336" s="33"/>
      <c r="C336" s="133" t="s">
        <v>2513</v>
      </c>
      <c r="D336" s="133" t="s">
        <v>194</v>
      </c>
      <c r="E336" s="134" t="s">
        <v>6926</v>
      </c>
      <c r="F336" s="135" t="s">
        <v>6725</v>
      </c>
      <c r="G336" s="136" t="s">
        <v>269</v>
      </c>
      <c r="H336" s="137">
        <v>1</v>
      </c>
      <c r="I336" s="138"/>
      <c r="J336" s="139">
        <f>ROUND(I336*H336,2)</f>
        <v>0</v>
      </c>
      <c r="K336" s="135" t="s">
        <v>20</v>
      </c>
      <c r="L336" s="33"/>
      <c r="M336" s="140" t="s">
        <v>20</v>
      </c>
      <c r="N336" s="141" t="s">
        <v>51</v>
      </c>
      <c r="P336" s="142">
        <f>O336*H336</f>
        <v>0</v>
      </c>
      <c r="Q336" s="142">
        <v>0</v>
      </c>
      <c r="R336" s="142">
        <f>Q336*H336</f>
        <v>0</v>
      </c>
      <c r="S336" s="142">
        <v>0</v>
      </c>
      <c r="T336" s="143">
        <f>S336*H336</f>
        <v>0</v>
      </c>
      <c r="AR336" s="144" t="s">
        <v>199</v>
      </c>
      <c r="AT336" s="144" t="s">
        <v>194</v>
      </c>
      <c r="AU336" s="144" t="s">
        <v>89</v>
      </c>
      <c r="AY336" s="18" t="s">
        <v>192</v>
      </c>
      <c r="BE336" s="145">
        <f>IF(N336="základní",J336,0)</f>
        <v>0</v>
      </c>
      <c r="BF336" s="145">
        <f>IF(N336="snížená",J336,0)</f>
        <v>0</v>
      </c>
      <c r="BG336" s="145">
        <f>IF(N336="zákl. přenesená",J336,0)</f>
        <v>0</v>
      </c>
      <c r="BH336" s="145">
        <f>IF(N336="sníž. přenesená",J336,0)</f>
        <v>0</v>
      </c>
      <c r="BI336" s="145">
        <f>IF(N336="nulová",J336,0)</f>
        <v>0</v>
      </c>
      <c r="BJ336" s="18" t="s">
        <v>22</v>
      </c>
      <c r="BK336" s="145">
        <f>ROUND(I336*H336,2)</f>
        <v>0</v>
      </c>
      <c r="BL336" s="18" t="s">
        <v>199</v>
      </c>
      <c r="BM336" s="144" t="s">
        <v>3851</v>
      </c>
    </row>
    <row r="337" spans="2:65" s="1" customFormat="1" ht="16.5" customHeight="1" x14ac:dyDescent="0.2">
      <c r="B337" s="33"/>
      <c r="C337" s="133" t="s">
        <v>2538</v>
      </c>
      <c r="D337" s="133" t="s">
        <v>194</v>
      </c>
      <c r="E337" s="134" t="s">
        <v>6927</v>
      </c>
      <c r="F337" s="135" t="s">
        <v>6827</v>
      </c>
      <c r="G337" s="136" t="s">
        <v>234</v>
      </c>
      <c r="H337" s="137">
        <v>2</v>
      </c>
      <c r="I337" s="138"/>
      <c r="J337" s="139">
        <f>ROUND(I337*H337,2)</f>
        <v>0</v>
      </c>
      <c r="K337" s="135" t="s">
        <v>20</v>
      </c>
      <c r="L337" s="33"/>
      <c r="M337" s="140" t="s">
        <v>20</v>
      </c>
      <c r="N337" s="141" t="s">
        <v>51</v>
      </c>
      <c r="P337" s="142">
        <f>O337*H337</f>
        <v>0</v>
      </c>
      <c r="Q337" s="142">
        <v>0</v>
      </c>
      <c r="R337" s="142">
        <f>Q337*H337</f>
        <v>0</v>
      </c>
      <c r="S337" s="142">
        <v>0</v>
      </c>
      <c r="T337" s="143">
        <f>S337*H337</f>
        <v>0</v>
      </c>
      <c r="AR337" s="144" t="s">
        <v>199</v>
      </c>
      <c r="AT337" s="144" t="s">
        <v>194</v>
      </c>
      <c r="AU337" s="144" t="s">
        <v>89</v>
      </c>
      <c r="AY337" s="18" t="s">
        <v>192</v>
      </c>
      <c r="BE337" s="145">
        <f>IF(N337="základní",J337,0)</f>
        <v>0</v>
      </c>
      <c r="BF337" s="145">
        <f>IF(N337="snížená",J337,0)</f>
        <v>0</v>
      </c>
      <c r="BG337" s="145">
        <f>IF(N337="zákl. přenesená",J337,0)</f>
        <v>0</v>
      </c>
      <c r="BH337" s="145">
        <f>IF(N337="sníž. přenesená",J337,0)</f>
        <v>0</v>
      </c>
      <c r="BI337" s="145">
        <f>IF(N337="nulová",J337,0)</f>
        <v>0</v>
      </c>
      <c r="BJ337" s="18" t="s">
        <v>22</v>
      </c>
      <c r="BK337" s="145">
        <f>ROUND(I337*H337,2)</f>
        <v>0</v>
      </c>
      <c r="BL337" s="18" t="s">
        <v>199</v>
      </c>
      <c r="BM337" s="144" t="s">
        <v>3861</v>
      </c>
    </row>
    <row r="338" spans="2:65" s="1" customFormat="1" ht="19.2" x14ac:dyDescent="0.2">
      <c r="B338" s="33"/>
      <c r="D338" s="151" t="s">
        <v>929</v>
      </c>
      <c r="F338" s="178" t="s">
        <v>6735</v>
      </c>
      <c r="I338" s="148"/>
      <c r="L338" s="33"/>
      <c r="M338" s="149"/>
      <c r="T338" s="54"/>
      <c r="AT338" s="18" t="s">
        <v>929</v>
      </c>
      <c r="AU338" s="18" t="s">
        <v>89</v>
      </c>
    </row>
    <row r="339" spans="2:65" s="1" customFormat="1" ht="16.5" customHeight="1" x14ac:dyDescent="0.2">
      <c r="B339" s="33"/>
      <c r="C339" s="133" t="s">
        <v>2545</v>
      </c>
      <c r="D339" s="133" t="s">
        <v>194</v>
      </c>
      <c r="E339" s="134" t="s">
        <v>6928</v>
      </c>
      <c r="F339" s="135" t="s">
        <v>6737</v>
      </c>
      <c r="G339" s="136" t="s">
        <v>234</v>
      </c>
      <c r="H339" s="137">
        <v>2</v>
      </c>
      <c r="I339" s="138"/>
      <c r="J339" s="139">
        <f>ROUND(I339*H339,2)</f>
        <v>0</v>
      </c>
      <c r="K339" s="135" t="s">
        <v>20</v>
      </c>
      <c r="L339" s="33"/>
      <c r="M339" s="140" t="s">
        <v>20</v>
      </c>
      <c r="N339" s="141" t="s">
        <v>51</v>
      </c>
      <c r="P339" s="142">
        <f>O339*H339</f>
        <v>0</v>
      </c>
      <c r="Q339" s="142">
        <v>0</v>
      </c>
      <c r="R339" s="142">
        <f>Q339*H339</f>
        <v>0</v>
      </c>
      <c r="S339" s="142">
        <v>0</v>
      </c>
      <c r="T339" s="143">
        <f>S339*H339</f>
        <v>0</v>
      </c>
      <c r="AR339" s="144" t="s">
        <v>199</v>
      </c>
      <c r="AT339" s="144" t="s">
        <v>194</v>
      </c>
      <c r="AU339" s="144" t="s">
        <v>89</v>
      </c>
      <c r="AY339" s="18" t="s">
        <v>192</v>
      </c>
      <c r="BE339" s="145">
        <f>IF(N339="základní",J339,0)</f>
        <v>0</v>
      </c>
      <c r="BF339" s="145">
        <f>IF(N339="snížená",J339,0)</f>
        <v>0</v>
      </c>
      <c r="BG339" s="145">
        <f>IF(N339="zákl. přenesená",J339,0)</f>
        <v>0</v>
      </c>
      <c r="BH339" s="145">
        <f>IF(N339="sníž. přenesená",J339,0)</f>
        <v>0</v>
      </c>
      <c r="BI339" s="145">
        <f>IF(N339="nulová",J339,0)</f>
        <v>0</v>
      </c>
      <c r="BJ339" s="18" t="s">
        <v>22</v>
      </c>
      <c r="BK339" s="145">
        <f>ROUND(I339*H339,2)</f>
        <v>0</v>
      </c>
      <c r="BL339" s="18" t="s">
        <v>199</v>
      </c>
      <c r="BM339" s="144" t="s">
        <v>3870</v>
      </c>
    </row>
    <row r="340" spans="2:65" s="11" customFormat="1" ht="22.8" customHeight="1" x14ac:dyDescent="0.25">
      <c r="B340" s="121"/>
      <c r="D340" s="122" t="s">
        <v>79</v>
      </c>
      <c r="E340" s="131" t="s">
        <v>266</v>
      </c>
      <c r="F340" s="131" t="s">
        <v>6929</v>
      </c>
      <c r="I340" s="124"/>
      <c r="J340" s="132">
        <f>BK340</f>
        <v>0</v>
      </c>
      <c r="L340" s="121"/>
      <c r="M340" s="126"/>
      <c r="P340" s="127">
        <f>SUM(P341:P376)</f>
        <v>0</v>
      </c>
      <c r="R340" s="127">
        <f>SUM(R341:R376)</f>
        <v>0</v>
      </c>
      <c r="T340" s="128">
        <f>SUM(T341:T376)</f>
        <v>0</v>
      </c>
      <c r="AR340" s="122" t="s">
        <v>22</v>
      </c>
      <c r="AT340" s="129" t="s">
        <v>79</v>
      </c>
      <c r="AU340" s="129" t="s">
        <v>22</v>
      </c>
      <c r="AY340" s="122" t="s">
        <v>192</v>
      </c>
      <c r="BK340" s="130">
        <f>SUM(BK341:BK376)</f>
        <v>0</v>
      </c>
    </row>
    <row r="341" spans="2:65" s="1" customFormat="1" ht="33" customHeight="1" x14ac:dyDescent="0.2">
      <c r="B341" s="33"/>
      <c r="C341" s="133" t="s">
        <v>2551</v>
      </c>
      <c r="D341" s="133" t="s">
        <v>194</v>
      </c>
      <c r="E341" s="134" t="s">
        <v>6930</v>
      </c>
      <c r="F341" s="135" t="s">
        <v>6931</v>
      </c>
      <c r="G341" s="136" t="s">
        <v>869</v>
      </c>
      <c r="H341" s="137">
        <v>1</v>
      </c>
      <c r="I341" s="138"/>
      <c r="J341" s="139">
        <f>ROUND(I341*H341,2)</f>
        <v>0</v>
      </c>
      <c r="K341" s="135" t="s">
        <v>20</v>
      </c>
      <c r="L341" s="33"/>
      <c r="M341" s="140" t="s">
        <v>20</v>
      </c>
      <c r="N341" s="141" t="s">
        <v>51</v>
      </c>
      <c r="P341" s="142">
        <f>O341*H341</f>
        <v>0</v>
      </c>
      <c r="Q341" s="142">
        <v>0</v>
      </c>
      <c r="R341" s="142">
        <f>Q341*H341</f>
        <v>0</v>
      </c>
      <c r="S341" s="142">
        <v>0</v>
      </c>
      <c r="T341" s="143">
        <f>S341*H341</f>
        <v>0</v>
      </c>
      <c r="AR341" s="144" t="s">
        <v>199</v>
      </c>
      <c r="AT341" s="144" t="s">
        <v>194</v>
      </c>
      <c r="AU341" s="144" t="s">
        <v>89</v>
      </c>
      <c r="AY341" s="18" t="s">
        <v>192</v>
      </c>
      <c r="BE341" s="145">
        <f>IF(N341="základní",J341,0)</f>
        <v>0</v>
      </c>
      <c r="BF341" s="145">
        <f>IF(N341="snížená",J341,0)</f>
        <v>0</v>
      </c>
      <c r="BG341" s="145">
        <f>IF(N341="zákl. přenesená",J341,0)</f>
        <v>0</v>
      </c>
      <c r="BH341" s="145">
        <f>IF(N341="sníž. přenesená",J341,0)</f>
        <v>0</v>
      </c>
      <c r="BI341" s="145">
        <f>IF(N341="nulová",J341,0)</f>
        <v>0</v>
      </c>
      <c r="BJ341" s="18" t="s">
        <v>22</v>
      </c>
      <c r="BK341" s="145">
        <f>ROUND(I341*H341,2)</f>
        <v>0</v>
      </c>
      <c r="BL341" s="18" t="s">
        <v>199</v>
      </c>
      <c r="BM341" s="144" t="s">
        <v>3945</v>
      </c>
    </row>
    <row r="342" spans="2:65" s="1" customFormat="1" ht="19.2" x14ac:dyDescent="0.2">
      <c r="B342" s="33"/>
      <c r="D342" s="151" t="s">
        <v>929</v>
      </c>
      <c r="F342" s="178" t="s">
        <v>6932</v>
      </c>
      <c r="I342" s="148"/>
      <c r="L342" s="33"/>
      <c r="M342" s="149"/>
      <c r="T342" s="54"/>
      <c r="AT342" s="18" t="s">
        <v>929</v>
      </c>
      <c r="AU342" s="18" t="s">
        <v>89</v>
      </c>
    </row>
    <row r="343" spans="2:65" s="1" customFormat="1" ht="16.5" customHeight="1" x14ac:dyDescent="0.2">
      <c r="B343" s="33"/>
      <c r="C343" s="133" t="s">
        <v>2559</v>
      </c>
      <c r="D343" s="133" t="s">
        <v>194</v>
      </c>
      <c r="E343" s="134" t="s">
        <v>6933</v>
      </c>
      <c r="F343" s="135" t="s">
        <v>6806</v>
      </c>
      <c r="G343" s="136" t="s">
        <v>869</v>
      </c>
      <c r="H343" s="137">
        <v>1</v>
      </c>
      <c r="I343" s="138"/>
      <c r="J343" s="139">
        <f>ROUND(I343*H343,2)</f>
        <v>0</v>
      </c>
      <c r="K343" s="135" t="s">
        <v>20</v>
      </c>
      <c r="L343" s="33"/>
      <c r="M343" s="140" t="s">
        <v>20</v>
      </c>
      <c r="N343" s="141" t="s">
        <v>51</v>
      </c>
      <c r="P343" s="142">
        <f>O343*H343</f>
        <v>0</v>
      </c>
      <c r="Q343" s="142">
        <v>0</v>
      </c>
      <c r="R343" s="142">
        <f>Q343*H343</f>
        <v>0</v>
      </c>
      <c r="S343" s="142">
        <v>0</v>
      </c>
      <c r="T343" s="143">
        <f>S343*H343</f>
        <v>0</v>
      </c>
      <c r="AR343" s="144" t="s">
        <v>199</v>
      </c>
      <c r="AT343" s="144" t="s">
        <v>194</v>
      </c>
      <c r="AU343" s="144" t="s">
        <v>89</v>
      </c>
      <c r="AY343" s="18" t="s">
        <v>192</v>
      </c>
      <c r="BE343" s="145">
        <f>IF(N343="základní",J343,0)</f>
        <v>0</v>
      </c>
      <c r="BF343" s="145">
        <f>IF(N343="snížená",J343,0)</f>
        <v>0</v>
      </c>
      <c r="BG343" s="145">
        <f>IF(N343="zákl. přenesená",J343,0)</f>
        <v>0</v>
      </c>
      <c r="BH343" s="145">
        <f>IF(N343="sníž. přenesená",J343,0)</f>
        <v>0</v>
      </c>
      <c r="BI343" s="145">
        <f>IF(N343="nulová",J343,0)</f>
        <v>0</v>
      </c>
      <c r="BJ343" s="18" t="s">
        <v>22</v>
      </c>
      <c r="BK343" s="145">
        <f>ROUND(I343*H343,2)</f>
        <v>0</v>
      </c>
      <c r="BL343" s="18" t="s">
        <v>199</v>
      </c>
      <c r="BM343" s="144" t="s">
        <v>3956</v>
      </c>
    </row>
    <row r="344" spans="2:65" s="1" customFormat="1" ht="16.5" customHeight="1" x14ac:dyDescent="0.2">
      <c r="B344" s="33"/>
      <c r="C344" s="133" t="s">
        <v>2566</v>
      </c>
      <c r="D344" s="133" t="s">
        <v>194</v>
      </c>
      <c r="E344" s="134" t="s">
        <v>6934</v>
      </c>
      <c r="F344" s="135" t="s">
        <v>6877</v>
      </c>
      <c r="G344" s="136" t="s">
        <v>869</v>
      </c>
      <c r="H344" s="137">
        <v>2</v>
      </c>
      <c r="I344" s="138"/>
      <c r="J344" s="139">
        <f>ROUND(I344*H344,2)</f>
        <v>0</v>
      </c>
      <c r="K344" s="135" t="s">
        <v>20</v>
      </c>
      <c r="L344" s="33"/>
      <c r="M344" s="140" t="s">
        <v>20</v>
      </c>
      <c r="N344" s="141" t="s">
        <v>51</v>
      </c>
      <c r="P344" s="142">
        <f>O344*H344</f>
        <v>0</v>
      </c>
      <c r="Q344" s="142">
        <v>0</v>
      </c>
      <c r="R344" s="142">
        <f>Q344*H344</f>
        <v>0</v>
      </c>
      <c r="S344" s="142">
        <v>0</v>
      </c>
      <c r="T344" s="143">
        <f>S344*H344</f>
        <v>0</v>
      </c>
      <c r="AR344" s="144" t="s">
        <v>199</v>
      </c>
      <c r="AT344" s="144" t="s">
        <v>194</v>
      </c>
      <c r="AU344" s="144" t="s">
        <v>89</v>
      </c>
      <c r="AY344" s="18" t="s">
        <v>192</v>
      </c>
      <c r="BE344" s="145">
        <f>IF(N344="základní",J344,0)</f>
        <v>0</v>
      </c>
      <c r="BF344" s="145">
        <f>IF(N344="snížená",J344,0)</f>
        <v>0</v>
      </c>
      <c r="BG344" s="145">
        <f>IF(N344="zákl. přenesená",J344,0)</f>
        <v>0</v>
      </c>
      <c r="BH344" s="145">
        <f>IF(N344="sníž. přenesená",J344,0)</f>
        <v>0</v>
      </c>
      <c r="BI344" s="145">
        <f>IF(N344="nulová",J344,0)</f>
        <v>0</v>
      </c>
      <c r="BJ344" s="18" t="s">
        <v>22</v>
      </c>
      <c r="BK344" s="145">
        <f>ROUND(I344*H344,2)</f>
        <v>0</v>
      </c>
      <c r="BL344" s="18" t="s">
        <v>199</v>
      </c>
      <c r="BM344" s="144" t="s">
        <v>3966</v>
      </c>
    </row>
    <row r="345" spans="2:65" s="1" customFormat="1" ht="19.2" x14ac:dyDescent="0.2">
      <c r="B345" s="33"/>
      <c r="D345" s="151" t="s">
        <v>929</v>
      </c>
      <c r="F345" s="178" t="s">
        <v>6935</v>
      </c>
      <c r="I345" s="148"/>
      <c r="L345" s="33"/>
      <c r="M345" s="149"/>
      <c r="T345" s="54"/>
      <c r="AT345" s="18" t="s">
        <v>929</v>
      </c>
      <c r="AU345" s="18" t="s">
        <v>89</v>
      </c>
    </row>
    <row r="346" spans="2:65" s="1" customFormat="1" ht="16.5" customHeight="1" x14ac:dyDescent="0.2">
      <c r="B346" s="33"/>
      <c r="C346" s="133" t="s">
        <v>2607</v>
      </c>
      <c r="D346" s="133" t="s">
        <v>194</v>
      </c>
      <c r="E346" s="134" t="s">
        <v>6936</v>
      </c>
      <c r="F346" s="135" t="s">
        <v>6643</v>
      </c>
      <c r="G346" s="136" t="s">
        <v>869</v>
      </c>
      <c r="H346" s="137">
        <v>2</v>
      </c>
      <c r="I346" s="138"/>
      <c r="J346" s="139">
        <f>ROUND(I346*H346,2)</f>
        <v>0</v>
      </c>
      <c r="K346" s="135" t="s">
        <v>20</v>
      </c>
      <c r="L346" s="33"/>
      <c r="M346" s="140" t="s">
        <v>20</v>
      </c>
      <c r="N346" s="141" t="s">
        <v>51</v>
      </c>
      <c r="P346" s="142">
        <f>O346*H346</f>
        <v>0</v>
      </c>
      <c r="Q346" s="142">
        <v>0</v>
      </c>
      <c r="R346" s="142">
        <f>Q346*H346</f>
        <v>0</v>
      </c>
      <c r="S346" s="142">
        <v>0</v>
      </c>
      <c r="T346" s="143">
        <f>S346*H346</f>
        <v>0</v>
      </c>
      <c r="AR346" s="144" t="s">
        <v>199</v>
      </c>
      <c r="AT346" s="144" t="s">
        <v>194</v>
      </c>
      <c r="AU346" s="144" t="s">
        <v>89</v>
      </c>
      <c r="AY346" s="18" t="s">
        <v>192</v>
      </c>
      <c r="BE346" s="145">
        <f>IF(N346="základní",J346,0)</f>
        <v>0</v>
      </c>
      <c r="BF346" s="145">
        <f>IF(N346="snížená",J346,0)</f>
        <v>0</v>
      </c>
      <c r="BG346" s="145">
        <f>IF(N346="zákl. přenesená",J346,0)</f>
        <v>0</v>
      </c>
      <c r="BH346" s="145">
        <f>IF(N346="sníž. přenesená",J346,0)</f>
        <v>0</v>
      </c>
      <c r="BI346" s="145">
        <f>IF(N346="nulová",J346,0)</f>
        <v>0</v>
      </c>
      <c r="BJ346" s="18" t="s">
        <v>22</v>
      </c>
      <c r="BK346" s="145">
        <f>ROUND(I346*H346,2)</f>
        <v>0</v>
      </c>
      <c r="BL346" s="18" t="s">
        <v>199</v>
      </c>
      <c r="BM346" s="144" t="s">
        <v>6410</v>
      </c>
    </row>
    <row r="347" spans="2:65" s="1" customFormat="1" ht="16.5" customHeight="1" x14ac:dyDescent="0.2">
      <c r="B347" s="33"/>
      <c r="C347" s="133" t="s">
        <v>2612</v>
      </c>
      <c r="D347" s="133" t="s">
        <v>194</v>
      </c>
      <c r="E347" s="134" t="s">
        <v>6937</v>
      </c>
      <c r="F347" s="135" t="s">
        <v>6938</v>
      </c>
      <c r="G347" s="136" t="s">
        <v>869</v>
      </c>
      <c r="H347" s="137">
        <v>1</v>
      </c>
      <c r="I347" s="138"/>
      <c r="J347" s="139">
        <f>ROUND(I347*H347,2)</f>
        <v>0</v>
      </c>
      <c r="K347" s="135" t="s">
        <v>20</v>
      </c>
      <c r="L347" s="33"/>
      <c r="M347" s="140" t="s">
        <v>20</v>
      </c>
      <c r="N347" s="141" t="s">
        <v>51</v>
      </c>
      <c r="P347" s="142">
        <f>O347*H347</f>
        <v>0</v>
      </c>
      <c r="Q347" s="142">
        <v>0</v>
      </c>
      <c r="R347" s="142">
        <f>Q347*H347</f>
        <v>0</v>
      </c>
      <c r="S347" s="142">
        <v>0</v>
      </c>
      <c r="T347" s="143">
        <f>S347*H347</f>
        <v>0</v>
      </c>
      <c r="AR347" s="144" t="s">
        <v>199</v>
      </c>
      <c r="AT347" s="144" t="s">
        <v>194</v>
      </c>
      <c r="AU347" s="144" t="s">
        <v>89</v>
      </c>
      <c r="AY347" s="18" t="s">
        <v>192</v>
      </c>
      <c r="BE347" s="145">
        <f>IF(N347="základní",J347,0)</f>
        <v>0</v>
      </c>
      <c r="BF347" s="145">
        <f>IF(N347="snížená",J347,0)</f>
        <v>0</v>
      </c>
      <c r="BG347" s="145">
        <f>IF(N347="zákl. přenesená",J347,0)</f>
        <v>0</v>
      </c>
      <c r="BH347" s="145">
        <f>IF(N347="sníž. přenesená",J347,0)</f>
        <v>0</v>
      </c>
      <c r="BI347" s="145">
        <f>IF(N347="nulová",J347,0)</f>
        <v>0</v>
      </c>
      <c r="BJ347" s="18" t="s">
        <v>22</v>
      </c>
      <c r="BK347" s="145">
        <f>ROUND(I347*H347,2)</f>
        <v>0</v>
      </c>
      <c r="BL347" s="18" t="s">
        <v>199</v>
      </c>
      <c r="BM347" s="144" t="s">
        <v>3671</v>
      </c>
    </row>
    <row r="348" spans="2:65" s="1" customFormat="1" ht="28.8" x14ac:dyDescent="0.2">
      <c r="B348" s="33"/>
      <c r="D348" s="151" t="s">
        <v>929</v>
      </c>
      <c r="F348" s="178" t="s">
        <v>6939</v>
      </c>
      <c r="I348" s="148"/>
      <c r="L348" s="33"/>
      <c r="M348" s="149"/>
      <c r="T348" s="54"/>
      <c r="AT348" s="18" t="s">
        <v>929</v>
      </c>
      <c r="AU348" s="18" t="s">
        <v>89</v>
      </c>
    </row>
    <row r="349" spans="2:65" s="1" customFormat="1" ht="16.5" customHeight="1" x14ac:dyDescent="0.2">
      <c r="B349" s="33"/>
      <c r="C349" s="133" t="s">
        <v>2654</v>
      </c>
      <c r="D349" s="133" t="s">
        <v>194</v>
      </c>
      <c r="E349" s="134" t="s">
        <v>6940</v>
      </c>
      <c r="F349" s="135" t="s">
        <v>6888</v>
      </c>
      <c r="G349" s="136" t="s">
        <v>869</v>
      </c>
      <c r="H349" s="137">
        <v>1</v>
      </c>
      <c r="I349" s="138"/>
      <c r="J349" s="139">
        <f>ROUND(I349*H349,2)</f>
        <v>0</v>
      </c>
      <c r="K349" s="135" t="s">
        <v>20</v>
      </c>
      <c r="L349" s="33"/>
      <c r="M349" s="140" t="s">
        <v>20</v>
      </c>
      <c r="N349" s="141" t="s">
        <v>51</v>
      </c>
      <c r="P349" s="142">
        <f>O349*H349</f>
        <v>0</v>
      </c>
      <c r="Q349" s="142">
        <v>0</v>
      </c>
      <c r="R349" s="142">
        <f>Q349*H349</f>
        <v>0</v>
      </c>
      <c r="S349" s="142">
        <v>0</v>
      </c>
      <c r="T349" s="143">
        <f>S349*H349</f>
        <v>0</v>
      </c>
      <c r="AR349" s="144" t="s">
        <v>199</v>
      </c>
      <c r="AT349" s="144" t="s">
        <v>194</v>
      </c>
      <c r="AU349" s="144" t="s">
        <v>89</v>
      </c>
      <c r="AY349" s="18" t="s">
        <v>192</v>
      </c>
      <c r="BE349" s="145">
        <f>IF(N349="základní",J349,0)</f>
        <v>0</v>
      </c>
      <c r="BF349" s="145">
        <f>IF(N349="snížená",J349,0)</f>
        <v>0</v>
      </c>
      <c r="BG349" s="145">
        <f>IF(N349="zákl. přenesená",J349,0)</f>
        <v>0</v>
      </c>
      <c r="BH349" s="145">
        <f>IF(N349="sníž. přenesená",J349,0)</f>
        <v>0</v>
      </c>
      <c r="BI349" s="145">
        <f>IF(N349="nulová",J349,0)</f>
        <v>0</v>
      </c>
      <c r="BJ349" s="18" t="s">
        <v>22</v>
      </c>
      <c r="BK349" s="145">
        <f>ROUND(I349*H349,2)</f>
        <v>0</v>
      </c>
      <c r="BL349" s="18" t="s">
        <v>199</v>
      </c>
      <c r="BM349" s="144" t="s">
        <v>3676</v>
      </c>
    </row>
    <row r="350" spans="2:65" s="1" customFormat="1" ht="16.5" customHeight="1" x14ac:dyDescent="0.2">
      <c r="B350" s="33"/>
      <c r="C350" s="133" t="s">
        <v>2663</v>
      </c>
      <c r="D350" s="133" t="s">
        <v>194</v>
      </c>
      <c r="E350" s="134" t="s">
        <v>6941</v>
      </c>
      <c r="F350" s="135" t="s">
        <v>6942</v>
      </c>
      <c r="G350" s="136" t="s">
        <v>869</v>
      </c>
      <c r="H350" s="137">
        <v>1</v>
      </c>
      <c r="I350" s="138"/>
      <c r="J350" s="139">
        <f>ROUND(I350*H350,2)</f>
        <v>0</v>
      </c>
      <c r="K350" s="135" t="s">
        <v>20</v>
      </c>
      <c r="L350" s="33"/>
      <c r="M350" s="140" t="s">
        <v>20</v>
      </c>
      <c r="N350" s="141" t="s">
        <v>51</v>
      </c>
      <c r="P350" s="142">
        <f>O350*H350</f>
        <v>0</v>
      </c>
      <c r="Q350" s="142">
        <v>0</v>
      </c>
      <c r="R350" s="142">
        <f>Q350*H350</f>
        <v>0</v>
      </c>
      <c r="S350" s="142">
        <v>0</v>
      </c>
      <c r="T350" s="143">
        <f>S350*H350</f>
        <v>0</v>
      </c>
      <c r="AR350" s="144" t="s">
        <v>199</v>
      </c>
      <c r="AT350" s="144" t="s">
        <v>194</v>
      </c>
      <c r="AU350" s="144" t="s">
        <v>89</v>
      </c>
      <c r="AY350" s="18" t="s">
        <v>192</v>
      </c>
      <c r="BE350" s="145">
        <f>IF(N350="základní",J350,0)</f>
        <v>0</v>
      </c>
      <c r="BF350" s="145">
        <f>IF(N350="snížená",J350,0)</f>
        <v>0</v>
      </c>
      <c r="BG350" s="145">
        <f>IF(N350="zákl. přenesená",J350,0)</f>
        <v>0</v>
      </c>
      <c r="BH350" s="145">
        <f>IF(N350="sníž. přenesená",J350,0)</f>
        <v>0</v>
      </c>
      <c r="BI350" s="145">
        <f>IF(N350="nulová",J350,0)</f>
        <v>0</v>
      </c>
      <c r="BJ350" s="18" t="s">
        <v>22</v>
      </c>
      <c r="BK350" s="145">
        <f>ROUND(I350*H350,2)</f>
        <v>0</v>
      </c>
      <c r="BL350" s="18" t="s">
        <v>199</v>
      </c>
      <c r="BM350" s="144" t="s">
        <v>3637</v>
      </c>
    </row>
    <row r="351" spans="2:65" s="1" customFormat="1" ht="28.8" x14ac:dyDescent="0.2">
      <c r="B351" s="33"/>
      <c r="D351" s="151" t="s">
        <v>929</v>
      </c>
      <c r="F351" s="178" t="s">
        <v>6943</v>
      </c>
      <c r="I351" s="148"/>
      <c r="L351" s="33"/>
      <c r="M351" s="149"/>
      <c r="T351" s="54"/>
      <c r="AT351" s="18" t="s">
        <v>929</v>
      </c>
      <c r="AU351" s="18" t="s">
        <v>89</v>
      </c>
    </row>
    <row r="352" spans="2:65" s="1" customFormat="1" ht="16.5" customHeight="1" x14ac:dyDescent="0.2">
      <c r="B352" s="33"/>
      <c r="C352" s="133" t="s">
        <v>2675</v>
      </c>
      <c r="D352" s="133" t="s">
        <v>194</v>
      </c>
      <c r="E352" s="134" t="s">
        <v>6944</v>
      </c>
      <c r="F352" s="135" t="s">
        <v>6664</v>
      </c>
      <c r="G352" s="136" t="s">
        <v>869</v>
      </c>
      <c r="H352" s="137">
        <v>1</v>
      </c>
      <c r="I352" s="138"/>
      <c r="J352" s="139">
        <f>ROUND(I352*H352,2)</f>
        <v>0</v>
      </c>
      <c r="K352" s="135" t="s">
        <v>20</v>
      </c>
      <c r="L352" s="33"/>
      <c r="M352" s="140" t="s">
        <v>20</v>
      </c>
      <c r="N352" s="141" t="s">
        <v>51</v>
      </c>
      <c r="P352" s="142">
        <f>O352*H352</f>
        <v>0</v>
      </c>
      <c r="Q352" s="142">
        <v>0</v>
      </c>
      <c r="R352" s="142">
        <f>Q352*H352</f>
        <v>0</v>
      </c>
      <c r="S352" s="142">
        <v>0</v>
      </c>
      <c r="T352" s="143">
        <f>S352*H352</f>
        <v>0</v>
      </c>
      <c r="AR352" s="144" t="s">
        <v>199</v>
      </c>
      <c r="AT352" s="144" t="s">
        <v>194</v>
      </c>
      <c r="AU352" s="144" t="s">
        <v>89</v>
      </c>
      <c r="AY352" s="18" t="s">
        <v>192</v>
      </c>
      <c r="BE352" s="145">
        <f>IF(N352="základní",J352,0)</f>
        <v>0</v>
      </c>
      <c r="BF352" s="145">
        <f>IF(N352="snížená",J352,0)</f>
        <v>0</v>
      </c>
      <c r="BG352" s="145">
        <f>IF(N352="zákl. přenesená",J352,0)</f>
        <v>0</v>
      </c>
      <c r="BH352" s="145">
        <f>IF(N352="sníž. přenesená",J352,0)</f>
        <v>0</v>
      </c>
      <c r="BI352" s="145">
        <f>IF(N352="nulová",J352,0)</f>
        <v>0</v>
      </c>
      <c r="BJ352" s="18" t="s">
        <v>22</v>
      </c>
      <c r="BK352" s="145">
        <f>ROUND(I352*H352,2)</f>
        <v>0</v>
      </c>
      <c r="BL352" s="18" t="s">
        <v>199</v>
      </c>
      <c r="BM352" s="144" t="s">
        <v>1551</v>
      </c>
    </row>
    <row r="353" spans="2:65" s="1" customFormat="1" ht="16.5" customHeight="1" x14ac:dyDescent="0.2">
      <c r="B353" s="33"/>
      <c r="C353" s="133" t="s">
        <v>2686</v>
      </c>
      <c r="D353" s="133" t="s">
        <v>194</v>
      </c>
      <c r="E353" s="134" t="s">
        <v>6945</v>
      </c>
      <c r="F353" s="135" t="s">
        <v>6946</v>
      </c>
      <c r="G353" s="136" t="s">
        <v>869</v>
      </c>
      <c r="H353" s="137">
        <v>1</v>
      </c>
      <c r="I353" s="138"/>
      <c r="J353" s="139">
        <f>ROUND(I353*H353,2)</f>
        <v>0</v>
      </c>
      <c r="K353" s="135" t="s">
        <v>20</v>
      </c>
      <c r="L353" s="33"/>
      <c r="M353" s="140" t="s">
        <v>20</v>
      </c>
      <c r="N353" s="141" t="s">
        <v>51</v>
      </c>
      <c r="P353" s="142">
        <f>O353*H353</f>
        <v>0</v>
      </c>
      <c r="Q353" s="142">
        <v>0</v>
      </c>
      <c r="R353" s="142">
        <f>Q353*H353</f>
        <v>0</v>
      </c>
      <c r="S353" s="142">
        <v>0</v>
      </c>
      <c r="T353" s="143">
        <f>S353*H353</f>
        <v>0</v>
      </c>
      <c r="AR353" s="144" t="s">
        <v>199</v>
      </c>
      <c r="AT353" s="144" t="s">
        <v>194</v>
      </c>
      <c r="AU353" s="144" t="s">
        <v>89</v>
      </c>
      <c r="AY353" s="18" t="s">
        <v>192</v>
      </c>
      <c r="BE353" s="145">
        <f>IF(N353="základní",J353,0)</f>
        <v>0</v>
      </c>
      <c r="BF353" s="145">
        <f>IF(N353="snížená",J353,0)</f>
        <v>0</v>
      </c>
      <c r="BG353" s="145">
        <f>IF(N353="zákl. přenesená",J353,0)</f>
        <v>0</v>
      </c>
      <c r="BH353" s="145">
        <f>IF(N353="sníž. přenesená",J353,0)</f>
        <v>0</v>
      </c>
      <c r="BI353" s="145">
        <f>IF(N353="nulová",J353,0)</f>
        <v>0</v>
      </c>
      <c r="BJ353" s="18" t="s">
        <v>22</v>
      </c>
      <c r="BK353" s="145">
        <f>ROUND(I353*H353,2)</f>
        <v>0</v>
      </c>
      <c r="BL353" s="18" t="s">
        <v>199</v>
      </c>
      <c r="BM353" s="144" t="s">
        <v>1568</v>
      </c>
    </row>
    <row r="354" spans="2:65" s="1" customFormat="1" ht="19.2" x14ac:dyDescent="0.2">
      <c r="B354" s="33"/>
      <c r="D354" s="151" t="s">
        <v>929</v>
      </c>
      <c r="F354" s="178" t="s">
        <v>6947</v>
      </c>
      <c r="I354" s="148"/>
      <c r="L354" s="33"/>
      <c r="M354" s="149"/>
      <c r="T354" s="54"/>
      <c r="AT354" s="18" t="s">
        <v>929</v>
      </c>
      <c r="AU354" s="18" t="s">
        <v>89</v>
      </c>
    </row>
    <row r="355" spans="2:65" s="1" customFormat="1" ht="16.5" customHeight="1" x14ac:dyDescent="0.2">
      <c r="B355" s="33"/>
      <c r="C355" s="133" t="s">
        <v>2691</v>
      </c>
      <c r="D355" s="133" t="s">
        <v>194</v>
      </c>
      <c r="E355" s="134" t="s">
        <v>6948</v>
      </c>
      <c r="F355" s="135" t="s">
        <v>6720</v>
      </c>
      <c r="G355" s="136" t="s">
        <v>869</v>
      </c>
      <c r="H355" s="137">
        <v>1</v>
      </c>
      <c r="I355" s="138"/>
      <c r="J355" s="139">
        <f>ROUND(I355*H355,2)</f>
        <v>0</v>
      </c>
      <c r="K355" s="135" t="s">
        <v>20</v>
      </c>
      <c r="L355" s="33"/>
      <c r="M355" s="140" t="s">
        <v>20</v>
      </c>
      <c r="N355" s="141" t="s">
        <v>51</v>
      </c>
      <c r="P355" s="142">
        <f>O355*H355</f>
        <v>0</v>
      </c>
      <c r="Q355" s="142">
        <v>0</v>
      </c>
      <c r="R355" s="142">
        <f>Q355*H355</f>
        <v>0</v>
      </c>
      <c r="S355" s="142">
        <v>0</v>
      </c>
      <c r="T355" s="143">
        <f>S355*H355</f>
        <v>0</v>
      </c>
      <c r="AR355" s="144" t="s">
        <v>199</v>
      </c>
      <c r="AT355" s="144" t="s">
        <v>194</v>
      </c>
      <c r="AU355" s="144" t="s">
        <v>89</v>
      </c>
      <c r="AY355" s="18" t="s">
        <v>192</v>
      </c>
      <c r="BE355" s="145">
        <f>IF(N355="základní",J355,0)</f>
        <v>0</v>
      </c>
      <c r="BF355" s="145">
        <f>IF(N355="snížená",J355,0)</f>
        <v>0</v>
      </c>
      <c r="BG355" s="145">
        <f>IF(N355="zákl. přenesená",J355,0)</f>
        <v>0</v>
      </c>
      <c r="BH355" s="145">
        <f>IF(N355="sníž. přenesená",J355,0)</f>
        <v>0</v>
      </c>
      <c r="BI355" s="145">
        <f>IF(N355="nulová",J355,0)</f>
        <v>0</v>
      </c>
      <c r="BJ355" s="18" t="s">
        <v>22</v>
      </c>
      <c r="BK355" s="145">
        <f>ROUND(I355*H355,2)</f>
        <v>0</v>
      </c>
      <c r="BL355" s="18" t="s">
        <v>199</v>
      </c>
      <c r="BM355" s="144" t="s">
        <v>1470</v>
      </c>
    </row>
    <row r="356" spans="2:65" s="1" customFormat="1" ht="21.75" customHeight="1" x14ac:dyDescent="0.2">
      <c r="B356" s="33"/>
      <c r="C356" s="133" t="s">
        <v>2698</v>
      </c>
      <c r="D356" s="133" t="s">
        <v>194</v>
      </c>
      <c r="E356" s="134" t="s">
        <v>6949</v>
      </c>
      <c r="F356" s="135" t="s">
        <v>6950</v>
      </c>
      <c r="G356" s="136" t="s">
        <v>269</v>
      </c>
      <c r="H356" s="137">
        <v>2</v>
      </c>
      <c r="I356" s="138"/>
      <c r="J356" s="139">
        <f>ROUND(I356*H356,2)</f>
        <v>0</v>
      </c>
      <c r="K356" s="135" t="s">
        <v>20</v>
      </c>
      <c r="L356" s="33"/>
      <c r="M356" s="140" t="s">
        <v>20</v>
      </c>
      <c r="N356" s="141" t="s">
        <v>51</v>
      </c>
      <c r="P356" s="142">
        <f>O356*H356</f>
        <v>0</v>
      </c>
      <c r="Q356" s="142">
        <v>0</v>
      </c>
      <c r="R356" s="142">
        <f>Q356*H356</f>
        <v>0</v>
      </c>
      <c r="S356" s="142">
        <v>0</v>
      </c>
      <c r="T356" s="143">
        <f>S356*H356</f>
        <v>0</v>
      </c>
      <c r="AR356" s="144" t="s">
        <v>199</v>
      </c>
      <c r="AT356" s="144" t="s">
        <v>194</v>
      </c>
      <c r="AU356" s="144" t="s">
        <v>89</v>
      </c>
      <c r="AY356" s="18" t="s">
        <v>192</v>
      </c>
      <c r="BE356" s="145">
        <f>IF(N356="základní",J356,0)</f>
        <v>0</v>
      </c>
      <c r="BF356" s="145">
        <f>IF(N356="snížená",J356,0)</f>
        <v>0</v>
      </c>
      <c r="BG356" s="145">
        <f>IF(N356="zákl. přenesená",J356,0)</f>
        <v>0</v>
      </c>
      <c r="BH356" s="145">
        <f>IF(N356="sníž. přenesená",J356,0)</f>
        <v>0</v>
      </c>
      <c r="BI356" s="145">
        <f>IF(N356="nulová",J356,0)</f>
        <v>0</v>
      </c>
      <c r="BJ356" s="18" t="s">
        <v>22</v>
      </c>
      <c r="BK356" s="145">
        <f>ROUND(I356*H356,2)</f>
        <v>0</v>
      </c>
      <c r="BL356" s="18" t="s">
        <v>199</v>
      </c>
      <c r="BM356" s="144" t="s">
        <v>1514</v>
      </c>
    </row>
    <row r="357" spans="2:65" s="1" customFormat="1" ht="19.2" x14ac:dyDescent="0.2">
      <c r="B357" s="33"/>
      <c r="D357" s="151" t="s">
        <v>929</v>
      </c>
      <c r="F357" s="178" t="s">
        <v>6951</v>
      </c>
      <c r="I357" s="148"/>
      <c r="L357" s="33"/>
      <c r="M357" s="149"/>
      <c r="T357" s="54"/>
      <c r="AT357" s="18" t="s">
        <v>929</v>
      </c>
      <c r="AU357" s="18" t="s">
        <v>89</v>
      </c>
    </row>
    <row r="358" spans="2:65" s="1" customFormat="1" ht="16.5" customHeight="1" x14ac:dyDescent="0.2">
      <c r="B358" s="33"/>
      <c r="C358" s="133" t="s">
        <v>2704</v>
      </c>
      <c r="D358" s="133" t="s">
        <v>194</v>
      </c>
      <c r="E358" s="134" t="s">
        <v>6952</v>
      </c>
      <c r="F358" s="135" t="s">
        <v>6725</v>
      </c>
      <c r="G358" s="136" t="s">
        <v>269</v>
      </c>
      <c r="H358" s="137">
        <v>2</v>
      </c>
      <c r="I358" s="138"/>
      <c r="J358" s="139">
        <f>ROUND(I358*H358,2)</f>
        <v>0</v>
      </c>
      <c r="K358" s="135" t="s">
        <v>20</v>
      </c>
      <c r="L358" s="33"/>
      <c r="M358" s="140" t="s">
        <v>20</v>
      </c>
      <c r="N358" s="141" t="s">
        <v>51</v>
      </c>
      <c r="P358" s="142">
        <f>O358*H358</f>
        <v>0</v>
      </c>
      <c r="Q358" s="142">
        <v>0</v>
      </c>
      <c r="R358" s="142">
        <f>Q358*H358</f>
        <v>0</v>
      </c>
      <c r="S358" s="142">
        <v>0</v>
      </c>
      <c r="T358" s="143">
        <f>S358*H358</f>
        <v>0</v>
      </c>
      <c r="AR358" s="144" t="s">
        <v>199</v>
      </c>
      <c r="AT358" s="144" t="s">
        <v>194</v>
      </c>
      <c r="AU358" s="144" t="s">
        <v>89</v>
      </c>
      <c r="AY358" s="18" t="s">
        <v>192</v>
      </c>
      <c r="BE358" s="145">
        <f>IF(N358="základní",J358,0)</f>
        <v>0</v>
      </c>
      <c r="BF358" s="145">
        <f>IF(N358="snížená",J358,0)</f>
        <v>0</v>
      </c>
      <c r="BG358" s="145">
        <f>IF(N358="zákl. přenesená",J358,0)</f>
        <v>0</v>
      </c>
      <c r="BH358" s="145">
        <f>IF(N358="sníž. přenesená",J358,0)</f>
        <v>0</v>
      </c>
      <c r="BI358" s="145">
        <f>IF(N358="nulová",J358,0)</f>
        <v>0</v>
      </c>
      <c r="BJ358" s="18" t="s">
        <v>22</v>
      </c>
      <c r="BK358" s="145">
        <f>ROUND(I358*H358,2)</f>
        <v>0</v>
      </c>
      <c r="BL358" s="18" t="s">
        <v>199</v>
      </c>
      <c r="BM358" s="144" t="s">
        <v>1532</v>
      </c>
    </row>
    <row r="359" spans="2:65" s="1" customFormat="1" ht="16.5" customHeight="1" x14ac:dyDescent="0.2">
      <c r="B359" s="33"/>
      <c r="C359" s="133" t="s">
        <v>2709</v>
      </c>
      <c r="D359" s="133" t="s">
        <v>194</v>
      </c>
      <c r="E359" s="134" t="s">
        <v>6953</v>
      </c>
      <c r="F359" s="135" t="s">
        <v>6791</v>
      </c>
      <c r="G359" s="136" t="s">
        <v>234</v>
      </c>
      <c r="H359" s="137">
        <v>3</v>
      </c>
      <c r="I359" s="138"/>
      <c r="J359" s="139">
        <f>ROUND(I359*H359,2)</f>
        <v>0</v>
      </c>
      <c r="K359" s="135" t="s">
        <v>20</v>
      </c>
      <c r="L359" s="33"/>
      <c r="M359" s="140" t="s">
        <v>20</v>
      </c>
      <c r="N359" s="141" t="s">
        <v>51</v>
      </c>
      <c r="P359" s="142">
        <f>O359*H359</f>
        <v>0</v>
      </c>
      <c r="Q359" s="142">
        <v>0</v>
      </c>
      <c r="R359" s="142">
        <f>Q359*H359</f>
        <v>0</v>
      </c>
      <c r="S359" s="142">
        <v>0</v>
      </c>
      <c r="T359" s="143">
        <f>S359*H359</f>
        <v>0</v>
      </c>
      <c r="AR359" s="144" t="s">
        <v>199</v>
      </c>
      <c r="AT359" s="144" t="s">
        <v>194</v>
      </c>
      <c r="AU359" s="144" t="s">
        <v>89</v>
      </c>
      <c r="AY359" s="18" t="s">
        <v>192</v>
      </c>
      <c r="BE359" s="145">
        <f>IF(N359="základní",J359,0)</f>
        <v>0</v>
      </c>
      <c r="BF359" s="145">
        <f>IF(N359="snížená",J359,0)</f>
        <v>0</v>
      </c>
      <c r="BG359" s="145">
        <f>IF(N359="zákl. přenesená",J359,0)</f>
        <v>0</v>
      </c>
      <c r="BH359" s="145">
        <f>IF(N359="sníž. přenesená",J359,0)</f>
        <v>0</v>
      </c>
      <c r="BI359" s="145">
        <f>IF(N359="nulová",J359,0)</f>
        <v>0</v>
      </c>
      <c r="BJ359" s="18" t="s">
        <v>22</v>
      </c>
      <c r="BK359" s="145">
        <f>ROUND(I359*H359,2)</f>
        <v>0</v>
      </c>
      <c r="BL359" s="18" t="s">
        <v>199</v>
      </c>
      <c r="BM359" s="144" t="s">
        <v>1546</v>
      </c>
    </row>
    <row r="360" spans="2:65" s="1" customFormat="1" ht="28.8" x14ac:dyDescent="0.2">
      <c r="B360" s="33"/>
      <c r="D360" s="151" t="s">
        <v>929</v>
      </c>
      <c r="F360" s="178" t="s">
        <v>6723</v>
      </c>
      <c r="I360" s="148"/>
      <c r="L360" s="33"/>
      <c r="M360" s="149"/>
      <c r="T360" s="54"/>
      <c r="AT360" s="18" t="s">
        <v>929</v>
      </c>
      <c r="AU360" s="18" t="s">
        <v>89</v>
      </c>
    </row>
    <row r="361" spans="2:65" s="1" customFormat="1" ht="16.5" customHeight="1" x14ac:dyDescent="0.2">
      <c r="B361" s="33"/>
      <c r="C361" s="133" t="s">
        <v>2717</v>
      </c>
      <c r="D361" s="133" t="s">
        <v>194</v>
      </c>
      <c r="E361" s="134" t="s">
        <v>6954</v>
      </c>
      <c r="F361" s="135" t="s">
        <v>6725</v>
      </c>
      <c r="G361" s="136" t="s">
        <v>234</v>
      </c>
      <c r="H361" s="137">
        <v>3</v>
      </c>
      <c r="I361" s="138"/>
      <c r="J361" s="139">
        <f>ROUND(I361*H361,2)</f>
        <v>0</v>
      </c>
      <c r="K361" s="135" t="s">
        <v>20</v>
      </c>
      <c r="L361" s="33"/>
      <c r="M361" s="140" t="s">
        <v>20</v>
      </c>
      <c r="N361" s="141" t="s">
        <v>51</v>
      </c>
      <c r="P361" s="142">
        <f>O361*H361</f>
        <v>0</v>
      </c>
      <c r="Q361" s="142">
        <v>0</v>
      </c>
      <c r="R361" s="142">
        <f>Q361*H361</f>
        <v>0</v>
      </c>
      <c r="S361" s="142">
        <v>0</v>
      </c>
      <c r="T361" s="143">
        <f>S361*H361</f>
        <v>0</v>
      </c>
      <c r="AR361" s="144" t="s">
        <v>199</v>
      </c>
      <c r="AT361" s="144" t="s">
        <v>194</v>
      </c>
      <c r="AU361" s="144" t="s">
        <v>89</v>
      </c>
      <c r="AY361" s="18" t="s">
        <v>192</v>
      </c>
      <c r="BE361" s="145">
        <f>IF(N361="základní",J361,0)</f>
        <v>0</v>
      </c>
      <c r="BF361" s="145">
        <f>IF(N361="snížená",J361,0)</f>
        <v>0</v>
      </c>
      <c r="BG361" s="145">
        <f>IF(N361="zákl. přenesená",J361,0)</f>
        <v>0</v>
      </c>
      <c r="BH361" s="145">
        <f>IF(N361="sníž. přenesená",J361,0)</f>
        <v>0</v>
      </c>
      <c r="BI361" s="145">
        <f>IF(N361="nulová",J361,0)</f>
        <v>0</v>
      </c>
      <c r="BJ361" s="18" t="s">
        <v>22</v>
      </c>
      <c r="BK361" s="145">
        <f>ROUND(I361*H361,2)</f>
        <v>0</v>
      </c>
      <c r="BL361" s="18" t="s">
        <v>199</v>
      </c>
      <c r="BM361" s="144" t="s">
        <v>6431</v>
      </c>
    </row>
    <row r="362" spans="2:65" s="1" customFormat="1" ht="16.5" customHeight="1" x14ac:dyDescent="0.2">
      <c r="B362" s="33"/>
      <c r="C362" s="133" t="s">
        <v>2723</v>
      </c>
      <c r="D362" s="133" t="s">
        <v>194</v>
      </c>
      <c r="E362" s="134" t="s">
        <v>6955</v>
      </c>
      <c r="F362" s="135" t="s">
        <v>6956</v>
      </c>
      <c r="G362" s="136" t="s">
        <v>269</v>
      </c>
      <c r="H362" s="137">
        <v>7</v>
      </c>
      <c r="I362" s="138"/>
      <c r="J362" s="139">
        <f>ROUND(I362*H362,2)</f>
        <v>0</v>
      </c>
      <c r="K362" s="135" t="s">
        <v>20</v>
      </c>
      <c r="L362" s="33"/>
      <c r="M362" s="140" t="s">
        <v>20</v>
      </c>
      <c r="N362" s="141" t="s">
        <v>51</v>
      </c>
      <c r="P362" s="142">
        <f>O362*H362</f>
        <v>0</v>
      </c>
      <c r="Q362" s="142">
        <v>0</v>
      </c>
      <c r="R362" s="142">
        <f>Q362*H362</f>
        <v>0</v>
      </c>
      <c r="S362" s="142">
        <v>0</v>
      </c>
      <c r="T362" s="143">
        <f>S362*H362</f>
        <v>0</v>
      </c>
      <c r="AR362" s="144" t="s">
        <v>199</v>
      </c>
      <c r="AT362" s="144" t="s">
        <v>194</v>
      </c>
      <c r="AU362" s="144" t="s">
        <v>89</v>
      </c>
      <c r="AY362" s="18" t="s">
        <v>192</v>
      </c>
      <c r="BE362" s="145">
        <f>IF(N362="základní",J362,0)</f>
        <v>0</v>
      </c>
      <c r="BF362" s="145">
        <f>IF(N362="snížená",J362,0)</f>
        <v>0</v>
      </c>
      <c r="BG362" s="145">
        <f>IF(N362="zákl. přenesená",J362,0)</f>
        <v>0</v>
      </c>
      <c r="BH362" s="145">
        <f>IF(N362="sníž. přenesená",J362,0)</f>
        <v>0</v>
      </c>
      <c r="BI362" s="145">
        <f>IF(N362="nulová",J362,0)</f>
        <v>0</v>
      </c>
      <c r="BJ362" s="18" t="s">
        <v>22</v>
      </c>
      <c r="BK362" s="145">
        <f>ROUND(I362*H362,2)</f>
        <v>0</v>
      </c>
      <c r="BL362" s="18" t="s">
        <v>199</v>
      </c>
      <c r="BM362" s="144" t="s">
        <v>3033</v>
      </c>
    </row>
    <row r="363" spans="2:65" s="1" customFormat="1" ht="19.2" x14ac:dyDescent="0.2">
      <c r="B363" s="33"/>
      <c r="D363" s="151" t="s">
        <v>929</v>
      </c>
      <c r="F363" s="178" t="s">
        <v>6728</v>
      </c>
      <c r="I363" s="148"/>
      <c r="L363" s="33"/>
      <c r="M363" s="149"/>
      <c r="T363" s="54"/>
      <c r="AT363" s="18" t="s">
        <v>929</v>
      </c>
      <c r="AU363" s="18" t="s">
        <v>89</v>
      </c>
    </row>
    <row r="364" spans="2:65" s="1" customFormat="1" ht="16.5" customHeight="1" x14ac:dyDescent="0.2">
      <c r="B364" s="33"/>
      <c r="C364" s="133" t="s">
        <v>2728</v>
      </c>
      <c r="D364" s="133" t="s">
        <v>194</v>
      </c>
      <c r="E364" s="134" t="s">
        <v>6957</v>
      </c>
      <c r="F364" s="135" t="s">
        <v>6725</v>
      </c>
      <c r="G364" s="136" t="s">
        <v>269</v>
      </c>
      <c r="H364" s="137">
        <v>7</v>
      </c>
      <c r="I364" s="138"/>
      <c r="J364" s="139">
        <f>ROUND(I364*H364,2)</f>
        <v>0</v>
      </c>
      <c r="K364" s="135" t="s">
        <v>20</v>
      </c>
      <c r="L364" s="33"/>
      <c r="M364" s="140" t="s">
        <v>20</v>
      </c>
      <c r="N364" s="141" t="s">
        <v>51</v>
      </c>
      <c r="P364" s="142">
        <f>O364*H364</f>
        <v>0</v>
      </c>
      <c r="Q364" s="142">
        <v>0</v>
      </c>
      <c r="R364" s="142">
        <f>Q364*H364</f>
        <v>0</v>
      </c>
      <c r="S364" s="142">
        <v>0</v>
      </c>
      <c r="T364" s="143">
        <f>S364*H364</f>
        <v>0</v>
      </c>
      <c r="AR364" s="144" t="s">
        <v>199</v>
      </c>
      <c r="AT364" s="144" t="s">
        <v>194</v>
      </c>
      <c r="AU364" s="144" t="s">
        <v>89</v>
      </c>
      <c r="AY364" s="18" t="s">
        <v>192</v>
      </c>
      <c r="BE364" s="145">
        <f>IF(N364="základní",J364,0)</f>
        <v>0</v>
      </c>
      <c r="BF364" s="145">
        <f>IF(N364="snížená",J364,0)</f>
        <v>0</v>
      </c>
      <c r="BG364" s="145">
        <f>IF(N364="zákl. přenesená",J364,0)</f>
        <v>0</v>
      </c>
      <c r="BH364" s="145">
        <f>IF(N364="sníž. přenesená",J364,0)</f>
        <v>0</v>
      </c>
      <c r="BI364" s="145">
        <f>IF(N364="nulová",J364,0)</f>
        <v>0</v>
      </c>
      <c r="BJ364" s="18" t="s">
        <v>22</v>
      </c>
      <c r="BK364" s="145">
        <f>ROUND(I364*H364,2)</f>
        <v>0</v>
      </c>
      <c r="BL364" s="18" t="s">
        <v>199</v>
      </c>
      <c r="BM364" s="144" t="s">
        <v>3104</v>
      </c>
    </row>
    <row r="365" spans="2:65" s="1" customFormat="1" ht="16.5" customHeight="1" x14ac:dyDescent="0.2">
      <c r="B365" s="33"/>
      <c r="C365" s="133" t="s">
        <v>2739</v>
      </c>
      <c r="D365" s="133" t="s">
        <v>194</v>
      </c>
      <c r="E365" s="134" t="s">
        <v>6958</v>
      </c>
      <c r="F365" s="135" t="s">
        <v>6903</v>
      </c>
      <c r="G365" s="136" t="s">
        <v>269</v>
      </c>
      <c r="H365" s="137">
        <v>10</v>
      </c>
      <c r="I365" s="138"/>
      <c r="J365" s="139">
        <f>ROUND(I365*H365,2)</f>
        <v>0</v>
      </c>
      <c r="K365" s="135" t="s">
        <v>20</v>
      </c>
      <c r="L365" s="33"/>
      <c r="M365" s="140" t="s">
        <v>20</v>
      </c>
      <c r="N365" s="141" t="s">
        <v>51</v>
      </c>
      <c r="P365" s="142">
        <f>O365*H365</f>
        <v>0</v>
      </c>
      <c r="Q365" s="142">
        <v>0</v>
      </c>
      <c r="R365" s="142">
        <f>Q365*H365</f>
        <v>0</v>
      </c>
      <c r="S365" s="142">
        <v>0</v>
      </c>
      <c r="T365" s="143">
        <f>S365*H365</f>
        <v>0</v>
      </c>
      <c r="AR365" s="144" t="s">
        <v>199</v>
      </c>
      <c r="AT365" s="144" t="s">
        <v>194</v>
      </c>
      <c r="AU365" s="144" t="s">
        <v>89</v>
      </c>
      <c r="AY365" s="18" t="s">
        <v>192</v>
      </c>
      <c r="BE365" s="145">
        <f>IF(N365="základní",J365,0)</f>
        <v>0</v>
      </c>
      <c r="BF365" s="145">
        <f>IF(N365="snížená",J365,0)</f>
        <v>0</v>
      </c>
      <c r="BG365" s="145">
        <f>IF(N365="zákl. přenesená",J365,0)</f>
        <v>0</v>
      </c>
      <c r="BH365" s="145">
        <f>IF(N365="sníž. přenesená",J365,0)</f>
        <v>0</v>
      </c>
      <c r="BI365" s="145">
        <f>IF(N365="nulová",J365,0)</f>
        <v>0</v>
      </c>
      <c r="BJ365" s="18" t="s">
        <v>22</v>
      </c>
      <c r="BK365" s="145">
        <f>ROUND(I365*H365,2)</f>
        <v>0</v>
      </c>
      <c r="BL365" s="18" t="s">
        <v>199</v>
      </c>
      <c r="BM365" s="144" t="s">
        <v>3142</v>
      </c>
    </row>
    <row r="366" spans="2:65" s="1" customFormat="1" ht="19.2" x14ac:dyDescent="0.2">
      <c r="B366" s="33"/>
      <c r="D366" s="151" t="s">
        <v>929</v>
      </c>
      <c r="F366" s="178" t="s">
        <v>6728</v>
      </c>
      <c r="I366" s="148"/>
      <c r="L366" s="33"/>
      <c r="M366" s="149"/>
      <c r="T366" s="54"/>
      <c r="AT366" s="18" t="s">
        <v>929</v>
      </c>
      <c r="AU366" s="18" t="s">
        <v>89</v>
      </c>
    </row>
    <row r="367" spans="2:65" s="1" customFormat="1" ht="16.5" customHeight="1" x14ac:dyDescent="0.2">
      <c r="B367" s="33"/>
      <c r="C367" s="133" t="s">
        <v>2746</v>
      </c>
      <c r="D367" s="133" t="s">
        <v>194</v>
      </c>
      <c r="E367" s="134" t="s">
        <v>6959</v>
      </c>
      <c r="F367" s="135" t="s">
        <v>6725</v>
      </c>
      <c r="G367" s="136" t="s">
        <v>269</v>
      </c>
      <c r="H367" s="137">
        <v>10</v>
      </c>
      <c r="I367" s="138"/>
      <c r="J367" s="139">
        <f>ROUND(I367*H367,2)</f>
        <v>0</v>
      </c>
      <c r="K367" s="135" t="s">
        <v>20</v>
      </c>
      <c r="L367" s="33"/>
      <c r="M367" s="140" t="s">
        <v>20</v>
      </c>
      <c r="N367" s="141" t="s">
        <v>51</v>
      </c>
      <c r="P367" s="142">
        <f>O367*H367</f>
        <v>0</v>
      </c>
      <c r="Q367" s="142">
        <v>0</v>
      </c>
      <c r="R367" s="142">
        <f>Q367*H367</f>
        <v>0</v>
      </c>
      <c r="S367" s="142">
        <v>0</v>
      </c>
      <c r="T367" s="143">
        <f>S367*H367</f>
        <v>0</v>
      </c>
      <c r="AR367" s="144" t="s">
        <v>199</v>
      </c>
      <c r="AT367" s="144" t="s">
        <v>194</v>
      </c>
      <c r="AU367" s="144" t="s">
        <v>89</v>
      </c>
      <c r="AY367" s="18" t="s">
        <v>192</v>
      </c>
      <c r="BE367" s="145">
        <f>IF(N367="základní",J367,0)</f>
        <v>0</v>
      </c>
      <c r="BF367" s="145">
        <f>IF(N367="snížená",J367,0)</f>
        <v>0</v>
      </c>
      <c r="BG367" s="145">
        <f>IF(N367="zákl. přenesená",J367,0)</f>
        <v>0</v>
      </c>
      <c r="BH367" s="145">
        <f>IF(N367="sníž. přenesená",J367,0)</f>
        <v>0</v>
      </c>
      <c r="BI367" s="145">
        <f>IF(N367="nulová",J367,0)</f>
        <v>0</v>
      </c>
      <c r="BJ367" s="18" t="s">
        <v>22</v>
      </c>
      <c r="BK367" s="145">
        <f>ROUND(I367*H367,2)</f>
        <v>0</v>
      </c>
      <c r="BL367" s="18" t="s">
        <v>199</v>
      </c>
      <c r="BM367" s="144" t="s">
        <v>3272</v>
      </c>
    </row>
    <row r="368" spans="2:65" s="1" customFormat="1" ht="16.5" customHeight="1" x14ac:dyDescent="0.2">
      <c r="B368" s="33"/>
      <c r="C368" s="133" t="s">
        <v>2835</v>
      </c>
      <c r="D368" s="133" t="s">
        <v>194</v>
      </c>
      <c r="E368" s="134" t="s">
        <v>6960</v>
      </c>
      <c r="F368" s="135" t="s">
        <v>6961</v>
      </c>
      <c r="G368" s="136" t="s">
        <v>269</v>
      </c>
      <c r="H368" s="137">
        <v>6</v>
      </c>
      <c r="I368" s="138"/>
      <c r="J368" s="139">
        <f>ROUND(I368*H368,2)</f>
        <v>0</v>
      </c>
      <c r="K368" s="135" t="s">
        <v>20</v>
      </c>
      <c r="L368" s="33"/>
      <c r="M368" s="140" t="s">
        <v>20</v>
      </c>
      <c r="N368" s="141" t="s">
        <v>51</v>
      </c>
      <c r="P368" s="142">
        <f>O368*H368</f>
        <v>0</v>
      </c>
      <c r="Q368" s="142">
        <v>0</v>
      </c>
      <c r="R368" s="142">
        <f>Q368*H368</f>
        <v>0</v>
      </c>
      <c r="S368" s="142">
        <v>0</v>
      </c>
      <c r="T368" s="143">
        <f>S368*H368</f>
        <v>0</v>
      </c>
      <c r="AR368" s="144" t="s">
        <v>199</v>
      </c>
      <c r="AT368" s="144" t="s">
        <v>194</v>
      </c>
      <c r="AU368" s="144" t="s">
        <v>89</v>
      </c>
      <c r="AY368" s="18" t="s">
        <v>192</v>
      </c>
      <c r="BE368" s="145">
        <f>IF(N368="základní",J368,0)</f>
        <v>0</v>
      </c>
      <c r="BF368" s="145">
        <f>IF(N368="snížená",J368,0)</f>
        <v>0</v>
      </c>
      <c r="BG368" s="145">
        <f>IF(N368="zákl. přenesená",J368,0)</f>
        <v>0</v>
      </c>
      <c r="BH368" s="145">
        <f>IF(N368="sníž. přenesená",J368,0)</f>
        <v>0</v>
      </c>
      <c r="BI368" s="145">
        <f>IF(N368="nulová",J368,0)</f>
        <v>0</v>
      </c>
      <c r="BJ368" s="18" t="s">
        <v>22</v>
      </c>
      <c r="BK368" s="145">
        <f>ROUND(I368*H368,2)</f>
        <v>0</v>
      </c>
      <c r="BL368" s="18" t="s">
        <v>199</v>
      </c>
      <c r="BM368" s="144" t="s">
        <v>3475</v>
      </c>
    </row>
    <row r="369" spans="2:65" s="1" customFormat="1" ht="19.2" x14ac:dyDescent="0.2">
      <c r="B369" s="33"/>
      <c r="D369" s="151" t="s">
        <v>929</v>
      </c>
      <c r="F369" s="178" t="s">
        <v>6728</v>
      </c>
      <c r="I369" s="148"/>
      <c r="L369" s="33"/>
      <c r="M369" s="149"/>
      <c r="T369" s="54"/>
      <c r="AT369" s="18" t="s">
        <v>929</v>
      </c>
      <c r="AU369" s="18" t="s">
        <v>89</v>
      </c>
    </row>
    <row r="370" spans="2:65" s="1" customFormat="1" ht="16.5" customHeight="1" x14ac:dyDescent="0.2">
      <c r="B370" s="33"/>
      <c r="C370" s="133" t="s">
        <v>2842</v>
      </c>
      <c r="D370" s="133" t="s">
        <v>194</v>
      </c>
      <c r="E370" s="134" t="s">
        <v>6962</v>
      </c>
      <c r="F370" s="135" t="s">
        <v>6725</v>
      </c>
      <c r="G370" s="136" t="s">
        <v>269</v>
      </c>
      <c r="H370" s="137">
        <v>6</v>
      </c>
      <c r="I370" s="138"/>
      <c r="J370" s="139">
        <f>ROUND(I370*H370,2)</f>
        <v>0</v>
      </c>
      <c r="K370" s="135" t="s">
        <v>20</v>
      </c>
      <c r="L370" s="33"/>
      <c r="M370" s="140" t="s">
        <v>20</v>
      </c>
      <c r="N370" s="141" t="s">
        <v>51</v>
      </c>
      <c r="P370" s="142">
        <f>O370*H370</f>
        <v>0</v>
      </c>
      <c r="Q370" s="142">
        <v>0</v>
      </c>
      <c r="R370" s="142">
        <f>Q370*H370</f>
        <v>0</v>
      </c>
      <c r="S370" s="142">
        <v>0</v>
      </c>
      <c r="T370" s="143">
        <f>S370*H370</f>
        <v>0</v>
      </c>
      <c r="AR370" s="144" t="s">
        <v>199</v>
      </c>
      <c r="AT370" s="144" t="s">
        <v>194</v>
      </c>
      <c r="AU370" s="144" t="s">
        <v>89</v>
      </c>
      <c r="AY370" s="18" t="s">
        <v>192</v>
      </c>
      <c r="BE370" s="145">
        <f>IF(N370="základní",J370,0)</f>
        <v>0</v>
      </c>
      <c r="BF370" s="145">
        <f>IF(N370="snížená",J370,0)</f>
        <v>0</v>
      </c>
      <c r="BG370" s="145">
        <f>IF(N370="zákl. přenesená",J370,0)</f>
        <v>0</v>
      </c>
      <c r="BH370" s="145">
        <f>IF(N370="sníž. přenesená",J370,0)</f>
        <v>0</v>
      </c>
      <c r="BI370" s="145">
        <f>IF(N370="nulová",J370,0)</f>
        <v>0</v>
      </c>
      <c r="BJ370" s="18" t="s">
        <v>22</v>
      </c>
      <c r="BK370" s="145">
        <f>ROUND(I370*H370,2)</f>
        <v>0</v>
      </c>
      <c r="BL370" s="18" t="s">
        <v>199</v>
      </c>
      <c r="BM370" s="144" t="s">
        <v>3573</v>
      </c>
    </row>
    <row r="371" spans="2:65" s="1" customFormat="1" ht="16.5" customHeight="1" x14ac:dyDescent="0.2">
      <c r="B371" s="33"/>
      <c r="C371" s="133" t="s">
        <v>2848</v>
      </c>
      <c r="D371" s="133" t="s">
        <v>194</v>
      </c>
      <c r="E371" s="134" t="s">
        <v>6963</v>
      </c>
      <c r="F371" s="135" t="s">
        <v>6827</v>
      </c>
      <c r="G371" s="136" t="s">
        <v>234</v>
      </c>
      <c r="H371" s="137">
        <v>15</v>
      </c>
      <c r="I371" s="138"/>
      <c r="J371" s="139">
        <f>ROUND(I371*H371,2)</f>
        <v>0</v>
      </c>
      <c r="K371" s="135" t="s">
        <v>20</v>
      </c>
      <c r="L371" s="33"/>
      <c r="M371" s="140" t="s">
        <v>20</v>
      </c>
      <c r="N371" s="141" t="s">
        <v>51</v>
      </c>
      <c r="P371" s="142">
        <f>O371*H371</f>
        <v>0</v>
      </c>
      <c r="Q371" s="142">
        <v>0</v>
      </c>
      <c r="R371" s="142">
        <f>Q371*H371</f>
        <v>0</v>
      </c>
      <c r="S371" s="142">
        <v>0</v>
      </c>
      <c r="T371" s="143">
        <f>S371*H371</f>
        <v>0</v>
      </c>
      <c r="AR371" s="144" t="s">
        <v>199</v>
      </c>
      <c r="AT371" s="144" t="s">
        <v>194</v>
      </c>
      <c r="AU371" s="144" t="s">
        <v>89</v>
      </c>
      <c r="AY371" s="18" t="s">
        <v>192</v>
      </c>
      <c r="BE371" s="145">
        <f>IF(N371="základní",J371,0)</f>
        <v>0</v>
      </c>
      <c r="BF371" s="145">
        <f>IF(N371="snížená",J371,0)</f>
        <v>0</v>
      </c>
      <c r="BG371" s="145">
        <f>IF(N371="zákl. přenesená",J371,0)</f>
        <v>0</v>
      </c>
      <c r="BH371" s="145">
        <f>IF(N371="sníž. přenesená",J371,0)</f>
        <v>0</v>
      </c>
      <c r="BI371" s="145">
        <f>IF(N371="nulová",J371,0)</f>
        <v>0</v>
      </c>
      <c r="BJ371" s="18" t="s">
        <v>22</v>
      </c>
      <c r="BK371" s="145">
        <f>ROUND(I371*H371,2)</f>
        <v>0</v>
      </c>
      <c r="BL371" s="18" t="s">
        <v>199</v>
      </c>
      <c r="BM371" s="144" t="s">
        <v>3686</v>
      </c>
    </row>
    <row r="372" spans="2:65" s="1" customFormat="1" ht="19.2" x14ac:dyDescent="0.2">
      <c r="B372" s="33"/>
      <c r="D372" s="151" t="s">
        <v>929</v>
      </c>
      <c r="F372" s="178" t="s">
        <v>6735</v>
      </c>
      <c r="I372" s="148"/>
      <c r="L372" s="33"/>
      <c r="M372" s="149"/>
      <c r="T372" s="54"/>
      <c r="AT372" s="18" t="s">
        <v>929</v>
      </c>
      <c r="AU372" s="18" t="s">
        <v>89</v>
      </c>
    </row>
    <row r="373" spans="2:65" s="1" customFormat="1" ht="16.5" customHeight="1" x14ac:dyDescent="0.2">
      <c r="B373" s="33"/>
      <c r="C373" s="133" t="s">
        <v>2853</v>
      </c>
      <c r="D373" s="133" t="s">
        <v>194</v>
      </c>
      <c r="E373" s="134" t="s">
        <v>6964</v>
      </c>
      <c r="F373" s="135" t="s">
        <v>6737</v>
      </c>
      <c r="G373" s="136" t="s">
        <v>234</v>
      </c>
      <c r="H373" s="137">
        <v>15</v>
      </c>
      <c r="I373" s="138"/>
      <c r="J373" s="139">
        <f>ROUND(I373*H373,2)</f>
        <v>0</v>
      </c>
      <c r="K373" s="135" t="s">
        <v>20</v>
      </c>
      <c r="L373" s="33"/>
      <c r="M373" s="140" t="s">
        <v>20</v>
      </c>
      <c r="N373" s="141" t="s">
        <v>51</v>
      </c>
      <c r="P373" s="142">
        <f>O373*H373</f>
        <v>0</v>
      </c>
      <c r="Q373" s="142">
        <v>0</v>
      </c>
      <c r="R373" s="142">
        <f>Q373*H373</f>
        <v>0</v>
      </c>
      <c r="S373" s="142">
        <v>0</v>
      </c>
      <c r="T373" s="143">
        <f>S373*H373</f>
        <v>0</v>
      </c>
      <c r="AR373" s="144" t="s">
        <v>199</v>
      </c>
      <c r="AT373" s="144" t="s">
        <v>194</v>
      </c>
      <c r="AU373" s="144" t="s">
        <v>89</v>
      </c>
      <c r="AY373" s="18" t="s">
        <v>192</v>
      </c>
      <c r="BE373" s="145">
        <f>IF(N373="základní",J373,0)</f>
        <v>0</v>
      </c>
      <c r="BF373" s="145">
        <f>IF(N373="snížená",J373,0)</f>
        <v>0</v>
      </c>
      <c r="BG373" s="145">
        <f>IF(N373="zákl. přenesená",J373,0)</f>
        <v>0</v>
      </c>
      <c r="BH373" s="145">
        <f>IF(N373="sníž. přenesená",J373,0)</f>
        <v>0</v>
      </c>
      <c r="BI373" s="145">
        <f>IF(N373="nulová",J373,0)</f>
        <v>0</v>
      </c>
      <c r="BJ373" s="18" t="s">
        <v>22</v>
      </c>
      <c r="BK373" s="145">
        <f>ROUND(I373*H373,2)</f>
        <v>0</v>
      </c>
      <c r="BL373" s="18" t="s">
        <v>199</v>
      </c>
      <c r="BM373" s="144" t="s">
        <v>2924</v>
      </c>
    </row>
    <row r="374" spans="2:65" s="1" customFormat="1" ht="16.5" customHeight="1" x14ac:dyDescent="0.2">
      <c r="B374" s="33"/>
      <c r="C374" s="133" t="s">
        <v>2858</v>
      </c>
      <c r="D374" s="133" t="s">
        <v>194</v>
      </c>
      <c r="E374" s="134" t="s">
        <v>6965</v>
      </c>
      <c r="F374" s="135" t="s">
        <v>6966</v>
      </c>
      <c r="G374" s="136" t="s">
        <v>234</v>
      </c>
      <c r="H374" s="137">
        <v>2</v>
      </c>
      <c r="I374" s="138"/>
      <c r="J374" s="139">
        <f>ROUND(I374*H374,2)</f>
        <v>0</v>
      </c>
      <c r="K374" s="135" t="s">
        <v>20</v>
      </c>
      <c r="L374" s="33"/>
      <c r="M374" s="140" t="s">
        <v>20</v>
      </c>
      <c r="N374" s="141" t="s">
        <v>51</v>
      </c>
      <c r="P374" s="142">
        <f>O374*H374</f>
        <v>0</v>
      </c>
      <c r="Q374" s="142">
        <v>0</v>
      </c>
      <c r="R374" s="142">
        <f>Q374*H374</f>
        <v>0</v>
      </c>
      <c r="S374" s="142">
        <v>0</v>
      </c>
      <c r="T374" s="143">
        <f>S374*H374</f>
        <v>0</v>
      </c>
      <c r="AR374" s="144" t="s">
        <v>199</v>
      </c>
      <c r="AT374" s="144" t="s">
        <v>194</v>
      </c>
      <c r="AU374" s="144" t="s">
        <v>89</v>
      </c>
      <c r="AY374" s="18" t="s">
        <v>192</v>
      </c>
      <c r="BE374" s="145">
        <f>IF(N374="základní",J374,0)</f>
        <v>0</v>
      </c>
      <c r="BF374" s="145">
        <f>IF(N374="snížená",J374,0)</f>
        <v>0</v>
      </c>
      <c r="BG374" s="145">
        <f>IF(N374="zákl. přenesená",J374,0)</f>
        <v>0</v>
      </c>
      <c r="BH374" s="145">
        <f>IF(N374="sníž. přenesená",J374,0)</f>
        <v>0</v>
      </c>
      <c r="BI374" s="145">
        <f>IF(N374="nulová",J374,0)</f>
        <v>0</v>
      </c>
      <c r="BJ374" s="18" t="s">
        <v>22</v>
      </c>
      <c r="BK374" s="145">
        <f>ROUND(I374*H374,2)</f>
        <v>0</v>
      </c>
      <c r="BL374" s="18" t="s">
        <v>199</v>
      </c>
      <c r="BM374" s="144" t="s">
        <v>6450</v>
      </c>
    </row>
    <row r="375" spans="2:65" s="1" customFormat="1" ht="19.2" x14ac:dyDescent="0.2">
      <c r="B375" s="33"/>
      <c r="D375" s="151" t="s">
        <v>929</v>
      </c>
      <c r="F375" s="178" t="s">
        <v>6967</v>
      </c>
      <c r="I375" s="148"/>
      <c r="L375" s="33"/>
      <c r="M375" s="149"/>
      <c r="T375" s="54"/>
      <c r="AT375" s="18" t="s">
        <v>929</v>
      </c>
      <c r="AU375" s="18" t="s">
        <v>89</v>
      </c>
    </row>
    <row r="376" spans="2:65" s="1" customFormat="1" ht="16.5" customHeight="1" x14ac:dyDescent="0.2">
      <c r="B376" s="33"/>
      <c r="C376" s="133" t="s">
        <v>2876</v>
      </c>
      <c r="D376" s="133" t="s">
        <v>194</v>
      </c>
      <c r="E376" s="134" t="s">
        <v>6968</v>
      </c>
      <c r="F376" s="135" t="s">
        <v>6737</v>
      </c>
      <c r="G376" s="136" t="s">
        <v>234</v>
      </c>
      <c r="H376" s="137">
        <v>2</v>
      </c>
      <c r="I376" s="138"/>
      <c r="J376" s="139">
        <f>ROUND(I376*H376,2)</f>
        <v>0</v>
      </c>
      <c r="K376" s="135" t="s">
        <v>20</v>
      </c>
      <c r="L376" s="33"/>
      <c r="M376" s="140" t="s">
        <v>20</v>
      </c>
      <c r="N376" s="141" t="s">
        <v>51</v>
      </c>
      <c r="P376" s="142">
        <f>O376*H376</f>
        <v>0</v>
      </c>
      <c r="Q376" s="142">
        <v>0</v>
      </c>
      <c r="R376" s="142">
        <f>Q376*H376</f>
        <v>0</v>
      </c>
      <c r="S376" s="142">
        <v>0</v>
      </c>
      <c r="T376" s="143">
        <f>S376*H376</f>
        <v>0</v>
      </c>
      <c r="AR376" s="144" t="s">
        <v>199</v>
      </c>
      <c r="AT376" s="144" t="s">
        <v>194</v>
      </c>
      <c r="AU376" s="144" t="s">
        <v>89</v>
      </c>
      <c r="AY376" s="18" t="s">
        <v>192</v>
      </c>
      <c r="BE376" s="145">
        <f>IF(N376="základní",J376,0)</f>
        <v>0</v>
      </c>
      <c r="BF376" s="145">
        <f>IF(N376="snížená",J376,0)</f>
        <v>0</v>
      </c>
      <c r="BG376" s="145">
        <f>IF(N376="zákl. přenesená",J376,0)</f>
        <v>0</v>
      </c>
      <c r="BH376" s="145">
        <f>IF(N376="sníž. přenesená",J376,0)</f>
        <v>0</v>
      </c>
      <c r="BI376" s="145">
        <f>IF(N376="nulová",J376,0)</f>
        <v>0</v>
      </c>
      <c r="BJ376" s="18" t="s">
        <v>22</v>
      </c>
      <c r="BK376" s="145">
        <f>ROUND(I376*H376,2)</f>
        <v>0</v>
      </c>
      <c r="BL376" s="18" t="s">
        <v>199</v>
      </c>
      <c r="BM376" s="144" t="s">
        <v>6454</v>
      </c>
    </row>
    <row r="377" spans="2:65" s="11" customFormat="1" ht="22.8" customHeight="1" x14ac:dyDescent="0.25">
      <c r="B377" s="121"/>
      <c r="D377" s="122" t="s">
        <v>79</v>
      </c>
      <c r="E377" s="131" t="s">
        <v>208</v>
      </c>
      <c r="F377" s="131" t="s">
        <v>6969</v>
      </c>
      <c r="I377" s="124"/>
      <c r="J377" s="132">
        <f>BK377</f>
        <v>0</v>
      </c>
      <c r="L377" s="121"/>
      <c r="M377" s="126"/>
      <c r="P377" s="127">
        <f>SUM(P378:P395)</f>
        <v>0</v>
      </c>
      <c r="R377" s="127">
        <f>SUM(R378:R395)</f>
        <v>0</v>
      </c>
      <c r="T377" s="128">
        <f>SUM(T378:T395)</f>
        <v>0</v>
      </c>
      <c r="AR377" s="122" t="s">
        <v>22</v>
      </c>
      <c r="AT377" s="129" t="s">
        <v>79</v>
      </c>
      <c r="AU377" s="129" t="s">
        <v>22</v>
      </c>
      <c r="AY377" s="122" t="s">
        <v>192</v>
      </c>
      <c r="BK377" s="130">
        <f>SUM(BK378:BK395)</f>
        <v>0</v>
      </c>
    </row>
    <row r="378" spans="2:65" s="1" customFormat="1" ht="16.5" customHeight="1" x14ac:dyDescent="0.2">
      <c r="B378" s="33"/>
      <c r="C378" s="133" t="s">
        <v>2882</v>
      </c>
      <c r="D378" s="133" t="s">
        <v>194</v>
      </c>
      <c r="E378" s="134" t="s">
        <v>6970</v>
      </c>
      <c r="F378" s="135" t="s">
        <v>6971</v>
      </c>
      <c r="G378" s="136" t="s">
        <v>869</v>
      </c>
      <c r="H378" s="137">
        <v>2</v>
      </c>
      <c r="I378" s="138"/>
      <c r="J378" s="139">
        <f>ROUND(I378*H378,2)</f>
        <v>0</v>
      </c>
      <c r="K378" s="135" t="s">
        <v>20</v>
      </c>
      <c r="L378" s="33"/>
      <c r="M378" s="140" t="s">
        <v>20</v>
      </c>
      <c r="N378" s="141" t="s">
        <v>51</v>
      </c>
      <c r="P378" s="142">
        <f>O378*H378</f>
        <v>0</v>
      </c>
      <c r="Q378" s="142">
        <v>0</v>
      </c>
      <c r="R378" s="142">
        <f>Q378*H378</f>
        <v>0</v>
      </c>
      <c r="S378" s="142">
        <v>0</v>
      </c>
      <c r="T378" s="143">
        <f>S378*H378</f>
        <v>0</v>
      </c>
      <c r="AR378" s="144" t="s">
        <v>199</v>
      </c>
      <c r="AT378" s="144" t="s">
        <v>194</v>
      </c>
      <c r="AU378" s="144" t="s">
        <v>89</v>
      </c>
      <c r="AY378" s="18" t="s">
        <v>192</v>
      </c>
      <c r="BE378" s="145">
        <f>IF(N378="základní",J378,0)</f>
        <v>0</v>
      </c>
      <c r="BF378" s="145">
        <f>IF(N378="snížená",J378,0)</f>
        <v>0</v>
      </c>
      <c r="BG378" s="145">
        <f>IF(N378="zákl. přenesená",J378,0)</f>
        <v>0</v>
      </c>
      <c r="BH378" s="145">
        <f>IF(N378="sníž. přenesená",J378,0)</f>
        <v>0</v>
      </c>
      <c r="BI378" s="145">
        <f>IF(N378="nulová",J378,0)</f>
        <v>0</v>
      </c>
      <c r="BJ378" s="18" t="s">
        <v>22</v>
      </c>
      <c r="BK378" s="145">
        <f>ROUND(I378*H378,2)</f>
        <v>0</v>
      </c>
      <c r="BL378" s="18" t="s">
        <v>199</v>
      </c>
      <c r="BM378" s="144" t="s">
        <v>6457</v>
      </c>
    </row>
    <row r="379" spans="2:65" s="1" customFormat="1" ht="28.8" x14ac:dyDescent="0.2">
      <c r="B379" s="33"/>
      <c r="D379" s="151" t="s">
        <v>929</v>
      </c>
      <c r="F379" s="178" t="s">
        <v>6972</v>
      </c>
      <c r="I379" s="148"/>
      <c r="L379" s="33"/>
      <c r="M379" s="149"/>
      <c r="T379" s="54"/>
      <c r="AT379" s="18" t="s">
        <v>929</v>
      </c>
      <c r="AU379" s="18" t="s">
        <v>89</v>
      </c>
    </row>
    <row r="380" spans="2:65" s="1" customFormat="1" ht="16.5" customHeight="1" x14ac:dyDescent="0.2">
      <c r="B380" s="33"/>
      <c r="C380" s="133" t="s">
        <v>2889</v>
      </c>
      <c r="D380" s="133" t="s">
        <v>194</v>
      </c>
      <c r="E380" s="134" t="s">
        <v>6973</v>
      </c>
      <c r="F380" s="135" t="s">
        <v>6664</v>
      </c>
      <c r="G380" s="136" t="s">
        <v>869</v>
      </c>
      <c r="H380" s="137">
        <v>2</v>
      </c>
      <c r="I380" s="138"/>
      <c r="J380" s="139">
        <f>ROUND(I380*H380,2)</f>
        <v>0</v>
      </c>
      <c r="K380" s="135" t="s">
        <v>20</v>
      </c>
      <c r="L380" s="33"/>
      <c r="M380" s="140" t="s">
        <v>20</v>
      </c>
      <c r="N380" s="141" t="s">
        <v>51</v>
      </c>
      <c r="P380" s="142">
        <f>O380*H380</f>
        <v>0</v>
      </c>
      <c r="Q380" s="142">
        <v>0</v>
      </c>
      <c r="R380" s="142">
        <f>Q380*H380</f>
        <v>0</v>
      </c>
      <c r="S380" s="142">
        <v>0</v>
      </c>
      <c r="T380" s="143">
        <f>S380*H380</f>
        <v>0</v>
      </c>
      <c r="AR380" s="144" t="s">
        <v>199</v>
      </c>
      <c r="AT380" s="144" t="s">
        <v>194</v>
      </c>
      <c r="AU380" s="144" t="s">
        <v>89</v>
      </c>
      <c r="AY380" s="18" t="s">
        <v>192</v>
      </c>
      <c r="BE380" s="145">
        <f>IF(N380="základní",J380,0)</f>
        <v>0</v>
      </c>
      <c r="BF380" s="145">
        <f>IF(N380="snížená",J380,0)</f>
        <v>0</v>
      </c>
      <c r="BG380" s="145">
        <f>IF(N380="zákl. přenesená",J380,0)</f>
        <v>0</v>
      </c>
      <c r="BH380" s="145">
        <f>IF(N380="sníž. přenesená",J380,0)</f>
        <v>0</v>
      </c>
      <c r="BI380" s="145">
        <f>IF(N380="nulová",J380,0)</f>
        <v>0</v>
      </c>
      <c r="BJ380" s="18" t="s">
        <v>22</v>
      </c>
      <c r="BK380" s="145">
        <f>ROUND(I380*H380,2)</f>
        <v>0</v>
      </c>
      <c r="BL380" s="18" t="s">
        <v>199</v>
      </c>
      <c r="BM380" s="144" t="s">
        <v>6460</v>
      </c>
    </row>
    <row r="381" spans="2:65" s="1" customFormat="1" ht="16.5" customHeight="1" x14ac:dyDescent="0.2">
      <c r="B381" s="33"/>
      <c r="C381" s="133" t="s">
        <v>2896</v>
      </c>
      <c r="D381" s="133" t="s">
        <v>194</v>
      </c>
      <c r="E381" s="134" t="s">
        <v>6974</v>
      </c>
      <c r="F381" s="135" t="s">
        <v>6975</v>
      </c>
      <c r="G381" s="136" t="s">
        <v>869</v>
      </c>
      <c r="H381" s="137">
        <v>1</v>
      </c>
      <c r="I381" s="138"/>
      <c r="J381" s="139">
        <f>ROUND(I381*H381,2)</f>
        <v>0</v>
      </c>
      <c r="K381" s="135" t="s">
        <v>20</v>
      </c>
      <c r="L381" s="33"/>
      <c r="M381" s="140" t="s">
        <v>20</v>
      </c>
      <c r="N381" s="141" t="s">
        <v>51</v>
      </c>
      <c r="P381" s="142">
        <f>O381*H381</f>
        <v>0</v>
      </c>
      <c r="Q381" s="142">
        <v>0</v>
      </c>
      <c r="R381" s="142">
        <f>Q381*H381</f>
        <v>0</v>
      </c>
      <c r="S381" s="142">
        <v>0</v>
      </c>
      <c r="T381" s="143">
        <f>S381*H381</f>
        <v>0</v>
      </c>
      <c r="AR381" s="144" t="s">
        <v>199</v>
      </c>
      <c r="AT381" s="144" t="s">
        <v>194</v>
      </c>
      <c r="AU381" s="144" t="s">
        <v>89</v>
      </c>
      <c r="AY381" s="18" t="s">
        <v>192</v>
      </c>
      <c r="BE381" s="145">
        <f>IF(N381="základní",J381,0)</f>
        <v>0</v>
      </c>
      <c r="BF381" s="145">
        <f>IF(N381="snížená",J381,0)</f>
        <v>0</v>
      </c>
      <c r="BG381" s="145">
        <f>IF(N381="zákl. přenesená",J381,0)</f>
        <v>0</v>
      </c>
      <c r="BH381" s="145">
        <f>IF(N381="sníž. přenesená",J381,0)</f>
        <v>0</v>
      </c>
      <c r="BI381" s="145">
        <f>IF(N381="nulová",J381,0)</f>
        <v>0</v>
      </c>
      <c r="BJ381" s="18" t="s">
        <v>22</v>
      </c>
      <c r="BK381" s="145">
        <f>ROUND(I381*H381,2)</f>
        <v>0</v>
      </c>
      <c r="BL381" s="18" t="s">
        <v>199</v>
      </c>
      <c r="BM381" s="144" t="s">
        <v>6463</v>
      </c>
    </row>
    <row r="382" spans="2:65" s="1" customFormat="1" ht="19.2" x14ac:dyDescent="0.2">
      <c r="B382" s="33"/>
      <c r="D382" s="151" t="s">
        <v>929</v>
      </c>
      <c r="F382" s="178" t="s">
        <v>6976</v>
      </c>
      <c r="I382" s="148"/>
      <c r="L382" s="33"/>
      <c r="M382" s="149"/>
      <c r="T382" s="54"/>
      <c r="AT382" s="18" t="s">
        <v>929</v>
      </c>
      <c r="AU382" s="18" t="s">
        <v>89</v>
      </c>
    </row>
    <row r="383" spans="2:65" s="1" customFormat="1" ht="16.5" customHeight="1" x14ac:dyDescent="0.2">
      <c r="B383" s="33"/>
      <c r="C383" s="133" t="s">
        <v>2904</v>
      </c>
      <c r="D383" s="133" t="s">
        <v>194</v>
      </c>
      <c r="E383" s="134" t="s">
        <v>6977</v>
      </c>
      <c r="F383" s="135" t="s">
        <v>6720</v>
      </c>
      <c r="G383" s="136" t="s">
        <v>869</v>
      </c>
      <c r="H383" s="137">
        <v>1</v>
      </c>
      <c r="I383" s="138"/>
      <c r="J383" s="139">
        <f>ROUND(I383*H383,2)</f>
        <v>0</v>
      </c>
      <c r="K383" s="135" t="s">
        <v>20</v>
      </c>
      <c r="L383" s="33"/>
      <c r="M383" s="140" t="s">
        <v>20</v>
      </c>
      <c r="N383" s="141" t="s">
        <v>51</v>
      </c>
      <c r="P383" s="142">
        <f>O383*H383</f>
        <v>0</v>
      </c>
      <c r="Q383" s="142">
        <v>0</v>
      </c>
      <c r="R383" s="142">
        <f>Q383*H383</f>
        <v>0</v>
      </c>
      <c r="S383" s="142">
        <v>0</v>
      </c>
      <c r="T383" s="143">
        <f>S383*H383</f>
        <v>0</v>
      </c>
      <c r="AR383" s="144" t="s">
        <v>199</v>
      </c>
      <c r="AT383" s="144" t="s">
        <v>194</v>
      </c>
      <c r="AU383" s="144" t="s">
        <v>89</v>
      </c>
      <c r="AY383" s="18" t="s">
        <v>192</v>
      </c>
      <c r="BE383" s="145">
        <f>IF(N383="základní",J383,0)</f>
        <v>0</v>
      </c>
      <c r="BF383" s="145">
        <f>IF(N383="snížená",J383,0)</f>
        <v>0</v>
      </c>
      <c r="BG383" s="145">
        <f>IF(N383="zákl. přenesená",J383,0)</f>
        <v>0</v>
      </c>
      <c r="BH383" s="145">
        <f>IF(N383="sníž. přenesená",J383,0)</f>
        <v>0</v>
      </c>
      <c r="BI383" s="145">
        <f>IF(N383="nulová",J383,0)</f>
        <v>0</v>
      </c>
      <c r="BJ383" s="18" t="s">
        <v>22</v>
      </c>
      <c r="BK383" s="145">
        <f>ROUND(I383*H383,2)</f>
        <v>0</v>
      </c>
      <c r="BL383" s="18" t="s">
        <v>199</v>
      </c>
      <c r="BM383" s="144" t="s">
        <v>6466</v>
      </c>
    </row>
    <row r="384" spans="2:65" s="1" customFormat="1" ht="16.5" customHeight="1" x14ac:dyDescent="0.2">
      <c r="B384" s="33"/>
      <c r="C384" s="133" t="s">
        <v>2909</v>
      </c>
      <c r="D384" s="133" t="s">
        <v>194</v>
      </c>
      <c r="E384" s="134" t="s">
        <v>6978</v>
      </c>
      <c r="F384" s="135" t="s">
        <v>6979</v>
      </c>
      <c r="G384" s="136" t="s">
        <v>869</v>
      </c>
      <c r="H384" s="137">
        <v>1</v>
      </c>
      <c r="I384" s="138"/>
      <c r="J384" s="139">
        <f>ROUND(I384*H384,2)</f>
        <v>0</v>
      </c>
      <c r="K384" s="135" t="s">
        <v>20</v>
      </c>
      <c r="L384" s="33"/>
      <c r="M384" s="140" t="s">
        <v>20</v>
      </c>
      <c r="N384" s="141" t="s">
        <v>51</v>
      </c>
      <c r="P384" s="142">
        <f>O384*H384</f>
        <v>0</v>
      </c>
      <c r="Q384" s="142">
        <v>0</v>
      </c>
      <c r="R384" s="142">
        <f>Q384*H384</f>
        <v>0</v>
      </c>
      <c r="S384" s="142">
        <v>0</v>
      </c>
      <c r="T384" s="143">
        <f>S384*H384</f>
        <v>0</v>
      </c>
      <c r="AR384" s="144" t="s">
        <v>199</v>
      </c>
      <c r="AT384" s="144" t="s">
        <v>194</v>
      </c>
      <c r="AU384" s="144" t="s">
        <v>89</v>
      </c>
      <c r="AY384" s="18" t="s">
        <v>192</v>
      </c>
      <c r="BE384" s="145">
        <f>IF(N384="základní",J384,0)</f>
        <v>0</v>
      </c>
      <c r="BF384" s="145">
        <f>IF(N384="snížená",J384,0)</f>
        <v>0</v>
      </c>
      <c r="BG384" s="145">
        <f>IF(N384="zákl. přenesená",J384,0)</f>
        <v>0</v>
      </c>
      <c r="BH384" s="145">
        <f>IF(N384="sníž. přenesená",J384,0)</f>
        <v>0</v>
      </c>
      <c r="BI384" s="145">
        <f>IF(N384="nulová",J384,0)</f>
        <v>0</v>
      </c>
      <c r="BJ384" s="18" t="s">
        <v>22</v>
      </c>
      <c r="BK384" s="145">
        <f>ROUND(I384*H384,2)</f>
        <v>0</v>
      </c>
      <c r="BL384" s="18" t="s">
        <v>199</v>
      </c>
      <c r="BM384" s="144" t="s">
        <v>6469</v>
      </c>
    </row>
    <row r="385" spans="2:65" s="1" customFormat="1" ht="19.2" x14ac:dyDescent="0.2">
      <c r="B385" s="33"/>
      <c r="D385" s="151" t="s">
        <v>929</v>
      </c>
      <c r="F385" s="178" t="s">
        <v>6980</v>
      </c>
      <c r="I385" s="148"/>
      <c r="L385" s="33"/>
      <c r="M385" s="149"/>
      <c r="T385" s="54"/>
      <c r="AT385" s="18" t="s">
        <v>929</v>
      </c>
      <c r="AU385" s="18" t="s">
        <v>89</v>
      </c>
    </row>
    <row r="386" spans="2:65" s="1" customFormat="1" ht="16.5" customHeight="1" x14ac:dyDescent="0.2">
      <c r="B386" s="33"/>
      <c r="C386" s="133" t="s">
        <v>2914</v>
      </c>
      <c r="D386" s="133" t="s">
        <v>194</v>
      </c>
      <c r="E386" s="134" t="s">
        <v>6981</v>
      </c>
      <c r="F386" s="135" t="s">
        <v>6720</v>
      </c>
      <c r="G386" s="136" t="s">
        <v>869</v>
      </c>
      <c r="H386" s="137">
        <v>1</v>
      </c>
      <c r="I386" s="138"/>
      <c r="J386" s="139">
        <f>ROUND(I386*H386,2)</f>
        <v>0</v>
      </c>
      <c r="K386" s="135" t="s">
        <v>20</v>
      </c>
      <c r="L386" s="33"/>
      <c r="M386" s="140" t="s">
        <v>20</v>
      </c>
      <c r="N386" s="141" t="s">
        <v>51</v>
      </c>
      <c r="P386" s="142">
        <f>O386*H386</f>
        <v>0</v>
      </c>
      <c r="Q386" s="142">
        <v>0</v>
      </c>
      <c r="R386" s="142">
        <f>Q386*H386</f>
        <v>0</v>
      </c>
      <c r="S386" s="142">
        <v>0</v>
      </c>
      <c r="T386" s="143">
        <f>S386*H386</f>
        <v>0</v>
      </c>
      <c r="AR386" s="144" t="s">
        <v>199</v>
      </c>
      <c r="AT386" s="144" t="s">
        <v>194</v>
      </c>
      <c r="AU386" s="144" t="s">
        <v>89</v>
      </c>
      <c r="AY386" s="18" t="s">
        <v>192</v>
      </c>
      <c r="BE386" s="145">
        <f>IF(N386="základní",J386,0)</f>
        <v>0</v>
      </c>
      <c r="BF386" s="145">
        <f>IF(N386="snížená",J386,0)</f>
        <v>0</v>
      </c>
      <c r="BG386" s="145">
        <f>IF(N386="zákl. přenesená",J386,0)</f>
        <v>0</v>
      </c>
      <c r="BH386" s="145">
        <f>IF(N386="sníž. přenesená",J386,0)</f>
        <v>0</v>
      </c>
      <c r="BI386" s="145">
        <f>IF(N386="nulová",J386,0)</f>
        <v>0</v>
      </c>
      <c r="BJ386" s="18" t="s">
        <v>22</v>
      </c>
      <c r="BK386" s="145">
        <f>ROUND(I386*H386,2)</f>
        <v>0</v>
      </c>
      <c r="BL386" s="18" t="s">
        <v>199</v>
      </c>
      <c r="BM386" s="144" t="s">
        <v>6472</v>
      </c>
    </row>
    <row r="387" spans="2:65" s="1" customFormat="1" ht="16.5" customHeight="1" x14ac:dyDescent="0.2">
      <c r="B387" s="33"/>
      <c r="C387" s="133" t="s">
        <v>2919</v>
      </c>
      <c r="D387" s="133" t="s">
        <v>194</v>
      </c>
      <c r="E387" s="134" t="s">
        <v>6982</v>
      </c>
      <c r="F387" s="135" t="s">
        <v>6791</v>
      </c>
      <c r="G387" s="136" t="s">
        <v>234</v>
      </c>
      <c r="H387" s="137">
        <v>40</v>
      </c>
      <c r="I387" s="138"/>
      <c r="J387" s="139">
        <f>ROUND(I387*H387,2)</f>
        <v>0</v>
      </c>
      <c r="K387" s="135" t="s">
        <v>20</v>
      </c>
      <c r="L387" s="33"/>
      <c r="M387" s="140" t="s">
        <v>20</v>
      </c>
      <c r="N387" s="141" t="s">
        <v>51</v>
      </c>
      <c r="P387" s="142">
        <f>O387*H387</f>
        <v>0</v>
      </c>
      <c r="Q387" s="142">
        <v>0</v>
      </c>
      <c r="R387" s="142">
        <f>Q387*H387</f>
        <v>0</v>
      </c>
      <c r="S387" s="142">
        <v>0</v>
      </c>
      <c r="T387" s="143">
        <f>S387*H387</f>
        <v>0</v>
      </c>
      <c r="AR387" s="144" t="s">
        <v>199</v>
      </c>
      <c r="AT387" s="144" t="s">
        <v>194</v>
      </c>
      <c r="AU387" s="144" t="s">
        <v>89</v>
      </c>
      <c r="AY387" s="18" t="s">
        <v>192</v>
      </c>
      <c r="BE387" s="145">
        <f>IF(N387="základní",J387,0)</f>
        <v>0</v>
      </c>
      <c r="BF387" s="145">
        <f>IF(N387="snížená",J387,0)</f>
        <v>0</v>
      </c>
      <c r="BG387" s="145">
        <f>IF(N387="zákl. přenesená",J387,0)</f>
        <v>0</v>
      </c>
      <c r="BH387" s="145">
        <f>IF(N387="sníž. přenesená",J387,0)</f>
        <v>0</v>
      </c>
      <c r="BI387" s="145">
        <f>IF(N387="nulová",J387,0)</f>
        <v>0</v>
      </c>
      <c r="BJ387" s="18" t="s">
        <v>22</v>
      </c>
      <c r="BK387" s="145">
        <f>ROUND(I387*H387,2)</f>
        <v>0</v>
      </c>
      <c r="BL387" s="18" t="s">
        <v>199</v>
      </c>
      <c r="BM387" s="144" t="s">
        <v>6475</v>
      </c>
    </row>
    <row r="388" spans="2:65" s="1" customFormat="1" ht="28.8" x14ac:dyDescent="0.2">
      <c r="B388" s="33"/>
      <c r="D388" s="151" t="s">
        <v>929</v>
      </c>
      <c r="F388" s="178" t="s">
        <v>6983</v>
      </c>
      <c r="I388" s="148"/>
      <c r="L388" s="33"/>
      <c r="M388" s="149"/>
      <c r="T388" s="54"/>
      <c r="AT388" s="18" t="s">
        <v>929</v>
      </c>
      <c r="AU388" s="18" t="s">
        <v>89</v>
      </c>
    </row>
    <row r="389" spans="2:65" s="1" customFormat="1" ht="16.5" customHeight="1" x14ac:dyDescent="0.2">
      <c r="B389" s="33"/>
      <c r="C389" s="133" t="s">
        <v>4996</v>
      </c>
      <c r="D389" s="133" t="s">
        <v>194</v>
      </c>
      <c r="E389" s="134" t="s">
        <v>6984</v>
      </c>
      <c r="F389" s="135" t="s">
        <v>6725</v>
      </c>
      <c r="G389" s="136" t="s">
        <v>234</v>
      </c>
      <c r="H389" s="137">
        <v>40</v>
      </c>
      <c r="I389" s="138"/>
      <c r="J389" s="139">
        <f>ROUND(I389*H389,2)</f>
        <v>0</v>
      </c>
      <c r="K389" s="135" t="s">
        <v>20</v>
      </c>
      <c r="L389" s="33"/>
      <c r="M389" s="140" t="s">
        <v>20</v>
      </c>
      <c r="N389" s="141" t="s">
        <v>51</v>
      </c>
      <c r="P389" s="142">
        <f>O389*H389</f>
        <v>0</v>
      </c>
      <c r="Q389" s="142">
        <v>0</v>
      </c>
      <c r="R389" s="142">
        <f>Q389*H389</f>
        <v>0</v>
      </c>
      <c r="S389" s="142">
        <v>0</v>
      </c>
      <c r="T389" s="143">
        <f>S389*H389</f>
        <v>0</v>
      </c>
      <c r="AR389" s="144" t="s">
        <v>199</v>
      </c>
      <c r="AT389" s="144" t="s">
        <v>194</v>
      </c>
      <c r="AU389" s="144" t="s">
        <v>89</v>
      </c>
      <c r="AY389" s="18" t="s">
        <v>192</v>
      </c>
      <c r="BE389" s="145">
        <f>IF(N389="základní",J389,0)</f>
        <v>0</v>
      </c>
      <c r="BF389" s="145">
        <f>IF(N389="snížená",J389,0)</f>
        <v>0</v>
      </c>
      <c r="BG389" s="145">
        <f>IF(N389="zákl. přenesená",J389,0)</f>
        <v>0</v>
      </c>
      <c r="BH389" s="145">
        <f>IF(N389="sníž. přenesená",J389,0)</f>
        <v>0</v>
      </c>
      <c r="BI389" s="145">
        <f>IF(N389="nulová",J389,0)</f>
        <v>0</v>
      </c>
      <c r="BJ389" s="18" t="s">
        <v>22</v>
      </c>
      <c r="BK389" s="145">
        <f>ROUND(I389*H389,2)</f>
        <v>0</v>
      </c>
      <c r="BL389" s="18" t="s">
        <v>199</v>
      </c>
      <c r="BM389" s="144" t="s">
        <v>6478</v>
      </c>
    </row>
    <row r="390" spans="2:65" s="1" customFormat="1" ht="16.5" customHeight="1" x14ac:dyDescent="0.2">
      <c r="B390" s="33"/>
      <c r="C390" s="133" t="s">
        <v>5001</v>
      </c>
      <c r="D390" s="133" t="s">
        <v>194</v>
      </c>
      <c r="E390" s="134" t="s">
        <v>6985</v>
      </c>
      <c r="F390" s="135" t="s">
        <v>6986</v>
      </c>
      <c r="G390" s="136" t="s">
        <v>269</v>
      </c>
      <c r="H390" s="137">
        <v>5</v>
      </c>
      <c r="I390" s="138"/>
      <c r="J390" s="139">
        <f>ROUND(I390*H390,2)</f>
        <v>0</v>
      </c>
      <c r="K390" s="135" t="s">
        <v>20</v>
      </c>
      <c r="L390" s="33"/>
      <c r="M390" s="140" t="s">
        <v>20</v>
      </c>
      <c r="N390" s="141" t="s">
        <v>51</v>
      </c>
      <c r="P390" s="142">
        <f>O390*H390</f>
        <v>0</v>
      </c>
      <c r="Q390" s="142">
        <v>0</v>
      </c>
      <c r="R390" s="142">
        <f>Q390*H390</f>
        <v>0</v>
      </c>
      <c r="S390" s="142">
        <v>0</v>
      </c>
      <c r="T390" s="143">
        <f>S390*H390</f>
        <v>0</v>
      </c>
      <c r="AR390" s="144" t="s">
        <v>199</v>
      </c>
      <c r="AT390" s="144" t="s">
        <v>194</v>
      </c>
      <c r="AU390" s="144" t="s">
        <v>89</v>
      </c>
      <c r="AY390" s="18" t="s">
        <v>192</v>
      </c>
      <c r="BE390" s="145">
        <f>IF(N390="základní",J390,0)</f>
        <v>0</v>
      </c>
      <c r="BF390" s="145">
        <f>IF(N390="snížená",J390,0)</f>
        <v>0</v>
      </c>
      <c r="BG390" s="145">
        <f>IF(N390="zákl. přenesená",J390,0)</f>
        <v>0</v>
      </c>
      <c r="BH390" s="145">
        <f>IF(N390="sníž. přenesená",J390,0)</f>
        <v>0</v>
      </c>
      <c r="BI390" s="145">
        <f>IF(N390="nulová",J390,0)</f>
        <v>0</v>
      </c>
      <c r="BJ390" s="18" t="s">
        <v>22</v>
      </c>
      <c r="BK390" s="145">
        <f>ROUND(I390*H390,2)</f>
        <v>0</v>
      </c>
      <c r="BL390" s="18" t="s">
        <v>199</v>
      </c>
      <c r="BM390" s="144" t="s">
        <v>6481</v>
      </c>
    </row>
    <row r="391" spans="2:65" s="1" customFormat="1" ht="19.2" x14ac:dyDescent="0.2">
      <c r="B391" s="33"/>
      <c r="D391" s="151" t="s">
        <v>929</v>
      </c>
      <c r="F391" s="178" t="s">
        <v>6728</v>
      </c>
      <c r="I391" s="148"/>
      <c r="L391" s="33"/>
      <c r="M391" s="149"/>
      <c r="T391" s="54"/>
      <c r="AT391" s="18" t="s">
        <v>929</v>
      </c>
      <c r="AU391" s="18" t="s">
        <v>89</v>
      </c>
    </row>
    <row r="392" spans="2:65" s="1" customFormat="1" ht="16.5" customHeight="1" x14ac:dyDescent="0.2">
      <c r="B392" s="33"/>
      <c r="C392" s="133" t="s">
        <v>2934</v>
      </c>
      <c r="D392" s="133" t="s">
        <v>194</v>
      </c>
      <c r="E392" s="134" t="s">
        <v>6987</v>
      </c>
      <c r="F392" s="135" t="s">
        <v>6725</v>
      </c>
      <c r="G392" s="136" t="s">
        <v>269</v>
      </c>
      <c r="H392" s="137">
        <v>5</v>
      </c>
      <c r="I392" s="138"/>
      <c r="J392" s="139">
        <f>ROUND(I392*H392,2)</f>
        <v>0</v>
      </c>
      <c r="K392" s="135" t="s">
        <v>20</v>
      </c>
      <c r="L392" s="33"/>
      <c r="M392" s="140" t="s">
        <v>20</v>
      </c>
      <c r="N392" s="141" t="s">
        <v>51</v>
      </c>
      <c r="P392" s="142">
        <f>O392*H392</f>
        <v>0</v>
      </c>
      <c r="Q392" s="142">
        <v>0</v>
      </c>
      <c r="R392" s="142">
        <f>Q392*H392</f>
        <v>0</v>
      </c>
      <c r="S392" s="142">
        <v>0</v>
      </c>
      <c r="T392" s="143">
        <f>S392*H392</f>
        <v>0</v>
      </c>
      <c r="AR392" s="144" t="s">
        <v>199</v>
      </c>
      <c r="AT392" s="144" t="s">
        <v>194</v>
      </c>
      <c r="AU392" s="144" t="s">
        <v>89</v>
      </c>
      <c r="AY392" s="18" t="s">
        <v>192</v>
      </c>
      <c r="BE392" s="145">
        <f>IF(N392="základní",J392,0)</f>
        <v>0</v>
      </c>
      <c r="BF392" s="145">
        <f>IF(N392="snížená",J392,0)</f>
        <v>0</v>
      </c>
      <c r="BG392" s="145">
        <f>IF(N392="zákl. přenesená",J392,0)</f>
        <v>0</v>
      </c>
      <c r="BH392" s="145">
        <f>IF(N392="sníž. přenesená",J392,0)</f>
        <v>0</v>
      </c>
      <c r="BI392" s="145">
        <f>IF(N392="nulová",J392,0)</f>
        <v>0</v>
      </c>
      <c r="BJ392" s="18" t="s">
        <v>22</v>
      </c>
      <c r="BK392" s="145">
        <f>ROUND(I392*H392,2)</f>
        <v>0</v>
      </c>
      <c r="BL392" s="18" t="s">
        <v>199</v>
      </c>
      <c r="BM392" s="144" t="s">
        <v>6484</v>
      </c>
    </row>
    <row r="393" spans="2:65" s="1" customFormat="1" ht="16.5" customHeight="1" x14ac:dyDescent="0.2">
      <c r="B393" s="33"/>
      <c r="C393" s="133" t="s">
        <v>2939</v>
      </c>
      <c r="D393" s="133" t="s">
        <v>194</v>
      </c>
      <c r="E393" s="134" t="s">
        <v>6988</v>
      </c>
      <c r="F393" s="135" t="s">
        <v>6989</v>
      </c>
      <c r="G393" s="136" t="s">
        <v>234</v>
      </c>
      <c r="H393" s="137">
        <v>35</v>
      </c>
      <c r="I393" s="138"/>
      <c r="J393" s="139">
        <f>ROUND(I393*H393,2)</f>
        <v>0</v>
      </c>
      <c r="K393" s="135" t="s">
        <v>20</v>
      </c>
      <c r="L393" s="33"/>
      <c r="M393" s="140" t="s">
        <v>20</v>
      </c>
      <c r="N393" s="141" t="s">
        <v>51</v>
      </c>
      <c r="P393" s="142">
        <f>O393*H393</f>
        <v>0</v>
      </c>
      <c r="Q393" s="142">
        <v>0</v>
      </c>
      <c r="R393" s="142">
        <f>Q393*H393</f>
        <v>0</v>
      </c>
      <c r="S393" s="142">
        <v>0</v>
      </c>
      <c r="T393" s="143">
        <f>S393*H393</f>
        <v>0</v>
      </c>
      <c r="AR393" s="144" t="s">
        <v>199</v>
      </c>
      <c r="AT393" s="144" t="s">
        <v>194</v>
      </c>
      <c r="AU393" s="144" t="s">
        <v>89</v>
      </c>
      <c r="AY393" s="18" t="s">
        <v>192</v>
      </c>
      <c r="BE393" s="145">
        <f>IF(N393="základní",J393,0)</f>
        <v>0</v>
      </c>
      <c r="BF393" s="145">
        <f>IF(N393="snížená",J393,0)</f>
        <v>0</v>
      </c>
      <c r="BG393" s="145">
        <f>IF(N393="zákl. přenesená",J393,0)</f>
        <v>0</v>
      </c>
      <c r="BH393" s="145">
        <f>IF(N393="sníž. přenesená",J393,0)</f>
        <v>0</v>
      </c>
      <c r="BI393" s="145">
        <f>IF(N393="nulová",J393,0)</f>
        <v>0</v>
      </c>
      <c r="BJ393" s="18" t="s">
        <v>22</v>
      </c>
      <c r="BK393" s="145">
        <f>ROUND(I393*H393,2)</f>
        <v>0</v>
      </c>
      <c r="BL393" s="18" t="s">
        <v>199</v>
      </c>
      <c r="BM393" s="144" t="s">
        <v>6487</v>
      </c>
    </row>
    <row r="394" spans="2:65" s="1" customFormat="1" ht="19.2" x14ac:dyDescent="0.2">
      <c r="B394" s="33"/>
      <c r="D394" s="151" t="s">
        <v>929</v>
      </c>
      <c r="F394" s="178" t="s">
        <v>6798</v>
      </c>
      <c r="I394" s="148"/>
      <c r="L394" s="33"/>
      <c r="M394" s="149"/>
      <c r="T394" s="54"/>
      <c r="AT394" s="18" t="s">
        <v>929</v>
      </c>
      <c r="AU394" s="18" t="s">
        <v>89</v>
      </c>
    </row>
    <row r="395" spans="2:65" s="1" customFormat="1" ht="16.5" customHeight="1" x14ac:dyDescent="0.2">
      <c r="B395" s="33"/>
      <c r="C395" s="133" t="s">
        <v>2944</v>
      </c>
      <c r="D395" s="133" t="s">
        <v>194</v>
      </c>
      <c r="E395" s="134" t="s">
        <v>6990</v>
      </c>
      <c r="F395" s="135" t="s">
        <v>6737</v>
      </c>
      <c r="G395" s="136" t="s">
        <v>234</v>
      </c>
      <c r="H395" s="137">
        <v>35</v>
      </c>
      <c r="I395" s="138"/>
      <c r="J395" s="139">
        <f>ROUND(I395*H395,2)</f>
        <v>0</v>
      </c>
      <c r="K395" s="135" t="s">
        <v>20</v>
      </c>
      <c r="L395" s="33"/>
      <c r="M395" s="140" t="s">
        <v>20</v>
      </c>
      <c r="N395" s="141" t="s">
        <v>51</v>
      </c>
      <c r="P395" s="142">
        <f>O395*H395</f>
        <v>0</v>
      </c>
      <c r="Q395" s="142">
        <v>0</v>
      </c>
      <c r="R395" s="142">
        <f>Q395*H395</f>
        <v>0</v>
      </c>
      <c r="S395" s="142">
        <v>0</v>
      </c>
      <c r="T395" s="143">
        <f>S395*H395</f>
        <v>0</v>
      </c>
      <c r="AR395" s="144" t="s">
        <v>199</v>
      </c>
      <c r="AT395" s="144" t="s">
        <v>194</v>
      </c>
      <c r="AU395" s="144" t="s">
        <v>89</v>
      </c>
      <c r="AY395" s="18" t="s">
        <v>192</v>
      </c>
      <c r="BE395" s="145">
        <f>IF(N395="základní",J395,0)</f>
        <v>0</v>
      </c>
      <c r="BF395" s="145">
        <f>IF(N395="snížená",J395,0)</f>
        <v>0</v>
      </c>
      <c r="BG395" s="145">
        <f>IF(N395="zákl. přenesená",J395,0)</f>
        <v>0</v>
      </c>
      <c r="BH395" s="145">
        <f>IF(N395="sníž. přenesená",J395,0)</f>
        <v>0</v>
      </c>
      <c r="BI395" s="145">
        <f>IF(N395="nulová",J395,0)</f>
        <v>0</v>
      </c>
      <c r="BJ395" s="18" t="s">
        <v>22</v>
      </c>
      <c r="BK395" s="145">
        <f>ROUND(I395*H395,2)</f>
        <v>0</v>
      </c>
      <c r="BL395" s="18" t="s">
        <v>199</v>
      </c>
      <c r="BM395" s="144" t="s">
        <v>6490</v>
      </c>
    </row>
    <row r="396" spans="2:65" s="11" customFormat="1" ht="22.8" customHeight="1" x14ac:dyDescent="0.25">
      <c r="B396" s="121"/>
      <c r="D396" s="122" t="s">
        <v>79</v>
      </c>
      <c r="E396" s="131" t="s">
        <v>27</v>
      </c>
      <c r="F396" s="131" t="s">
        <v>6991</v>
      </c>
      <c r="I396" s="124"/>
      <c r="J396" s="132">
        <f>BK396</f>
        <v>0</v>
      </c>
      <c r="L396" s="121"/>
      <c r="M396" s="126"/>
      <c r="P396" s="127">
        <f>SUM(P397:P423)</f>
        <v>0</v>
      </c>
      <c r="R396" s="127">
        <f>SUM(R397:R423)</f>
        <v>0</v>
      </c>
      <c r="T396" s="128">
        <f>SUM(T397:T423)</f>
        <v>0</v>
      </c>
      <c r="AR396" s="122" t="s">
        <v>22</v>
      </c>
      <c r="AT396" s="129" t="s">
        <v>79</v>
      </c>
      <c r="AU396" s="129" t="s">
        <v>22</v>
      </c>
      <c r="AY396" s="122" t="s">
        <v>192</v>
      </c>
      <c r="BK396" s="130">
        <f>SUM(BK397:BK423)</f>
        <v>0</v>
      </c>
    </row>
    <row r="397" spans="2:65" s="1" customFormat="1" ht="24.15" customHeight="1" x14ac:dyDescent="0.2">
      <c r="B397" s="33"/>
      <c r="C397" s="133" t="s">
        <v>2949</v>
      </c>
      <c r="D397" s="133" t="s">
        <v>194</v>
      </c>
      <c r="E397" s="134" t="s">
        <v>6992</v>
      </c>
      <c r="F397" s="135" t="s">
        <v>6993</v>
      </c>
      <c r="G397" s="136" t="s">
        <v>869</v>
      </c>
      <c r="H397" s="137">
        <v>1</v>
      </c>
      <c r="I397" s="138"/>
      <c r="J397" s="139">
        <f>ROUND(I397*H397,2)</f>
        <v>0</v>
      </c>
      <c r="K397" s="135" t="s">
        <v>20</v>
      </c>
      <c r="L397" s="33"/>
      <c r="M397" s="140" t="s">
        <v>20</v>
      </c>
      <c r="N397" s="141" t="s">
        <v>51</v>
      </c>
      <c r="P397" s="142">
        <f>O397*H397</f>
        <v>0</v>
      </c>
      <c r="Q397" s="142">
        <v>0</v>
      </c>
      <c r="R397" s="142">
        <f>Q397*H397</f>
        <v>0</v>
      </c>
      <c r="S397" s="142">
        <v>0</v>
      </c>
      <c r="T397" s="143">
        <f>S397*H397</f>
        <v>0</v>
      </c>
      <c r="AR397" s="144" t="s">
        <v>199</v>
      </c>
      <c r="AT397" s="144" t="s">
        <v>194</v>
      </c>
      <c r="AU397" s="144" t="s">
        <v>89</v>
      </c>
      <c r="AY397" s="18" t="s">
        <v>192</v>
      </c>
      <c r="BE397" s="145">
        <f>IF(N397="základní",J397,0)</f>
        <v>0</v>
      </c>
      <c r="BF397" s="145">
        <f>IF(N397="snížená",J397,0)</f>
        <v>0</v>
      </c>
      <c r="BG397" s="145">
        <f>IF(N397="zákl. přenesená",J397,0)</f>
        <v>0</v>
      </c>
      <c r="BH397" s="145">
        <f>IF(N397="sníž. přenesená",J397,0)</f>
        <v>0</v>
      </c>
      <c r="BI397" s="145">
        <f>IF(N397="nulová",J397,0)</f>
        <v>0</v>
      </c>
      <c r="BJ397" s="18" t="s">
        <v>22</v>
      </c>
      <c r="BK397" s="145">
        <f>ROUND(I397*H397,2)</f>
        <v>0</v>
      </c>
      <c r="BL397" s="18" t="s">
        <v>199</v>
      </c>
      <c r="BM397" s="144" t="s">
        <v>6493</v>
      </c>
    </row>
    <row r="398" spans="2:65" s="1" customFormat="1" ht="19.2" x14ac:dyDescent="0.2">
      <c r="B398" s="33"/>
      <c r="D398" s="151" t="s">
        <v>929</v>
      </c>
      <c r="F398" s="178" t="s">
        <v>6994</v>
      </c>
      <c r="I398" s="148"/>
      <c r="L398" s="33"/>
      <c r="M398" s="149"/>
      <c r="T398" s="54"/>
      <c r="AT398" s="18" t="s">
        <v>929</v>
      </c>
      <c r="AU398" s="18" t="s">
        <v>89</v>
      </c>
    </row>
    <row r="399" spans="2:65" s="1" customFormat="1" ht="16.5" customHeight="1" x14ac:dyDescent="0.2">
      <c r="B399" s="33"/>
      <c r="C399" s="133" t="s">
        <v>2954</v>
      </c>
      <c r="D399" s="133" t="s">
        <v>194</v>
      </c>
      <c r="E399" s="134" t="s">
        <v>6995</v>
      </c>
      <c r="F399" s="135" t="s">
        <v>6996</v>
      </c>
      <c r="G399" s="136" t="s">
        <v>869</v>
      </c>
      <c r="H399" s="137">
        <v>1</v>
      </c>
      <c r="I399" s="138"/>
      <c r="J399" s="139">
        <f>ROUND(I399*H399,2)</f>
        <v>0</v>
      </c>
      <c r="K399" s="135" t="s">
        <v>20</v>
      </c>
      <c r="L399" s="33"/>
      <c r="M399" s="140" t="s">
        <v>20</v>
      </c>
      <c r="N399" s="141" t="s">
        <v>51</v>
      </c>
      <c r="P399" s="142">
        <f>O399*H399</f>
        <v>0</v>
      </c>
      <c r="Q399" s="142">
        <v>0</v>
      </c>
      <c r="R399" s="142">
        <f>Q399*H399</f>
        <v>0</v>
      </c>
      <c r="S399" s="142">
        <v>0</v>
      </c>
      <c r="T399" s="143">
        <f>S399*H399</f>
        <v>0</v>
      </c>
      <c r="AR399" s="144" t="s">
        <v>199</v>
      </c>
      <c r="AT399" s="144" t="s">
        <v>194</v>
      </c>
      <c r="AU399" s="144" t="s">
        <v>89</v>
      </c>
      <c r="AY399" s="18" t="s">
        <v>192</v>
      </c>
      <c r="BE399" s="145">
        <f>IF(N399="základní",J399,0)</f>
        <v>0</v>
      </c>
      <c r="BF399" s="145">
        <f>IF(N399="snížená",J399,0)</f>
        <v>0</v>
      </c>
      <c r="BG399" s="145">
        <f>IF(N399="zákl. přenesená",J399,0)</f>
        <v>0</v>
      </c>
      <c r="BH399" s="145">
        <f>IF(N399="sníž. přenesená",J399,0)</f>
        <v>0</v>
      </c>
      <c r="BI399" s="145">
        <f>IF(N399="nulová",J399,0)</f>
        <v>0</v>
      </c>
      <c r="BJ399" s="18" t="s">
        <v>22</v>
      </c>
      <c r="BK399" s="145">
        <f>ROUND(I399*H399,2)</f>
        <v>0</v>
      </c>
      <c r="BL399" s="18" t="s">
        <v>199</v>
      </c>
      <c r="BM399" s="144" t="s">
        <v>6496</v>
      </c>
    </row>
    <row r="400" spans="2:65" s="1" customFormat="1" ht="24.15" customHeight="1" x14ac:dyDescent="0.2">
      <c r="B400" s="33"/>
      <c r="C400" s="133" t="s">
        <v>2960</v>
      </c>
      <c r="D400" s="133" t="s">
        <v>194</v>
      </c>
      <c r="E400" s="134" t="s">
        <v>6997</v>
      </c>
      <c r="F400" s="135" t="s">
        <v>6998</v>
      </c>
      <c r="G400" s="136" t="s">
        <v>869</v>
      </c>
      <c r="H400" s="137">
        <v>1</v>
      </c>
      <c r="I400" s="138"/>
      <c r="J400" s="139">
        <f>ROUND(I400*H400,2)</f>
        <v>0</v>
      </c>
      <c r="K400" s="135" t="s">
        <v>20</v>
      </c>
      <c r="L400" s="33"/>
      <c r="M400" s="140" t="s">
        <v>20</v>
      </c>
      <c r="N400" s="141" t="s">
        <v>51</v>
      </c>
      <c r="P400" s="142">
        <f>O400*H400</f>
        <v>0</v>
      </c>
      <c r="Q400" s="142">
        <v>0</v>
      </c>
      <c r="R400" s="142">
        <f>Q400*H400</f>
        <v>0</v>
      </c>
      <c r="S400" s="142">
        <v>0</v>
      </c>
      <c r="T400" s="143">
        <f>S400*H400</f>
        <v>0</v>
      </c>
      <c r="AR400" s="144" t="s">
        <v>199</v>
      </c>
      <c r="AT400" s="144" t="s">
        <v>194</v>
      </c>
      <c r="AU400" s="144" t="s">
        <v>89</v>
      </c>
      <c r="AY400" s="18" t="s">
        <v>192</v>
      </c>
      <c r="BE400" s="145">
        <f>IF(N400="základní",J400,0)</f>
        <v>0</v>
      </c>
      <c r="BF400" s="145">
        <f>IF(N400="snížená",J400,0)</f>
        <v>0</v>
      </c>
      <c r="BG400" s="145">
        <f>IF(N400="zákl. přenesená",J400,0)</f>
        <v>0</v>
      </c>
      <c r="BH400" s="145">
        <f>IF(N400="sníž. přenesená",J400,0)</f>
        <v>0</v>
      </c>
      <c r="BI400" s="145">
        <f>IF(N400="nulová",J400,0)</f>
        <v>0</v>
      </c>
      <c r="BJ400" s="18" t="s">
        <v>22</v>
      </c>
      <c r="BK400" s="145">
        <f>ROUND(I400*H400,2)</f>
        <v>0</v>
      </c>
      <c r="BL400" s="18" t="s">
        <v>199</v>
      </c>
      <c r="BM400" s="144" t="s">
        <v>6499</v>
      </c>
    </row>
    <row r="401" spans="2:65" s="1" customFormat="1" ht="28.8" x14ac:dyDescent="0.2">
      <c r="B401" s="33"/>
      <c r="D401" s="151" t="s">
        <v>929</v>
      </c>
      <c r="F401" s="178" t="s">
        <v>6999</v>
      </c>
      <c r="I401" s="148"/>
      <c r="L401" s="33"/>
      <c r="M401" s="149"/>
      <c r="T401" s="54"/>
      <c r="AT401" s="18" t="s">
        <v>929</v>
      </c>
      <c r="AU401" s="18" t="s">
        <v>89</v>
      </c>
    </row>
    <row r="402" spans="2:65" s="1" customFormat="1" ht="16.5" customHeight="1" x14ac:dyDescent="0.2">
      <c r="B402" s="33"/>
      <c r="C402" s="133" t="s">
        <v>2965</v>
      </c>
      <c r="D402" s="133" t="s">
        <v>194</v>
      </c>
      <c r="E402" s="134" t="s">
        <v>7000</v>
      </c>
      <c r="F402" s="135" t="s">
        <v>7001</v>
      </c>
      <c r="G402" s="136" t="s">
        <v>869</v>
      </c>
      <c r="H402" s="137">
        <v>1</v>
      </c>
      <c r="I402" s="138"/>
      <c r="J402" s="139">
        <f>ROUND(I402*H402,2)</f>
        <v>0</v>
      </c>
      <c r="K402" s="135" t="s">
        <v>20</v>
      </c>
      <c r="L402" s="33"/>
      <c r="M402" s="140" t="s">
        <v>20</v>
      </c>
      <c r="N402" s="141" t="s">
        <v>51</v>
      </c>
      <c r="P402" s="142">
        <f>O402*H402</f>
        <v>0</v>
      </c>
      <c r="Q402" s="142">
        <v>0</v>
      </c>
      <c r="R402" s="142">
        <f>Q402*H402</f>
        <v>0</v>
      </c>
      <c r="S402" s="142">
        <v>0</v>
      </c>
      <c r="T402" s="143">
        <f>S402*H402</f>
        <v>0</v>
      </c>
      <c r="AR402" s="144" t="s">
        <v>199</v>
      </c>
      <c r="AT402" s="144" t="s">
        <v>194</v>
      </c>
      <c r="AU402" s="144" t="s">
        <v>89</v>
      </c>
      <c r="AY402" s="18" t="s">
        <v>192</v>
      </c>
      <c r="BE402" s="145">
        <f>IF(N402="základní",J402,0)</f>
        <v>0</v>
      </c>
      <c r="BF402" s="145">
        <f>IF(N402="snížená",J402,0)</f>
        <v>0</v>
      </c>
      <c r="BG402" s="145">
        <f>IF(N402="zákl. přenesená",J402,0)</f>
        <v>0</v>
      </c>
      <c r="BH402" s="145">
        <f>IF(N402="sníž. přenesená",J402,0)</f>
        <v>0</v>
      </c>
      <c r="BI402" s="145">
        <f>IF(N402="nulová",J402,0)</f>
        <v>0</v>
      </c>
      <c r="BJ402" s="18" t="s">
        <v>22</v>
      </c>
      <c r="BK402" s="145">
        <f>ROUND(I402*H402,2)</f>
        <v>0</v>
      </c>
      <c r="BL402" s="18" t="s">
        <v>199</v>
      </c>
      <c r="BM402" s="144" t="s">
        <v>6502</v>
      </c>
    </row>
    <row r="403" spans="2:65" s="1" customFormat="1" ht="16.5" customHeight="1" x14ac:dyDescent="0.2">
      <c r="B403" s="33"/>
      <c r="C403" s="133" t="s">
        <v>2972</v>
      </c>
      <c r="D403" s="133" t="s">
        <v>194</v>
      </c>
      <c r="E403" s="134" t="s">
        <v>7002</v>
      </c>
      <c r="F403" s="135" t="s">
        <v>7003</v>
      </c>
      <c r="G403" s="136" t="s">
        <v>869</v>
      </c>
      <c r="H403" s="137">
        <v>1</v>
      </c>
      <c r="I403" s="138"/>
      <c r="J403" s="139">
        <f>ROUND(I403*H403,2)</f>
        <v>0</v>
      </c>
      <c r="K403" s="135" t="s">
        <v>20</v>
      </c>
      <c r="L403" s="33"/>
      <c r="M403" s="140" t="s">
        <v>20</v>
      </c>
      <c r="N403" s="141" t="s">
        <v>51</v>
      </c>
      <c r="P403" s="142">
        <f>O403*H403</f>
        <v>0</v>
      </c>
      <c r="Q403" s="142">
        <v>0</v>
      </c>
      <c r="R403" s="142">
        <f>Q403*H403</f>
        <v>0</v>
      </c>
      <c r="S403" s="142">
        <v>0</v>
      </c>
      <c r="T403" s="143">
        <f>S403*H403</f>
        <v>0</v>
      </c>
      <c r="AR403" s="144" t="s">
        <v>199</v>
      </c>
      <c r="AT403" s="144" t="s">
        <v>194</v>
      </c>
      <c r="AU403" s="144" t="s">
        <v>89</v>
      </c>
      <c r="AY403" s="18" t="s">
        <v>192</v>
      </c>
      <c r="BE403" s="145">
        <f>IF(N403="základní",J403,0)</f>
        <v>0</v>
      </c>
      <c r="BF403" s="145">
        <f>IF(N403="snížená",J403,0)</f>
        <v>0</v>
      </c>
      <c r="BG403" s="145">
        <f>IF(N403="zákl. přenesená",J403,0)</f>
        <v>0</v>
      </c>
      <c r="BH403" s="145">
        <f>IF(N403="sníž. přenesená",J403,0)</f>
        <v>0</v>
      </c>
      <c r="BI403" s="145">
        <f>IF(N403="nulová",J403,0)</f>
        <v>0</v>
      </c>
      <c r="BJ403" s="18" t="s">
        <v>22</v>
      </c>
      <c r="BK403" s="145">
        <f>ROUND(I403*H403,2)</f>
        <v>0</v>
      </c>
      <c r="BL403" s="18" t="s">
        <v>199</v>
      </c>
      <c r="BM403" s="144" t="s">
        <v>6505</v>
      </c>
    </row>
    <row r="404" spans="2:65" s="1" customFormat="1" ht="19.2" x14ac:dyDescent="0.2">
      <c r="B404" s="33"/>
      <c r="D404" s="151" t="s">
        <v>929</v>
      </c>
      <c r="F404" s="178" t="s">
        <v>7004</v>
      </c>
      <c r="I404" s="148"/>
      <c r="L404" s="33"/>
      <c r="M404" s="149"/>
      <c r="T404" s="54"/>
      <c r="AT404" s="18" t="s">
        <v>929</v>
      </c>
      <c r="AU404" s="18" t="s">
        <v>89</v>
      </c>
    </row>
    <row r="405" spans="2:65" s="1" customFormat="1" ht="16.5" customHeight="1" x14ac:dyDescent="0.2">
      <c r="B405" s="33"/>
      <c r="C405" s="133" t="s">
        <v>2979</v>
      </c>
      <c r="D405" s="133" t="s">
        <v>194</v>
      </c>
      <c r="E405" s="134" t="s">
        <v>7005</v>
      </c>
      <c r="F405" s="135" t="s">
        <v>7006</v>
      </c>
      <c r="G405" s="136" t="s">
        <v>869</v>
      </c>
      <c r="H405" s="137">
        <v>1</v>
      </c>
      <c r="I405" s="138"/>
      <c r="J405" s="139">
        <f>ROUND(I405*H405,2)</f>
        <v>0</v>
      </c>
      <c r="K405" s="135" t="s">
        <v>20</v>
      </c>
      <c r="L405" s="33"/>
      <c r="M405" s="140" t="s">
        <v>20</v>
      </c>
      <c r="N405" s="141" t="s">
        <v>51</v>
      </c>
      <c r="P405" s="142">
        <f>O405*H405</f>
        <v>0</v>
      </c>
      <c r="Q405" s="142">
        <v>0</v>
      </c>
      <c r="R405" s="142">
        <f>Q405*H405</f>
        <v>0</v>
      </c>
      <c r="S405" s="142">
        <v>0</v>
      </c>
      <c r="T405" s="143">
        <f>S405*H405</f>
        <v>0</v>
      </c>
      <c r="AR405" s="144" t="s">
        <v>199</v>
      </c>
      <c r="AT405" s="144" t="s">
        <v>194</v>
      </c>
      <c r="AU405" s="144" t="s">
        <v>89</v>
      </c>
      <c r="AY405" s="18" t="s">
        <v>192</v>
      </c>
      <c r="BE405" s="145">
        <f>IF(N405="základní",J405,0)</f>
        <v>0</v>
      </c>
      <c r="BF405" s="145">
        <f>IF(N405="snížená",J405,0)</f>
        <v>0</v>
      </c>
      <c r="BG405" s="145">
        <f>IF(N405="zákl. přenesená",J405,0)</f>
        <v>0</v>
      </c>
      <c r="BH405" s="145">
        <f>IF(N405="sníž. přenesená",J405,0)</f>
        <v>0</v>
      </c>
      <c r="BI405" s="145">
        <f>IF(N405="nulová",J405,0)</f>
        <v>0</v>
      </c>
      <c r="BJ405" s="18" t="s">
        <v>22</v>
      </c>
      <c r="BK405" s="145">
        <f>ROUND(I405*H405,2)</f>
        <v>0</v>
      </c>
      <c r="BL405" s="18" t="s">
        <v>199</v>
      </c>
      <c r="BM405" s="144" t="s">
        <v>6508</v>
      </c>
    </row>
    <row r="406" spans="2:65" s="1" customFormat="1" ht="24.15" customHeight="1" x14ac:dyDescent="0.2">
      <c r="B406" s="33"/>
      <c r="C406" s="133" t="s">
        <v>2984</v>
      </c>
      <c r="D406" s="133" t="s">
        <v>194</v>
      </c>
      <c r="E406" s="134" t="s">
        <v>7007</v>
      </c>
      <c r="F406" s="135" t="s">
        <v>7008</v>
      </c>
      <c r="G406" s="136" t="s">
        <v>869</v>
      </c>
      <c r="H406" s="137">
        <v>1</v>
      </c>
      <c r="I406" s="138"/>
      <c r="J406" s="139">
        <f>ROUND(I406*H406,2)</f>
        <v>0</v>
      </c>
      <c r="K406" s="135" t="s">
        <v>20</v>
      </c>
      <c r="L406" s="33"/>
      <c r="M406" s="140" t="s">
        <v>20</v>
      </c>
      <c r="N406" s="141" t="s">
        <v>51</v>
      </c>
      <c r="P406" s="142">
        <f>O406*H406</f>
        <v>0</v>
      </c>
      <c r="Q406" s="142">
        <v>0</v>
      </c>
      <c r="R406" s="142">
        <f>Q406*H406</f>
        <v>0</v>
      </c>
      <c r="S406" s="142">
        <v>0</v>
      </c>
      <c r="T406" s="143">
        <f>S406*H406</f>
        <v>0</v>
      </c>
      <c r="AR406" s="144" t="s">
        <v>199</v>
      </c>
      <c r="AT406" s="144" t="s">
        <v>194</v>
      </c>
      <c r="AU406" s="144" t="s">
        <v>89</v>
      </c>
      <c r="AY406" s="18" t="s">
        <v>192</v>
      </c>
      <c r="BE406" s="145">
        <f>IF(N406="základní",J406,0)</f>
        <v>0</v>
      </c>
      <c r="BF406" s="145">
        <f>IF(N406="snížená",J406,0)</f>
        <v>0</v>
      </c>
      <c r="BG406" s="145">
        <f>IF(N406="zákl. přenesená",J406,0)</f>
        <v>0</v>
      </c>
      <c r="BH406" s="145">
        <f>IF(N406="sníž. přenesená",J406,0)</f>
        <v>0</v>
      </c>
      <c r="BI406" s="145">
        <f>IF(N406="nulová",J406,0)</f>
        <v>0</v>
      </c>
      <c r="BJ406" s="18" t="s">
        <v>22</v>
      </c>
      <c r="BK406" s="145">
        <f>ROUND(I406*H406,2)</f>
        <v>0</v>
      </c>
      <c r="BL406" s="18" t="s">
        <v>199</v>
      </c>
      <c r="BM406" s="144" t="s">
        <v>6511</v>
      </c>
    </row>
    <row r="407" spans="2:65" s="1" customFormat="1" ht="19.2" x14ac:dyDescent="0.2">
      <c r="B407" s="33"/>
      <c r="D407" s="151" t="s">
        <v>929</v>
      </c>
      <c r="F407" s="178" t="s">
        <v>7009</v>
      </c>
      <c r="I407" s="148"/>
      <c r="L407" s="33"/>
      <c r="M407" s="149"/>
      <c r="T407" s="54"/>
      <c r="AT407" s="18" t="s">
        <v>929</v>
      </c>
      <c r="AU407" s="18" t="s">
        <v>89</v>
      </c>
    </row>
    <row r="408" spans="2:65" s="1" customFormat="1" ht="16.5" customHeight="1" x14ac:dyDescent="0.2">
      <c r="B408" s="33"/>
      <c r="C408" s="133" t="s">
        <v>2989</v>
      </c>
      <c r="D408" s="133" t="s">
        <v>194</v>
      </c>
      <c r="E408" s="134" t="s">
        <v>7010</v>
      </c>
      <c r="F408" s="135" t="s">
        <v>7011</v>
      </c>
      <c r="G408" s="136" t="s">
        <v>869</v>
      </c>
      <c r="H408" s="137">
        <v>1</v>
      </c>
      <c r="I408" s="138"/>
      <c r="J408" s="139">
        <f>ROUND(I408*H408,2)</f>
        <v>0</v>
      </c>
      <c r="K408" s="135" t="s">
        <v>20</v>
      </c>
      <c r="L408" s="33"/>
      <c r="M408" s="140" t="s">
        <v>20</v>
      </c>
      <c r="N408" s="141" t="s">
        <v>51</v>
      </c>
      <c r="P408" s="142">
        <f>O408*H408</f>
        <v>0</v>
      </c>
      <c r="Q408" s="142">
        <v>0</v>
      </c>
      <c r="R408" s="142">
        <f>Q408*H408</f>
        <v>0</v>
      </c>
      <c r="S408" s="142">
        <v>0</v>
      </c>
      <c r="T408" s="143">
        <f>S408*H408</f>
        <v>0</v>
      </c>
      <c r="AR408" s="144" t="s">
        <v>199</v>
      </c>
      <c r="AT408" s="144" t="s">
        <v>194</v>
      </c>
      <c r="AU408" s="144" t="s">
        <v>89</v>
      </c>
      <c r="AY408" s="18" t="s">
        <v>192</v>
      </c>
      <c r="BE408" s="145">
        <f>IF(N408="základní",J408,0)</f>
        <v>0</v>
      </c>
      <c r="BF408" s="145">
        <f>IF(N408="snížená",J408,0)</f>
        <v>0</v>
      </c>
      <c r="BG408" s="145">
        <f>IF(N408="zákl. přenesená",J408,0)</f>
        <v>0</v>
      </c>
      <c r="BH408" s="145">
        <f>IF(N408="sníž. přenesená",J408,0)</f>
        <v>0</v>
      </c>
      <c r="BI408" s="145">
        <f>IF(N408="nulová",J408,0)</f>
        <v>0</v>
      </c>
      <c r="BJ408" s="18" t="s">
        <v>22</v>
      </c>
      <c r="BK408" s="145">
        <f>ROUND(I408*H408,2)</f>
        <v>0</v>
      </c>
      <c r="BL408" s="18" t="s">
        <v>199</v>
      </c>
      <c r="BM408" s="144" t="s">
        <v>6513</v>
      </c>
    </row>
    <row r="409" spans="2:65" s="1" customFormat="1" ht="24.15" customHeight="1" x14ac:dyDescent="0.2">
      <c r="B409" s="33"/>
      <c r="C409" s="133" t="s">
        <v>2994</v>
      </c>
      <c r="D409" s="133" t="s">
        <v>194</v>
      </c>
      <c r="E409" s="134" t="s">
        <v>7012</v>
      </c>
      <c r="F409" s="135" t="s">
        <v>7013</v>
      </c>
      <c r="G409" s="136" t="s">
        <v>269</v>
      </c>
      <c r="H409" s="137">
        <v>50</v>
      </c>
      <c r="I409" s="138"/>
      <c r="J409" s="139">
        <f>ROUND(I409*H409,2)</f>
        <v>0</v>
      </c>
      <c r="K409" s="135" t="s">
        <v>20</v>
      </c>
      <c r="L409" s="33"/>
      <c r="M409" s="140" t="s">
        <v>20</v>
      </c>
      <c r="N409" s="141" t="s">
        <v>51</v>
      </c>
      <c r="P409" s="142">
        <f>O409*H409</f>
        <v>0</v>
      </c>
      <c r="Q409" s="142">
        <v>0</v>
      </c>
      <c r="R409" s="142">
        <f>Q409*H409</f>
        <v>0</v>
      </c>
      <c r="S409" s="142">
        <v>0</v>
      </c>
      <c r="T409" s="143">
        <f>S409*H409</f>
        <v>0</v>
      </c>
      <c r="AR409" s="144" t="s">
        <v>199</v>
      </c>
      <c r="AT409" s="144" t="s">
        <v>194</v>
      </c>
      <c r="AU409" s="144" t="s">
        <v>89</v>
      </c>
      <c r="AY409" s="18" t="s">
        <v>192</v>
      </c>
      <c r="BE409" s="145">
        <f>IF(N409="základní",J409,0)</f>
        <v>0</v>
      </c>
      <c r="BF409" s="145">
        <f>IF(N409="snížená",J409,0)</f>
        <v>0</v>
      </c>
      <c r="BG409" s="145">
        <f>IF(N409="zákl. přenesená",J409,0)</f>
        <v>0</v>
      </c>
      <c r="BH409" s="145">
        <f>IF(N409="sníž. přenesená",J409,0)</f>
        <v>0</v>
      </c>
      <c r="BI409" s="145">
        <f>IF(N409="nulová",J409,0)</f>
        <v>0</v>
      </c>
      <c r="BJ409" s="18" t="s">
        <v>22</v>
      </c>
      <c r="BK409" s="145">
        <f>ROUND(I409*H409,2)</f>
        <v>0</v>
      </c>
      <c r="BL409" s="18" t="s">
        <v>199</v>
      </c>
      <c r="BM409" s="144" t="s">
        <v>6517</v>
      </c>
    </row>
    <row r="410" spans="2:65" s="1" customFormat="1" ht="28.8" x14ac:dyDescent="0.2">
      <c r="B410" s="33"/>
      <c r="D410" s="151" t="s">
        <v>929</v>
      </c>
      <c r="F410" s="178" t="s">
        <v>7014</v>
      </c>
      <c r="I410" s="148"/>
      <c r="L410" s="33"/>
      <c r="M410" s="149"/>
      <c r="T410" s="54"/>
      <c r="AT410" s="18" t="s">
        <v>929</v>
      </c>
      <c r="AU410" s="18" t="s">
        <v>89</v>
      </c>
    </row>
    <row r="411" spans="2:65" s="1" customFormat="1" ht="16.5" customHeight="1" x14ac:dyDescent="0.2">
      <c r="B411" s="33"/>
      <c r="C411" s="133" t="s">
        <v>2999</v>
      </c>
      <c r="D411" s="133" t="s">
        <v>194</v>
      </c>
      <c r="E411" s="134" t="s">
        <v>7015</v>
      </c>
      <c r="F411" s="135" t="s">
        <v>7016</v>
      </c>
      <c r="G411" s="136" t="s">
        <v>269</v>
      </c>
      <c r="H411" s="137">
        <v>50</v>
      </c>
      <c r="I411" s="138"/>
      <c r="J411" s="139">
        <f>ROUND(I411*H411,2)</f>
        <v>0</v>
      </c>
      <c r="K411" s="135" t="s">
        <v>20</v>
      </c>
      <c r="L411" s="33"/>
      <c r="M411" s="140" t="s">
        <v>20</v>
      </c>
      <c r="N411" s="141" t="s">
        <v>51</v>
      </c>
      <c r="P411" s="142">
        <f>O411*H411</f>
        <v>0</v>
      </c>
      <c r="Q411" s="142">
        <v>0</v>
      </c>
      <c r="R411" s="142">
        <f>Q411*H411</f>
        <v>0</v>
      </c>
      <c r="S411" s="142">
        <v>0</v>
      </c>
      <c r="T411" s="143">
        <f>S411*H411</f>
        <v>0</v>
      </c>
      <c r="AR411" s="144" t="s">
        <v>199</v>
      </c>
      <c r="AT411" s="144" t="s">
        <v>194</v>
      </c>
      <c r="AU411" s="144" t="s">
        <v>89</v>
      </c>
      <c r="AY411" s="18" t="s">
        <v>192</v>
      </c>
      <c r="BE411" s="145">
        <f>IF(N411="základní",J411,0)</f>
        <v>0</v>
      </c>
      <c r="BF411" s="145">
        <f>IF(N411="snížená",J411,0)</f>
        <v>0</v>
      </c>
      <c r="BG411" s="145">
        <f>IF(N411="zákl. přenesená",J411,0)</f>
        <v>0</v>
      </c>
      <c r="BH411" s="145">
        <f>IF(N411="sníž. přenesená",J411,0)</f>
        <v>0</v>
      </c>
      <c r="BI411" s="145">
        <f>IF(N411="nulová",J411,0)</f>
        <v>0</v>
      </c>
      <c r="BJ411" s="18" t="s">
        <v>22</v>
      </c>
      <c r="BK411" s="145">
        <f>ROUND(I411*H411,2)</f>
        <v>0</v>
      </c>
      <c r="BL411" s="18" t="s">
        <v>199</v>
      </c>
      <c r="BM411" s="144" t="s">
        <v>6521</v>
      </c>
    </row>
    <row r="412" spans="2:65" s="1" customFormat="1" ht="16.5" customHeight="1" x14ac:dyDescent="0.2">
      <c r="B412" s="33"/>
      <c r="C412" s="133" t="s">
        <v>3003</v>
      </c>
      <c r="D412" s="133" t="s">
        <v>194</v>
      </c>
      <c r="E412" s="134" t="s">
        <v>7017</v>
      </c>
      <c r="F412" s="135" t="s">
        <v>7018</v>
      </c>
      <c r="G412" s="136" t="s">
        <v>869</v>
      </c>
      <c r="H412" s="137">
        <v>1</v>
      </c>
      <c r="I412" s="138"/>
      <c r="J412" s="139">
        <f>ROUND(I412*H412,2)</f>
        <v>0</v>
      </c>
      <c r="K412" s="135" t="s">
        <v>20</v>
      </c>
      <c r="L412" s="33"/>
      <c r="M412" s="140" t="s">
        <v>20</v>
      </c>
      <c r="N412" s="141" t="s">
        <v>51</v>
      </c>
      <c r="P412" s="142">
        <f>O412*H412</f>
        <v>0</v>
      </c>
      <c r="Q412" s="142">
        <v>0</v>
      </c>
      <c r="R412" s="142">
        <f>Q412*H412</f>
        <v>0</v>
      </c>
      <c r="S412" s="142">
        <v>0</v>
      </c>
      <c r="T412" s="143">
        <f>S412*H412</f>
        <v>0</v>
      </c>
      <c r="AR412" s="144" t="s">
        <v>199</v>
      </c>
      <c r="AT412" s="144" t="s">
        <v>194</v>
      </c>
      <c r="AU412" s="144" t="s">
        <v>89</v>
      </c>
      <c r="AY412" s="18" t="s">
        <v>192</v>
      </c>
      <c r="BE412" s="145">
        <f>IF(N412="základní",J412,0)</f>
        <v>0</v>
      </c>
      <c r="BF412" s="145">
        <f>IF(N412="snížená",J412,0)</f>
        <v>0</v>
      </c>
      <c r="BG412" s="145">
        <f>IF(N412="zákl. přenesená",J412,0)</f>
        <v>0</v>
      </c>
      <c r="BH412" s="145">
        <f>IF(N412="sníž. přenesená",J412,0)</f>
        <v>0</v>
      </c>
      <c r="BI412" s="145">
        <f>IF(N412="nulová",J412,0)</f>
        <v>0</v>
      </c>
      <c r="BJ412" s="18" t="s">
        <v>22</v>
      </c>
      <c r="BK412" s="145">
        <f>ROUND(I412*H412,2)</f>
        <v>0</v>
      </c>
      <c r="BL412" s="18" t="s">
        <v>199</v>
      </c>
      <c r="BM412" s="144" t="s">
        <v>6525</v>
      </c>
    </row>
    <row r="413" spans="2:65" s="1" customFormat="1" ht="19.2" x14ac:dyDescent="0.2">
      <c r="B413" s="33"/>
      <c r="D413" s="151" t="s">
        <v>929</v>
      </c>
      <c r="F413" s="178" t="s">
        <v>7019</v>
      </c>
      <c r="I413" s="148"/>
      <c r="L413" s="33"/>
      <c r="M413" s="149"/>
      <c r="T413" s="54"/>
      <c r="AT413" s="18" t="s">
        <v>929</v>
      </c>
      <c r="AU413" s="18" t="s">
        <v>89</v>
      </c>
    </row>
    <row r="414" spans="2:65" s="1" customFormat="1" ht="16.5" customHeight="1" x14ac:dyDescent="0.2">
      <c r="B414" s="33"/>
      <c r="C414" s="133" t="s">
        <v>3007</v>
      </c>
      <c r="D414" s="133" t="s">
        <v>194</v>
      </c>
      <c r="E414" s="134" t="s">
        <v>7020</v>
      </c>
      <c r="F414" s="135" t="s">
        <v>7021</v>
      </c>
      <c r="G414" s="136" t="s">
        <v>869</v>
      </c>
      <c r="H414" s="137">
        <v>1</v>
      </c>
      <c r="I414" s="138"/>
      <c r="J414" s="139">
        <f>ROUND(I414*H414,2)</f>
        <v>0</v>
      </c>
      <c r="K414" s="135" t="s">
        <v>20</v>
      </c>
      <c r="L414" s="33"/>
      <c r="M414" s="140" t="s">
        <v>20</v>
      </c>
      <c r="N414" s="141" t="s">
        <v>51</v>
      </c>
      <c r="P414" s="142">
        <f>O414*H414</f>
        <v>0</v>
      </c>
      <c r="Q414" s="142">
        <v>0</v>
      </c>
      <c r="R414" s="142">
        <f>Q414*H414</f>
        <v>0</v>
      </c>
      <c r="S414" s="142">
        <v>0</v>
      </c>
      <c r="T414" s="143">
        <f>S414*H414</f>
        <v>0</v>
      </c>
      <c r="AR414" s="144" t="s">
        <v>199</v>
      </c>
      <c r="AT414" s="144" t="s">
        <v>194</v>
      </c>
      <c r="AU414" s="144" t="s">
        <v>89</v>
      </c>
      <c r="AY414" s="18" t="s">
        <v>192</v>
      </c>
      <c r="BE414" s="145">
        <f>IF(N414="základní",J414,0)</f>
        <v>0</v>
      </c>
      <c r="BF414" s="145">
        <f>IF(N414="snížená",J414,0)</f>
        <v>0</v>
      </c>
      <c r="BG414" s="145">
        <f>IF(N414="zákl. přenesená",J414,0)</f>
        <v>0</v>
      </c>
      <c r="BH414" s="145">
        <f>IF(N414="sníž. přenesená",J414,0)</f>
        <v>0</v>
      </c>
      <c r="BI414" s="145">
        <f>IF(N414="nulová",J414,0)</f>
        <v>0</v>
      </c>
      <c r="BJ414" s="18" t="s">
        <v>22</v>
      </c>
      <c r="BK414" s="145">
        <f>ROUND(I414*H414,2)</f>
        <v>0</v>
      </c>
      <c r="BL414" s="18" t="s">
        <v>199</v>
      </c>
      <c r="BM414" s="144" t="s">
        <v>6529</v>
      </c>
    </row>
    <row r="415" spans="2:65" s="1" customFormat="1" ht="21.75" customHeight="1" x14ac:dyDescent="0.2">
      <c r="B415" s="33"/>
      <c r="C415" s="133" t="s">
        <v>3012</v>
      </c>
      <c r="D415" s="133" t="s">
        <v>194</v>
      </c>
      <c r="E415" s="134" t="s">
        <v>7022</v>
      </c>
      <c r="F415" s="135" t="s">
        <v>7023</v>
      </c>
      <c r="G415" s="136" t="s">
        <v>269</v>
      </c>
      <c r="H415" s="137">
        <v>60</v>
      </c>
      <c r="I415" s="138"/>
      <c r="J415" s="139">
        <f>ROUND(I415*H415,2)</f>
        <v>0</v>
      </c>
      <c r="K415" s="135" t="s">
        <v>20</v>
      </c>
      <c r="L415" s="33"/>
      <c r="M415" s="140" t="s">
        <v>20</v>
      </c>
      <c r="N415" s="141" t="s">
        <v>51</v>
      </c>
      <c r="P415" s="142">
        <f>O415*H415</f>
        <v>0</v>
      </c>
      <c r="Q415" s="142">
        <v>0</v>
      </c>
      <c r="R415" s="142">
        <f>Q415*H415</f>
        <v>0</v>
      </c>
      <c r="S415" s="142">
        <v>0</v>
      </c>
      <c r="T415" s="143">
        <f>S415*H415</f>
        <v>0</v>
      </c>
      <c r="AR415" s="144" t="s">
        <v>199</v>
      </c>
      <c r="AT415" s="144" t="s">
        <v>194</v>
      </c>
      <c r="AU415" s="144" t="s">
        <v>89</v>
      </c>
      <c r="AY415" s="18" t="s">
        <v>192</v>
      </c>
      <c r="BE415" s="145">
        <f>IF(N415="základní",J415,0)</f>
        <v>0</v>
      </c>
      <c r="BF415" s="145">
        <f>IF(N415="snížená",J415,0)</f>
        <v>0</v>
      </c>
      <c r="BG415" s="145">
        <f>IF(N415="zákl. přenesená",J415,0)</f>
        <v>0</v>
      </c>
      <c r="BH415" s="145">
        <f>IF(N415="sníž. přenesená",J415,0)</f>
        <v>0</v>
      </c>
      <c r="BI415" s="145">
        <f>IF(N415="nulová",J415,0)</f>
        <v>0</v>
      </c>
      <c r="BJ415" s="18" t="s">
        <v>22</v>
      </c>
      <c r="BK415" s="145">
        <f>ROUND(I415*H415,2)</f>
        <v>0</v>
      </c>
      <c r="BL415" s="18" t="s">
        <v>199</v>
      </c>
      <c r="BM415" s="144" t="s">
        <v>6533</v>
      </c>
    </row>
    <row r="416" spans="2:65" s="1" customFormat="1" ht="19.2" x14ac:dyDescent="0.2">
      <c r="B416" s="33"/>
      <c r="D416" s="151" t="s">
        <v>929</v>
      </c>
      <c r="F416" s="178" t="s">
        <v>7024</v>
      </c>
      <c r="I416" s="148"/>
      <c r="L416" s="33"/>
      <c r="M416" s="149"/>
      <c r="T416" s="54"/>
      <c r="AT416" s="18" t="s">
        <v>929</v>
      </c>
      <c r="AU416" s="18" t="s">
        <v>89</v>
      </c>
    </row>
    <row r="417" spans="2:65" s="1" customFormat="1" ht="16.5" customHeight="1" x14ac:dyDescent="0.2">
      <c r="B417" s="33"/>
      <c r="C417" s="133" t="s">
        <v>3017</v>
      </c>
      <c r="D417" s="133" t="s">
        <v>194</v>
      </c>
      <c r="E417" s="134" t="s">
        <v>7025</v>
      </c>
      <c r="F417" s="135" t="s">
        <v>7026</v>
      </c>
      <c r="G417" s="136" t="s">
        <v>269</v>
      </c>
      <c r="H417" s="137">
        <v>60</v>
      </c>
      <c r="I417" s="138"/>
      <c r="J417" s="139">
        <f>ROUND(I417*H417,2)</f>
        <v>0</v>
      </c>
      <c r="K417" s="135" t="s">
        <v>20</v>
      </c>
      <c r="L417" s="33"/>
      <c r="M417" s="140" t="s">
        <v>20</v>
      </c>
      <c r="N417" s="141" t="s">
        <v>51</v>
      </c>
      <c r="P417" s="142">
        <f>O417*H417</f>
        <v>0</v>
      </c>
      <c r="Q417" s="142">
        <v>0</v>
      </c>
      <c r="R417" s="142">
        <f>Q417*H417</f>
        <v>0</v>
      </c>
      <c r="S417" s="142">
        <v>0</v>
      </c>
      <c r="T417" s="143">
        <f>S417*H417</f>
        <v>0</v>
      </c>
      <c r="AR417" s="144" t="s">
        <v>199</v>
      </c>
      <c r="AT417" s="144" t="s">
        <v>194</v>
      </c>
      <c r="AU417" s="144" t="s">
        <v>89</v>
      </c>
      <c r="AY417" s="18" t="s">
        <v>192</v>
      </c>
      <c r="BE417" s="145">
        <f>IF(N417="základní",J417,0)</f>
        <v>0</v>
      </c>
      <c r="BF417" s="145">
        <f>IF(N417="snížená",J417,0)</f>
        <v>0</v>
      </c>
      <c r="BG417" s="145">
        <f>IF(N417="zákl. přenesená",J417,0)</f>
        <v>0</v>
      </c>
      <c r="BH417" s="145">
        <f>IF(N417="sníž. přenesená",J417,0)</f>
        <v>0</v>
      </c>
      <c r="BI417" s="145">
        <f>IF(N417="nulová",J417,0)</f>
        <v>0</v>
      </c>
      <c r="BJ417" s="18" t="s">
        <v>22</v>
      </c>
      <c r="BK417" s="145">
        <f>ROUND(I417*H417,2)</f>
        <v>0</v>
      </c>
      <c r="BL417" s="18" t="s">
        <v>199</v>
      </c>
      <c r="BM417" s="144" t="s">
        <v>6537</v>
      </c>
    </row>
    <row r="418" spans="2:65" s="1" customFormat="1" ht="24.15" customHeight="1" x14ac:dyDescent="0.2">
      <c r="B418" s="33"/>
      <c r="C418" s="133" t="s">
        <v>5119</v>
      </c>
      <c r="D418" s="133" t="s">
        <v>194</v>
      </c>
      <c r="E418" s="134" t="s">
        <v>7027</v>
      </c>
      <c r="F418" s="135" t="s">
        <v>7028</v>
      </c>
      <c r="G418" s="136" t="s">
        <v>869</v>
      </c>
      <c r="H418" s="137">
        <v>1</v>
      </c>
      <c r="I418" s="138"/>
      <c r="J418" s="139">
        <f>ROUND(I418*H418,2)</f>
        <v>0</v>
      </c>
      <c r="K418" s="135" t="s">
        <v>20</v>
      </c>
      <c r="L418" s="33"/>
      <c r="M418" s="140" t="s">
        <v>20</v>
      </c>
      <c r="N418" s="141" t="s">
        <v>51</v>
      </c>
      <c r="P418" s="142">
        <f>O418*H418</f>
        <v>0</v>
      </c>
      <c r="Q418" s="142">
        <v>0</v>
      </c>
      <c r="R418" s="142">
        <f>Q418*H418</f>
        <v>0</v>
      </c>
      <c r="S418" s="142">
        <v>0</v>
      </c>
      <c r="T418" s="143">
        <f>S418*H418</f>
        <v>0</v>
      </c>
      <c r="AR418" s="144" t="s">
        <v>199</v>
      </c>
      <c r="AT418" s="144" t="s">
        <v>194</v>
      </c>
      <c r="AU418" s="144" t="s">
        <v>89</v>
      </c>
      <c r="AY418" s="18" t="s">
        <v>192</v>
      </c>
      <c r="BE418" s="145">
        <f>IF(N418="základní",J418,0)</f>
        <v>0</v>
      </c>
      <c r="BF418" s="145">
        <f>IF(N418="snížená",J418,0)</f>
        <v>0</v>
      </c>
      <c r="BG418" s="145">
        <f>IF(N418="zákl. přenesená",J418,0)</f>
        <v>0</v>
      </c>
      <c r="BH418" s="145">
        <f>IF(N418="sníž. přenesená",J418,0)</f>
        <v>0</v>
      </c>
      <c r="BI418" s="145">
        <f>IF(N418="nulová",J418,0)</f>
        <v>0</v>
      </c>
      <c r="BJ418" s="18" t="s">
        <v>22</v>
      </c>
      <c r="BK418" s="145">
        <f>ROUND(I418*H418,2)</f>
        <v>0</v>
      </c>
      <c r="BL418" s="18" t="s">
        <v>199</v>
      </c>
      <c r="BM418" s="144" t="s">
        <v>6541</v>
      </c>
    </row>
    <row r="419" spans="2:65" s="1" customFormat="1" ht="19.2" x14ac:dyDescent="0.2">
      <c r="B419" s="33"/>
      <c r="D419" s="151" t="s">
        <v>929</v>
      </c>
      <c r="F419" s="178" t="s">
        <v>7029</v>
      </c>
      <c r="I419" s="148"/>
      <c r="L419" s="33"/>
      <c r="M419" s="149"/>
      <c r="T419" s="54"/>
      <c r="AT419" s="18" t="s">
        <v>929</v>
      </c>
      <c r="AU419" s="18" t="s">
        <v>89</v>
      </c>
    </row>
    <row r="420" spans="2:65" s="1" customFormat="1" ht="16.5" customHeight="1" x14ac:dyDescent="0.2">
      <c r="B420" s="33"/>
      <c r="C420" s="133" t="s">
        <v>3024</v>
      </c>
      <c r="D420" s="133" t="s">
        <v>194</v>
      </c>
      <c r="E420" s="134" t="s">
        <v>7030</v>
      </c>
      <c r="F420" s="135" t="s">
        <v>7031</v>
      </c>
      <c r="G420" s="136" t="s">
        <v>869</v>
      </c>
      <c r="H420" s="137">
        <v>1</v>
      </c>
      <c r="I420" s="138"/>
      <c r="J420" s="139">
        <f>ROUND(I420*H420,2)</f>
        <v>0</v>
      </c>
      <c r="K420" s="135" t="s">
        <v>20</v>
      </c>
      <c r="L420" s="33"/>
      <c r="M420" s="140" t="s">
        <v>20</v>
      </c>
      <c r="N420" s="141" t="s">
        <v>51</v>
      </c>
      <c r="P420" s="142">
        <f>O420*H420</f>
        <v>0</v>
      </c>
      <c r="Q420" s="142">
        <v>0</v>
      </c>
      <c r="R420" s="142">
        <f>Q420*H420</f>
        <v>0</v>
      </c>
      <c r="S420" s="142">
        <v>0</v>
      </c>
      <c r="T420" s="143">
        <f>S420*H420</f>
        <v>0</v>
      </c>
      <c r="AR420" s="144" t="s">
        <v>199</v>
      </c>
      <c r="AT420" s="144" t="s">
        <v>194</v>
      </c>
      <c r="AU420" s="144" t="s">
        <v>89</v>
      </c>
      <c r="AY420" s="18" t="s">
        <v>192</v>
      </c>
      <c r="BE420" s="145">
        <f>IF(N420="základní",J420,0)</f>
        <v>0</v>
      </c>
      <c r="BF420" s="145">
        <f>IF(N420="snížená",J420,0)</f>
        <v>0</v>
      </c>
      <c r="BG420" s="145">
        <f>IF(N420="zákl. přenesená",J420,0)</f>
        <v>0</v>
      </c>
      <c r="BH420" s="145">
        <f>IF(N420="sníž. přenesená",J420,0)</f>
        <v>0</v>
      </c>
      <c r="BI420" s="145">
        <f>IF(N420="nulová",J420,0)</f>
        <v>0</v>
      </c>
      <c r="BJ420" s="18" t="s">
        <v>22</v>
      </c>
      <c r="BK420" s="145">
        <f>ROUND(I420*H420,2)</f>
        <v>0</v>
      </c>
      <c r="BL420" s="18" t="s">
        <v>199</v>
      </c>
      <c r="BM420" s="144" t="s">
        <v>6545</v>
      </c>
    </row>
    <row r="421" spans="2:65" s="1" customFormat="1" ht="16.5" customHeight="1" x14ac:dyDescent="0.2">
      <c r="B421" s="33"/>
      <c r="C421" s="133" t="s">
        <v>3026</v>
      </c>
      <c r="D421" s="133" t="s">
        <v>194</v>
      </c>
      <c r="E421" s="134" t="s">
        <v>7032</v>
      </c>
      <c r="F421" s="135" t="s">
        <v>7033</v>
      </c>
      <c r="G421" s="136" t="s">
        <v>269</v>
      </c>
      <c r="H421" s="137">
        <v>10</v>
      </c>
      <c r="I421" s="138"/>
      <c r="J421" s="139">
        <f>ROUND(I421*H421,2)</f>
        <v>0</v>
      </c>
      <c r="K421" s="135" t="s">
        <v>20</v>
      </c>
      <c r="L421" s="33"/>
      <c r="M421" s="140" t="s">
        <v>20</v>
      </c>
      <c r="N421" s="141" t="s">
        <v>51</v>
      </c>
      <c r="P421" s="142">
        <f>O421*H421</f>
        <v>0</v>
      </c>
      <c r="Q421" s="142">
        <v>0</v>
      </c>
      <c r="R421" s="142">
        <f>Q421*H421</f>
        <v>0</v>
      </c>
      <c r="S421" s="142">
        <v>0</v>
      </c>
      <c r="T421" s="143">
        <f>S421*H421</f>
        <v>0</v>
      </c>
      <c r="AR421" s="144" t="s">
        <v>199</v>
      </c>
      <c r="AT421" s="144" t="s">
        <v>194</v>
      </c>
      <c r="AU421" s="144" t="s">
        <v>89</v>
      </c>
      <c r="AY421" s="18" t="s">
        <v>192</v>
      </c>
      <c r="BE421" s="145">
        <f>IF(N421="základní",J421,0)</f>
        <v>0</v>
      </c>
      <c r="BF421" s="145">
        <f>IF(N421="snížená",J421,0)</f>
        <v>0</v>
      </c>
      <c r="BG421" s="145">
        <f>IF(N421="zákl. přenesená",J421,0)</f>
        <v>0</v>
      </c>
      <c r="BH421" s="145">
        <f>IF(N421="sníž. přenesená",J421,0)</f>
        <v>0</v>
      </c>
      <c r="BI421" s="145">
        <f>IF(N421="nulová",J421,0)</f>
        <v>0</v>
      </c>
      <c r="BJ421" s="18" t="s">
        <v>22</v>
      </c>
      <c r="BK421" s="145">
        <f>ROUND(I421*H421,2)</f>
        <v>0</v>
      </c>
      <c r="BL421" s="18" t="s">
        <v>199</v>
      </c>
      <c r="BM421" s="144" t="s">
        <v>6549</v>
      </c>
    </row>
    <row r="422" spans="2:65" s="1" customFormat="1" ht="19.2" x14ac:dyDescent="0.2">
      <c r="B422" s="33"/>
      <c r="D422" s="151" t="s">
        <v>929</v>
      </c>
      <c r="F422" s="178" t="s">
        <v>7034</v>
      </c>
      <c r="I422" s="148"/>
      <c r="L422" s="33"/>
      <c r="M422" s="149"/>
      <c r="T422" s="54"/>
      <c r="AT422" s="18" t="s">
        <v>929</v>
      </c>
      <c r="AU422" s="18" t="s">
        <v>89</v>
      </c>
    </row>
    <row r="423" spans="2:65" s="1" customFormat="1" ht="16.5" customHeight="1" x14ac:dyDescent="0.2">
      <c r="B423" s="33"/>
      <c r="C423" s="133" t="s">
        <v>3029</v>
      </c>
      <c r="D423" s="133" t="s">
        <v>194</v>
      </c>
      <c r="E423" s="134" t="s">
        <v>7035</v>
      </c>
      <c r="F423" s="135" t="s">
        <v>7036</v>
      </c>
      <c r="G423" s="136" t="s">
        <v>269</v>
      </c>
      <c r="H423" s="137">
        <v>10</v>
      </c>
      <c r="I423" s="138"/>
      <c r="J423" s="139">
        <f>ROUND(I423*H423,2)</f>
        <v>0</v>
      </c>
      <c r="K423" s="135" t="s">
        <v>20</v>
      </c>
      <c r="L423" s="33"/>
      <c r="M423" s="140" t="s">
        <v>20</v>
      </c>
      <c r="N423" s="141" t="s">
        <v>51</v>
      </c>
      <c r="P423" s="142">
        <f>O423*H423</f>
        <v>0</v>
      </c>
      <c r="Q423" s="142">
        <v>0</v>
      </c>
      <c r="R423" s="142">
        <f>Q423*H423</f>
        <v>0</v>
      </c>
      <c r="S423" s="142">
        <v>0</v>
      </c>
      <c r="T423" s="143">
        <f>S423*H423</f>
        <v>0</v>
      </c>
      <c r="AR423" s="144" t="s">
        <v>199</v>
      </c>
      <c r="AT423" s="144" t="s">
        <v>194</v>
      </c>
      <c r="AU423" s="144" t="s">
        <v>89</v>
      </c>
      <c r="AY423" s="18" t="s">
        <v>192</v>
      </c>
      <c r="BE423" s="145">
        <f>IF(N423="základní",J423,0)</f>
        <v>0</v>
      </c>
      <c r="BF423" s="145">
        <f>IF(N423="snížená",J423,0)</f>
        <v>0</v>
      </c>
      <c r="BG423" s="145">
        <f>IF(N423="zákl. přenesená",J423,0)</f>
        <v>0</v>
      </c>
      <c r="BH423" s="145">
        <f>IF(N423="sníž. přenesená",J423,0)</f>
        <v>0</v>
      </c>
      <c r="BI423" s="145">
        <f>IF(N423="nulová",J423,0)</f>
        <v>0</v>
      </c>
      <c r="BJ423" s="18" t="s">
        <v>22</v>
      </c>
      <c r="BK423" s="145">
        <f>ROUND(I423*H423,2)</f>
        <v>0</v>
      </c>
      <c r="BL423" s="18" t="s">
        <v>199</v>
      </c>
      <c r="BM423" s="144" t="s">
        <v>6553</v>
      </c>
    </row>
    <row r="424" spans="2:65" s="11" customFormat="1" ht="22.8" customHeight="1" x14ac:dyDescent="0.25">
      <c r="B424" s="121"/>
      <c r="D424" s="122" t="s">
        <v>79</v>
      </c>
      <c r="E424" s="131" t="s">
        <v>121</v>
      </c>
      <c r="F424" s="131" t="s">
        <v>7037</v>
      </c>
      <c r="I424" s="124"/>
      <c r="J424" s="132">
        <f>BK424</f>
        <v>0</v>
      </c>
      <c r="L424" s="121"/>
      <c r="M424" s="126"/>
      <c r="P424" s="127">
        <f>SUM(P425:P433)</f>
        <v>0</v>
      </c>
      <c r="R424" s="127">
        <f>SUM(R425:R433)</f>
        <v>0</v>
      </c>
      <c r="T424" s="128">
        <f>SUM(T425:T433)</f>
        <v>0</v>
      </c>
      <c r="AR424" s="122" t="s">
        <v>22</v>
      </c>
      <c r="AT424" s="129" t="s">
        <v>79</v>
      </c>
      <c r="AU424" s="129" t="s">
        <v>22</v>
      </c>
      <c r="AY424" s="122" t="s">
        <v>192</v>
      </c>
      <c r="BK424" s="130">
        <f>SUM(BK425:BK433)</f>
        <v>0</v>
      </c>
    </row>
    <row r="425" spans="2:65" s="1" customFormat="1" ht="44.25" customHeight="1" x14ac:dyDescent="0.2">
      <c r="B425" s="33"/>
      <c r="C425" s="133" t="s">
        <v>4139</v>
      </c>
      <c r="D425" s="133" t="s">
        <v>194</v>
      </c>
      <c r="E425" s="134" t="s">
        <v>7038</v>
      </c>
      <c r="F425" s="135" t="s">
        <v>7039</v>
      </c>
      <c r="G425" s="136" t="s">
        <v>869</v>
      </c>
      <c r="H425" s="137">
        <v>2</v>
      </c>
      <c r="I425" s="138"/>
      <c r="J425" s="139">
        <f>ROUND(I425*H425,2)</f>
        <v>0</v>
      </c>
      <c r="K425" s="135" t="s">
        <v>20</v>
      </c>
      <c r="L425" s="33"/>
      <c r="M425" s="140" t="s">
        <v>20</v>
      </c>
      <c r="N425" s="141" t="s">
        <v>51</v>
      </c>
      <c r="P425" s="142">
        <f>O425*H425</f>
        <v>0</v>
      </c>
      <c r="Q425" s="142">
        <v>0</v>
      </c>
      <c r="R425" s="142">
        <f>Q425*H425</f>
        <v>0</v>
      </c>
      <c r="S425" s="142">
        <v>0</v>
      </c>
      <c r="T425" s="143">
        <f>S425*H425</f>
        <v>0</v>
      </c>
      <c r="AR425" s="144" t="s">
        <v>199</v>
      </c>
      <c r="AT425" s="144" t="s">
        <v>194</v>
      </c>
      <c r="AU425" s="144" t="s">
        <v>89</v>
      </c>
      <c r="AY425" s="18" t="s">
        <v>192</v>
      </c>
      <c r="BE425" s="145">
        <f>IF(N425="základní",J425,0)</f>
        <v>0</v>
      </c>
      <c r="BF425" s="145">
        <f>IF(N425="snížená",J425,0)</f>
        <v>0</v>
      </c>
      <c r="BG425" s="145">
        <f>IF(N425="zákl. přenesená",J425,0)</f>
        <v>0</v>
      </c>
      <c r="BH425" s="145">
        <f>IF(N425="sníž. přenesená",J425,0)</f>
        <v>0</v>
      </c>
      <c r="BI425" s="145">
        <f>IF(N425="nulová",J425,0)</f>
        <v>0</v>
      </c>
      <c r="BJ425" s="18" t="s">
        <v>22</v>
      </c>
      <c r="BK425" s="145">
        <f>ROUND(I425*H425,2)</f>
        <v>0</v>
      </c>
      <c r="BL425" s="18" t="s">
        <v>199</v>
      </c>
      <c r="BM425" s="144" t="s">
        <v>6557</v>
      </c>
    </row>
    <row r="426" spans="2:65" s="1" customFormat="1" ht="19.2" x14ac:dyDescent="0.2">
      <c r="B426" s="33"/>
      <c r="D426" s="151" t="s">
        <v>929</v>
      </c>
      <c r="F426" s="178" t="s">
        <v>7040</v>
      </c>
      <c r="I426" s="148"/>
      <c r="L426" s="33"/>
      <c r="M426" s="149"/>
      <c r="T426" s="54"/>
      <c r="AT426" s="18" t="s">
        <v>929</v>
      </c>
      <c r="AU426" s="18" t="s">
        <v>89</v>
      </c>
    </row>
    <row r="427" spans="2:65" s="1" customFormat="1" ht="16.5" customHeight="1" x14ac:dyDescent="0.2">
      <c r="B427" s="33"/>
      <c r="C427" s="133" t="s">
        <v>3047</v>
      </c>
      <c r="D427" s="133" t="s">
        <v>194</v>
      </c>
      <c r="E427" s="134" t="s">
        <v>7041</v>
      </c>
      <c r="F427" s="135" t="s">
        <v>6806</v>
      </c>
      <c r="G427" s="136" t="s">
        <v>869</v>
      </c>
      <c r="H427" s="137">
        <v>2</v>
      </c>
      <c r="I427" s="138"/>
      <c r="J427" s="139">
        <f>ROUND(I427*H427,2)</f>
        <v>0</v>
      </c>
      <c r="K427" s="135" t="s">
        <v>20</v>
      </c>
      <c r="L427" s="33"/>
      <c r="M427" s="140" t="s">
        <v>20</v>
      </c>
      <c r="N427" s="141" t="s">
        <v>51</v>
      </c>
      <c r="P427" s="142">
        <f>O427*H427</f>
        <v>0</v>
      </c>
      <c r="Q427" s="142">
        <v>0</v>
      </c>
      <c r="R427" s="142">
        <f>Q427*H427</f>
        <v>0</v>
      </c>
      <c r="S427" s="142">
        <v>0</v>
      </c>
      <c r="T427" s="143">
        <f>S427*H427</f>
        <v>0</v>
      </c>
      <c r="AR427" s="144" t="s">
        <v>199</v>
      </c>
      <c r="AT427" s="144" t="s">
        <v>194</v>
      </c>
      <c r="AU427" s="144" t="s">
        <v>89</v>
      </c>
      <c r="AY427" s="18" t="s">
        <v>192</v>
      </c>
      <c r="BE427" s="145">
        <f>IF(N427="základní",J427,0)</f>
        <v>0</v>
      </c>
      <c r="BF427" s="145">
        <f>IF(N427="snížená",J427,0)</f>
        <v>0</v>
      </c>
      <c r="BG427" s="145">
        <f>IF(N427="zákl. přenesená",J427,0)</f>
        <v>0</v>
      </c>
      <c r="BH427" s="145">
        <f>IF(N427="sníž. přenesená",J427,0)</f>
        <v>0</v>
      </c>
      <c r="BI427" s="145">
        <f>IF(N427="nulová",J427,0)</f>
        <v>0</v>
      </c>
      <c r="BJ427" s="18" t="s">
        <v>22</v>
      </c>
      <c r="BK427" s="145">
        <f>ROUND(I427*H427,2)</f>
        <v>0</v>
      </c>
      <c r="BL427" s="18" t="s">
        <v>199</v>
      </c>
      <c r="BM427" s="144" t="s">
        <v>6561</v>
      </c>
    </row>
    <row r="428" spans="2:65" s="1" customFormat="1" ht="16.5" customHeight="1" x14ac:dyDescent="0.2">
      <c r="B428" s="33"/>
      <c r="C428" s="133" t="s">
        <v>3056</v>
      </c>
      <c r="D428" s="133" t="s">
        <v>194</v>
      </c>
      <c r="E428" s="134" t="s">
        <v>7042</v>
      </c>
      <c r="F428" s="135" t="s">
        <v>6791</v>
      </c>
      <c r="G428" s="136" t="s">
        <v>234</v>
      </c>
      <c r="H428" s="137">
        <v>4</v>
      </c>
      <c r="I428" s="138"/>
      <c r="J428" s="139">
        <f>ROUND(I428*H428,2)</f>
        <v>0</v>
      </c>
      <c r="K428" s="135" t="s">
        <v>20</v>
      </c>
      <c r="L428" s="33"/>
      <c r="M428" s="140" t="s">
        <v>20</v>
      </c>
      <c r="N428" s="141" t="s">
        <v>51</v>
      </c>
      <c r="P428" s="142">
        <f>O428*H428</f>
        <v>0</v>
      </c>
      <c r="Q428" s="142">
        <v>0</v>
      </c>
      <c r="R428" s="142">
        <f>Q428*H428</f>
        <v>0</v>
      </c>
      <c r="S428" s="142">
        <v>0</v>
      </c>
      <c r="T428" s="143">
        <f>S428*H428</f>
        <v>0</v>
      </c>
      <c r="AR428" s="144" t="s">
        <v>199</v>
      </c>
      <c r="AT428" s="144" t="s">
        <v>194</v>
      </c>
      <c r="AU428" s="144" t="s">
        <v>89</v>
      </c>
      <c r="AY428" s="18" t="s">
        <v>192</v>
      </c>
      <c r="BE428" s="145">
        <f>IF(N428="základní",J428,0)</f>
        <v>0</v>
      </c>
      <c r="BF428" s="145">
        <f>IF(N428="snížená",J428,0)</f>
        <v>0</v>
      </c>
      <c r="BG428" s="145">
        <f>IF(N428="zákl. přenesená",J428,0)</f>
        <v>0</v>
      </c>
      <c r="BH428" s="145">
        <f>IF(N428="sníž. přenesená",J428,0)</f>
        <v>0</v>
      </c>
      <c r="BI428" s="145">
        <f>IF(N428="nulová",J428,0)</f>
        <v>0</v>
      </c>
      <c r="BJ428" s="18" t="s">
        <v>22</v>
      </c>
      <c r="BK428" s="145">
        <f>ROUND(I428*H428,2)</f>
        <v>0</v>
      </c>
      <c r="BL428" s="18" t="s">
        <v>199</v>
      </c>
      <c r="BM428" s="144" t="s">
        <v>6565</v>
      </c>
    </row>
    <row r="429" spans="2:65" s="1" customFormat="1" ht="28.8" x14ac:dyDescent="0.2">
      <c r="B429" s="33"/>
      <c r="D429" s="151" t="s">
        <v>929</v>
      </c>
      <c r="F429" s="178" t="s">
        <v>6983</v>
      </c>
      <c r="I429" s="148"/>
      <c r="L429" s="33"/>
      <c r="M429" s="149"/>
      <c r="T429" s="54"/>
      <c r="AT429" s="18" t="s">
        <v>929</v>
      </c>
      <c r="AU429" s="18" t="s">
        <v>89</v>
      </c>
    </row>
    <row r="430" spans="2:65" s="1" customFormat="1" ht="16.5" customHeight="1" x14ac:dyDescent="0.2">
      <c r="B430" s="33"/>
      <c r="C430" s="133" t="s">
        <v>3062</v>
      </c>
      <c r="D430" s="133" t="s">
        <v>194</v>
      </c>
      <c r="E430" s="134" t="s">
        <v>7043</v>
      </c>
      <c r="F430" s="135" t="s">
        <v>6725</v>
      </c>
      <c r="G430" s="136" t="s">
        <v>234</v>
      </c>
      <c r="H430" s="137">
        <v>4</v>
      </c>
      <c r="I430" s="138"/>
      <c r="J430" s="139">
        <f>ROUND(I430*H430,2)</f>
        <v>0</v>
      </c>
      <c r="K430" s="135" t="s">
        <v>20</v>
      </c>
      <c r="L430" s="33"/>
      <c r="M430" s="140" t="s">
        <v>20</v>
      </c>
      <c r="N430" s="141" t="s">
        <v>51</v>
      </c>
      <c r="P430" s="142">
        <f>O430*H430</f>
        <v>0</v>
      </c>
      <c r="Q430" s="142">
        <v>0</v>
      </c>
      <c r="R430" s="142">
        <f>Q430*H430</f>
        <v>0</v>
      </c>
      <c r="S430" s="142">
        <v>0</v>
      </c>
      <c r="T430" s="143">
        <f>S430*H430</f>
        <v>0</v>
      </c>
      <c r="AR430" s="144" t="s">
        <v>199</v>
      </c>
      <c r="AT430" s="144" t="s">
        <v>194</v>
      </c>
      <c r="AU430" s="144" t="s">
        <v>89</v>
      </c>
      <c r="AY430" s="18" t="s">
        <v>192</v>
      </c>
      <c r="BE430" s="145">
        <f>IF(N430="základní",J430,0)</f>
        <v>0</v>
      </c>
      <c r="BF430" s="145">
        <f>IF(N430="snížená",J430,0)</f>
        <v>0</v>
      </c>
      <c r="BG430" s="145">
        <f>IF(N430="zákl. přenesená",J430,0)</f>
        <v>0</v>
      </c>
      <c r="BH430" s="145">
        <f>IF(N430="sníž. přenesená",J430,0)</f>
        <v>0</v>
      </c>
      <c r="BI430" s="145">
        <f>IF(N430="nulová",J430,0)</f>
        <v>0</v>
      </c>
      <c r="BJ430" s="18" t="s">
        <v>22</v>
      </c>
      <c r="BK430" s="145">
        <f>ROUND(I430*H430,2)</f>
        <v>0</v>
      </c>
      <c r="BL430" s="18" t="s">
        <v>199</v>
      </c>
      <c r="BM430" s="144" t="s">
        <v>6569</v>
      </c>
    </row>
    <row r="431" spans="2:65" s="1" customFormat="1" ht="16.5" customHeight="1" x14ac:dyDescent="0.2">
      <c r="B431" s="33"/>
      <c r="C431" s="133" t="s">
        <v>3068</v>
      </c>
      <c r="D431" s="133" t="s">
        <v>194</v>
      </c>
      <c r="E431" s="134" t="s">
        <v>7044</v>
      </c>
      <c r="F431" s="135" t="s">
        <v>6989</v>
      </c>
      <c r="G431" s="136" t="s">
        <v>234</v>
      </c>
      <c r="H431" s="137">
        <v>4</v>
      </c>
      <c r="I431" s="138"/>
      <c r="J431" s="139">
        <f>ROUND(I431*H431,2)</f>
        <v>0</v>
      </c>
      <c r="K431" s="135" t="s">
        <v>20</v>
      </c>
      <c r="L431" s="33"/>
      <c r="M431" s="140" t="s">
        <v>20</v>
      </c>
      <c r="N431" s="141" t="s">
        <v>51</v>
      </c>
      <c r="P431" s="142">
        <f>O431*H431</f>
        <v>0</v>
      </c>
      <c r="Q431" s="142">
        <v>0</v>
      </c>
      <c r="R431" s="142">
        <f>Q431*H431</f>
        <v>0</v>
      </c>
      <c r="S431" s="142">
        <v>0</v>
      </c>
      <c r="T431" s="143">
        <f>S431*H431</f>
        <v>0</v>
      </c>
      <c r="AR431" s="144" t="s">
        <v>199</v>
      </c>
      <c r="AT431" s="144" t="s">
        <v>194</v>
      </c>
      <c r="AU431" s="144" t="s">
        <v>89</v>
      </c>
      <c r="AY431" s="18" t="s">
        <v>192</v>
      </c>
      <c r="BE431" s="145">
        <f>IF(N431="základní",J431,0)</f>
        <v>0</v>
      </c>
      <c r="BF431" s="145">
        <f>IF(N431="snížená",J431,0)</f>
        <v>0</v>
      </c>
      <c r="BG431" s="145">
        <f>IF(N431="zákl. přenesená",J431,0)</f>
        <v>0</v>
      </c>
      <c r="BH431" s="145">
        <f>IF(N431="sníž. přenesená",J431,0)</f>
        <v>0</v>
      </c>
      <c r="BI431" s="145">
        <f>IF(N431="nulová",J431,0)</f>
        <v>0</v>
      </c>
      <c r="BJ431" s="18" t="s">
        <v>22</v>
      </c>
      <c r="BK431" s="145">
        <f>ROUND(I431*H431,2)</f>
        <v>0</v>
      </c>
      <c r="BL431" s="18" t="s">
        <v>199</v>
      </c>
      <c r="BM431" s="144" t="s">
        <v>6574</v>
      </c>
    </row>
    <row r="432" spans="2:65" s="1" customFormat="1" ht="19.2" x14ac:dyDescent="0.2">
      <c r="B432" s="33"/>
      <c r="D432" s="151" t="s">
        <v>929</v>
      </c>
      <c r="F432" s="178" t="s">
        <v>6798</v>
      </c>
      <c r="I432" s="148"/>
      <c r="L432" s="33"/>
      <c r="M432" s="149"/>
      <c r="T432" s="54"/>
      <c r="AT432" s="18" t="s">
        <v>929</v>
      </c>
      <c r="AU432" s="18" t="s">
        <v>89</v>
      </c>
    </row>
    <row r="433" spans="2:65" s="1" customFormat="1" ht="16.5" customHeight="1" x14ac:dyDescent="0.2">
      <c r="B433" s="33"/>
      <c r="C433" s="133" t="s">
        <v>3076</v>
      </c>
      <c r="D433" s="133" t="s">
        <v>194</v>
      </c>
      <c r="E433" s="134" t="s">
        <v>7045</v>
      </c>
      <c r="F433" s="135" t="s">
        <v>6737</v>
      </c>
      <c r="G433" s="136" t="s">
        <v>234</v>
      </c>
      <c r="H433" s="137">
        <v>4</v>
      </c>
      <c r="I433" s="138"/>
      <c r="J433" s="139">
        <f>ROUND(I433*H433,2)</f>
        <v>0</v>
      </c>
      <c r="K433" s="135" t="s">
        <v>20</v>
      </c>
      <c r="L433" s="33"/>
      <c r="M433" s="140" t="s">
        <v>20</v>
      </c>
      <c r="N433" s="141" t="s">
        <v>51</v>
      </c>
      <c r="P433" s="142">
        <f>O433*H433</f>
        <v>0</v>
      </c>
      <c r="Q433" s="142">
        <v>0</v>
      </c>
      <c r="R433" s="142">
        <f>Q433*H433</f>
        <v>0</v>
      </c>
      <c r="S433" s="142">
        <v>0</v>
      </c>
      <c r="T433" s="143">
        <f>S433*H433</f>
        <v>0</v>
      </c>
      <c r="AR433" s="144" t="s">
        <v>199</v>
      </c>
      <c r="AT433" s="144" t="s">
        <v>194</v>
      </c>
      <c r="AU433" s="144" t="s">
        <v>89</v>
      </c>
      <c r="AY433" s="18" t="s">
        <v>192</v>
      </c>
      <c r="BE433" s="145">
        <f>IF(N433="základní",J433,0)</f>
        <v>0</v>
      </c>
      <c r="BF433" s="145">
        <f>IF(N433="snížená",J433,0)</f>
        <v>0</v>
      </c>
      <c r="BG433" s="145">
        <f>IF(N433="zákl. přenesená",J433,0)</f>
        <v>0</v>
      </c>
      <c r="BH433" s="145">
        <f>IF(N433="sníž. přenesená",J433,0)</f>
        <v>0</v>
      </c>
      <c r="BI433" s="145">
        <f>IF(N433="nulová",J433,0)</f>
        <v>0</v>
      </c>
      <c r="BJ433" s="18" t="s">
        <v>22</v>
      </c>
      <c r="BK433" s="145">
        <f>ROUND(I433*H433,2)</f>
        <v>0</v>
      </c>
      <c r="BL433" s="18" t="s">
        <v>199</v>
      </c>
      <c r="BM433" s="144" t="s">
        <v>6578</v>
      </c>
    </row>
    <row r="434" spans="2:65" s="11" customFormat="1" ht="22.8" customHeight="1" x14ac:dyDescent="0.25">
      <c r="B434" s="121"/>
      <c r="D434" s="122" t="s">
        <v>79</v>
      </c>
      <c r="E434" s="131" t="s">
        <v>8</v>
      </c>
      <c r="F434" s="131" t="s">
        <v>7046</v>
      </c>
      <c r="I434" s="124"/>
      <c r="J434" s="132">
        <f>BK434</f>
        <v>0</v>
      </c>
      <c r="L434" s="121"/>
      <c r="M434" s="126"/>
      <c r="P434" s="127">
        <f>SUM(P435:P461)</f>
        <v>0</v>
      </c>
      <c r="R434" s="127">
        <f>SUM(R435:R461)</f>
        <v>0</v>
      </c>
      <c r="T434" s="128">
        <f>SUM(T435:T461)</f>
        <v>0</v>
      </c>
      <c r="AR434" s="122" t="s">
        <v>22</v>
      </c>
      <c r="AT434" s="129" t="s">
        <v>79</v>
      </c>
      <c r="AU434" s="129" t="s">
        <v>22</v>
      </c>
      <c r="AY434" s="122" t="s">
        <v>192</v>
      </c>
      <c r="BK434" s="130">
        <f>SUM(BK435:BK461)</f>
        <v>0</v>
      </c>
    </row>
    <row r="435" spans="2:65" s="1" customFormat="1" ht="24.15" customHeight="1" x14ac:dyDescent="0.2">
      <c r="B435" s="33"/>
      <c r="C435" s="133" t="s">
        <v>3083</v>
      </c>
      <c r="D435" s="133" t="s">
        <v>194</v>
      </c>
      <c r="E435" s="134" t="s">
        <v>7047</v>
      </c>
      <c r="F435" s="135" t="s">
        <v>7048</v>
      </c>
      <c r="G435" s="136" t="s">
        <v>869</v>
      </c>
      <c r="H435" s="137">
        <v>1</v>
      </c>
      <c r="I435" s="138"/>
      <c r="J435" s="139">
        <f>ROUND(I435*H435,2)</f>
        <v>0</v>
      </c>
      <c r="K435" s="135" t="s">
        <v>20</v>
      </c>
      <c r="L435" s="33"/>
      <c r="M435" s="140" t="s">
        <v>20</v>
      </c>
      <c r="N435" s="141" t="s">
        <v>51</v>
      </c>
      <c r="P435" s="142">
        <f>O435*H435</f>
        <v>0</v>
      </c>
      <c r="Q435" s="142">
        <v>0</v>
      </c>
      <c r="R435" s="142">
        <f>Q435*H435</f>
        <v>0</v>
      </c>
      <c r="S435" s="142">
        <v>0</v>
      </c>
      <c r="T435" s="143">
        <f>S435*H435</f>
        <v>0</v>
      </c>
      <c r="AR435" s="144" t="s">
        <v>199</v>
      </c>
      <c r="AT435" s="144" t="s">
        <v>194</v>
      </c>
      <c r="AU435" s="144" t="s">
        <v>89</v>
      </c>
      <c r="AY435" s="18" t="s">
        <v>192</v>
      </c>
      <c r="BE435" s="145">
        <f>IF(N435="základní",J435,0)</f>
        <v>0</v>
      </c>
      <c r="BF435" s="145">
        <f>IF(N435="snížená",J435,0)</f>
        <v>0</v>
      </c>
      <c r="BG435" s="145">
        <f>IF(N435="zákl. přenesená",J435,0)</f>
        <v>0</v>
      </c>
      <c r="BH435" s="145">
        <f>IF(N435="sníž. přenesená",J435,0)</f>
        <v>0</v>
      </c>
      <c r="BI435" s="145">
        <f>IF(N435="nulová",J435,0)</f>
        <v>0</v>
      </c>
      <c r="BJ435" s="18" t="s">
        <v>22</v>
      </c>
      <c r="BK435" s="145">
        <f>ROUND(I435*H435,2)</f>
        <v>0</v>
      </c>
      <c r="BL435" s="18" t="s">
        <v>199</v>
      </c>
      <c r="BM435" s="144" t="s">
        <v>6582</v>
      </c>
    </row>
    <row r="436" spans="2:65" s="1" customFormat="1" ht="19.2" x14ac:dyDescent="0.2">
      <c r="B436" s="33"/>
      <c r="D436" s="151" t="s">
        <v>929</v>
      </c>
      <c r="F436" s="178" t="s">
        <v>7049</v>
      </c>
      <c r="I436" s="148"/>
      <c r="L436" s="33"/>
      <c r="M436" s="149"/>
      <c r="T436" s="54"/>
      <c r="AT436" s="18" t="s">
        <v>929</v>
      </c>
      <c r="AU436" s="18" t="s">
        <v>89</v>
      </c>
    </row>
    <row r="437" spans="2:65" s="1" customFormat="1" ht="16.5" customHeight="1" x14ac:dyDescent="0.2">
      <c r="B437" s="33"/>
      <c r="C437" s="133" t="s">
        <v>3090</v>
      </c>
      <c r="D437" s="133" t="s">
        <v>194</v>
      </c>
      <c r="E437" s="134" t="s">
        <v>7050</v>
      </c>
      <c r="F437" s="135" t="s">
        <v>6996</v>
      </c>
      <c r="G437" s="136" t="s">
        <v>869</v>
      </c>
      <c r="H437" s="137">
        <v>1</v>
      </c>
      <c r="I437" s="138"/>
      <c r="J437" s="139">
        <f>ROUND(I437*H437,2)</f>
        <v>0</v>
      </c>
      <c r="K437" s="135" t="s">
        <v>20</v>
      </c>
      <c r="L437" s="33"/>
      <c r="M437" s="140" t="s">
        <v>20</v>
      </c>
      <c r="N437" s="141" t="s">
        <v>51</v>
      </c>
      <c r="P437" s="142">
        <f>O437*H437</f>
        <v>0</v>
      </c>
      <c r="Q437" s="142">
        <v>0</v>
      </c>
      <c r="R437" s="142">
        <f>Q437*H437</f>
        <v>0</v>
      </c>
      <c r="S437" s="142">
        <v>0</v>
      </c>
      <c r="T437" s="143">
        <f>S437*H437</f>
        <v>0</v>
      </c>
      <c r="AR437" s="144" t="s">
        <v>199</v>
      </c>
      <c r="AT437" s="144" t="s">
        <v>194</v>
      </c>
      <c r="AU437" s="144" t="s">
        <v>89</v>
      </c>
      <c r="AY437" s="18" t="s">
        <v>192</v>
      </c>
      <c r="BE437" s="145">
        <f>IF(N437="základní",J437,0)</f>
        <v>0</v>
      </c>
      <c r="BF437" s="145">
        <f>IF(N437="snížená",J437,0)</f>
        <v>0</v>
      </c>
      <c r="BG437" s="145">
        <f>IF(N437="zákl. přenesená",J437,0)</f>
        <v>0</v>
      </c>
      <c r="BH437" s="145">
        <f>IF(N437="sníž. přenesená",J437,0)</f>
        <v>0</v>
      </c>
      <c r="BI437" s="145">
        <f>IF(N437="nulová",J437,0)</f>
        <v>0</v>
      </c>
      <c r="BJ437" s="18" t="s">
        <v>22</v>
      </c>
      <c r="BK437" s="145">
        <f>ROUND(I437*H437,2)</f>
        <v>0</v>
      </c>
      <c r="BL437" s="18" t="s">
        <v>199</v>
      </c>
      <c r="BM437" s="144" t="s">
        <v>6586</v>
      </c>
    </row>
    <row r="438" spans="2:65" s="1" customFormat="1" ht="24.15" customHeight="1" x14ac:dyDescent="0.2">
      <c r="B438" s="33"/>
      <c r="C438" s="133" t="s">
        <v>3096</v>
      </c>
      <c r="D438" s="133" t="s">
        <v>194</v>
      </c>
      <c r="E438" s="134" t="s">
        <v>7051</v>
      </c>
      <c r="F438" s="135" t="s">
        <v>7052</v>
      </c>
      <c r="G438" s="136" t="s">
        <v>869</v>
      </c>
      <c r="H438" s="137">
        <v>1</v>
      </c>
      <c r="I438" s="138"/>
      <c r="J438" s="139">
        <f>ROUND(I438*H438,2)</f>
        <v>0</v>
      </c>
      <c r="K438" s="135" t="s">
        <v>20</v>
      </c>
      <c r="L438" s="33"/>
      <c r="M438" s="140" t="s">
        <v>20</v>
      </c>
      <c r="N438" s="141" t="s">
        <v>51</v>
      </c>
      <c r="P438" s="142">
        <f>O438*H438</f>
        <v>0</v>
      </c>
      <c r="Q438" s="142">
        <v>0</v>
      </c>
      <c r="R438" s="142">
        <f>Q438*H438</f>
        <v>0</v>
      </c>
      <c r="S438" s="142">
        <v>0</v>
      </c>
      <c r="T438" s="143">
        <f>S438*H438</f>
        <v>0</v>
      </c>
      <c r="AR438" s="144" t="s">
        <v>199</v>
      </c>
      <c r="AT438" s="144" t="s">
        <v>194</v>
      </c>
      <c r="AU438" s="144" t="s">
        <v>89</v>
      </c>
      <c r="AY438" s="18" t="s">
        <v>192</v>
      </c>
      <c r="BE438" s="145">
        <f>IF(N438="základní",J438,0)</f>
        <v>0</v>
      </c>
      <c r="BF438" s="145">
        <f>IF(N438="snížená",J438,0)</f>
        <v>0</v>
      </c>
      <c r="BG438" s="145">
        <f>IF(N438="zákl. přenesená",J438,0)</f>
        <v>0</v>
      </c>
      <c r="BH438" s="145">
        <f>IF(N438="sníž. přenesená",J438,0)</f>
        <v>0</v>
      </c>
      <c r="BI438" s="145">
        <f>IF(N438="nulová",J438,0)</f>
        <v>0</v>
      </c>
      <c r="BJ438" s="18" t="s">
        <v>22</v>
      </c>
      <c r="BK438" s="145">
        <f>ROUND(I438*H438,2)</f>
        <v>0</v>
      </c>
      <c r="BL438" s="18" t="s">
        <v>199</v>
      </c>
      <c r="BM438" s="144" t="s">
        <v>6590</v>
      </c>
    </row>
    <row r="439" spans="2:65" s="1" customFormat="1" ht="28.8" x14ac:dyDescent="0.2">
      <c r="B439" s="33"/>
      <c r="D439" s="151" t="s">
        <v>929</v>
      </c>
      <c r="F439" s="178" t="s">
        <v>7053</v>
      </c>
      <c r="I439" s="148"/>
      <c r="L439" s="33"/>
      <c r="M439" s="149"/>
      <c r="T439" s="54"/>
      <c r="AT439" s="18" t="s">
        <v>929</v>
      </c>
      <c r="AU439" s="18" t="s">
        <v>89</v>
      </c>
    </row>
    <row r="440" spans="2:65" s="1" customFormat="1" ht="16.5" customHeight="1" x14ac:dyDescent="0.2">
      <c r="B440" s="33"/>
      <c r="C440" s="133" t="s">
        <v>3101</v>
      </c>
      <c r="D440" s="133" t="s">
        <v>194</v>
      </c>
      <c r="E440" s="134" t="s">
        <v>7054</v>
      </c>
      <c r="F440" s="135" t="s">
        <v>7001</v>
      </c>
      <c r="G440" s="136" t="s">
        <v>869</v>
      </c>
      <c r="H440" s="137">
        <v>1</v>
      </c>
      <c r="I440" s="138"/>
      <c r="J440" s="139">
        <f>ROUND(I440*H440,2)</f>
        <v>0</v>
      </c>
      <c r="K440" s="135" t="s">
        <v>20</v>
      </c>
      <c r="L440" s="33"/>
      <c r="M440" s="140" t="s">
        <v>20</v>
      </c>
      <c r="N440" s="141" t="s">
        <v>51</v>
      </c>
      <c r="P440" s="142">
        <f>O440*H440</f>
        <v>0</v>
      </c>
      <c r="Q440" s="142">
        <v>0</v>
      </c>
      <c r="R440" s="142">
        <f>Q440*H440</f>
        <v>0</v>
      </c>
      <c r="S440" s="142">
        <v>0</v>
      </c>
      <c r="T440" s="143">
        <f>S440*H440</f>
        <v>0</v>
      </c>
      <c r="AR440" s="144" t="s">
        <v>199</v>
      </c>
      <c r="AT440" s="144" t="s">
        <v>194</v>
      </c>
      <c r="AU440" s="144" t="s">
        <v>89</v>
      </c>
      <c r="AY440" s="18" t="s">
        <v>192</v>
      </c>
      <c r="BE440" s="145">
        <f>IF(N440="základní",J440,0)</f>
        <v>0</v>
      </c>
      <c r="BF440" s="145">
        <f>IF(N440="snížená",J440,0)</f>
        <v>0</v>
      </c>
      <c r="BG440" s="145">
        <f>IF(N440="zákl. přenesená",J440,0)</f>
        <v>0</v>
      </c>
      <c r="BH440" s="145">
        <f>IF(N440="sníž. přenesená",J440,0)</f>
        <v>0</v>
      </c>
      <c r="BI440" s="145">
        <f>IF(N440="nulová",J440,0)</f>
        <v>0</v>
      </c>
      <c r="BJ440" s="18" t="s">
        <v>22</v>
      </c>
      <c r="BK440" s="145">
        <f>ROUND(I440*H440,2)</f>
        <v>0</v>
      </c>
      <c r="BL440" s="18" t="s">
        <v>199</v>
      </c>
      <c r="BM440" s="144" t="s">
        <v>6594</v>
      </c>
    </row>
    <row r="441" spans="2:65" s="1" customFormat="1" ht="16.5" customHeight="1" x14ac:dyDescent="0.2">
      <c r="B441" s="33"/>
      <c r="C441" s="133" t="s">
        <v>6571</v>
      </c>
      <c r="D441" s="133" t="s">
        <v>194</v>
      </c>
      <c r="E441" s="134" t="s">
        <v>7055</v>
      </c>
      <c r="F441" s="135" t="s">
        <v>7003</v>
      </c>
      <c r="G441" s="136" t="s">
        <v>869</v>
      </c>
      <c r="H441" s="137">
        <v>1</v>
      </c>
      <c r="I441" s="138"/>
      <c r="J441" s="139">
        <f>ROUND(I441*H441,2)</f>
        <v>0</v>
      </c>
      <c r="K441" s="135" t="s">
        <v>20</v>
      </c>
      <c r="L441" s="33"/>
      <c r="M441" s="140" t="s">
        <v>20</v>
      </c>
      <c r="N441" s="141" t="s">
        <v>51</v>
      </c>
      <c r="P441" s="142">
        <f>O441*H441</f>
        <v>0</v>
      </c>
      <c r="Q441" s="142">
        <v>0</v>
      </c>
      <c r="R441" s="142">
        <f>Q441*H441</f>
        <v>0</v>
      </c>
      <c r="S441" s="142">
        <v>0</v>
      </c>
      <c r="T441" s="143">
        <f>S441*H441</f>
        <v>0</v>
      </c>
      <c r="AR441" s="144" t="s">
        <v>199</v>
      </c>
      <c r="AT441" s="144" t="s">
        <v>194</v>
      </c>
      <c r="AU441" s="144" t="s">
        <v>89</v>
      </c>
      <c r="AY441" s="18" t="s">
        <v>192</v>
      </c>
      <c r="BE441" s="145">
        <f>IF(N441="základní",J441,0)</f>
        <v>0</v>
      </c>
      <c r="BF441" s="145">
        <f>IF(N441="snížená",J441,0)</f>
        <v>0</v>
      </c>
      <c r="BG441" s="145">
        <f>IF(N441="zákl. přenesená",J441,0)</f>
        <v>0</v>
      </c>
      <c r="BH441" s="145">
        <f>IF(N441="sníž. přenesená",J441,0)</f>
        <v>0</v>
      </c>
      <c r="BI441" s="145">
        <f>IF(N441="nulová",J441,0)</f>
        <v>0</v>
      </c>
      <c r="BJ441" s="18" t="s">
        <v>22</v>
      </c>
      <c r="BK441" s="145">
        <f>ROUND(I441*H441,2)</f>
        <v>0</v>
      </c>
      <c r="BL441" s="18" t="s">
        <v>199</v>
      </c>
      <c r="BM441" s="144" t="s">
        <v>6597</v>
      </c>
    </row>
    <row r="442" spans="2:65" s="1" customFormat="1" ht="19.2" x14ac:dyDescent="0.2">
      <c r="B442" s="33"/>
      <c r="D442" s="151" t="s">
        <v>929</v>
      </c>
      <c r="F442" s="178" t="s">
        <v>7004</v>
      </c>
      <c r="I442" s="148"/>
      <c r="L442" s="33"/>
      <c r="M442" s="149"/>
      <c r="T442" s="54"/>
      <c r="AT442" s="18" t="s">
        <v>929</v>
      </c>
      <c r="AU442" s="18" t="s">
        <v>89</v>
      </c>
    </row>
    <row r="443" spans="2:65" s="1" customFormat="1" ht="16.5" customHeight="1" x14ac:dyDescent="0.2">
      <c r="B443" s="33"/>
      <c r="C443" s="133" t="s">
        <v>6299</v>
      </c>
      <c r="D443" s="133" t="s">
        <v>194</v>
      </c>
      <c r="E443" s="134" t="s">
        <v>7056</v>
      </c>
      <c r="F443" s="135" t="s">
        <v>7006</v>
      </c>
      <c r="G443" s="136" t="s">
        <v>869</v>
      </c>
      <c r="H443" s="137">
        <v>1</v>
      </c>
      <c r="I443" s="138"/>
      <c r="J443" s="139">
        <f>ROUND(I443*H443,2)</f>
        <v>0</v>
      </c>
      <c r="K443" s="135" t="s">
        <v>20</v>
      </c>
      <c r="L443" s="33"/>
      <c r="M443" s="140" t="s">
        <v>20</v>
      </c>
      <c r="N443" s="141" t="s">
        <v>51</v>
      </c>
      <c r="P443" s="142">
        <f>O443*H443</f>
        <v>0</v>
      </c>
      <c r="Q443" s="142">
        <v>0</v>
      </c>
      <c r="R443" s="142">
        <f>Q443*H443</f>
        <v>0</v>
      </c>
      <c r="S443" s="142">
        <v>0</v>
      </c>
      <c r="T443" s="143">
        <f>S443*H443</f>
        <v>0</v>
      </c>
      <c r="AR443" s="144" t="s">
        <v>199</v>
      </c>
      <c r="AT443" s="144" t="s">
        <v>194</v>
      </c>
      <c r="AU443" s="144" t="s">
        <v>89</v>
      </c>
      <c r="AY443" s="18" t="s">
        <v>192</v>
      </c>
      <c r="BE443" s="145">
        <f>IF(N443="základní",J443,0)</f>
        <v>0</v>
      </c>
      <c r="BF443" s="145">
        <f>IF(N443="snížená",J443,0)</f>
        <v>0</v>
      </c>
      <c r="BG443" s="145">
        <f>IF(N443="zákl. přenesená",J443,0)</f>
        <v>0</v>
      </c>
      <c r="BH443" s="145">
        <f>IF(N443="sníž. přenesená",J443,0)</f>
        <v>0</v>
      </c>
      <c r="BI443" s="145">
        <f>IF(N443="nulová",J443,0)</f>
        <v>0</v>
      </c>
      <c r="BJ443" s="18" t="s">
        <v>22</v>
      </c>
      <c r="BK443" s="145">
        <f>ROUND(I443*H443,2)</f>
        <v>0</v>
      </c>
      <c r="BL443" s="18" t="s">
        <v>199</v>
      </c>
      <c r="BM443" s="144" t="s">
        <v>6598</v>
      </c>
    </row>
    <row r="444" spans="2:65" s="1" customFormat="1" ht="24.15" customHeight="1" x14ac:dyDescent="0.2">
      <c r="B444" s="33"/>
      <c r="C444" s="133" t="s">
        <v>6579</v>
      </c>
      <c r="D444" s="133" t="s">
        <v>194</v>
      </c>
      <c r="E444" s="134" t="s">
        <v>7057</v>
      </c>
      <c r="F444" s="135" t="s">
        <v>7008</v>
      </c>
      <c r="G444" s="136" t="s">
        <v>869</v>
      </c>
      <c r="H444" s="137">
        <v>1</v>
      </c>
      <c r="I444" s="138"/>
      <c r="J444" s="139">
        <f>ROUND(I444*H444,2)</f>
        <v>0</v>
      </c>
      <c r="K444" s="135" t="s">
        <v>20</v>
      </c>
      <c r="L444" s="33"/>
      <c r="M444" s="140" t="s">
        <v>20</v>
      </c>
      <c r="N444" s="141" t="s">
        <v>51</v>
      </c>
      <c r="P444" s="142">
        <f>O444*H444</f>
        <v>0</v>
      </c>
      <c r="Q444" s="142">
        <v>0</v>
      </c>
      <c r="R444" s="142">
        <f>Q444*H444</f>
        <v>0</v>
      </c>
      <c r="S444" s="142">
        <v>0</v>
      </c>
      <c r="T444" s="143">
        <f>S444*H444</f>
        <v>0</v>
      </c>
      <c r="AR444" s="144" t="s">
        <v>199</v>
      </c>
      <c r="AT444" s="144" t="s">
        <v>194</v>
      </c>
      <c r="AU444" s="144" t="s">
        <v>89</v>
      </c>
      <c r="AY444" s="18" t="s">
        <v>192</v>
      </c>
      <c r="BE444" s="145">
        <f>IF(N444="základní",J444,0)</f>
        <v>0</v>
      </c>
      <c r="BF444" s="145">
        <f>IF(N444="snížená",J444,0)</f>
        <v>0</v>
      </c>
      <c r="BG444" s="145">
        <f>IF(N444="zákl. přenesená",J444,0)</f>
        <v>0</v>
      </c>
      <c r="BH444" s="145">
        <f>IF(N444="sníž. přenesená",J444,0)</f>
        <v>0</v>
      </c>
      <c r="BI444" s="145">
        <f>IF(N444="nulová",J444,0)</f>
        <v>0</v>
      </c>
      <c r="BJ444" s="18" t="s">
        <v>22</v>
      </c>
      <c r="BK444" s="145">
        <f>ROUND(I444*H444,2)</f>
        <v>0</v>
      </c>
      <c r="BL444" s="18" t="s">
        <v>199</v>
      </c>
      <c r="BM444" s="144" t="s">
        <v>6600</v>
      </c>
    </row>
    <row r="445" spans="2:65" s="1" customFormat="1" ht="19.2" x14ac:dyDescent="0.2">
      <c r="B445" s="33"/>
      <c r="D445" s="151" t="s">
        <v>929</v>
      </c>
      <c r="F445" s="178" t="s">
        <v>7058</v>
      </c>
      <c r="I445" s="148"/>
      <c r="L445" s="33"/>
      <c r="M445" s="149"/>
      <c r="T445" s="54"/>
      <c r="AT445" s="18" t="s">
        <v>929</v>
      </c>
      <c r="AU445" s="18" t="s">
        <v>89</v>
      </c>
    </row>
    <row r="446" spans="2:65" s="1" customFormat="1" ht="16.5" customHeight="1" x14ac:dyDescent="0.2">
      <c r="B446" s="33"/>
      <c r="C446" s="133" t="s">
        <v>6302</v>
      </c>
      <c r="D446" s="133" t="s">
        <v>194</v>
      </c>
      <c r="E446" s="134" t="s">
        <v>7059</v>
      </c>
      <c r="F446" s="135" t="s">
        <v>7011</v>
      </c>
      <c r="G446" s="136" t="s">
        <v>869</v>
      </c>
      <c r="H446" s="137">
        <v>1</v>
      </c>
      <c r="I446" s="138"/>
      <c r="J446" s="139">
        <f>ROUND(I446*H446,2)</f>
        <v>0</v>
      </c>
      <c r="K446" s="135" t="s">
        <v>20</v>
      </c>
      <c r="L446" s="33"/>
      <c r="M446" s="140" t="s">
        <v>20</v>
      </c>
      <c r="N446" s="141" t="s">
        <v>51</v>
      </c>
      <c r="P446" s="142">
        <f>O446*H446</f>
        <v>0</v>
      </c>
      <c r="Q446" s="142">
        <v>0</v>
      </c>
      <c r="R446" s="142">
        <f>Q446*H446</f>
        <v>0</v>
      </c>
      <c r="S446" s="142">
        <v>0</v>
      </c>
      <c r="T446" s="143">
        <f>S446*H446</f>
        <v>0</v>
      </c>
      <c r="AR446" s="144" t="s">
        <v>199</v>
      </c>
      <c r="AT446" s="144" t="s">
        <v>194</v>
      </c>
      <c r="AU446" s="144" t="s">
        <v>89</v>
      </c>
      <c r="AY446" s="18" t="s">
        <v>192</v>
      </c>
      <c r="BE446" s="145">
        <f>IF(N446="základní",J446,0)</f>
        <v>0</v>
      </c>
      <c r="BF446" s="145">
        <f>IF(N446="snížená",J446,0)</f>
        <v>0</v>
      </c>
      <c r="BG446" s="145">
        <f>IF(N446="zákl. přenesená",J446,0)</f>
        <v>0</v>
      </c>
      <c r="BH446" s="145">
        <f>IF(N446="sníž. přenesená",J446,0)</f>
        <v>0</v>
      </c>
      <c r="BI446" s="145">
        <f>IF(N446="nulová",J446,0)</f>
        <v>0</v>
      </c>
      <c r="BJ446" s="18" t="s">
        <v>22</v>
      </c>
      <c r="BK446" s="145">
        <f>ROUND(I446*H446,2)</f>
        <v>0</v>
      </c>
      <c r="BL446" s="18" t="s">
        <v>199</v>
      </c>
      <c r="BM446" s="144" t="s">
        <v>6604</v>
      </c>
    </row>
    <row r="447" spans="2:65" s="1" customFormat="1" ht="16.5" customHeight="1" x14ac:dyDescent="0.2">
      <c r="B447" s="33"/>
      <c r="C447" s="133" t="s">
        <v>3120</v>
      </c>
      <c r="D447" s="133" t="s">
        <v>194</v>
      </c>
      <c r="E447" s="134" t="s">
        <v>7060</v>
      </c>
      <c r="F447" s="135" t="s">
        <v>7061</v>
      </c>
      <c r="G447" s="136" t="s">
        <v>269</v>
      </c>
      <c r="H447" s="137">
        <v>30</v>
      </c>
      <c r="I447" s="138"/>
      <c r="J447" s="139">
        <f>ROUND(I447*H447,2)</f>
        <v>0</v>
      </c>
      <c r="K447" s="135" t="s">
        <v>20</v>
      </c>
      <c r="L447" s="33"/>
      <c r="M447" s="140" t="s">
        <v>20</v>
      </c>
      <c r="N447" s="141" t="s">
        <v>51</v>
      </c>
      <c r="P447" s="142">
        <f>O447*H447</f>
        <v>0</v>
      </c>
      <c r="Q447" s="142">
        <v>0</v>
      </c>
      <c r="R447" s="142">
        <f>Q447*H447</f>
        <v>0</v>
      </c>
      <c r="S447" s="142">
        <v>0</v>
      </c>
      <c r="T447" s="143">
        <f>S447*H447</f>
        <v>0</v>
      </c>
      <c r="AR447" s="144" t="s">
        <v>199</v>
      </c>
      <c r="AT447" s="144" t="s">
        <v>194</v>
      </c>
      <c r="AU447" s="144" t="s">
        <v>89</v>
      </c>
      <c r="AY447" s="18" t="s">
        <v>192</v>
      </c>
      <c r="BE447" s="145">
        <f>IF(N447="základní",J447,0)</f>
        <v>0</v>
      </c>
      <c r="BF447" s="145">
        <f>IF(N447="snížená",J447,0)</f>
        <v>0</v>
      </c>
      <c r="BG447" s="145">
        <f>IF(N447="zákl. přenesená",J447,0)</f>
        <v>0</v>
      </c>
      <c r="BH447" s="145">
        <f>IF(N447="sníž. přenesená",J447,0)</f>
        <v>0</v>
      </c>
      <c r="BI447" s="145">
        <f>IF(N447="nulová",J447,0)</f>
        <v>0</v>
      </c>
      <c r="BJ447" s="18" t="s">
        <v>22</v>
      </c>
      <c r="BK447" s="145">
        <f>ROUND(I447*H447,2)</f>
        <v>0</v>
      </c>
      <c r="BL447" s="18" t="s">
        <v>199</v>
      </c>
      <c r="BM447" s="144" t="s">
        <v>6607</v>
      </c>
    </row>
    <row r="448" spans="2:65" s="1" customFormat="1" ht="28.8" x14ac:dyDescent="0.2">
      <c r="B448" s="33"/>
      <c r="D448" s="151" t="s">
        <v>929</v>
      </c>
      <c r="F448" s="178" t="s">
        <v>7014</v>
      </c>
      <c r="I448" s="148"/>
      <c r="L448" s="33"/>
      <c r="M448" s="149"/>
      <c r="T448" s="54"/>
      <c r="AT448" s="18" t="s">
        <v>929</v>
      </c>
      <c r="AU448" s="18" t="s">
        <v>89</v>
      </c>
    </row>
    <row r="449" spans="2:65" s="1" customFormat="1" ht="16.5" customHeight="1" x14ac:dyDescent="0.2">
      <c r="B449" s="33"/>
      <c r="C449" s="133" t="s">
        <v>3125</v>
      </c>
      <c r="D449" s="133" t="s">
        <v>194</v>
      </c>
      <c r="E449" s="134" t="s">
        <v>7062</v>
      </c>
      <c r="F449" s="135" t="s">
        <v>7016</v>
      </c>
      <c r="G449" s="136" t="s">
        <v>269</v>
      </c>
      <c r="H449" s="137">
        <v>30</v>
      </c>
      <c r="I449" s="138"/>
      <c r="J449" s="139">
        <f>ROUND(I449*H449,2)</f>
        <v>0</v>
      </c>
      <c r="K449" s="135" t="s">
        <v>20</v>
      </c>
      <c r="L449" s="33"/>
      <c r="M449" s="140" t="s">
        <v>20</v>
      </c>
      <c r="N449" s="141" t="s">
        <v>51</v>
      </c>
      <c r="P449" s="142">
        <f>O449*H449</f>
        <v>0</v>
      </c>
      <c r="Q449" s="142">
        <v>0</v>
      </c>
      <c r="R449" s="142">
        <f>Q449*H449</f>
        <v>0</v>
      </c>
      <c r="S449" s="142">
        <v>0</v>
      </c>
      <c r="T449" s="143">
        <f>S449*H449</f>
        <v>0</v>
      </c>
      <c r="AR449" s="144" t="s">
        <v>199</v>
      </c>
      <c r="AT449" s="144" t="s">
        <v>194</v>
      </c>
      <c r="AU449" s="144" t="s">
        <v>89</v>
      </c>
      <c r="AY449" s="18" t="s">
        <v>192</v>
      </c>
      <c r="BE449" s="145">
        <f>IF(N449="základní",J449,0)</f>
        <v>0</v>
      </c>
      <c r="BF449" s="145">
        <f>IF(N449="snížená",J449,0)</f>
        <v>0</v>
      </c>
      <c r="BG449" s="145">
        <f>IF(N449="zákl. přenesená",J449,0)</f>
        <v>0</v>
      </c>
      <c r="BH449" s="145">
        <f>IF(N449="sníž. přenesená",J449,0)</f>
        <v>0</v>
      </c>
      <c r="BI449" s="145">
        <f>IF(N449="nulová",J449,0)</f>
        <v>0</v>
      </c>
      <c r="BJ449" s="18" t="s">
        <v>22</v>
      </c>
      <c r="BK449" s="145">
        <f>ROUND(I449*H449,2)</f>
        <v>0</v>
      </c>
      <c r="BL449" s="18" t="s">
        <v>199</v>
      </c>
      <c r="BM449" s="144" t="s">
        <v>6610</v>
      </c>
    </row>
    <row r="450" spans="2:65" s="1" customFormat="1" ht="16.5" customHeight="1" x14ac:dyDescent="0.2">
      <c r="B450" s="33"/>
      <c r="C450" s="133" t="s">
        <v>3130</v>
      </c>
      <c r="D450" s="133" t="s">
        <v>194</v>
      </c>
      <c r="E450" s="134" t="s">
        <v>7063</v>
      </c>
      <c r="F450" s="135" t="s">
        <v>7018</v>
      </c>
      <c r="G450" s="136" t="s">
        <v>869</v>
      </c>
      <c r="H450" s="137">
        <v>1</v>
      </c>
      <c r="I450" s="138"/>
      <c r="J450" s="139">
        <f>ROUND(I450*H450,2)</f>
        <v>0</v>
      </c>
      <c r="K450" s="135" t="s">
        <v>20</v>
      </c>
      <c r="L450" s="33"/>
      <c r="M450" s="140" t="s">
        <v>20</v>
      </c>
      <c r="N450" s="141" t="s">
        <v>51</v>
      </c>
      <c r="P450" s="142">
        <f>O450*H450</f>
        <v>0</v>
      </c>
      <c r="Q450" s="142">
        <v>0</v>
      </c>
      <c r="R450" s="142">
        <f>Q450*H450</f>
        <v>0</v>
      </c>
      <c r="S450" s="142">
        <v>0</v>
      </c>
      <c r="T450" s="143">
        <f>S450*H450</f>
        <v>0</v>
      </c>
      <c r="AR450" s="144" t="s">
        <v>199</v>
      </c>
      <c r="AT450" s="144" t="s">
        <v>194</v>
      </c>
      <c r="AU450" s="144" t="s">
        <v>89</v>
      </c>
      <c r="AY450" s="18" t="s">
        <v>192</v>
      </c>
      <c r="BE450" s="145">
        <f>IF(N450="základní",J450,0)</f>
        <v>0</v>
      </c>
      <c r="BF450" s="145">
        <f>IF(N450="snížená",J450,0)</f>
        <v>0</v>
      </c>
      <c r="BG450" s="145">
        <f>IF(N450="zákl. přenesená",J450,0)</f>
        <v>0</v>
      </c>
      <c r="BH450" s="145">
        <f>IF(N450="sníž. přenesená",J450,0)</f>
        <v>0</v>
      </c>
      <c r="BI450" s="145">
        <f>IF(N450="nulová",J450,0)</f>
        <v>0</v>
      </c>
      <c r="BJ450" s="18" t="s">
        <v>22</v>
      </c>
      <c r="BK450" s="145">
        <f>ROUND(I450*H450,2)</f>
        <v>0</v>
      </c>
      <c r="BL450" s="18" t="s">
        <v>199</v>
      </c>
      <c r="BM450" s="144" t="s">
        <v>7064</v>
      </c>
    </row>
    <row r="451" spans="2:65" s="1" customFormat="1" ht="19.2" x14ac:dyDescent="0.2">
      <c r="B451" s="33"/>
      <c r="D451" s="151" t="s">
        <v>929</v>
      </c>
      <c r="F451" s="178" t="s">
        <v>7019</v>
      </c>
      <c r="I451" s="148"/>
      <c r="L451" s="33"/>
      <c r="M451" s="149"/>
      <c r="T451" s="54"/>
      <c r="AT451" s="18" t="s">
        <v>929</v>
      </c>
      <c r="AU451" s="18" t="s">
        <v>89</v>
      </c>
    </row>
    <row r="452" spans="2:65" s="1" customFormat="1" ht="16.5" customHeight="1" x14ac:dyDescent="0.2">
      <c r="B452" s="33"/>
      <c r="C452" s="133" t="s">
        <v>3137</v>
      </c>
      <c r="D452" s="133" t="s">
        <v>194</v>
      </c>
      <c r="E452" s="134" t="s">
        <v>7065</v>
      </c>
      <c r="F452" s="135" t="s">
        <v>7021</v>
      </c>
      <c r="G452" s="136" t="s">
        <v>869</v>
      </c>
      <c r="H452" s="137">
        <v>1</v>
      </c>
      <c r="I452" s="138"/>
      <c r="J452" s="139">
        <f>ROUND(I452*H452,2)</f>
        <v>0</v>
      </c>
      <c r="K452" s="135" t="s">
        <v>20</v>
      </c>
      <c r="L452" s="33"/>
      <c r="M452" s="140" t="s">
        <v>20</v>
      </c>
      <c r="N452" s="141" t="s">
        <v>51</v>
      </c>
      <c r="P452" s="142">
        <f>O452*H452</f>
        <v>0</v>
      </c>
      <c r="Q452" s="142">
        <v>0</v>
      </c>
      <c r="R452" s="142">
        <f>Q452*H452</f>
        <v>0</v>
      </c>
      <c r="S452" s="142">
        <v>0</v>
      </c>
      <c r="T452" s="143">
        <f>S452*H452</f>
        <v>0</v>
      </c>
      <c r="AR452" s="144" t="s">
        <v>199</v>
      </c>
      <c r="AT452" s="144" t="s">
        <v>194</v>
      </c>
      <c r="AU452" s="144" t="s">
        <v>89</v>
      </c>
      <c r="AY452" s="18" t="s">
        <v>192</v>
      </c>
      <c r="BE452" s="145">
        <f>IF(N452="základní",J452,0)</f>
        <v>0</v>
      </c>
      <c r="BF452" s="145">
        <f>IF(N452="snížená",J452,0)</f>
        <v>0</v>
      </c>
      <c r="BG452" s="145">
        <f>IF(N452="zákl. přenesená",J452,0)</f>
        <v>0</v>
      </c>
      <c r="BH452" s="145">
        <f>IF(N452="sníž. přenesená",J452,0)</f>
        <v>0</v>
      </c>
      <c r="BI452" s="145">
        <f>IF(N452="nulová",J452,0)</f>
        <v>0</v>
      </c>
      <c r="BJ452" s="18" t="s">
        <v>22</v>
      </c>
      <c r="BK452" s="145">
        <f>ROUND(I452*H452,2)</f>
        <v>0</v>
      </c>
      <c r="BL452" s="18" t="s">
        <v>199</v>
      </c>
      <c r="BM452" s="144" t="s">
        <v>7066</v>
      </c>
    </row>
    <row r="453" spans="2:65" s="1" customFormat="1" ht="21.75" customHeight="1" x14ac:dyDescent="0.2">
      <c r="B453" s="33"/>
      <c r="C453" s="133" t="s">
        <v>6599</v>
      </c>
      <c r="D453" s="133" t="s">
        <v>194</v>
      </c>
      <c r="E453" s="134" t="s">
        <v>7067</v>
      </c>
      <c r="F453" s="135" t="s">
        <v>7023</v>
      </c>
      <c r="G453" s="136" t="s">
        <v>269</v>
      </c>
      <c r="H453" s="137">
        <v>50</v>
      </c>
      <c r="I453" s="138"/>
      <c r="J453" s="139">
        <f>ROUND(I453*H453,2)</f>
        <v>0</v>
      </c>
      <c r="K453" s="135" t="s">
        <v>20</v>
      </c>
      <c r="L453" s="33"/>
      <c r="M453" s="140" t="s">
        <v>20</v>
      </c>
      <c r="N453" s="141" t="s">
        <v>51</v>
      </c>
      <c r="P453" s="142">
        <f>O453*H453</f>
        <v>0</v>
      </c>
      <c r="Q453" s="142">
        <v>0</v>
      </c>
      <c r="R453" s="142">
        <f>Q453*H453</f>
        <v>0</v>
      </c>
      <c r="S453" s="142">
        <v>0</v>
      </c>
      <c r="T453" s="143">
        <f>S453*H453</f>
        <v>0</v>
      </c>
      <c r="AR453" s="144" t="s">
        <v>199</v>
      </c>
      <c r="AT453" s="144" t="s">
        <v>194</v>
      </c>
      <c r="AU453" s="144" t="s">
        <v>89</v>
      </c>
      <c r="AY453" s="18" t="s">
        <v>192</v>
      </c>
      <c r="BE453" s="145">
        <f>IF(N453="základní",J453,0)</f>
        <v>0</v>
      </c>
      <c r="BF453" s="145">
        <f>IF(N453="snížená",J453,0)</f>
        <v>0</v>
      </c>
      <c r="BG453" s="145">
        <f>IF(N453="zákl. přenesená",J453,0)</f>
        <v>0</v>
      </c>
      <c r="BH453" s="145">
        <f>IF(N453="sníž. přenesená",J453,0)</f>
        <v>0</v>
      </c>
      <c r="BI453" s="145">
        <f>IF(N453="nulová",J453,0)</f>
        <v>0</v>
      </c>
      <c r="BJ453" s="18" t="s">
        <v>22</v>
      </c>
      <c r="BK453" s="145">
        <f>ROUND(I453*H453,2)</f>
        <v>0</v>
      </c>
      <c r="BL453" s="18" t="s">
        <v>199</v>
      </c>
      <c r="BM453" s="144" t="s">
        <v>7068</v>
      </c>
    </row>
    <row r="454" spans="2:65" s="1" customFormat="1" ht="19.2" x14ac:dyDescent="0.2">
      <c r="B454" s="33"/>
      <c r="D454" s="151" t="s">
        <v>929</v>
      </c>
      <c r="F454" s="178" t="s">
        <v>7069</v>
      </c>
      <c r="I454" s="148"/>
      <c r="L454" s="33"/>
      <c r="M454" s="149"/>
      <c r="T454" s="54"/>
      <c r="AT454" s="18" t="s">
        <v>929</v>
      </c>
      <c r="AU454" s="18" t="s">
        <v>89</v>
      </c>
    </row>
    <row r="455" spans="2:65" s="1" customFormat="1" ht="16.5" customHeight="1" x14ac:dyDescent="0.2">
      <c r="B455" s="33"/>
      <c r="C455" s="133" t="s">
        <v>3149</v>
      </c>
      <c r="D455" s="133" t="s">
        <v>194</v>
      </c>
      <c r="E455" s="134" t="s">
        <v>7070</v>
      </c>
      <c r="F455" s="135" t="s">
        <v>7026</v>
      </c>
      <c r="G455" s="136" t="s">
        <v>269</v>
      </c>
      <c r="H455" s="137">
        <v>50</v>
      </c>
      <c r="I455" s="138"/>
      <c r="J455" s="139">
        <f>ROUND(I455*H455,2)</f>
        <v>0</v>
      </c>
      <c r="K455" s="135" t="s">
        <v>20</v>
      </c>
      <c r="L455" s="33"/>
      <c r="M455" s="140" t="s">
        <v>20</v>
      </c>
      <c r="N455" s="141" t="s">
        <v>51</v>
      </c>
      <c r="P455" s="142">
        <f>O455*H455</f>
        <v>0</v>
      </c>
      <c r="Q455" s="142">
        <v>0</v>
      </c>
      <c r="R455" s="142">
        <f>Q455*H455</f>
        <v>0</v>
      </c>
      <c r="S455" s="142">
        <v>0</v>
      </c>
      <c r="T455" s="143">
        <f>S455*H455</f>
        <v>0</v>
      </c>
      <c r="AR455" s="144" t="s">
        <v>199</v>
      </c>
      <c r="AT455" s="144" t="s">
        <v>194</v>
      </c>
      <c r="AU455" s="144" t="s">
        <v>89</v>
      </c>
      <c r="AY455" s="18" t="s">
        <v>192</v>
      </c>
      <c r="BE455" s="145">
        <f>IF(N455="základní",J455,0)</f>
        <v>0</v>
      </c>
      <c r="BF455" s="145">
        <f>IF(N455="snížená",J455,0)</f>
        <v>0</v>
      </c>
      <c r="BG455" s="145">
        <f>IF(N455="zákl. přenesená",J455,0)</f>
        <v>0</v>
      </c>
      <c r="BH455" s="145">
        <f>IF(N455="sníž. přenesená",J455,0)</f>
        <v>0</v>
      </c>
      <c r="BI455" s="145">
        <f>IF(N455="nulová",J455,0)</f>
        <v>0</v>
      </c>
      <c r="BJ455" s="18" t="s">
        <v>22</v>
      </c>
      <c r="BK455" s="145">
        <f>ROUND(I455*H455,2)</f>
        <v>0</v>
      </c>
      <c r="BL455" s="18" t="s">
        <v>199</v>
      </c>
      <c r="BM455" s="144" t="s">
        <v>7071</v>
      </c>
    </row>
    <row r="456" spans="2:65" s="1" customFormat="1" ht="24.15" customHeight="1" x14ac:dyDescent="0.2">
      <c r="B456" s="33"/>
      <c r="C456" s="133" t="s">
        <v>3158</v>
      </c>
      <c r="D456" s="133" t="s">
        <v>194</v>
      </c>
      <c r="E456" s="134" t="s">
        <v>7072</v>
      </c>
      <c r="F456" s="135" t="s">
        <v>7028</v>
      </c>
      <c r="G456" s="136" t="s">
        <v>869</v>
      </c>
      <c r="H456" s="137">
        <v>1</v>
      </c>
      <c r="I456" s="138"/>
      <c r="J456" s="139">
        <f>ROUND(I456*H456,2)</f>
        <v>0</v>
      </c>
      <c r="K456" s="135" t="s">
        <v>20</v>
      </c>
      <c r="L456" s="33"/>
      <c r="M456" s="140" t="s">
        <v>20</v>
      </c>
      <c r="N456" s="141" t="s">
        <v>51</v>
      </c>
      <c r="P456" s="142">
        <f>O456*H456</f>
        <v>0</v>
      </c>
      <c r="Q456" s="142">
        <v>0</v>
      </c>
      <c r="R456" s="142">
        <f>Q456*H456</f>
        <v>0</v>
      </c>
      <c r="S456" s="142">
        <v>0</v>
      </c>
      <c r="T456" s="143">
        <f>S456*H456</f>
        <v>0</v>
      </c>
      <c r="AR456" s="144" t="s">
        <v>199</v>
      </c>
      <c r="AT456" s="144" t="s">
        <v>194</v>
      </c>
      <c r="AU456" s="144" t="s">
        <v>89</v>
      </c>
      <c r="AY456" s="18" t="s">
        <v>192</v>
      </c>
      <c r="BE456" s="145">
        <f>IF(N456="základní",J456,0)</f>
        <v>0</v>
      </c>
      <c r="BF456" s="145">
        <f>IF(N456="snížená",J456,0)</f>
        <v>0</v>
      </c>
      <c r="BG456" s="145">
        <f>IF(N456="zákl. přenesená",J456,0)</f>
        <v>0</v>
      </c>
      <c r="BH456" s="145">
        <f>IF(N456="sníž. přenesená",J456,0)</f>
        <v>0</v>
      </c>
      <c r="BI456" s="145">
        <f>IF(N456="nulová",J456,0)</f>
        <v>0</v>
      </c>
      <c r="BJ456" s="18" t="s">
        <v>22</v>
      </c>
      <c r="BK456" s="145">
        <f>ROUND(I456*H456,2)</f>
        <v>0</v>
      </c>
      <c r="BL456" s="18" t="s">
        <v>199</v>
      </c>
      <c r="BM456" s="144" t="s">
        <v>7073</v>
      </c>
    </row>
    <row r="457" spans="2:65" s="1" customFormat="1" ht="19.2" x14ac:dyDescent="0.2">
      <c r="B457" s="33"/>
      <c r="D457" s="151" t="s">
        <v>929</v>
      </c>
      <c r="F457" s="178" t="s">
        <v>7074</v>
      </c>
      <c r="I457" s="148"/>
      <c r="L457" s="33"/>
      <c r="M457" s="149"/>
      <c r="T457" s="54"/>
      <c r="AT457" s="18" t="s">
        <v>929</v>
      </c>
      <c r="AU457" s="18" t="s">
        <v>89</v>
      </c>
    </row>
    <row r="458" spans="2:65" s="1" customFormat="1" ht="16.5" customHeight="1" x14ac:dyDescent="0.2">
      <c r="B458" s="33"/>
      <c r="C458" s="133" t="s">
        <v>3163</v>
      </c>
      <c r="D458" s="133" t="s">
        <v>194</v>
      </c>
      <c r="E458" s="134" t="s">
        <v>7075</v>
      </c>
      <c r="F458" s="135" t="s">
        <v>7031</v>
      </c>
      <c r="G458" s="136" t="s">
        <v>869</v>
      </c>
      <c r="H458" s="137">
        <v>1</v>
      </c>
      <c r="I458" s="138"/>
      <c r="J458" s="139">
        <f>ROUND(I458*H458,2)</f>
        <v>0</v>
      </c>
      <c r="K458" s="135" t="s">
        <v>20</v>
      </c>
      <c r="L458" s="33"/>
      <c r="M458" s="140" t="s">
        <v>20</v>
      </c>
      <c r="N458" s="141" t="s">
        <v>51</v>
      </c>
      <c r="P458" s="142">
        <f>O458*H458</f>
        <v>0</v>
      </c>
      <c r="Q458" s="142">
        <v>0</v>
      </c>
      <c r="R458" s="142">
        <f>Q458*H458</f>
        <v>0</v>
      </c>
      <c r="S458" s="142">
        <v>0</v>
      </c>
      <c r="T458" s="143">
        <f>S458*H458</f>
        <v>0</v>
      </c>
      <c r="AR458" s="144" t="s">
        <v>199</v>
      </c>
      <c r="AT458" s="144" t="s">
        <v>194</v>
      </c>
      <c r="AU458" s="144" t="s">
        <v>89</v>
      </c>
      <c r="AY458" s="18" t="s">
        <v>192</v>
      </c>
      <c r="BE458" s="145">
        <f>IF(N458="základní",J458,0)</f>
        <v>0</v>
      </c>
      <c r="BF458" s="145">
        <f>IF(N458="snížená",J458,0)</f>
        <v>0</v>
      </c>
      <c r="BG458" s="145">
        <f>IF(N458="zákl. přenesená",J458,0)</f>
        <v>0</v>
      </c>
      <c r="BH458" s="145">
        <f>IF(N458="sníž. přenesená",J458,0)</f>
        <v>0</v>
      </c>
      <c r="BI458" s="145">
        <f>IF(N458="nulová",J458,0)</f>
        <v>0</v>
      </c>
      <c r="BJ458" s="18" t="s">
        <v>22</v>
      </c>
      <c r="BK458" s="145">
        <f>ROUND(I458*H458,2)</f>
        <v>0</v>
      </c>
      <c r="BL458" s="18" t="s">
        <v>199</v>
      </c>
      <c r="BM458" s="144" t="s">
        <v>7076</v>
      </c>
    </row>
    <row r="459" spans="2:65" s="1" customFormat="1" ht="16.5" customHeight="1" x14ac:dyDescent="0.2">
      <c r="B459" s="33"/>
      <c r="C459" s="133" t="s">
        <v>3171</v>
      </c>
      <c r="D459" s="133" t="s">
        <v>194</v>
      </c>
      <c r="E459" s="134" t="s">
        <v>7077</v>
      </c>
      <c r="F459" s="135" t="s">
        <v>7078</v>
      </c>
      <c r="G459" s="136" t="s">
        <v>269</v>
      </c>
      <c r="H459" s="137">
        <v>10</v>
      </c>
      <c r="I459" s="138"/>
      <c r="J459" s="139">
        <f>ROUND(I459*H459,2)</f>
        <v>0</v>
      </c>
      <c r="K459" s="135" t="s">
        <v>20</v>
      </c>
      <c r="L459" s="33"/>
      <c r="M459" s="140" t="s">
        <v>20</v>
      </c>
      <c r="N459" s="141" t="s">
        <v>51</v>
      </c>
      <c r="P459" s="142">
        <f>O459*H459</f>
        <v>0</v>
      </c>
      <c r="Q459" s="142">
        <v>0</v>
      </c>
      <c r="R459" s="142">
        <f>Q459*H459</f>
        <v>0</v>
      </c>
      <c r="S459" s="142">
        <v>0</v>
      </c>
      <c r="T459" s="143">
        <f>S459*H459</f>
        <v>0</v>
      </c>
      <c r="AR459" s="144" t="s">
        <v>199</v>
      </c>
      <c r="AT459" s="144" t="s">
        <v>194</v>
      </c>
      <c r="AU459" s="144" t="s">
        <v>89</v>
      </c>
      <c r="AY459" s="18" t="s">
        <v>192</v>
      </c>
      <c r="BE459" s="145">
        <f>IF(N459="základní",J459,0)</f>
        <v>0</v>
      </c>
      <c r="BF459" s="145">
        <f>IF(N459="snížená",J459,0)</f>
        <v>0</v>
      </c>
      <c r="BG459" s="145">
        <f>IF(N459="zákl. přenesená",J459,0)</f>
        <v>0</v>
      </c>
      <c r="BH459" s="145">
        <f>IF(N459="sníž. přenesená",J459,0)</f>
        <v>0</v>
      </c>
      <c r="BI459" s="145">
        <f>IF(N459="nulová",J459,0)</f>
        <v>0</v>
      </c>
      <c r="BJ459" s="18" t="s">
        <v>22</v>
      </c>
      <c r="BK459" s="145">
        <f>ROUND(I459*H459,2)</f>
        <v>0</v>
      </c>
      <c r="BL459" s="18" t="s">
        <v>199</v>
      </c>
      <c r="BM459" s="144" t="s">
        <v>7079</v>
      </c>
    </row>
    <row r="460" spans="2:65" s="1" customFormat="1" ht="19.2" x14ac:dyDescent="0.2">
      <c r="B460" s="33"/>
      <c r="D460" s="151" t="s">
        <v>929</v>
      </c>
      <c r="F460" s="178" t="s">
        <v>7034</v>
      </c>
      <c r="I460" s="148"/>
      <c r="L460" s="33"/>
      <c r="M460" s="149"/>
      <c r="T460" s="54"/>
      <c r="AT460" s="18" t="s">
        <v>929</v>
      </c>
      <c r="AU460" s="18" t="s">
        <v>89</v>
      </c>
    </row>
    <row r="461" spans="2:65" s="1" customFormat="1" ht="16.5" customHeight="1" x14ac:dyDescent="0.2">
      <c r="B461" s="33"/>
      <c r="C461" s="133" t="s">
        <v>3180</v>
      </c>
      <c r="D461" s="133" t="s">
        <v>194</v>
      </c>
      <c r="E461" s="134" t="s">
        <v>7080</v>
      </c>
      <c r="F461" s="135" t="s">
        <v>7036</v>
      </c>
      <c r="G461" s="136" t="s">
        <v>269</v>
      </c>
      <c r="H461" s="137">
        <v>10</v>
      </c>
      <c r="I461" s="138"/>
      <c r="J461" s="139">
        <f>ROUND(I461*H461,2)</f>
        <v>0</v>
      </c>
      <c r="K461" s="135" t="s">
        <v>20</v>
      </c>
      <c r="L461" s="33"/>
      <c r="M461" s="140" t="s">
        <v>20</v>
      </c>
      <c r="N461" s="141" t="s">
        <v>51</v>
      </c>
      <c r="P461" s="142">
        <f>O461*H461</f>
        <v>0</v>
      </c>
      <c r="Q461" s="142">
        <v>0</v>
      </c>
      <c r="R461" s="142">
        <f>Q461*H461</f>
        <v>0</v>
      </c>
      <c r="S461" s="142">
        <v>0</v>
      </c>
      <c r="T461" s="143">
        <f>S461*H461</f>
        <v>0</v>
      </c>
      <c r="AR461" s="144" t="s">
        <v>199</v>
      </c>
      <c r="AT461" s="144" t="s">
        <v>194</v>
      </c>
      <c r="AU461" s="144" t="s">
        <v>89</v>
      </c>
      <c r="AY461" s="18" t="s">
        <v>192</v>
      </c>
      <c r="BE461" s="145">
        <f>IF(N461="základní",J461,0)</f>
        <v>0</v>
      </c>
      <c r="BF461" s="145">
        <f>IF(N461="snížená",J461,0)</f>
        <v>0</v>
      </c>
      <c r="BG461" s="145">
        <f>IF(N461="zákl. přenesená",J461,0)</f>
        <v>0</v>
      </c>
      <c r="BH461" s="145">
        <f>IF(N461="sníž. přenesená",J461,0)</f>
        <v>0</v>
      </c>
      <c r="BI461" s="145">
        <f>IF(N461="nulová",J461,0)</f>
        <v>0</v>
      </c>
      <c r="BJ461" s="18" t="s">
        <v>22</v>
      </c>
      <c r="BK461" s="145">
        <f>ROUND(I461*H461,2)</f>
        <v>0</v>
      </c>
      <c r="BL461" s="18" t="s">
        <v>199</v>
      </c>
      <c r="BM461" s="144" t="s">
        <v>7081</v>
      </c>
    </row>
    <row r="462" spans="2:65" s="11" customFormat="1" ht="22.8" customHeight="1" x14ac:dyDescent="0.25">
      <c r="B462" s="121"/>
      <c r="D462" s="122" t="s">
        <v>79</v>
      </c>
      <c r="E462" s="131" t="s">
        <v>311</v>
      </c>
      <c r="F462" s="131" t="s">
        <v>7082</v>
      </c>
      <c r="I462" s="124"/>
      <c r="J462" s="132">
        <f>BK462</f>
        <v>0</v>
      </c>
      <c r="L462" s="121"/>
      <c r="M462" s="126"/>
      <c r="P462" s="127">
        <f>SUM(P463:P472)</f>
        <v>0</v>
      </c>
      <c r="R462" s="127">
        <f>SUM(R463:R472)</f>
        <v>0</v>
      </c>
      <c r="T462" s="128">
        <f>SUM(T463:T472)</f>
        <v>0</v>
      </c>
      <c r="AR462" s="122" t="s">
        <v>22</v>
      </c>
      <c r="AT462" s="129" t="s">
        <v>79</v>
      </c>
      <c r="AU462" s="129" t="s">
        <v>22</v>
      </c>
      <c r="AY462" s="122" t="s">
        <v>192</v>
      </c>
      <c r="BK462" s="130">
        <f>SUM(BK463:BK472)</f>
        <v>0</v>
      </c>
    </row>
    <row r="463" spans="2:65" s="1" customFormat="1" ht="24.15" customHeight="1" x14ac:dyDescent="0.2">
      <c r="B463" s="33"/>
      <c r="C463" s="133" t="s">
        <v>3188</v>
      </c>
      <c r="D463" s="133" t="s">
        <v>194</v>
      </c>
      <c r="E463" s="134" t="s">
        <v>7083</v>
      </c>
      <c r="F463" s="135" t="s">
        <v>7084</v>
      </c>
      <c r="G463" s="136" t="s">
        <v>869</v>
      </c>
      <c r="H463" s="137">
        <v>1</v>
      </c>
      <c r="I463" s="138"/>
      <c r="J463" s="139">
        <f>ROUND(I463*H463,2)</f>
        <v>0</v>
      </c>
      <c r="K463" s="135" t="s">
        <v>20</v>
      </c>
      <c r="L463" s="33"/>
      <c r="M463" s="140" t="s">
        <v>20</v>
      </c>
      <c r="N463" s="141" t="s">
        <v>51</v>
      </c>
      <c r="P463" s="142">
        <f>O463*H463</f>
        <v>0</v>
      </c>
      <c r="Q463" s="142">
        <v>0</v>
      </c>
      <c r="R463" s="142">
        <f>Q463*H463</f>
        <v>0</v>
      </c>
      <c r="S463" s="142">
        <v>0</v>
      </c>
      <c r="T463" s="143">
        <f>S463*H463</f>
        <v>0</v>
      </c>
      <c r="AR463" s="144" t="s">
        <v>199</v>
      </c>
      <c r="AT463" s="144" t="s">
        <v>194</v>
      </c>
      <c r="AU463" s="144" t="s">
        <v>89</v>
      </c>
      <c r="AY463" s="18" t="s">
        <v>192</v>
      </c>
      <c r="BE463" s="145">
        <f>IF(N463="základní",J463,0)</f>
        <v>0</v>
      </c>
      <c r="BF463" s="145">
        <f>IF(N463="snížená",J463,0)</f>
        <v>0</v>
      </c>
      <c r="BG463" s="145">
        <f>IF(N463="zákl. přenesená",J463,0)</f>
        <v>0</v>
      </c>
      <c r="BH463" s="145">
        <f>IF(N463="sníž. přenesená",J463,0)</f>
        <v>0</v>
      </c>
      <c r="BI463" s="145">
        <f>IF(N463="nulová",J463,0)</f>
        <v>0</v>
      </c>
      <c r="BJ463" s="18" t="s">
        <v>22</v>
      </c>
      <c r="BK463" s="145">
        <f>ROUND(I463*H463,2)</f>
        <v>0</v>
      </c>
      <c r="BL463" s="18" t="s">
        <v>199</v>
      </c>
      <c r="BM463" s="144" t="s">
        <v>7085</v>
      </c>
    </row>
    <row r="464" spans="2:65" s="1" customFormat="1" ht="28.8" x14ac:dyDescent="0.2">
      <c r="B464" s="33"/>
      <c r="D464" s="151" t="s">
        <v>929</v>
      </c>
      <c r="F464" s="178" t="s">
        <v>7086</v>
      </c>
      <c r="I464" s="148"/>
      <c r="L464" s="33"/>
      <c r="M464" s="149"/>
      <c r="T464" s="54"/>
      <c r="AT464" s="18" t="s">
        <v>929</v>
      </c>
      <c r="AU464" s="18" t="s">
        <v>89</v>
      </c>
    </row>
    <row r="465" spans="2:65" s="1" customFormat="1" ht="24.15" customHeight="1" x14ac:dyDescent="0.2">
      <c r="B465" s="33"/>
      <c r="C465" s="133" t="s">
        <v>3194</v>
      </c>
      <c r="D465" s="133" t="s">
        <v>194</v>
      </c>
      <c r="E465" s="134" t="s">
        <v>7087</v>
      </c>
      <c r="F465" s="135" t="s">
        <v>7088</v>
      </c>
      <c r="G465" s="136" t="s">
        <v>869</v>
      </c>
      <c r="H465" s="137">
        <v>1</v>
      </c>
      <c r="I465" s="138"/>
      <c r="J465" s="139">
        <f>ROUND(I465*H465,2)</f>
        <v>0</v>
      </c>
      <c r="K465" s="135" t="s">
        <v>20</v>
      </c>
      <c r="L465" s="33"/>
      <c r="M465" s="140" t="s">
        <v>20</v>
      </c>
      <c r="N465" s="141" t="s">
        <v>51</v>
      </c>
      <c r="P465" s="142">
        <f>O465*H465</f>
        <v>0</v>
      </c>
      <c r="Q465" s="142">
        <v>0</v>
      </c>
      <c r="R465" s="142">
        <f>Q465*H465</f>
        <v>0</v>
      </c>
      <c r="S465" s="142">
        <v>0</v>
      </c>
      <c r="T465" s="143">
        <f>S465*H465</f>
        <v>0</v>
      </c>
      <c r="AR465" s="144" t="s">
        <v>199</v>
      </c>
      <c r="AT465" s="144" t="s">
        <v>194</v>
      </c>
      <c r="AU465" s="144" t="s">
        <v>89</v>
      </c>
      <c r="AY465" s="18" t="s">
        <v>192</v>
      </c>
      <c r="BE465" s="145">
        <f>IF(N465="základní",J465,0)</f>
        <v>0</v>
      </c>
      <c r="BF465" s="145">
        <f>IF(N465="snížená",J465,0)</f>
        <v>0</v>
      </c>
      <c r="BG465" s="145">
        <f>IF(N465="zákl. přenesená",J465,0)</f>
        <v>0</v>
      </c>
      <c r="BH465" s="145">
        <f>IF(N465="sníž. přenesená",J465,0)</f>
        <v>0</v>
      </c>
      <c r="BI465" s="145">
        <f>IF(N465="nulová",J465,0)</f>
        <v>0</v>
      </c>
      <c r="BJ465" s="18" t="s">
        <v>22</v>
      </c>
      <c r="BK465" s="145">
        <f>ROUND(I465*H465,2)</f>
        <v>0</v>
      </c>
      <c r="BL465" s="18" t="s">
        <v>199</v>
      </c>
      <c r="BM465" s="144" t="s">
        <v>7089</v>
      </c>
    </row>
    <row r="466" spans="2:65" s="1" customFormat="1" ht="28.8" x14ac:dyDescent="0.2">
      <c r="B466" s="33"/>
      <c r="D466" s="151" t="s">
        <v>929</v>
      </c>
      <c r="F466" s="178" t="s">
        <v>7090</v>
      </c>
      <c r="I466" s="148"/>
      <c r="L466" s="33"/>
      <c r="M466" s="149"/>
      <c r="T466" s="54"/>
      <c r="AT466" s="18" t="s">
        <v>929</v>
      </c>
      <c r="AU466" s="18" t="s">
        <v>89</v>
      </c>
    </row>
    <row r="467" spans="2:65" s="1" customFormat="1" ht="24.15" customHeight="1" x14ac:dyDescent="0.2">
      <c r="B467" s="33"/>
      <c r="C467" s="133" t="s">
        <v>3201</v>
      </c>
      <c r="D467" s="133" t="s">
        <v>194</v>
      </c>
      <c r="E467" s="134" t="s">
        <v>7091</v>
      </c>
      <c r="F467" s="135" t="s">
        <v>7092</v>
      </c>
      <c r="G467" s="136" t="s">
        <v>869</v>
      </c>
      <c r="H467" s="137">
        <v>1</v>
      </c>
      <c r="I467" s="138"/>
      <c r="J467" s="139">
        <f>ROUND(I467*H467,2)</f>
        <v>0</v>
      </c>
      <c r="K467" s="135" t="s">
        <v>20</v>
      </c>
      <c r="L467" s="33"/>
      <c r="M467" s="140" t="s">
        <v>20</v>
      </c>
      <c r="N467" s="141" t="s">
        <v>51</v>
      </c>
      <c r="P467" s="142">
        <f>O467*H467</f>
        <v>0</v>
      </c>
      <c r="Q467" s="142">
        <v>0</v>
      </c>
      <c r="R467" s="142">
        <f>Q467*H467</f>
        <v>0</v>
      </c>
      <c r="S467" s="142">
        <v>0</v>
      </c>
      <c r="T467" s="143">
        <f>S467*H467</f>
        <v>0</v>
      </c>
      <c r="AR467" s="144" t="s">
        <v>199</v>
      </c>
      <c r="AT467" s="144" t="s">
        <v>194</v>
      </c>
      <c r="AU467" s="144" t="s">
        <v>89</v>
      </c>
      <c r="AY467" s="18" t="s">
        <v>192</v>
      </c>
      <c r="BE467" s="145">
        <f>IF(N467="základní",J467,0)</f>
        <v>0</v>
      </c>
      <c r="BF467" s="145">
        <f>IF(N467="snížená",J467,0)</f>
        <v>0</v>
      </c>
      <c r="BG467" s="145">
        <f>IF(N467="zákl. přenesená",J467,0)</f>
        <v>0</v>
      </c>
      <c r="BH467" s="145">
        <f>IF(N467="sníž. přenesená",J467,0)</f>
        <v>0</v>
      </c>
      <c r="BI467" s="145">
        <f>IF(N467="nulová",J467,0)</f>
        <v>0</v>
      </c>
      <c r="BJ467" s="18" t="s">
        <v>22</v>
      </c>
      <c r="BK467" s="145">
        <f>ROUND(I467*H467,2)</f>
        <v>0</v>
      </c>
      <c r="BL467" s="18" t="s">
        <v>199</v>
      </c>
      <c r="BM467" s="144" t="s">
        <v>7093</v>
      </c>
    </row>
    <row r="468" spans="2:65" s="1" customFormat="1" ht="28.8" x14ac:dyDescent="0.2">
      <c r="B468" s="33"/>
      <c r="D468" s="151" t="s">
        <v>929</v>
      </c>
      <c r="F468" s="178" t="s">
        <v>7094</v>
      </c>
      <c r="I468" s="148"/>
      <c r="L468" s="33"/>
      <c r="M468" s="149"/>
      <c r="T468" s="54"/>
      <c r="AT468" s="18" t="s">
        <v>929</v>
      </c>
      <c r="AU468" s="18" t="s">
        <v>89</v>
      </c>
    </row>
    <row r="469" spans="2:65" s="1" customFormat="1" ht="24.15" customHeight="1" x14ac:dyDescent="0.2">
      <c r="B469" s="33"/>
      <c r="C469" s="133" t="s">
        <v>3209</v>
      </c>
      <c r="D469" s="133" t="s">
        <v>194</v>
      </c>
      <c r="E469" s="134" t="s">
        <v>7095</v>
      </c>
      <c r="F469" s="135" t="s">
        <v>7096</v>
      </c>
      <c r="G469" s="136" t="s">
        <v>869</v>
      </c>
      <c r="H469" s="137">
        <v>1</v>
      </c>
      <c r="I469" s="138"/>
      <c r="J469" s="139">
        <f>ROUND(I469*H469,2)</f>
        <v>0</v>
      </c>
      <c r="K469" s="135" t="s">
        <v>20</v>
      </c>
      <c r="L469" s="33"/>
      <c r="M469" s="140" t="s">
        <v>20</v>
      </c>
      <c r="N469" s="141" t="s">
        <v>51</v>
      </c>
      <c r="P469" s="142">
        <f>O469*H469</f>
        <v>0</v>
      </c>
      <c r="Q469" s="142">
        <v>0</v>
      </c>
      <c r="R469" s="142">
        <f>Q469*H469</f>
        <v>0</v>
      </c>
      <c r="S469" s="142">
        <v>0</v>
      </c>
      <c r="T469" s="143">
        <f>S469*H469</f>
        <v>0</v>
      </c>
      <c r="AR469" s="144" t="s">
        <v>199</v>
      </c>
      <c r="AT469" s="144" t="s">
        <v>194</v>
      </c>
      <c r="AU469" s="144" t="s">
        <v>89</v>
      </c>
      <c r="AY469" s="18" t="s">
        <v>192</v>
      </c>
      <c r="BE469" s="145">
        <f>IF(N469="základní",J469,0)</f>
        <v>0</v>
      </c>
      <c r="BF469" s="145">
        <f>IF(N469="snížená",J469,0)</f>
        <v>0</v>
      </c>
      <c r="BG469" s="145">
        <f>IF(N469="zákl. přenesená",J469,0)</f>
        <v>0</v>
      </c>
      <c r="BH469" s="145">
        <f>IF(N469="sníž. přenesená",J469,0)</f>
        <v>0</v>
      </c>
      <c r="BI469" s="145">
        <f>IF(N469="nulová",J469,0)</f>
        <v>0</v>
      </c>
      <c r="BJ469" s="18" t="s">
        <v>22</v>
      </c>
      <c r="BK469" s="145">
        <f>ROUND(I469*H469,2)</f>
        <v>0</v>
      </c>
      <c r="BL469" s="18" t="s">
        <v>199</v>
      </c>
      <c r="BM469" s="144" t="s">
        <v>7097</v>
      </c>
    </row>
    <row r="470" spans="2:65" s="1" customFormat="1" ht="28.8" x14ac:dyDescent="0.2">
      <c r="B470" s="33"/>
      <c r="D470" s="151" t="s">
        <v>929</v>
      </c>
      <c r="F470" s="178" t="s">
        <v>7098</v>
      </c>
      <c r="I470" s="148"/>
      <c r="L470" s="33"/>
      <c r="M470" s="149"/>
      <c r="T470" s="54"/>
      <c r="AT470" s="18" t="s">
        <v>929</v>
      </c>
      <c r="AU470" s="18" t="s">
        <v>89</v>
      </c>
    </row>
    <row r="471" spans="2:65" s="1" customFormat="1" ht="24.15" customHeight="1" x14ac:dyDescent="0.2">
      <c r="B471" s="33"/>
      <c r="C471" s="133" t="s">
        <v>3213</v>
      </c>
      <c r="D471" s="133" t="s">
        <v>194</v>
      </c>
      <c r="E471" s="134" t="s">
        <v>7099</v>
      </c>
      <c r="F471" s="135" t="s">
        <v>7100</v>
      </c>
      <c r="G471" s="136" t="s">
        <v>869</v>
      </c>
      <c r="H471" s="137">
        <v>1</v>
      </c>
      <c r="I471" s="138"/>
      <c r="J471" s="139">
        <f>ROUND(I471*H471,2)</f>
        <v>0</v>
      </c>
      <c r="K471" s="135" t="s">
        <v>20</v>
      </c>
      <c r="L471" s="33"/>
      <c r="M471" s="140" t="s">
        <v>20</v>
      </c>
      <c r="N471" s="141" t="s">
        <v>51</v>
      </c>
      <c r="P471" s="142">
        <f>O471*H471</f>
        <v>0</v>
      </c>
      <c r="Q471" s="142">
        <v>0</v>
      </c>
      <c r="R471" s="142">
        <f>Q471*H471</f>
        <v>0</v>
      </c>
      <c r="S471" s="142">
        <v>0</v>
      </c>
      <c r="T471" s="143">
        <f>S471*H471</f>
        <v>0</v>
      </c>
      <c r="AR471" s="144" t="s">
        <v>199</v>
      </c>
      <c r="AT471" s="144" t="s">
        <v>194</v>
      </c>
      <c r="AU471" s="144" t="s">
        <v>89</v>
      </c>
      <c r="AY471" s="18" t="s">
        <v>192</v>
      </c>
      <c r="BE471" s="145">
        <f>IF(N471="základní",J471,0)</f>
        <v>0</v>
      </c>
      <c r="BF471" s="145">
        <f>IF(N471="snížená",J471,0)</f>
        <v>0</v>
      </c>
      <c r="BG471" s="145">
        <f>IF(N471="zákl. přenesená",J471,0)</f>
        <v>0</v>
      </c>
      <c r="BH471" s="145">
        <f>IF(N471="sníž. přenesená",J471,0)</f>
        <v>0</v>
      </c>
      <c r="BI471" s="145">
        <f>IF(N471="nulová",J471,0)</f>
        <v>0</v>
      </c>
      <c r="BJ471" s="18" t="s">
        <v>22</v>
      </c>
      <c r="BK471" s="145">
        <f>ROUND(I471*H471,2)</f>
        <v>0</v>
      </c>
      <c r="BL471" s="18" t="s">
        <v>199</v>
      </c>
      <c r="BM471" s="144" t="s">
        <v>7101</v>
      </c>
    </row>
    <row r="472" spans="2:65" s="1" customFormat="1" ht="28.8" x14ac:dyDescent="0.2">
      <c r="B472" s="33"/>
      <c r="D472" s="151" t="s">
        <v>929</v>
      </c>
      <c r="F472" s="178" t="s">
        <v>7102</v>
      </c>
      <c r="I472" s="148"/>
      <c r="L472" s="33"/>
      <c r="M472" s="149"/>
      <c r="T472" s="54"/>
      <c r="AT472" s="18" t="s">
        <v>929</v>
      </c>
      <c r="AU472" s="18" t="s">
        <v>89</v>
      </c>
    </row>
    <row r="473" spans="2:65" s="11" customFormat="1" ht="22.8" customHeight="1" x14ac:dyDescent="0.25">
      <c r="B473" s="121"/>
      <c r="D473" s="122" t="s">
        <v>79</v>
      </c>
      <c r="E473" s="131" t="s">
        <v>317</v>
      </c>
      <c r="F473" s="131" t="s">
        <v>7103</v>
      </c>
      <c r="I473" s="124"/>
      <c r="J473" s="132">
        <f>BK473</f>
        <v>0</v>
      </c>
      <c r="L473" s="121"/>
      <c r="M473" s="126"/>
      <c r="P473" s="127">
        <f>SUM(P474:P479)</f>
        <v>0</v>
      </c>
      <c r="R473" s="127">
        <f>SUM(R474:R479)</f>
        <v>0</v>
      </c>
      <c r="T473" s="128">
        <f>SUM(T474:T479)</f>
        <v>0</v>
      </c>
      <c r="AR473" s="122" t="s">
        <v>22</v>
      </c>
      <c r="AT473" s="129" t="s">
        <v>79</v>
      </c>
      <c r="AU473" s="129" t="s">
        <v>22</v>
      </c>
      <c r="AY473" s="122" t="s">
        <v>192</v>
      </c>
      <c r="BK473" s="130">
        <f>SUM(BK474:BK479)</f>
        <v>0</v>
      </c>
    </row>
    <row r="474" spans="2:65" s="1" customFormat="1" ht="16.5" customHeight="1" x14ac:dyDescent="0.2">
      <c r="B474" s="33"/>
      <c r="C474" s="133" t="s">
        <v>6319</v>
      </c>
      <c r="D474" s="133" t="s">
        <v>194</v>
      </c>
      <c r="E474" s="134" t="s">
        <v>7104</v>
      </c>
      <c r="F474" s="135" t="s">
        <v>7105</v>
      </c>
      <c r="G474" s="136" t="s">
        <v>869</v>
      </c>
      <c r="H474" s="137">
        <v>10</v>
      </c>
      <c r="I474" s="138"/>
      <c r="J474" s="139">
        <f>ROUND(I474*H474,2)</f>
        <v>0</v>
      </c>
      <c r="K474" s="135" t="s">
        <v>20</v>
      </c>
      <c r="L474" s="33"/>
      <c r="M474" s="140" t="s">
        <v>20</v>
      </c>
      <c r="N474" s="141" t="s">
        <v>51</v>
      </c>
      <c r="P474" s="142">
        <f>O474*H474</f>
        <v>0</v>
      </c>
      <c r="Q474" s="142">
        <v>0</v>
      </c>
      <c r="R474" s="142">
        <f>Q474*H474</f>
        <v>0</v>
      </c>
      <c r="S474" s="142">
        <v>0</v>
      </c>
      <c r="T474" s="143">
        <f>S474*H474</f>
        <v>0</v>
      </c>
      <c r="AR474" s="144" t="s">
        <v>199</v>
      </c>
      <c r="AT474" s="144" t="s">
        <v>194</v>
      </c>
      <c r="AU474" s="144" t="s">
        <v>89</v>
      </c>
      <c r="AY474" s="18" t="s">
        <v>192</v>
      </c>
      <c r="BE474" s="145">
        <f>IF(N474="základní",J474,0)</f>
        <v>0</v>
      </c>
      <c r="BF474" s="145">
        <f>IF(N474="snížená",J474,0)</f>
        <v>0</v>
      </c>
      <c r="BG474" s="145">
        <f>IF(N474="zákl. přenesená",J474,0)</f>
        <v>0</v>
      </c>
      <c r="BH474" s="145">
        <f>IF(N474="sníž. přenesená",J474,0)</f>
        <v>0</v>
      </c>
      <c r="BI474" s="145">
        <f>IF(N474="nulová",J474,0)</f>
        <v>0</v>
      </c>
      <c r="BJ474" s="18" t="s">
        <v>22</v>
      </c>
      <c r="BK474" s="145">
        <f>ROUND(I474*H474,2)</f>
        <v>0</v>
      </c>
      <c r="BL474" s="18" t="s">
        <v>199</v>
      </c>
      <c r="BM474" s="144" t="s">
        <v>7106</v>
      </c>
    </row>
    <row r="475" spans="2:65" s="1" customFormat="1" ht="19.2" x14ac:dyDescent="0.2">
      <c r="B475" s="33"/>
      <c r="D475" s="151" t="s">
        <v>929</v>
      </c>
      <c r="F475" s="178" t="s">
        <v>7107</v>
      </c>
      <c r="I475" s="148"/>
      <c r="L475" s="33"/>
      <c r="M475" s="149"/>
      <c r="T475" s="54"/>
      <c r="AT475" s="18" t="s">
        <v>929</v>
      </c>
      <c r="AU475" s="18" t="s">
        <v>89</v>
      </c>
    </row>
    <row r="476" spans="2:65" s="1" customFormat="1" ht="16.5" customHeight="1" x14ac:dyDescent="0.2">
      <c r="B476" s="33"/>
      <c r="C476" s="133" t="s">
        <v>3224</v>
      </c>
      <c r="D476" s="133" t="s">
        <v>194</v>
      </c>
      <c r="E476" s="134" t="s">
        <v>7108</v>
      </c>
      <c r="F476" s="135" t="s">
        <v>7109</v>
      </c>
      <c r="G476" s="136" t="s">
        <v>869</v>
      </c>
      <c r="H476" s="137">
        <v>10</v>
      </c>
      <c r="I476" s="138"/>
      <c r="J476" s="139">
        <f>ROUND(I476*H476,2)</f>
        <v>0</v>
      </c>
      <c r="K476" s="135" t="s">
        <v>20</v>
      </c>
      <c r="L476" s="33"/>
      <c r="M476" s="140" t="s">
        <v>20</v>
      </c>
      <c r="N476" s="141" t="s">
        <v>51</v>
      </c>
      <c r="P476" s="142">
        <f>O476*H476</f>
        <v>0</v>
      </c>
      <c r="Q476" s="142">
        <v>0</v>
      </c>
      <c r="R476" s="142">
        <f>Q476*H476</f>
        <v>0</v>
      </c>
      <c r="S476" s="142">
        <v>0</v>
      </c>
      <c r="T476" s="143">
        <f>S476*H476</f>
        <v>0</v>
      </c>
      <c r="AR476" s="144" t="s">
        <v>199</v>
      </c>
      <c r="AT476" s="144" t="s">
        <v>194</v>
      </c>
      <c r="AU476" s="144" t="s">
        <v>89</v>
      </c>
      <c r="AY476" s="18" t="s">
        <v>192</v>
      </c>
      <c r="BE476" s="145">
        <f>IF(N476="základní",J476,0)</f>
        <v>0</v>
      </c>
      <c r="BF476" s="145">
        <f>IF(N476="snížená",J476,0)</f>
        <v>0</v>
      </c>
      <c r="BG476" s="145">
        <f>IF(N476="zákl. přenesená",J476,0)</f>
        <v>0</v>
      </c>
      <c r="BH476" s="145">
        <f>IF(N476="sníž. přenesená",J476,0)</f>
        <v>0</v>
      </c>
      <c r="BI476" s="145">
        <f>IF(N476="nulová",J476,0)</f>
        <v>0</v>
      </c>
      <c r="BJ476" s="18" t="s">
        <v>22</v>
      </c>
      <c r="BK476" s="145">
        <f>ROUND(I476*H476,2)</f>
        <v>0</v>
      </c>
      <c r="BL476" s="18" t="s">
        <v>199</v>
      </c>
      <c r="BM476" s="144" t="s">
        <v>7110</v>
      </c>
    </row>
    <row r="477" spans="2:65" s="1" customFormat="1" ht="16.5" customHeight="1" x14ac:dyDescent="0.2">
      <c r="B477" s="33"/>
      <c r="C477" s="133" t="s">
        <v>6322</v>
      </c>
      <c r="D477" s="133" t="s">
        <v>194</v>
      </c>
      <c r="E477" s="134" t="s">
        <v>7111</v>
      </c>
      <c r="F477" s="135" t="s">
        <v>7112</v>
      </c>
      <c r="G477" s="136" t="s">
        <v>869</v>
      </c>
      <c r="H477" s="137">
        <v>8</v>
      </c>
      <c r="I477" s="138"/>
      <c r="J477" s="139">
        <f>ROUND(I477*H477,2)</f>
        <v>0</v>
      </c>
      <c r="K477" s="135" t="s">
        <v>20</v>
      </c>
      <c r="L477" s="33"/>
      <c r="M477" s="140" t="s">
        <v>20</v>
      </c>
      <c r="N477" s="141" t="s">
        <v>51</v>
      </c>
      <c r="P477" s="142">
        <f>O477*H477</f>
        <v>0</v>
      </c>
      <c r="Q477" s="142">
        <v>0</v>
      </c>
      <c r="R477" s="142">
        <f>Q477*H477</f>
        <v>0</v>
      </c>
      <c r="S477" s="142">
        <v>0</v>
      </c>
      <c r="T477" s="143">
        <f>S477*H477</f>
        <v>0</v>
      </c>
      <c r="AR477" s="144" t="s">
        <v>199</v>
      </c>
      <c r="AT477" s="144" t="s">
        <v>194</v>
      </c>
      <c r="AU477" s="144" t="s">
        <v>89</v>
      </c>
      <c r="AY477" s="18" t="s">
        <v>192</v>
      </c>
      <c r="BE477" s="145">
        <f>IF(N477="základní",J477,0)</f>
        <v>0</v>
      </c>
      <c r="BF477" s="145">
        <f>IF(N477="snížená",J477,0)</f>
        <v>0</v>
      </c>
      <c r="BG477" s="145">
        <f>IF(N477="zákl. přenesená",J477,0)</f>
        <v>0</v>
      </c>
      <c r="BH477" s="145">
        <f>IF(N477="sníž. přenesená",J477,0)</f>
        <v>0</v>
      </c>
      <c r="BI477" s="145">
        <f>IF(N477="nulová",J477,0)</f>
        <v>0</v>
      </c>
      <c r="BJ477" s="18" t="s">
        <v>22</v>
      </c>
      <c r="BK477" s="145">
        <f>ROUND(I477*H477,2)</f>
        <v>0</v>
      </c>
      <c r="BL477" s="18" t="s">
        <v>199</v>
      </c>
      <c r="BM477" s="144" t="s">
        <v>7113</v>
      </c>
    </row>
    <row r="478" spans="2:65" s="1" customFormat="1" ht="19.2" x14ac:dyDescent="0.2">
      <c r="B478" s="33"/>
      <c r="D478" s="151" t="s">
        <v>929</v>
      </c>
      <c r="F478" s="178" t="s">
        <v>7114</v>
      </c>
      <c r="I478" s="148"/>
      <c r="L478" s="33"/>
      <c r="M478" s="149"/>
      <c r="T478" s="54"/>
      <c r="AT478" s="18" t="s">
        <v>929</v>
      </c>
      <c r="AU478" s="18" t="s">
        <v>89</v>
      </c>
    </row>
    <row r="479" spans="2:65" s="1" customFormat="1" ht="16.5" customHeight="1" x14ac:dyDescent="0.2">
      <c r="B479" s="33"/>
      <c r="C479" s="133" t="s">
        <v>7115</v>
      </c>
      <c r="D479" s="133" t="s">
        <v>194</v>
      </c>
      <c r="E479" s="134" t="s">
        <v>7116</v>
      </c>
      <c r="F479" s="135" t="s">
        <v>7117</v>
      </c>
      <c r="G479" s="136" t="s">
        <v>869</v>
      </c>
      <c r="H479" s="137">
        <v>8</v>
      </c>
      <c r="I479" s="138"/>
      <c r="J479" s="139">
        <f>ROUND(I479*H479,2)</f>
        <v>0</v>
      </c>
      <c r="K479" s="135" t="s">
        <v>20</v>
      </c>
      <c r="L479" s="33"/>
      <c r="M479" s="140" t="s">
        <v>20</v>
      </c>
      <c r="N479" s="141" t="s">
        <v>51</v>
      </c>
      <c r="P479" s="142">
        <f>O479*H479</f>
        <v>0</v>
      </c>
      <c r="Q479" s="142">
        <v>0</v>
      </c>
      <c r="R479" s="142">
        <f>Q479*H479</f>
        <v>0</v>
      </c>
      <c r="S479" s="142">
        <v>0</v>
      </c>
      <c r="T479" s="143">
        <f>S479*H479</f>
        <v>0</v>
      </c>
      <c r="AR479" s="144" t="s">
        <v>199</v>
      </c>
      <c r="AT479" s="144" t="s">
        <v>194</v>
      </c>
      <c r="AU479" s="144" t="s">
        <v>89</v>
      </c>
      <c r="AY479" s="18" t="s">
        <v>192</v>
      </c>
      <c r="BE479" s="145">
        <f>IF(N479="základní",J479,0)</f>
        <v>0</v>
      </c>
      <c r="BF479" s="145">
        <f>IF(N479="snížená",J479,0)</f>
        <v>0</v>
      </c>
      <c r="BG479" s="145">
        <f>IF(N479="zákl. přenesená",J479,0)</f>
        <v>0</v>
      </c>
      <c r="BH479" s="145">
        <f>IF(N479="sníž. přenesená",J479,0)</f>
        <v>0</v>
      </c>
      <c r="BI479" s="145">
        <f>IF(N479="nulová",J479,0)</f>
        <v>0</v>
      </c>
      <c r="BJ479" s="18" t="s">
        <v>22</v>
      </c>
      <c r="BK479" s="145">
        <f>ROUND(I479*H479,2)</f>
        <v>0</v>
      </c>
      <c r="BL479" s="18" t="s">
        <v>199</v>
      </c>
      <c r="BM479" s="144" t="s">
        <v>7118</v>
      </c>
    </row>
    <row r="480" spans="2:65" s="11" customFormat="1" ht="22.8" customHeight="1" x14ac:dyDescent="0.25">
      <c r="B480" s="121"/>
      <c r="D480" s="122" t="s">
        <v>79</v>
      </c>
      <c r="E480" s="131" t="s">
        <v>324</v>
      </c>
      <c r="F480" s="131" t="s">
        <v>7119</v>
      </c>
      <c r="I480" s="124"/>
      <c r="J480" s="132">
        <f>BK480</f>
        <v>0</v>
      </c>
      <c r="L480" s="121"/>
      <c r="M480" s="126"/>
      <c r="P480" s="127">
        <f>SUM(P481:P494)</f>
        <v>0</v>
      </c>
      <c r="R480" s="127">
        <f>SUM(R481:R494)</f>
        <v>0</v>
      </c>
      <c r="T480" s="128">
        <f>SUM(T481:T494)</f>
        <v>0</v>
      </c>
      <c r="AR480" s="122" t="s">
        <v>22</v>
      </c>
      <c r="AT480" s="129" t="s">
        <v>79</v>
      </c>
      <c r="AU480" s="129" t="s">
        <v>22</v>
      </c>
      <c r="AY480" s="122" t="s">
        <v>192</v>
      </c>
      <c r="BK480" s="130">
        <f>SUM(BK481:BK494)</f>
        <v>0</v>
      </c>
    </row>
    <row r="481" spans="2:65" s="1" customFormat="1" ht="16.5" customHeight="1" x14ac:dyDescent="0.2">
      <c r="B481" s="33"/>
      <c r="C481" s="133" t="s">
        <v>3229</v>
      </c>
      <c r="D481" s="133" t="s">
        <v>194</v>
      </c>
      <c r="E481" s="134" t="s">
        <v>7120</v>
      </c>
      <c r="F481" s="135" t="s">
        <v>7121</v>
      </c>
      <c r="G481" s="136" t="s">
        <v>869</v>
      </c>
      <c r="H481" s="137">
        <v>1</v>
      </c>
      <c r="I481" s="138"/>
      <c r="J481" s="139">
        <f>ROUND(I481*H481,2)</f>
        <v>0</v>
      </c>
      <c r="K481" s="135" t="s">
        <v>20</v>
      </c>
      <c r="L481" s="33"/>
      <c r="M481" s="140" t="s">
        <v>20</v>
      </c>
      <c r="N481" s="141" t="s">
        <v>51</v>
      </c>
      <c r="P481" s="142">
        <f>O481*H481</f>
        <v>0</v>
      </c>
      <c r="Q481" s="142">
        <v>0</v>
      </c>
      <c r="R481" s="142">
        <f>Q481*H481</f>
        <v>0</v>
      </c>
      <c r="S481" s="142">
        <v>0</v>
      </c>
      <c r="T481" s="143">
        <f>S481*H481</f>
        <v>0</v>
      </c>
      <c r="AR481" s="144" t="s">
        <v>199</v>
      </c>
      <c r="AT481" s="144" t="s">
        <v>194</v>
      </c>
      <c r="AU481" s="144" t="s">
        <v>89</v>
      </c>
      <c r="AY481" s="18" t="s">
        <v>192</v>
      </c>
      <c r="BE481" s="145">
        <f>IF(N481="základní",J481,0)</f>
        <v>0</v>
      </c>
      <c r="BF481" s="145">
        <f>IF(N481="snížená",J481,0)</f>
        <v>0</v>
      </c>
      <c r="BG481" s="145">
        <f>IF(N481="zákl. přenesená",J481,0)</f>
        <v>0</v>
      </c>
      <c r="BH481" s="145">
        <f>IF(N481="sníž. přenesená",J481,0)</f>
        <v>0</v>
      </c>
      <c r="BI481" s="145">
        <f>IF(N481="nulová",J481,0)</f>
        <v>0</v>
      </c>
      <c r="BJ481" s="18" t="s">
        <v>22</v>
      </c>
      <c r="BK481" s="145">
        <f>ROUND(I481*H481,2)</f>
        <v>0</v>
      </c>
      <c r="BL481" s="18" t="s">
        <v>199</v>
      </c>
      <c r="BM481" s="144" t="s">
        <v>7122</v>
      </c>
    </row>
    <row r="482" spans="2:65" s="1" customFormat="1" ht="19.2" x14ac:dyDescent="0.2">
      <c r="B482" s="33"/>
      <c r="D482" s="151" t="s">
        <v>929</v>
      </c>
      <c r="F482" s="178" t="s">
        <v>7123</v>
      </c>
      <c r="I482" s="148"/>
      <c r="L482" s="33"/>
      <c r="M482" s="149"/>
      <c r="T482" s="54"/>
      <c r="AT482" s="18" t="s">
        <v>929</v>
      </c>
      <c r="AU482" s="18" t="s">
        <v>89</v>
      </c>
    </row>
    <row r="483" spans="2:65" s="1" customFormat="1" ht="16.5" customHeight="1" x14ac:dyDescent="0.2">
      <c r="B483" s="33"/>
      <c r="C483" s="133" t="s">
        <v>3237</v>
      </c>
      <c r="D483" s="133" t="s">
        <v>194</v>
      </c>
      <c r="E483" s="134" t="s">
        <v>7124</v>
      </c>
      <c r="F483" s="135" t="s">
        <v>7125</v>
      </c>
      <c r="G483" s="136" t="s">
        <v>869</v>
      </c>
      <c r="H483" s="137">
        <v>1</v>
      </c>
      <c r="I483" s="138"/>
      <c r="J483" s="139">
        <f>ROUND(I483*H483,2)</f>
        <v>0</v>
      </c>
      <c r="K483" s="135" t="s">
        <v>20</v>
      </c>
      <c r="L483" s="33"/>
      <c r="M483" s="140" t="s">
        <v>20</v>
      </c>
      <c r="N483" s="141" t="s">
        <v>51</v>
      </c>
      <c r="P483" s="142">
        <f>O483*H483</f>
        <v>0</v>
      </c>
      <c r="Q483" s="142">
        <v>0</v>
      </c>
      <c r="R483" s="142">
        <f>Q483*H483</f>
        <v>0</v>
      </c>
      <c r="S483" s="142">
        <v>0</v>
      </c>
      <c r="T483" s="143">
        <f>S483*H483</f>
        <v>0</v>
      </c>
      <c r="AR483" s="144" t="s">
        <v>199</v>
      </c>
      <c r="AT483" s="144" t="s">
        <v>194</v>
      </c>
      <c r="AU483" s="144" t="s">
        <v>89</v>
      </c>
      <c r="AY483" s="18" t="s">
        <v>192</v>
      </c>
      <c r="BE483" s="145">
        <f>IF(N483="základní",J483,0)</f>
        <v>0</v>
      </c>
      <c r="BF483" s="145">
        <f>IF(N483="snížená",J483,0)</f>
        <v>0</v>
      </c>
      <c r="BG483" s="145">
        <f>IF(N483="zákl. přenesená",J483,0)</f>
        <v>0</v>
      </c>
      <c r="BH483" s="145">
        <f>IF(N483="sníž. přenesená",J483,0)</f>
        <v>0</v>
      </c>
      <c r="BI483" s="145">
        <f>IF(N483="nulová",J483,0)</f>
        <v>0</v>
      </c>
      <c r="BJ483" s="18" t="s">
        <v>22</v>
      </c>
      <c r="BK483" s="145">
        <f>ROUND(I483*H483,2)</f>
        <v>0</v>
      </c>
      <c r="BL483" s="18" t="s">
        <v>199</v>
      </c>
      <c r="BM483" s="144" t="s">
        <v>7126</v>
      </c>
    </row>
    <row r="484" spans="2:65" s="1" customFormat="1" ht="19.2" x14ac:dyDescent="0.2">
      <c r="B484" s="33"/>
      <c r="D484" s="151" t="s">
        <v>929</v>
      </c>
      <c r="F484" s="178" t="s">
        <v>7127</v>
      </c>
      <c r="I484" s="148"/>
      <c r="L484" s="33"/>
      <c r="M484" s="149"/>
      <c r="T484" s="54"/>
      <c r="AT484" s="18" t="s">
        <v>929</v>
      </c>
      <c r="AU484" s="18" t="s">
        <v>89</v>
      </c>
    </row>
    <row r="485" spans="2:65" s="1" customFormat="1" ht="16.5" customHeight="1" x14ac:dyDescent="0.2">
      <c r="B485" s="33"/>
      <c r="C485" s="133" t="s">
        <v>3242</v>
      </c>
      <c r="D485" s="133" t="s">
        <v>194</v>
      </c>
      <c r="E485" s="134" t="s">
        <v>7128</v>
      </c>
      <c r="F485" s="135" t="s">
        <v>7129</v>
      </c>
      <c r="G485" s="136" t="s">
        <v>869</v>
      </c>
      <c r="H485" s="137">
        <v>1</v>
      </c>
      <c r="I485" s="138"/>
      <c r="J485" s="139">
        <f>ROUND(I485*H485,2)</f>
        <v>0</v>
      </c>
      <c r="K485" s="135" t="s">
        <v>20</v>
      </c>
      <c r="L485" s="33"/>
      <c r="M485" s="140" t="s">
        <v>20</v>
      </c>
      <c r="N485" s="141" t="s">
        <v>51</v>
      </c>
      <c r="P485" s="142">
        <f>O485*H485</f>
        <v>0</v>
      </c>
      <c r="Q485" s="142">
        <v>0</v>
      </c>
      <c r="R485" s="142">
        <f>Q485*H485</f>
        <v>0</v>
      </c>
      <c r="S485" s="142">
        <v>0</v>
      </c>
      <c r="T485" s="143">
        <f>S485*H485</f>
        <v>0</v>
      </c>
      <c r="AR485" s="144" t="s">
        <v>199</v>
      </c>
      <c r="AT485" s="144" t="s">
        <v>194</v>
      </c>
      <c r="AU485" s="144" t="s">
        <v>89</v>
      </c>
      <c r="AY485" s="18" t="s">
        <v>192</v>
      </c>
      <c r="BE485" s="145">
        <f>IF(N485="základní",J485,0)</f>
        <v>0</v>
      </c>
      <c r="BF485" s="145">
        <f>IF(N485="snížená",J485,0)</f>
        <v>0</v>
      </c>
      <c r="BG485" s="145">
        <f>IF(N485="zákl. přenesená",J485,0)</f>
        <v>0</v>
      </c>
      <c r="BH485" s="145">
        <f>IF(N485="sníž. přenesená",J485,0)</f>
        <v>0</v>
      </c>
      <c r="BI485" s="145">
        <f>IF(N485="nulová",J485,0)</f>
        <v>0</v>
      </c>
      <c r="BJ485" s="18" t="s">
        <v>22</v>
      </c>
      <c r="BK485" s="145">
        <f>ROUND(I485*H485,2)</f>
        <v>0</v>
      </c>
      <c r="BL485" s="18" t="s">
        <v>199</v>
      </c>
      <c r="BM485" s="144" t="s">
        <v>7130</v>
      </c>
    </row>
    <row r="486" spans="2:65" s="1" customFormat="1" ht="19.2" x14ac:dyDescent="0.2">
      <c r="B486" s="33"/>
      <c r="D486" s="151" t="s">
        <v>929</v>
      </c>
      <c r="F486" s="178" t="s">
        <v>7131</v>
      </c>
      <c r="I486" s="148"/>
      <c r="L486" s="33"/>
      <c r="M486" s="149"/>
      <c r="T486" s="54"/>
      <c r="AT486" s="18" t="s">
        <v>929</v>
      </c>
      <c r="AU486" s="18" t="s">
        <v>89</v>
      </c>
    </row>
    <row r="487" spans="2:65" s="1" customFormat="1" ht="16.5" customHeight="1" x14ac:dyDescent="0.2">
      <c r="B487" s="33"/>
      <c r="C487" s="133" t="s">
        <v>3246</v>
      </c>
      <c r="D487" s="133" t="s">
        <v>194</v>
      </c>
      <c r="E487" s="134" t="s">
        <v>7132</v>
      </c>
      <c r="F487" s="135" t="s">
        <v>7133</v>
      </c>
      <c r="G487" s="136" t="s">
        <v>869</v>
      </c>
      <c r="H487" s="137">
        <v>1</v>
      </c>
      <c r="I487" s="138"/>
      <c r="J487" s="139">
        <f>ROUND(I487*H487,2)</f>
        <v>0</v>
      </c>
      <c r="K487" s="135" t="s">
        <v>20</v>
      </c>
      <c r="L487" s="33"/>
      <c r="M487" s="140" t="s">
        <v>20</v>
      </c>
      <c r="N487" s="141" t="s">
        <v>51</v>
      </c>
      <c r="P487" s="142">
        <f>O487*H487</f>
        <v>0</v>
      </c>
      <c r="Q487" s="142">
        <v>0</v>
      </c>
      <c r="R487" s="142">
        <f>Q487*H487</f>
        <v>0</v>
      </c>
      <c r="S487" s="142">
        <v>0</v>
      </c>
      <c r="T487" s="143">
        <f>S487*H487</f>
        <v>0</v>
      </c>
      <c r="AR487" s="144" t="s">
        <v>199</v>
      </c>
      <c r="AT487" s="144" t="s">
        <v>194</v>
      </c>
      <c r="AU487" s="144" t="s">
        <v>89</v>
      </c>
      <c r="AY487" s="18" t="s">
        <v>192</v>
      </c>
      <c r="BE487" s="145">
        <f>IF(N487="základní",J487,0)</f>
        <v>0</v>
      </c>
      <c r="BF487" s="145">
        <f>IF(N487="snížená",J487,0)</f>
        <v>0</v>
      </c>
      <c r="BG487" s="145">
        <f>IF(N487="zákl. přenesená",J487,0)</f>
        <v>0</v>
      </c>
      <c r="BH487" s="145">
        <f>IF(N487="sníž. přenesená",J487,0)</f>
        <v>0</v>
      </c>
      <c r="BI487" s="145">
        <f>IF(N487="nulová",J487,0)</f>
        <v>0</v>
      </c>
      <c r="BJ487" s="18" t="s">
        <v>22</v>
      </c>
      <c r="BK487" s="145">
        <f>ROUND(I487*H487,2)</f>
        <v>0</v>
      </c>
      <c r="BL487" s="18" t="s">
        <v>199</v>
      </c>
      <c r="BM487" s="144" t="s">
        <v>7134</v>
      </c>
    </row>
    <row r="488" spans="2:65" s="1" customFormat="1" ht="19.2" x14ac:dyDescent="0.2">
      <c r="B488" s="33"/>
      <c r="D488" s="151" t="s">
        <v>929</v>
      </c>
      <c r="F488" s="178" t="s">
        <v>7135</v>
      </c>
      <c r="I488" s="148"/>
      <c r="L488" s="33"/>
      <c r="M488" s="149"/>
      <c r="T488" s="54"/>
      <c r="AT488" s="18" t="s">
        <v>929</v>
      </c>
      <c r="AU488" s="18" t="s">
        <v>89</v>
      </c>
    </row>
    <row r="489" spans="2:65" s="1" customFormat="1" ht="16.5" customHeight="1" x14ac:dyDescent="0.2">
      <c r="B489" s="33"/>
      <c r="C489" s="133" t="s">
        <v>6329</v>
      </c>
      <c r="D489" s="133" t="s">
        <v>194</v>
      </c>
      <c r="E489" s="134" t="s">
        <v>7136</v>
      </c>
      <c r="F489" s="135" t="s">
        <v>7137</v>
      </c>
      <c r="G489" s="136" t="s">
        <v>869</v>
      </c>
      <c r="H489" s="137">
        <v>1</v>
      </c>
      <c r="I489" s="138"/>
      <c r="J489" s="139">
        <f>ROUND(I489*H489,2)</f>
        <v>0</v>
      </c>
      <c r="K489" s="135" t="s">
        <v>20</v>
      </c>
      <c r="L489" s="33"/>
      <c r="M489" s="140" t="s">
        <v>20</v>
      </c>
      <c r="N489" s="141" t="s">
        <v>51</v>
      </c>
      <c r="P489" s="142">
        <f>O489*H489</f>
        <v>0</v>
      </c>
      <c r="Q489" s="142">
        <v>0</v>
      </c>
      <c r="R489" s="142">
        <f>Q489*H489</f>
        <v>0</v>
      </c>
      <c r="S489" s="142">
        <v>0</v>
      </c>
      <c r="T489" s="143">
        <f>S489*H489</f>
        <v>0</v>
      </c>
      <c r="AR489" s="144" t="s">
        <v>199</v>
      </c>
      <c r="AT489" s="144" t="s">
        <v>194</v>
      </c>
      <c r="AU489" s="144" t="s">
        <v>89</v>
      </c>
      <c r="AY489" s="18" t="s">
        <v>192</v>
      </c>
      <c r="BE489" s="145">
        <f>IF(N489="základní",J489,0)</f>
        <v>0</v>
      </c>
      <c r="BF489" s="145">
        <f>IF(N489="snížená",J489,0)</f>
        <v>0</v>
      </c>
      <c r="BG489" s="145">
        <f>IF(N489="zákl. přenesená",J489,0)</f>
        <v>0</v>
      </c>
      <c r="BH489" s="145">
        <f>IF(N489="sníž. přenesená",J489,0)</f>
        <v>0</v>
      </c>
      <c r="BI489" s="145">
        <f>IF(N489="nulová",J489,0)</f>
        <v>0</v>
      </c>
      <c r="BJ489" s="18" t="s">
        <v>22</v>
      </c>
      <c r="BK489" s="145">
        <f>ROUND(I489*H489,2)</f>
        <v>0</v>
      </c>
      <c r="BL489" s="18" t="s">
        <v>199</v>
      </c>
      <c r="BM489" s="144" t="s">
        <v>7138</v>
      </c>
    </row>
    <row r="490" spans="2:65" s="1" customFormat="1" ht="28.8" x14ac:dyDescent="0.2">
      <c r="B490" s="33"/>
      <c r="D490" s="151" t="s">
        <v>929</v>
      </c>
      <c r="F490" s="178" t="s">
        <v>7139</v>
      </c>
      <c r="I490" s="148"/>
      <c r="L490" s="33"/>
      <c r="M490" s="149"/>
      <c r="T490" s="54"/>
      <c r="AT490" s="18" t="s">
        <v>929</v>
      </c>
      <c r="AU490" s="18" t="s">
        <v>89</v>
      </c>
    </row>
    <row r="491" spans="2:65" s="1" customFormat="1" ht="16.5" customHeight="1" x14ac:dyDescent="0.2">
      <c r="B491" s="33"/>
      <c r="C491" s="133" t="s">
        <v>7140</v>
      </c>
      <c r="D491" s="133" t="s">
        <v>194</v>
      </c>
      <c r="E491" s="134" t="s">
        <v>7141</v>
      </c>
      <c r="F491" s="135" t="s">
        <v>7142</v>
      </c>
      <c r="G491" s="136" t="s">
        <v>869</v>
      </c>
      <c r="H491" s="137">
        <v>1</v>
      </c>
      <c r="I491" s="138"/>
      <c r="J491" s="139">
        <f>ROUND(I491*H491,2)</f>
        <v>0</v>
      </c>
      <c r="K491" s="135" t="s">
        <v>20</v>
      </c>
      <c r="L491" s="33"/>
      <c r="M491" s="140" t="s">
        <v>20</v>
      </c>
      <c r="N491" s="141" t="s">
        <v>51</v>
      </c>
      <c r="P491" s="142">
        <f>O491*H491</f>
        <v>0</v>
      </c>
      <c r="Q491" s="142">
        <v>0</v>
      </c>
      <c r="R491" s="142">
        <f>Q491*H491</f>
        <v>0</v>
      </c>
      <c r="S491" s="142">
        <v>0</v>
      </c>
      <c r="T491" s="143">
        <f>S491*H491</f>
        <v>0</v>
      </c>
      <c r="AR491" s="144" t="s">
        <v>199</v>
      </c>
      <c r="AT491" s="144" t="s">
        <v>194</v>
      </c>
      <c r="AU491" s="144" t="s">
        <v>89</v>
      </c>
      <c r="AY491" s="18" t="s">
        <v>192</v>
      </c>
      <c r="BE491" s="145">
        <f>IF(N491="základní",J491,0)</f>
        <v>0</v>
      </c>
      <c r="BF491" s="145">
        <f>IF(N491="snížená",J491,0)</f>
        <v>0</v>
      </c>
      <c r="BG491" s="145">
        <f>IF(N491="zákl. přenesená",J491,0)</f>
        <v>0</v>
      </c>
      <c r="BH491" s="145">
        <f>IF(N491="sníž. přenesená",J491,0)</f>
        <v>0</v>
      </c>
      <c r="BI491" s="145">
        <f>IF(N491="nulová",J491,0)</f>
        <v>0</v>
      </c>
      <c r="BJ491" s="18" t="s">
        <v>22</v>
      </c>
      <c r="BK491" s="145">
        <f>ROUND(I491*H491,2)</f>
        <v>0</v>
      </c>
      <c r="BL491" s="18" t="s">
        <v>199</v>
      </c>
      <c r="BM491" s="144" t="s">
        <v>7143</v>
      </c>
    </row>
    <row r="492" spans="2:65" s="1" customFormat="1" ht="16.5" customHeight="1" x14ac:dyDescent="0.2">
      <c r="B492" s="33"/>
      <c r="C492" s="133" t="s">
        <v>3279</v>
      </c>
      <c r="D492" s="133" t="s">
        <v>194</v>
      </c>
      <c r="E492" s="134" t="s">
        <v>7144</v>
      </c>
      <c r="F492" s="135" t="s">
        <v>7145</v>
      </c>
      <c r="G492" s="136" t="s">
        <v>869</v>
      </c>
      <c r="H492" s="137">
        <v>1</v>
      </c>
      <c r="I492" s="138"/>
      <c r="J492" s="139">
        <f>ROUND(I492*H492,2)</f>
        <v>0</v>
      </c>
      <c r="K492" s="135" t="s">
        <v>20</v>
      </c>
      <c r="L492" s="33"/>
      <c r="M492" s="140" t="s">
        <v>20</v>
      </c>
      <c r="N492" s="141" t="s">
        <v>51</v>
      </c>
      <c r="P492" s="142">
        <f>O492*H492</f>
        <v>0</v>
      </c>
      <c r="Q492" s="142">
        <v>0</v>
      </c>
      <c r="R492" s="142">
        <f>Q492*H492</f>
        <v>0</v>
      </c>
      <c r="S492" s="142">
        <v>0</v>
      </c>
      <c r="T492" s="143">
        <f>S492*H492</f>
        <v>0</v>
      </c>
      <c r="AR492" s="144" t="s">
        <v>199</v>
      </c>
      <c r="AT492" s="144" t="s">
        <v>194</v>
      </c>
      <c r="AU492" s="144" t="s">
        <v>89</v>
      </c>
      <c r="AY492" s="18" t="s">
        <v>192</v>
      </c>
      <c r="BE492" s="145">
        <f>IF(N492="základní",J492,0)</f>
        <v>0</v>
      </c>
      <c r="BF492" s="145">
        <f>IF(N492="snížená",J492,0)</f>
        <v>0</v>
      </c>
      <c r="BG492" s="145">
        <f>IF(N492="zákl. přenesená",J492,0)</f>
        <v>0</v>
      </c>
      <c r="BH492" s="145">
        <f>IF(N492="sníž. přenesená",J492,0)</f>
        <v>0</v>
      </c>
      <c r="BI492" s="145">
        <f>IF(N492="nulová",J492,0)</f>
        <v>0</v>
      </c>
      <c r="BJ492" s="18" t="s">
        <v>22</v>
      </c>
      <c r="BK492" s="145">
        <f>ROUND(I492*H492,2)</f>
        <v>0</v>
      </c>
      <c r="BL492" s="18" t="s">
        <v>199</v>
      </c>
      <c r="BM492" s="144" t="s">
        <v>882</v>
      </c>
    </row>
    <row r="493" spans="2:65" s="1" customFormat="1" ht="16.5" customHeight="1" x14ac:dyDescent="0.2">
      <c r="B493" s="33"/>
      <c r="C493" s="133" t="s">
        <v>3288</v>
      </c>
      <c r="D493" s="133" t="s">
        <v>194</v>
      </c>
      <c r="E493" s="134" t="s">
        <v>7146</v>
      </c>
      <c r="F493" s="135" t="s">
        <v>7147</v>
      </c>
      <c r="G493" s="136" t="s">
        <v>869</v>
      </c>
      <c r="H493" s="137">
        <v>1</v>
      </c>
      <c r="I493" s="138"/>
      <c r="J493" s="139">
        <f>ROUND(I493*H493,2)</f>
        <v>0</v>
      </c>
      <c r="K493" s="135" t="s">
        <v>20</v>
      </c>
      <c r="L493" s="33"/>
      <c r="M493" s="140" t="s">
        <v>20</v>
      </c>
      <c r="N493" s="141" t="s">
        <v>51</v>
      </c>
      <c r="P493" s="142">
        <f>O493*H493</f>
        <v>0</v>
      </c>
      <c r="Q493" s="142">
        <v>0</v>
      </c>
      <c r="R493" s="142">
        <f>Q493*H493</f>
        <v>0</v>
      </c>
      <c r="S493" s="142">
        <v>0</v>
      </c>
      <c r="T493" s="143">
        <f>S493*H493</f>
        <v>0</v>
      </c>
      <c r="AR493" s="144" t="s">
        <v>199</v>
      </c>
      <c r="AT493" s="144" t="s">
        <v>194</v>
      </c>
      <c r="AU493" s="144" t="s">
        <v>89</v>
      </c>
      <c r="AY493" s="18" t="s">
        <v>192</v>
      </c>
      <c r="BE493" s="145">
        <f>IF(N493="základní",J493,0)</f>
        <v>0</v>
      </c>
      <c r="BF493" s="145">
        <f>IF(N493="snížená",J493,0)</f>
        <v>0</v>
      </c>
      <c r="BG493" s="145">
        <f>IF(N493="zákl. přenesená",J493,0)</f>
        <v>0</v>
      </c>
      <c r="BH493" s="145">
        <f>IF(N493="sníž. přenesená",J493,0)</f>
        <v>0</v>
      </c>
      <c r="BI493" s="145">
        <f>IF(N493="nulová",J493,0)</f>
        <v>0</v>
      </c>
      <c r="BJ493" s="18" t="s">
        <v>22</v>
      </c>
      <c r="BK493" s="145">
        <f>ROUND(I493*H493,2)</f>
        <v>0</v>
      </c>
      <c r="BL493" s="18" t="s">
        <v>199</v>
      </c>
      <c r="BM493" s="144" t="s">
        <v>7148</v>
      </c>
    </row>
    <row r="494" spans="2:65" s="1" customFormat="1" ht="19.2" x14ac:dyDescent="0.2">
      <c r="B494" s="33"/>
      <c r="D494" s="151" t="s">
        <v>929</v>
      </c>
      <c r="F494" s="178" t="s">
        <v>7149</v>
      </c>
      <c r="I494" s="148"/>
      <c r="L494" s="33"/>
      <c r="M494" s="179"/>
      <c r="N494" s="180"/>
      <c r="O494" s="180"/>
      <c r="P494" s="180"/>
      <c r="Q494" s="180"/>
      <c r="R494" s="180"/>
      <c r="S494" s="180"/>
      <c r="T494" s="181"/>
      <c r="AT494" s="18" t="s">
        <v>929</v>
      </c>
      <c r="AU494" s="18" t="s">
        <v>89</v>
      </c>
    </row>
    <row r="495" spans="2:65" s="1" customFormat="1" ht="6.9" customHeight="1" x14ac:dyDescent="0.2">
      <c r="B495" s="42"/>
      <c r="C495" s="43"/>
      <c r="D495" s="43"/>
      <c r="E495" s="43"/>
      <c r="F495" s="43"/>
      <c r="G495" s="43"/>
      <c r="H495" s="43"/>
      <c r="I495" s="43"/>
      <c r="J495" s="43"/>
      <c r="K495" s="43"/>
      <c r="L495" s="33"/>
    </row>
  </sheetData>
  <sheetProtection algorithmName="SHA-512" hashValue="eRCdM02W/jIZ0VBgk31llDDaHmqgX9fFch7fT/bh49Wzj8SoO5kyJ428oZqvJPgiSp3mGBicJ/bK8v3dYeBUMQ==" saltValue="CHaVB/rJZX8S+++29nnnsJO6iNYKgnQ9gCbPKr2CMvOpLrpA1LfZG2NHaPNV4E8h1LfqSM7OLsE0DkIrtvIUBw==" spinCount="100000" sheet="1" objects="1" scenarios="1" formatColumns="0" formatRows="0" autoFilter="0"/>
  <autoFilter ref="C99:K494" xr:uid="{00000000-0009-0000-0000-000007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80"/>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115</v>
      </c>
    </row>
    <row r="3" spans="2:46" ht="6.9" customHeight="1" x14ac:dyDescent="0.2">
      <c r="B3" s="19"/>
      <c r="C3" s="20"/>
      <c r="D3" s="20"/>
      <c r="E3" s="20"/>
      <c r="F3" s="20"/>
      <c r="G3" s="20"/>
      <c r="H3" s="20"/>
      <c r="I3" s="20"/>
      <c r="J3" s="20"/>
      <c r="K3" s="20"/>
      <c r="L3" s="21"/>
      <c r="AT3" s="18" t="s">
        <v>89</v>
      </c>
    </row>
    <row r="4" spans="2:46" ht="24.9" customHeight="1" x14ac:dyDescent="0.2">
      <c r="B4" s="21"/>
      <c r="D4" s="22" t="s">
        <v>141</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150</v>
      </c>
      <c r="L8" s="21"/>
    </row>
    <row r="9" spans="2:46" s="1" customFormat="1" ht="16.5" customHeight="1" x14ac:dyDescent="0.2">
      <c r="B9" s="33"/>
      <c r="E9" s="339" t="s">
        <v>153</v>
      </c>
      <c r="F9" s="341"/>
      <c r="G9" s="341"/>
      <c r="H9" s="341"/>
      <c r="L9" s="33"/>
    </row>
    <row r="10" spans="2:46" s="1" customFormat="1" ht="12" customHeight="1" x14ac:dyDescent="0.2">
      <c r="B10" s="33"/>
      <c r="D10" s="28" t="s">
        <v>156</v>
      </c>
      <c r="L10" s="33"/>
    </row>
    <row r="11" spans="2:46" s="1" customFormat="1" ht="16.5" customHeight="1" x14ac:dyDescent="0.2">
      <c r="B11" s="33"/>
      <c r="E11" s="303" t="s">
        <v>7150</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7151</v>
      </c>
      <c r="I14" s="28" t="s">
        <v>25</v>
      </c>
      <c r="J14" s="50" t="str">
        <f>'Rekapitulace stavby'!AN8</f>
        <v>24. 4. 2024</v>
      </c>
      <c r="L14" s="33"/>
    </row>
    <row r="15" spans="2:46" s="1" customFormat="1" ht="10.8" customHeight="1" x14ac:dyDescent="0.2">
      <c r="B15" s="33"/>
      <c r="L15" s="33"/>
    </row>
    <row r="16" spans="2:46" s="1" customFormat="1" ht="12" customHeight="1" x14ac:dyDescent="0.2">
      <c r="B16" s="33"/>
      <c r="D16" s="28" t="s">
        <v>29</v>
      </c>
      <c r="I16" s="28" t="s">
        <v>30</v>
      </c>
      <c r="J16" s="26" t="str">
        <f>IF('Rekapitulace stavby'!AN10="","",'Rekapitulace stavby'!AN10)</f>
        <v>00262978</v>
      </c>
      <c r="L16" s="33"/>
    </row>
    <row r="17" spans="2:12" s="1" customFormat="1" ht="18" customHeight="1" x14ac:dyDescent="0.2">
      <c r="B17" s="33"/>
      <c r="E17" s="26" t="str">
        <f>IF('Rekapitulace stavby'!E11="","",'Rekapitulace stavby'!E11)</f>
        <v>Statutární město Liberec</v>
      </c>
      <c r="I17" s="28" t="s">
        <v>33</v>
      </c>
      <c r="J17" s="26" t="str">
        <f>IF('Rekapitulace stavby'!AN11="","",'Rekapitulace stavby'!AN11)</f>
        <v>CZ00262978</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20</v>
      </c>
      <c r="L22" s="33"/>
    </row>
    <row r="23" spans="2:12" s="1" customFormat="1" ht="18" customHeight="1" x14ac:dyDescent="0.2">
      <c r="B23" s="33"/>
      <c r="E23" s="26" t="s">
        <v>7152</v>
      </c>
      <c r="I23" s="28" t="s">
        <v>33</v>
      </c>
      <c r="J23" s="26" t="s">
        <v>20</v>
      </c>
      <c r="L23" s="33"/>
    </row>
    <row r="24" spans="2:12" s="1" customFormat="1" ht="6.9" customHeight="1" x14ac:dyDescent="0.2">
      <c r="B24" s="33"/>
      <c r="L24" s="33"/>
    </row>
    <row r="25" spans="2:12" s="1" customFormat="1" ht="12" customHeight="1" x14ac:dyDescent="0.2">
      <c r="B25" s="33"/>
      <c r="D25" s="28" t="s">
        <v>40</v>
      </c>
      <c r="I25" s="28" t="s">
        <v>30</v>
      </c>
      <c r="J25" s="26" t="s">
        <v>20</v>
      </c>
      <c r="L25" s="33"/>
    </row>
    <row r="26" spans="2:12" s="1" customFormat="1" ht="18" customHeight="1" x14ac:dyDescent="0.2">
      <c r="B26" s="33"/>
      <c r="E26" s="26" t="s">
        <v>7153</v>
      </c>
      <c r="I26" s="28" t="s">
        <v>33</v>
      </c>
      <c r="J26" s="26" t="s">
        <v>20</v>
      </c>
      <c r="L26" s="33"/>
    </row>
    <row r="27" spans="2:12" s="1" customFormat="1" ht="6.9" customHeight="1" x14ac:dyDescent="0.2">
      <c r="B27" s="33"/>
      <c r="L27" s="33"/>
    </row>
    <row r="28" spans="2:12" s="1" customFormat="1" ht="12" customHeight="1" x14ac:dyDescent="0.2">
      <c r="B28" s="33"/>
      <c r="D28" s="28" t="s">
        <v>44</v>
      </c>
      <c r="L28" s="33"/>
    </row>
    <row r="29" spans="2:12" s="7" customFormat="1" ht="131.25" customHeight="1" x14ac:dyDescent="0.2">
      <c r="B29" s="93"/>
      <c r="E29" s="314" t="s">
        <v>7154</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ROUND(J97,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ROUND((SUM(BE97:BE279)),  2)</f>
        <v>0</v>
      </c>
      <c r="I35" s="95">
        <v>0.21</v>
      </c>
      <c r="J35" s="84">
        <f>ROUND(((SUM(BE97:BE279))*I35),  2)</f>
        <v>0</v>
      </c>
      <c r="L35" s="33"/>
    </row>
    <row r="36" spans="2:12" s="1" customFormat="1" ht="14.4" customHeight="1" x14ac:dyDescent="0.2">
      <c r="B36" s="33"/>
      <c r="E36" s="28" t="s">
        <v>52</v>
      </c>
      <c r="F36" s="84">
        <f>ROUND((SUM(BF97:BF279)),  2)</f>
        <v>0</v>
      </c>
      <c r="I36" s="95">
        <v>0.12</v>
      </c>
      <c r="J36" s="84">
        <f>ROUND(((SUM(BF97:BF279))*I36),  2)</f>
        <v>0</v>
      </c>
      <c r="L36" s="33"/>
    </row>
    <row r="37" spans="2:12" s="1" customFormat="1" ht="14.4" hidden="1" customHeight="1" x14ac:dyDescent="0.2">
      <c r="B37" s="33"/>
      <c r="E37" s="28" t="s">
        <v>53</v>
      </c>
      <c r="F37" s="84">
        <f>ROUND((SUM(BG97:BG279)),  2)</f>
        <v>0</v>
      </c>
      <c r="I37" s="95">
        <v>0.21</v>
      </c>
      <c r="J37" s="84">
        <f>0</f>
        <v>0</v>
      </c>
      <c r="L37" s="33"/>
    </row>
    <row r="38" spans="2:12" s="1" customFormat="1" ht="14.4" hidden="1" customHeight="1" x14ac:dyDescent="0.2">
      <c r="B38" s="33"/>
      <c r="E38" s="28" t="s">
        <v>54</v>
      </c>
      <c r="F38" s="84">
        <f>ROUND((SUM(BH97:BH279)),  2)</f>
        <v>0</v>
      </c>
      <c r="I38" s="95">
        <v>0.12</v>
      </c>
      <c r="J38" s="84">
        <f>0</f>
        <v>0</v>
      </c>
      <c r="L38" s="33"/>
    </row>
    <row r="39" spans="2:12" s="1" customFormat="1" ht="14.4" hidden="1" customHeight="1" x14ac:dyDescent="0.2">
      <c r="B39" s="33"/>
      <c r="E39" s="28" t="s">
        <v>55</v>
      </c>
      <c r="F39" s="84">
        <f>ROUND((SUM(BI97:BI279)),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159</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150</v>
      </c>
      <c r="L51" s="21"/>
    </row>
    <row r="52" spans="2:47" s="1" customFormat="1" ht="16.5" customHeight="1" x14ac:dyDescent="0.2">
      <c r="B52" s="33"/>
      <c r="E52" s="339" t="s">
        <v>153</v>
      </c>
      <c r="F52" s="341"/>
      <c r="G52" s="341"/>
      <c r="H52" s="341"/>
      <c r="L52" s="33"/>
    </row>
    <row r="53" spans="2:47" s="1" customFormat="1" ht="12" customHeight="1" x14ac:dyDescent="0.2">
      <c r="B53" s="33"/>
      <c r="C53" s="28" t="s">
        <v>156</v>
      </c>
      <c r="L53" s="33"/>
    </row>
    <row r="54" spans="2:47" s="1" customFormat="1" ht="16.5" customHeight="1" x14ac:dyDescent="0.2">
      <c r="B54" s="33"/>
      <c r="E54" s="303" t="str">
        <f>E11</f>
        <v>08 - Vytápění</v>
      </c>
      <c r="F54" s="341"/>
      <c r="G54" s="341"/>
      <c r="H54" s="341"/>
      <c r="L54" s="33"/>
    </row>
    <row r="55" spans="2:47" s="1" customFormat="1" ht="6.9" customHeight="1" x14ac:dyDescent="0.2">
      <c r="B55" s="33"/>
      <c r="L55" s="33"/>
    </row>
    <row r="56" spans="2:47" s="1" customFormat="1" ht="12" customHeight="1" x14ac:dyDescent="0.2">
      <c r="B56" s="33"/>
      <c r="C56" s="28" t="s">
        <v>23</v>
      </c>
      <c r="F56" s="26" t="str">
        <f>F14</f>
        <v>Frýdlantská 285, 460 01 Liberec</v>
      </c>
      <c r="I56" s="28" t="s">
        <v>25</v>
      </c>
      <c r="J56" s="50" t="str">
        <f>IF(J14="","",J14)</f>
        <v>24. 4. 2024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Radek Hořejší</v>
      </c>
      <c r="L58" s="33"/>
    </row>
    <row r="59" spans="2:47" s="1" customFormat="1" ht="15.15" customHeight="1" x14ac:dyDescent="0.2">
      <c r="B59" s="33"/>
      <c r="C59" s="28" t="s">
        <v>35</v>
      </c>
      <c r="F59" s="26" t="str">
        <f>IF(E20="","",E20)</f>
        <v>Vyplň údaj</v>
      </c>
      <c r="I59" s="28" t="s">
        <v>40</v>
      </c>
      <c r="J59" s="31" t="str">
        <f>E26</f>
        <v>Ing. Tomáš Holomoj</v>
      </c>
      <c r="L59" s="33"/>
    </row>
    <row r="60" spans="2:47" s="1" customFormat="1" ht="10.35" customHeight="1" x14ac:dyDescent="0.2">
      <c r="B60" s="33"/>
      <c r="L60" s="33"/>
    </row>
    <row r="61" spans="2:47" s="1" customFormat="1" ht="29.25" customHeight="1" x14ac:dyDescent="0.2">
      <c r="B61" s="33"/>
      <c r="C61" s="102" t="s">
        <v>160</v>
      </c>
      <c r="D61" s="96"/>
      <c r="E61" s="96"/>
      <c r="F61" s="96"/>
      <c r="G61" s="96"/>
      <c r="H61" s="96"/>
      <c r="I61" s="96"/>
      <c r="J61" s="103" t="s">
        <v>161</v>
      </c>
      <c r="K61" s="96"/>
      <c r="L61" s="33"/>
    </row>
    <row r="62" spans="2:47" s="1" customFormat="1" ht="10.35" customHeight="1" x14ac:dyDescent="0.2">
      <c r="B62" s="33"/>
      <c r="L62" s="33"/>
    </row>
    <row r="63" spans="2:47" s="1" customFormat="1" ht="22.8" customHeight="1" x14ac:dyDescent="0.2">
      <c r="B63" s="33"/>
      <c r="C63" s="104" t="s">
        <v>78</v>
      </c>
      <c r="J63" s="64">
        <f>J97</f>
        <v>0</v>
      </c>
      <c r="L63" s="33"/>
      <c r="AU63" s="18" t="s">
        <v>162</v>
      </c>
    </row>
    <row r="64" spans="2:47" s="8" customFormat="1" ht="24.9" customHeight="1" x14ac:dyDescent="0.2">
      <c r="B64" s="105"/>
      <c r="D64" s="106" t="s">
        <v>167</v>
      </c>
      <c r="E64" s="107"/>
      <c r="F64" s="107"/>
      <c r="G64" s="107"/>
      <c r="H64" s="107"/>
      <c r="I64" s="107"/>
      <c r="J64" s="108">
        <f>J98</f>
        <v>0</v>
      </c>
      <c r="L64" s="105"/>
    </row>
    <row r="65" spans="2:12" s="9" customFormat="1" ht="19.95" customHeight="1" x14ac:dyDescent="0.2">
      <c r="B65" s="109"/>
      <c r="D65" s="110" t="s">
        <v>1356</v>
      </c>
      <c r="E65" s="111"/>
      <c r="F65" s="111"/>
      <c r="G65" s="111"/>
      <c r="H65" s="111"/>
      <c r="I65" s="111"/>
      <c r="J65" s="112">
        <f>J99</f>
        <v>0</v>
      </c>
      <c r="L65" s="109"/>
    </row>
    <row r="66" spans="2:12" s="9" customFormat="1" ht="19.95" customHeight="1" x14ac:dyDescent="0.2">
      <c r="B66" s="109"/>
      <c r="D66" s="110" t="s">
        <v>7155</v>
      </c>
      <c r="E66" s="111"/>
      <c r="F66" s="111"/>
      <c r="G66" s="111"/>
      <c r="H66" s="111"/>
      <c r="I66" s="111"/>
      <c r="J66" s="112">
        <f>J117</f>
        <v>0</v>
      </c>
      <c r="L66" s="109"/>
    </row>
    <row r="67" spans="2:12" s="9" customFormat="1" ht="19.95" customHeight="1" x14ac:dyDescent="0.2">
      <c r="B67" s="109"/>
      <c r="D67" s="110" t="s">
        <v>7156</v>
      </c>
      <c r="E67" s="111"/>
      <c r="F67" s="111"/>
      <c r="G67" s="111"/>
      <c r="H67" s="111"/>
      <c r="I67" s="111"/>
      <c r="J67" s="112">
        <f>J119</f>
        <v>0</v>
      </c>
      <c r="L67" s="109"/>
    </row>
    <row r="68" spans="2:12" s="9" customFormat="1" ht="19.95" customHeight="1" x14ac:dyDescent="0.2">
      <c r="B68" s="109"/>
      <c r="D68" s="110" t="s">
        <v>7157</v>
      </c>
      <c r="E68" s="111"/>
      <c r="F68" s="111"/>
      <c r="G68" s="111"/>
      <c r="H68" s="111"/>
      <c r="I68" s="111"/>
      <c r="J68" s="112">
        <f>J128</f>
        <v>0</v>
      </c>
      <c r="L68" s="109"/>
    </row>
    <row r="69" spans="2:12" s="9" customFormat="1" ht="19.95" customHeight="1" x14ac:dyDescent="0.2">
      <c r="B69" s="109"/>
      <c r="D69" s="110" t="s">
        <v>7158</v>
      </c>
      <c r="E69" s="111"/>
      <c r="F69" s="111"/>
      <c r="G69" s="111"/>
      <c r="H69" s="111"/>
      <c r="I69" s="111"/>
      <c r="J69" s="112">
        <f>J155</f>
        <v>0</v>
      </c>
      <c r="L69" s="109"/>
    </row>
    <row r="70" spans="2:12" s="9" customFormat="1" ht="19.95" customHeight="1" x14ac:dyDescent="0.2">
      <c r="B70" s="109"/>
      <c r="D70" s="110" t="s">
        <v>7159</v>
      </c>
      <c r="E70" s="111"/>
      <c r="F70" s="111"/>
      <c r="G70" s="111"/>
      <c r="H70" s="111"/>
      <c r="I70" s="111"/>
      <c r="J70" s="112">
        <f>J212</f>
        <v>0</v>
      </c>
      <c r="L70" s="109"/>
    </row>
    <row r="71" spans="2:12" s="8" customFormat="1" ht="24.9" customHeight="1" x14ac:dyDescent="0.2">
      <c r="B71" s="105"/>
      <c r="D71" s="106" t="s">
        <v>7160</v>
      </c>
      <c r="E71" s="107"/>
      <c r="F71" s="107"/>
      <c r="G71" s="107"/>
      <c r="H71" s="107"/>
      <c r="I71" s="107"/>
      <c r="J71" s="108">
        <f>J260</f>
        <v>0</v>
      </c>
      <c r="L71" s="105"/>
    </row>
    <row r="72" spans="2:12" s="9" customFormat="1" ht="19.95" customHeight="1" x14ac:dyDescent="0.2">
      <c r="B72" s="109"/>
      <c r="D72" s="110" t="s">
        <v>7161</v>
      </c>
      <c r="E72" s="111"/>
      <c r="F72" s="111"/>
      <c r="G72" s="111"/>
      <c r="H72" s="111"/>
      <c r="I72" s="111"/>
      <c r="J72" s="112">
        <f>J261</f>
        <v>0</v>
      </c>
      <c r="L72" s="109"/>
    </row>
    <row r="73" spans="2:12" s="8" customFormat="1" ht="24.9" customHeight="1" x14ac:dyDescent="0.2">
      <c r="B73" s="105"/>
      <c r="D73" s="106" t="s">
        <v>176</v>
      </c>
      <c r="E73" s="107"/>
      <c r="F73" s="107"/>
      <c r="G73" s="107"/>
      <c r="H73" s="107"/>
      <c r="I73" s="107"/>
      <c r="J73" s="108">
        <f>J266</f>
        <v>0</v>
      </c>
      <c r="L73" s="105"/>
    </row>
    <row r="74" spans="2:12" s="8" customFormat="1" ht="24.9" customHeight="1" x14ac:dyDescent="0.2">
      <c r="B74" s="105"/>
      <c r="D74" s="106" t="s">
        <v>7162</v>
      </c>
      <c r="E74" s="107"/>
      <c r="F74" s="107"/>
      <c r="G74" s="107"/>
      <c r="H74" s="107"/>
      <c r="I74" s="107"/>
      <c r="J74" s="108">
        <f>J276</f>
        <v>0</v>
      </c>
      <c r="L74" s="105"/>
    </row>
    <row r="75" spans="2:12" s="9" customFormat="1" ht="19.95" customHeight="1" x14ac:dyDescent="0.2">
      <c r="B75" s="109"/>
      <c r="D75" s="110" t="s">
        <v>7163</v>
      </c>
      <c r="E75" s="111"/>
      <c r="F75" s="111"/>
      <c r="G75" s="111"/>
      <c r="H75" s="111"/>
      <c r="I75" s="111"/>
      <c r="J75" s="112">
        <f>J277</f>
        <v>0</v>
      </c>
      <c r="L75" s="109"/>
    </row>
    <row r="76" spans="2:12" s="1" customFormat="1" ht="21.75" customHeight="1" x14ac:dyDescent="0.2">
      <c r="B76" s="33"/>
      <c r="L76" s="33"/>
    </row>
    <row r="77" spans="2:12" s="1" customFormat="1" ht="6.9" customHeight="1" x14ac:dyDescent="0.2">
      <c r="B77" s="42"/>
      <c r="C77" s="43"/>
      <c r="D77" s="43"/>
      <c r="E77" s="43"/>
      <c r="F77" s="43"/>
      <c r="G77" s="43"/>
      <c r="H77" s="43"/>
      <c r="I77" s="43"/>
      <c r="J77" s="43"/>
      <c r="K77" s="43"/>
      <c r="L77" s="33"/>
    </row>
    <row r="81" spans="2:20" s="1" customFormat="1" ht="6.9" customHeight="1" x14ac:dyDescent="0.2">
      <c r="B81" s="44"/>
      <c r="C81" s="45"/>
      <c r="D81" s="45"/>
      <c r="E81" s="45"/>
      <c r="F81" s="45"/>
      <c r="G81" s="45"/>
      <c r="H81" s="45"/>
      <c r="I81" s="45"/>
      <c r="J81" s="45"/>
      <c r="K81" s="45"/>
      <c r="L81" s="33"/>
    </row>
    <row r="82" spans="2:20" s="1" customFormat="1" ht="24.9" customHeight="1" x14ac:dyDescent="0.2">
      <c r="B82" s="33"/>
      <c r="C82" s="22" t="s">
        <v>177</v>
      </c>
      <c r="L82" s="33"/>
    </row>
    <row r="83" spans="2:20" s="1" customFormat="1" ht="6.9" customHeight="1" x14ac:dyDescent="0.2">
      <c r="B83" s="33"/>
      <c r="L83" s="33"/>
    </row>
    <row r="84" spans="2:20" s="1" customFormat="1" ht="12" customHeight="1" x14ac:dyDescent="0.2">
      <c r="B84" s="33"/>
      <c r="C84" s="28" t="s">
        <v>16</v>
      </c>
      <c r="L84" s="33"/>
    </row>
    <row r="85" spans="2:20" s="1" customFormat="1" ht="16.5" customHeight="1" x14ac:dyDescent="0.2">
      <c r="B85" s="33"/>
      <c r="E85" s="339" t="str">
        <f>E7</f>
        <v>STAVEBNÍ ÚPRAVY KINO VARŠAVA - ITI</v>
      </c>
      <c r="F85" s="340"/>
      <c r="G85" s="340"/>
      <c r="H85" s="340"/>
      <c r="L85" s="33"/>
    </row>
    <row r="86" spans="2:20" ht="12" customHeight="1" x14ac:dyDescent="0.2">
      <c r="B86" s="21"/>
      <c r="C86" s="28" t="s">
        <v>150</v>
      </c>
      <c r="L86" s="21"/>
    </row>
    <row r="87" spans="2:20" s="1" customFormat="1" ht="16.5" customHeight="1" x14ac:dyDescent="0.2">
      <c r="B87" s="33"/>
      <c r="E87" s="339" t="s">
        <v>153</v>
      </c>
      <c r="F87" s="341"/>
      <c r="G87" s="341"/>
      <c r="H87" s="341"/>
      <c r="L87" s="33"/>
    </row>
    <row r="88" spans="2:20" s="1" customFormat="1" ht="12" customHeight="1" x14ac:dyDescent="0.2">
      <c r="B88" s="33"/>
      <c r="C88" s="28" t="s">
        <v>156</v>
      </c>
      <c r="L88" s="33"/>
    </row>
    <row r="89" spans="2:20" s="1" customFormat="1" ht="16.5" customHeight="1" x14ac:dyDescent="0.2">
      <c r="B89" s="33"/>
      <c r="E89" s="303" t="str">
        <f>E11</f>
        <v>08 - Vytápění</v>
      </c>
      <c r="F89" s="341"/>
      <c r="G89" s="341"/>
      <c r="H89" s="341"/>
      <c r="L89" s="33"/>
    </row>
    <row r="90" spans="2:20" s="1" customFormat="1" ht="6.9" customHeight="1" x14ac:dyDescent="0.2">
      <c r="B90" s="33"/>
      <c r="L90" s="33"/>
    </row>
    <row r="91" spans="2:20" s="1" customFormat="1" ht="12" customHeight="1" x14ac:dyDescent="0.2">
      <c r="B91" s="33"/>
      <c r="C91" s="28" t="s">
        <v>23</v>
      </c>
      <c r="F91" s="26" t="str">
        <f>F14</f>
        <v>Frýdlantská 285, 460 01 Liberec</v>
      </c>
      <c r="I91" s="28" t="s">
        <v>25</v>
      </c>
      <c r="J91" s="50" t="str">
        <f>IF(J14="","",J14)</f>
        <v>24. 4. 2024</v>
      </c>
      <c r="L91" s="33"/>
    </row>
    <row r="92" spans="2:20" s="1" customFormat="1" ht="6.9" customHeight="1" x14ac:dyDescent="0.2">
      <c r="B92" s="33"/>
      <c r="L92" s="33"/>
    </row>
    <row r="93" spans="2:20" s="1" customFormat="1" ht="15.15" customHeight="1" x14ac:dyDescent="0.2">
      <c r="B93" s="33"/>
      <c r="C93" s="28" t="s">
        <v>29</v>
      </c>
      <c r="F93" s="26" t="str">
        <f>E17</f>
        <v>Statutární město Liberec</v>
      </c>
      <c r="I93" s="28" t="s">
        <v>37</v>
      </c>
      <c r="J93" s="31" t="str">
        <f>E23</f>
        <v>Radek Hořejší</v>
      </c>
      <c r="L93" s="33"/>
    </row>
    <row r="94" spans="2:20" s="1" customFormat="1" ht="15.15" customHeight="1" x14ac:dyDescent="0.2">
      <c r="B94" s="33"/>
      <c r="C94" s="28" t="s">
        <v>35</v>
      </c>
      <c r="F94" s="26" t="str">
        <f>IF(E20="","",E20)</f>
        <v>Vyplň údaj</v>
      </c>
      <c r="I94" s="28" t="s">
        <v>40</v>
      </c>
      <c r="J94" s="31" t="str">
        <f>E26</f>
        <v>Ing. Tomáš Holomoj</v>
      </c>
      <c r="L94" s="33"/>
    </row>
    <row r="95" spans="2:20" s="1" customFormat="1" ht="10.35" customHeight="1" x14ac:dyDescent="0.2">
      <c r="B95" s="33"/>
      <c r="L95" s="33"/>
    </row>
    <row r="96" spans="2:20" s="10" customFormat="1" ht="29.25" customHeight="1" x14ac:dyDescent="0.2">
      <c r="B96" s="113"/>
      <c r="C96" s="114" t="s">
        <v>178</v>
      </c>
      <c r="D96" s="115" t="s">
        <v>65</v>
      </c>
      <c r="E96" s="115" t="s">
        <v>61</v>
      </c>
      <c r="F96" s="115" t="s">
        <v>62</v>
      </c>
      <c r="G96" s="115" t="s">
        <v>179</v>
      </c>
      <c r="H96" s="115" t="s">
        <v>180</v>
      </c>
      <c r="I96" s="115" t="s">
        <v>181</v>
      </c>
      <c r="J96" s="115" t="s">
        <v>161</v>
      </c>
      <c r="K96" s="116" t="s">
        <v>182</v>
      </c>
      <c r="L96" s="113"/>
      <c r="M96" s="57" t="s">
        <v>20</v>
      </c>
      <c r="N96" s="58" t="s">
        <v>50</v>
      </c>
      <c r="O96" s="58" t="s">
        <v>183</v>
      </c>
      <c r="P96" s="58" t="s">
        <v>184</v>
      </c>
      <c r="Q96" s="58" t="s">
        <v>185</v>
      </c>
      <c r="R96" s="58" t="s">
        <v>186</v>
      </c>
      <c r="S96" s="58" t="s">
        <v>187</v>
      </c>
      <c r="T96" s="59" t="s">
        <v>188</v>
      </c>
    </row>
    <row r="97" spans="2:65" s="1" customFormat="1" ht="22.8" customHeight="1" x14ac:dyDescent="0.3">
      <c r="B97" s="33"/>
      <c r="C97" s="62" t="s">
        <v>189</v>
      </c>
      <c r="J97" s="117">
        <f>BK97</f>
        <v>0</v>
      </c>
      <c r="L97" s="33"/>
      <c r="M97" s="60"/>
      <c r="N97" s="51"/>
      <c r="O97" s="51"/>
      <c r="P97" s="118">
        <f>P98+P260+P266+P276</f>
        <v>0</v>
      </c>
      <c r="Q97" s="51"/>
      <c r="R97" s="118">
        <f>R98+R260+R266+R276</f>
        <v>4.3958999999999993</v>
      </c>
      <c r="S97" s="51"/>
      <c r="T97" s="119">
        <f>T98+T260+T266+T276</f>
        <v>0</v>
      </c>
      <c r="AT97" s="18" t="s">
        <v>79</v>
      </c>
      <c r="AU97" s="18" t="s">
        <v>162</v>
      </c>
      <c r="BK97" s="120">
        <f>BK98+BK260+BK266+BK276</f>
        <v>0</v>
      </c>
    </row>
    <row r="98" spans="2:65" s="11" customFormat="1" ht="25.95" customHeight="1" x14ac:dyDescent="0.25">
      <c r="B98" s="121"/>
      <c r="D98" s="122" t="s">
        <v>79</v>
      </c>
      <c r="E98" s="123" t="s">
        <v>1048</v>
      </c>
      <c r="F98" s="123" t="s">
        <v>1049</v>
      </c>
      <c r="I98" s="124"/>
      <c r="J98" s="125">
        <f>BK98</f>
        <v>0</v>
      </c>
      <c r="L98" s="121"/>
      <c r="M98" s="126"/>
      <c r="P98" s="127">
        <f>P99+P117+P119+P128+P155+P212</f>
        <v>0</v>
      </c>
      <c r="R98" s="127">
        <f>R99+R117+R119+R128+R155+R212</f>
        <v>4.2554999999999996</v>
      </c>
      <c r="T98" s="128">
        <f>T99+T117+T119+T128+T155+T212</f>
        <v>0</v>
      </c>
      <c r="AR98" s="122" t="s">
        <v>89</v>
      </c>
      <c r="AT98" s="129" t="s">
        <v>79</v>
      </c>
      <c r="AU98" s="129" t="s">
        <v>80</v>
      </c>
      <c r="AY98" s="122" t="s">
        <v>192</v>
      </c>
      <c r="BK98" s="130">
        <f>BK99+BK117+BK119+BK128+BK155+BK212</f>
        <v>0</v>
      </c>
    </row>
    <row r="99" spans="2:65" s="11" customFormat="1" ht="22.8" customHeight="1" x14ac:dyDescent="0.25">
      <c r="B99" s="121"/>
      <c r="D99" s="122" t="s">
        <v>79</v>
      </c>
      <c r="E99" s="131" t="s">
        <v>3118</v>
      </c>
      <c r="F99" s="131" t="s">
        <v>3119</v>
      </c>
      <c r="I99" s="124"/>
      <c r="J99" s="132">
        <f>BK99</f>
        <v>0</v>
      </c>
      <c r="L99" s="121"/>
      <c r="M99" s="126"/>
      <c r="P99" s="127">
        <f>SUM(P100:P116)</f>
        <v>0</v>
      </c>
      <c r="R99" s="127">
        <f>SUM(R100:R116)</f>
        <v>1.4378</v>
      </c>
      <c r="T99" s="128">
        <f>SUM(T100:T116)</f>
        <v>0</v>
      </c>
      <c r="AR99" s="122" t="s">
        <v>89</v>
      </c>
      <c r="AT99" s="129" t="s">
        <v>79</v>
      </c>
      <c r="AU99" s="129" t="s">
        <v>22</v>
      </c>
      <c r="AY99" s="122" t="s">
        <v>192</v>
      </c>
      <c r="BK99" s="130">
        <f>SUM(BK100:BK116)</f>
        <v>0</v>
      </c>
    </row>
    <row r="100" spans="2:65" s="1" customFormat="1" ht="24.15" customHeight="1" x14ac:dyDescent="0.2">
      <c r="B100" s="33"/>
      <c r="C100" s="133" t="s">
        <v>22</v>
      </c>
      <c r="D100" s="133" t="s">
        <v>194</v>
      </c>
      <c r="E100" s="134" t="s">
        <v>3121</v>
      </c>
      <c r="F100" s="135" t="s">
        <v>3122</v>
      </c>
      <c r="G100" s="136" t="s">
        <v>234</v>
      </c>
      <c r="H100" s="137">
        <v>220</v>
      </c>
      <c r="I100" s="138"/>
      <c r="J100" s="139">
        <f>ROUND(I100*H100,2)</f>
        <v>0</v>
      </c>
      <c r="K100" s="135" t="s">
        <v>198</v>
      </c>
      <c r="L100" s="33"/>
      <c r="M100" s="140" t="s">
        <v>20</v>
      </c>
      <c r="N100" s="141" t="s">
        <v>51</v>
      </c>
      <c r="P100" s="142">
        <f>O100*H100</f>
        <v>0</v>
      </c>
      <c r="Q100" s="142">
        <v>0</v>
      </c>
      <c r="R100" s="142">
        <f>Q100*H100</f>
        <v>0</v>
      </c>
      <c r="S100" s="142">
        <v>0</v>
      </c>
      <c r="T100" s="143">
        <f>S100*H100</f>
        <v>0</v>
      </c>
      <c r="AR100" s="144" t="s">
        <v>350</v>
      </c>
      <c r="AT100" s="144" t="s">
        <v>194</v>
      </c>
      <c r="AU100" s="144" t="s">
        <v>89</v>
      </c>
      <c r="AY100" s="18" t="s">
        <v>192</v>
      </c>
      <c r="BE100" s="145">
        <f>IF(N100="základní",J100,0)</f>
        <v>0</v>
      </c>
      <c r="BF100" s="145">
        <f>IF(N100="snížená",J100,0)</f>
        <v>0</v>
      </c>
      <c r="BG100" s="145">
        <f>IF(N100="zákl. přenesená",J100,0)</f>
        <v>0</v>
      </c>
      <c r="BH100" s="145">
        <f>IF(N100="sníž. přenesená",J100,0)</f>
        <v>0</v>
      </c>
      <c r="BI100" s="145">
        <f>IF(N100="nulová",J100,0)</f>
        <v>0</v>
      </c>
      <c r="BJ100" s="18" t="s">
        <v>22</v>
      </c>
      <c r="BK100" s="145">
        <f>ROUND(I100*H100,2)</f>
        <v>0</v>
      </c>
      <c r="BL100" s="18" t="s">
        <v>350</v>
      </c>
      <c r="BM100" s="144" t="s">
        <v>7164</v>
      </c>
    </row>
    <row r="101" spans="2:65" s="1" customFormat="1" ht="10.199999999999999" x14ac:dyDescent="0.2">
      <c r="B101" s="33"/>
      <c r="D101" s="146" t="s">
        <v>201</v>
      </c>
      <c r="F101" s="147" t="s">
        <v>3124</v>
      </c>
      <c r="I101" s="148"/>
      <c r="L101" s="33"/>
      <c r="M101" s="149"/>
      <c r="T101" s="54"/>
      <c r="AT101" s="18" t="s">
        <v>201</v>
      </c>
      <c r="AU101" s="18" t="s">
        <v>89</v>
      </c>
    </row>
    <row r="102" spans="2:65" s="1" customFormat="1" ht="16.5" customHeight="1" x14ac:dyDescent="0.2">
      <c r="B102" s="33"/>
      <c r="C102" s="185" t="s">
        <v>89</v>
      </c>
      <c r="D102" s="185" t="s">
        <v>1615</v>
      </c>
      <c r="E102" s="186" t="s">
        <v>7165</v>
      </c>
      <c r="F102" s="187" t="s">
        <v>7166</v>
      </c>
      <c r="G102" s="188" t="s">
        <v>234</v>
      </c>
      <c r="H102" s="189">
        <v>220</v>
      </c>
      <c r="I102" s="190"/>
      <c r="J102" s="191">
        <f>ROUND(I102*H102,2)</f>
        <v>0</v>
      </c>
      <c r="K102" s="187" t="s">
        <v>198</v>
      </c>
      <c r="L102" s="192"/>
      <c r="M102" s="193" t="s">
        <v>20</v>
      </c>
      <c r="N102" s="194" t="s">
        <v>51</v>
      </c>
      <c r="P102" s="142">
        <f>O102*H102</f>
        <v>0</v>
      </c>
      <c r="Q102" s="142">
        <v>4.4999999999999997E-3</v>
      </c>
      <c r="R102" s="142">
        <f>Q102*H102</f>
        <v>0.98999999999999988</v>
      </c>
      <c r="S102" s="142">
        <v>0</v>
      </c>
      <c r="T102" s="143">
        <f>S102*H102</f>
        <v>0</v>
      </c>
      <c r="AR102" s="144" t="s">
        <v>490</v>
      </c>
      <c r="AT102" s="144" t="s">
        <v>1615</v>
      </c>
      <c r="AU102" s="144" t="s">
        <v>89</v>
      </c>
      <c r="AY102" s="18" t="s">
        <v>192</v>
      </c>
      <c r="BE102" s="145">
        <f>IF(N102="základní",J102,0)</f>
        <v>0</v>
      </c>
      <c r="BF102" s="145">
        <f>IF(N102="snížená",J102,0)</f>
        <v>0</v>
      </c>
      <c r="BG102" s="145">
        <f>IF(N102="zákl. přenesená",J102,0)</f>
        <v>0</v>
      </c>
      <c r="BH102" s="145">
        <f>IF(N102="sníž. přenesená",J102,0)</f>
        <v>0</v>
      </c>
      <c r="BI102" s="145">
        <f>IF(N102="nulová",J102,0)</f>
        <v>0</v>
      </c>
      <c r="BJ102" s="18" t="s">
        <v>22</v>
      </c>
      <c r="BK102" s="145">
        <f>ROUND(I102*H102,2)</f>
        <v>0</v>
      </c>
      <c r="BL102" s="18" t="s">
        <v>350</v>
      </c>
      <c r="BM102" s="144" t="s">
        <v>7167</v>
      </c>
    </row>
    <row r="103" spans="2:65" s="1" customFormat="1" ht="37.799999999999997" customHeight="1" x14ac:dyDescent="0.2">
      <c r="B103" s="33"/>
      <c r="C103" s="133" t="s">
        <v>225</v>
      </c>
      <c r="D103" s="133" t="s">
        <v>194</v>
      </c>
      <c r="E103" s="134" t="s">
        <v>7168</v>
      </c>
      <c r="F103" s="135" t="s">
        <v>7169</v>
      </c>
      <c r="G103" s="136" t="s">
        <v>269</v>
      </c>
      <c r="H103" s="137">
        <v>550</v>
      </c>
      <c r="I103" s="138"/>
      <c r="J103" s="139">
        <f>ROUND(I103*H103,2)</f>
        <v>0</v>
      </c>
      <c r="K103" s="135" t="s">
        <v>198</v>
      </c>
      <c r="L103" s="33"/>
      <c r="M103" s="140" t="s">
        <v>20</v>
      </c>
      <c r="N103" s="141" t="s">
        <v>51</v>
      </c>
      <c r="P103" s="142">
        <f>O103*H103</f>
        <v>0</v>
      </c>
      <c r="Q103" s="142">
        <v>1.9000000000000001E-4</v>
      </c>
      <c r="R103" s="142">
        <f>Q103*H103</f>
        <v>0.10450000000000001</v>
      </c>
      <c r="S103" s="142">
        <v>0</v>
      </c>
      <c r="T103" s="143">
        <f>S103*H103</f>
        <v>0</v>
      </c>
      <c r="AR103" s="144" t="s">
        <v>350</v>
      </c>
      <c r="AT103" s="144" t="s">
        <v>194</v>
      </c>
      <c r="AU103" s="144" t="s">
        <v>89</v>
      </c>
      <c r="AY103" s="18" t="s">
        <v>192</v>
      </c>
      <c r="BE103" s="145">
        <f>IF(N103="základní",J103,0)</f>
        <v>0</v>
      </c>
      <c r="BF103" s="145">
        <f>IF(N103="snížená",J103,0)</f>
        <v>0</v>
      </c>
      <c r="BG103" s="145">
        <f>IF(N103="zákl. přenesená",J103,0)</f>
        <v>0</v>
      </c>
      <c r="BH103" s="145">
        <f>IF(N103="sníž. přenesená",J103,0)</f>
        <v>0</v>
      </c>
      <c r="BI103" s="145">
        <f>IF(N103="nulová",J103,0)</f>
        <v>0</v>
      </c>
      <c r="BJ103" s="18" t="s">
        <v>22</v>
      </c>
      <c r="BK103" s="145">
        <f>ROUND(I103*H103,2)</f>
        <v>0</v>
      </c>
      <c r="BL103" s="18" t="s">
        <v>350</v>
      </c>
      <c r="BM103" s="144" t="s">
        <v>7170</v>
      </c>
    </row>
    <row r="104" spans="2:65" s="1" customFormat="1" ht="10.199999999999999" x14ac:dyDescent="0.2">
      <c r="B104" s="33"/>
      <c r="D104" s="146" t="s">
        <v>201</v>
      </c>
      <c r="F104" s="147" t="s">
        <v>7171</v>
      </c>
      <c r="I104" s="148"/>
      <c r="L104" s="33"/>
      <c r="M104" s="149"/>
      <c r="T104" s="54"/>
      <c r="AT104" s="18" t="s">
        <v>201</v>
      </c>
      <c r="AU104" s="18" t="s">
        <v>89</v>
      </c>
    </row>
    <row r="105" spans="2:65" s="1" customFormat="1" ht="16.5" customHeight="1" x14ac:dyDescent="0.2">
      <c r="B105" s="33"/>
      <c r="C105" s="185" t="s">
        <v>199</v>
      </c>
      <c r="D105" s="185" t="s">
        <v>1615</v>
      </c>
      <c r="E105" s="186" t="s">
        <v>7172</v>
      </c>
      <c r="F105" s="187" t="s">
        <v>7173</v>
      </c>
      <c r="G105" s="188" t="s">
        <v>269</v>
      </c>
      <c r="H105" s="189">
        <v>120</v>
      </c>
      <c r="I105" s="190"/>
      <c r="J105" s="191">
        <f t="shared" ref="J105:J111" si="0">ROUND(I105*H105,2)</f>
        <v>0</v>
      </c>
      <c r="K105" s="187" t="s">
        <v>198</v>
      </c>
      <c r="L105" s="192"/>
      <c r="M105" s="193" t="s">
        <v>20</v>
      </c>
      <c r="N105" s="194" t="s">
        <v>51</v>
      </c>
      <c r="P105" s="142">
        <f t="shared" ref="P105:P111" si="1">O105*H105</f>
        <v>0</v>
      </c>
      <c r="Q105" s="142">
        <v>2.3000000000000001E-4</v>
      </c>
      <c r="R105" s="142">
        <f t="shared" ref="R105:R111" si="2">Q105*H105</f>
        <v>2.76E-2</v>
      </c>
      <c r="S105" s="142">
        <v>0</v>
      </c>
      <c r="T105" s="143">
        <f t="shared" ref="T105:T111" si="3">S105*H105</f>
        <v>0</v>
      </c>
      <c r="AR105" s="144" t="s">
        <v>490</v>
      </c>
      <c r="AT105" s="144" t="s">
        <v>1615</v>
      </c>
      <c r="AU105" s="144" t="s">
        <v>89</v>
      </c>
      <c r="AY105" s="18" t="s">
        <v>192</v>
      </c>
      <c r="BE105" s="145">
        <f t="shared" ref="BE105:BE111" si="4">IF(N105="základní",J105,0)</f>
        <v>0</v>
      </c>
      <c r="BF105" s="145">
        <f t="shared" ref="BF105:BF111" si="5">IF(N105="snížená",J105,0)</f>
        <v>0</v>
      </c>
      <c r="BG105" s="145">
        <f t="shared" ref="BG105:BG111" si="6">IF(N105="zákl. přenesená",J105,0)</f>
        <v>0</v>
      </c>
      <c r="BH105" s="145">
        <f t="shared" ref="BH105:BH111" si="7">IF(N105="sníž. přenesená",J105,0)</f>
        <v>0</v>
      </c>
      <c r="BI105" s="145">
        <f t="shared" ref="BI105:BI111" si="8">IF(N105="nulová",J105,0)</f>
        <v>0</v>
      </c>
      <c r="BJ105" s="18" t="s">
        <v>22</v>
      </c>
      <c r="BK105" s="145">
        <f t="shared" ref="BK105:BK111" si="9">ROUND(I105*H105,2)</f>
        <v>0</v>
      </c>
      <c r="BL105" s="18" t="s">
        <v>350</v>
      </c>
      <c r="BM105" s="144" t="s">
        <v>7174</v>
      </c>
    </row>
    <row r="106" spans="2:65" s="1" customFormat="1" ht="16.5" customHeight="1" x14ac:dyDescent="0.2">
      <c r="B106" s="33"/>
      <c r="C106" s="185" t="s">
        <v>243</v>
      </c>
      <c r="D106" s="185" t="s">
        <v>1615</v>
      </c>
      <c r="E106" s="186" t="s">
        <v>7175</v>
      </c>
      <c r="F106" s="187" t="s">
        <v>7176</v>
      </c>
      <c r="G106" s="188" t="s">
        <v>269</v>
      </c>
      <c r="H106" s="189">
        <v>60</v>
      </c>
      <c r="I106" s="190"/>
      <c r="J106" s="191">
        <f t="shared" si="0"/>
        <v>0</v>
      </c>
      <c r="K106" s="187" t="s">
        <v>198</v>
      </c>
      <c r="L106" s="192"/>
      <c r="M106" s="193" t="s">
        <v>20</v>
      </c>
      <c r="N106" s="194" t="s">
        <v>51</v>
      </c>
      <c r="P106" s="142">
        <f t="shared" si="1"/>
        <v>0</v>
      </c>
      <c r="Q106" s="142">
        <v>2.5000000000000001E-4</v>
      </c>
      <c r="R106" s="142">
        <f t="shared" si="2"/>
        <v>1.4999999999999999E-2</v>
      </c>
      <c r="S106" s="142">
        <v>0</v>
      </c>
      <c r="T106" s="143">
        <f t="shared" si="3"/>
        <v>0</v>
      </c>
      <c r="AR106" s="144" t="s">
        <v>490</v>
      </c>
      <c r="AT106" s="144" t="s">
        <v>1615</v>
      </c>
      <c r="AU106" s="144" t="s">
        <v>89</v>
      </c>
      <c r="AY106" s="18" t="s">
        <v>192</v>
      </c>
      <c r="BE106" s="145">
        <f t="shared" si="4"/>
        <v>0</v>
      </c>
      <c r="BF106" s="145">
        <f t="shared" si="5"/>
        <v>0</v>
      </c>
      <c r="BG106" s="145">
        <f t="shared" si="6"/>
        <v>0</v>
      </c>
      <c r="BH106" s="145">
        <f t="shared" si="7"/>
        <v>0</v>
      </c>
      <c r="BI106" s="145">
        <f t="shared" si="8"/>
        <v>0</v>
      </c>
      <c r="BJ106" s="18" t="s">
        <v>22</v>
      </c>
      <c r="BK106" s="145">
        <f t="shared" si="9"/>
        <v>0</v>
      </c>
      <c r="BL106" s="18" t="s">
        <v>350</v>
      </c>
      <c r="BM106" s="144" t="s">
        <v>7177</v>
      </c>
    </row>
    <row r="107" spans="2:65" s="1" customFormat="1" ht="16.5" customHeight="1" x14ac:dyDescent="0.2">
      <c r="B107" s="33"/>
      <c r="C107" s="185" t="s">
        <v>250</v>
      </c>
      <c r="D107" s="185" t="s">
        <v>1615</v>
      </c>
      <c r="E107" s="186" t="s">
        <v>7178</v>
      </c>
      <c r="F107" s="187" t="s">
        <v>7179</v>
      </c>
      <c r="G107" s="188" t="s">
        <v>269</v>
      </c>
      <c r="H107" s="189">
        <v>50</v>
      </c>
      <c r="I107" s="190"/>
      <c r="J107" s="191">
        <f t="shared" si="0"/>
        <v>0</v>
      </c>
      <c r="K107" s="187" t="s">
        <v>198</v>
      </c>
      <c r="L107" s="192"/>
      <c r="M107" s="193" t="s">
        <v>20</v>
      </c>
      <c r="N107" s="194" t="s">
        <v>51</v>
      </c>
      <c r="P107" s="142">
        <f t="shared" si="1"/>
        <v>0</v>
      </c>
      <c r="Q107" s="142">
        <v>2.7E-4</v>
      </c>
      <c r="R107" s="142">
        <f t="shared" si="2"/>
        <v>1.35E-2</v>
      </c>
      <c r="S107" s="142">
        <v>0</v>
      </c>
      <c r="T107" s="143">
        <f t="shared" si="3"/>
        <v>0</v>
      </c>
      <c r="AR107" s="144" t="s">
        <v>490</v>
      </c>
      <c r="AT107" s="144" t="s">
        <v>1615</v>
      </c>
      <c r="AU107" s="144" t="s">
        <v>89</v>
      </c>
      <c r="AY107" s="18" t="s">
        <v>192</v>
      </c>
      <c r="BE107" s="145">
        <f t="shared" si="4"/>
        <v>0</v>
      </c>
      <c r="BF107" s="145">
        <f t="shared" si="5"/>
        <v>0</v>
      </c>
      <c r="BG107" s="145">
        <f t="shared" si="6"/>
        <v>0</v>
      </c>
      <c r="BH107" s="145">
        <f t="shared" si="7"/>
        <v>0</v>
      </c>
      <c r="BI107" s="145">
        <f t="shared" si="8"/>
        <v>0</v>
      </c>
      <c r="BJ107" s="18" t="s">
        <v>22</v>
      </c>
      <c r="BK107" s="145">
        <f t="shared" si="9"/>
        <v>0</v>
      </c>
      <c r="BL107" s="18" t="s">
        <v>350</v>
      </c>
      <c r="BM107" s="144" t="s">
        <v>7180</v>
      </c>
    </row>
    <row r="108" spans="2:65" s="1" customFormat="1" ht="16.5" customHeight="1" x14ac:dyDescent="0.2">
      <c r="B108" s="33"/>
      <c r="C108" s="185" t="s">
        <v>260</v>
      </c>
      <c r="D108" s="185" t="s">
        <v>1615</v>
      </c>
      <c r="E108" s="186" t="s">
        <v>7181</v>
      </c>
      <c r="F108" s="187" t="s">
        <v>7182</v>
      </c>
      <c r="G108" s="188" t="s">
        <v>269</v>
      </c>
      <c r="H108" s="189">
        <v>90</v>
      </c>
      <c r="I108" s="190"/>
      <c r="J108" s="191">
        <f t="shared" si="0"/>
        <v>0</v>
      </c>
      <c r="K108" s="187" t="s">
        <v>198</v>
      </c>
      <c r="L108" s="192"/>
      <c r="M108" s="193" t="s">
        <v>20</v>
      </c>
      <c r="N108" s="194" t="s">
        <v>51</v>
      </c>
      <c r="P108" s="142">
        <f t="shared" si="1"/>
        <v>0</v>
      </c>
      <c r="Q108" s="142">
        <v>2.9E-4</v>
      </c>
      <c r="R108" s="142">
        <f t="shared" si="2"/>
        <v>2.6100000000000002E-2</v>
      </c>
      <c r="S108" s="142">
        <v>0</v>
      </c>
      <c r="T108" s="143">
        <f t="shared" si="3"/>
        <v>0</v>
      </c>
      <c r="AR108" s="144" t="s">
        <v>490</v>
      </c>
      <c r="AT108" s="144" t="s">
        <v>1615</v>
      </c>
      <c r="AU108" s="144" t="s">
        <v>89</v>
      </c>
      <c r="AY108" s="18" t="s">
        <v>192</v>
      </c>
      <c r="BE108" s="145">
        <f t="shared" si="4"/>
        <v>0</v>
      </c>
      <c r="BF108" s="145">
        <f t="shared" si="5"/>
        <v>0</v>
      </c>
      <c r="BG108" s="145">
        <f t="shared" si="6"/>
        <v>0</v>
      </c>
      <c r="BH108" s="145">
        <f t="shared" si="7"/>
        <v>0</v>
      </c>
      <c r="BI108" s="145">
        <f t="shared" si="8"/>
        <v>0</v>
      </c>
      <c r="BJ108" s="18" t="s">
        <v>22</v>
      </c>
      <c r="BK108" s="145">
        <f t="shared" si="9"/>
        <v>0</v>
      </c>
      <c r="BL108" s="18" t="s">
        <v>350</v>
      </c>
      <c r="BM108" s="144" t="s">
        <v>7183</v>
      </c>
    </row>
    <row r="109" spans="2:65" s="1" customFormat="1" ht="16.5" customHeight="1" x14ac:dyDescent="0.2">
      <c r="B109" s="33"/>
      <c r="C109" s="185" t="s">
        <v>266</v>
      </c>
      <c r="D109" s="185" t="s">
        <v>1615</v>
      </c>
      <c r="E109" s="186" t="s">
        <v>7184</v>
      </c>
      <c r="F109" s="187" t="s">
        <v>7185</v>
      </c>
      <c r="G109" s="188" t="s">
        <v>269</v>
      </c>
      <c r="H109" s="189">
        <v>200</v>
      </c>
      <c r="I109" s="190"/>
      <c r="J109" s="191">
        <f t="shared" si="0"/>
        <v>0</v>
      </c>
      <c r="K109" s="187" t="s">
        <v>198</v>
      </c>
      <c r="L109" s="192"/>
      <c r="M109" s="193" t="s">
        <v>20</v>
      </c>
      <c r="N109" s="194" t="s">
        <v>51</v>
      </c>
      <c r="P109" s="142">
        <f t="shared" si="1"/>
        <v>0</v>
      </c>
      <c r="Q109" s="142">
        <v>3.2000000000000003E-4</v>
      </c>
      <c r="R109" s="142">
        <f t="shared" si="2"/>
        <v>6.4000000000000001E-2</v>
      </c>
      <c r="S109" s="142">
        <v>0</v>
      </c>
      <c r="T109" s="143">
        <f t="shared" si="3"/>
        <v>0</v>
      </c>
      <c r="AR109" s="144" t="s">
        <v>490</v>
      </c>
      <c r="AT109" s="144" t="s">
        <v>1615</v>
      </c>
      <c r="AU109" s="144" t="s">
        <v>89</v>
      </c>
      <c r="AY109" s="18" t="s">
        <v>192</v>
      </c>
      <c r="BE109" s="145">
        <f t="shared" si="4"/>
        <v>0</v>
      </c>
      <c r="BF109" s="145">
        <f t="shared" si="5"/>
        <v>0</v>
      </c>
      <c r="BG109" s="145">
        <f t="shared" si="6"/>
        <v>0</v>
      </c>
      <c r="BH109" s="145">
        <f t="shared" si="7"/>
        <v>0</v>
      </c>
      <c r="BI109" s="145">
        <f t="shared" si="8"/>
        <v>0</v>
      </c>
      <c r="BJ109" s="18" t="s">
        <v>22</v>
      </c>
      <c r="BK109" s="145">
        <f t="shared" si="9"/>
        <v>0</v>
      </c>
      <c r="BL109" s="18" t="s">
        <v>350</v>
      </c>
      <c r="BM109" s="144" t="s">
        <v>7186</v>
      </c>
    </row>
    <row r="110" spans="2:65" s="1" customFormat="1" ht="16.5" customHeight="1" x14ac:dyDescent="0.2">
      <c r="B110" s="33"/>
      <c r="C110" s="185" t="s">
        <v>208</v>
      </c>
      <c r="D110" s="185" t="s">
        <v>1615</v>
      </c>
      <c r="E110" s="186" t="s">
        <v>7187</v>
      </c>
      <c r="F110" s="187" t="s">
        <v>7188</v>
      </c>
      <c r="G110" s="188" t="s">
        <v>269</v>
      </c>
      <c r="H110" s="189">
        <v>30</v>
      </c>
      <c r="I110" s="190"/>
      <c r="J110" s="191">
        <f t="shared" si="0"/>
        <v>0</v>
      </c>
      <c r="K110" s="187" t="s">
        <v>198</v>
      </c>
      <c r="L110" s="192"/>
      <c r="M110" s="193" t="s">
        <v>20</v>
      </c>
      <c r="N110" s="194" t="s">
        <v>51</v>
      </c>
      <c r="P110" s="142">
        <f t="shared" si="1"/>
        <v>0</v>
      </c>
      <c r="Q110" s="142">
        <v>7.2000000000000005E-4</v>
      </c>
      <c r="R110" s="142">
        <f t="shared" si="2"/>
        <v>2.1600000000000001E-2</v>
      </c>
      <c r="S110" s="142">
        <v>0</v>
      </c>
      <c r="T110" s="143">
        <f t="shared" si="3"/>
        <v>0</v>
      </c>
      <c r="AR110" s="144" t="s">
        <v>490</v>
      </c>
      <c r="AT110" s="144" t="s">
        <v>1615</v>
      </c>
      <c r="AU110" s="144" t="s">
        <v>89</v>
      </c>
      <c r="AY110" s="18" t="s">
        <v>192</v>
      </c>
      <c r="BE110" s="145">
        <f t="shared" si="4"/>
        <v>0</v>
      </c>
      <c r="BF110" s="145">
        <f t="shared" si="5"/>
        <v>0</v>
      </c>
      <c r="BG110" s="145">
        <f t="shared" si="6"/>
        <v>0</v>
      </c>
      <c r="BH110" s="145">
        <f t="shared" si="7"/>
        <v>0</v>
      </c>
      <c r="BI110" s="145">
        <f t="shared" si="8"/>
        <v>0</v>
      </c>
      <c r="BJ110" s="18" t="s">
        <v>22</v>
      </c>
      <c r="BK110" s="145">
        <f t="shared" si="9"/>
        <v>0</v>
      </c>
      <c r="BL110" s="18" t="s">
        <v>350</v>
      </c>
      <c r="BM110" s="144" t="s">
        <v>7189</v>
      </c>
    </row>
    <row r="111" spans="2:65" s="1" customFormat="1" ht="37.799999999999997" customHeight="1" x14ac:dyDescent="0.2">
      <c r="B111" s="33"/>
      <c r="C111" s="133" t="s">
        <v>27</v>
      </c>
      <c r="D111" s="133" t="s">
        <v>194</v>
      </c>
      <c r="E111" s="134" t="s">
        <v>7190</v>
      </c>
      <c r="F111" s="135" t="s">
        <v>7191</v>
      </c>
      <c r="G111" s="136" t="s">
        <v>269</v>
      </c>
      <c r="H111" s="137">
        <v>110</v>
      </c>
      <c r="I111" s="138"/>
      <c r="J111" s="139">
        <f t="shared" si="0"/>
        <v>0</v>
      </c>
      <c r="K111" s="135" t="s">
        <v>198</v>
      </c>
      <c r="L111" s="33"/>
      <c r="M111" s="140" t="s">
        <v>20</v>
      </c>
      <c r="N111" s="141" t="s">
        <v>51</v>
      </c>
      <c r="P111" s="142">
        <f t="shared" si="1"/>
        <v>0</v>
      </c>
      <c r="Q111" s="142">
        <v>2.7E-4</v>
      </c>
      <c r="R111" s="142">
        <f t="shared" si="2"/>
        <v>2.9700000000000001E-2</v>
      </c>
      <c r="S111" s="142">
        <v>0</v>
      </c>
      <c r="T111" s="143">
        <f t="shared" si="3"/>
        <v>0</v>
      </c>
      <c r="AR111" s="144" t="s">
        <v>350</v>
      </c>
      <c r="AT111" s="144" t="s">
        <v>194</v>
      </c>
      <c r="AU111" s="144" t="s">
        <v>89</v>
      </c>
      <c r="AY111" s="18" t="s">
        <v>192</v>
      </c>
      <c r="BE111" s="145">
        <f t="shared" si="4"/>
        <v>0</v>
      </c>
      <c r="BF111" s="145">
        <f t="shared" si="5"/>
        <v>0</v>
      </c>
      <c r="BG111" s="145">
        <f t="shared" si="6"/>
        <v>0</v>
      </c>
      <c r="BH111" s="145">
        <f t="shared" si="7"/>
        <v>0</v>
      </c>
      <c r="BI111" s="145">
        <f t="shared" si="8"/>
        <v>0</v>
      </c>
      <c r="BJ111" s="18" t="s">
        <v>22</v>
      </c>
      <c r="BK111" s="145">
        <f t="shared" si="9"/>
        <v>0</v>
      </c>
      <c r="BL111" s="18" t="s">
        <v>350</v>
      </c>
      <c r="BM111" s="144" t="s">
        <v>7192</v>
      </c>
    </row>
    <row r="112" spans="2:65" s="1" customFormat="1" ht="10.199999999999999" x14ac:dyDescent="0.2">
      <c r="B112" s="33"/>
      <c r="D112" s="146" t="s">
        <v>201</v>
      </c>
      <c r="F112" s="147" t="s">
        <v>7193</v>
      </c>
      <c r="I112" s="148"/>
      <c r="L112" s="33"/>
      <c r="M112" s="149"/>
      <c r="T112" s="54"/>
      <c r="AT112" s="18" t="s">
        <v>201</v>
      </c>
      <c r="AU112" s="18" t="s">
        <v>89</v>
      </c>
    </row>
    <row r="113" spans="2:65" s="1" customFormat="1" ht="16.5" customHeight="1" x14ac:dyDescent="0.2">
      <c r="B113" s="33"/>
      <c r="C113" s="185" t="s">
        <v>121</v>
      </c>
      <c r="D113" s="185" t="s">
        <v>1615</v>
      </c>
      <c r="E113" s="186" t="s">
        <v>7194</v>
      </c>
      <c r="F113" s="187" t="s">
        <v>7195</v>
      </c>
      <c r="G113" s="188" t="s">
        <v>269</v>
      </c>
      <c r="H113" s="189">
        <v>60</v>
      </c>
      <c r="I113" s="190"/>
      <c r="J113" s="191">
        <f>ROUND(I113*H113,2)</f>
        <v>0</v>
      </c>
      <c r="K113" s="187" t="s">
        <v>198</v>
      </c>
      <c r="L113" s="192"/>
      <c r="M113" s="193" t="s">
        <v>20</v>
      </c>
      <c r="N113" s="194" t="s">
        <v>51</v>
      </c>
      <c r="P113" s="142">
        <f>O113*H113</f>
        <v>0</v>
      </c>
      <c r="Q113" s="142">
        <v>1.1800000000000001E-3</v>
      </c>
      <c r="R113" s="142">
        <f>Q113*H113</f>
        <v>7.0800000000000002E-2</v>
      </c>
      <c r="S113" s="142">
        <v>0</v>
      </c>
      <c r="T113" s="143">
        <f>S113*H113</f>
        <v>0</v>
      </c>
      <c r="AR113" s="144" t="s">
        <v>490</v>
      </c>
      <c r="AT113" s="144" t="s">
        <v>1615</v>
      </c>
      <c r="AU113" s="144" t="s">
        <v>89</v>
      </c>
      <c r="AY113" s="18" t="s">
        <v>192</v>
      </c>
      <c r="BE113" s="145">
        <f>IF(N113="základní",J113,0)</f>
        <v>0</v>
      </c>
      <c r="BF113" s="145">
        <f>IF(N113="snížená",J113,0)</f>
        <v>0</v>
      </c>
      <c r="BG113" s="145">
        <f>IF(N113="zákl. přenesená",J113,0)</f>
        <v>0</v>
      </c>
      <c r="BH113" s="145">
        <f>IF(N113="sníž. přenesená",J113,0)</f>
        <v>0</v>
      </c>
      <c r="BI113" s="145">
        <f>IF(N113="nulová",J113,0)</f>
        <v>0</v>
      </c>
      <c r="BJ113" s="18" t="s">
        <v>22</v>
      </c>
      <c r="BK113" s="145">
        <f>ROUND(I113*H113,2)</f>
        <v>0</v>
      </c>
      <c r="BL113" s="18" t="s">
        <v>350</v>
      </c>
      <c r="BM113" s="144" t="s">
        <v>7196</v>
      </c>
    </row>
    <row r="114" spans="2:65" s="1" customFormat="1" ht="16.5" customHeight="1" x14ac:dyDescent="0.2">
      <c r="B114" s="33"/>
      <c r="C114" s="185" t="s">
        <v>8</v>
      </c>
      <c r="D114" s="185" t="s">
        <v>1615</v>
      </c>
      <c r="E114" s="186" t="s">
        <v>7197</v>
      </c>
      <c r="F114" s="187" t="s">
        <v>7198</v>
      </c>
      <c r="G114" s="188" t="s">
        <v>269</v>
      </c>
      <c r="H114" s="189">
        <v>50</v>
      </c>
      <c r="I114" s="190"/>
      <c r="J114" s="191">
        <f>ROUND(I114*H114,2)</f>
        <v>0</v>
      </c>
      <c r="K114" s="187" t="s">
        <v>198</v>
      </c>
      <c r="L114" s="192"/>
      <c r="M114" s="193" t="s">
        <v>20</v>
      </c>
      <c r="N114" s="194" t="s">
        <v>51</v>
      </c>
      <c r="P114" s="142">
        <f>O114*H114</f>
        <v>0</v>
      </c>
      <c r="Q114" s="142">
        <v>1.5E-3</v>
      </c>
      <c r="R114" s="142">
        <f>Q114*H114</f>
        <v>7.4999999999999997E-2</v>
      </c>
      <c r="S114" s="142">
        <v>0</v>
      </c>
      <c r="T114" s="143">
        <f>S114*H114</f>
        <v>0</v>
      </c>
      <c r="AR114" s="144" t="s">
        <v>490</v>
      </c>
      <c r="AT114" s="144" t="s">
        <v>1615</v>
      </c>
      <c r="AU114" s="144" t="s">
        <v>89</v>
      </c>
      <c r="AY114" s="18" t="s">
        <v>192</v>
      </c>
      <c r="BE114" s="145">
        <f>IF(N114="základní",J114,0)</f>
        <v>0</v>
      </c>
      <c r="BF114" s="145">
        <f>IF(N114="snížená",J114,0)</f>
        <v>0</v>
      </c>
      <c r="BG114" s="145">
        <f>IF(N114="zákl. přenesená",J114,0)</f>
        <v>0</v>
      </c>
      <c r="BH114" s="145">
        <f>IF(N114="sníž. přenesená",J114,0)</f>
        <v>0</v>
      </c>
      <c r="BI114" s="145">
        <f>IF(N114="nulová",J114,0)</f>
        <v>0</v>
      </c>
      <c r="BJ114" s="18" t="s">
        <v>22</v>
      </c>
      <c r="BK114" s="145">
        <f>ROUND(I114*H114,2)</f>
        <v>0</v>
      </c>
      <c r="BL114" s="18" t="s">
        <v>350</v>
      </c>
      <c r="BM114" s="144" t="s">
        <v>7199</v>
      </c>
    </row>
    <row r="115" spans="2:65" s="1" customFormat="1" ht="33" customHeight="1" x14ac:dyDescent="0.2">
      <c r="B115" s="33"/>
      <c r="C115" s="133" t="s">
        <v>311</v>
      </c>
      <c r="D115" s="133" t="s">
        <v>194</v>
      </c>
      <c r="E115" s="134" t="s">
        <v>7200</v>
      </c>
      <c r="F115" s="135" t="s">
        <v>7201</v>
      </c>
      <c r="G115" s="136" t="s">
        <v>898</v>
      </c>
      <c r="H115" s="137">
        <v>1.4379999999999999</v>
      </c>
      <c r="I115" s="138"/>
      <c r="J115" s="139">
        <f>ROUND(I115*H115,2)</f>
        <v>0</v>
      </c>
      <c r="K115" s="135" t="s">
        <v>198</v>
      </c>
      <c r="L115" s="33"/>
      <c r="M115" s="140" t="s">
        <v>20</v>
      </c>
      <c r="N115" s="141" t="s">
        <v>51</v>
      </c>
      <c r="P115" s="142">
        <f>O115*H115</f>
        <v>0</v>
      </c>
      <c r="Q115" s="142">
        <v>0</v>
      </c>
      <c r="R115" s="142">
        <f>Q115*H115</f>
        <v>0</v>
      </c>
      <c r="S115" s="142">
        <v>0</v>
      </c>
      <c r="T115" s="143">
        <f>S115*H115</f>
        <v>0</v>
      </c>
      <c r="AR115" s="144" t="s">
        <v>350</v>
      </c>
      <c r="AT115" s="144" t="s">
        <v>194</v>
      </c>
      <c r="AU115" s="144" t="s">
        <v>89</v>
      </c>
      <c r="AY115" s="18" t="s">
        <v>192</v>
      </c>
      <c r="BE115" s="145">
        <f>IF(N115="základní",J115,0)</f>
        <v>0</v>
      </c>
      <c r="BF115" s="145">
        <f>IF(N115="snížená",J115,0)</f>
        <v>0</v>
      </c>
      <c r="BG115" s="145">
        <f>IF(N115="zákl. přenesená",J115,0)</f>
        <v>0</v>
      </c>
      <c r="BH115" s="145">
        <f>IF(N115="sníž. přenesená",J115,0)</f>
        <v>0</v>
      </c>
      <c r="BI115" s="145">
        <f>IF(N115="nulová",J115,0)</f>
        <v>0</v>
      </c>
      <c r="BJ115" s="18" t="s">
        <v>22</v>
      </c>
      <c r="BK115" s="145">
        <f>ROUND(I115*H115,2)</f>
        <v>0</v>
      </c>
      <c r="BL115" s="18" t="s">
        <v>350</v>
      </c>
      <c r="BM115" s="144" t="s">
        <v>7202</v>
      </c>
    </row>
    <row r="116" spans="2:65" s="1" customFormat="1" ht="10.199999999999999" x14ac:dyDescent="0.2">
      <c r="B116" s="33"/>
      <c r="D116" s="146" t="s">
        <v>201</v>
      </c>
      <c r="F116" s="147" t="s">
        <v>7203</v>
      </c>
      <c r="I116" s="148"/>
      <c r="L116" s="33"/>
      <c r="M116" s="149"/>
      <c r="T116" s="54"/>
      <c r="AT116" s="18" t="s">
        <v>201</v>
      </c>
      <c r="AU116" s="18" t="s">
        <v>89</v>
      </c>
    </row>
    <row r="117" spans="2:65" s="11" customFormat="1" ht="22.8" customHeight="1" x14ac:dyDescent="0.25">
      <c r="B117" s="121"/>
      <c r="D117" s="122" t="s">
        <v>79</v>
      </c>
      <c r="E117" s="131" t="s">
        <v>7204</v>
      </c>
      <c r="F117" s="131" t="s">
        <v>7205</v>
      </c>
      <c r="I117" s="124"/>
      <c r="J117" s="132">
        <f>BK117</f>
        <v>0</v>
      </c>
      <c r="L117" s="121"/>
      <c r="M117" s="126"/>
      <c r="P117" s="127">
        <f>P118</f>
        <v>0</v>
      </c>
      <c r="R117" s="127">
        <f>R118</f>
        <v>9.4000000000000004E-3</v>
      </c>
      <c r="T117" s="128">
        <f>T118</f>
        <v>0</v>
      </c>
      <c r="AR117" s="122" t="s">
        <v>89</v>
      </c>
      <c r="AT117" s="129" t="s">
        <v>79</v>
      </c>
      <c r="AU117" s="129" t="s">
        <v>22</v>
      </c>
      <c r="AY117" s="122" t="s">
        <v>192</v>
      </c>
      <c r="BK117" s="130">
        <f>BK118</f>
        <v>0</v>
      </c>
    </row>
    <row r="118" spans="2:65" s="1" customFormat="1" ht="24.15" customHeight="1" x14ac:dyDescent="0.2">
      <c r="B118" s="33"/>
      <c r="C118" s="133" t="s">
        <v>317</v>
      </c>
      <c r="D118" s="133" t="s">
        <v>194</v>
      </c>
      <c r="E118" s="134" t="s">
        <v>7206</v>
      </c>
      <c r="F118" s="135" t="s">
        <v>7207</v>
      </c>
      <c r="G118" s="136" t="s">
        <v>3065</v>
      </c>
      <c r="H118" s="137">
        <v>5</v>
      </c>
      <c r="I118" s="138"/>
      <c r="J118" s="139">
        <f>ROUND(I118*H118,2)</f>
        <v>0</v>
      </c>
      <c r="K118" s="135" t="s">
        <v>20</v>
      </c>
      <c r="L118" s="33"/>
      <c r="M118" s="140" t="s">
        <v>20</v>
      </c>
      <c r="N118" s="141" t="s">
        <v>51</v>
      </c>
      <c r="P118" s="142">
        <f>O118*H118</f>
        <v>0</v>
      </c>
      <c r="Q118" s="142">
        <v>1.8799999999999999E-3</v>
      </c>
      <c r="R118" s="142">
        <f>Q118*H118</f>
        <v>9.4000000000000004E-3</v>
      </c>
      <c r="S118" s="142">
        <v>0</v>
      </c>
      <c r="T118" s="143">
        <f>S118*H118</f>
        <v>0</v>
      </c>
      <c r="AR118" s="144" t="s">
        <v>350</v>
      </c>
      <c r="AT118" s="144" t="s">
        <v>194</v>
      </c>
      <c r="AU118" s="144" t="s">
        <v>89</v>
      </c>
      <c r="AY118" s="18" t="s">
        <v>192</v>
      </c>
      <c r="BE118" s="145">
        <f>IF(N118="základní",J118,0)</f>
        <v>0</v>
      </c>
      <c r="BF118" s="145">
        <f>IF(N118="snížená",J118,0)</f>
        <v>0</v>
      </c>
      <c r="BG118" s="145">
        <f>IF(N118="zákl. přenesená",J118,0)</f>
        <v>0</v>
      </c>
      <c r="BH118" s="145">
        <f>IF(N118="sníž. přenesená",J118,0)</f>
        <v>0</v>
      </c>
      <c r="BI118" s="145">
        <f>IF(N118="nulová",J118,0)</f>
        <v>0</v>
      </c>
      <c r="BJ118" s="18" t="s">
        <v>22</v>
      </c>
      <c r="BK118" s="145">
        <f>ROUND(I118*H118,2)</f>
        <v>0</v>
      </c>
      <c r="BL118" s="18" t="s">
        <v>350</v>
      </c>
      <c r="BM118" s="144" t="s">
        <v>7208</v>
      </c>
    </row>
    <row r="119" spans="2:65" s="11" customFormat="1" ht="22.8" customHeight="1" x14ac:dyDescent="0.25">
      <c r="B119" s="121"/>
      <c r="D119" s="122" t="s">
        <v>79</v>
      </c>
      <c r="E119" s="131" t="s">
        <v>7209</v>
      </c>
      <c r="F119" s="131" t="s">
        <v>7210</v>
      </c>
      <c r="I119" s="124"/>
      <c r="J119" s="132">
        <f>BK119</f>
        <v>0</v>
      </c>
      <c r="L119" s="121"/>
      <c r="M119" s="126"/>
      <c r="P119" s="127">
        <f>SUM(P120:P127)</f>
        <v>0</v>
      </c>
      <c r="R119" s="127">
        <f>SUM(R120:R127)</f>
        <v>0.12078999999999999</v>
      </c>
      <c r="T119" s="128">
        <f>SUM(T120:T127)</f>
        <v>0</v>
      </c>
      <c r="AR119" s="122" t="s">
        <v>89</v>
      </c>
      <c r="AT119" s="129" t="s">
        <v>79</v>
      </c>
      <c r="AU119" s="129" t="s">
        <v>22</v>
      </c>
      <c r="AY119" s="122" t="s">
        <v>192</v>
      </c>
      <c r="BK119" s="130">
        <f>SUM(BK120:BK127)</f>
        <v>0</v>
      </c>
    </row>
    <row r="120" spans="2:65" s="1" customFormat="1" ht="114.9" customHeight="1" x14ac:dyDescent="0.2">
      <c r="B120" s="33"/>
      <c r="C120" s="133" t="s">
        <v>324</v>
      </c>
      <c r="D120" s="133" t="s">
        <v>194</v>
      </c>
      <c r="E120" s="134" t="s">
        <v>7211</v>
      </c>
      <c r="F120" s="135" t="s">
        <v>7212</v>
      </c>
      <c r="G120" s="136" t="s">
        <v>7213</v>
      </c>
      <c r="H120" s="137">
        <v>1</v>
      </c>
      <c r="I120" s="138"/>
      <c r="J120" s="139">
        <f>ROUND(I120*H120,2)</f>
        <v>0</v>
      </c>
      <c r="K120" s="135" t="s">
        <v>20</v>
      </c>
      <c r="L120" s="33"/>
      <c r="M120" s="140" t="s">
        <v>20</v>
      </c>
      <c r="N120" s="141" t="s">
        <v>51</v>
      </c>
      <c r="P120" s="142">
        <f>O120*H120</f>
        <v>0</v>
      </c>
      <c r="Q120" s="142">
        <v>3.0799999999999998E-3</v>
      </c>
      <c r="R120" s="142">
        <f>Q120*H120</f>
        <v>3.0799999999999998E-3</v>
      </c>
      <c r="S120" s="142">
        <v>0</v>
      </c>
      <c r="T120" s="143">
        <f>S120*H120</f>
        <v>0</v>
      </c>
      <c r="AR120" s="144" t="s">
        <v>350</v>
      </c>
      <c r="AT120" s="144" t="s">
        <v>194</v>
      </c>
      <c r="AU120" s="144" t="s">
        <v>89</v>
      </c>
      <c r="AY120" s="18" t="s">
        <v>192</v>
      </c>
      <c r="BE120" s="145">
        <f>IF(N120="základní",J120,0)</f>
        <v>0</v>
      </c>
      <c r="BF120" s="145">
        <f>IF(N120="snížená",J120,0)</f>
        <v>0</v>
      </c>
      <c r="BG120" s="145">
        <f>IF(N120="zákl. přenesená",J120,0)</f>
        <v>0</v>
      </c>
      <c r="BH120" s="145">
        <f>IF(N120="sníž. přenesená",J120,0)</f>
        <v>0</v>
      </c>
      <c r="BI120" s="145">
        <f>IF(N120="nulová",J120,0)</f>
        <v>0</v>
      </c>
      <c r="BJ120" s="18" t="s">
        <v>22</v>
      </c>
      <c r="BK120" s="145">
        <f>ROUND(I120*H120,2)</f>
        <v>0</v>
      </c>
      <c r="BL120" s="18" t="s">
        <v>350</v>
      </c>
      <c r="BM120" s="144" t="s">
        <v>7214</v>
      </c>
    </row>
    <row r="121" spans="2:65" s="1" customFormat="1" ht="28.8" x14ac:dyDescent="0.2">
      <c r="B121" s="33"/>
      <c r="D121" s="151" t="s">
        <v>929</v>
      </c>
      <c r="F121" s="178" t="s">
        <v>7215</v>
      </c>
      <c r="I121" s="148"/>
      <c r="L121" s="33"/>
      <c r="M121" s="149"/>
      <c r="T121" s="54"/>
      <c r="AT121" s="18" t="s">
        <v>929</v>
      </c>
      <c r="AU121" s="18" t="s">
        <v>89</v>
      </c>
    </row>
    <row r="122" spans="2:65" s="1" customFormat="1" ht="24.15" customHeight="1" x14ac:dyDescent="0.2">
      <c r="B122" s="33"/>
      <c r="C122" s="133" t="s">
        <v>350</v>
      </c>
      <c r="D122" s="133" t="s">
        <v>194</v>
      </c>
      <c r="E122" s="134" t="s">
        <v>7216</v>
      </c>
      <c r="F122" s="135" t="s">
        <v>7217</v>
      </c>
      <c r="G122" s="136" t="s">
        <v>7213</v>
      </c>
      <c r="H122" s="137">
        <v>1</v>
      </c>
      <c r="I122" s="138"/>
      <c r="J122" s="139">
        <f>ROUND(I122*H122,2)</f>
        <v>0</v>
      </c>
      <c r="K122" s="135" t="s">
        <v>20</v>
      </c>
      <c r="L122" s="33"/>
      <c r="M122" s="140" t="s">
        <v>20</v>
      </c>
      <c r="N122" s="141" t="s">
        <v>51</v>
      </c>
      <c r="P122" s="142">
        <f>O122*H122</f>
        <v>0</v>
      </c>
      <c r="Q122" s="142">
        <v>3.0799999999999998E-3</v>
      </c>
      <c r="R122" s="142">
        <f>Q122*H122</f>
        <v>3.0799999999999998E-3</v>
      </c>
      <c r="S122" s="142">
        <v>0</v>
      </c>
      <c r="T122" s="143">
        <f>S122*H122</f>
        <v>0</v>
      </c>
      <c r="AR122" s="144" t="s">
        <v>350</v>
      </c>
      <c r="AT122" s="144" t="s">
        <v>194</v>
      </c>
      <c r="AU122" s="144" t="s">
        <v>89</v>
      </c>
      <c r="AY122" s="18" t="s">
        <v>192</v>
      </c>
      <c r="BE122" s="145">
        <f>IF(N122="základní",J122,0)</f>
        <v>0</v>
      </c>
      <c r="BF122" s="145">
        <f>IF(N122="snížená",J122,0)</f>
        <v>0</v>
      </c>
      <c r="BG122" s="145">
        <f>IF(N122="zákl. přenesená",J122,0)</f>
        <v>0</v>
      </c>
      <c r="BH122" s="145">
        <f>IF(N122="sníž. přenesená",J122,0)</f>
        <v>0</v>
      </c>
      <c r="BI122" s="145">
        <f>IF(N122="nulová",J122,0)</f>
        <v>0</v>
      </c>
      <c r="BJ122" s="18" t="s">
        <v>22</v>
      </c>
      <c r="BK122" s="145">
        <f>ROUND(I122*H122,2)</f>
        <v>0</v>
      </c>
      <c r="BL122" s="18" t="s">
        <v>350</v>
      </c>
      <c r="BM122" s="144" t="s">
        <v>7218</v>
      </c>
    </row>
    <row r="123" spans="2:65" s="1" customFormat="1" ht="24.15" customHeight="1" x14ac:dyDescent="0.2">
      <c r="B123" s="33"/>
      <c r="C123" s="133" t="s">
        <v>364</v>
      </c>
      <c r="D123" s="133" t="s">
        <v>194</v>
      </c>
      <c r="E123" s="134" t="s">
        <v>7219</v>
      </c>
      <c r="F123" s="135" t="s">
        <v>7220</v>
      </c>
      <c r="G123" s="136" t="s">
        <v>7213</v>
      </c>
      <c r="H123" s="137">
        <v>2</v>
      </c>
      <c r="I123" s="138"/>
      <c r="J123" s="139">
        <f>ROUND(I123*H123,2)</f>
        <v>0</v>
      </c>
      <c r="K123" s="135" t="s">
        <v>20</v>
      </c>
      <c r="L123" s="33"/>
      <c r="M123" s="140" t="s">
        <v>20</v>
      </c>
      <c r="N123" s="141" t="s">
        <v>51</v>
      </c>
      <c r="P123" s="142">
        <f>O123*H123</f>
        <v>0</v>
      </c>
      <c r="Q123" s="142">
        <v>3.0799999999999998E-3</v>
      </c>
      <c r="R123" s="142">
        <f>Q123*H123</f>
        <v>6.1599999999999997E-3</v>
      </c>
      <c r="S123" s="142">
        <v>0</v>
      </c>
      <c r="T123" s="143">
        <f>S123*H123</f>
        <v>0</v>
      </c>
      <c r="AR123" s="144" t="s">
        <v>350</v>
      </c>
      <c r="AT123" s="144" t="s">
        <v>194</v>
      </c>
      <c r="AU123" s="144" t="s">
        <v>89</v>
      </c>
      <c r="AY123" s="18" t="s">
        <v>192</v>
      </c>
      <c r="BE123" s="145">
        <f>IF(N123="základní",J123,0)</f>
        <v>0</v>
      </c>
      <c r="BF123" s="145">
        <f>IF(N123="snížená",J123,0)</f>
        <v>0</v>
      </c>
      <c r="BG123" s="145">
        <f>IF(N123="zákl. přenesená",J123,0)</f>
        <v>0</v>
      </c>
      <c r="BH123" s="145">
        <f>IF(N123="sníž. přenesená",J123,0)</f>
        <v>0</v>
      </c>
      <c r="BI123" s="145">
        <f>IF(N123="nulová",J123,0)</f>
        <v>0</v>
      </c>
      <c r="BJ123" s="18" t="s">
        <v>22</v>
      </c>
      <c r="BK123" s="145">
        <f>ROUND(I123*H123,2)</f>
        <v>0</v>
      </c>
      <c r="BL123" s="18" t="s">
        <v>350</v>
      </c>
      <c r="BM123" s="144" t="s">
        <v>7221</v>
      </c>
    </row>
    <row r="124" spans="2:65" s="1" customFormat="1" ht="76.349999999999994" customHeight="1" x14ac:dyDescent="0.2">
      <c r="B124" s="33"/>
      <c r="C124" s="133" t="s">
        <v>370</v>
      </c>
      <c r="D124" s="133" t="s">
        <v>194</v>
      </c>
      <c r="E124" s="134" t="s">
        <v>7222</v>
      </c>
      <c r="F124" s="135" t="s">
        <v>7223</v>
      </c>
      <c r="G124" s="136" t="s">
        <v>7213</v>
      </c>
      <c r="H124" s="137">
        <v>1</v>
      </c>
      <c r="I124" s="138"/>
      <c r="J124" s="139">
        <f>ROUND(I124*H124,2)</f>
        <v>0</v>
      </c>
      <c r="K124" s="135" t="s">
        <v>20</v>
      </c>
      <c r="L124" s="33"/>
      <c r="M124" s="140" t="s">
        <v>20</v>
      </c>
      <c r="N124" s="141" t="s">
        <v>51</v>
      </c>
      <c r="P124" s="142">
        <f>O124*H124</f>
        <v>0</v>
      </c>
      <c r="Q124" s="142">
        <v>3.0799999999999998E-3</v>
      </c>
      <c r="R124" s="142">
        <f>Q124*H124</f>
        <v>3.0799999999999998E-3</v>
      </c>
      <c r="S124" s="142">
        <v>0</v>
      </c>
      <c r="T124" s="143">
        <f>S124*H124</f>
        <v>0</v>
      </c>
      <c r="AR124" s="144" t="s">
        <v>350</v>
      </c>
      <c r="AT124" s="144" t="s">
        <v>194</v>
      </c>
      <c r="AU124" s="144" t="s">
        <v>89</v>
      </c>
      <c r="AY124" s="18" t="s">
        <v>192</v>
      </c>
      <c r="BE124" s="145">
        <f>IF(N124="základní",J124,0)</f>
        <v>0</v>
      </c>
      <c r="BF124" s="145">
        <f>IF(N124="snížená",J124,0)</f>
        <v>0</v>
      </c>
      <c r="BG124" s="145">
        <f>IF(N124="zákl. přenesená",J124,0)</f>
        <v>0</v>
      </c>
      <c r="BH124" s="145">
        <f>IF(N124="sníž. přenesená",J124,0)</f>
        <v>0</v>
      </c>
      <c r="BI124" s="145">
        <f>IF(N124="nulová",J124,0)</f>
        <v>0</v>
      </c>
      <c r="BJ124" s="18" t="s">
        <v>22</v>
      </c>
      <c r="BK124" s="145">
        <f>ROUND(I124*H124,2)</f>
        <v>0</v>
      </c>
      <c r="BL124" s="18" t="s">
        <v>350</v>
      </c>
      <c r="BM124" s="144" t="s">
        <v>7224</v>
      </c>
    </row>
    <row r="125" spans="2:65" s="1" customFormat="1" ht="24.15" customHeight="1" x14ac:dyDescent="0.2">
      <c r="B125" s="33"/>
      <c r="C125" s="133" t="s">
        <v>375</v>
      </c>
      <c r="D125" s="133" t="s">
        <v>194</v>
      </c>
      <c r="E125" s="134" t="s">
        <v>7225</v>
      </c>
      <c r="F125" s="135" t="s">
        <v>7226</v>
      </c>
      <c r="G125" s="136" t="s">
        <v>487</v>
      </c>
      <c r="H125" s="137">
        <v>1</v>
      </c>
      <c r="I125" s="138"/>
      <c r="J125" s="139">
        <f>ROUND(I125*H125,2)</f>
        <v>0</v>
      </c>
      <c r="K125" s="135" t="s">
        <v>20</v>
      </c>
      <c r="L125" s="33"/>
      <c r="M125" s="140" t="s">
        <v>20</v>
      </c>
      <c r="N125" s="141" t="s">
        <v>51</v>
      </c>
      <c r="P125" s="142">
        <f>O125*H125</f>
        <v>0</v>
      </c>
      <c r="Q125" s="142">
        <v>0.10539</v>
      </c>
      <c r="R125" s="142">
        <f>Q125*H125</f>
        <v>0.10539</v>
      </c>
      <c r="S125" s="142">
        <v>0</v>
      </c>
      <c r="T125" s="143">
        <f>S125*H125</f>
        <v>0</v>
      </c>
      <c r="AR125" s="144" t="s">
        <v>350</v>
      </c>
      <c r="AT125" s="144" t="s">
        <v>194</v>
      </c>
      <c r="AU125" s="144" t="s">
        <v>89</v>
      </c>
      <c r="AY125" s="18" t="s">
        <v>192</v>
      </c>
      <c r="BE125" s="145">
        <f>IF(N125="základní",J125,0)</f>
        <v>0</v>
      </c>
      <c r="BF125" s="145">
        <f>IF(N125="snížená",J125,0)</f>
        <v>0</v>
      </c>
      <c r="BG125" s="145">
        <f>IF(N125="zákl. přenesená",J125,0)</f>
        <v>0</v>
      </c>
      <c r="BH125" s="145">
        <f>IF(N125="sníž. přenesená",J125,0)</f>
        <v>0</v>
      </c>
      <c r="BI125" s="145">
        <f>IF(N125="nulová",J125,0)</f>
        <v>0</v>
      </c>
      <c r="BJ125" s="18" t="s">
        <v>22</v>
      </c>
      <c r="BK125" s="145">
        <f>ROUND(I125*H125,2)</f>
        <v>0</v>
      </c>
      <c r="BL125" s="18" t="s">
        <v>350</v>
      </c>
      <c r="BM125" s="144" t="s">
        <v>7227</v>
      </c>
    </row>
    <row r="126" spans="2:65" s="1" customFormat="1" ht="24.15" customHeight="1" x14ac:dyDescent="0.2">
      <c r="B126" s="33"/>
      <c r="C126" s="133" t="s">
        <v>380</v>
      </c>
      <c r="D126" s="133" t="s">
        <v>194</v>
      </c>
      <c r="E126" s="134" t="s">
        <v>7228</v>
      </c>
      <c r="F126" s="135" t="s">
        <v>7229</v>
      </c>
      <c r="G126" s="136" t="s">
        <v>898</v>
      </c>
      <c r="H126" s="137">
        <v>0.121</v>
      </c>
      <c r="I126" s="138"/>
      <c r="J126" s="139">
        <f>ROUND(I126*H126,2)</f>
        <v>0</v>
      </c>
      <c r="K126" s="135" t="s">
        <v>198</v>
      </c>
      <c r="L126" s="33"/>
      <c r="M126" s="140" t="s">
        <v>20</v>
      </c>
      <c r="N126" s="141" t="s">
        <v>51</v>
      </c>
      <c r="P126" s="142">
        <f>O126*H126</f>
        <v>0</v>
      </c>
      <c r="Q126" s="142">
        <v>0</v>
      </c>
      <c r="R126" s="142">
        <f>Q126*H126</f>
        <v>0</v>
      </c>
      <c r="S126" s="142">
        <v>0</v>
      </c>
      <c r="T126" s="143">
        <f>S126*H126</f>
        <v>0</v>
      </c>
      <c r="AR126" s="144" t="s">
        <v>350</v>
      </c>
      <c r="AT126" s="144" t="s">
        <v>194</v>
      </c>
      <c r="AU126" s="144" t="s">
        <v>89</v>
      </c>
      <c r="AY126" s="18" t="s">
        <v>192</v>
      </c>
      <c r="BE126" s="145">
        <f>IF(N126="základní",J126,0)</f>
        <v>0</v>
      </c>
      <c r="BF126" s="145">
        <f>IF(N126="snížená",J126,0)</f>
        <v>0</v>
      </c>
      <c r="BG126" s="145">
        <f>IF(N126="zákl. přenesená",J126,0)</f>
        <v>0</v>
      </c>
      <c r="BH126" s="145">
        <f>IF(N126="sníž. přenesená",J126,0)</f>
        <v>0</v>
      </c>
      <c r="BI126" s="145">
        <f>IF(N126="nulová",J126,0)</f>
        <v>0</v>
      </c>
      <c r="BJ126" s="18" t="s">
        <v>22</v>
      </c>
      <c r="BK126" s="145">
        <f>ROUND(I126*H126,2)</f>
        <v>0</v>
      </c>
      <c r="BL126" s="18" t="s">
        <v>350</v>
      </c>
      <c r="BM126" s="144" t="s">
        <v>7230</v>
      </c>
    </row>
    <row r="127" spans="2:65" s="1" customFormat="1" ht="10.199999999999999" x14ac:dyDescent="0.2">
      <c r="B127" s="33"/>
      <c r="D127" s="146" t="s">
        <v>201</v>
      </c>
      <c r="F127" s="147" t="s">
        <v>7231</v>
      </c>
      <c r="I127" s="148"/>
      <c r="L127" s="33"/>
      <c r="M127" s="149"/>
      <c r="T127" s="54"/>
      <c r="AT127" s="18" t="s">
        <v>201</v>
      </c>
      <c r="AU127" s="18" t="s">
        <v>89</v>
      </c>
    </row>
    <row r="128" spans="2:65" s="11" customFormat="1" ht="22.8" customHeight="1" x14ac:dyDescent="0.25">
      <c r="B128" s="121"/>
      <c r="D128" s="122" t="s">
        <v>79</v>
      </c>
      <c r="E128" s="131" t="s">
        <v>7232</v>
      </c>
      <c r="F128" s="131" t="s">
        <v>7233</v>
      </c>
      <c r="I128" s="124"/>
      <c r="J128" s="132">
        <f>BK128</f>
        <v>0</v>
      </c>
      <c r="L128" s="121"/>
      <c r="M128" s="126"/>
      <c r="P128" s="127">
        <f>SUM(P129:P154)</f>
        <v>0</v>
      </c>
      <c r="R128" s="127">
        <f>SUM(R129:R154)</f>
        <v>1.0930000000000002</v>
      </c>
      <c r="T128" s="128">
        <f>SUM(T129:T154)</f>
        <v>0</v>
      </c>
      <c r="AR128" s="122" t="s">
        <v>89</v>
      </c>
      <c r="AT128" s="129" t="s">
        <v>79</v>
      </c>
      <c r="AU128" s="129" t="s">
        <v>22</v>
      </c>
      <c r="AY128" s="122" t="s">
        <v>192</v>
      </c>
      <c r="BK128" s="130">
        <f>SUM(BK129:BK154)</f>
        <v>0</v>
      </c>
    </row>
    <row r="129" spans="2:65" s="1" customFormat="1" ht="16.5" customHeight="1" x14ac:dyDescent="0.2">
      <c r="B129" s="33"/>
      <c r="C129" s="133" t="s">
        <v>7</v>
      </c>
      <c r="D129" s="133" t="s">
        <v>194</v>
      </c>
      <c r="E129" s="134" t="s">
        <v>7234</v>
      </c>
      <c r="F129" s="135" t="s">
        <v>7235</v>
      </c>
      <c r="G129" s="136" t="s">
        <v>269</v>
      </c>
      <c r="H129" s="137">
        <v>120</v>
      </c>
      <c r="I129" s="138"/>
      <c r="J129" s="139">
        <f>ROUND(I129*H129,2)</f>
        <v>0</v>
      </c>
      <c r="K129" s="135" t="s">
        <v>198</v>
      </c>
      <c r="L129" s="33"/>
      <c r="M129" s="140" t="s">
        <v>20</v>
      </c>
      <c r="N129" s="141" t="s">
        <v>51</v>
      </c>
      <c r="P129" s="142">
        <f>O129*H129</f>
        <v>0</v>
      </c>
      <c r="Q129" s="142">
        <v>4.8000000000000001E-4</v>
      </c>
      <c r="R129" s="142">
        <f>Q129*H129</f>
        <v>5.7599999999999998E-2</v>
      </c>
      <c r="S129" s="142">
        <v>0</v>
      </c>
      <c r="T129" s="143">
        <f>S129*H129</f>
        <v>0</v>
      </c>
      <c r="AR129" s="144" t="s">
        <v>350</v>
      </c>
      <c r="AT129" s="144" t="s">
        <v>194</v>
      </c>
      <c r="AU129" s="144" t="s">
        <v>89</v>
      </c>
      <c r="AY129" s="18" t="s">
        <v>192</v>
      </c>
      <c r="BE129" s="145">
        <f>IF(N129="základní",J129,0)</f>
        <v>0</v>
      </c>
      <c r="BF129" s="145">
        <f>IF(N129="snížená",J129,0)</f>
        <v>0</v>
      </c>
      <c r="BG129" s="145">
        <f>IF(N129="zákl. přenesená",J129,0)</f>
        <v>0</v>
      </c>
      <c r="BH129" s="145">
        <f>IF(N129="sníž. přenesená",J129,0)</f>
        <v>0</v>
      </c>
      <c r="BI129" s="145">
        <f>IF(N129="nulová",J129,0)</f>
        <v>0</v>
      </c>
      <c r="BJ129" s="18" t="s">
        <v>22</v>
      </c>
      <c r="BK129" s="145">
        <f>ROUND(I129*H129,2)</f>
        <v>0</v>
      </c>
      <c r="BL129" s="18" t="s">
        <v>350</v>
      </c>
      <c r="BM129" s="144" t="s">
        <v>7236</v>
      </c>
    </row>
    <row r="130" spans="2:65" s="1" customFormat="1" ht="10.199999999999999" x14ac:dyDescent="0.2">
      <c r="B130" s="33"/>
      <c r="D130" s="146" t="s">
        <v>201</v>
      </c>
      <c r="F130" s="147" t="s">
        <v>7237</v>
      </c>
      <c r="I130" s="148"/>
      <c r="L130" s="33"/>
      <c r="M130" s="149"/>
      <c r="T130" s="54"/>
      <c r="AT130" s="18" t="s">
        <v>201</v>
      </c>
      <c r="AU130" s="18" t="s">
        <v>89</v>
      </c>
    </row>
    <row r="131" spans="2:65" s="1" customFormat="1" ht="16.5" customHeight="1" x14ac:dyDescent="0.2">
      <c r="B131" s="33"/>
      <c r="C131" s="133" t="s">
        <v>395</v>
      </c>
      <c r="D131" s="133" t="s">
        <v>194</v>
      </c>
      <c r="E131" s="134" t="s">
        <v>7238</v>
      </c>
      <c r="F131" s="135" t="s">
        <v>7239</v>
      </c>
      <c r="G131" s="136" t="s">
        <v>269</v>
      </c>
      <c r="H131" s="137">
        <v>60</v>
      </c>
      <c r="I131" s="138"/>
      <c r="J131" s="139">
        <f>ROUND(I131*H131,2)</f>
        <v>0</v>
      </c>
      <c r="K131" s="135" t="s">
        <v>198</v>
      </c>
      <c r="L131" s="33"/>
      <c r="M131" s="140" t="s">
        <v>20</v>
      </c>
      <c r="N131" s="141" t="s">
        <v>51</v>
      </c>
      <c r="P131" s="142">
        <f>O131*H131</f>
        <v>0</v>
      </c>
      <c r="Q131" s="142">
        <v>6.0999999999999997E-4</v>
      </c>
      <c r="R131" s="142">
        <f>Q131*H131</f>
        <v>3.6600000000000001E-2</v>
      </c>
      <c r="S131" s="142">
        <v>0</v>
      </c>
      <c r="T131" s="143">
        <f>S131*H131</f>
        <v>0</v>
      </c>
      <c r="AR131" s="144" t="s">
        <v>350</v>
      </c>
      <c r="AT131" s="144" t="s">
        <v>194</v>
      </c>
      <c r="AU131" s="144" t="s">
        <v>89</v>
      </c>
      <c r="AY131" s="18" t="s">
        <v>192</v>
      </c>
      <c r="BE131" s="145">
        <f>IF(N131="základní",J131,0)</f>
        <v>0</v>
      </c>
      <c r="BF131" s="145">
        <f>IF(N131="snížená",J131,0)</f>
        <v>0</v>
      </c>
      <c r="BG131" s="145">
        <f>IF(N131="zákl. přenesená",J131,0)</f>
        <v>0</v>
      </c>
      <c r="BH131" s="145">
        <f>IF(N131="sníž. přenesená",J131,0)</f>
        <v>0</v>
      </c>
      <c r="BI131" s="145">
        <f>IF(N131="nulová",J131,0)</f>
        <v>0</v>
      </c>
      <c r="BJ131" s="18" t="s">
        <v>22</v>
      </c>
      <c r="BK131" s="145">
        <f>ROUND(I131*H131,2)</f>
        <v>0</v>
      </c>
      <c r="BL131" s="18" t="s">
        <v>350</v>
      </c>
      <c r="BM131" s="144" t="s">
        <v>7240</v>
      </c>
    </row>
    <row r="132" spans="2:65" s="1" customFormat="1" ht="10.199999999999999" x14ac:dyDescent="0.2">
      <c r="B132" s="33"/>
      <c r="D132" s="146" t="s">
        <v>201</v>
      </c>
      <c r="F132" s="147" t="s">
        <v>7241</v>
      </c>
      <c r="I132" s="148"/>
      <c r="L132" s="33"/>
      <c r="M132" s="149"/>
      <c r="T132" s="54"/>
      <c r="AT132" s="18" t="s">
        <v>201</v>
      </c>
      <c r="AU132" s="18" t="s">
        <v>89</v>
      </c>
    </row>
    <row r="133" spans="2:65" s="1" customFormat="1" ht="16.5" customHeight="1" x14ac:dyDescent="0.2">
      <c r="B133" s="33"/>
      <c r="C133" s="133" t="s">
        <v>403</v>
      </c>
      <c r="D133" s="133" t="s">
        <v>194</v>
      </c>
      <c r="E133" s="134" t="s">
        <v>7242</v>
      </c>
      <c r="F133" s="135" t="s">
        <v>7243</v>
      </c>
      <c r="G133" s="136" t="s">
        <v>269</v>
      </c>
      <c r="H133" s="137">
        <v>50</v>
      </c>
      <c r="I133" s="138"/>
      <c r="J133" s="139">
        <f>ROUND(I133*H133,2)</f>
        <v>0</v>
      </c>
      <c r="K133" s="135" t="s">
        <v>198</v>
      </c>
      <c r="L133" s="33"/>
      <c r="M133" s="140" t="s">
        <v>20</v>
      </c>
      <c r="N133" s="141" t="s">
        <v>51</v>
      </c>
      <c r="P133" s="142">
        <f>O133*H133</f>
        <v>0</v>
      </c>
      <c r="Q133" s="142">
        <v>7.5000000000000002E-4</v>
      </c>
      <c r="R133" s="142">
        <f>Q133*H133</f>
        <v>3.7499999999999999E-2</v>
      </c>
      <c r="S133" s="142">
        <v>0</v>
      </c>
      <c r="T133" s="143">
        <f>S133*H133</f>
        <v>0</v>
      </c>
      <c r="AR133" s="144" t="s">
        <v>350</v>
      </c>
      <c r="AT133" s="144" t="s">
        <v>194</v>
      </c>
      <c r="AU133" s="144" t="s">
        <v>89</v>
      </c>
      <c r="AY133" s="18" t="s">
        <v>192</v>
      </c>
      <c r="BE133" s="145">
        <f>IF(N133="základní",J133,0)</f>
        <v>0</v>
      </c>
      <c r="BF133" s="145">
        <f>IF(N133="snížená",J133,0)</f>
        <v>0</v>
      </c>
      <c r="BG133" s="145">
        <f>IF(N133="zákl. přenesená",J133,0)</f>
        <v>0</v>
      </c>
      <c r="BH133" s="145">
        <f>IF(N133="sníž. přenesená",J133,0)</f>
        <v>0</v>
      </c>
      <c r="BI133" s="145">
        <f>IF(N133="nulová",J133,0)</f>
        <v>0</v>
      </c>
      <c r="BJ133" s="18" t="s">
        <v>22</v>
      </c>
      <c r="BK133" s="145">
        <f>ROUND(I133*H133,2)</f>
        <v>0</v>
      </c>
      <c r="BL133" s="18" t="s">
        <v>350</v>
      </c>
      <c r="BM133" s="144" t="s">
        <v>7244</v>
      </c>
    </row>
    <row r="134" spans="2:65" s="1" customFormat="1" ht="10.199999999999999" x14ac:dyDescent="0.2">
      <c r="B134" s="33"/>
      <c r="D134" s="146" t="s">
        <v>201</v>
      </c>
      <c r="F134" s="147" t="s">
        <v>7245</v>
      </c>
      <c r="I134" s="148"/>
      <c r="L134" s="33"/>
      <c r="M134" s="149"/>
      <c r="T134" s="54"/>
      <c r="AT134" s="18" t="s">
        <v>201</v>
      </c>
      <c r="AU134" s="18" t="s">
        <v>89</v>
      </c>
    </row>
    <row r="135" spans="2:65" s="1" customFormat="1" ht="16.5" customHeight="1" x14ac:dyDescent="0.2">
      <c r="B135" s="33"/>
      <c r="C135" s="133" t="s">
        <v>422</v>
      </c>
      <c r="D135" s="133" t="s">
        <v>194</v>
      </c>
      <c r="E135" s="134" t="s">
        <v>7246</v>
      </c>
      <c r="F135" s="135" t="s">
        <v>7247</v>
      </c>
      <c r="G135" s="136" t="s">
        <v>269</v>
      </c>
      <c r="H135" s="137">
        <v>90</v>
      </c>
      <c r="I135" s="138"/>
      <c r="J135" s="139">
        <f>ROUND(I135*H135,2)</f>
        <v>0</v>
      </c>
      <c r="K135" s="135" t="s">
        <v>198</v>
      </c>
      <c r="L135" s="33"/>
      <c r="M135" s="140" t="s">
        <v>20</v>
      </c>
      <c r="N135" s="141" t="s">
        <v>51</v>
      </c>
      <c r="P135" s="142">
        <f>O135*H135</f>
        <v>0</v>
      </c>
      <c r="Q135" s="142">
        <v>1.2899999999999999E-3</v>
      </c>
      <c r="R135" s="142">
        <f>Q135*H135</f>
        <v>0.11609999999999999</v>
      </c>
      <c r="S135" s="142">
        <v>0</v>
      </c>
      <c r="T135" s="143">
        <f>S135*H135</f>
        <v>0</v>
      </c>
      <c r="AR135" s="144" t="s">
        <v>350</v>
      </c>
      <c r="AT135" s="144" t="s">
        <v>194</v>
      </c>
      <c r="AU135" s="144" t="s">
        <v>89</v>
      </c>
      <c r="AY135" s="18" t="s">
        <v>192</v>
      </c>
      <c r="BE135" s="145">
        <f>IF(N135="základní",J135,0)</f>
        <v>0</v>
      </c>
      <c r="BF135" s="145">
        <f>IF(N135="snížená",J135,0)</f>
        <v>0</v>
      </c>
      <c r="BG135" s="145">
        <f>IF(N135="zákl. přenesená",J135,0)</f>
        <v>0</v>
      </c>
      <c r="BH135" s="145">
        <f>IF(N135="sníž. přenesená",J135,0)</f>
        <v>0</v>
      </c>
      <c r="BI135" s="145">
        <f>IF(N135="nulová",J135,0)</f>
        <v>0</v>
      </c>
      <c r="BJ135" s="18" t="s">
        <v>22</v>
      </c>
      <c r="BK135" s="145">
        <f>ROUND(I135*H135,2)</f>
        <v>0</v>
      </c>
      <c r="BL135" s="18" t="s">
        <v>350</v>
      </c>
      <c r="BM135" s="144" t="s">
        <v>7248</v>
      </c>
    </row>
    <row r="136" spans="2:65" s="1" customFormat="1" ht="10.199999999999999" x14ac:dyDescent="0.2">
      <c r="B136" s="33"/>
      <c r="D136" s="146" t="s">
        <v>201</v>
      </c>
      <c r="F136" s="147" t="s">
        <v>7249</v>
      </c>
      <c r="I136" s="148"/>
      <c r="L136" s="33"/>
      <c r="M136" s="149"/>
      <c r="T136" s="54"/>
      <c r="AT136" s="18" t="s">
        <v>201</v>
      </c>
      <c r="AU136" s="18" t="s">
        <v>89</v>
      </c>
    </row>
    <row r="137" spans="2:65" s="1" customFormat="1" ht="16.5" customHeight="1" x14ac:dyDescent="0.2">
      <c r="B137" s="33"/>
      <c r="C137" s="133" t="s">
        <v>437</v>
      </c>
      <c r="D137" s="133" t="s">
        <v>194</v>
      </c>
      <c r="E137" s="134" t="s">
        <v>7250</v>
      </c>
      <c r="F137" s="135" t="s">
        <v>7251</v>
      </c>
      <c r="G137" s="136" t="s">
        <v>269</v>
      </c>
      <c r="H137" s="137">
        <v>200</v>
      </c>
      <c r="I137" s="138"/>
      <c r="J137" s="139">
        <f>ROUND(I137*H137,2)</f>
        <v>0</v>
      </c>
      <c r="K137" s="135" t="s">
        <v>198</v>
      </c>
      <c r="L137" s="33"/>
      <c r="M137" s="140" t="s">
        <v>20</v>
      </c>
      <c r="N137" s="141" t="s">
        <v>51</v>
      </c>
      <c r="P137" s="142">
        <f>O137*H137</f>
        <v>0</v>
      </c>
      <c r="Q137" s="142">
        <v>1.6100000000000001E-3</v>
      </c>
      <c r="R137" s="142">
        <f>Q137*H137</f>
        <v>0.32200000000000001</v>
      </c>
      <c r="S137" s="142">
        <v>0</v>
      </c>
      <c r="T137" s="143">
        <f>S137*H137</f>
        <v>0</v>
      </c>
      <c r="AR137" s="144" t="s">
        <v>350</v>
      </c>
      <c r="AT137" s="144" t="s">
        <v>194</v>
      </c>
      <c r="AU137" s="144" t="s">
        <v>89</v>
      </c>
      <c r="AY137" s="18" t="s">
        <v>192</v>
      </c>
      <c r="BE137" s="145">
        <f>IF(N137="základní",J137,0)</f>
        <v>0</v>
      </c>
      <c r="BF137" s="145">
        <f>IF(N137="snížená",J137,0)</f>
        <v>0</v>
      </c>
      <c r="BG137" s="145">
        <f>IF(N137="zákl. přenesená",J137,0)</f>
        <v>0</v>
      </c>
      <c r="BH137" s="145">
        <f>IF(N137="sníž. přenesená",J137,0)</f>
        <v>0</v>
      </c>
      <c r="BI137" s="145">
        <f>IF(N137="nulová",J137,0)</f>
        <v>0</v>
      </c>
      <c r="BJ137" s="18" t="s">
        <v>22</v>
      </c>
      <c r="BK137" s="145">
        <f>ROUND(I137*H137,2)</f>
        <v>0</v>
      </c>
      <c r="BL137" s="18" t="s">
        <v>350</v>
      </c>
      <c r="BM137" s="144" t="s">
        <v>7252</v>
      </c>
    </row>
    <row r="138" spans="2:65" s="1" customFormat="1" ht="10.199999999999999" x14ac:dyDescent="0.2">
      <c r="B138" s="33"/>
      <c r="D138" s="146" t="s">
        <v>201</v>
      </c>
      <c r="F138" s="147" t="s">
        <v>7253</v>
      </c>
      <c r="I138" s="148"/>
      <c r="L138" s="33"/>
      <c r="M138" s="149"/>
      <c r="T138" s="54"/>
      <c r="AT138" s="18" t="s">
        <v>201</v>
      </c>
      <c r="AU138" s="18" t="s">
        <v>89</v>
      </c>
    </row>
    <row r="139" spans="2:65" s="1" customFormat="1" ht="16.5" customHeight="1" x14ac:dyDescent="0.2">
      <c r="B139" s="33"/>
      <c r="C139" s="133" t="s">
        <v>444</v>
      </c>
      <c r="D139" s="133" t="s">
        <v>194</v>
      </c>
      <c r="E139" s="134" t="s">
        <v>7254</v>
      </c>
      <c r="F139" s="135" t="s">
        <v>7255</v>
      </c>
      <c r="G139" s="136" t="s">
        <v>269</v>
      </c>
      <c r="H139" s="137">
        <v>30</v>
      </c>
      <c r="I139" s="138"/>
      <c r="J139" s="139">
        <f>ROUND(I139*H139,2)</f>
        <v>0</v>
      </c>
      <c r="K139" s="135" t="s">
        <v>198</v>
      </c>
      <c r="L139" s="33"/>
      <c r="M139" s="140" t="s">
        <v>20</v>
      </c>
      <c r="N139" s="141" t="s">
        <v>51</v>
      </c>
      <c r="P139" s="142">
        <f>O139*H139</f>
        <v>0</v>
      </c>
      <c r="Q139" s="142">
        <v>2.0100000000000001E-3</v>
      </c>
      <c r="R139" s="142">
        <f>Q139*H139</f>
        <v>6.0299999999999999E-2</v>
      </c>
      <c r="S139" s="142">
        <v>0</v>
      </c>
      <c r="T139" s="143">
        <f>S139*H139</f>
        <v>0</v>
      </c>
      <c r="AR139" s="144" t="s">
        <v>350</v>
      </c>
      <c r="AT139" s="144" t="s">
        <v>194</v>
      </c>
      <c r="AU139" s="144" t="s">
        <v>89</v>
      </c>
      <c r="AY139" s="18" t="s">
        <v>192</v>
      </c>
      <c r="BE139" s="145">
        <f>IF(N139="základní",J139,0)</f>
        <v>0</v>
      </c>
      <c r="BF139" s="145">
        <f>IF(N139="snížená",J139,0)</f>
        <v>0</v>
      </c>
      <c r="BG139" s="145">
        <f>IF(N139="zákl. přenesená",J139,0)</f>
        <v>0</v>
      </c>
      <c r="BH139" s="145">
        <f>IF(N139="sníž. přenesená",J139,0)</f>
        <v>0</v>
      </c>
      <c r="BI139" s="145">
        <f>IF(N139="nulová",J139,0)</f>
        <v>0</v>
      </c>
      <c r="BJ139" s="18" t="s">
        <v>22</v>
      </c>
      <c r="BK139" s="145">
        <f>ROUND(I139*H139,2)</f>
        <v>0</v>
      </c>
      <c r="BL139" s="18" t="s">
        <v>350</v>
      </c>
      <c r="BM139" s="144" t="s">
        <v>7256</v>
      </c>
    </row>
    <row r="140" spans="2:65" s="1" customFormat="1" ht="10.199999999999999" x14ac:dyDescent="0.2">
      <c r="B140" s="33"/>
      <c r="D140" s="146" t="s">
        <v>201</v>
      </c>
      <c r="F140" s="147" t="s">
        <v>7257</v>
      </c>
      <c r="I140" s="148"/>
      <c r="L140" s="33"/>
      <c r="M140" s="149"/>
      <c r="T140" s="54"/>
      <c r="AT140" s="18" t="s">
        <v>201</v>
      </c>
      <c r="AU140" s="18" t="s">
        <v>89</v>
      </c>
    </row>
    <row r="141" spans="2:65" s="1" customFormat="1" ht="16.5" customHeight="1" x14ac:dyDescent="0.2">
      <c r="B141" s="33"/>
      <c r="C141" s="133" t="s">
        <v>453</v>
      </c>
      <c r="D141" s="133" t="s">
        <v>194</v>
      </c>
      <c r="E141" s="134" t="s">
        <v>7258</v>
      </c>
      <c r="F141" s="135" t="s">
        <v>7259</v>
      </c>
      <c r="G141" s="136" t="s">
        <v>269</v>
      </c>
      <c r="H141" s="137">
        <v>60</v>
      </c>
      <c r="I141" s="138"/>
      <c r="J141" s="139">
        <f>ROUND(I141*H141,2)</f>
        <v>0</v>
      </c>
      <c r="K141" s="135" t="s">
        <v>198</v>
      </c>
      <c r="L141" s="33"/>
      <c r="M141" s="140" t="s">
        <v>20</v>
      </c>
      <c r="N141" s="141" t="s">
        <v>51</v>
      </c>
      <c r="P141" s="142">
        <f>O141*H141</f>
        <v>0</v>
      </c>
      <c r="Q141" s="142">
        <v>3.3800000000000002E-3</v>
      </c>
      <c r="R141" s="142">
        <f>Q141*H141</f>
        <v>0.20280000000000001</v>
      </c>
      <c r="S141" s="142">
        <v>0</v>
      </c>
      <c r="T141" s="143">
        <f>S141*H141</f>
        <v>0</v>
      </c>
      <c r="AR141" s="144" t="s">
        <v>350</v>
      </c>
      <c r="AT141" s="144" t="s">
        <v>194</v>
      </c>
      <c r="AU141" s="144" t="s">
        <v>89</v>
      </c>
      <c r="AY141" s="18" t="s">
        <v>192</v>
      </c>
      <c r="BE141" s="145">
        <f>IF(N141="základní",J141,0)</f>
        <v>0</v>
      </c>
      <c r="BF141" s="145">
        <f>IF(N141="snížená",J141,0)</f>
        <v>0</v>
      </c>
      <c r="BG141" s="145">
        <f>IF(N141="zákl. přenesená",J141,0)</f>
        <v>0</v>
      </c>
      <c r="BH141" s="145">
        <f>IF(N141="sníž. přenesená",J141,0)</f>
        <v>0</v>
      </c>
      <c r="BI141" s="145">
        <f>IF(N141="nulová",J141,0)</f>
        <v>0</v>
      </c>
      <c r="BJ141" s="18" t="s">
        <v>22</v>
      </c>
      <c r="BK141" s="145">
        <f>ROUND(I141*H141,2)</f>
        <v>0</v>
      </c>
      <c r="BL141" s="18" t="s">
        <v>350</v>
      </c>
      <c r="BM141" s="144" t="s">
        <v>7260</v>
      </c>
    </row>
    <row r="142" spans="2:65" s="1" customFormat="1" ht="10.199999999999999" x14ac:dyDescent="0.2">
      <c r="B142" s="33"/>
      <c r="D142" s="146" t="s">
        <v>201</v>
      </c>
      <c r="F142" s="147" t="s">
        <v>7261</v>
      </c>
      <c r="I142" s="148"/>
      <c r="L142" s="33"/>
      <c r="M142" s="149"/>
      <c r="T142" s="54"/>
      <c r="AT142" s="18" t="s">
        <v>201</v>
      </c>
      <c r="AU142" s="18" t="s">
        <v>89</v>
      </c>
    </row>
    <row r="143" spans="2:65" s="1" customFormat="1" ht="16.5" customHeight="1" x14ac:dyDescent="0.2">
      <c r="B143" s="33"/>
      <c r="C143" s="133" t="s">
        <v>459</v>
      </c>
      <c r="D143" s="133" t="s">
        <v>194</v>
      </c>
      <c r="E143" s="134" t="s">
        <v>7262</v>
      </c>
      <c r="F143" s="135" t="s">
        <v>7263</v>
      </c>
      <c r="G143" s="136" t="s">
        <v>269</v>
      </c>
      <c r="H143" s="137">
        <v>50</v>
      </c>
      <c r="I143" s="138"/>
      <c r="J143" s="139">
        <f>ROUND(I143*H143,2)</f>
        <v>0</v>
      </c>
      <c r="K143" s="135" t="s">
        <v>198</v>
      </c>
      <c r="L143" s="33"/>
      <c r="M143" s="140" t="s">
        <v>20</v>
      </c>
      <c r="N143" s="141" t="s">
        <v>51</v>
      </c>
      <c r="P143" s="142">
        <f>O143*H143</f>
        <v>0</v>
      </c>
      <c r="Q143" s="142">
        <v>5.1999999999999998E-3</v>
      </c>
      <c r="R143" s="142">
        <f>Q143*H143</f>
        <v>0.26</v>
      </c>
      <c r="S143" s="142">
        <v>0</v>
      </c>
      <c r="T143" s="143">
        <f>S143*H143</f>
        <v>0</v>
      </c>
      <c r="AR143" s="144" t="s">
        <v>350</v>
      </c>
      <c r="AT143" s="144" t="s">
        <v>194</v>
      </c>
      <c r="AU143" s="144" t="s">
        <v>89</v>
      </c>
      <c r="AY143" s="18" t="s">
        <v>192</v>
      </c>
      <c r="BE143" s="145">
        <f>IF(N143="základní",J143,0)</f>
        <v>0</v>
      </c>
      <c r="BF143" s="145">
        <f>IF(N143="snížená",J143,0)</f>
        <v>0</v>
      </c>
      <c r="BG143" s="145">
        <f>IF(N143="zákl. přenesená",J143,0)</f>
        <v>0</v>
      </c>
      <c r="BH143" s="145">
        <f>IF(N143="sníž. přenesená",J143,0)</f>
        <v>0</v>
      </c>
      <c r="BI143" s="145">
        <f>IF(N143="nulová",J143,0)</f>
        <v>0</v>
      </c>
      <c r="BJ143" s="18" t="s">
        <v>22</v>
      </c>
      <c r="BK143" s="145">
        <f>ROUND(I143*H143,2)</f>
        <v>0</v>
      </c>
      <c r="BL143" s="18" t="s">
        <v>350</v>
      </c>
      <c r="BM143" s="144" t="s">
        <v>7264</v>
      </c>
    </row>
    <row r="144" spans="2:65" s="1" customFormat="1" ht="10.199999999999999" x14ac:dyDescent="0.2">
      <c r="B144" s="33"/>
      <c r="D144" s="146" t="s">
        <v>201</v>
      </c>
      <c r="F144" s="147" t="s">
        <v>7265</v>
      </c>
      <c r="I144" s="148"/>
      <c r="L144" s="33"/>
      <c r="M144" s="149"/>
      <c r="T144" s="54"/>
      <c r="AT144" s="18" t="s">
        <v>201</v>
      </c>
      <c r="AU144" s="18" t="s">
        <v>89</v>
      </c>
    </row>
    <row r="145" spans="2:65" s="1" customFormat="1" ht="16.5" customHeight="1" x14ac:dyDescent="0.2">
      <c r="B145" s="33"/>
      <c r="C145" s="133" t="s">
        <v>466</v>
      </c>
      <c r="D145" s="133" t="s">
        <v>194</v>
      </c>
      <c r="E145" s="134" t="s">
        <v>7266</v>
      </c>
      <c r="F145" s="135" t="s">
        <v>7267</v>
      </c>
      <c r="G145" s="136" t="s">
        <v>269</v>
      </c>
      <c r="H145" s="137">
        <v>520</v>
      </c>
      <c r="I145" s="138"/>
      <c r="J145" s="139">
        <f>ROUND(I145*H145,2)</f>
        <v>0</v>
      </c>
      <c r="K145" s="135" t="s">
        <v>198</v>
      </c>
      <c r="L145" s="33"/>
      <c r="M145" s="140" t="s">
        <v>20</v>
      </c>
      <c r="N145" s="141" t="s">
        <v>51</v>
      </c>
      <c r="P145" s="142">
        <f>O145*H145</f>
        <v>0</v>
      </c>
      <c r="Q145" s="142">
        <v>0</v>
      </c>
      <c r="R145" s="142">
        <f>Q145*H145</f>
        <v>0</v>
      </c>
      <c r="S145" s="142">
        <v>0</v>
      </c>
      <c r="T145" s="143">
        <f>S145*H145</f>
        <v>0</v>
      </c>
      <c r="AR145" s="144" t="s">
        <v>350</v>
      </c>
      <c r="AT145" s="144" t="s">
        <v>194</v>
      </c>
      <c r="AU145" s="144" t="s">
        <v>89</v>
      </c>
      <c r="AY145" s="18" t="s">
        <v>192</v>
      </c>
      <c r="BE145" s="145">
        <f>IF(N145="základní",J145,0)</f>
        <v>0</v>
      </c>
      <c r="BF145" s="145">
        <f>IF(N145="snížená",J145,0)</f>
        <v>0</v>
      </c>
      <c r="BG145" s="145">
        <f>IF(N145="zákl. přenesená",J145,0)</f>
        <v>0</v>
      </c>
      <c r="BH145" s="145">
        <f>IF(N145="sníž. přenesená",J145,0)</f>
        <v>0</v>
      </c>
      <c r="BI145" s="145">
        <f>IF(N145="nulová",J145,0)</f>
        <v>0</v>
      </c>
      <c r="BJ145" s="18" t="s">
        <v>22</v>
      </c>
      <c r="BK145" s="145">
        <f>ROUND(I145*H145,2)</f>
        <v>0</v>
      </c>
      <c r="BL145" s="18" t="s">
        <v>350</v>
      </c>
      <c r="BM145" s="144" t="s">
        <v>7268</v>
      </c>
    </row>
    <row r="146" spans="2:65" s="1" customFormat="1" ht="10.199999999999999" x14ac:dyDescent="0.2">
      <c r="B146" s="33"/>
      <c r="D146" s="146" t="s">
        <v>201</v>
      </c>
      <c r="F146" s="147" t="s">
        <v>7269</v>
      </c>
      <c r="I146" s="148"/>
      <c r="L146" s="33"/>
      <c r="M146" s="149"/>
      <c r="T146" s="54"/>
      <c r="AT146" s="18" t="s">
        <v>201</v>
      </c>
      <c r="AU146" s="18" t="s">
        <v>89</v>
      </c>
    </row>
    <row r="147" spans="2:65" s="1" customFormat="1" ht="16.5" customHeight="1" x14ac:dyDescent="0.2">
      <c r="B147" s="33"/>
      <c r="C147" s="133" t="s">
        <v>475</v>
      </c>
      <c r="D147" s="133" t="s">
        <v>194</v>
      </c>
      <c r="E147" s="134" t="s">
        <v>7270</v>
      </c>
      <c r="F147" s="135" t="s">
        <v>7271</v>
      </c>
      <c r="G147" s="136" t="s">
        <v>269</v>
      </c>
      <c r="H147" s="137">
        <v>90</v>
      </c>
      <c r="I147" s="138"/>
      <c r="J147" s="139">
        <f>ROUND(I147*H147,2)</f>
        <v>0</v>
      </c>
      <c r="K147" s="135" t="s">
        <v>198</v>
      </c>
      <c r="L147" s="33"/>
      <c r="M147" s="140" t="s">
        <v>20</v>
      </c>
      <c r="N147" s="141" t="s">
        <v>51</v>
      </c>
      <c r="P147" s="142">
        <f>O147*H147</f>
        <v>0</v>
      </c>
      <c r="Q147" s="142">
        <v>0</v>
      </c>
      <c r="R147" s="142">
        <f>Q147*H147</f>
        <v>0</v>
      </c>
      <c r="S147" s="142">
        <v>0</v>
      </c>
      <c r="T147" s="143">
        <f>S147*H147</f>
        <v>0</v>
      </c>
      <c r="AR147" s="144" t="s">
        <v>350</v>
      </c>
      <c r="AT147" s="144" t="s">
        <v>194</v>
      </c>
      <c r="AU147" s="144" t="s">
        <v>89</v>
      </c>
      <c r="AY147" s="18" t="s">
        <v>192</v>
      </c>
      <c r="BE147" s="145">
        <f>IF(N147="základní",J147,0)</f>
        <v>0</v>
      </c>
      <c r="BF147" s="145">
        <f>IF(N147="snížená",J147,0)</f>
        <v>0</v>
      </c>
      <c r="BG147" s="145">
        <f>IF(N147="zákl. přenesená",J147,0)</f>
        <v>0</v>
      </c>
      <c r="BH147" s="145">
        <f>IF(N147="sníž. přenesená",J147,0)</f>
        <v>0</v>
      </c>
      <c r="BI147" s="145">
        <f>IF(N147="nulová",J147,0)</f>
        <v>0</v>
      </c>
      <c r="BJ147" s="18" t="s">
        <v>22</v>
      </c>
      <c r="BK147" s="145">
        <f>ROUND(I147*H147,2)</f>
        <v>0</v>
      </c>
      <c r="BL147" s="18" t="s">
        <v>350</v>
      </c>
      <c r="BM147" s="144" t="s">
        <v>7272</v>
      </c>
    </row>
    <row r="148" spans="2:65" s="1" customFormat="1" ht="10.199999999999999" x14ac:dyDescent="0.2">
      <c r="B148" s="33"/>
      <c r="D148" s="146" t="s">
        <v>201</v>
      </c>
      <c r="F148" s="147" t="s">
        <v>7273</v>
      </c>
      <c r="I148" s="148"/>
      <c r="L148" s="33"/>
      <c r="M148" s="149"/>
      <c r="T148" s="54"/>
      <c r="AT148" s="18" t="s">
        <v>201</v>
      </c>
      <c r="AU148" s="18" t="s">
        <v>89</v>
      </c>
    </row>
    <row r="149" spans="2:65" s="1" customFormat="1" ht="16.5" customHeight="1" x14ac:dyDescent="0.2">
      <c r="B149" s="33"/>
      <c r="C149" s="133" t="s">
        <v>484</v>
      </c>
      <c r="D149" s="133" t="s">
        <v>194</v>
      </c>
      <c r="E149" s="134" t="s">
        <v>7274</v>
      </c>
      <c r="F149" s="135" t="s">
        <v>7275</v>
      </c>
      <c r="G149" s="136" t="s">
        <v>269</v>
      </c>
      <c r="H149" s="137">
        <v>50</v>
      </c>
      <c r="I149" s="138"/>
      <c r="J149" s="139">
        <f>ROUND(I149*H149,2)</f>
        <v>0</v>
      </c>
      <c r="K149" s="135" t="s">
        <v>198</v>
      </c>
      <c r="L149" s="33"/>
      <c r="M149" s="140" t="s">
        <v>20</v>
      </c>
      <c r="N149" s="141" t="s">
        <v>51</v>
      </c>
      <c r="P149" s="142">
        <f>O149*H149</f>
        <v>0</v>
      </c>
      <c r="Q149" s="142">
        <v>0</v>
      </c>
      <c r="R149" s="142">
        <f>Q149*H149</f>
        <v>0</v>
      </c>
      <c r="S149" s="142">
        <v>0</v>
      </c>
      <c r="T149" s="143">
        <f>S149*H149</f>
        <v>0</v>
      </c>
      <c r="AR149" s="144" t="s">
        <v>350</v>
      </c>
      <c r="AT149" s="144" t="s">
        <v>194</v>
      </c>
      <c r="AU149" s="144" t="s">
        <v>89</v>
      </c>
      <c r="AY149" s="18" t="s">
        <v>192</v>
      </c>
      <c r="BE149" s="145">
        <f>IF(N149="základní",J149,0)</f>
        <v>0</v>
      </c>
      <c r="BF149" s="145">
        <f>IF(N149="snížená",J149,0)</f>
        <v>0</v>
      </c>
      <c r="BG149" s="145">
        <f>IF(N149="zákl. přenesená",J149,0)</f>
        <v>0</v>
      </c>
      <c r="BH149" s="145">
        <f>IF(N149="sníž. přenesená",J149,0)</f>
        <v>0</v>
      </c>
      <c r="BI149" s="145">
        <f>IF(N149="nulová",J149,0)</f>
        <v>0</v>
      </c>
      <c r="BJ149" s="18" t="s">
        <v>22</v>
      </c>
      <c r="BK149" s="145">
        <f>ROUND(I149*H149,2)</f>
        <v>0</v>
      </c>
      <c r="BL149" s="18" t="s">
        <v>350</v>
      </c>
      <c r="BM149" s="144" t="s">
        <v>7276</v>
      </c>
    </row>
    <row r="150" spans="2:65" s="1" customFormat="1" ht="10.199999999999999" x14ac:dyDescent="0.2">
      <c r="B150" s="33"/>
      <c r="D150" s="146" t="s">
        <v>201</v>
      </c>
      <c r="F150" s="147" t="s">
        <v>7277</v>
      </c>
      <c r="I150" s="148"/>
      <c r="L150" s="33"/>
      <c r="M150" s="149"/>
      <c r="T150" s="54"/>
      <c r="AT150" s="18" t="s">
        <v>201</v>
      </c>
      <c r="AU150" s="18" t="s">
        <v>89</v>
      </c>
    </row>
    <row r="151" spans="2:65" s="1" customFormat="1" ht="16.5" customHeight="1" x14ac:dyDescent="0.2">
      <c r="B151" s="33"/>
      <c r="C151" s="133" t="s">
        <v>490</v>
      </c>
      <c r="D151" s="133" t="s">
        <v>194</v>
      </c>
      <c r="E151" s="134" t="s">
        <v>7278</v>
      </c>
      <c r="F151" s="135" t="s">
        <v>7279</v>
      </c>
      <c r="G151" s="136" t="s">
        <v>487</v>
      </c>
      <c r="H151" s="137">
        <v>2</v>
      </c>
      <c r="I151" s="138"/>
      <c r="J151" s="139">
        <f>ROUND(I151*H151,2)</f>
        <v>0</v>
      </c>
      <c r="K151" s="135" t="s">
        <v>198</v>
      </c>
      <c r="L151" s="33"/>
      <c r="M151" s="140" t="s">
        <v>20</v>
      </c>
      <c r="N151" s="141" t="s">
        <v>51</v>
      </c>
      <c r="P151" s="142">
        <f>O151*H151</f>
        <v>0</v>
      </c>
      <c r="Q151" s="142">
        <v>5.0000000000000002E-5</v>
      </c>
      <c r="R151" s="142">
        <f>Q151*H151</f>
        <v>1E-4</v>
      </c>
      <c r="S151" s="142">
        <v>0</v>
      </c>
      <c r="T151" s="143">
        <f>S151*H151</f>
        <v>0</v>
      </c>
      <c r="AR151" s="144" t="s">
        <v>350</v>
      </c>
      <c r="AT151" s="144" t="s">
        <v>194</v>
      </c>
      <c r="AU151" s="144" t="s">
        <v>89</v>
      </c>
      <c r="AY151" s="18" t="s">
        <v>192</v>
      </c>
      <c r="BE151" s="145">
        <f>IF(N151="základní",J151,0)</f>
        <v>0</v>
      </c>
      <c r="BF151" s="145">
        <f>IF(N151="snížená",J151,0)</f>
        <v>0</v>
      </c>
      <c r="BG151" s="145">
        <f>IF(N151="zákl. přenesená",J151,0)</f>
        <v>0</v>
      </c>
      <c r="BH151" s="145">
        <f>IF(N151="sníž. přenesená",J151,0)</f>
        <v>0</v>
      </c>
      <c r="BI151" s="145">
        <f>IF(N151="nulová",J151,0)</f>
        <v>0</v>
      </c>
      <c r="BJ151" s="18" t="s">
        <v>22</v>
      </c>
      <c r="BK151" s="145">
        <f>ROUND(I151*H151,2)</f>
        <v>0</v>
      </c>
      <c r="BL151" s="18" t="s">
        <v>350</v>
      </c>
      <c r="BM151" s="144" t="s">
        <v>7280</v>
      </c>
    </row>
    <row r="152" spans="2:65" s="1" customFormat="1" ht="10.199999999999999" x14ac:dyDescent="0.2">
      <c r="B152" s="33"/>
      <c r="D152" s="146" t="s">
        <v>201</v>
      </c>
      <c r="F152" s="147" t="s">
        <v>7281</v>
      </c>
      <c r="I152" s="148"/>
      <c r="L152" s="33"/>
      <c r="M152" s="149"/>
      <c r="T152" s="54"/>
      <c r="AT152" s="18" t="s">
        <v>201</v>
      </c>
      <c r="AU152" s="18" t="s">
        <v>89</v>
      </c>
    </row>
    <row r="153" spans="2:65" s="1" customFormat="1" ht="24.15" customHeight="1" x14ac:dyDescent="0.2">
      <c r="B153" s="33"/>
      <c r="C153" s="133" t="s">
        <v>500</v>
      </c>
      <c r="D153" s="133" t="s">
        <v>194</v>
      </c>
      <c r="E153" s="134" t="s">
        <v>7282</v>
      </c>
      <c r="F153" s="135" t="s">
        <v>7283</v>
      </c>
      <c r="G153" s="136" t="s">
        <v>898</v>
      </c>
      <c r="H153" s="137">
        <v>1.093</v>
      </c>
      <c r="I153" s="138"/>
      <c r="J153" s="139">
        <f>ROUND(I153*H153,2)</f>
        <v>0</v>
      </c>
      <c r="K153" s="135" t="s">
        <v>198</v>
      </c>
      <c r="L153" s="33"/>
      <c r="M153" s="140" t="s">
        <v>20</v>
      </c>
      <c r="N153" s="141" t="s">
        <v>51</v>
      </c>
      <c r="P153" s="142">
        <f>O153*H153</f>
        <v>0</v>
      </c>
      <c r="Q153" s="142">
        <v>0</v>
      </c>
      <c r="R153" s="142">
        <f>Q153*H153</f>
        <v>0</v>
      </c>
      <c r="S153" s="142">
        <v>0</v>
      </c>
      <c r="T153" s="143">
        <f>S153*H153</f>
        <v>0</v>
      </c>
      <c r="AR153" s="144" t="s">
        <v>350</v>
      </c>
      <c r="AT153" s="144" t="s">
        <v>194</v>
      </c>
      <c r="AU153" s="144" t="s">
        <v>89</v>
      </c>
      <c r="AY153" s="18" t="s">
        <v>192</v>
      </c>
      <c r="BE153" s="145">
        <f>IF(N153="základní",J153,0)</f>
        <v>0</v>
      </c>
      <c r="BF153" s="145">
        <f>IF(N153="snížená",J153,0)</f>
        <v>0</v>
      </c>
      <c r="BG153" s="145">
        <f>IF(N153="zákl. přenesená",J153,0)</f>
        <v>0</v>
      </c>
      <c r="BH153" s="145">
        <f>IF(N153="sníž. přenesená",J153,0)</f>
        <v>0</v>
      </c>
      <c r="BI153" s="145">
        <f>IF(N153="nulová",J153,0)</f>
        <v>0</v>
      </c>
      <c r="BJ153" s="18" t="s">
        <v>22</v>
      </c>
      <c r="BK153" s="145">
        <f>ROUND(I153*H153,2)</f>
        <v>0</v>
      </c>
      <c r="BL153" s="18" t="s">
        <v>350</v>
      </c>
      <c r="BM153" s="144" t="s">
        <v>7284</v>
      </c>
    </row>
    <row r="154" spans="2:65" s="1" customFormat="1" ht="10.199999999999999" x14ac:dyDescent="0.2">
      <c r="B154" s="33"/>
      <c r="D154" s="146" t="s">
        <v>201</v>
      </c>
      <c r="F154" s="147" t="s">
        <v>7285</v>
      </c>
      <c r="I154" s="148"/>
      <c r="L154" s="33"/>
      <c r="M154" s="149"/>
      <c r="T154" s="54"/>
      <c r="AT154" s="18" t="s">
        <v>201</v>
      </c>
      <c r="AU154" s="18" t="s">
        <v>89</v>
      </c>
    </row>
    <row r="155" spans="2:65" s="11" customFormat="1" ht="22.8" customHeight="1" x14ac:dyDescent="0.25">
      <c r="B155" s="121"/>
      <c r="D155" s="122" t="s">
        <v>79</v>
      </c>
      <c r="E155" s="131" t="s">
        <v>7286</v>
      </c>
      <c r="F155" s="131" t="s">
        <v>7287</v>
      </c>
      <c r="I155" s="124"/>
      <c r="J155" s="132">
        <f>BK155</f>
        <v>0</v>
      </c>
      <c r="L155" s="121"/>
      <c r="M155" s="126"/>
      <c r="P155" s="127">
        <f>SUM(P156:P211)</f>
        <v>0</v>
      </c>
      <c r="R155" s="127">
        <f>SUM(R156:R211)</f>
        <v>0.26661000000000012</v>
      </c>
      <c r="T155" s="128">
        <f>SUM(T156:T211)</f>
        <v>0</v>
      </c>
      <c r="AR155" s="122" t="s">
        <v>89</v>
      </c>
      <c r="AT155" s="129" t="s">
        <v>79</v>
      </c>
      <c r="AU155" s="129" t="s">
        <v>22</v>
      </c>
      <c r="AY155" s="122" t="s">
        <v>192</v>
      </c>
      <c r="BK155" s="130">
        <f>SUM(BK156:BK211)</f>
        <v>0</v>
      </c>
    </row>
    <row r="156" spans="2:65" s="1" customFormat="1" ht="16.5" customHeight="1" x14ac:dyDescent="0.2">
      <c r="B156" s="33"/>
      <c r="C156" s="133" t="s">
        <v>506</v>
      </c>
      <c r="D156" s="133" t="s">
        <v>194</v>
      </c>
      <c r="E156" s="134" t="s">
        <v>7288</v>
      </c>
      <c r="F156" s="135" t="s">
        <v>7289</v>
      </c>
      <c r="G156" s="136" t="s">
        <v>7213</v>
      </c>
      <c r="H156" s="137">
        <v>2</v>
      </c>
      <c r="I156" s="138"/>
      <c r="J156" s="139">
        <f>ROUND(I156*H156,2)</f>
        <v>0</v>
      </c>
      <c r="K156" s="135" t="s">
        <v>198</v>
      </c>
      <c r="L156" s="33"/>
      <c r="M156" s="140" t="s">
        <v>20</v>
      </c>
      <c r="N156" s="141" t="s">
        <v>51</v>
      </c>
      <c r="P156" s="142">
        <f>O156*H156</f>
        <v>0</v>
      </c>
      <c r="Q156" s="142">
        <v>1.7399999999999999E-2</v>
      </c>
      <c r="R156" s="142">
        <f>Q156*H156</f>
        <v>3.4799999999999998E-2</v>
      </c>
      <c r="S156" s="142">
        <v>0</v>
      </c>
      <c r="T156" s="143">
        <f>S156*H156</f>
        <v>0</v>
      </c>
      <c r="AR156" s="144" t="s">
        <v>350</v>
      </c>
      <c r="AT156" s="144" t="s">
        <v>194</v>
      </c>
      <c r="AU156" s="144" t="s">
        <v>89</v>
      </c>
      <c r="AY156" s="18" t="s">
        <v>192</v>
      </c>
      <c r="BE156" s="145">
        <f>IF(N156="základní",J156,0)</f>
        <v>0</v>
      </c>
      <c r="BF156" s="145">
        <f>IF(N156="snížená",J156,0)</f>
        <v>0</v>
      </c>
      <c r="BG156" s="145">
        <f>IF(N156="zákl. přenesená",J156,0)</f>
        <v>0</v>
      </c>
      <c r="BH156" s="145">
        <f>IF(N156="sníž. přenesená",J156,0)</f>
        <v>0</v>
      </c>
      <c r="BI156" s="145">
        <f>IF(N156="nulová",J156,0)</f>
        <v>0</v>
      </c>
      <c r="BJ156" s="18" t="s">
        <v>22</v>
      </c>
      <c r="BK156" s="145">
        <f>ROUND(I156*H156,2)</f>
        <v>0</v>
      </c>
      <c r="BL156" s="18" t="s">
        <v>350</v>
      </c>
      <c r="BM156" s="144" t="s">
        <v>7290</v>
      </c>
    </row>
    <row r="157" spans="2:65" s="1" customFormat="1" ht="10.199999999999999" x14ac:dyDescent="0.2">
      <c r="B157" s="33"/>
      <c r="D157" s="146" t="s">
        <v>201</v>
      </c>
      <c r="F157" s="147" t="s">
        <v>7291</v>
      </c>
      <c r="I157" s="148"/>
      <c r="L157" s="33"/>
      <c r="M157" s="149"/>
      <c r="T157" s="54"/>
      <c r="AT157" s="18" t="s">
        <v>201</v>
      </c>
      <c r="AU157" s="18" t="s">
        <v>89</v>
      </c>
    </row>
    <row r="158" spans="2:65" s="1" customFormat="1" ht="16.5" customHeight="1" x14ac:dyDescent="0.2">
      <c r="B158" s="33"/>
      <c r="C158" s="133" t="s">
        <v>513</v>
      </c>
      <c r="D158" s="133" t="s">
        <v>194</v>
      </c>
      <c r="E158" s="134" t="s">
        <v>7292</v>
      </c>
      <c r="F158" s="135" t="s">
        <v>7293</v>
      </c>
      <c r="G158" s="136" t="s">
        <v>7213</v>
      </c>
      <c r="H158" s="137">
        <v>2</v>
      </c>
      <c r="I158" s="138"/>
      <c r="J158" s="139">
        <f>ROUND(I158*H158,2)</f>
        <v>0</v>
      </c>
      <c r="K158" s="135" t="s">
        <v>198</v>
      </c>
      <c r="L158" s="33"/>
      <c r="M158" s="140" t="s">
        <v>20</v>
      </c>
      <c r="N158" s="141" t="s">
        <v>51</v>
      </c>
      <c r="P158" s="142">
        <f>O158*H158</f>
        <v>0</v>
      </c>
      <c r="Q158" s="142">
        <v>2.1499999999999998E-2</v>
      </c>
      <c r="R158" s="142">
        <f>Q158*H158</f>
        <v>4.2999999999999997E-2</v>
      </c>
      <c r="S158" s="142">
        <v>0</v>
      </c>
      <c r="T158" s="143">
        <f>S158*H158</f>
        <v>0</v>
      </c>
      <c r="AR158" s="144" t="s">
        <v>350</v>
      </c>
      <c r="AT158" s="144" t="s">
        <v>194</v>
      </c>
      <c r="AU158" s="144" t="s">
        <v>89</v>
      </c>
      <c r="AY158" s="18" t="s">
        <v>192</v>
      </c>
      <c r="BE158" s="145">
        <f>IF(N158="základní",J158,0)</f>
        <v>0</v>
      </c>
      <c r="BF158" s="145">
        <f>IF(N158="snížená",J158,0)</f>
        <v>0</v>
      </c>
      <c r="BG158" s="145">
        <f>IF(N158="zákl. přenesená",J158,0)</f>
        <v>0</v>
      </c>
      <c r="BH158" s="145">
        <f>IF(N158="sníž. přenesená",J158,0)</f>
        <v>0</v>
      </c>
      <c r="BI158" s="145">
        <f>IF(N158="nulová",J158,0)</f>
        <v>0</v>
      </c>
      <c r="BJ158" s="18" t="s">
        <v>22</v>
      </c>
      <c r="BK158" s="145">
        <f>ROUND(I158*H158,2)</f>
        <v>0</v>
      </c>
      <c r="BL158" s="18" t="s">
        <v>350</v>
      </c>
      <c r="BM158" s="144" t="s">
        <v>7294</v>
      </c>
    </row>
    <row r="159" spans="2:65" s="1" customFormat="1" ht="10.199999999999999" x14ac:dyDescent="0.2">
      <c r="B159" s="33"/>
      <c r="D159" s="146" t="s">
        <v>201</v>
      </c>
      <c r="F159" s="147" t="s">
        <v>7295</v>
      </c>
      <c r="I159" s="148"/>
      <c r="L159" s="33"/>
      <c r="M159" s="149"/>
      <c r="T159" s="54"/>
      <c r="AT159" s="18" t="s">
        <v>201</v>
      </c>
      <c r="AU159" s="18" t="s">
        <v>89</v>
      </c>
    </row>
    <row r="160" spans="2:65" s="1" customFormat="1" ht="16.5" customHeight="1" x14ac:dyDescent="0.2">
      <c r="B160" s="33"/>
      <c r="C160" s="133" t="s">
        <v>520</v>
      </c>
      <c r="D160" s="133" t="s">
        <v>194</v>
      </c>
      <c r="E160" s="134" t="s">
        <v>7296</v>
      </c>
      <c r="F160" s="135" t="s">
        <v>7297</v>
      </c>
      <c r="G160" s="136" t="s">
        <v>7213</v>
      </c>
      <c r="H160" s="137">
        <v>1</v>
      </c>
      <c r="I160" s="138"/>
      <c r="J160" s="139">
        <f>ROUND(I160*H160,2)</f>
        <v>0</v>
      </c>
      <c r="K160" s="135" t="s">
        <v>198</v>
      </c>
      <c r="L160" s="33"/>
      <c r="M160" s="140" t="s">
        <v>20</v>
      </c>
      <c r="N160" s="141" t="s">
        <v>51</v>
      </c>
      <c r="P160" s="142">
        <f>O160*H160</f>
        <v>0</v>
      </c>
      <c r="Q160" s="142">
        <v>2.887E-2</v>
      </c>
      <c r="R160" s="142">
        <f>Q160*H160</f>
        <v>2.887E-2</v>
      </c>
      <c r="S160" s="142">
        <v>0</v>
      </c>
      <c r="T160" s="143">
        <f>S160*H160</f>
        <v>0</v>
      </c>
      <c r="AR160" s="144" t="s">
        <v>350</v>
      </c>
      <c r="AT160" s="144" t="s">
        <v>194</v>
      </c>
      <c r="AU160" s="144" t="s">
        <v>89</v>
      </c>
      <c r="AY160" s="18" t="s">
        <v>192</v>
      </c>
      <c r="BE160" s="145">
        <f>IF(N160="základní",J160,0)</f>
        <v>0</v>
      </c>
      <c r="BF160" s="145">
        <f>IF(N160="snížená",J160,0)</f>
        <v>0</v>
      </c>
      <c r="BG160" s="145">
        <f>IF(N160="zákl. přenesená",J160,0)</f>
        <v>0</v>
      </c>
      <c r="BH160" s="145">
        <f>IF(N160="sníž. přenesená",J160,0)</f>
        <v>0</v>
      </c>
      <c r="BI160" s="145">
        <f>IF(N160="nulová",J160,0)</f>
        <v>0</v>
      </c>
      <c r="BJ160" s="18" t="s">
        <v>22</v>
      </c>
      <c r="BK160" s="145">
        <f>ROUND(I160*H160,2)</f>
        <v>0</v>
      </c>
      <c r="BL160" s="18" t="s">
        <v>350</v>
      </c>
      <c r="BM160" s="144" t="s">
        <v>7298</v>
      </c>
    </row>
    <row r="161" spans="2:65" s="1" customFormat="1" ht="10.199999999999999" x14ac:dyDescent="0.2">
      <c r="B161" s="33"/>
      <c r="D161" s="146" t="s">
        <v>201</v>
      </c>
      <c r="F161" s="147" t="s">
        <v>7299</v>
      </c>
      <c r="I161" s="148"/>
      <c r="L161" s="33"/>
      <c r="M161" s="149"/>
      <c r="T161" s="54"/>
      <c r="AT161" s="18" t="s">
        <v>201</v>
      </c>
      <c r="AU161" s="18" t="s">
        <v>89</v>
      </c>
    </row>
    <row r="162" spans="2:65" s="1" customFormat="1" ht="21.75" customHeight="1" x14ac:dyDescent="0.2">
      <c r="B162" s="33"/>
      <c r="C162" s="133" t="s">
        <v>527</v>
      </c>
      <c r="D162" s="133" t="s">
        <v>194</v>
      </c>
      <c r="E162" s="134" t="s">
        <v>7300</v>
      </c>
      <c r="F162" s="135" t="s">
        <v>7301</v>
      </c>
      <c r="G162" s="136" t="s">
        <v>7213</v>
      </c>
      <c r="H162" s="137">
        <v>9</v>
      </c>
      <c r="I162" s="138"/>
      <c r="J162" s="139">
        <f>ROUND(I162*H162,2)</f>
        <v>0</v>
      </c>
      <c r="K162" s="135" t="s">
        <v>198</v>
      </c>
      <c r="L162" s="33"/>
      <c r="M162" s="140" t="s">
        <v>20</v>
      </c>
      <c r="N162" s="141" t="s">
        <v>51</v>
      </c>
      <c r="P162" s="142">
        <f>O162*H162</f>
        <v>0</v>
      </c>
      <c r="Q162" s="142">
        <v>9.11E-3</v>
      </c>
      <c r="R162" s="142">
        <f>Q162*H162</f>
        <v>8.1990000000000007E-2</v>
      </c>
      <c r="S162" s="142">
        <v>0</v>
      </c>
      <c r="T162" s="143">
        <f>S162*H162</f>
        <v>0</v>
      </c>
      <c r="AR162" s="144" t="s">
        <v>350</v>
      </c>
      <c r="AT162" s="144" t="s">
        <v>194</v>
      </c>
      <c r="AU162" s="144" t="s">
        <v>89</v>
      </c>
      <c r="AY162" s="18" t="s">
        <v>192</v>
      </c>
      <c r="BE162" s="145">
        <f>IF(N162="základní",J162,0)</f>
        <v>0</v>
      </c>
      <c r="BF162" s="145">
        <f>IF(N162="snížená",J162,0)</f>
        <v>0</v>
      </c>
      <c r="BG162" s="145">
        <f>IF(N162="zákl. přenesená",J162,0)</f>
        <v>0</v>
      </c>
      <c r="BH162" s="145">
        <f>IF(N162="sníž. přenesená",J162,0)</f>
        <v>0</v>
      </c>
      <c r="BI162" s="145">
        <f>IF(N162="nulová",J162,0)</f>
        <v>0</v>
      </c>
      <c r="BJ162" s="18" t="s">
        <v>22</v>
      </c>
      <c r="BK162" s="145">
        <f>ROUND(I162*H162,2)</f>
        <v>0</v>
      </c>
      <c r="BL162" s="18" t="s">
        <v>350</v>
      </c>
      <c r="BM162" s="144" t="s">
        <v>7302</v>
      </c>
    </row>
    <row r="163" spans="2:65" s="1" customFormat="1" ht="10.199999999999999" x14ac:dyDescent="0.2">
      <c r="B163" s="33"/>
      <c r="D163" s="146" t="s">
        <v>201</v>
      </c>
      <c r="F163" s="147" t="s">
        <v>7303</v>
      </c>
      <c r="I163" s="148"/>
      <c r="L163" s="33"/>
      <c r="M163" s="149"/>
      <c r="T163" s="54"/>
      <c r="AT163" s="18" t="s">
        <v>201</v>
      </c>
      <c r="AU163" s="18" t="s">
        <v>89</v>
      </c>
    </row>
    <row r="164" spans="2:65" s="1" customFormat="1" ht="21.75" customHeight="1" x14ac:dyDescent="0.2">
      <c r="B164" s="33"/>
      <c r="C164" s="133" t="s">
        <v>533</v>
      </c>
      <c r="D164" s="133" t="s">
        <v>194</v>
      </c>
      <c r="E164" s="134" t="s">
        <v>7304</v>
      </c>
      <c r="F164" s="135" t="s">
        <v>7305</v>
      </c>
      <c r="G164" s="136" t="s">
        <v>7213</v>
      </c>
      <c r="H164" s="137">
        <v>2</v>
      </c>
      <c r="I164" s="138"/>
      <c r="J164" s="139">
        <f>ROUND(I164*H164,2)</f>
        <v>0</v>
      </c>
      <c r="K164" s="135" t="s">
        <v>198</v>
      </c>
      <c r="L164" s="33"/>
      <c r="M164" s="140" t="s">
        <v>20</v>
      </c>
      <c r="N164" s="141" t="s">
        <v>51</v>
      </c>
      <c r="P164" s="142">
        <f>O164*H164</f>
        <v>0</v>
      </c>
      <c r="Q164" s="142">
        <v>1.191E-2</v>
      </c>
      <c r="R164" s="142">
        <f>Q164*H164</f>
        <v>2.3820000000000001E-2</v>
      </c>
      <c r="S164" s="142">
        <v>0</v>
      </c>
      <c r="T164" s="143">
        <f>S164*H164</f>
        <v>0</v>
      </c>
      <c r="AR164" s="144" t="s">
        <v>350</v>
      </c>
      <c r="AT164" s="144" t="s">
        <v>194</v>
      </c>
      <c r="AU164" s="144" t="s">
        <v>89</v>
      </c>
      <c r="AY164" s="18" t="s">
        <v>192</v>
      </c>
      <c r="BE164" s="145">
        <f>IF(N164="základní",J164,0)</f>
        <v>0</v>
      </c>
      <c r="BF164" s="145">
        <f>IF(N164="snížená",J164,0)</f>
        <v>0</v>
      </c>
      <c r="BG164" s="145">
        <f>IF(N164="zákl. přenesená",J164,0)</f>
        <v>0</v>
      </c>
      <c r="BH164" s="145">
        <f>IF(N164="sníž. přenesená",J164,0)</f>
        <v>0</v>
      </c>
      <c r="BI164" s="145">
        <f>IF(N164="nulová",J164,0)</f>
        <v>0</v>
      </c>
      <c r="BJ164" s="18" t="s">
        <v>22</v>
      </c>
      <c r="BK164" s="145">
        <f>ROUND(I164*H164,2)</f>
        <v>0</v>
      </c>
      <c r="BL164" s="18" t="s">
        <v>350</v>
      </c>
      <c r="BM164" s="144" t="s">
        <v>7306</v>
      </c>
    </row>
    <row r="165" spans="2:65" s="1" customFormat="1" ht="10.199999999999999" x14ac:dyDescent="0.2">
      <c r="B165" s="33"/>
      <c r="D165" s="146" t="s">
        <v>201</v>
      </c>
      <c r="F165" s="147" t="s">
        <v>7307</v>
      </c>
      <c r="I165" s="148"/>
      <c r="L165" s="33"/>
      <c r="M165" s="149"/>
      <c r="T165" s="54"/>
      <c r="AT165" s="18" t="s">
        <v>201</v>
      </c>
      <c r="AU165" s="18" t="s">
        <v>89</v>
      </c>
    </row>
    <row r="166" spans="2:65" s="1" customFormat="1" ht="16.5" customHeight="1" x14ac:dyDescent="0.2">
      <c r="B166" s="33"/>
      <c r="C166" s="133" t="s">
        <v>539</v>
      </c>
      <c r="D166" s="133" t="s">
        <v>194</v>
      </c>
      <c r="E166" s="134" t="s">
        <v>7308</v>
      </c>
      <c r="F166" s="135" t="s">
        <v>7309</v>
      </c>
      <c r="G166" s="136" t="s">
        <v>487</v>
      </c>
      <c r="H166" s="137">
        <v>2</v>
      </c>
      <c r="I166" s="138"/>
      <c r="J166" s="139">
        <f>ROUND(I166*H166,2)</f>
        <v>0</v>
      </c>
      <c r="K166" s="135" t="s">
        <v>198</v>
      </c>
      <c r="L166" s="33"/>
      <c r="M166" s="140" t="s">
        <v>20</v>
      </c>
      <c r="N166" s="141" t="s">
        <v>51</v>
      </c>
      <c r="P166" s="142">
        <f>O166*H166</f>
        <v>0</v>
      </c>
      <c r="Q166" s="142">
        <v>2.7E-4</v>
      </c>
      <c r="R166" s="142">
        <f>Q166*H166</f>
        <v>5.4000000000000001E-4</v>
      </c>
      <c r="S166" s="142">
        <v>0</v>
      </c>
      <c r="T166" s="143">
        <f>S166*H166</f>
        <v>0</v>
      </c>
      <c r="AR166" s="144" t="s">
        <v>350</v>
      </c>
      <c r="AT166" s="144" t="s">
        <v>194</v>
      </c>
      <c r="AU166" s="144" t="s">
        <v>89</v>
      </c>
      <c r="AY166" s="18" t="s">
        <v>192</v>
      </c>
      <c r="BE166" s="145">
        <f>IF(N166="základní",J166,0)</f>
        <v>0</v>
      </c>
      <c r="BF166" s="145">
        <f>IF(N166="snížená",J166,0)</f>
        <v>0</v>
      </c>
      <c r="BG166" s="145">
        <f>IF(N166="zákl. přenesená",J166,0)</f>
        <v>0</v>
      </c>
      <c r="BH166" s="145">
        <f>IF(N166="sníž. přenesená",J166,0)</f>
        <v>0</v>
      </c>
      <c r="BI166" s="145">
        <f>IF(N166="nulová",J166,0)</f>
        <v>0</v>
      </c>
      <c r="BJ166" s="18" t="s">
        <v>22</v>
      </c>
      <c r="BK166" s="145">
        <f>ROUND(I166*H166,2)</f>
        <v>0</v>
      </c>
      <c r="BL166" s="18" t="s">
        <v>350</v>
      </c>
      <c r="BM166" s="144" t="s">
        <v>7310</v>
      </c>
    </row>
    <row r="167" spans="2:65" s="1" customFormat="1" ht="10.199999999999999" x14ac:dyDescent="0.2">
      <c r="B167" s="33"/>
      <c r="D167" s="146" t="s">
        <v>201</v>
      </c>
      <c r="F167" s="147" t="s">
        <v>7311</v>
      </c>
      <c r="I167" s="148"/>
      <c r="L167" s="33"/>
      <c r="M167" s="149"/>
      <c r="T167" s="54"/>
      <c r="AT167" s="18" t="s">
        <v>201</v>
      </c>
      <c r="AU167" s="18" t="s">
        <v>89</v>
      </c>
    </row>
    <row r="168" spans="2:65" s="1" customFormat="1" ht="24.15" customHeight="1" x14ac:dyDescent="0.2">
      <c r="B168" s="33"/>
      <c r="C168" s="133" t="s">
        <v>545</v>
      </c>
      <c r="D168" s="133" t="s">
        <v>194</v>
      </c>
      <c r="E168" s="134" t="s">
        <v>7312</v>
      </c>
      <c r="F168" s="135" t="s">
        <v>7313</v>
      </c>
      <c r="G168" s="136" t="s">
        <v>487</v>
      </c>
      <c r="H168" s="137">
        <v>1</v>
      </c>
      <c r="I168" s="138"/>
      <c r="J168" s="139">
        <f t="shared" ref="J168:J175" si="10">ROUND(I168*H168,2)</f>
        <v>0</v>
      </c>
      <c r="K168" s="135" t="s">
        <v>20</v>
      </c>
      <c r="L168" s="33"/>
      <c r="M168" s="140" t="s">
        <v>20</v>
      </c>
      <c r="N168" s="141" t="s">
        <v>51</v>
      </c>
      <c r="P168" s="142">
        <f t="shared" ref="P168:P175" si="11">O168*H168</f>
        <v>0</v>
      </c>
      <c r="Q168" s="142">
        <v>5.1999999999999995E-4</v>
      </c>
      <c r="R168" s="142">
        <f t="shared" ref="R168:R175" si="12">Q168*H168</f>
        <v>5.1999999999999995E-4</v>
      </c>
      <c r="S168" s="142">
        <v>0</v>
      </c>
      <c r="T168" s="143">
        <f t="shared" ref="T168:T175" si="13">S168*H168</f>
        <v>0</v>
      </c>
      <c r="AR168" s="144" t="s">
        <v>350</v>
      </c>
      <c r="AT168" s="144" t="s">
        <v>194</v>
      </c>
      <c r="AU168" s="144" t="s">
        <v>89</v>
      </c>
      <c r="AY168" s="18" t="s">
        <v>192</v>
      </c>
      <c r="BE168" s="145">
        <f t="shared" ref="BE168:BE175" si="14">IF(N168="základní",J168,0)</f>
        <v>0</v>
      </c>
      <c r="BF168" s="145">
        <f t="shared" ref="BF168:BF175" si="15">IF(N168="snížená",J168,0)</f>
        <v>0</v>
      </c>
      <c r="BG168" s="145">
        <f t="shared" ref="BG168:BG175" si="16">IF(N168="zákl. přenesená",J168,0)</f>
        <v>0</v>
      </c>
      <c r="BH168" s="145">
        <f t="shared" ref="BH168:BH175" si="17">IF(N168="sníž. přenesená",J168,0)</f>
        <v>0</v>
      </c>
      <c r="BI168" s="145">
        <f t="shared" ref="BI168:BI175" si="18">IF(N168="nulová",J168,0)</f>
        <v>0</v>
      </c>
      <c r="BJ168" s="18" t="s">
        <v>22</v>
      </c>
      <c r="BK168" s="145">
        <f t="shared" ref="BK168:BK175" si="19">ROUND(I168*H168,2)</f>
        <v>0</v>
      </c>
      <c r="BL168" s="18" t="s">
        <v>350</v>
      </c>
      <c r="BM168" s="144" t="s">
        <v>7314</v>
      </c>
    </row>
    <row r="169" spans="2:65" s="1" customFormat="1" ht="24.15" customHeight="1" x14ac:dyDescent="0.2">
      <c r="B169" s="33"/>
      <c r="C169" s="133" t="s">
        <v>554</v>
      </c>
      <c r="D169" s="133" t="s">
        <v>194</v>
      </c>
      <c r="E169" s="134" t="s">
        <v>7315</v>
      </c>
      <c r="F169" s="135" t="s">
        <v>7316</v>
      </c>
      <c r="G169" s="136" t="s">
        <v>487</v>
      </c>
      <c r="H169" s="137">
        <v>2</v>
      </c>
      <c r="I169" s="138"/>
      <c r="J169" s="139">
        <f t="shared" si="10"/>
        <v>0</v>
      </c>
      <c r="K169" s="135" t="s">
        <v>20</v>
      </c>
      <c r="L169" s="33"/>
      <c r="M169" s="140" t="s">
        <v>20</v>
      </c>
      <c r="N169" s="141" t="s">
        <v>51</v>
      </c>
      <c r="P169" s="142">
        <f t="shared" si="11"/>
        <v>0</v>
      </c>
      <c r="Q169" s="142">
        <v>5.1999999999999995E-4</v>
      </c>
      <c r="R169" s="142">
        <f t="shared" si="12"/>
        <v>1.0399999999999999E-3</v>
      </c>
      <c r="S169" s="142">
        <v>0</v>
      </c>
      <c r="T169" s="143">
        <f t="shared" si="13"/>
        <v>0</v>
      </c>
      <c r="AR169" s="144" t="s">
        <v>350</v>
      </c>
      <c r="AT169" s="144" t="s">
        <v>194</v>
      </c>
      <c r="AU169" s="144" t="s">
        <v>89</v>
      </c>
      <c r="AY169" s="18" t="s">
        <v>192</v>
      </c>
      <c r="BE169" s="145">
        <f t="shared" si="14"/>
        <v>0</v>
      </c>
      <c r="BF169" s="145">
        <f t="shared" si="15"/>
        <v>0</v>
      </c>
      <c r="BG169" s="145">
        <f t="shared" si="16"/>
        <v>0</v>
      </c>
      <c r="BH169" s="145">
        <f t="shared" si="17"/>
        <v>0</v>
      </c>
      <c r="BI169" s="145">
        <f t="shared" si="18"/>
        <v>0</v>
      </c>
      <c r="BJ169" s="18" t="s">
        <v>22</v>
      </c>
      <c r="BK169" s="145">
        <f t="shared" si="19"/>
        <v>0</v>
      </c>
      <c r="BL169" s="18" t="s">
        <v>350</v>
      </c>
      <c r="BM169" s="144" t="s">
        <v>7317</v>
      </c>
    </row>
    <row r="170" spans="2:65" s="1" customFormat="1" ht="24.15" customHeight="1" x14ac:dyDescent="0.2">
      <c r="B170" s="33"/>
      <c r="C170" s="133" t="s">
        <v>560</v>
      </c>
      <c r="D170" s="133" t="s">
        <v>194</v>
      </c>
      <c r="E170" s="134" t="s">
        <v>7318</v>
      </c>
      <c r="F170" s="135" t="s">
        <v>7319</v>
      </c>
      <c r="G170" s="136" t="s">
        <v>487</v>
      </c>
      <c r="H170" s="137">
        <v>1</v>
      </c>
      <c r="I170" s="138"/>
      <c r="J170" s="139">
        <f t="shared" si="10"/>
        <v>0</v>
      </c>
      <c r="K170" s="135" t="s">
        <v>20</v>
      </c>
      <c r="L170" s="33"/>
      <c r="M170" s="140" t="s">
        <v>20</v>
      </c>
      <c r="N170" s="141" t="s">
        <v>51</v>
      </c>
      <c r="P170" s="142">
        <f t="shared" si="11"/>
        <v>0</v>
      </c>
      <c r="Q170" s="142">
        <v>5.1999999999999995E-4</v>
      </c>
      <c r="R170" s="142">
        <f t="shared" si="12"/>
        <v>5.1999999999999995E-4</v>
      </c>
      <c r="S170" s="142">
        <v>0</v>
      </c>
      <c r="T170" s="143">
        <f t="shared" si="13"/>
        <v>0</v>
      </c>
      <c r="AR170" s="144" t="s">
        <v>350</v>
      </c>
      <c r="AT170" s="144" t="s">
        <v>194</v>
      </c>
      <c r="AU170" s="144" t="s">
        <v>89</v>
      </c>
      <c r="AY170" s="18" t="s">
        <v>192</v>
      </c>
      <c r="BE170" s="145">
        <f t="shared" si="14"/>
        <v>0</v>
      </c>
      <c r="BF170" s="145">
        <f t="shared" si="15"/>
        <v>0</v>
      </c>
      <c r="BG170" s="145">
        <f t="shared" si="16"/>
        <v>0</v>
      </c>
      <c r="BH170" s="145">
        <f t="shared" si="17"/>
        <v>0</v>
      </c>
      <c r="BI170" s="145">
        <f t="shared" si="18"/>
        <v>0</v>
      </c>
      <c r="BJ170" s="18" t="s">
        <v>22</v>
      </c>
      <c r="BK170" s="145">
        <f t="shared" si="19"/>
        <v>0</v>
      </c>
      <c r="BL170" s="18" t="s">
        <v>350</v>
      </c>
      <c r="BM170" s="144" t="s">
        <v>7320</v>
      </c>
    </row>
    <row r="171" spans="2:65" s="1" customFormat="1" ht="24.15" customHeight="1" x14ac:dyDescent="0.2">
      <c r="B171" s="33"/>
      <c r="C171" s="133" t="s">
        <v>566</v>
      </c>
      <c r="D171" s="133" t="s">
        <v>194</v>
      </c>
      <c r="E171" s="134" t="s">
        <v>7321</v>
      </c>
      <c r="F171" s="135" t="s">
        <v>7322</v>
      </c>
      <c r="G171" s="136" t="s">
        <v>487</v>
      </c>
      <c r="H171" s="137">
        <v>2</v>
      </c>
      <c r="I171" s="138"/>
      <c r="J171" s="139">
        <f t="shared" si="10"/>
        <v>0</v>
      </c>
      <c r="K171" s="135" t="s">
        <v>20</v>
      </c>
      <c r="L171" s="33"/>
      <c r="M171" s="140" t="s">
        <v>20</v>
      </c>
      <c r="N171" s="141" t="s">
        <v>51</v>
      </c>
      <c r="P171" s="142">
        <f t="shared" si="11"/>
        <v>0</v>
      </c>
      <c r="Q171" s="142">
        <v>5.1999999999999995E-4</v>
      </c>
      <c r="R171" s="142">
        <f t="shared" si="12"/>
        <v>1.0399999999999999E-3</v>
      </c>
      <c r="S171" s="142">
        <v>0</v>
      </c>
      <c r="T171" s="143">
        <f t="shared" si="13"/>
        <v>0</v>
      </c>
      <c r="AR171" s="144" t="s">
        <v>350</v>
      </c>
      <c r="AT171" s="144" t="s">
        <v>194</v>
      </c>
      <c r="AU171" s="144" t="s">
        <v>89</v>
      </c>
      <c r="AY171" s="18" t="s">
        <v>192</v>
      </c>
      <c r="BE171" s="145">
        <f t="shared" si="14"/>
        <v>0</v>
      </c>
      <c r="BF171" s="145">
        <f t="shared" si="15"/>
        <v>0</v>
      </c>
      <c r="BG171" s="145">
        <f t="shared" si="16"/>
        <v>0</v>
      </c>
      <c r="BH171" s="145">
        <f t="shared" si="17"/>
        <v>0</v>
      </c>
      <c r="BI171" s="145">
        <f t="shared" si="18"/>
        <v>0</v>
      </c>
      <c r="BJ171" s="18" t="s">
        <v>22</v>
      </c>
      <c r="BK171" s="145">
        <f t="shared" si="19"/>
        <v>0</v>
      </c>
      <c r="BL171" s="18" t="s">
        <v>350</v>
      </c>
      <c r="BM171" s="144" t="s">
        <v>7323</v>
      </c>
    </row>
    <row r="172" spans="2:65" s="1" customFormat="1" ht="16.5" customHeight="1" x14ac:dyDescent="0.2">
      <c r="B172" s="33"/>
      <c r="C172" s="133" t="s">
        <v>573</v>
      </c>
      <c r="D172" s="133" t="s">
        <v>194</v>
      </c>
      <c r="E172" s="134" t="s">
        <v>7324</v>
      </c>
      <c r="F172" s="135" t="s">
        <v>7325</v>
      </c>
      <c r="G172" s="136" t="s">
        <v>487</v>
      </c>
      <c r="H172" s="137">
        <v>1</v>
      </c>
      <c r="I172" s="138"/>
      <c r="J172" s="139">
        <f t="shared" si="10"/>
        <v>0</v>
      </c>
      <c r="K172" s="135" t="s">
        <v>20</v>
      </c>
      <c r="L172" s="33"/>
      <c r="M172" s="140" t="s">
        <v>20</v>
      </c>
      <c r="N172" s="141" t="s">
        <v>51</v>
      </c>
      <c r="P172" s="142">
        <f t="shared" si="11"/>
        <v>0</v>
      </c>
      <c r="Q172" s="142">
        <v>5.1999999999999995E-4</v>
      </c>
      <c r="R172" s="142">
        <f t="shared" si="12"/>
        <v>5.1999999999999995E-4</v>
      </c>
      <c r="S172" s="142">
        <v>0</v>
      </c>
      <c r="T172" s="143">
        <f t="shared" si="13"/>
        <v>0</v>
      </c>
      <c r="AR172" s="144" t="s">
        <v>350</v>
      </c>
      <c r="AT172" s="144" t="s">
        <v>194</v>
      </c>
      <c r="AU172" s="144" t="s">
        <v>89</v>
      </c>
      <c r="AY172" s="18" t="s">
        <v>192</v>
      </c>
      <c r="BE172" s="145">
        <f t="shared" si="14"/>
        <v>0</v>
      </c>
      <c r="BF172" s="145">
        <f t="shared" si="15"/>
        <v>0</v>
      </c>
      <c r="BG172" s="145">
        <f t="shared" si="16"/>
        <v>0</v>
      </c>
      <c r="BH172" s="145">
        <f t="shared" si="17"/>
        <v>0</v>
      </c>
      <c r="BI172" s="145">
        <f t="shared" si="18"/>
        <v>0</v>
      </c>
      <c r="BJ172" s="18" t="s">
        <v>22</v>
      </c>
      <c r="BK172" s="145">
        <f t="shared" si="19"/>
        <v>0</v>
      </c>
      <c r="BL172" s="18" t="s">
        <v>350</v>
      </c>
      <c r="BM172" s="144" t="s">
        <v>7326</v>
      </c>
    </row>
    <row r="173" spans="2:65" s="1" customFormat="1" ht="16.5" customHeight="1" x14ac:dyDescent="0.2">
      <c r="B173" s="33"/>
      <c r="C173" s="133" t="s">
        <v>580</v>
      </c>
      <c r="D173" s="133" t="s">
        <v>194</v>
      </c>
      <c r="E173" s="134" t="s">
        <v>7327</v>
      </c>
      <c r="F173" s="135" t="s">
        <v>7328</v>
      </c>
      <c r="G173" s="136" t="s">
        <v>487</v>
      </c>
      <c r="H173" s="137">
        <v>1</v>
      </c>
      <c r="I173" s="138"/>
      <c r="J173" s="139">
        <f t="shared" si="10"/>
        <v>0</v>
      </c>
      <c r="K173" s="135" t="s">
        <v>20</v>
      </c>
      <c r="L173" s="33"/>
      <c r="M173" s="140" t="s">
        <v>20</v>
      </c>
      <c r="N173" s="141" t="s">
        <v>51</v>
      </c>
      <c r="P173" s="142">
        <f t="shared" si="11"/>
        <v>0</v>
      </c>
      <c r="Q173" s="142">
        <v>5.1999999999999995E-4</v>
      </c>
      <c r="R173" s="142">
        <f t="shared" si="12"/>
        <v>5.1999999999999995E-4</v>
      </c>
      <c r="S173" s="142">
        <v>0</v>
      </c>
      <c r="T173" s="143">
        <f t="shared" si="13"/>
        <v>0</v>
      </c>
      <c r="AR173" s="144" t="s">
        <v>350</v>
      </c>
      <c r="AT173" s="144" t="s">
        <v>194</v>
      </c>
      <c r="AU173" s="144" t="s">
        <v>89</v>
      </c>
      <c r="AY173" s="18" t="s">
        <v>192</v>
      </c>
      <c r="BE173" s="145">
        <f t="shared" si="14"/>
        <v>0</v>
      </c>
      <c r="BF173" s="145">
        <f t="shared" si="15"/>
        <v>0</v>
      </c>
      <c r="BG173" s="145">
        <f t="shared" si="16"/>
        <v>0</v>
      </c>
      <c r="BH173" s="145">
        <f t="shared" si="17"/>
        <v>0</v>
      </c>
      <c r="BI173" s="145">
        <f t="shared" si="18"/>
        <v>0</v>
      </c>
      <c r="BJ173" s="18" t="s">
        <v>22</v>
      </c>
      <c r="BK173" s="145">
        <f t="shared" si="19"/>
        <v>0</v>
      </c>
      <c r="BL173" s="18" t="s">
        <v>350</v>
      </c>
      <c r="BM173" s="144" t="s">
        <v>7329</v>
      </c>
    </row>
    <row r="174" spans="2:65" s="1" customFormat="1" ht="16.5" customHeight="1" x14ac:dyDescent="0.2">
      <c r="B174" s="33"/>
      <c r="C174" s="133" t="s">
        <v>586</v>
      </c>
      <c r="D174" s="133" t="s">
        <v>194</v>
      </c>
      <c r="E174" s="134" t="s">
        <v>7330</v>
      </c>
      <c r="F174" s="135" t="s">
        <v>7331</v>
      </c>
      <c r="G174" s="136" t="s">
        <v>487</v>
      </c>
      <c r="H174" s="137">
        <v>1</v>
      </c>
      <c r="I174" s="138"/>
      <c r="J174" s="139">
        <f t="shared" si="10"/>
        <v>0</v>
      </c>
      <c r="K174" s="135" t="s">
        <v>20</v>
      </c>
      <c r="L174" s="33"/>
      <c r="M174" s="140" t="s">
        <v>20</v>
      </c>
      <c r="N174" s="141" t="s">
        <v>51</v>
      </c>
      <c r="P174" s="142">
        <f t="shared" si="11"/>
        <v>0</v>
      </c>
      <c r="Q174" s="142">
        <v>5.1999999999999995E-4</v>
      </c>
      <c r="R174" s="142">
        <f t="shared" si="12"/>
        <v>5.1999999999999995E-4</v>
      </c>
      <c r="S174" s="142">
        <v>0</v>
      </c>
      <c r="T174" s="143">
        <f t="shared" si="13"/>
        <v>0</v>
      </c>
      <c r="AR174" s="144" t="s">
        <v>350</v>
      </c>
      <c r="AT174" s="144" t="s">
        <v>194</v>
      </c>
      <c r="AU174" s="144" t="s">
        <v>89</v>
      </c>
      <c r="AY174" s="18" t="s">
        <v>192</v>
      </c>
      <c r="BE174" s="145">
        <f t="shared" si="14"/>
        <v>0</v>
      </c>
      <c r="BF174" s="145">
        <f t="shared" si="15"/>
        <v>0</v>
      </c>
      <c r="BG174" s="145">
        <f t="shared" si="16"/>
        <v>0</v>
      </c>
      <c r="BH174" s="145">
        <f t="shared" si="17"/>
        <v>0</v>
      </c>
      <c r="BI174" s="145">
        <f t="shared" si="18"/>
        <v>0</v>
      </c>
      <c r="BJ174" s="18" t="s">
        <v>22</v>
      </c>
      <c r="BK174" s="145">
        <f t="shared" si="19"/>
        <v>0</v>
      </c>
      <c r="BL174" s="18" t="s">
        <v>350</v>
      </c>
      <c r="BM174" s="144" t="s">
        <v>7332</v>
      </c>
    </row>
    <row r="175" spans="2:65" s="1" customFormat="1" ht="21.75" customHeight="1" x14ac:dyDescent="0.2">
      <c r="B175" s="33"/>
      <c r="C175" s="133" t="s">
        <v>592</v>
      </c>
      <c r="D175" s="133" t="s">
        <v>194</v>
      </c>
      <c r="E175" s="134" t="s">
        <v>7333</v>
      </c>
      <c r="F175" s="135" t="s">
        <v>7334</v>
      </c>
      <c r="G175" s="136" t="s">
        <v>487</v>
      </c>
      <c r="H175" s="137">
        <v>1</v>
      </c>
      <c r="I175" s="138"/>
      <c r="J175" s="139">
        <f t="shared" si="10"/>
        <v>0</v>
      </c>
      <c r="K175" s="135" t="s">
        <v>198</v>
      </c>
      <c r="L175" s="33"/>
      <c r="M175" s="140" t="s">
        <v>20</v>
      </c>
      <c r="N175" s="141" t="s">
        <v>51</v>
      </c>
      <c r="P175" s="142">
        <f t="shared" si="11"/>
        <v>0</v>
      </c>
      <c r="Q175" s="142">
        <v>2.5999999999999998E-4</v>
      </c>
      <c r="R175" s="142">
        <f t="shared" si="12"/>
        <v>2.5999999999999998E-4</v>
      </c>
      <c r="S175" s="142">
        <v>0</v>
      </c>
      <c r="T175" s="143">
        <f t="shared" si="13"/>
        <v>0</v>
      </c>
      <c r="AR175" s="144" t="s">
        <v>350</v>
      </c>
      <c r="AT175" s="144" t="s">
        <v>194</v>
      </c>
      <c r="AU175" s="144" t="s">
        <v>89</v>
      </c>
      <c r="AY175" s="18" t="s">
        <v>192</v>
      </c>
      <c r="BE175" s="145">
        <f t="shared" si="14"/>
        <v>0</v>
      </c>
      <c r="BF175" s="145">
        <f t="shared" si="15"/>
        <v>0</v>
      </c>
      <c r="BG175" s="145">
        <f t="shared" si="16"/>
        <v>0</v>
      </c>
      <c r="BH175" s="145">
        <f t="shared" si="17"/>
        <v>0</v>
      </c>
      <c r="BI175" s="145">
        <f t="shared" si="18"/>
        <v>0</v>
      </c>
      <c r="BJ175" s="18" t="s">
        <v>22</v>
      </c>
      <c r="BK175" s="145">
        <f t="shared" si="19"/>
        <v>0</v>
      </c>
      <c r="BL175" s="18" t="s">
        <v>350</v>
      </c>
      <c r="BM175" s="144" t="s">
        <v>7335</v>
      </c>
    </row>
    <row r="176" spans="2:65" s="1" customFormat="1" ht="10.199999999999999" x14ac:dyDescent="0.2">
      <c r="B176" s="33"/>
      <c r="D176" s="146" t="s">
        <v>201</v>
      </c>
      <c r="F176" s="147" t="s">
        <v>7336</v>
      </c>
      <c r="I176" s="148"/>
      <c r="L176" s="33"/>
      <c r="M176" s="149"/>
      <c r="T176" s="54"/>
      <c r="AT176" s="18" t="s">
        <v>201</v>
      </c>
      <c r="AU176" s="18" t="s">
        <v>89</v>
      </c>
    </row>
    <row r="177" spans="2:65" s="1" customFormat="1" ht="21.75" customHeight="1" x14ac:dyDescent="0.2">
      <c r="B177" s="33"/>
      <c r="C177" s="133" t="s">
        <v>598</v>
      </c>
      <c r="D177" s="133" t="s">
        <v>194</v>
      </c>
      <c r="E177" s="134" t="s">
        <v>7337</v>
      </c>
      <c r="F177" s="135" t="s">
        <v>7338</v>
      </c>
      <c r="G177" s="136" t="s">
        <v>487</v>
      </c>
      <c r="H177" s="137">
        <v>4</v>
      </c>
      <c r="I177" s="138"/>
      <c r="J177" s="139">
        <f>ROUND(I177*H177,2)</f>
        <v>0</v>
      </c>
      <c r="K177" s="135" t="s">
        <v>198</v>
      </c>
      <c r="L177" s="33"/>
      <c r="M177" s="140" t="s">
        <v>20</v>
      </c>
      <c r="N177" s="141" t="s">
        <v>51</v>
      </c>
      <c r="P177" s="142">
        <f>O177*H177</f>
        <v>0</v>
      </c>
      <c r="Q177" s="142">
        <v>2.5999999999999998E-4</v>
      </c>
      <c r="R177" s="142">
        <f>Q177*H177</f>
        <v>1.0399999999999999E-3</v>
      </c>
      <c r="S177" s="142">
        <v>0</v>
      </c>
      <c r="T177" s="143">
        <f>S177*H177</f>
        <v>0</v>
      </c>
      <c r="AR177" s="144" t="s">
        <v>350</v>
      </c>
      <c r="AT177" s="144" t="s">
        <v>194</v>
      </c>
      <c r="AU177" s="144" t="s">
        <v>89</v>
      </c>
      <c r="AY177" s="18" t="s">
        <v>192</v>
      </c>
      <c r="BE177" s="145">
        <f>IF(N177="základní",J177,0)</f>
        <v>0</v>
      </c>
      <c r="BF177" s="145">
        <f>IF(N177="snížená",J177,0)</f>
        <v>0</v>
      </c>
      <c r="BG177" s="145">
        <f>IF(N177="zákl. přenesená",J177,0)</f>
        <v>0</v>
      </c>
      <c r="BH177" s="145">
        <f>IF(N177="sníž. přenesená",J177,0)</f>
        <v>0</v>
      </c>
      <c r="BI177" s="145">
        <f>IF(N177="nulová",J177,0)</f>
        <v>0</v>
      </c>
      <c r="BJ177" s="18" t="s">
        <v>22</v>
      </c>
      <c r="BK177" s="145">
        <f>ROUND(I177*H177,2)</f>
        <v>0</v>
      </c>
      <c r="BL177" s="18" t="s">
        <v>350</v>
      </c>
      <c r="BM177" s="144" t="s">
        <v>7339</v>
      </c>
    </row>
    <row r="178" spans="2:65" s="1" customFormat="1" ht="10.199999999999999" x14ac:dyDescent="0.2">
      <c r="B178" s="33"/>
      <c r="D178" s="146" t="s">
        <v>201</v>
      </c>
      <c r="F178" s="147" t="s">
        <v>7340</v>
      </c>
      <c r="I178" s="148"/>
      <c r="L178" s="33"/>
      <c r="M178" s="149"/>
      <c r="T178" s="54"/>
      <c r="AT178" s="18" t="s">
        <v>201</v>
      </c>
      <c r="AU178" s="18" t="s">
        <v>89</v>
      </c>
    </row>
    <row r="179" spans="2:65" s="1" customFormat="1" ht="24.15" customHeight="1" x14ac:dyDescent="0.2">
      <c r="B179" s="33"/>
      <c r="C179" s="133" t="s">
        <v>615</v>
      </c>
      <c r="D179" s="133" t="s">
        <v>194</v>
      </c>
      <c r="E179" s="134" t="s">
        <v>7341</v>
      </c>
      <c r="F179" s="135" t="s">
        <v>7342</v>
      </c>
      <c r="G179" s="136" t="s">
        <v>487</v>
      </c>
      <c r="H179" s="137">
        <v>7</v>
      </c>
      <c r="I179" s="138"/>
      <c r="J179" s="139">
        <f>ROUND(I179*H179,2)</f>
        <v>0</v>
      </c>
      <c r="K179" s="135" t="s">
        <v>198</v>
      </c>
      <c r="L179" s="33"/>
      <c r="M179" s="140" t="s">
        <v>20</v>
      </c>
      <c r="N179" s="141" t="s">
        <v>51</v>
      </c>
      <c r="P179" s="142">
        <f>O179*H179</f>
        <v>0</v>
      </c>
      <c r="Q179" s="142">
        <v>1.2999999999999999E-4</v>
      </c>
      <c r="R179" s="142">
        <f>Q179*H179</f>
        <v>9.0999999999999989E-4</v>
      </c>
      <c r="S179" s="142">
        <v>0</v>
      </c>
      <c r="T179" s="143">
        <f>S179*H179</f>
        <v>0</v>
      </c>
      <c r="AR179" s="144" t="s">
        <v>350</v>
      </c>
      <c r="AT179" s="144" t="s">
        <v>194</v>
      </c>
      <c r="AU179" s="144" t="s">
        <v>89</v>
      </c>
      <c r="AY179" s="18" t="s">
        <v>192</v>
      </c>
      <c r="BE179" s="145">
        <f>IF(N179="základní",J179,0)</f>
        <v>0</v>
      </c>
      <c r="BF179" s="145">
        <f>IF(N179="snížená",J179,0)</f>
        <v>0</v>
      </c>
      <c r="BG179" s="145">
        <f>IF(N179="zákl. přenesená",J179,0)</f>
        <v>0</v>
      </c>
      <c r="BH179" s="145">
        <f>IF(N179="sníž. přenesená",J179,0)</f>
        <v>0</v>
      </c>
      <c r="BI179" s="145">
        <f>IF(N179="nulová",J179,0)</f>
        <v>0</v>
      </c>
      <c r="BJ179" s="18" t="s">
        <v>22</v>
      </c>
      <c r="BK179" s="145">
        <f>ROUND(I179*H179,2)</f>
        <v>0</v>
      </c>
      <c r="BL179" s="18" t="s">
        <v>350</v>
      </c>
      <c r="BM179" s="144" t="s">
        <v>7343</v>
      </c>
    </row>
    <row r="180" spans="2:65" s="1" customFormat="1" ht="10.199999999999999" x14ac:dyDescent="0.2">
      <c r="B180" s="33"/>
      <c r="D180" s="146" t="s">
        <v>201</v>
      </c>
      <c r="F180" s="147" t="s">
        <v>7344</v>
      </c>
      <c r="I180" s="148"/>
      <c r="L180" s="33"/>
      <c r="M180" s="149"/>
      <c r="T180" s="54"/>
      <c r="AT180" s="18" t="s">
        <v>201</v>
      </c>
      <c r="AU180" s="18" t="s">
        <v>89</v>
      </c>
    </row>
    <row r="181" spans="2:65" s="1" customFormat="1" ht="16.5" customHeight="1" x14ac:dyDescent="0.2">
      <c r="B181" s="33"/>
      <c r="C181" s="133" t="s">
        <v>622</v>
      </c>
      <c r="D181" s="133" t="s">
        <v>194</v>
      </c>
      <c r="E181" s="134" t="s">
        <v>7345</v>
      </c>
      <c r="F181" s="135" t="s">
        <v>7346</v>
      </c>
      <c r="G181" s="136" t="s">
        <v>487</v>
      </c>
      <c r="H181" s="137">
        <v>1</v>
      </c>
      <c r="I181" s="138"/>
      <c r="J181" s="139">
        <f>ROUND(I181*H181,2)</f>
        <v>0</v>
      </c>
      <c r="K181" s="135" t="s">
        <v>198</v>
      </c>
      <c r="L181" s="33"/>
      <c r="M181" s="140" t="s">
        <v>20</v>
      </c>
      <c r="N181" s="141" t="s">
        <v>51</v>
      </c>
      <c r="P181" s="142">
        <f>O181*H181</f>
        <v>0</v>
      </c>
      <c r="Q181" s="142">
        <v>8.4000000000000003E-4</v>
      </c>
      <c r="R181" s="142">
        <f>Q181*H181</f>
        <v>8.4000000000000003E-4</v>
      </c>
      <c r="S181" s="142">
        <v>0</v>
      </c>
      <c r="T181" s="143">
        <f>S181*H181</f>
        <v>0</v>
      </c>
      <c r="AR181" s="144" t="s">
        <v>350</v>
      </c>
      <c r="AT181" s="144" t="s">
        <v>194</v>
      </c>
      <c r="AU181" s="144" t="s">
        <v>89</v>
      </c>
      <c r="AY181" s="18" t="s">
        <v>192</v>
      </c>
      <c r="BE181" s="145">
        <f>IF(N181="základní",J181,0)</f>
        <v>0</v>
      </c>
      <c r="BF181" s="145">
        <f>IF(N181="snížená",J181,0)</f>
        <v>0</v>
      </c>
      <c r="BG181" s="145">
        <f>IF(N181="zákl. přenesená",J181,0)</f>
        <v>0</v>
      </c>
      <c r="BH181" s="145">
        <f>IF(N181="sníž. přenesená",J181,0)</f>
        <v>0</v>
      </c>
      <c r="BI181" s="145">
        <f>IF(N181="nulová",J181,0)</f>
        <v>0</v>
      </c>
      <c r="BJ181" s="18" t="s">
        <v>22</v>
      </c>
      <c r="BK181" s="145">
        <f>ROUND(I181*H181,2)</f>
        <v>0</v>
      </c>
      <c r="BL181" s="18" t="s">
        <v>350</v>
      </c>
      <c r="BM181" s="144" t="s">
        <v>7347</v>
      </c>
    </row>
    <row r="182" spans="2:65" s="1" customFormat="1" ht="10.199999999999999" x14ac:dyDescent="0.2">
      <c r="B182" s="33"/>
      <c r="D182" s="146" t="s">
        <v>201</v>
      </c>
      <c r="F182" s="147" t="s">
        <v>7348</v>
      </c>
      <c r="I182" s="148"/>
      <c r="L182" s="33"/>
      <c r="M182" s="149"/>
      <c r="T182" s="54"/>
      <c r="AT182" s="18" t="s">
        <v>201</v>
      </c>
      <c r="AU182" s="18" t="s">
        <v>89</v>
      </c>
    </row>
    <row r="183" spans="2:65" s="1" customFormat="1" ht="21.75" customHeight="1" x14ac:dyDescent="0.2">
      <c r="B183" s="33"/>
      <c r="C183" s="133" t="s">
        <v>632</v>
      </c>
      <c r="D183" s="133" t="s">
        <v>194</v>
      </c>
      <c r="E183" s="134" t="s">
        <v>7349</v>
      </c>
      <c r="F183" s="135" t="s">
        <v>7350</v>
      </c>
      <c r="G183" s="136" t="s">
        <v>487</v>
      </c>
      <c r="H183" s="137">
        <v>2</v>
      </c>
      <c r="I183" s="138"/>
      <c r="J183" s="139">
        <f>ROUND(I183*H183,2)</f>
        <v>0</v>
      </c>
      <c r="K183" s="135" t="s">
        <v>198</v>
      </c>
      <c r="L183" s="33"/>
      <c r="M183" s="140" t="s">
        <v>20</v>
      </c>
      <c r="N183" s="141" t="s">
        <v>51</v>
      </c>
      <c r="P183" s="142">
        <f>O183*H183</f>
        <v>0</v>
      </c>
      <c r="Q183" s="142">
        <v>6.9999999999999999E-4</v>
      </c>
      <c r="R183" s="142">
        <f>Q183*H183</f>
        <v>1.4E-3</v>
      </c>
      <c r="S183" s="142">
        <v>0</v>
      </c>
      <c r="T183" s="143">
        <f>S183*H183</f>
        <v>0</v>
      </c>
      <c r="AR183" s="144" t="s">
        <v>350</v>
      </c>
      <c r="AT183" s="144" t="s">
        <v>194</v>
      </c>
      <c r="AU183" s="144" t="s">
        <v>89</v>
      </c>
      <c r="AY183" s="18" t="s">
        <v>192</v>
      </c>
      <c r="BE183" s="145">
        <f>IF(N183="základní",J183,0)</f>
        <v>0</v>
      </c>
      <c r="BF183" s="145">
        <f>IF(N183="snížená",J183,0)</f>
        <v>0</v>
      </c>
      <c r="BG183" s="145">
        <f>IF(N183="zákl. přenesená",J183,0)</f>
        <v>0</v>
      </c>
      <c r="BH183" s="145">
        <f>IF(N183="sníž. přenesená",J183,0)</f>
        <v>0</v>
      </c>
      <c r="BI183" s="145">
        <f>IF(N183="nulová",J183,0)</f>
        <v>0</v>
      </c>
      <c r="BJ183" s="18" t="s">
        <v>22</v>
      </c>
      <c r="BK183" s="145">
        <f>ROUND(I183*H183,2)</f>
        <v>0</v>
      </c>
      <c r="BL183" s="18" t="s">
        <v>350</v>
      </c>
      <c r="BM183" s="144" t="s">
        <v>7351</v>
      </c>
    </row>
    <row r="184" spans="2:65" s="1" customFormat="1" ht="10.199999999999999" x14ac:dyDescent="0.2">
      <c r="B184" s="33"/>
      <c r="D184" s="146" t="s">
        <v>201</v>
      </c>
      <c r="F184" s="147" t="s">
        <v>7352</v>
      </c>
      <c r="I184" s="148"/>
      <c r="L184" s="33"/>
      <c r="M184" s="149"/>
      <c r="T184" s="54"/>
      <c r="AT184" s="18" t="s">
        <v>201</v>
      </c>
      <c r="AU184" s="18" t="s">
        <v>89</v>
      </c>
    </row>
    <row r="185" spans="2:65" s="1" customFormat="1" ht="16.5" customHeight="1" x14ac:dyDescent="0.2">
      <c r="B185" s="33"/>
      <c r="C185" s="133" t="s">
        <v>641</v>
      </c>
      <c r="D185" s="133" t="s">
        <v>194</v>
      </c>
      <c r="E185" s="134" t="s">
        <v>7353</v>
      </c>
      <c r="F185" s="135" t="s">
        <v>7354</v>
      </c>
      <c r="G185" s="136" t="s">
        <v>487</v>
      </c>
      <c r="H185" s="137">
        <v>1</v>
      </c>
      <c r="I185" s="138"/>
      <c r="J185" s="139">
        <f>ROUND(I185*H185,2)</f>
        <v>0</v>
      </c>
      <c r="K185" s="135" t="s">
        <v>198</v>
      </c>
      <c r="L185" s="33"/>
      <c r="M185" s="140" t="s">
        <v>20</v>
      </c>
      <c r="N185" s="141" t="s">
        <v>51</v>
      </c>
      <c r="P185" s="142">
        <f>O185*H185</f>
        <v>0</v>
      </c>
      <c r="Q185" s="142">
        <v>2.4000000000000001E-4</v>
      </c>
      <c r="R185" s="142">
        <f>Q185*H185</f>
        <v>2.4000000000000001E-4</v>
      </c>
      <c r="S185" s="142">
        <v>0</v>
      </c>
      <c r="T185" s="143">
        <f>S185*H185</f>
        <v>0</v>
      </c>
      <c r="AR185" s="144" t="s">
        <v>350</v>
      </c>
      <c r="AT185" s="144" t="s">
        <v>194</v>
      </c>
      <c r="AU185" s="144" t="s">
        <v>89</v>
      </c>
      <c r="AY185" s="18" t="s">
        <v>192</v>
      </c>
      <c r="BE185" s="145">
        <f>IF(N185="základní",J185,0)</f>
        <v>0</v>
      </c>
      <c r="BF185" s="145">
        <f>IF(N185="snížená",J185,0)</f>
        <v>0</v>
      </c>
      <c r="BG185" s="145">
        <f>IF(N185="zákl. přenesená",J185,0)</f>
        <v>0</v>
      </c>
      <c r="BH185" s="145">
        <f>IF(N185="sníž. přenesená",J185,0)</f>
        <v>0</v>
      </c>
      <c r="BI185" s="145">
        <f>IF(N185="nulová",J185,0)</f>
        <v>0</v>
      </c>
      <c r="BJ185" s="18" t="s">
        <v>22</v>
      </c>
      <c r="BK185" s="145">
        <f>ROUND(I185*H185,2)</f>
        <v>0</v>
      </c>
      <c r="BL185" s="18" t="s">
        <v>350</v>
      </c>
      <c r="BM185" s="144" t="s">
        <v>7355</v>
      </c>
    </row>
    <row r="186" spans="2:65" s="1" customFormat="1" ht="10.199999999999999" x14ac:dyDescent="0.2">
      <c r="B186" s="33"/>
      <c r="D186" s="146" t="s">
        <v>201</v>
      </c>
      <c r="F186" s="147" t="s">
        <v>7356</v>
      </c>
      <c r="I186" s="148"/>
      <c r="L186" s="33"/>
      <c r="M186" s="149"/>
      <c r="T186" s="54"/>
      <c r="AT186" s="18" t="s">
        <v>201</v>
      </c>
      <c r="AU186" s="18" t="s">
        <v>89</v>
      </c>
    </row>
    <row r="187" spans="2:65" s="1" customFormat="1" ht="16.5" customHeight="1" x14ac:dyDescent="0.2">
      <c r="B187" s="33"/>
      <c r="C187" s="133" t="s">
        <v>648</v>
      </c>
      <c r="D187" s="133" t="s">
        <v>194</v>
      </c>
      <c r="E187" s="134" t="s">
        <v>7357</v>
      </c>
      <c r="F187" s="135" t="s">
        <v>7358</v>
      </c>
      <c r="G187" s="136" t="s">
        <v>487</v>
      </c>
      <c r="H187" s="137">
        <v>4</v>
      </c>
      <c r="I187" s="138"/>
      <c r="J187" s="139">
        <f>ROUND(I187*H187,2)</f>
        <v>0</v>
      </c>
      <c r="K187" s="135" t="s">
        <v>198</v>
      </c>
      <c r="L187" s="33"/>
      <c r="M187" s="140" t="s">
        <v>20</v>
      </c>
      <c r="N187" s="141" t="s">
        <v>51</v>
      </c>
      <c r="P187" s="142">
        <f>O187*H187</f>
        <v>0</v>
      </c>
      <c r="Q187" s="142">
        <v>2.5999999999999998E-4</v>
      </c>
      <c r="R187" s="142">
        <f>Q187*H187</f>
        <v>1.0399999999999999E-3</v>
      </c>
      <c r="S187" s="142">
        <v>0</v>
      </c>
      <c r="T187" s="143">
        <f>S187*H187</f>
        <v>0</v>
      </c>
      <c r="AR187" s="144" t="s">
        <v>350</v>
      </c>
      <c r="AT187" s="144" t="s">
        <v>194</v>
      </c>
      <c r="AU187" s="144" t="s">
        <v>89</v>
      </c>
      <c r="AY187" s="18" t="s">
        <v>192</v>
      </c>
      <c r="BE187" s="145">
        <f>IF(N187="základní",J187,0)</f>
        <v>0</v>
      </c>
      <c r="BF187" s="145">
        <f>IF(N187="snížená",J187,0)</f>
        <v>0</v>
      </c>
      <c r="BG187" s="145">
        <f>IF(N187="zákl. přenesená",J187,0)</f>
        <v>0</v>
      </c>
      <c r="BH187" s="145">
        <f>IF(N187="sníž. přenesená",J187,0)</f>
        <v>0</v>
      </c>
      <c r="BI187" s="145">
        <f>IF(N187="nulová",J187,0)</f>
        <v>0</v>
      </c>
      <c r="BJ187" s="18" t="s">
        <v>22</v>
      </c>
      <c r="BK187" s="145">
        <f>ROUND(I187*H187,2)</f>
        <v>0</v>
      </c>
      <c r="BL187" s="18" t="s">
        <v>350</v>
      </c>
      <c r="BM187" s="144" t="s">
        <v>7359</v>
      </c>
    </row>
    <row r="188" spans="2:65" s="1" customFormat="1" ht="10.199999999999999" x14ac:dyDescent="0.2">
      <c r="B188" s="33"/>
      <c r="D188" s="146" t="s">
        <v>201</v>
      </c>
      <c r="F188" s="147" t="s">
        <v>7360</v>
      </c>
      <c r="I188" s="148"/>
      <c r="L188" s="33"/>
      <c r="M188" s="149"/>
      <c r="T188" s="54"/>
      <c r="AT188" s="18" t="s">
        <v>201</v>
      </c>
      <c r="AU188" s="18" t="s">
        <v>89</v>
      </c>
    </row>
    <row r="189" spans="2:65" s="1" customFormat="1" ht="24.15" customHeight="1" x14ac:dyDescent="0.2">
      <c r="B189" s="33"/>
      <c r="C189" s="133" t="s">
        <v>655</v>
      </c>
      <c r="D189" s="133" t="s">
        <v>194</v>
      </c>
      <c r="E189" s="134" t="s">
        <v>7361</v>
      </c>
      <c r="F189" s="135" t="s">
        <v>7362</v>
      </c>
      <c r="G189" s="136" t="s">
        <v>487</v>
      </c>
      <c r="H189" s="137">
        <v>1</v>
      </c>
      <c r="I189" s="138"/>
      <c r="J189" s="139">
        <f>ROUND(I189*H189,2)</f>
        <v>0</v>
      </c>
      <c r="K189" s="135" t="s">
        <v>20</v>
      </c>
      <c r="L189" s="33"/>
      <c r="M189" s="140" t="s">
        <v>20</v>
      </c>
      <c r="N189" s="141" t="s">
        <v>51</v>
      </c>
      <c r="P189" s="142">
        <f>O189*H189</f>
        <v>0</v>
      </c>
      <c r="Q189" s="142">
        <v>6.9999999999999999E-4</v>
      </c>
      <c r="R189" s="142">
        <f>Q189*H189</f>
        <v>6.9999999999999999E-4</v>
      </c>
      <c r="S189" s="142">
        <v>0</v>
      </c>
      <c r="T189" s="143">
        <f>S189*H189</f>
        <v>0</v>
      </c>
      <c r="AR189" s="144" t="s">
        <v>350</v>
      </c>
      <c r="AT189" s="144" t="s">
        <v>194</v>
      </c>
      <c r="AU189" s="144" t="s">
        <v>89</v>
      </c>
      <c r="AY189" s="18" t="s">
        <v>192</v>
      </c>
      <c r="BE189" s="145">
        <f>IF(N189="základní",J189,0)</f>
        <v>0</v>
      </c>
      <c r="BF189" s="145">
        <f>IF(N189="snížená",J189,0)</f>
        <v>0</v>
      </c>
      <c r="BG189" s="145">
        <f>IF(N189="zákl. přenesená",J189,0)</f>
        <v>0</v>
      </c>
      <c r="BH189" s="145">
        <f>IF(N189="sníž. přenesená",J189,0)</f>
        <v>0</v>
      </c>
      <c r="BI189" s="145">
        <f>IF(N189="nulová",J189,0)</f>
        <v>0</v>
      </c>
      <c r="BJ189" s="18" t="s">
        <v>22</v>
      </c>
      <c r="BK189" s="145">
        <f>ROUND(I189*H189,2)</f>
        <v>0</v>
      </c>
      <c r="BL189" s="18" t="s">
        <v>350</v>
      </c>
      <c r="BM189" s="144" t="s">
        <v>7363</v>
      </c>
    </row>
    <row r="190" spans="2:65" s="1" customFormat="1" ht="37.799999999999997" customHeight="1" x14ac:dyDescent="0.2">
      <c r="B190" s="33"/>
      <c r="C190" s="133" t="s">
        <v>664</v>
      </c>
      <c r="D190" s="133" t="s">
        <v>194</v>
      </c>
      <c r="E190" s="134" t="s">
        <v>7364</v>
      </c>
      <c r="F190" s="135" t="s">
        <v>7365</v>
      </c>
      <c r="G190" s="136" t="s">
        <v>487</v>
      </c>
      <c r="H190" s="137">
        <v>20</v>
      </c>
      <c r="I190" s="138"/>
      <c r="J190" s="139">
        <f>ROUND(I190*H190,2)</f>
        <v>0</v>
      </c>
      <c r="K190" s="135" t="s">
        <v>20</v>
      </c>
      <c r="L190" s="33"/>
      <c r="M190" s="140" t="s">
        <v>20</v>
      </c>
      <c r="N190" s="141" t="s">
        <v>51</v>
      </c>
      <c r="P190" s="142">
        <f>O190*H190</f>
        <v>0</v>
      </c>
      <c r="Q190" s="142">
        <v>6.9999999999999999E-4</v>
      </c>
      <c r="R190" s="142">
        <f>Q190*H190</f>
        <v>1.4E-2</v>
      </c>
      <c r="S190" s="142">
        <v>0</v>
      </c>
      <c r="T190" s="143">
        <f>S190*H190</f>
        <v>0</v>
      </c>
      <c r="AR190" s="144" t="s">
        <v>350</v>
      </c>
      <c r="AT190" s="144" t="s">
        <v>194</v>
      </c>
      <c r="AU190" s="144" t="s">
        <v>89</v>
      </c>
      <c r="AY190" s="18" t="s">
        <v>192</v>
      </c>
      <c r="BE190" s="145">
        <f>IF(N190="základní",J190,0)</f>
        <v>0</v>
      </c>
      <c r="BF190" s="145">
        <f>IF(N190="snížená",J190,0)</f>
        <v>0</v>
      </c>
      <c r="BG190" s="145">
        <f>IF(N190="zákl. přenesená",J190,0)</f>
        <v>0</v>
      </c>
      <c r="BH190" s="145">
        <f>IF(N190="sníž. přenesená",J190,0)</f>
        <v>0</v>
      </c>
      <c r="BI190" s="145">
        <f>IF(N190="nulová",J190,0)</f>
        <v>0</v>
      </c>
      <c r="BJ190" s="18" t="s">
        <v>22</v>
      </c>
      <c r="BK190" s="145">
        <f>ROUND(I190*H190,2)</f>
        <v>0</v>
      </c>
      <c r="BL190" s="18" t="s">
        <v>350</v>
      </c>
      <c r="BM190" s="144" t="s">
        <v>7366</v>
      </c>
    </row>
    <row r="191" spans="2:65" s="1" customFormat="1" ht="16.5" customHeight="1" x14ac:dyDescent="0.2">
      <c r="B191" s="33"/>
      <c r="C191" s="133" t="s">
        <v>671</v>
      </c>
      <c r="D191" s="133" t="s">
        <v>194</v>
      </c>
      <c r="E191" s="134" t="s">
        <v>7367</v>
      </c>
      <c r="F191" s="135" t="s">
        <v>7368</v>
      </c>
      <c r="G191" s="136" t="s">
        <v>487</v>
      </c>
      <c r="H191" s="137">
        <v>12</v>
      </c>
      <c r="I191" s="138"/>
      <c r="J191" s="139">
        <f>ROUND(I191*H191,2)</f>
        <v>0</v>
      </c>
      <c r="K191" s="135" t="s">
        <v>198</v>
      </c>
      <c r="L191" s="33"/>
      <c r="M191" s="140" t="s">
        <v>20</v>
      </c>
      <c r="N191" s="141" t="s">
        <v>51</v>
      </c>
      <c r="P191" s="142">
        <f>O191*H191</f>
        <v>0</v>
      </c>
      <c r="Q191" s="142">
        <v>2.2000000000000001E-4</v>
      </c>
      <c r="R191" s="142">
        <f>Q191*H191</f>
        <v>2.64E-3</v>
      </c>
      <c r="S191" s="142">
        <v>0</v>
      </c>
      <c r="T191" s="143">
        <f>S191*H191</f>
        <v>0</v>
      </c>
      <c r="AR191" s="144" t="s">
        <v>350</v>
      </c>
      <c r="AT191" s="144" t="s">
        <v>194</v>
      </c>
      <c r="AU191" s="144" t="s">
        <v>89</v>
      </c>
      <c r="AY191" s="18" t="s">
        <v>192</v>
      </c>
      <c r="BE191" s="145">
        <f>IF(N191="základní",J191,0)</f>
        <v>0</v>
      </c>
      <c r="BF191" s="145">
        <f>IF(N191="snížená",J191,0)</f>
        <v>0</v>
      </c>
      <c r="BG191" s="145">
        <f>IF(N191="zákl. přenesená",J191,0)</f>
        <v>0</v>
      </c>
      <c r="BH191" s="145">
        <f>IF(N191="sníž. přenesená",J191,0)</f>
        <v>0</v>
      </c>
      <c r="BI191" s="145">
        <f>IF(N191="nulová",J191,0)</f>
        <v>0</v>
      </c>
      <c r="BJ191" s="18" t="s">
        <v>22</v>
      </c>
      <c r="BK191" s="145">
        <f>ROUND(I191*H191,2)</f>
        <v>0</v>
      </c>
      <c r="BL191" s="18" t="s">
        <v>350</v>
      </c>
      <c r="BM191" s="144" t="s">
        <v>7369</v>
      </c>
    </row>
    <row r="192" spans="2:65" s="1" customFormat="1" ht="10.199999999999999" x14ac:dyDescent="0.2">
      <c r="B192" s="33"/>
      <c r="D192" s="146" t="s">
        <v>201</v>
      </c>
      <c r="F192" s="147" t="s">
        <v>7370</v>
      </c>
      <c r="I192" s="148"/>
      <c r="L192" s="33"/>
      <c r="M192" s="149"/>
      <c r="T192" s="54"/>
      <c r="AT192" s="18" t="s">
        <v>201</v>
      </c>
      <c r="AU192" s="18" t="s">
        <v>89</v>
      </c>
    </row>
    <row r="193" spans="2:65" s="1" customFormat="1" ht="21.75" customHeight="1" x14ac:dyDescent="0.2">
      <c r="B193" s="33"/>
      <c r="C193" s="133" t="s">
        <v>678</v>
      </c>
      <c r="D193" s="133" t="s">
        <v>194</v>
      </c>
      <c r="E193" s="134" t="s">
        <v>7371</v>
      </c>
      <c r="F193" s="135" t="s">
        <v>7372</v>
      </c>
      <c r="G193" s="136" t="s">
        <v>487</v>
      </c>
      <c r="H193" s="137">
        <v>1</v>
      </c>
      <c r="I193" s="138"/>
      <c r="J193" s="139">
        <f>ROUND(I193*H193,2)</f>
        <v>0</v>
      </c>
      <c r="K193" s="135" t="s">
        <v>198</v>
      </c>
      <c r="L193" s="33"/>
      <c r="M193" s="140" t="s">
        <v>20</v>
      </c>
      <c r="N193" s="141" t="s">
        <v>51</v>
      </c>
      <c r="P193" s="142">
        <f>O193*H193</f>
        <v>0</v>
      </c>
      <c r="Q193" s="142">
        <v>1.24E-3</v>
      </c>
      <c r="R193" s="142">
        <f>Q193*H193</f>
        <v>1.24E-3</v>
      </c>
      <c r="S193" s="142">
        <v>0</v>
      </c>
      <c r="T193" s="143">
        <f>S193*H193</f>
        <v>0</v>
      </c>
      <c r="AR193" s="144" t="s">
        <v>350</v>
      </c>
      <c r="AT193" s="144" t="s">
        <v>194</v>
      </c>
      <c r="AU193" s="144" t="s">
        <v>89</v>
      </c>
      <c r="AY193" s="18" t="s">
        <v>192</v>
      </c>
      <c r="BE193" s="145">
        <f>IF(N193="základní",J193,0)</f>
        <v>0</v>
      </c>
      <c r="BF193" s="145">
        <f>IF(N193="snížená",J193,0)</f>
        <v>0</v>
      </c>
      <c r="BG193" s="145">
        <f>IF(N193="zákl. přenesená",J193,0)</f>
        <v>0</v>
      </c>
      <c r="BH193" s="145">
        <f>IF(N193="sníž. přenesená",J193,0)</f>
        <v>0</v>
      </c>
      <c r="BI193" s="145">
        <f>IF(N193="nulová",J193,0)</f>
        <v>0</v>
      </c>
      <c r="BJ193" s="18" t="s">
        <v>22</v>
      </c>
      <c r="BK193" s="145">
        <f>ROUND(I193*H193,2)</f>
        <v>0</v>
      </c>
      <c r="BL193" s="18" t="s">
        <v>350</v>
      </c>
      <c r="BM193" s="144" t="s">
        <v>7373</v>
      </c>
    </row>
    <row r="194" spans="2:65" s="1" customFormat="1" ht="10.199999999999999" x14ac:dyDescent="0.2">
      <c r="B194" s="33"/>
      <c r="D194" s="146" t="s">
        <v>201</v>
      </c>
      <c r="F194" s="147" t="s">
        <v>7374</v>
      </c>
      <c r="I194" s="148"/>
      <c r="L194" s="33"/>
      <c r="M194" s="149"/>
      <c r="T194" s="54"/>
      <c r="AT194" s="18" t="s">
        <v>201</v>
      </c>
      <c r="AU194" s="18" t="s">
        <v>89</v>
      </c>
    </row>
    <row r="195" spans="2:65" s="1" customFormat="1" ht="16.5" customHeight="1" x14ac:dyDescent="0.2">
      <c r="B195" s="33"/>
      <c r="C195" s="133" t="s">
        <v>683</v>
      </c>
      <c r="D195" s="133" t="s">
        <v>194</v>
      </c>
      <c r="E195" s="134" t="s">
        <v>7375</v>
      </c>
      <c r="F195" s="135" t="s">
        <v>7376</v>
      </c>
      <c r="G195" s="136" t="s">
        <v>487</v>
      </c>
      <c r="H195" s="137">
        <v>2</v>
      </c>
      <c r="I195" s="138"/>
      <c r="J195" s="139">
        <f>ROUND(I195*H195,2)</f>
        <v>0</v>
      </c>
      <c r="K195" s="135" t="s">
        <v>198</v>
      </c>
      <c r="L195" s="33"/>
      <c r="M195" s="140" t="s">
        <v>20</v>
      </c>
      <c r="N195" s="141" t="s">
        <v>51</v>
      </c>
      <c r="P195" s="142">
        <f>O195*H195</f>
        <v>0</v>
      </c>
      <c r="Q195" s="142">
        <v>3.4000000000000002E-4</v>
      </c>
      <c r="R195" s="142">
        <f>Q195*H195</f>
        <v>6.8000000000000005E-4</v>
      </c>
      <c r="S195" s="142">
        <v>0</v>
      </c>
      <c r="T195" s="143">
        <f>S195*H195</f>
        <v>0</v>
      </c>
      <c r="AR195" s="144" t="s">
        <v>350</v>
      </c>
      <c r="AT195" s="144" t="s">
        <v>194</v>
      </c>
      <c r="AU195" s="144" t="s">
        <v>89</v>
      </c>
      <c r="AY195" s="18" t="s">
        <v>192</v>
      </c>
      <c r="BE195" s="145">
        <f>IF(N195="základní",J195,0)</f>
        <v>0</v>
      </c>
      <c r="BF195" s="145">
        <f>IF(N195="snížená",J195,0)</f>
        <v>0</v>
      </c>
      <c r="BG195" s="145">
        <f>IF(N195="zákl. přenesená",J195,0)</f>
        <v>0</v>
      </c>
      <c r="BH195" s="145">
        <f>IF(N195="sníž. přenesená",J195,0)</f>
        <v>0</v>
      </c>
      <c r="BI195" s="145">
        <f>IF(N195="nulová",J195,0)</f>
        <v>0</v>
      </c>
      <c r="BJ195" s="18" t="s">
        <v>22</v>
      </c>
      <c r="BK195" s="145">
        <f>ROUND(I195*H195,2)</f>
        <v>0</v>
      </c>
      <c r="BL195" s="18" t="s">
        <v>350</v>
      </c>
      <c r="BM195" s="144" t="s">
        <v>7377</v>
      </c>
    </row>
    <row r="196" spans="2:65" s="1" customFormat="1" ht="10.199999999999999" x14ac:dyDescent="0.2">
      <c r="B196" s="33"/>
      <c r="D196" s="146" t="s">
        <v>201</v>
      </c>
      <c r="F196" s="147" t="s">
        <v>7378</v>
      </c>
      <c r="I196" s="148"/>
      <c r="L196" s="33"/>
      <c r="M196" s="149"/>
      <c r="T196" s="54"/>
      <c r="AT196" s="18" t="s">
        <v>201</v>
      </c>
      <c r="AU196" s="18" t="s">
        <v>89</v>
      </c>
    </row>
    <row r="197" spans="2:65" s="1" customFormat="1" ht="16.5" customHeight="1" x14ac:dyDescent="0.2">
      <c r="B197" s="33"/>
      <c r="C197" s="133" t="s">
        <v>690</v>
      </c>
      <c r="D197" s="133" t="s">
        <v>194</v>
      </c>
      <c r="E197" s="134" t="s">
        <v>7379</v>
      </c>
      <c r="F197" s="135" t="s">
        <v>7380</v>
      </c>
      <c r="G197" s="136" t="s">
        <v>487</v>
      </c>
      <c r="H197" s="137">
        <v>6</v>
      </c>
      <c r="I197" s="138"/>
      <c r="J197" s="139">
        <f>ROUND(I197*H197,2)</f>
        <v>0</v>
      </c>
      <c r="K197" s="135" t="s">
        <v>198</v>
      </c>
      <c r="L197" s="33"/>
      <c r="M197" s="140" t="s">
        <v>20</v>
      </c>
      <c r="N197" s="141" t="s">
        <v>51</v>
      </c>
      <c r="P197" s="142">
        <f>O197*H197</f>
        <v>0</v>
      </c>
      <c r="Q197" s="142">
        <v>6.9999999999999999E-4</v>
      </c>
      <c r="R197" s="142">
        <f>Q197*H197</f>
        <v>4.1999999999999997E-3</v>
      </c>
      <c r="S197" s="142">
        <v>0</v>
      </c>
      <c r="T197" s="143">
        <f>S197*H197</f>
        <v>0</v>
      </c>
      <c r="AR197" s="144" t="s">
        <v>350</v>
      </c>
      <c r="AT197" s="144" t="s">
        <v>194</v>
      </c>
      <c r="AU197" s="144" t="s">
        <v>89</v>
      </c>
      <c r="AY197" s="18" t="s">
        <v>192</v>
      </c>
      <c r="BE197" s="145">
        <f>IF(N197="základní",J197,0)</f>
        <v>0</v>
      </c>
      <c r="BF197" s="145">
        <f>IF(N197="snížená",J197,0)</f>
        <v>0</v>
      </c>
      <c r="BG197" s="145">
        <f>IF(N197="zákl. přenesená",J197,0)</f>
        <v>0</v>
      </c>
      <c r="BH197" s="145">
        <f>IF(N197="sníž. přenesená",J197,0)</f>
        <v>0</v>
      </c>
      <c r="BI197" s="145">
        <f>IF(N197="nulová",J197,0)</f>
        <v>0</v>
      </c>
      <c r="BJ197" s="18" t="s">
        <v>22</v>
      </c>
      <c r="BK197" s="145">
        <f>ROUND(I197*H197,2)</f>
        <v>0</v>
      </c>
      <c r="BL197" s="18" t="s">
        <v>350</v>
      </c>
      <c r="BM197" s="144" t="s">
        <v>7381</v>
      </c>
    </row>
    <row r="198" spans="2:65" s="1" customFormat="1" ht="10.199999999999999" x14ac:dyDescent="0.2">
      <c r="B198" s="33"/>
      <c r="D198" s="146" t="s">
        <v>201</v>
      </c>
      <c r="F198" s="147" t="s">
        <v>7382</v>
      </c>
      <c r="I198" s="148"/>
      <c r="L198" s="33"/>
      <c r="M198" s="149"/>
      <c r="T198" s="54"/>
      <c r="AT198" s="18" t="s">
        <v>201</v>
      </c>
      <c r="AU198" s="18" t="s">
        <v>89</v>
      </c>
    </row>
    <row r="199" spans="2:65" s="1" customFormat="1" ht="24.15" customHeight="1" x14ac:dyDescent="0.2">
      <c r="B199" s="33"/>
      <c r="C199" s="133" t="s">
        <v>697</v>
      </c>
      <c r="D199" s="133" t="s">
        <v>194</v>
      </c>
      <c r="E199" s="134" t="s">
        <v>7383</v>
      </c>
      <c r="F199" s="135" t="s">
        <v>7384</v>
      </c>
      <c r="G199" s="136" t="s">
        <v>487</v>
      </c>
      <c r="H199" s="137">
        <v>1</v>
      </c>
      <c r="I199" s="138"/>
      <c r="J199" s="139">
        <f>ROUND(I199*H199,2)</f>
        <v>0</v>
      </c>
      <c r="K199" s="135" t="s">
        <v>198</v>
      </c>
      <c r="L199" s="33"/>
      <c r="M199" s="140" t="s">
        <v>20</v>
      </c>
      <c r="N199" s="141" t="s">
        <v>51</v>
      </c>
      <c r="P199" s="142">
        <f>O199*H199</f>
        <v>0</v>
      </c>
      <c r="Q199" s="142">
        <v>1.4499999999999999E-3</v>
      </c>
      <c r="R199" s="142">
        <f>Q199*H199</f>
        <v>1.4499999999999999E-3</v>
      </c>
      <c r="S199" s="142">
        <v>0</v>
      </c>
      <c r="T199" s="143">
        <f>S199*H199</f>
        <v>0</v>
      </c>
      <c r="AR199" s="144" t="s">
        <v>350</v>
      </c>
      <c r="AT199" s="144" t="s">
        <v>194</v>
      </c>
      <c r="AU199" s="144" t="s">
        <v>89</v>
      </c>
      <c r="AY199" s="18" t="s">
        <v>192</v>
      </c>
      <c r="BE199" s="145">
        <f>IF(N199="základní",J199,0)</f>
        <v>0</v>
      </c>
      <c r="BF199" s="145">
        <f>IF(N199="snížená",J199,0)</f>
        <v>0</v>
      </c>
      <c r="BG199" s="145">
        <f>IF(N199="zákl. přenesená",J199,0)</f>
        <v>0</v>
      </c>
      <c r="BH199" s="145">
        <f>IF(N199="sníž. přenesená",J199,0)</f>
        <v>0</v>
      </c>
      <c r="BI199" s="145">
        <f>IF(N199="nulová",J199,0)</f>
        <v>0</v>
      </c>
      <c r="BJ199" s="18" t="s">
        <v>22</v>
      </c>
      <c r="BK199" s="145">
        <f>ROUND(I199*H199,2)</f>
        <v>0</v>
      </c>
      <c r="BL199" s="18" t="s">
        <v>350</v>
      </c>
      <c r="BM199" s="144" t="s">
        <v>7385</v>
      </c>
    </row>
    <row r="200" spans="2:65" s="1" customFormat="1" ht="10.199999999999999" x14ac:dyDescent="0.2">
      <c r="B200" s="33"/>
      <c r="D200" s="146" t="s">
        <v>201</v>
      </c>
      <c r="F200" s="147" t="s">
        <v>7386</v>
      </c>
      <c r="I200" s="148"/>
      <c r="L200" s="33"/>
      <c r="M200" s="149"/>
      <c r="T200" s="54"/>
      <c r="AT200" s="18" t="s">
        <v>201</v>
      </c>
      <c r="AU200" s="18" t="s">
        <v>89</v>
      </c>
    </row>
    <row r="201" spans="2:65" s="1" customFormat="1" ht="24.15" customHeight="1" x14ac:dyDescent="0.2">
      <c r="B201" s="33"/>
      <c r="C201" s="133" t="s">
        <v>703</v>
      </c>
      <c r="D201" s="133" t="s">
        <v>194</v>
      </c>
      <c r="E201" s="134" t="s">
        <v>7387</v>
      </c>
      <c r="F201" s="135" t="s">
        <v>7388</v>
      </c>
      <c r="G201" s="136" t="s">
        <v>487</v>
      </c>
      <c r="H201" s="137">
        <v>1</v>
      </c>
      <c r="I201" s="138"/>
      <c r="J201" s="139">
        <f>ROUND(I201*H201,2)</f>
        <v>0</v>
      </c>
      <c r="K201" s="135" t="s">
        <v>198</v>
      </c>
      <c r="L201" s="33"/>
      <c r="M201" s="140" t="s">
        <v>20</v>
      </c>
      <c r="N201" s="141" t="s">
        <v>51</v>
      </c>
      <c r="P201" s="142">
        <f>O201*H201</f>
        <v>0</v>
      </c>
      <c r="Q201" s="142">
        <v>1.4599999999999999E-3</v>
      </c>
      <c r="R201" s="142">
        <f>Q201*H201</f>
        <v>1.4599999999999999E-3</v>
      </c>
      <c r="S201" s="142">
        <v>0</v>
      </c>
      <c r="T201" s="143">
        <f>S201*H201</f>
        <v>0</v>
      </c>
      <c r="AR201" s="144" t="s">
        <v>350</v>
      </c>
      <c r="AT201" s="144" t="s">
        <v>194</v>
      </c>
      <c r="AU201" s="144" t="s">
        <v>89</v>
      </c>
      <c r="AY201" s="18" t="s">
        <v>192</v>
      </c>
      <c r="BE201" s="145">
        <f>IF(N201="základní",J201,0)</f>
        <v>0</v>
      </c>
      <c r="BF201" s="145">
        <f>IF(N201="snížená",J201,0)</f>
        <v>0</v>
      </c>
      <c r="BG201" s="145">
        <f>IF(N201="zákl. přenesená",J201,0)</f>
        <v>0</v>
      </c>
      <c r="BH201" s="145">
        <f>IF(N201="sníž. přenesená",J201,0)</f>
        <v>0</v>
      </c>
      <c r="BI201" s="145">
        <f>IF(N201="nulová",J201,0)</f>
        <v>0</v>
      </c>
      <c r="BJ201" s="18" t="s">
        <v>22</v>
      </c>
      <c r="BK201" s="145">
        <f>ROUND(I201*H201,2)</f>
        <v>0</v>
      </c>
      <c r="BL201" s="18" t="s">
        <v>350</v>
      </c>
      <c r="BM201" s="144" t="s">
        <v>7389</v>
      </c>
    </row>
    <row r="202" spans="2:65" s="1" customFormat="1" ht="10.199999999999999" x14ac:dyDescent="0.2">
      <c r="B202" s="33"/>
      <c r="D202" s="146" t="s">
        <v>201</v>
      </c>
      <c r="F202" s="147" t="s">
        <v>7390</v>
      </c>
      <c r="I202" s="148"/>
      <c r="L202" s="33"/>
      <c r="M202" s="149"/>
      <c r="T202" s="54"/>
      <c r="AT202" s="18" t="s">
        <v>201</v>
      </c>
      <c r="AU202" s="18" t="s">
        <v>89</v>
      </c>
    </row>
    <row r="203" spans="2:65" s="1" customFormat="1" ht="24.15" customHeight="1" x14ac:dyDescent="0.2">
      <c r="B203" s="33"/>
      <c r="C203" s="133" t="s">
        <v>708</v>
      </c>
      <c r="D203" s="133" t="s">
        <v>194</v>
      </c>
      <c r="E203" s="134" t="s">
        <v>7391</v>
      </c>
      <c r="F203" s="135" t="s">
        <v>7392</v>
      </c>
      <c r="G203" s="136" t="s">
        <v>487</v>
      </c>
      <c r="H203" s="137">
        <v>1</v>
      </c>
      <c r="I203" s="138"/>
      <c r="J203" s="139">
        <f>ROUND(I203*H203,2)</f>
        <v>0</v>
      </c>
      <c r="K203" s="135" t="s">
        <v>198</v>
      </c>
      <c r="L203" s="33"/>
      <c r="M203" s="140" t="s">
        <v>20</v>
      </c>
      <c r="N203" s="141" t="s">
        <v>51</v>
      </c>
      <c r="P203" s="142">
        <f>O203*H203</f>
        <v>0</v>
      </c>
      <c r="Q203" s="142">
        <v>1.72E-3</v>
      </c>
      <c r="R203" s="142">
        <f>Q203*H203</f>
        <v>1.72E-3</v>
      </c>
      <c r="S203" s="142">
        <v>0</v>
      </c>
      <c r="T203" s="143">
        <f>S203*H203</f>
        <v>0</v>
      </c>
      <c r="AR203" s="144" t="s">
        <v>350</v>
      </c>
      <c r="AT203" s="144" t="s">
        <v>194</v>
      </c>
      <c r="AU203" s="144" t="s">
        <v>89</v>
      </c>
      <c r="AY203" s="18" t="s">
        <v>192</v>
      </c>
      <c r="BE203" s="145">
        <f>IF(N203="základní",J203,0)</f>
        <v>0</v>
      </c>
      <c r="BF203" s="145">
        <f>IF(N203="snížená",J203,0)</f>
        <v>0</v>
      </c>
      <c r="BG203" s="145">
        <f>IF(N203="zákl. přenesená",J203,0)</f>
        <v>0</v>
      </c>
      <c r="BH203" s="145">
        <f>IF(N203="sníž. přenesená",J203,0)</f>
        <v>0</v>
      </c>
      <c r="BI203" s="145">
        <f>IF(N203="nulová",J203,0)</f>
        <v>0</v>
      </c>
      <c r="BJ203" s="18" t="s">
        <v>22</v>
      </c>
      <c r="BK203" s="145">
        <f>ROUND(I203*H203,2)</f>
        <v>0</v>
      </c>
      <c r="BL203" s="18" t="s">
        <v>350</v>
      </c>
      <c r="BM203" s="144" t="s">
        <v>7393</v>
      </c>
    </row>
    <row r="204" spans="2:65" s="1" customFormat="1" ht="10.199999999999999" x14ac:dyDescent="0.2">
      <c r="B204" s="33"/>
      <c r="D204" s="146" t="s">
        <v>201</v>
      </c>
      <c r="F204" s="147" t="s">
        <v>7394</v>
      </c>
      <c r="I204" s="148"/>
      <c r="L204" s="33"/>
      <c r="M204" s="149"/>
      <c r="T204" s="54"/>
      <c r="AT204" s="18" t="s">
        <v>201</v>
      </c>
      <c r="AU204" s="18" t="s">
        <v>89</v>
      </c>
    </row>
    <row r="205" spans="2:65" s="1" customFormat="1" ht="16.5" customHeight="1" x14ac:dyDescent="0.2">
      <c r="B205" s="33"/>
      <c r="C205" s="133" t="s">
        <v>713</v>
      </c>
      <c r="D205" s="133" t="s">
        <v>194</v>
      </c>
      <c r="E205" s="134" t="s">
        <v>7395</v>
      </c>
      <c r="F205" s="135" t="s">
        <v>7396</v>
      </c>
      <c r="G205" s="136" t="s">
        <v>487</v>
      </c>
      <c r="H205" s="137">
        <v>14</v>
      </c>
      <c r="I205" s="138"/>
      <c r="J205" s="139">
        <f>ROUND(I205*H205,2)</f>
        <v>0</v>
      </c>
      <c r="K205" s="135" t="s">
        <v>20</v>
      </c>
      <c r="L205" s="33"/>
      <c r="M205" s="140" t="s">
        <v>20</v>
      </c>
      <c r="N205" s="141" t="s">
        <v>51</v>
      </c>
      <c r="P205" s="142">
        <f>O205*H205</f>
        <v>0</v>
      </c>
      <c r="Q205" s="142">
        <v>7.5000000000000002E-4</v>
      </c>
      <c r="R205" s="142">
        <f>Q205*H205</f>
        <v>1.0500000000000001E-2</v>
      </c>
      <c r="S205" s="142">
        <v>0</v>
      </c>
      <c r="T205" s="143">
        <f>S205*H205</f>
        <v>0</v>
      </c>
      <c r="AR205" s="144" t="s">
        <v>350</v>
      </c>
      <c r="AT205" s="144" t="s">
        <v>194</v>
      </c>
      <c r="AU205" s="144" t="s">
        <v>89</v>
      </c>
      <c r="AY205" s="18" t="s">
        <v>192</v>
      </c>
      <c r="BE205" s="145">
        <f>IF(N205="základní",J205,0)</f>
        <v>0</v>
      </c>
      <c r="BF205" s="145">
        <f>IF(N205="snížená",J205,0)</f>
        <v>0</v>
      </c>
      <c r="BG205" s="145">
        <f>IF(N205="zákl. přenesená",J205,0)</f>
        <v>0</v>
      </c>
      <c r="BH205" s="145">
        <f>IF(N205="sníž. přenesená",J205,0)</f>
        <v>0</v>
      </c>
      <c r="BI205" s="145">
        <f>IF(N205="nulová",J205,0)</f>
        <v>0</v>
      </c>
      <c r="BJ205" s="18" t="s">
        <v>22</v>
      </c>
      <c r="BK205" s="145">
        <f>ROUND(I205*H205,2)</f>
        <v>0</v>
      </c>
      <c r="BL205" s="18" t="s">
        <v>350</v>
      </c>
      <c r="BM205" s="144" t="s">
        <v>7397</v>
      </c>
    </row>
    <row r="206" spans="2:65" s="1" customFormat="1" ht="16.5" customHeight="1" x14ac:dyDescent="0.2">
      <c r="B206" s="33"/>
      <c r="C206" s="133" t="s">
        <v>718</v>
      </c>
      <c r="D206" s="133" t="s">
        <v>194</v>
      </c>
      <c r="E206" s="134" t="s">
        <v>7398</v>
      </c>
      <c r="F206" s="135" t="s">
        <v>7399</v>
      </c>
      <c r="G206" s="136" t="s">
        <v>487</v>
      </c>
      <c r="H206" s="137">
        <v>1</v>
      </c>
      <c r="I206" s="138"/>
      <c r="J206" s="139">
        <f>ROUND(I206*H206,2)</f>
        <v>0</v>
      </c>
      <c r="K206" s="135" t="s">
        <v>198</v>
      </c>
      <c r="L206" s="33"/>
      <c r="M206" s="140" t="s">
        <v>20</v>
      </c>
      <c r="N206" s="141" t="s">
        <v>51</v>
      </c>
      <c r="P206" s="142">
        <f>O206*H206</f>
        <v>0</v>
      </c>
      <c r="Q206" s="142">
        <v>5.1000000000000004E-4</v>
      </c>
      <c r="R206" s="142">
        <f>Q206*H206</f>
        <v>5.1000000000000004E-4</v>
      </c>
      <c r="S206" s="142">
        <v>0</v>
      </c>
      <c r="T206" s="143">
        <f>S206*H206</f>
        <v>0</v>
      </c>
      <c r="AR206" s="144" t="s">
        <v>350</v>
      </c>
      <c r="AT206" s="144" t="s">
        <v>194</v>
      </c>
      <c r="AU206" s="144" t="s">
        <v>89</v>
      </c>
      <c r="AY206" s="18" t="s">
        <v>192</v>
      </c>
      <c r="BE206" s="145">
        <f>IF(N206="základní",J206,0)</f>
        <v>0</v>
      </c>
      <c r="BF206" s="145">
        <f>IF(N206="snížená",J206,0)</f>
        <v>0</v>
      </c>
      <c r="BG206" s="145">
        <f>IF(N206="zákl. přenesená",J206,0)</f>
        <v>0</v>
      </c>
      <c r="BH206" s="145">
        <f>IF(N206="sníž. přenesená",J206,0)</f>
        <v>0</v>
      </c>
      <c r="BI206" s="145">
        <f>IF(N206="nulová",J206,0)</f>
        <v>0</v>
      </c>
      <c r="BJ206" s="18" t="s">
        <v>22</v>
      </c>
      <c r="BK206" s="145">
        <f>ROUND(I206*H206,2)</f>
        <v>0</v>
      </c>
      <c r="BL206" s="18" t="s">
        <v>350</v>
      </c>
      <c r="BM206" s="144" t="s">
        <v>7400</v>
      </c>
    </row>
    <row r="207" spans="2:65" s="1" customFormat="1" ht="10.199999999999999" x14ac:dyDescent="0.2">
      <c r="B207" s="33"/>
      <c r="D207" s="146" t="s">
        <v>201</v>
      </c>
      <c r="F207" s="147" t="s">
        <v>7401</v>
      </c>
      <c r="I207" s="148"/>
      <c r="L207" s="33"/>
      <c r="M207" s="149"/>
      <c r="T207" s="54"/>
      <c r="AT207" s="18" t="s">
        <v>201</v>
      </c>
      <c r="AU207" s="18" t="s">
        <v>89</v>
      </c>
    </row>
    <row r="208" spans="2:65" s="1" customFormat="1" ht="16.5" customHeight="1" x14ac:dyDescent="0.2">
      <c r="B208" s="33"/>
      <c r="C208" s="133" t="s">
        <v>725</v>
      </c>
      <c r="D208" s="133" t="s">
        <v>194</v>
      </c>
      <c r="E208" s="134" t="s">
        <v>7402</v>
      </c>
      <c r="F208" s="135" t="s">
        <v>7403</v>
      </c>
      <c r="G208" s="136" t="s">
        <v>487</v>
      </c>
      <c r="H208" s="137">
        <v>17</v>
      </c>
      <c r="I208" s="138"/>
      <c r="J208" s="139">
        <f>ROUND(I208*H208,2)</f>
        <v>0</v>
      </c>
      <c r="K208" s="135" t="s">
        <v>198</v>
      </c>
      <c r="L208" s="33"/>
      <c r="M208" s="140" t="s">
        <v>20</v>
      </c>
      <c r="N208" s="141" t="s">
        <v>51</v>
      </c>
      <c r="P208" s="142">
        <f>O208*H208</f>
        <v>0</v>
      </c>
      <c r="Q208" s="142">
        <v>2.4000000000000001E-4</v>
      </c>
      <c r="R208" s="142">
        <f>Q208*H208</f>
        <v>4.0800000000000003E-3</v>
      </c>
      <c r="S208" s="142">
        <v>0</v>
      </c>
      <c r="T208" s="143">
        <f>S208*H208</f>
        <v>0</v>
      </c>
      <c r="AR208" s="144" t="s">
        <v>350</v>
      </c>
      <c r="AT208" s="144" t="s">
        <v>194</v>
      </c>
      <c r="AU208" s="144" t="s">
        <v>89</v>
      </c>
      <c r="AY208" s="18" t="s">
        <v>192</v>
      </c>
      <c r="BE208" s="145">
        <f>IF(N208="základní",J208,0)</f>
        <v>0</v>
      </c>
      <c r="BF208" s="145">
        <f>IF(N208="snížená",J208,0)</f>
        <v>0</v>
      </c>
      <c r="BG208" s="145">
        <f>IF(N208="zákl. přenesená",J208,0)</f>
        <v>0</v>
      </c>
      <c r="BH208" s="145">
        <f>IF(N208="sníž. přenesená",J208,0)</f>
        <v>0</v>
      </c>
      <c r="BI208" s="145">
        <f>IF(N208="nulová",J208,0)</f>
        <v>0</v>
      </c>
      <c r="BJ208" s="18" t="s">
        <v>22</v>
      </c>
      <c r="BK208" s="145">
        <f>ROUND(I208*H208,2)</f>
        <v>0</v>
      </c>
      <c r="BL208" s="18" t="s">
        <v>350</v>
      </c>
      <c r="BM208" s="144" t="s">
        <v>7404</v>
      </c>
    </row>
    <row r="209" spans="2:65" s="1" customFormat="1" ht="10.199999999999999" x14ac:dyDescent="0.2">
      <c r="B209" s="33"/>
      <c r="D209" s="146" t="s">
        <v>201</v>
      </c>
      <c r="F209" s="147" t="s">
        <v>7405</v>
      </c>
      <c r="I209" s="148"/>
      <c r="L209" s="33"/>
      <c r="M209" s="149"/>
      <c r="T209" s="54"/>
      <c r="AT209" s="18" t="s">
        <v>201</v>
      </c>
      <c r="AU209" s="18" t="s">
        <v>89</v>
      </c>
    </row>
    <row r="210" spans="2:65" s="1" customFormat="1" ht="24.15" customHeight="1" x14ac:dyDescent="0.2">
      <c r="B210" s="33"/>
      <c r="C210" s="133" t="s">
        <v>731</v>
      </c>
      <c r="D210" s="133" t="s">
        <v>194</v>
      </c>
      <c r="E210" s="134" t="s">
        <v>7406</v>
      </c>
      <c r="F210" s="135" t="s">
        <v>7407</v>
      </c>
      <c r="G210" s="136" t="s">
        <v>898</v>
      </c>
      <c r="H210" s="137">
        <v>0.26700000000000002</v>
      </c>
      <c r="I210" s="138"/>
      <c r="J210" s="139">
        <f>ROUND(I210*H210,2)</f>
        <v>0</v>
      </c>
      <c r="K210" s="135" t="s">
        <v>198</v>
      </c>
      <c r="L210" s="33"/>
      <c r="M210" s="140" t="s">
        <v>20</v>
      </c>
      <c r="N210" s="141" t="s">
        <v>51</v>
      </c>
      <c r="P210" s="142">
        <f>O210*H210</f>
        <v>0</v>
      </c>
      <c r="Q210" s="142">
        <v>0</v>
      </c>
      <c r="R210" s="142">
        <f>Q210*H210</f>
        <v>0</v>
      </c>
      <c r="S210" s="142">
        <v>0</v>
      </c>
      <c r="T210" s="143">
        <f>S210*H210</f>
        <v>0</v>
      </c>
      <c r="AR210" s="144" t="s">
        <v>350</v>
      </c>
      <c r="AT210" s="144" t="s">
        <v>194</v>
      </c>
      <c r="AU210" s="144" t="s">
        <v>89</v>
      </c>
      <c r="AY210" s="18" t="s">
        <v>192</v>
      </c>
      <c r="BE210" s="145">
        <f>IF(N210="základní",J210,0)</f>
        <v>0</v>
      </c>
      <c r="BF210" s="145">
        <f>IF(N210="snížená",J210,0)</f>
        <v>0</v>
      </c>
      <c r="BG210" s="145">
        <f>IF(N210="zákl. přenesená",J210,0)</f>
        <v>0</v>
      </c>
      <c r="BH210" s="145">
        <f>IF(N210="sníž. přenesená",J210,0)</f>
        <v>0</v>
      </c>
      <c r="BI210" s="145">
        <f>IF(N210="nulová",J210,0)</f>
        <v>0</v>
      </c>
      <c r="BJ210" s="18" t="s">
        <v>22</v>
      </c>
      <c r="BK210" s="145">
        <f>ROUND(I210*H210,2)</f>
        <v>0</v>
      </c>
      <c r="BL210" s="18" t="s">
        <v>350</v>
      </c>
      <c r="BM210" s="144" t="s">
        <v>7408</v>
      </c>
    </row>
    <row r="211" spans="2:65" s="1" customFormat="1" ht="10.199999999999999" x14ac:dyDescent="0.2">
      <c r="B211" s="33"/>
      <c r="D211" s="146" t="s">
        <v>201</v>
      </c>
      <c r="F211" s="147" t="s">
        <v>7409</v>
      </c>
      <c r="I211" s="148"/>
      <c r="L211" s="33"/>
      <c r="M211" s="149"/>
      <c r="T211" s="54"/>
      <c r="AT211" s="18" t="s">
        <v>201</v>
      </c>
      <c r="AU211" s="18" t="s">
        <v>89</v>
      </c>
    </row>
    <row r="212" spans="2:65" s="11" customFormat="1" ht="22.8" customHeight="1" x14ac:dyDescent="0.25">
      <c r="B212" s="121"/>
      <c r="D212" s="122" t="s">
        <v>79</v>
      </c>
      <c r="E212" s="131" t="s">
        <v>7410</v>
      </c>
      <c r="F212" s="131" t="s">
        <v>7411</v>
      </c>
      <c r="I212" s="124"/>
      <c r="J212" s="132">
        <f>BK212</f>
        <v>0</v>
      </c>
      <c r="L212" s="121"/>
      <c r="M212" s="126"/>
      <c r="P212" s="127">
        <f>SUM(P213:P259)</f>
        <v>0</v>
      </c>
      <c r="R212" s="127">
        <f>SUM(R213:R259)</f>
        <v>1.3278999999999994</v>
      </c>
      <c r="T212" s="128">
        <f>SUM(T213:T259)</f>
        <v>0</v>
      </c>
      <c r="AR212" s="122" t="s">
        <v>89</v>
      </c>
      <c r="AT212" s="129" t="s">
        <v>79</v>
      </c>
      <c r="AU212" s="129" t="s">
        <v>22</v>
      </c>
      <c r="AY212" s="122" t="s">
        <v>192</v>
      </c>
      <c r="BK212" s="130">
        <f>SUM(BK213:BK259)</f>
        <v>0</v>
      </c>
    </row>
    <row r="213" spans="2:65" s="1" customFormat="1" ht="24.15" customHeight="1" x14ac:dyDescent="0.2">
      <c r="B213" s="33"/>
      <c r="C213" s="133" t="s">
        <v>737</v>
      </c>
      <c r="D213" s="133" t="s">
        <v>194</v>
      </c>
      <c r="E213" s="134" t="s">
        <v>7412</v>
      </c>
      <c r="F213" s="135" t="s">
        <v>7413</v>
      </c>
      <c r="G213" s="136" t="s">
        <v>487</v>
      </c>
      <c r="H213" s="137">
        <v>1</v>
      </c>
      <c r="I213" s="138"/>
      <c r="J213" s="139">
        <f>ROUND(I213*H213,2)</f>
        <v>0</v>
      </c>
      <c r="K213" s="135" t="s">
        <v>198</v>
      </c>
      <c r="L213" s="33"/>
      <c r="M213" s="140" t="s">
        <v>20</v>
      </c>
      <c r="N213" s="141" t="s">
        <v>51</v>
      </c>
      <c r="P213" s="142">
        <f>O213*H213</f>
        <v>0</v>
      </c>
      <c r="Q213" s="142">
        <v>1.7590000000000001E-2</v>
      </c>
      <c r="R213" s="142">
        <f>Q213*H213</f>
        <v>1.7590000000000001E-2</v>
      </c>
      <c r="S213" s="142">
        <v>0</v>
      </c>
      <c r="T213" s="143">
        <f>S213*H213</f>
        <v>0</v>
      </c>
      <c r="AR213" s="144" t="s">
        <v>350</v>
      </c>
      <c r="AT213" s="144" t="s">
        <v>194</v>
      </c>
      <c r="AU213" s="144" t="s">
        <v>89</v>
      </c>
      <c r="AY213" s="18" t="s">
        <v>192</v>
      </c>
      <c r="BE213" s="145">
        <f>IF(N213="základní",J213,0)</f>
        <v>0</v>
      </c>
      <c r="BF213" s="145">
        <f>IF(N213="snížená",J213,0)</f>
        <v>0</v>
      </c>
      <c r="BG213" s="145">
        <f>IF(N213="zákl. přenesená",J213,0)</f>
        <v>0</v>
      </c>
      <c r="BH213" s="145">
        <f>IF(N213="sníž. přenesená",J213,0)</f>
        <v>0</v>
      </c>
      <c r="BI213" s="145">
        <f>IF(N213="nulová",J213,0)</f>
        <v>0</v>
      </c>
      <c r="BJ213" s="18" t="s">
        <v>22</v>
      </c>
      <c r="BK213" s="145">
        <f>ROUND(I213*H213,2)</f>
        <v>0</v>
      </c>
      <c r="BL213" s="18" t="s">
        <v>350</v>
      </c>
      <c r="BM213" s="144" t="s">
        <v>7414</v>
      </c>
    </row>
    <row r="214" spans="2:65" s="1" customFormat="1" ht="10.199999999999999" x14ac:dyDescent="0.2">
      <c r="B214" s="33"/>
      <c r="D214" s="146" t="s">
        <v>201</v>
      </c>
      <c r="F214" s="147" t="s">
        <v>7415</v>
      </c>
      <c r="I214" s="148"/>
      <c r="L214" s="33"/>
      <c r="M214" s="149"/>
      <c r="T214" s="54"/>
      <c r="AT214" s="18" t="s">
        <v>201</v>
      </c>
      <c r="AU214" s="18" t="s">
        <v>89</v>
      </c>
    </row>
    <row r="215" spans="2:65" s="1" customFormat="1" ht="24.15" customHeight="1" x14ac:dyDescent="0.2">
      <c r="B215" s="33"/>
      <c r="C215" s="133" t="s">
        <v>745</v>
      </c>
      <c r="D215" s="133" t="s">
        <v>194</v>
      </c>
      <c r="E215" s="134" t="s">
        <v>7416</v>
      </c>
      <c r="F215" s="135" t="s">
        <v>7417</v>
      </c>
      <c r="G215" s="136" t="s">
        <v>487</v>
      </c>
      <c r="H215" s="137">
        <v>2</v>
      </c>
      <c r="I215" s="138"/>
      <c r="J215" s="139">
        <f>ROUND(I215*H215,2)</f>
        <v>0</v>
      </c>
      <c r="K215" s="135" t="s">
        <v>198</v>
      </c>
      <c r="L215" s="33"/>
      <c r="M215" s="140" t="s">
        <v>20</v>
      </c>
      <c r="N215" s="141" t="s">
        <v>51</v>
      </c>
      <c r="P215" s="142">
        <f>O215*H215</f>
        <v>0</v>
      </c>
      <c r="Q215" s="142">
        <v>4.4499999999999998E-2</v>
      </c>
      <c r="R215" s="142">
        <f>Q215*H215</f>
        <v>8.8999999999999996E-2</v>
      </c>
      <c r="S215" s="142">
        <v>0</v>
      </c>
      <c r="T215" s="143">
        <f>S215*H215</f>
        <v>0</v>
      </c>
      <c r="AR215" s="144" t="s">
        <v>350</v>
      </c>
      <c r="AT215" s="144" t="s">
        <v>194</v>
      </c>
      <c r="AU215" s="144" t="s">
        <v>89</v>
      </c>
      <c r="AY215" s="18" t="s">
        <v>192</v>
      </c>
      <c r="BE215" s="145">
        <f>IF(N215="základní",J215,0)</f>
        <v>0</v>
      </c>
      <c r="BF215" s="145">
        <f>IF(N215="snížená",J215,0)</f>
        <v>0</v>
      </c>
      <c r="BG215" s="145">
        <f>IF(N215="zákl. přenesená",J215,0)</f>
        <v>0</v>
      </c>
      <c r="BH215" s="145">
        <f>IF(N215="sníž. přenesená",J215,0)</f>
        <v>0</v>
      </c>
      <c r="BI215" s="145">
        <f>IF(N215="nulová",J215,0)</f>
        <v>0</v>
      </c>
      <c r="BJ215" s="18" t="s">
        <v>22</v>
      </c>
      <c r="BK215" s="145">
        <f>ROUND(I215*H215,2)</f>
        <v>0</v>
      </c>
      <c r="BL215" s="18" t="s">
        <v>350</v>
      </c>
      <c r="BM215" s="144" t="s">
        <v>7418</v>
      </c>
    </row>
    <row r="216" spans="2:65" s="1" customFormat="1" ht="10.199999999999999" x14ac:dyDescent="0.2">
      <c r="B216" s="33"/>
      <c r="D216" s="146" t="s">
        <v>201</v>
      </c>
      <c r="F216" s="147" t="s">
        <v>7419</v>
      </c>
      <c r="I216" s="148"/>
      <c r="L216" s="33"/>
      <c r="M216" s="149"/>
      <c r="T216" s="54"/>
      <c r="AT216" s="18" t="s">
        <v>201</v>
      </c>
      <c r="AU216" s="18" t="s">
        <v>89</v>
      </c>
    </row>
    <row r="217" spans="2:65" s="1" customFormat="1" ht="24.15" customHeight="1" x14ac:dyDescent="0.2">
      <c r="B217" s="33"/>
      <c r="C217" s="133" t="s">
        <v>754</v>
      </c>
      <c r="D217" s="133" t="s">
        <v>194</v>
      </c>
      <c r="E217" s="134" t="s">
        <v>7420</v>
      </c>
      <c r="F217" s="135" t="s">
        <v>7421</v>
      </c>
      <c r="G217" s="136" t="s">
        <v>487</v>
      </c>
      <c r="H217" s="137">
        <v>1</v>
      </c>
      <c r="I217" s="138"/>
      <c r="J217" s="139">
        <f>ROUND(I217*H217,2)</f>
        <v>0</v>
      </c>
      <c r="K217" s="135" t="s">
        <v>198</v>
      </c>
      <c r="L217" s="33"/>
      <c r="M217" s="140" t="s">
        <v>20</v>
      </c>
      <c r="N217" s="141" t="s">
        <v>51</v>
      </c>
      <c r="P217" s="142">
        <f>O217*H217</f>
        <v>0</v>
      </c>
      <c r="Q217" s="142">
        <v>2.24E-2</v>
      </c>
      <c r="R217" s="142">
        <f>Q217*H217</f>
        <v>2.24E-2</v>
      </c>
      <c r="S217" s="142">
        <v>0</v>
      </c>
      <c r="T217" s="143">
        <f>S217*H217</f>
        <v>0</v>
      </c>
      <c r="AR217" s="144" t="s">
        <v>350</v>
      </c>
      <c r="AT217" s="144" t="s">
        <v>194</v>
      </c>
      <c r="AU217" s="144" t="s">
        <v>89</v>
      </c>
      <c r="AY217" s="18" t="s">
        <v>192</v>
      </c>
      <c r="BE217" s="145">
        <f>IF(N217="základní",J217,0)</f>
        <v>0</v>
      </c>
      <c r="BF217" s="145">
        <f>IF(N217="snížená",J217,0)</f>
        <v>0</v>
      </c>
      <c r="BG217" s="145">
        <f>IF(N217="zákl. přenesená",J217,0)</f>
        <v>0</v>
      </c>
      <c r="BH217" s="145">
        <f>IF(N217="sníž. přenesená",J217,0)</f>
        <v>0</v>
      </c>
      <c r="BI217" s="145">
        <f>IF(N217="nulová",J217,0)</f>
        <v>0</v>
      </c>
      <c r="BJ217" s="18" t="s">
        <v>22</v>
      </c>
      <c r="BK217" s="145">
        <f>ROUND(I217*H217,2)</f>
        <v>0</v>
      </c>
      <c r="BL217" s="18" t="s">
        <v>350</v>
      </c>
      <c r="BM217" s="144" t="s">
        <v>7422</v>
      </c>
    </row>
    <row r="218" spans="2:65" s="1" customFormat="1" ht="10.199999999999999" x14ac:dyDescent="0.2">
      <c r="B218" s="33"/>
      <c r="D218" s="146" t="s">
        <v>201</v>
      </c>
      <c r="F218" s="147" t="s">
        <v>7423</v>
      </c>
      <c r="I218" s="148"/>
      <c r="L218" s="33"/>
      <c r="M218" s="149"/>
      <c r="T218" s="54"/>
      <c r="AT218" s="18" t="s">
        <v>201</v>
      </c>
      <c r="AU218" s="18" t="s">
        <v>89</v>
      </c>
    </row>
    <row r="219" spans="2:65" s="1" customFormat="1" ht="24.15" customHeight="1" x14ac:dyDescent="0.2">
      <c r="B219" s="33"/>
      <c r="C219" s="133" t="s">
        <v>764</v>
      </c>
      <c r="D219" s="133" t="s">
        <v>194</v>
      </c>
      <c r="E219" s="134" t="s">
        <v>7424</v>
      </c>
      <c r="F219" s="135" t="s">
        <v>7425</v>
      </c>
      <c r="G219" s="136" t="s">
        <v>487</v>
      </c>
      <c r="H219" s="137">
        <v>1</v>
      </c>
      <c r="I219" s="138"/>
      <c r="J219" s="139">
        <f>ROUND(I219*H219,2)</f>
        <v>0</v>
      </c>
      <c r="K219" s="135" t="s">
        <v>198</v>
      </c>
      <c r="L219" s="33"/>
      <c r="M219" s="140" t="s">
        <v>20</v>
      </c>
      <c r="N219" s="141" t="s">
        <v>51</v>
      </c>
      <c r="P219" s="142">
        <f>O219*H219</f>
        <v>0</v>
      </c>
      <c r="Q219" s="142">
        <v>4.4499999999999998E-2</v>
      </c>
      <c r="R219" s="142">
        <f>Q219*H219</f>
        <v>4.4499999999999998E-2</v>
      </c>
      <c r="S219" s="142">
        <v>0</v>
      </c>
      <c r="T219" s="143">
        <f>S219*H219</f>
        <v>0</v>
      </c>
      <c r="AR219" s="144" t="s">
        <v>350</v>
      </c>
      <c r="AT219" s="144" t="s">
        <v>194</v>
      </c>
      <c r="AU219" s="144" t="s">
        <v>89</v>
      </c>
      <c r="AY219" s="18" t="s">
        <v>192</v>
      </c>
      <c r="BE219" s="145">
        <f>IF(N219="základní",J219,0)</f>
        <v>0</v>
      </c>
      <c r="BF219" s="145">
        <f>IF(N219="snížená",J219,0)</f>
        <v>0</v>
      </c>
      <c r="BG219" s="145">
        <f>IF(N219="zákl. přenesená",J219,0)</f>
        <v>0</v>
      </c>
      <c r="BH219" s="145">
        <f>IF(N219="sníž. přenesená",J219,0)</f>
        <v>0</v>
      </c>
      <c r="BI219" s="145">
        <f>IF(N219="nulová",J219,0)</f>
        <v>0</v>
      </c>
      <c r="BJ219" s="18" t="s">
        <v>22</v>
      </c>
      <c r="BK219" s="145">
        <f>ROUND(I219*H219,2)</f>
        <v>0</v>
      </c>
      <c r="BL219" s="18" t="s">
        <v>350</v>
      </c>
      <c r="BM219" s="144" t="s">
        <v>7426</v>
      </c>
    </row>
    <row r="220" spans="2:65" s="1" customFormat="1" ht="10.199999999999999" x14ac:dyDescent="0.2">
      <c r="B220" s="33"/>
      <c r="D220" s="146" t="s">
        <v>201</v>
      </c>
      <c r="F220" s="147" t="s">
        <v>7427</v>
      </c>
      <c r="I220" s="148"/>
      <c r="L220" s="33"/>
      <c r="M220" s="149"/>
      <c r="T220" s="54"/>
      <c r="AT220" s="18" t="s">
        <v>201</v>
      </c>
      <c r="AU220" s="18" t="s">
        <v>89</v>
      </c>
    </row>
    <row r="221" spans="2:65" s="1" customFormat="1" ht="24.15" customHeight="1" x14ac:dyDescent="0.2">
      <c r="B221" s="33"/>
      <c r="C221" s="133" t="s">
        <v>772</v>
      </c>
      <c r="D221" s="133" t="s">
        <v>194</v>
      </c>
      <c r="E221" s="134" t="s">
        <v>7428</v>
      </c>
      <c r="F221" s="135" t="s">
        <v>7429</v>
      </c>
      <c r="G221" s="136" t="s">
        <v>487</v>
      </c>
      <c r="H221" s="137">
        <v>1</v>
      </c>
      <c r="I221" s="138"/>
      <c r="J221" s="139">
        <f>ROUND(I221*H221,2)</f>
        <v>0</v>
      </c>
      <c r="K221" s="135" t="s">
        <v>198</v>
      </c>
      <c r="L221" s="33"/>
      <c r="M221" s="140" t="s">
        <v>20</v>
      </c>
      <c r="N221" s="141" t="s">
        <v>51</v>
      </c>
      <c r="P221" s="142">
        <f>O221*H221</f>
        <v>0</v>
      </c>
      <c r="Q221" s="142">
        <v>4.5319999999999999E-2</v>
      </c>
      <c r="R221" s="142">
        <f>Q221*H221</f>
        <v>4.5319999999999999E-2</v>
      </c>
      <c r="S221" s="142">
        <v>0</v>
      </c>
      <c r="T221" s="143">
        <f>S221*H221</f>
        <v>0</v>
      </c>
      <c r="AR221" s="144" t="s">
        <v>350</v>
      </c>
      <c r="AT221" s="144" t="s">
        <v>194</v>
      </c>
      <c r="AU221" s="144" t="s">
        <v>89</v>
      </c>
      <c r="AY221" s="18" t="s">
        <v>192</v>
      </c>
      <c r="BE221" s="145">
        <f>IF(N221="základní",J221,0)</f>
        <v>0</v>
      </c>
      <c r="BF221" s="145">
        <f>IF(N221="snížená",J221,0)</f>
        <v>0</v>
      </c>
      <c r="BG221" s="145">
        <f>IF(N221="zákl. přenesená",J221,0)</f>
        <v>0</v>
      </c>
      <c r="BH221" s="145">
        <f>IF(N221="sníž. přenesená",J221,0)</f>
        <v>0</v>
      </c>
      <c r="BI221" s="145">
        <f>IF(N221="nulová",J221,0)</f>
        <v>0</v>
      </c>
      <c r="BJ221" s="18" t="s">
        <v>22</v>
      </c>
      <c r="BK221" s="145">
        <f>ROUND(I221*H221,2)</f>
        <v>0</v>
      </c>
      <c r="BL221" s="18" t="s">
        <v>350</v>
      </c>
      <c r="BM221" s="144" t="s">
        <v>7430</v>
      </c>
    </row>
    <row r="222" spans="2:65" s="1" customFormat="1" ht="10.199999999999999" x14ac:dyDescent="0.2">
      <c r="B222" s="33"/>
      <c r="D222" s="146" t="s">
        <v>201</v>
      </c>
      <c r="F222" s="147" t="s">
        <v>7431</v>
      </c>
      <c r="I222" s="148"/>
      <c r="L222" s="33"/>
      <c r="M222" s="149"/>
      <c r="T222" s="54"/>
      <c r="AT222" s="18" t="s">
        <v>201</v>
      </c>
      <c r="AU222" s="18" t="s">
        <v>89</v>
      </c>
    </row>
    <row r="223" spans="2:65" s="1" customFormat="1" ht="24.15" customHeight="1" x14ac:dyDescent="0.2">
      <c r="B223" s="33"/>
      <c r="C223" s="133" t="s">
        <v>780</v>
      </c>
      <c r="D223" s="133" t="s">
        <v>194</v>
      </c>
      <c r="E223" s="134" t="s">
        <v>7432</v>
      </c>
      <c r="F223" s="135" t="s">
        <v>7433</v>
      </c>
      <c r="G223" s="136" t="s">
        <v>269</v>
      </c>
      <c r="H223" s="137">
        <v>1200</v>
      </c>
      <c r="I223" s="138"/>
      <c r="J223" s="139">
        <f>ROUND(I223*H223,2)</f>
        <v>0</v>
      </c>
      <c r="K223" s="135" t="s">
        <v>198</v>
      </c>
      <c r="L223" s="33"/>
      <c r="M223" s="140" t="s">
        <v>20</v>
      </c>
      <c r="N223" s="141" t="s">
        <v>51</v>
      </c>
      <c r="P223" s="142">
        <f>O223*H223</f>
        <v>0</v>
      </c>
      <c r="Q223" s="142">
        <v>1.1E-4</v>
      </c>
      <c r="R223" s="142">
        <f>Q223*H223</f>
        <v>0.13200000000000001</v>
      </c>
      <c r="S223" s="142">
        <v>0</v>
      </c>
      <c r="T223" s="143">
        <f>S223*H223</f>
        <v>0</v>
      </c>
      <c r="AR223" s="144" t="s">
        <v>350</v>
      </c>
      <c r="AT223" s="144" t="s">
        <v>194</v>
      </c>
      <c r="AU223" s="144" t="s">
        <v>89</v>
      </c>
      <c r="AY223" s="18" t="s">
        <v>192</v>
      </c>
      <c r="BE223" s="145">
        <f>IF(N223="základní",J223,0)</f>
        <v>0</v>
      </c>
      <c r="BF223" s="145">
        <f>IF(N223="snížená",J223,0)</f>
        <v>0</v>
      </c>
      <c r="BG223" s="145">
        <f>IF(N223="zákl. přenesená",J223,0)</f>
        <v>0</v>
      </c>
      <c r="BH223" s="145">
        <f>IF(N223="sníž. přenesená",J223,0)</f>
        <v>0</v>
      </c>
      <c r="BI223" s="145">
        <f>IF(N223="nulová",J223,0)</f>
        <v>0</v>
      </c>
      <c r="BJ223" s="18" t="s">
        <v>22</v>
      </c>
      <c r="BK223" s="145">
        <f>ROUND(I223*H223,2)</f>
        <v>0</v>
      </c>
      <c r="BL223" s="18" t="s">
        <v>350</v>
      </c>
      <c r="BM223" s="144" t="s">
        <v>7434</v>
      </c>
    </row>
    <row r="224" spans="2:65" s="1" customFormat="1" ht="10.199999999999999" x14ac:dyDescent="0.2">
      <c r="B224" s="33"/>
      <c r="D224" s="146" t="s">
        <v>201</v>
      </c>
      <c r="F224" s="147" t="s">
        <v>7435</v>
      </c>
      <c r="I224" s="148"/>
      <c r="L224" s="33"/>
      <c r="M224" s="149"/>
      <c r="T224" s="54"/>
      <c r="AT224" s="18" t="s">
        <v>201</v>
      </c>
      <c r="AU224" s="18" t="s">
        <v>89</v>
      </c>
    </row>
    <row r="225" spans="2:65" s="1" customFormat="1" ht="24.15" customHeight="1" x14ac:dyDescent="0.2">
      <c r="B225" s="33"/>
      <c r="C225" s="133" t="s">
        <v>790</v>
      </c>
      <c r="D225" s="133" t="s">
        <v>194</v>
      </c>
      <c r="E225" s="134" t="s">
        <v>7436</v>
      </c>
      <c r="F225" s="135" t="s">
        <v>7437</v>
      </c>
      <c r="G225" s="136" t="s">
        <v>234</v>
      </c>
      <c r="H225" s="137">
        <v>200</v>
      </c>
      <c r="I225" s="138"/>
      <c r="J225" s="139">
        <f>ROUND(I225*H225,2)</f>
        <v>0</v>
      </c>
      <c r="K225" s="135" t="s">
        <v>198</v>
      </c>
      <c r="L225" s="33"/>
      <c r="M225" s="140" t="s">
        <v>20</v>
      </c>
      <c r="N225" s="141" t="s">
        <v>51</v>
      </c>
      <c r="P225" s="142">
        <f>O225*H225</f>
        <v>0</v>
      </c>
      <c r="Q225" s="142">
        <v>1.2099999999999999E-3</v>
      </c>
      <c r="R225" s="142">
        <f>Q225*H225</f>
        <v>0.24199999999999999</v>
      </c>
      <c r="S225" s="142">
        <v>0</v>
      </c>
      <c r="T225" s="143">
        <f>S225*H225</f>
        <v>0</v>
      </c>
      <c r="AR225" s="144" t="s">
        <v>350</v>
      </c>
      <c r="AT225" s="144" t="s">
        <v>194</v>
      </c>
      <c r="AU225" s="144" t="s">
        <v>89</v>
      </c>
      <c r="AY225" s="18" t="s">
        <v>192</v>
      </c>
      <c r="BE225" s="145">
        <f>IF(N225="základní",J225,0)</f>
        <v>0</v>
      </c>
      <c r="BF225" s="145">
        <f>IF(N225="snížená",J225,0)</f>
        <v>0</v>
      </c>
      <c r="BG225" s="145">
        <f>IF(N225="zákl. přenesená",J225,0)</f>
        <v>0</v>
      </c>
      <c r="BH225" s="145">
        <f>IF(N225="sníž. přenesená",J225,0)</f>
        <v>0</v>
      </c>
      <c r="BI225" s="145">
        <f>IF(N225="nulová",J225,0)</f>
        <v>0</v>
      </c>
      <c r="BJ225" s="18" t="s">
        <v>22</v>
      </c>
      <c r="BK225" s="145">
        <f>ROUND(I225*H225,2)</f>
        <v>0</v>
      </c>
      <c r="BL225" s="18" t="s">
        <v>350</v>
      </c>
      <c r="BM225" s="144" t="s">
        <v>7438</v>
      </c>
    </row>
    <row r="226" spans="2:65" s="1" customFormat="1" ht="10.199999999999999" x14ac:dyDescent="0.2">
      <c r="B226" s="33"/>
      <c r="D226" s="146" t="s">
        <v>201</v>
      </c>
      <c r="F226" s="147" t="s">
        <v>7439</v>
      </c>
      <c r="I226" s="148"/>
      <c r="L226" s="33"/>
      <c r="M226" s="149"/>
      <c r="T226" s="54"/>
      <c r="AT226" s="18" t="s">
        <v>201</v>
      </c>
      <c r="AU226" s="18" t="s">
        <v>89</v>
      </c>
    </row>
    <row r="227" spans="2:65" s="1" customFormat="1" ht="16.5" customHeight="1" x14ac:dyDescent="0.2">
      <c r="B227" s="33"/>
      <c r="C227" s="133" t="s">
        <v>797</v>
      </c>
      <c r="D227" s="133" t="s">
        <v>194</v>
      </c>
      <c r="E227" s="134" t="s">
        <v>7440</v>
      </c>
      <c r="F227" s="135" t="s">
        <v>7441</v>
      </c>
      <c r="G227" s="136" t="s">
        <v>234</v>
      </c>
      <c r="H227" s="137">
        <v>200</v>
      </c>
      <c r="I227" s="138"/>
      <c r="J227" s="139">
        <f>ROUND(I227*H227,2)</f>
        <v>0</v>
      </c>
      <c r="K227" s="135" t="s">
        <v>198</v>
      </c>
      <c r="L227" s="33"/>
      <c r="M227" s="140" t="s">
        <v>20</v>
      </c>
      <c r="N227" s="141" t="s">
        <v>51</v>
      </c>
      <c r="P227" s="142">
        <f>O227*H227</f>
        <v>0</v>
      </c>
      <c r="Q227" s="142">
        <v>2.5000000000000001E-4</v>
      </c>
      <c r="R227" s="142">
        <f>Q227*H227</f>
        <v>0.05</v>
      </c>
      <c r="S227" s="142">
        <v>0</v>
      </c>
      <c r="T227" s="143">
        <f>S227*H227</f>
        <v>0</v>
      </c>
      <c r="AR227" s="144" t="s">
        <v>350</v>
      </c>
      <c r="AT227" s="144" t="s">
        <v>194</v>
      </c>
      <c r="AU227" s="144" t="s">
        <v>89</v>
      </c>
      <c r="AY227" s="18" t="s">
        <v>192</v>
      </c>
      <c r="BE227" s="145">
        <f>IF(N227="základní",J227,0)</f>
        <v>0</v>
      </c>
      <c r="BF227" s="145">
        <f>IF(N227="snížená",J227,0)</f>
        <v>0</v>
      </c>
      <c r="BG227" s="145">
        <f>IF(N227="zákl. přenesená",J227,0)</f>
        <v>0</v>
      </c>
      <c r="BH227" s="145">
        <f>IF(N227="sníž. přenesená",J227,0)</f>
        <v>0</v>
      </c>
      <c r="BI227" s="145">
        <f>IF(N227="nulová",J227,0)</f>
        <v>0</v>
      </c>
      <c r="BJ227" s="18" t="s">
        <v>22</v>
      </c>
      <c r="BK227" s="145">
        <f>ROUND(I227*H227,2)</f>
        <v>0</v>
      </c>
      <c r="BL227" s="18" t="s">
        <v>350</v>
      </c>
      <c r="BM227" s="144" t="s">
        <v>7442</v>
      </c>
    </row>
    <row r="228" spans="2:65" s="1" customFormat="1" ht="10.199999999999999" x14ac:dyDescent="0.2">
      <c r="B228" s="33"/>
      <c r="D228" s="146" t="s">
        <v>201</v>
      </c>
      <c r="F228" s="147" t="s">
        <v>7443</v>
      </c>
      <c r="I228" s="148"/>
      <c r="L228" s="33"/>
      <c r="M228" s="149"/>
      <c r="T228" s="54"/>
      <c r="AT228" s="18" t="s">
        <v>201</v>
      </c>
      <c r="AU228" s="18" t="s">
        <v>89</v>
      </c>
    </row>
    <row r="229" spans="2:65" s="1" customFormat="1" ht="16.5" customHeight="1" x14ac:dyDescent="0.2">
      <c r="B229" s="33"/>
      <c r="C229" s="133" t="s">
        <v>802</v>
      </c>
      <c r="D229" s="133" t="s">
        <v>194</v>
      </c>
      <c r="E229" s="134" t="s">
        <v>7444</v>
      </c>
      <c r="F229" s="135" t="s">
        <v>7445</v>
      </c>
      <c r="G229" s="136" t="s">
        <v>269</v>
      </c>
      <c r="H229" s="137">
        <v>220</v>
      </c>
      <c r="I229" s="138"/>
      <c r="J229" s="139">
        <f>ROUND(I229*H229,2)</f>
        <v>0</v>
      </c>
      <c r="K229" s="135" t="s">
        <v>198</v>
      </c>
      <c r="L229" s="33"/>
      <c r="M229" s="140" t="s">
        <v>20</v>
      </c>
      <c r="N229" s="141" t="s">
        <v>51</v>
      </c>
      <c r="P229" s="142">
        <f>O229*H229</f>
        <v>0</v>
      </c>
      <c r="Q229" s="142">
        <v>6.0000000000000002E-5</v>
      </c>
      <c r="R229" s="142">
        <f>Q229*H229</f>
        <v>1.32E-2</v>
      </c>
      <c r="S229" s="142">
        <v>0</v>
      </c>
      <c r="T229" s="143">
        <f>S229*H229</f>
        <v>0</v>
      </c>
      <c r="AR229" s="144" t="s">
        <v>350</v>
      </c>
      <c r="AT229" s="144" t="s">
        <v>194</v>
      </c>
      <c r="AU229" s="144" t="s">
        <v>89</v>
      </c>
      <c r="AY229" s="18" t="s">
        <v>192</v>
      </c>
      <c r="BE229" s="145">
        <f>IF(N229="základní",J229,0)</f>
        <v>0</v>
      </c>
      <c r="BF229" s="145">
        <f>IF(N229="snížená",J229,0)</f>
        <v>0</v>
      </c>
      <c r="BG229" s="145">
        <f>IF(N229="zákl. přenesená",J229,0)</f>
        <v>0</v>
      </c>
      <c r="BH229" s="145">
        <f>IF(N229="sníž. přenesená",J229,0)</f>
        <v>0</v>
      </c>
      <c r="BI229" s="145">
        <f>IF(N229="nulová",J229,0)</f>
        <v>0</v>
      </c>
      <c r="BJ229" s="18" t="s">
        <v>22</v>
      </c>
      <c r="BK229" s="145">
        <f>ROUND(I229*H229,2)</f>
        <v>0</v>
      </c>
      <c r="BL229" s="18" t="s">
        <v>350</v>
      </c>
      <c r="BM229" s="144" t="s">
        <v>7446</v>
      </c>
    </row>
    <row r="230" spans="2:65" s="1" customFormat="1" ht="10.199999999999999" x14ac:dyDescent="0.2">
      <c r="B230" s="33"/>
      <c r="D230" s="146" t="s">
        <v>201</v>
      </c>
      <c r="F230" s="147" t="s">
        <v>7447</v>
      </c>
      <c r="I230" s="148"/>
      <c r="L230" s="33"/>
      <c r="M230" s="149"/>
      <c r="T230" s="54"/>
      <c r="AT230" s="18" t="s">
        <v>201</v>
      </c>
      <c r="AU230" s="18" t="s">
        <v>89</v>
      </c>
    </row>
    <row r="231" spans="2:65" s="1" customFormat="1" ht="16.5" customHeight="1" x14ac:dyDescent="0.2">
      <c r="B231" s="33"/>
      <c r="C231" s="133" t="s">
        <v>808</v>
      </c>
      <c r="D231" s="133" t="s">
        <v>194</v>
      </c>
      <c r="E231" s="134" t="s">
        <v>7448</v>
      </c>
      <c r="F231" s="135" t="s">
        <v>7449</v>
      </c>
      <c r="G231" s="136" t="s">
        <v>487</v>
      </c>
      <c r="H231" s="137">
        <v>1</v>
      </c>
      <c r="I231" s="138"/>
      <c r="J231" s="139">
        <f>ROUND(I231*H231,2)</f>
        <v>0</v>
      </c>
      <c r="K231" s="135" t="s">
        <v>198</v>
      </c>
      <c r="L231" s="33"/>
      <c r="M231" s="140" t="s">
        <v>20</v>
      </c>
      <c r="N231" s="141" t="s">
        <v>51</v>
      </c>
      <c r="P231" s="142">
        <f>O231*H231</f>
        <v>0</v>
      </c>
      <c r="Q231" s="142">
        <v>1.6000000000000001E-3</v>
      </c>
      <c r="R231" s="142">
        <f>Q231*H231</f>
        <v>1.6000000000000001E-3</v>
      </c>
      <c r="S231" s="142">
        <v>0</v>
      </c>
      <c r="T231" s="143">
        <f>S231*H231</f>
        <v>0</v>
      </c>
      <c r="AR231" s="144" t="s">
        <v>350</v>
      </c>
      <c r="AT231" s="144" t="s">
        <v>194</v>
      </c>
      <c r="AU231" s="144" t="s">
        <v>89</v>
      </c>
      <c r="AY231" s="18" t="s">
        <v>192</v>
      </c>
      <c r="BE231" s="145">
        <f>IF(N231="základní",J231,0)</f>
        <v>0</v>
      </c>
      <c r="BF231" s="145">
        <f>IF(N231="snížená",J231,0)</f>
        <v>0</v>
      </c>
      <c r="BG231" s="145">
        <f>IF(N231="zákl. přenesená",J231,0)</f>
        <v>0</v>
      </c>
      <c r="BH231" s="145">
        <f>IF(N231="sníž. přenesená",J231,0)</f>
        <v>0</v>
      </c>
      <c r="BI231" s="145">
        <f>IF(N231="nulová",J231,0)</f>
        <v>0</v>
      </c>
      <c r="BJ231" s="18" t="s">
        <v>22</v>
      </c>
      <c r="BK231" s="145">
        <f>ROUND(I231*H231,2)</f>
        <v>0</v>
      </c>
      <c r="BL231" s="18" t="s">
        <v>350</v>
      </c>
      <c r="BM231" s="144" t="s">
        <v>7450</v>
      </c>
    </row>
    <row r="232" spans="2:65" s="1" customFormat="1" ht="10.199999999999999" x14ac:dyDescent="0.2">
      <c r="B232" s="33"/>
      <c r="D232" s="146" t="s">
        <v>201</v>
      </c>
      <c r="F232" s="147" t="s">
        <v>7451</v>
      </c>
      <c r="I232" s="148"/>
      <c r="L232" s="33"/>
      <c r="M232" s="149"/>
      <c r="T232" s="54"/>
      <c r="AT232" s="18" t="s">
        <v>201</v>
      </c>
      <c r="AU232" s="18" t="s">
        <v>89</v>
      </c>
    </row>
    <row r="233" spans="2:65" s="1" customFormat="1" ht="16.5" customHeight="1" x14ac:dyDescent="0.2">
      <c r="B233" s="33"/>
      <c r="C233" s="133" t="s">
        <v>841</v>
      </c>
      <c r="D233" s="133" t="s">
        <v>194</v>
      </c>
      <c r="E233" s="134" t="s">
        <v>7452</v>
      </c>
      <c r="F233" s="135" t="s">
        <v>7453</v>
      </c>
      <c r="G233" s="136" t="s">
        <v>487</v>
      </c>
      <c r="H233" s="137">
        <v>1</v>
      </c>
      <c r="I233" s="138"/>
      <c r="J233" s="139">
        <f>ROUND(I233*H233,2)</f>
        <v>0</v>
      </c>
      <c r="K233" s="135" t="s">
        <v>198</v>
      </c>
      <c r="L233" s="33"/>
      <c r="M233" s="140" t="s">
        <v>20</v>
      </c>
      <c r="N233" s="141" t="s">
        <v>51</v>
      </c>
      <c r="P233" s="142">
        <f>O233*H233</f>
        <v>0</v>
      </c>
      <c r="Q233" s="142">
        <v>4.8999999999999998E-3</v>
      </c>
      <c r="R233" s="142">
        <f>Q233*H233</f>
        <v>4.8999999999999998E-3</v>
      </c>
      <c r="S233" s="142">
        <v>0</v>
      </c>
      <c r="T233" s="143">
        <f>S233*H233</f>
        <v>0</v>
      </c>
      <c r="AR233" s="144" t="s">
        <v>350</v>
      </c>
      <c r="AT233" s="144" t="s">
        <v>194</v>
      </c>
      <c r="AU233" s="144" t="s">
        <v>89</v>
      </c>
      <c r="AY233" s="18" t="s">
        <v>192</v>
      </c>
      <c r="BE233" s="145">
        <f>IF(N233="základní",J233,0)</f>
        <v>0</v>
      </c>
      <c r="BF233" s="145">
        <f>IF(N233="snížená",J233,0)</f>
        <v>0</v>
      </c>
      <c r="BG233" s="145">
        <f>IF(N233="zákl. přenesená",J233,0)</f>
        <v>0</v>
      </c>
      <c r="BH233" s="145">
        <f>IF(N233="sníž. přenesená",J233,0)</f>
        <v>0</v>
      </c>
      <c r="BI233" s="145">
        <f>IF(N233="nulová",J233,0)</f>
        <v>0</v>
      </c>
      <c r="BJ233" s="18" t="s">
        <v>22</v>
      </c>
      <c r="BK233" s="145">
        <f>ROUND(I233*H233,2)</f>
        <v>0</v>
      </c>
      <c r="BL233" s="18" t="s">
        <v>350</v>
      </c>
      <c r="BM233" s="144" t="s">
        <v>7454</v>
      </c>
    </row>
    <row r="234" spans="2:65" s="1" customFormat="1" ht="10.199999999999999" x14ac:dyDescent="0.2">
      <c r="B234" s="33"/>
      <c r="D234" s="146" t="s">
        <v>201</v>
      </c>
      <c r="F234" s="147" t="s">
        <v>7455</v>
      </c>
      <c r="I234" s="148"/>
      <c r="L234" s="33"/>
      <c r="M234" s="149"/>
      <c r="T234" s="54"/>
      <c r="AT234" s="18" t="s">
        <v>201</v>
      </c>
      <c r="AU234" s="18" t="s">
        <v>89</v>
      </c>
    </row>
    <row r="235" spans="2:65" s="1" customFormat="1" ht="21.75" customHeight="1" x14ac:dyDescent="0.2">
      <c r="B235" s="33"/>
      <c r="C235" s="133" t="s">
        <v>848</v>
      </c>
      <c r="D235" s="133" t="s">
        <v>194</v>
      </c>
      <c r="E235" s="134" t="s">
        <v>7456</v>
      </c>
      <c r="F235" s="135" t="s">
        <v>7457</v>
      </c>
      <c r="G235" s="136" t="s">
        <v>487</v>
      </c>
      <c r="H235" s="137">
        <v>1</v>
      </c>
      <c r="I235" s="138"/>
      <c r="J235" s="139">
        <f>ROUND(I235*H235,2)</f>
        <v>0</v>
      </c>
      <c r="K235" s="135" t="s">
        <v>198</v>
      </c>
      <c r="L235" s="33"/>
      <c r="M235" s="140" t="s">
        <v>20</v>
      </c>
      <c r="N235" s="141" t="s">
        <v>51</v>
      </c>
      <c r="P235" s="142">
        <f>O235*H235</f>
        <v>0</v>
      </c>
      <c r="Q235" s="142">
        <v>9.1000000000000004E-3</v>
      </c>
      <c r="R235" s="142">
        <f>Q235*H235</f>
        <v>9.1000000000000004E-3</v>
      </c>
      <c r="S235" s="142">
        <v>0</v>
      </c>
      <c r="T235" s="143">
        <f>S235*H235</f>
        <v>0</v>
      </c>
      <c r="AR235" s="144" t="s">
        <v>350</v>
      </c>
      <c r="AT235" s="144" t="s">
        <v>194</v>
      </c>
      <c r="AU235" s="144" t="s">
        <v>89</v>
      </c>
      <c r="AY235" s="18" t="s">
        <v>192</v>
      </c>
      <c r="BE235" s="145">
        <f>IF(N235="základní",J235,0)</f>
        <v>0</v>
      </c>
      <c r="BF235" s="145">
        <f>IF(N235="snížená",J235,0)</f>
        <v>0</v>
      </c>
      <c r="BG235" s="145">
        <f>IF(N235="zákl. přenesená",J235,0)</f>
        <v>0</v>
      </c>
      <c r="BH235" s="145">
        <f>IF(N235="sníž. přenesená",J235,0)</f>
        <v>0</v>
      </c>
      <c r="BI235" s="145">
        <f>IF(N235="nulová",J235,0)</f>
        <v>0</v>
      </c>
      <c r="BJ235" s="18" t="s">
        <v>22</v>
      </c>
      <c r="BK235" s="145">
        <f>ROUND(I235*H235,2)</f>
        <v>0</v>
      </c>
      <c r="BL235" s="18" t="s">
        <v>350</v>
      </c>
      <c r="BM235" s="144" t="s">
        <v>7458</v>
      </c>
    </row>
    <row r="236" spans="2:65" s="1" customFormat="1" ht="10.199999999999999" x14ac:dyDescent="0.2">
      <c r="B236" s="33"/>
      <c r="D236" s="146" t="s">
        <v>201</v>
      </c>
      <c r="F236" s="147" t="s">
        <v>7459</v>
      </c>
      <c r="I236" s="148"/>
      <c r="L236" s="33"/>
      <c r="M236" s="149"/>
      <c r="T236" s="54"/>
      <c r="AT236" s="18" t="s">
        <v>201</v>
      </c>
      <c r="AU236" s="18" t="s">
        <v>89</v>
      </c>
    </row>
    <row r="237" spans="2:65" s="1" customFormat="1" ht="21.75" customHeight="1" x14ac:dyDescent="0.2">
      <c r="B237" s="33"/>
      <c r="C237" s="133" t="s">
        <v>861</v>
      </c>
      <c r="D237" s="133" t="s">
        <v>194</v>
      </c>
      <c r="E237" s="134" t="s">
        <v>7460</v>
      </c>
      <c r="F237" s="135" t="s">
        <v>7461</v>
      </c>
      <c r="G237" s="136" t="s">
        <v>487</v>
      </c>
      <c r="H237" s="137">
        <v>1</v>
      </c>
      <c r="I237" s="138"/>
      <c r="J237" s="139">
        <f>ROUND(I237*H237,2)</f>
        <v>0</v>
      </c>
      <c r="K237" s="135" t="s">
        <v>198</v>
      </c>
      <c r="L237" s="33"/>
      <c r="M237" s="140" t="s">
        <v>20</v>
      </c>
      <c r="N237" s="141" t="s">
        <v>51</v>
      </c>
      <c r="P237" s="142">
        <f>O237*H237</f>
        <v>0</v>
      </c>
      <c r="Q237" s="142">
        <v>1.0699999999999999E-2</v>
      </c>
      <c r="R237" s="142">
        <f>Q237*H237</f>
        <v>1.0699999999999999E-2</v>
      </c>
      <c r="S237" s="142">
        <v>0</v>
      </c>
      <c r="T237" s="143">
        <f>S237*H237</f>
        <v>0</v>
      </c>
      <c r="AR237" s="144" t="s">
        <v>350</v>
      </c>
      <c r="AT237" s="144" t="s">
        <v>194</v>
      </c>
      <c r="AU237" s="144" t="s">
        <v>89</v>
      </c>
      <c r="AY237" s="18" t="s">
        <v>192</v>
      </c>
      <c r="BE237" s="145">
        <f>IF(N237="základní",J237,0)</f>
        <v>0</v>
      </c>
      <c r="BF237" s="145">
        <f>IF(N237="snížená",J237,0)</f>
        <v>0</v>
      </c>
      <c r="BG237" s="145">
        <f>IF(N237="zákl. přenesená",J237,0)</f>
        <v>0</v>
      </c>
      <c r="BH237" s="145">
        <f>IF(N237="sníž. přenesená",J237,0)</f>
        <v>0</v>
      </c>
      <c r="BI237" s="145">
        <f>IF(N237="nulová",J237,0)</f>
        <v>0</v>
      </c>
      <c r="BJ237" s="18" t="s">
        <v>22</v>
      </c>
      <c r="BK237" s="145">
        <f>ROUND(I237*H237,2)</f>
        <v>0</v>
      </c>
      <c r="BL237" s="18" t="s">
        <v>350</v>
      </c>
      <c r="BM237" s="144" t="s">
        <v>7462</v>
      </c>
    </row>
    <row r="238" spans="2:65" s="1" customFormat="1" ht="10.199999999999999" x14ac:dyDescent="0.2">
      <c r="B238" s="33"/>
      <c r="D238" s="146" t="s">
        <v>201</v>
      </c>
      <c r="F238" s="147" t="s">
        <v>7463</v>
      </c>
      <c r="I238" s="148"/>
      <c r="L238" s="33"/>
      <c r="M238" s="149"/>
      <c r="T238" s="54"/>
      <c r="AT238" s="18" t="s">
        <v>201</v>
      </c>
      <c r="AU238" s="18" t="s">
        <v>89</v>
      </c>
    </row>
    <row r="239" spans="2:65" s="1" customFormat="1" ht="16.5" customHeight="1" x14ac:dyDescent="0.2">
      <c r="B239" s="33"/>
      <c r="C239" s="133" t="s">
        <v>866</v>
      </c>
      <c r="D239" s="133" t="s">
        <v>194</v>
      </c>
      <c r="E239" s="134" t="s">
        <v>7464</v>
      </c>
      <c r="F239" s="135" t="s">
        <v>7465</v>
      </c>
      <c r="G239" s="136" t="s">
        <v>487</v>
      </c>
      <c r="H239" s="137">
        <v>18</v>
      </c>
      <c r="I239" s="138"/>
      <c r="J239" s="139">
        <f>ROUND(I239*H239,2)</f>
        <v>0</v>
      </c>
      <c r="K239" s="135" t="s">
        <v>198</v>
      </c>
      <c r="L239" s="33"/>
      <c r="M239" s="140" t="s">
        <v>20</v>
      </c>
      <c r="N239" s="141" t="s">
        <v>51</v>
      </c>
      <c r="P239" s="142">
        <f>O239*H239</f>
        <v>0</v>
      </c>
      <c r="Q239" s="142">
        <v>6.9999999999999994E-5</v>
      </c>
      <c r="R239" s="142">
        <f>Q239*H239</f>
        <v>1.2599999999999998E-3</v>
      </c>
      <c r="S239" s="142">
        <v>0</v>
      </c>
      <c r="T239" s="143">
        <f>S239*H239</f>
        <v>0</v>
      </c>
      <c r="AR239" s="144" t="s">
        <v>350</v>
      </c>
      <c r="AT239" s="144" t="s">
        <v>194</v>
      </c>
      <c r="AU239" s="144" t="s">
        <v>89</v>
      </c>
      <c r="AY239" s="18" t="s">
        <v>192</v>
      </c>
      <c r="BE239" s="145">
        <f>IF(N239="základní",J239,0)</f>
        <v>0</v>
      </c>
      <c r="BF239" s="145">
        <f>IF(N239="snížená",J239,0)</f>
        <v>0</v>
      </c>
      <c r="BG239" s="145">
        <f>IF(N239="zákl. přenesená",J239,0)</f>
        <v>0</v>
      </c>
      <c r="BH239" s="145">
        <f>IF(N239="sníž. přenesená",J239,0)</f>
        <v>0</v>
      </c>
      <c r="BI239" s="145">
        <f>IF(N239="nulová",J239,0)</f>
        <v>0</v>
      </c>
      <c r="BJ239" s="18" t="s">
        <v>22</v>
      </c>
      <c r="BK239" s="145">
        <f>ROUND(I239*H239,2)</f>
        <v>0</v>
      </c>
      <c r="BL239" s="18" t="s">
        <v>350</v>
      </c>
      <c r="BM239" s="144" t="s">
        <v>7466</v>
      </c>
    </row>
    <row r="240" spans="2:65" s="1" customFormat="1" ht="10.199999999999999" x14ac:dyDescent="0.2">
      <c r="B240" s="33"/>
      <c r="D240" s="146" t="s">
        <v>201</v>
      </c>
      <c r="F240" s="147" t="s">
        <v>7467</v>
      </c>
      <c r="I240" s="148"/>
      <c r="L240" s="33"/>
      <c r="M240" s="149"/>
      <c r="T240" s="54"/>
      <c r="AT240" s="18" t="s">
        <v>201</v>
      </c>
      <c r="AU240" s="18" t="s">
        <v>89</v>
      </c>
    </row>
    <row r="241" spans="2:65" s="1" customFormat="1" ht="16.5" customHeight="1" x14ac:dyDescent="0.2">
      <c r="B241" s="33"/>
      <c r="C241" s="133" t="s">
        <v>871</v>
      </c>
      <c r="D241" s="133" t="s">
        <v>194</v>
      </c>
      <c r="E241" s="134" t="s">
        <v>7468</v>
      </c>
      <c r="F241" s="135" t="s">
        <v>7469</v>
      </c>
      <c r="G241" s="136" t="s">
        <v>487</v>
      </c>
      <c r="H241" s="137">
        <v>9</v>
      </c>
      <c r="I241" s="138"/>
      <c r="J241" s="139">
        <f>ROUND(I241*H241,2)</f>
        <v>0</v>
      </c>
      <c r="K241" s="135" t="s">
        <v>198</v>
      </c>
      <c r="L241" s="33"/>
      <c r="M241" s="140" t="s">
        <v>20</v>
      </c>
      <c r="N241" s="141" t="s">
        <v>51</v>
      </c>
      <c r="P241" s="142">
        <f>O241*H241</f>
        <v>0</v>
      </c>
      <c r="Q241" s="142">
        <v>1.2E-4</v>
      </c>
      <c r="R241" s="142">
        <f>Q241*H241</f>
        <v>1.08E-3</v>
      </c>
      <c r="S241" s="142">
        <v>0</v>
      </c>
      <c r="T241" s="143">
        <f>S241*H241</f>
        <v>0</v>
      </c>
      <c r="AR241" s="144" t="s">
        <v>350</v>
      </c>
      <c r="AT241" s="144" t="s">
        <v>194</v>
      </c>
      <c r="AU241" s="144" t="s">
        <v>89</v>
      </c>
      <c r="AY241" s="18" t="s">
        <v>192</v>
      </c>
      <c r="BE241" s="145">
        <f>IF(N241="základní",J241,0)</f>
        <v>0</v>
      </c>
      <c r="BF241" s="145">
        <f>IF(N241="snížená",J241,0)</f>
        <v>0</v>
      </c>
      <c r="BG241" s="145">
        <f>IF(N241="zákl. přenesená",J241,0)</f>
        <v>0</v>
      </c>
      <c r="BH241" s="145">
        <f>IF(N241="sníž. přenesená",J241,0)</f>
        <v>0</v>
      </c>
      <c r="BI241" s="145">
        <f>IF(N241="nulová",J241,0)</f>
        <v>0</v>
      </c>
      <c r="BJ241" s="18" t="s">
        <v>22</v>
      </c>
      <c r="BK241" s="145">
        <f>ROUND(I241*H241,2)</f>
        <v>0</v>
      </c>
      <c r="BL241" s="18" t="s">
        <v>350</v>
      </c>
      <c r="BM241" s="144" t="s">
        <v>7470</v>
      </c>
    </row>
    <row r="242" spans="2:65" s="1" customFormat="1" ht="10.199999999999999" x14ac:dyDescent="0.2">
      <c r="B242" s="33"/>
      <c r="D242" s="146" t="s">
        <v>201</v>
      </c>
      <c r="F242" s="147" t="s">
        <v>7471</v>
      </c>
      <c r="I242" s="148"/>
      <c r="L242" s="33"/>
      <c r="M242" s="149"/>
      <c r="T242" s="54"/>
      <c r="AT242" s="18" t="s">
        <v>201</v>
      </c>
      <c r="AU242" s="18" t="s">
        <v>89</v>
      </c>
    </row>
    <row r="243" spans="2:65" s="1" customFormat="1" ht="16.5" customHeight="1" x14ac:dyDescent="0.2">
      <c r="B243" s="33"/>
      <c r="C243" s="185" t="s">
        <v>875</v>
      </c>
      <c r="D243" s="185" t="s">
        <v>1615</v>
      </c>
      <c r="E243" s="186" t="s">
        <v>7472</v>
      </c>
      <c r="F243" s="187" t="s">
        <v>7473</v>
      </c>
      <c r="G243" s="188" t="s">
        <v>5389</v>
      </c>
      <c r="H243" s="189">
        <v>70</v>
      </c>
      <c r="I243" s="190"/>
      <c r="J243" s="191">
        <f t="shared" ref="J243:J258" si="20">ROUND(I243*H243,2)</f>
        <v>0</v>
      </c>
      <c r="K243" s="187" t="s">
        <v>198</v>
      </c>
      <c r="L243" s="192"/>
      <c r="M243" s="193" t="s">
        <v>20</v>
      </c>
      <c r="N243" s="194" t="s">
        <v>51</v>
      </c>
      <c r="P243" s="142">
        <f t="shared" ref="P243:P258" si="21">O243*H243</f>
        <v>0</v>
      </c>
      <c r="Q243" s="142">
        <v>1E-3</v>
      </c>
      <c r="R243" s="142">
        <f t="shared" ref="R243:R258" si="22">Q243*H243</f>
        <v>7.0000000000000007E-2</v>
      </c>
      <c r="S243" s="142">
        <v>0</v>
      </c>
      <c r="T243" s="143">
        <f t="shared" ref="T243:T258" si="23">S243*H243</f>
        <v>0</v>
      </c>
      <c r="AR243" s="144" t="s">
        <v>490</v>
      </c>
      <c r="AT243" s="144" t="s">
        <v>1615</v>
      </c>
      <c r="AU243" s="144" t="s">
        <v>89</v>
      </c>
      <c r="AY243" s="18" t="s">
        <v>192</v>
      </c>
      <c r="BE243" s="145">
        <f t="shared" ref="BE243:BE258" si="24">IF(N243="základní",J243,0)</f>
        <v>0</v>
      </c>
      <c r="BF243" s="145">
        <f t="shared" ref="BF243:BF258" si="25">IF(N243="snížená",J243,0)</f>
        <v>0</v>
      </c>
      <c r="BG243" s="145">
        <f t="shared" ref="BG243:BG258" si="26">IF(N243="zákl. přenesená",J243,0)</f>
        <v>0</v>
      </c>
      <c r="BH243" s="145">
        <f t="shared" ref="BH243:BH258" si="27">IF(N243="sníž. přenesená",J243,0)</f>
        <v>0</v>
      </c>
      <c r="BI243" s="145">
        <f t="shared" ref="BI243:BI258" si="28">IF(N243="nulová",J243,0)</f>
        <v>0</v>
      </c>
      <c r="BJ243" s="18" t="s">
        <v>22</v>
      </c>
      <c r="BK243" s="145">
        <f t="shared" ref="BK243:BK258" si="29">ROUND(I243*H243,2)</f>
        <v>0</v>
      </c>
      <c r="BL243" s="18" t="s">
        <v>350</v>
      </c>
      <c r="BM243" s="144" t="s">
        <v>7474</v>
      </c>
    </row>
    <row r="244" spans="2:65" s="1" customFormat="1" ht="90" customHeight="1" x14ac:dyDescent="0.2">
      <c r="B244" s="33"/>
      <c r="C244" s="133" t="s">
        <v>879</v>
      </c>
      <c r="D244" s="133" t="s">
        <v>194</v>
      </c>
      <c r="E244" s="134" t="s">
        <v>7475</v>
      </c>
      <c r="F244" s="135" t="s">
        <v>7476</v>
      </c>
      <c r="G244" s="136" t="s">
        <v>487</v>
      </c>
      <c r="H244" s="137">
        <v>4</v>
      </c>
      <c r="I244" s="138"/>
      <c r="J244" s="139">
        <f t="shared" si="20"/>
        <v>0</v>
      </c>
      <c r="K244" s="135" t="s">
        <v>20</v>
      </c>
      <c r="L244" s="33"/>
      <c r="M244" s="140" t="s">
        <v>20</v>
      </c>
      <c r="N244" s="141" t="s">
        <v>51</v>
      </c>
      <c r="P244" s="142">
        <f t="shared" si="21"/>
        <v>0</v>
      </c>
      <c r="Q244" s="142">
        <v>2.2929999999999999E-2</v>
      </c>
      <c r="R244" s="142">
        <f t="shared" si="22"/>
        <v>9.1719999999999996E-2</v>
      </c>
      <c r="S244" s="142">
        <v>0</v>
      </c>
      <c r="T244" s="143">
        <f t="shared" si="23"/>
        <v>0</v>
      </c>
      <c r="AR244" s="144" t="s">
        <v>350</v>
      </c>
      <c r="AT244" s="144" t="s">
        <v>194</v>
      </c>
      <c r="AU244" s="144" t="s">
        <v>89</v>
      </c>
      <c r="AY244" s="18" t="s">
        <v>192</v>
      </c>
      <c r="BE244" s="145">
        <f t="shared" si="24"/>
        <v>0</v>
      </c>
      <c r="BF244" s="145">
        <f t="shared" si="25"/>
        <v>0</v>
      </c>
      <c r="BG244" s="145">
        <f t="shared" si="26"/>
        <v>0</v>
      </c>
      <c r="BH244" s="145">
        <f t="shared" si="27"/>
        <v>0</v>
      </c>
      <c r="BI244" s="145">
        <f t="shared" si="28"/>
        <v>0</v>
      </c>
      <c r="BJ244" s="18" t="s">
        <v>22</v>
      </c>
      <c r="BK244" s="145">
        <f t="shared" si="29"/>
        <v>0</v>
      </c>
      <c r="BL244" s="18" t="s">
        <v>350</v>
      </c>
      <c r="BM244" s="144" t="s">
        <v>7477</v>
      </c>
    </row>
    <row r="245" spans="2:65" s="1" customFormat="1" ht="90" customHeight="1" x14ac:dyDescent="0.2">
      <c r="B245" s="33"/>
      <c r="C245" s="133" t="s">
        <v>885</v>
      </c>
      <c r="D245" s="133" t="s">
        <v>194</v>
      </c>
      <c r="E245" s="134" t="s">
        <v>7478</v>
      </c>
      <c r="F245" s="135" t="s">
        <v>7479</v>
      </c>
      <c r="G245" s="136" t="s">
        <v>487</v>
      </c>
      <c r="H245" s="137">
        <v>1</v>
      </c>
      <c r="I245" s="138"/>
      <c r="J245" s="139">
        <f t="shared" si="20"/>
        <v>0</v>
      </c>
      <c r="K245" s="135" t="s">
        <v>20</v>
      </c>
      <c r="L245" s="33"/>
      <c r="M245" s="140" t="s">
        <v>20</v>
      </c>
      <c r="N245" s="141" t="s">
        <v>51</v>
      </c>
      <c r="P245" s="142">
        <f t="shared" si="21"/>
        <v>0</v>
      </c>
      <c r="Q245" s="142">
        <v>2.2929999999999999E-2</v>
      </c>
      <c r="R245" s="142">
        <f t="shared" si="22"/>
        <v>2.2929999999999999E-2</v>
      </c>
      <c r="S245" s="142">
        <v>0</v>
      </c>
      <c r="T245" s="143">
        <f t="shared" si="23"/>
        <v>0</v>
      </c>
      <c r="AR245" s="144" t="s">
        <v>350</v>
      </c>
      <c r="AT245" s="144" t="s">
        <v>194</v>
      </c>
      <c r="AU245" s="144" t="s">
        <v>89</v>
      </c>
      <c r="AY245" s="18" t="s">
        <v>192</v>
      </c>
      <c r="BE245" s="145">
        <f t="shared" si="24"/>
        <v>0</v>
      </c>
      <c r="BF245" s="145">
        <f t="shared" si="25"/>
        <v>0</v>
      </c>
      <c r="BG245" s="145">
        <f t="shared" si="26"/>
        <v>0</v>
      </c>
      <c r="BH245" s="145">
        <f t="shared" si="27"/>
        <v>0</v>
      </c>
      <c r="BI245" s="145">
        <f t="shared" si="28"/>
        <v>0</v>
      </c>
      <c r="BJ245" s="18" t="s">
        <v>22</v>
      </c>
      <c r="BK245" s="145">
        <f t="shared" si="29"/>
        <v>0</v>
      </c>
      <c r="BL245" s="18" t="s">
        <v>350</v>
      </c>
      <c r="BM245" s="144" t="s">
        <v>7480</v>
      </c>
    </row>
    <row r="246" spans="2:65" s="1" customFormat="1" ht="90" customHeight="1" x14ac:dyDescent="0.2">
      <c r="B246" s="33"/>
      <c r="C246" s="133" t="s">
        <v>889</v>
      </c>
      <c r="D246" s="133" t="s">
        <v>194</v>
      </c>
      <c r="E246" s="134" t="s">
        <v>7481</v>
      </c>
      <c r="F246" s="135" t="s">
        <v>7482</v>
      </c>
      <c r="G246" s="136" t="s">
        <v>487</v>
      </c>
      <c r="H246" s="137">
        <v>2</v>
      </c>
      <c r="I246" s="138"/>
      <c r="J246" s="139">
        <f t="shared" si="20"/>
        <v>0</v>
      </c>
      <c r="K246" s="135" t="s">
        <v>20</v>
      </c>
      <c r="L246" s="33"/>
      <c r="M246" s="140" t="s">
        <v>20</v>
      </c>
      <c r="N246" s="141" t="s">
        <v>51</v>
      </c>
      <c r="P246" s="142">
        <f t="shared" si="21"/>
        <v>0</v>
      </c>
      <c r="Q246" s="142">
        <v>2.2929999999999999E-2</v>
      </c>
      <c r="R246" s="142">
        <f t="shared" si="22"/>
        <v>4.5859999999999998E-2</v>
      </c>
      <c r="S246" s="142">
        <v>0</v>
      </c>
      <c r="T246" s="143">
        <f t="shared" si="23"/>
        <v>0</v>
      </c>
      <c r="AR246" s="144" t="s">
        <v>350</v>
      </c>
      <c r="AT246" s="144" t="s">
        <v>194</v>
      </c>
      <c r="AU246" s="144" t="s">
        <v>89</v>
      </c>
      <c r="AY246" s="18" t="s">
        <v>192</v>
      </c>
      <c r="BE246" s="145">
        <f t="shared" si="24"/>
        <v>0</v>
      </c>
      <c r="BF246" s="145">
        <f t="shared" si="25"/>
        <v>0</v>
      </c>
      <c r="BG246" s="145">
        <f t="shared" si="26"/>
        <v>0</v>
      </c>
      <c r="BH246" s="145">
        <f t="shared" si="27"/>
        <v>0</v>
      </c>
      <c r="BI246" s="145">
        <f t="shared" si="28"/>
        <v>0</v>
      </c>
      <c r="BJ246" s="18" t="s">
        <v>22</v>
      </c>
      <c r="BK246" s="145">
        <f t="shared" si="29"/>
        <v>0</v>
      </c>
      <c r="BL246" s="18" t="s">
        <v>350</v>
      </c>
      <c r="BM246" s="144" t="s">
        <v>7483</v>
      </c>
    </row>
    <row r="247" spans="2:65" s="1" customFormat="1" ht="90" customHeight="1" x14ac:dyDescent="0.2">
      <c r="B247" s="33"/>
      <c r="C247" s="133" t="s">
        <v>1895</v>
      </c>
      <c r="D247" s="133" t="s">
        <v>194</v>
      </c>
      <c r="E247" s="134" t="s">
        <v>7484</v>
      </c>
      <c r="F247" s="135" t="s">
        <v>7485</v>
      </c>
      <c r="G247" s="136" t="s">
        <v>487</v>
      </c>
      <c r="H247" s="137">
        <v>1</v>
      </c>
      <c r="I247" s="138"/>
      <c r="J247" s="139">
        <f t="shared" si="20"/>
        <v>0</v>
      </c>
      <c r="K247" s="135" t="s">
        <v>20</v>
      </c>
      <c r="L247" s="33"/>
      <c r="M247" s="140" t="s">
        <v>20</v>
      </c>
      <c r="N247" s="141" t="s">
        <v>51</v>
      </c>
      <c r="P247" s="142">
        <f t="shared" si="21"/>
        <v>0</v>
      </c>
      <c r="Q247" s="142">
        <v>2.2929999999999999E-2</v>
      </c>
      <c r="R247" s="142">
        <f t="shared" si="22"/>
        <v>2.2929999999999999E-2</v>
      </c>
      <c r="S247" s="142">
        <v>0</v>
      </c>
      <c r="T247" s="143">
        <f t="shared" si="23"/>
        <v>0</v>
      </c>
      <c r="AR247" s="144" t="s">
        <v>350</v>
      </c>
      <c r="AT247" s="144" t="s">
        <v>194</v>
      </c>
      <c r="AU247" s="144" t="s">
        <v>89</v>
      </c>
      <c r="AY247" s="18" t="s">
        <v>192</v>
      </c>
      <c r="BE247" s="145">
        <f t="shared" si="24"/>
        <v>0</v>
      </c>
      <c r="BF247" s="145">
        <f t="shared" si="25"/>
        <v>0</v>
      </c>
      <c r="BG247" s="145">
        <f t="shared" si="26"/>
        <v>0</v>
      </c>
      <c r="BH247" s="145">
        <f t="shared" si="27"/>
        <v>0</v>
      </c>
      <c r="BI247" s="145">
        <f t="shared" si="28"/>
        <v>0</v>
      </c>
      <c r="BJ247" s="18" t="s">
        <v>22</v>
      </c>
      <c r="BK247" s="145">
        <f t="shared" si="29"/>
        <v>0</v>
      </c>
      <c r="BL247" s="18" t="s">
        <v>350</v>
      </c>
      <c r="BM247" s="144" t="s">
        <v>7486</v>
      </c>
    </row>
    <row r="248" spans="2:65" s="1" customFormat="1" ht="90" customHeight="1" x14ac:dyDescent="0.2">
      <c r="B248" s="33"/>
      <c r="C248" s="133" t="s">
        <v>1914</v>
      </c>
      <c r="D248" s="133" t="s">
        <v>194</v>
      </c>
      <c r="E248" s="134" t="s">
        <v>7487</v>
      </c>
      <c r="F248" s="135" t="s">
        <v>7488</v>
      </c>
      <c r="G248" s="136" t="s">
        <v>487</v>
      </c>
      <c r="H248" s="137">
        <v>2</v>
      </c>
      <c r="I248" s="138"/>
      <c r="J248" s="139">
        <f t="shared" si="20"/>
        <v>0</v>
      </c>
      <c r="K248" s="135" t="s">
        <v>20</v>
      </c>
      <c r="L248" s="33"/>
      <c r="M248" s="140" t="s">
        <v>20</v>
      </c>
      <c r="N248" s="141" t="s">
        <v>51</v>
      </c>
      <c r="P248" s="142">
        <f t="shared" si="21"/>
        <v>0</v>
      </c>
      <c r="Q248" s="142">
        <v>2.2929999999999999E-2</v>
      </c>
      <c r="R248" s="142">
        <f t="shared" si="22"/>
        <v>4.5859999999999998E-2</v>
      </c>
      <c r="S248" s="142">
        <v>0</v>
      </c>
      <c r="T248" s="143">
        <f t="shared" si="23"/>
        <v>0</v>
      </c>
      <c r="AR248" s="144" t="s">
        <v>350</v>
      </c>
      <c r="AT248" s="144" t="s">
        <v>194</v>
      </c>
      <c r="AU248" s="144" t="s">
        <v>89</v>
      </c>
      <c r="AY248" s="18" t="s">
        <v>192</v>
      </c>
      <c r="BE248" s="145">
        <f t="shared" si="24"/>
        <v>0</v>
      </c>
      <c r="BF248" s="145">
        <f t="shared" si="25"/>
        <v>0</v>
      </c>
      <c r="BG248" s="145">
        <f t="shared" si="26"/>
        <v>0</v>
      </c>
      <c r="BH248" s="145">
        <f t="shared" si="27"/>
        <v>0</v>
      </c>
      <c r="BI248" s="145">
        <f t="shared" si="28"/>
        <v>0</v>
      </c>
      <c r="BJ248" s="18" t="s">
        <v>22</v>
      </c>
      <c r="BK248" s="145">
        <f t="shared" si="29"/>
        <v>0</v>
      </c>
      <c r="BL248" s="18" t="s">
        <v>350</v>
      </c>
      <c r="BM248" s="144" t="s">
        <v>7489</v>
      </c>
    </row>
    <row r="249" spans="2:65" s="1" customFormat="1" ht="90" customHeight="1" x14ac:dyDescent="0.2">
      <c r="B249" s="33"/>
      <c r="C249" s="133" t="s">
        <v>913</v>
      </c>
      <c r="D249" s="133" t="s">
        <v>194</v>
      </c>
      <c r="E249" s="134" t="s">
        <v>7490</v>
      </c>
      <c r="F249" s="135" t="s">
        <v>7491</v>
      </c>
      <c r="G249" s="136" t="s">
        <v>487</v>
      </c>
      <c r="H249" s="137">
        <v>5</v>
      </c>
      <c r="I249" s="138"/>
      <c r="J249" s="139">
        <f t="shared" si="20"/>
        <v>0</v>
      </c>
      <c r="K249" s="135" t="s">
        <v>20</v>
      </c>
      <c r="L249" s="33"/>
      <c r="M249" s="140" t="s">
        <v>20</v>
      </c>
      <c r="N249" s="141" t="s">
        <v>51</v>
      </c>
      <c r="P249" s="142">
        <f t="shared" si="21"/>
        <v>0</v>
      </c>
      <c r="Q249" s="142">
        <v>2.2929999999999999E-2</v>
      </c>
      <c r="R249" s="142">
        <f t="shared" si="22"/>
        <v>0.11465</v>
      </c>
      <c r="S249" s="142">
        <v>0</v>
      </c>
      <c r="T249" s="143">
        <f t="shared" si="23"/>
        <v>0</v>
      </c>
      <c r="AR249" s="144" t="s">
        <v>350</v>
      </c>
      <c r="AT249" s="144" t="s">
        <v>194</v>
      </c>
      <c r="AU249" s="144" t="s">
        <v>89</v>
      </c>
      <c r="AY249" s="18" t="s">
        <v>192</v>
      </c>
      <c r="BE249" s="145">
        <f t="shared" si="24"/>
        <v>0</v>
      </c>
      <c r="BF249" s="145">
        <f t="shared" si="25"/>
        <v>0</v>
      </c>
      <c r="BG249" s="145">
        <f t="shared" si="26"/>
        <v>0</v>
      </c>
      <c r="BH249" s="145">
        <f t="shared" si="27"/>
        <v>0</v>
      </c>
      <c r="BI249" s="145">
        <f t="shared" si="28"/>
        <v>0</v>
      </c>
      <c r="BJ249" s="18" t="s">
        <v>22</v>
      </c>
      <c r="BK249" s="145">
        <f t="shared" si="29"/>
        <v>0</v>
      </c>
      <c r="BL249" s="18" t="s">
        <v>350</v>
      </c>
      <c r="BM249" s="144" t="s">
        <v>7492</v>
      </c>
    </row>
    <row r="250" spans="2:65" s="1" customFormat="1" ht="90" customHeight="1" x14ac:dyDescent="0.2">
      <c r="B250" s="33"/>
      <c r="C250" s="133" t="s">
        <v>918</v>
      </c>
      <c r="D250" s="133" t="s">
        <v>194</v>
      </c>
      <c r="E250" s="134" t="s">
        <v>7493</v>
      </c>
      <c r="F250" s="135" t="s">
        <v>7494</v>
      </c>
      <c r="G250" s="136" t="s">
        <v>487</v>
      </c>
      <c r="H250" s="137">
        <v>1</v>
      </c>
      <c r="I250" s="138"/>
      <c r="J250" s="139">
        <f t="shared" si="20"/>
        <v>0</v>
      </c>
      <c r="K250" s="135" t="s">
        <v>20</v>
      </c>
      <c r="L250" s="33"/>
      <c r="M250" s="140" t="s">
        <v>20</v>
      </c>
      <c r="N250" s="141" t="s">
        <v>51</v>
      </c>
      <c r="P250" s="142">
        <f t="shared" si="21"/>
        <v>0</v>
      </c>
      <c r="Q250" s="142">
        <v>2.2929999999999999E-2</v>
      </c>
      <c r="R250" s="142">
        <f t="shared" si="22"/>
        <v>2.2929999999999999E-2</v>
      </c>
      <c r="S250" s="142">
        <v>0</v>
      </c>
      <c r="T250" s="143">
        <f t="shared" si="23"/>
        <v>0</v>
      </c>
      <c r="AR250" s="144" t="s">
        <v>350</v>
      </c>
      <c r="AT250" s="144" t="s">
        <v>194</v>
      </c>
      <c r="AU250" s="144" t="s">
        <v>89</v>
      </c>
      <c r="AY250" s="18" t="s">
        <v>192</v>
      </c>
      <c r="BE250" s="145">
        <f t="shared" si="24"/>
        <v>0</v>
      </c>
      <c r="BF250" s="145">
        <f t="shared" si="25"/>
        <v>0</v>
      </c>
      <c r="BG250" s="145">
        <f t="shared" si="26"/>
        <v>0</v>
      </c>
      <c r="BH250" s="145">
        <f t="shared" si="27"/>
        <v>0</v>
      </c>
      <c r="BI250" s="145">
        <f t="shared" si="28"/>
        <v>0</v>
      </c>
      <c r="BJ250" s="18" t="s">
        <v>22</v>
      </c>
      <c r="BK250" s="145">
        <f t="shared" si="29"/>
        <v>0</v>
      </c>
      <c r="BL250" s="18" t="s">
        <v>350</v>
      </c>
      <c r="BM250" s="144" t="s">
        <v>7495</v>
      </c>
    </row>
    <row r="251" spans="2:65" s="1" customFormat="1" ht="90" customHeight="1" x14ac:dyDescent="0.2">
      <c r="B251" s="33"/>
      <c r="C251" s="133" t="s">
        <v>924</v>
      </c>
      <c r="D251" s="133" t="s">
        <v>194</v>
      </c>
      <c r="E251" s="134" t="s">
        <v>7496</v>
      </c>
      <c r="F251" s="135" t="s">
        <v>7497</v>
      </c>
      <c r="G251" s="136" t="s">
        <v>487</v>
      </c>
      <c r="H251" s="137">
        <v>2</v>
      </c>
      <c r="I251" s="138"/>
      <c r="J251" s="139">
        <f t="shared" si="20"/>
        <v>0</v>
      </c>
      <c r="K251" s="135" t="s">
        <v>20</v>
      </c>
      <c r="L251" s="33"/>
      <c r="M251" s="140" t="s">
        <v>20</v>
      </c>
      <c r="N251" s="141" t="s">
        <v>51</v>
      </c>
      <c r="P251" s="142">
        <f t="shared" si="21"/>
        <v>0</v>
      </c>
      <c r="Q251" s="142">
        <v>2.2929999999999999E-2</v>
      </c>
      <c r="R251" s="142">
        <f t="shared" si="22"/>
        <v>4.5859999999999998E-2</v>
      </c>
      <c r="S251" s="142">
        <v>0</v>
      </c>
      <c r="T251" s="143">
        <f t="shared" si="23"/>
        <v>0</v>
      </c>
      <c r="AR251" s="144" t="s">
        <v>350</v>
      </c>
      <c r="AT251" s="144" t="s">
        <v>194</v>
      </c>
      <c r="AU251" s="144" t="s">
        <v>89</v>
      </c>
      <c r="AY251" s="18" t="s">
        <v>192</v>
      </c>
      <c r="BE251" s="145">
        <f t="shared" si="24"/>
        <v>0</v>
      </c>
      <c r="BF251" s="145">
        <f t="shared" si="25"/>
        <v>0</v>
      </c>
      <c r="BG251" s="145">
        <f t="shared" si="26"/>
        <v>0</v>
      </c>
      <c r="BH251" s="145">
        <f t="shared" si="27"/>
        <v>0</v>
      </c>
      <c r="BI251" s="145">
        <f t="shared" si="28"/>
        <v>0</v>
      </c>
      <c r="BJ251" s="18" t="s">
        <v>22</v>
      </c>
      <c r="BK251" s="145">
        <f t="shared" si="29"/>
        <v>0</v>
      </c>
      <c r="BL251" s="18" t="s">
        <v>350</v>
      </c>
      <c r="BM251" s="144" t="s">
        <v>7498</v>
      </c>
    </row>
    <row r="252" spans="2:65" s="1" customFormat="1" ht="90" customHeight="1" x14ac:dyDescent="0.2">
      <c r="B252" s="33"/>
      <c r="C252" s="133" t="s">
        <v>936</v>
      </c>
      <c r="D252" s="133" t="s">
        <v>194</v>
      </c>
      <c r="E252" s="134" t="s">
        <v>7499</v>
      </c>
      <c r="F252" s="135" t="s">
        <v>7500</v>
      </c>
      <c r="G252" s="136" t="s">
        <v>487</v>
      </c>
      <c r="H252" s="137">
        <v>2</v>
      </c>
      <c r="I252" s="138"/>
      <c r="J252" s="139">
        <f t="shared" si="20"/>
        <v>0</v>
      </c>
      <c r="K252" s="135" t="s">
        <v>20</v>
      </c>
      <c r="L252" s="33"/>
      <c r="M252" s="140" t="s">
        <v>20</v>
      </c>
      <c r="N252" s="141" t="s">
        <v>51</v>
      </c>
      <c r="P252" s="142">
        <f t="shared" si="21"/>
        <v>0</v>
      </c>
      <c r="Q252" s="142">
        <v>2.2929999999999999E-2</v>
      </c>
      <c r="R252" s="142">
        <f t="shared" si="22"/>
        <v>4.5859999999999998E-2</v>
      </c>
      <c r="S252" s="142">
        <v>0</v>
      </c>
      <c r="T252" s="143">
        <f t="shared" si="23"/>
        <v>0</v>
      </c>
      <c r="AR252" s="144" t="s">
        <v>350</v>
      </c>
      <c r="AT252" s="144" t="s">
        <v>194</v>
      </c>
      <c r="AU252" s="144" t="s">
        <v>89</v>
      </c>
      <c r="AY252" s="18" t="s">
        <v>192</v>
      </c>
      <c r="BE252" s="145">
        <f t="shared" si="24"/>
        <v>0</v>
      </c>
      <c r="BF252" s="145">
        <f t="shared" si="25"/>
        <v>0</v>
      </c>
      <c r="BG252" s="145">
        <f t="shared" si="26"/>
        <v>0</v>
      </c>
      <c r="BH252" s="145">
        <f t="shared" si="27"/>
        <v>0</v>
      </c>
      <c r="BI252" s="145">
        <f t="shared" si="28"/>
        <v>0</v>
      </c>
      <c r="BJ252" s="18" t="s">
        <v>22</v>
      </c>
      <c r="BK252" s="145">
        <f t="shared" si="29"/>
        <v>0</v>
      </c>
      <c r="BL252" s="18" t="s">
        <v>350</v>
      </c>
      <c r="BM252" s="144" t="s">
        <v>7501</v>
      </c>
    </row>
    <row r="253" spans="2:65" s="1" customFormat="1" ht="24.15" customHeight="1" x14ac:dyDescent="0.2">
      <c r="B253" s="33"/>
      <c r="C253" s="133" t="s">
        <v>956</v>
      </c>
      <c r="D253" s="133" t="s">
        <v>194</v>
      </c>
      <c r="E253" s="134" t="s">
        <v>7502</v>
      </c>
      <c r="F253" s="135" t="s">
        <v>7503</v>
      </c>
      <c r="G253" s="136" t="s">
        <v>487</v>
      </c>
      <c r="H253" s="137">
        <v>1</v>
      </c>
      <c r="I253" s="138"/>
      <c r="J253" s="139">
        <f t="shared" si="20"/>
        <v>0</v>
      </c>
      <c r="K253" s="135" t="s">
        <v>20</v>
      </c>
      <c r="L253" s="33"/>
      <c r="M253" s="140" t="s">
        <v>20</v>
      </c>
      <c r="N253" s="141" t="s">
        <v>51</v>
      </c>
      <c r="P253" s="142">
        <f t="shared" si="21"/>
        <v>0</v>
      </c>
      <c r="Q253" s="142">
        <v>2.2929999999999999E-2</v>
      </c>
      <c r="R253" s="142">
        <f t="shared" si="22"/>
        <v>2.2929999999999999E-2</v>
      </c>
      <c r="S253" s="142">
        <v>0</v>
      </c>
      <c r="T253" s="143">
        <f t="shared" si="23"/>
        <v>0</v>
      </c>
      <c r="AR253" s="144" t="s">
        <v>350</v>
      </c>
      <c r="AT253" s="144" t="s">
        <v>194</v>
      </c>
      <c r="AU253" s="144" t="s">
        <v>89</v>
      </c>
      <c r="AY253" s="18" t="s">
        <v>192</v>
      </c>
      <c r="BE253" s="145">
        <f t="shared" si="24"/>
        <v>0</v>
      </c>
      <c r="BF253" s="145">
        <f t="shared" si="25"/>
        <v>0</v>
      </c>
      <c r="BG253" s="145">
        <f t="shared" si="26"/>
        <v>0</v>
      </c>
      <c r="BH253" s="145">
        <f t="shared" si="27"/>
        <v>0</v>
      </c>
      <c r="BI253" s="145">
        <f t="shared" si="28"/>
        <v>0</v>
      </c>
      <c r="BJ253" s="18" t="s">
        <v>22</v>
      </c>
      <c r="BK253" s="145">
        <f t="shared" si="29"/>
        <v>0</v>
      </c>
      <c r="BL253" s="18" t="s">
        <v>350</v>
      </c>
      <c r="BM253" s="144" t="s">
        <v>7504</v>
      </c>
    </row>
    <row r="254" spans="2:65" s="1" customFormat="1" ht="37.799999999999997" customHeight="1" x14ac:dyDescent="0.2">
      <c r="B254" s="33"/>
      <c r="C254" s="133" t="s">
        <v>981</v>
      </c>
      <c r="D254" s="133" t="s">
        <v>194</v>
      </c>
      <c r="E254" s="134" t="s">
        <v>7505</v>
      </c>
      <c r="F254" s="135" t="s">
        <v>7506</v>
      </c>
      <c r="G254" s="136" t="s">
        <v>487</v>
      </c>
      <c r="H254" s="137">
        <v>1</v>
      </c>
      <c r="I254" s="138"/>
      <c r="J254" s="139">
        <f t="shared" si="20"/>
        <v>0</v>
      </c>
      <c r="K254" s="135" t="s">
        <v>20</v>
      </c>
      <c r="L254" s="33"/>
      <c r="M254" s="140" t="s">
        <v>20</v>
      </c>
      <c r="N254" s="141" t="s">
        <v>51</v>
      </c>
      <c r="P254" s="142">
        <f t="shared" si="21"/>
        <v>0</v>
      </c>
      <c r="Q254" s="142">
        <v>2.2929999999999999E-2</v>
      </c>
      <c r="R254" s="142">
        <f t="shared" si="22"/>
        <v>2.2929999999999999E-2</v>
      </c>
      <c r="S254" s="142">
        <v>0</v>
      </c>
      <c r="T254" s="143">
        <f t="shared" si="23"/>
        <v>0</v>
      </c>
      <c r="AR254" s="144" t="s">
        <v>350</v>
      </c>
      <c r="AT254" s="144" t="s">
        <v>194</v>
      </c>
      <c r="AU254" s="144" t="s">
        <v>89</v>
      </c>
      <c r="AY254" s="18" t="s">
        <v>192</v>
      </c>
      <c r="BE254" s="145">
        <f t="shared" si="24"/>
        <v>0</v>
      </c>
      <c r="BF254" s="145">
        <f t="shared" si="25"/>
        <v>0</v>
      </c>
      <c r="BG254" s="145">
        <f t="shared" si="26"/>
        <v>0</v>
      </c>
      <c r="BH254" s="145">
        <f t="shared" si="27"/>
        <v>0</v>
      </c>
      <c r="BI254" s="145">
        <f t="shared" si="28"/>
        <v>0</v>
      </c>
      <c r="BJ254" s="18" t="s">
        <v>22</v>
      </c>
      <c r="BK254" s="145">
        <f t="shared" si="29"/>
        <v>0</v>
      </c>
      <c r="BL254" s="18" t="s">
        <v>350</v>
      </c>
      <c r="BM254" s="144" t="s">
        <v>7507</v>
      </c>
    </row>
    <row r="255" spans="2:65" s="1" customFormat="1" ht="37.799999999999997" customHeight="1" x14ac:dyDescent="0.2">
      <c r="B255" s="33"/>
      <c r="C255" s="133" t="s">
        <v>988</v>
      </c>
      <c r="D255" s="133" t="s">
        <v>194</v>
      </c>
      <c r="E255" s="134" t="s">
        <v>7508</v>
      </c>
      <c r="F255" s="135" t="s">
        <v>7509</v>
      </c>
      <c r="G255" s="136" t="s">
        <v>487</v>
      </c>
      <c r="H255" s="137">
        <v>1</v>
      </c>
      <c r="I255" s="138"/>
      <c r="J255" s="139">
        <f t="shared" si="20"/>
        <v>0</v>
      </c>
      <c r="K255" s="135" t="s">
        <v>20</v>
      </c>
      <c r="L255" s="33"/>
      <c r="M255" s="140" t="s">
        <v>20</v>
      </c>
      <c r="N255" s="141" t="s">
        <v>51</v>
      </c>
      <c r="P255" s="142">
        <f t="shared" si="21"/>
        <v>0</v>
      </c>
      <c r="Q255" s="142">
        <v>2.2929999999999999E-2</v>
      </c>
      <c r="R255" s="142">
        <f t="shared" si="22"/>
        <v>2.2929999999999999E-2</v>
      </c>
      <c r="S255" s="142">
        <v>0</v>
      </c>
      <c r="T255" s="143">
        <f t="shared" si="23"/>
        <v>0</v>
      </c>
      <c r="AR255" s="144" t="s">
        <v>350</v>
      </c>
      <c r="AT255" s="144" t="s">
        <v>194</v>
      </c>
      <c r="AU255" s="144" t="s">
        <v>89</v>
      </c>
      <c r="AY255" s="18" t="s">
        <v>192</v>
      </c>
      <c r="BE255" s="145">
        <f t="shared" si="24"/>
        <v>0</v>
      </c>
      <c r="BF255" s="145">
        <f t="shared" si="25"/>
        <v>0</v>
      </c>
      <c r="BG255" s="145">
        <f t="shared" si="26"/>
        <v>0</v>
      </c>
      <c r="BH255" s="145">
        <f t="shared" si="27"/>
        <v>0</v>
      </c>
      <c r="BI255" s="145">
        <f t="shared" si="28"/>
        <v>0</v>
      </c>
      <c r="BJ255" s="18" t="s">
        <v>22</v>
      </c>
      <c r="BK255" s="145">
        <f t="shared" si="29"/>
        <v>0</v>
      </c>
      <c r="BL255" s="18" t="s">
        <v>350</v>
      </c>
      <c r="BM255" s="144" t="s">
        <v>7510</v>
      </c>
    </row>
    <row r="256" spans="2:65" s="1" customFormat="1" ht="24.15" customHeight="1" x14ac:dyDescent="0.2">
      <c r="B256" s="33"/>
      <c r="C256" s="133" t="s">
        <v>1003</v>
      </c>
      <c r="D256" s="133" t="s">
        <v>194</v>
      </c>
      <c r="E256" s="134" t="s">
        <v>7511</v>
      </c>
      <c r="F256" s="135" t="s">
        <v>7512</v>
      </c>
      <c r="G256" s="136" t="s">
        <v>487</v>
      </c>
      <c r="H256" s="137">
        <v>1</v>
      </c>
      <c r="I256" s="138"/>
      <c r="J256" s="139">
        <f t="shared" si="20"/>
        <v>0</v>
      </c>
      <c r="K256" s="135" t="s">
        <v>20</v>
      </c>
      <c r="L256" s="33"/>
      <c r="M256" s="140" t="s">
        <v>20</v>
      </c>
      <c r="N256" s="141" t="s">
        <v>51</v>
      </c>
      <c r="P256" s="142">
        <f t="shared" si="21"/>
        <v>0</v>
      </c>
      <c r="Q256" s="142">
        <v>2.2929999999999999E-2</v>
      </c>
      <c r="R256" s="142">
        <f t="shared" si="22"/>
        <v>2.2929999999999999E-2</v>
      </c>
      <c r="S256" s="142">
        <v>0</v>
      </c>
      <c r="T256" s="143">
        <f t="shared" si="23"/>
        <v>0</v>
      </c>
      <c r="AR256" s="144" t="s">
        <v>350</v>
      </c>
      <c r="AT256" s="144" t="s">
        <v>194</v>
      </c>
      <c r="AU256" s="144" t="s">
        <v>89</v>
      </c>
      <c r="AY256" s="18" t="s">
        <v>192</v>
      </c>
      <c r="BE256" s="145">
        <f t="shared" si="24"/>
        <v>0</v>
      </c>
      <c r="BF256" s="145">
        <f t="shared" si="25"/>
        <v>0</v>
      </c>
      <c r="BG256" s="145">
        <f t="shared" si="26"/>
        <v>0</v>
      </c>
      <c r="BH256" s="145">
        <f t="shared" si="27"/>
        <v>0</v>
      </c>
      <c r="BI256" s="145">
        <f t="shared" si="28"/>
        <v>0</v>
      </c>
      <c r="BJ256" s="18" t="s">
        <v>22</v>
      </c>
      <c r="BK256" s="145">
        <f t="shared" si="29"/>
        <v>0</v>
      </c>
      <c r="BL256" s="18" t="s">
        <v>350</v>
      </c>
      <c r="BM256" s="144" t="s">
        <v>7513</v>
      </c>
    </row>
    <row r="257" spans="2:65" s="1" customFormat="1" ht="16.5" customHeight="1" x14ac:dyDescent="0.2">
      <c r="B257" s="33"/>
      <c r="C257" s="133" t="s">
        <v>1015</v>
      </c>
      <c r="D257" s="133" t="s">
        <v>194</v>
      </c>
      <c r="E257" s="134" t="s">
        <v>7514</v>
      </c>
      <c r="F257" s="135" t="s">
        <v>7515</v>
      </c>
      <c r="G257" s="136" t="s">
        <v>487</v>
      </c>
      <c r="H257" s="137">
        <v>1</v>
      </c>
      <c r="I257" s="138"/>
      <c r="J257" s="139">
        <f t="shared" si="20"/>
        <v>0</v>
      </c>
      <c r="K257" s="135" t="s">
        <v>20</v>
      </c>
      <c r="L257" s="33"/>
      <c r="M257" s="140" t="s">
        <v>20</v>
      </c>
      <c r="N257" s="141" t="s">
        <v>51</v>
      </c>
      <c r="P257" s="142">
        <f t="shared" si="21"/>
        <v>0</v>
      </c>
      <c r="Q257" s="142">
        <v>2.2929999999999999E-2</v>
      </c>
      <c r="R257" s="142">
        <f t="shared" si="22"/>
        <v>2.2929999999999999E-2</v>
      </c>
      <c r="S257" s="142">
        <v>0</v>
      </c>
      <c r="T257" s="143">
        <f t="shared" si="23"/>
        <v>0</v>
      </c>
      <c r="AR257" s="144" t="s">
        <v>350</v>
      </c>
      <c r="AT257" s="144" t="s">
        <v>194</v>
      </c>
      <c r="AU257" s="144" t="s">
        <v>89</v>
      </c>
      <c r="AY257" s="18" t="s">
        <v>192</v>
      </c>
      <c r="BE257" s="145">
        <f t="shared" si="24"/>
        <v>0</v>
      </c>
      <c r="BF257" s="145">
        <f t="shared" si="25"/>
        <v>0</v>
      </c>
      <c r="BG257" s="145">
        <f t="shared" si="26"/>
        <v>0</v>
      </c>
      <c r="BH257" s="145">
        <f t="shared" si="27"/>
        <v>0</v>
      </c>
      <c r="BI257" s="145">
        <f t="shared" si="28"/>
        <v>0</v>
      </c>
      <c r="BJ257" s="18" t="s">
        <v>22</v>
      </c>
      <c r="BK257" s="145">
        <f t="shared" si="29"/>
        <v>0</v>
      </c>
      <c r="BL257" s="18" t="s">
        <v>350</v>
      </c>
      <c r="BM257" s="144" t="s">
        <v>7516</v>
      </c>
    </row>
    <row r="258" spans="2:65" s="1" customFormat="1" ht="24.15" customHeight="1" x14ac:dyDescent="0.2">
      <c r="B258" s="33"/>
      <c r="C258" s="133" t="s">
        <v>1043</v>
      </c>
      <c r="D258" s="133" t="s">
        <v>194</v>
      </c>
      <c r="E258" s="134" t="s">
        <v>7517</v>
      </c>
      <c r="F258" s="135" t="s">
        <v>7518</v>
      </c>
      <c r="G258" s="136" t="s">
        <v>898</v>
      </c>
      <c r="H258" s="137">
        <v>1.3280000000000001</v>
      </c>
      <c r="I258" s="138"/>
      <c r="J258" s="139">
        <f t="shared" si="20"/>
        <v>0</v>
      </c>
      <c r="K258" s="135" t="s">
        <v>198</v>
      </c>
      <c r="L258" s="33"/>
      <c r="M258" s="140" t="s">
        <v>20</v>
      </c>
      <c r="N258" s="141" t="s">
        <v>51</v>
      </c>
      <c r="P258" s="142">
        <f t="shared" si="21"/>
        <v>0</v>
      </c>
      <c r="Q258" s="142">
        <v>0</v>
      </c>
      <c r="R258" s="142">
        <f t="shared" si="22"/>
        <v>0</v>
      </c>
      <c r="S258" s="142">
        <v>0</v>
      </c>
      <c r="T258" s="143">
        <f t="shared" si="23"/>
        <v>0</v>
      </c>
      <c r="AR258" s="144" t="s">
        <v>350</v>
      </c>
      <c r="AT258" s="144" t="s">
        <v>194</v>
      </c>
      <c r="AU258" s="144" t="s">
        <v>89</v>
      </c>
      <c r="AY258" s="18" t="s">
        <v>192</v>
      </c>
      <c r="BE258" s="145">
        <f t="shared" si="24"/>
        <v>0</v>
      </c>
      <c r="BF258" s="145">
        <f t="shared" si="25"/>
        <v>0</v>
      </c>
      <c r="BG258" s="145">
        <f t="shared" si="26"/>
        <v>0</v>
      </c>
      <c r="BH258" s="145">
        <f t="shared" si="27"/>
        <v>0</v>
      </c>
      <c r="BI258" s="145">
        <f t="shared" si="28"/>
        <v>0</v>
      </c>
      <c r="BJ258" s="18" t="s">
        <v>22</v>
      </c>
      <c r="BK258" s="145">
        <f t="shared" si="29"/>
        <v>0</v>
      </c>
      <c r="BL258" s="18" t="s">
        <v>350</v>
      </c>
      <c r="BM258" s="144" t="s">
        <v>7519</v>
      </c>
    </row>
    <row r="259" spans="2:65" s="1" customFormat="1" ht="10.199999999999999" x14ac:dyDescent="0.2">
      <c r="B259" s="33"/>
      <c r="D259" s="146" t="s">
        <v>201</v>
      </c>
      <c r="F259" s="147" t="s">
        <v>7520</v>
      </c>
      <c r="I259" s="148"/>
      <c r="L259" s="33"/>
      <c r="M259" s="149"/>
      <c r="T259" s="54"/>
      <c r="AT259" s="18" t="s">
        <v>201</v>
      </c>
      <c r="AU259" s="18" t="s">
        <v>89</v>
      </c>
    </row>
    <row r="260" spans="2:65" s="11" customFormat="1" ht="25.95" customHeight="1" x14ac:dyDescent="0.25">
      <c r="B260" s="121"/>
      <c r="D260" s="122" t="s">
        <v>79</v>
      </c>
      <c r="E260" s="123" t="s">
        <v>1615</v>
      </c>
      <c r="F260" s="123" t="s">
        <v>7521</v>
      </c>
      <c r="I260" s="124"/>
      <c r="J260" s="125">
        <f>BK260</f>
        <v>0</v>
      </c>
      <c r="L260" s="121"/>
      <c r="M260" s="126"/>
      <c r="P260" s="127">
        <f>P261</f>
        <v>0</v>
      </c>
      <c r="R260" s="127">
        <f>R261</f>
        <v>0.1404</v>
      </c>
      <c r="T260" s="128">
        <f>T261</f>
        <v>0</v>
      </c>
      <c r="AR260" s="122" t="s">
        <v>225</v>
      </c>
      <c r="AT260" s="129" t="s">
        <v>79</v>
      </c>
      <c r="AU260" s="129" t="s">
        <v>80</v>
      </c>
      <c r="AY260" s="122" t="s">
        <v>192</v>
      </c>
      <c r="BK260" s="130">
        <f>BK261</f>
        <v>0</v>
      </c>
    </row>
    <row r="261" spans="2:65" s="11" customFormat="1" ht="22.8" customHeight="1" x14ac:dyDescent="0.25">
      <c r="B261" s="121"/>
      <c r="D261" s="122" t="s">
        <v>79</v>
      </c>
      <c r="E261" s="131" t="s">
        <v>7522</v>
      </c>
      <c r="F261" s="131" t="s">
        <v>7523</v>
      </c>
      <c r="I261" s="124"/>
      <c r="J261" s="132">
        <f>BK261</f>
        <v>0</v>
      </c>
      <c r="L261" s="121"/>
      <c r="M261" s="126"/>
      <c r="P261" s="127">
        <f>SUM(P262:P265)</f>
        <v>0</v>
      </c>
      <c r="R261" s="127">
        <f>SUM(R262:R265)</f>
        <v>0.1404</v>
      </c>
      <c r="T261" s="128">
        <f>SUM(T262:T265)</f>
        <v>0</v>
      </c>
      <c r="AR261" s="122" t="s">
        <v>225</v>
      </c>
      <c r="AT261" s="129" t="s">
        <v>79</v>
      </c>
      <c r="AU261" s="129" t="s">
        <v>22</v>
      </c>
      <c r="AY261" s="122" t="s">
        <v>192</v>
      </c>
      <c r="BK261" s="130">
        <f>SUM(BK262:BK265)</f>
        <v>0</v>
      </c>
    </row>
    <row r="262" spans="2:65" s="1" customFormat="1" ht="16.5" customHeight="1" x14ac:dyDescent="0.2">
      <c r="B262" s="33"/>
      <c r="C262" s="133" t="s">
        <v>1052</v>
      </c>
      <c r="D262" s="133" t="s">
        <v>194</v>
      </c>
      <c r="E262" s="134" t="s">
        <v>7524</v>
      </c>
      <c r="F262" s="135" t="s">
        <v>7525</v>
      </c>
      <c r="G262" s="136" t="s">
        <v>3065</v>
      </c>
      <c r="H262" s="137">
        <v>180</v>
      </c>
      <c r="I262" s="138"/>
      <c r="J262" s="139">
        <f>ROUND(I262*H262,2)</f>
        <v>0</v>
      </c>
      <c r="K262" s="135" t="s">
        <v>198</v>
      </c>
      <c r="L262" s="33"/>
      <c r="M262" s="140" t="s">
        <v>20</v>
      </c>
      <c r="N262" s="141" t="s">
        <v>51</v>
      </c>
      <c r="P262" s="142">
        <f>O262*H262</f>
        <v>0</v>
      </c>
      <c r="Q262" s="142">
        <v>8.0000000000000007E-5</v>
      </c>
      <c r="R262" s="142">
        <f>Q262*H262</f>
        <v>1.4400000000000001E-2</v>
      </c>
      <c r="S262" s="142">
        <v>0</v>
      </c>
      <c r="T262" s="143">
        <f>S262*H262</f>
        <v>0</v>
      </c>
      <c r="AR262" s="144" t="s">
        <v>718</v>
      </c>
      <c r="AT262" s="144" t="s">
        <v>194</v>
      </c>
      <c r="AU262" s="144" t="s">
        <v>89</v>
      </c>
      <c r="AY262" s="18" t="s">
        <v>192</v>
      </c>
      <c r="BE262" s="145">
        <f>IF(N262="základní",J262,0)</f>
        <v>0</v>
      </c>
      <c r="BF262" s="145">
        <f>IF(N262="snížená",J262,0)</f>
        <v>0</v>
      </c>
      <c r="BG262" s="145">
        <f>IF(N262="zákl. přenesená",J262,0)</f>
        <v>0</v>
      </c>
      <c r="BH262" s="145">
        <f>IF(N262="sníž. přenesená",J262,0)</f>
        <v>0</v>
      </c>
      <c r="BI262" s="145">
        <f>IF(N262="nulová",J262,0)</f>
        <v>0</v>
      </c>
      <c r="BJ262" s="18" t="s">
        <v>22</v>
      </c>
      <c r="BK262" s="145">
        <f>ROUND(I262*H262,2)</f>
        <v>0</v>
      </c>
      <c r="BL262" s="18" t="s">
        <v>718</v>
      </c>
      <c r="BM262" s="144" t="s">
        <v>7526</v>
      </c>
    </row>
    <row r="263" spans="2:65" s="1" customFormat="1" ht="10.199999999999999" x14ac:dyDescent="0.2">
      <c r="B263" s="33"/>
      <c r="D263" s="146" t="s">
        <v>201</v>
      </c>
      <c r="F263" s="147" t="s">
        <v>7527</v>
      </c>
      <c r="I263" s="148"/>
      <c r="L263" s="33"/>
      <c r="M263" s="149"/>
      <c r="T263" s="54"/>
      <c r="AT263" s="18" t="s">
        <v>201</v>
      </c>
      <c r="AU263" s="18" t="s">
        <v>89</v>
      </c>
    </row>
    <row r="264" spans="2:65" s="1" customFormat="1" ht="16.5" customHeight="1" x14ac:dyDescent="0.2">
      <c r="B264" s="33"/>
      <c r="C264" s="185" t="s">
        <v>1070</v>
      </c>
      <c r="D264" s="185" t="s">
        <v>1615</v>
      </c>
      <c r="E264" s="186" t="s">
        <v>7528</v>
      </c>
      <c r="F264" s="187" t="s">
        <v>7529</v>
      </c>
      <c r="G264" s="188" t="s">
        <v>898</v>
      </c>
      <c r="H264" s="189">
        <v>0.08</v>
      </c>
      <c r="I264" s="190"/>
      <c r="J264" s="191">
        <f>ROUND(I264*H264,2)</f>
        <v>0</v>
      </c>
      <c r="K264" s="187" t="s">
        <v>198</v>
      </c>
      <c r="L264" s="192"/>
      <c r="M264" s="193" t="s">
        <v>20</v>
      </c>
      <c r="N264" s="194" t="s">
        <v>51</v>
      </c>
      <c r="P264" s="142">
        <f>O264*H264</f>
        <v>0</v>
      </c>
      <c r="Q264" s="142">
        <v>1</v>
      </c>
      <c r="R264" s="142">
        <f>Q264*H264</f>
        <v>0.08</v>
      </c>
      <c r="S264" s="142">
        <v>0</v>
      </c>
      <c r="T264" s="143">
        <f>S264*H264</f>
        <v>0</v>
      </c>
      <c r="AR264" s="144" t="s">
        <v>3347</v>
      </c>
      <c r="AT264" s="144" t="s">
        <v>1615</v>
      </c>
      <c r="AU264" s="144" t="s">
        <v>89</v>
      </c>
      <c r="AY264" s="18" t="s">
        <v>192</v>
      </c>
      <c r="BE264" s="145">
        <f>IF(N264="základní",J264,0)</f>
        <v>0</v>
      </c>
      <c r="BF264" s="145">
        <f>IF(N264="snížená",J264,0)</f>
        <v>0</v>
      </c>
      <c r="BG264" s="145">
        <f>IF(N264="zákl. přenesená",J264,0)</f>
        <v>0</v>
      </c>
      <c r="BH264" s="145">
        <f>IF(N264="sníž. přenesená",J264,0)</f>
        <v>0</v>
      </c>
      <c r="BI264" s="145">
        <f>IF(N264="nulová",J264,0)</f>
        <v>0</v>
      </c>
      <c r="BJ264" s="18" t="s">
        <v>22</v>
      </c>
      <c r="BK264" s="145">
        <f>ROUND(I264*H264,2)</f>
        <v>0</v>
      </c>
      <c r="BL264" s="18" t="s">
        <v>718</v>
      </c>
      <c r="BM264" s="144" t="s">
        <v>7530</v>
      </c>
    </row>
    <row r="265" spans="2:65" s="1" customFormat="1" ht="16.5" customHeight="1" x14ac:dyDescent="0.2">
      <c r="B265" s="33"/>
      <c r="C265" s="185" t="s">
        <v>28</v>
      </c>
      <c r="D265" s="185" t="s">
        <v>1615</v>
      </c>
      <c r="E265" s="186" t="s">
        <v>7531</v>
      </c>
      <c r="F265" s="187" t="s">
        <v>7532</v>
      </c>
      <c r="G265" s="188" t="s">
        <v>269</v>
      </c>
      <c r="H265" s="189">
        <v>100</v>
      </c>
      <c r="I265" s="190"/>
      <c r="J265" s="191">
        <f>ROUND(I265*H265,2)</f>
        <v>0</v>
      </c>
      <c r="K265" s="187" t="s">
        <v>198</v>
      </c>
      <c r="L265" s="192"/>
      <c r="M265" s="193" t="s">
        <v>20</v>
      </c>
      <c r="N265" s="194" t="s">
        <v>51</v>
      </c>
      <c r="P265" s="142">
        <f>O265*H265</f>
        <v>0</v>
      </c>
      <c r="Q265" s="142">
        <v>4.6000000000000001E-4</v>
      </c>
      <c r="R265" s="142">
        <f>Q265*H265</f>
        <v>4.5999999999999999E-2</v>
      </c>
      <c r="S265" s="142">
        <v>0</v>
      </c>
      <c r="T265" s="143">
        <f>S265*H265</f>
        <v>0</v>
      </c>
      <c r="AR265" s="144" t="s">
        <v>3347</v>
      </c>
      <c r="AT265" s="144" t="s">
        <v>1615</v>
      </c>
      <c r="AU265" s="144" t="s">
        <v>89</v>
      </c>
      <c r="AY265" s="18" t="s">
        <v>192</v>
      </c>
      <c r="BE265" s="145">
        <f>IF(N265="základní",J265,0)</f>
        <v>0</v>
      </c>
      <c r="BF265" s="145">
        <f>IF(N265="snížená",J265,0)</f>
        <v>0</v>
      </c>
      <c r="BG265" s="145">
        <f>IF(N265="zákl. přenesená",J265,0)</f>
        <v>0</v>
      </c>
      <c r="BH265" s="145">
        <f>IF(N265="sníž. přenesená",J265,0)</f>
        <v>0</v>
      </c>
      <c r="BI265" s="145">
        <f>IF(N265="nulová",J265,0)</f>
        <v>0</v>
      </c>
      <c r="BJ265" s="18" t="s">
        <v>22</v>
      </c>
      <c r="BK265" s="145">
        <f>ROUND(I265*H265,2)</f>
        <v>0</v>
      </c>
      <c r="BL265" s="18" t="s">
        <v>718</v>
      </c>
      <c r="BM265" s="144" t="s">
        <v>7533</v>
      </c>
    </row>
    <row r="266" spans="2:65" s="11" customFormat="1" ht="25.95" customHeight="1" x14ac:dyDescent="0.25">
      <c r="B266" s="121"/>
      <c r="D266" s="122" t="s">
        <v>79</v>
      </c>
      <c r="E266" s="123" t="s">
        <v>1220</v>
      </c>
      <c r="F266" s="123" t="s">
        <v>1221</v>
      </c>
      <c r="I266" s="124"/>
      <c r="J266" s="125">
        <f>BK266</f>
        <v>0</v>
      </c>
      <c r="L266" s="121"/>
      <c r="M266" s="126"/>
      <c r="P266" s="127">
        <f>SUM(P267:P275)</f>
        <v>0</v>
      </c>
      <c r="R266" s="127">
        <f>SUM(R267:R275)</f>
        <v>0</v>
      </c>
      <c r="T266" s="128">
        <f>SUM(T267:T275)</f>
        <v>0</v>
      </c>
      <c r="AR266" s="122" t="s">
        <v>199</v>
      </c>
      <c r="AT266" s="129" t="s">
        <v>79</v>
      </c>
      <c r="AU266" s="129" t="s">
        <v>80</v>
      </c>
      <c r="AY266" s="122" t="s">
        <v>192</v>
      </c>
      <c r="BK266" s="130">
        <f>SUM(BK267:BK275)</f>
        <v>0</v>
      </c>
    </row>
    <row r="267" spans="2:65" s="1" customFormat="1" ht="16.5" customHeight="1" x14ac:dyDescent="0.2">
      <c r="B267" s="33"/>
      <c r="C267" s="133" t="s">
        <v>1083</v>
      </c>
      <c r="D267" s="133" t="s">
        <v>194</v>
      </c>
      <c r="E267" s="134" t="s">
        <v>7534</v>
      </c>
      <c r="F267" s="135" t="s">
        <v>7535</v>
      </c>
      <c r="G267" s="136" t="s">
        <v>1225</v>
      </c>
      <c r="H267" s="137">
        <v>40</v>
      </c>
      <c r="I267" s="138"/>
      <c r="J267" s="139">
        <f>ROUND(I267*H267,2)</f>
        <v>0</v>
      </c>
      <c r="K267" s="135" t="s">
        <v>198</v>
      </c>
      <c r="L267" s="33"/>
      <c r="M267" s="140" t="s">
        <v>20</v>
      </c>
      <c r="N267" s="141" t="s">
        <v>51</v>
      </c>
      <c r="P267" s="142">
        <f>O267*H267</f>
        <v>0</v>
      </c>
      <c r="Q267" s="142">
        <v>0</v>
      </c>
      <c r="R267" s="142">
        <f>Q267*H267</f>
        <v>0</v>
      </c>
      <c r="S267" s="142">
        <v>0</v>
      </c>
      <c r="T267" s="143">
        <f>S267*H267</f>
        <v>0</v>
      </c>
      <c r="AR267" s="144" t="s">
        <v>882</v>
      </c>
      <c r="AT267" s="144" t="s">
        <v>194</v>
      </c>
      <c r="AU267" s="144" t="s">
        <v>22</v>
      </c>
      <c r="AY267" s="18" t="s">
        <v>192</v>
      </c>
      <c r="BE267" s="145">
        <f>IF(N267="základní",J267,0)</f>
        <v>0</v>
      </c>
      <c r="BF267" s="145">
        <f>IF(N267="snížená",J267,0)</f>
        <v>0</v>
      </c>
      <c r="BG267" s="145">
        <f>IF(N267="zákl. přenesená",J267,0)</f>
        <v>0</v>
      </c>
      <c r="BH267" s="145">
        <f>IF(N267="sníž. přenesená",J267,0)</f>
        <v>0</v>
      </c>
      <c r="BI267" s="145">
        <f>IF(N267="nulová",J267,0)</f>
        <v>0</v>
      </c>
      <c r="BJ267" s="18" t="s">
        <v>22</v>
      </c>
      <c r="BK267" s="145">
        <f>ROUND(I267*H267,2)</f>
        <v>0</v>
      </c>
      <c r="BL267" s="18" t="s">
        <v>882</v>
      </c>
      <c r="BM267" s="144" t="s">
        <v>7536</v>
      </c>
    </row>
    <row r="268" spans="2:65" s="1" customFormat="1" ht="10.199999999999999" x14ac:dyDescent="0.2">
      <c r="B268" s="33"/>
      <c r="D268" s="146" t="s">
        <v>201</v>
      </c>
      <c r="F268" s="147" t="s">
        <v>7537</v>
      </c>
      <c r="I268" s="148"/>
      <c r="L268" s="33"/>
      <c r="M268" s="149"/>
      <c r="T268" s="54"/>
      <c r="AT268" s="18" t="s">
        <v>201</v>
      </c>
      <c r="AU268" s="18" t="s">
        <v>22</v>
      </c>
    </row>
    <row r="269" spans="2:65" s="1" customFormat="1" ht="28.8" x14ac:dyDescent="0.2">
      <c r="B269" s="33"/>
      <c r="D269" s="151" t="s">
        <v>929</v>
      </c>
      <c r="F269" s="178" t="s">
        <v>7538</v>
      </c>
      <c r="I269" s="148"/>
      <c r="L269" s="33"/>
      <c r="M269" s="149"/>
      <c r="T269" s="54"/>
      <c r="AT269" s="18" t="s">
        <v>929</v>
      </c>
      <c r="AU269" s="18" t="s">
        <v>22</v>
      </c>
    </row>
    <row r="270" spans="2:65" s="1" customFormat="1" ht="21.75" customHeight="1" x14ac:dyDescent="0.2">
      <c r="B270" s="33"/>
      <c r="C270" s="133" t="s">
        <v>1096</v>
      </c>
      <c r="D270" s="133" t="s">
        <v>194</v>
      </c>
      <c r="E270" s="134" t="s">
        <v>7539</v>
      </c>
      <c r="F270" s="135" t="s">
        <v>7540</v>
      </c>
      <c r="G270" s="136" t="s">
        <v>1225</v>
      </c>
      <c r="H270" s="137">
        <v>200</v>
      </c>
      <c r="I270" s="138"/>
      <c r="J270" s="139">
        <f>ROUND(I270*H270,2)</f>
        <v>0</v>
      </c>
      <c r="K270" s="135" t="s">
        <v>198</v>
      </c>
      <c r="L270" s="33"/>
      <c r="M270" s="140" t="s">
        <v>20</v>
      </c>
      <c r="N270" s="141" t="s">
        <v>51</v>
      </c>
      <c r="P270" s="142">
        <f>O270*H270</f>
        <v>0</v>
      </c>
      <c r="Q270" s="142">
        <v>0</v>
      </c>
      <c r="R270" s="142">
        <f>Q270*H270</f>
        <v>0</v>
      </c>
      <c r="S270" s="142">
        <v>0</v>
      </c>
      <c r="T270" s="143">
        <f>S270*H270</f>
        <v>0</v>
      </c>
      <c r="AR270" s="144" t="s">
        <v>882</v>
      </c>
      <c r="AT270" s="144" t="s">
        <v>194</v>
      </c>
      <c r="AU270" s="144" t="s">
        <v>22</v>
      </c>
      <c r="AY270" s="18" t="s">
        <v>192</v>
      </c>
      <c r="BE270" s="145">
        <f>IF(N270="základní",J270,0)</f>
        <v>0</v>
      </c>
      <c r="BF270" s="145">
        <f>IF(N270="snížená",J270,0)</f>
        <v>0</v>
      </c>
      <c r="BG270" s="145">
        <f>IF(N270="zákl. přenesená",J270,0)</f>
        <v>0</v>
      </c>
      <c r="BH270" s="145">
        <f>IF(N270="sníž. přenesená",J270,0)</f>
        <v>0</v>
      </c>
      <c r="BI270" s="145">
        <f>IF(N270="nulová",J270,0)</f>
        <v>0</v>
      </c>
      <c r="BJ270" s="18" t="s">
        <v>22</v>
      </c>
      <c r="BK270" s="145">
        <f>ROUND(I270*H270,2)</f>
        <v>0</v>
      </c>
      <c r="BL270" s="18" t="s">
        <v>882</v>
      </c>
      <c r="BM270" s="144" t="s">
        <v>7541</v>
      </c>
    </row>
    <row r="271" spans="2:65" s="1" customFormat="1" ht="10.199999999999999" x14ac:dyDescent="0.2">
      <c r="B271" s="33"/>
      <c r="D271" s="146" t="s">
        <v>201</v>
      </c>
      <c r="F271" s="147" t="s">
        <v>7542</v>
      </c>
      <c r="I271" s="148"/>
      <c r="L271" s="33"/>
      <c r="M271" s="149"/>
      <c r="T271" s="54"/>
      <c r="AT271" s="18" t="s">
        <v>201</v>
      </c>
      <c r="AU271" s="18" t="s">
        <v>22</v>
      </c>
    </row>
    <row r="272" spans="2:65" s="1" customFormat="1" ht="28.8" x14ac:dyDescent="0.2">
      <c r="B272" s="33"/>
      <c r="D272" s="151" t="s">
        <v>929</v>
      </c>
      <c r="F272" s="178" t="s">
        <v>7543</v>
      </c>
      <c r="I272" s="148"/>
      <c r="L272" s="33"/>
      <c r="M272" s="149"/>
      <c r="T272" s="54"/>
      <c r="AT272" s="18" t="s">
        <v>929</v>
      </c>
      <c r="AU272" s="18" t="s">
        <v>22</v>
      </c>
    </row>
    <row r="273" spans="2:65" s="1" customFormat="1" ht="16.5" customHeight="1" x14ac:dyDescent="0.2">
      <c r="B273" s="33"/>
      <c r="C273" s="133" t="s">
        <v>1105</v>
      </c>
      <c r="D273" s="133" t="s">
        <v>194</v>
      </c>
      <c r="E273" s="134" t="s">
        <v>7544</v>
      </c>
      <c r="F273" s="135" t="s">
        <v>7545</v>
      </c>
      <c r="G273" s="136" t="s">
        <v>1225</v>
      </c>
      <c r="H273" s="137">
        <v>72</v>
      </c>
      <c r="I273" s="138"/>
      <c r="J273" s="139">
        <f>ROUND(I273*H273,2)</f>
        <v>0</v>
      </c>
      <c r="K273" s="135" t="s">
        <v>198</v>
      </c>
      <c r="L273" s="33"/>
      <c r="M273" s="140" t="s">
        <v>20</v>
      </c>
      <c r="N273" s="141" t="s">
        <v>51</v>
      </c>
      <c r="P273" s="142">
        <f>O273*H273</f>
        <v>0</v>
      </c>
      <c r="Q273" s="142">
        <v>0</v>
      </c>
      <c r="R273" s="142">
        <f>Q273*H273</f>
        <v>0</v>
      </c>
      <c r="S273" s="142">
        <v>0</v>
      </c>
      <c r="T273" s="143">
        <f>S273*H273</f>
        <v>0</v>
      </c>
      <c r="AR273" s="144" t="s">
        <v>882</v>
      </c>
      <c r="AT273" s="144" t="s">
        <v>194</v>
      </c>
      <c r="AU273" s="144" t="s">
        <v>22</v>
      </c>
      <c r="AY273" s="18" t="s">
        <v>192</v>
      </c>
      <c r="BE273" s="145">
        <f>IF(N273="základní",J273,0)</f>
        <v>0</v>
      </c>
      <c r="BF273" s="145">
        <f>IF(N273="snížená",J273,0)</f>
        <v>0</v>
      </c>
      <c r="BG273" s="145">
        <f>IF(N273="zákl. přenesená",J273,0)</f>
        <v>0</v>
      </c>
      <c r="BH273" s="145">
        <f>IF(N273="sníž. přenesená",J273,0)</f>
        <v>0</v>
      </c>
      <c r="BI273" s="145">
        <f>IF(N273="nulová",J273,0)</f>
        <v>0</v>
      </c>
      <c r="BJ273" s="18" t="s">
        <v>22</v>
      </c>
      <c r="BK273" s="145">
        <f>ROUND(I273*H273,2)</f>
        <v>0</v>
      </c>
      <c r="BL273" s="18" t="s">
        <v>882</v>
      </c>
      <c r="BM273" s="144" t="s">
        <v>7546</v>
      </c>
    </row>
    <row r="274" spans="2:65" s="1" customFormat="1" ht="10.199999999999999" x14ac:dyDescent="0.2">
      <c r="B274" s="33"/>
      <c r="D274" s="146" t="s">
        <v>201</v>
      </c>
      <c r="F274" s="147" t="s">
        <v>7547</v>
      </c>
      <c r="I274" s="148"/>
      <c r="L274" s="33"/>
      <c r="M274" s="149"/>
      <c r="T274" s="54"/>
      <c r="AT274" s="18" t="s">
        <v>201</v>
      </c>
      <c r="AU274" s="18" t="s">
        <v>22</v>
      </c>
    </row>
    <row r="275" spans="2:65" s="1" customFormat="1" ht="28.8" x14ac:dyDescent="0.2">
      <c r="B275" s="33"/>
      <c r="D275" s="151" t="s">
        <v>929</v>
      </c>
      <c r="F275" s="178" t="s">
        <v>7548</v>
      </c>
      <c r="I275" s="148"/>
      <c r="L275" s="33"/>
      <c r="M275" s="149"/>
      <c r="T275" s="54"/>
      <c r="AT275" s="18" t="s">
        <v>929</v>
      </c>
      <c r="AU275" s="18" t="s">
        <v>22</v>
      </c>
    </row>
    <row r="276" spans="2:65" s="11" customFormat="1" ht="25.95" customHeight="1" x14ac:dyDescent="0.25">
      <c r="B276" s="121"/>
      <c r="D276" s="122" t="s">
        <v>79</v>
      </c>
      <c r="E276" s="123" t="s">
        <v>134</v>
      </c>
      <c r="F276" s="123" t="s">
        <v>135</v>
      </c>
      <c r="I276" s="124"/>
      <c r="J276" s="125">
        <f>BK276</f>
        <v>0</v>
      </c>
      <c r="L276" s="121"/>
      <c r="M276" s="126"/>
      <c r="P276" s="127">
        <f>P277</f>
        <v>0</v>
      </c>
      <c r="R276" s="127">
        <f>R277</f>
        <v>0</v>
      </c>
      <c r="T276" s="128">
        <f>T277</f>
        <v>0</v>
      </c>
      <c r="AR276" s="122" t="s">
        <v>243</v>
      </c>
      <c r="AT276" s="129" t="s">
        <v>79</v>
      </c>
      <c r="AU276" s="129" t="s">
        <v>80</v>
      </c>
      <c r="AY276" s="122" t="s">
        <v>192</v>
      </c>
      <c r="BK276" s="130">
        <f>BK277</f>
        <v>0</v>
      </c>
    </row>
    <row r="277" spans="2:65" s="11" customFormat="1" ht="22.8" customHeight="1" x14ac:dyDescent="0.25">
      <c r="B277" s="121"/>
      <c r="D277" s="122" t="s">
        <v>79</v>
      </c>
      <c r="E277" s="131" t="s">
        <v>7549</v>
      </c>
      <c r="F277" s="131" t="s">
        <v>7550</v>
      </c>
      <c r="I277" s="124"/>
      <c r="J277" s="132">
        <f>BK277</f>
        <v>0</v>
      </c>
      <c r="L277" s="121"/>
      <c r="M277" s="126"/>
      <c r="P277" s="127">
        <f>SUM(P278:P279)</f>
        <v>0</v>
      </c>
      <c r="R277" s="127">
        <f>SUM(R278:R279)</f>
        <v>0</v>
      </c>
      <c r="T277" s="128">
        <f>SUM(T278:T279)</f>
        <v>0</v>
      </c>
      <c r="AR277" s="122" t="s">
        <v>243</v>
      </c>
      <c r="AT277" s="129" t="s">
        <v>79</v>
      </c>
      <c r="AU277" s="129" t="s">
        <v>22</v>
      </c>
      <c r="AY277" s="122" t="s">
        <v>192</v>
      </c>
      <c r="BK277" s="130">
        <f>SUM(BK278:BK279)</f>
        <v>0</v>
      </c>
    </row>
    <row r="278" spans="2:65" s="1" customFormat="1" ht="16.5" customHeight="1" x14ac:dyDescent="0.2">
      <c r="B278" s="33"/>
      <c r="C278" s="133" t="s">
        <v>1114</v>
      </c>
      <c r="D278" s="133" t="s">
        <v>194</v>
      </c>
      <c r="E278" s="134" t="s">
        <v>7551</v>
      </c>
      <c r="F278" s="135" t="s">
        <v>7552</v>
      </c>
      <c r="G278" s="136" t="s">
        <v>7213</v>
      </c>
      <c r="H278" s="137">
        <v>1</v>
      </c>
      <c r="I278" s="138"/>
      <c r="J278" s="139">
        <f>ROUND(I278*H278,2)</f>
        <v>0</v>
      </c>
      <c r="K278" s="135" t="s">
        <v>198</v>
      </c>
      <c r="L278" s="33"/>
      <c r="M278" s="140" t="s">
        <v>20</v>
      </c>
      <c r="N278" s="141" t="s">
        <v>51</v>
      </c>
      <c r="P278" s="142">
        <f>O278*H278</f>
        <v>0</v>
      </c>
      <c r="Q278" s="142">
        <v>0</v>
      </c>
      <c r="R278" s="142">
        <f>Q278*H278</f>
        <v>0</v>
      </c>
      <c r="S278" s="142">
        <v>0</v>
      </c>
      <c r="T278" s="143">
        <f>S278*H278</f>
        <v>0</v>
      </c>
      <c r="AR278" s="144" t="s">
        <v>7553</v>
      </c>
      <c r="AT278" s="144" t="s">
        <v>194</v>
      </c>
      <c r="AU278" s="144" t="s">
        <v>89</v>
      </c>
      <c r="AY278" s="18" t="s">
        <v>192</v>
      </c>
      <c r="BE278" s="145">
        <f>IF(N278="základní",J278,0)</f>
        <v>0</v>
      </c>
      <c r="BF278" s="145">
        <f>IF(N278="snížená",J278,0)</f>
        <v>0</v>
      </c>
      <c r="BG278" s="145">
        <f>IF(N278="zákl. přenesená",J278,0)</f>
        <v>0</v>
      </c>
      <c r="BH278" s="145">
        <f>IF(N278="sníž. přenesená",J278,0)</f>
        <v>0</v>
      </c>
      <c r="BI278" s="145">
        <f>IF(N278="nulová",J278,0)</f>
        <v>0</v>
      </c>
      <c r="BJ278" s="18" t="s">
        <v>22</v>
      </c>
      <c r="BK278" s="145">
        <f>ROUND(I278*H278,2)</f>
        <v>0</v>
      </c>
      <c r="BL278" s="18" t="s">
        <v>7553</v>
      </c>
      <c r="BM278" s="144" t="s">
        <v>7554</v>
      </c>
    </row>
    <row r="279" spans="2:65" s="1" customFormat="1" ht="10.199999999999999" x14ac:dyDescent="0.2">
      <c r="B279" s="33"/>
      <c r="D279" s="146" t="s">
        <v>201</v>
      </c>
      <c r="F279" s="147" t="s">
        <v>7555</v>
      </c>
      <c r="I279" s="148"/>
      <c r="L279" s="33"/>
      <c r="M279" s="179"/>
      <c r="N279" s="180"/>
      <c r="O279" s="180"/>
      <c r="P279" s="180"/>
      <c r="Q279" s="180"/>
      <c r="R279" s="180"/>
      <c r="S279" s="180"/>
      <c r="T279" s="181"/>
      <c r="AT279" s="18" t="s">
        <v>201</v>
      </c>
      <c r="AU279" s="18" t="s">
        <v>89</v>
      </c>
    </row>
    <row r="280" spans="2:65" s="1" customFormat="1" ht="6.9" customHeight="1" x14ac:dyDescent="0.2">
      <c r="B280" s="42"/>
      <c r="C280" s="43"/>
      <c r="D280" s="43"/>
      <c r="E280" s="43"/>
      <c r="F280" s="43"/>
      <c r="G280" s="43"/>
      <c r="H280" s="43"/>
      <c r="I280" s="43"/>
      <c r="J280" s="43"/>
      <c r="K280" s="43"/>
      <c r="L280" s="33"/>
    </row>
  </sheetData>
  <sheetProtection algorithmName="SHA-512" hashValue="gP5gUvI+Nf4rirnPVoS/b8Ai7q3kz7RSEEaYQ6eT3M2ZQe+5+CXiszIZ7VpwnqXp5UArAhvHy0QT4C/w0TBlag==" saltValue="zxz22gNF3HVNKYig8c5CKB030FO73CZ9JMeoFOH2dN1NQDa49EmSVomgUblLVXVd/88aKicXWRknHj68vMXEhw==" spinCount="100000" sheet="1" objects="1" scenarios="1" formatColumns="0" formatRows="0" autoFilter="0"/>
  <autoFilter ref="C96:K279" xr:uid="{00000000-0009-0000-0000-000008000000}"/>
  <mergeCells count="12">
    <mergeCell ref="E89:H89"/>
    <mergeCell ref="L2:V2"/>
    <mergeCell ref="E50:H50"/>
    <mergeCell ref="E52:H52"/>
    <mergeCell ref="E54:H54"/>
    <mergeCell ref="E85:H85"/>
    <mergeCell ref="E87:H87"/>
    <mergeCell ref="E7:H7"/>
    <mergeCell ref="E9:H9"/>
    <mergeCell ref="E11:H11"/>
    <mergeCell ref="E20:H20"/>
    <mergeCell ref="E29:H29"/>
  </mergeCells>
  <hyperlinks>
    <hyperlink ref="F101" r:id="rId1" xr:uid="{00000000-0004-0000-0800-000000000000}"/>
    <hyperlink ref="F104" r:id="rId2" xr:uid="{00000000-0004-0000-0800-000001000000}"/>
    <hyperlink ref="F112" r:id="rId3" xr:uid="{00000000-0004-0000-0800-000002000000}"/>
    <hyperlink ref="F116" r:id="rId4" xr:uid="{00000000-0004-0000-0800-000003000000}"/>
    <hyperlink ref="F127" r:id="rId5" xr:uid="{00000000-0004-0000-0800-000004000000}"/>
    <hyperlink ref="F130" r:id="rId6" xr:uid="{00000000-0004-0000-0800-000005000000}"/>
    <hyperlink ref="F132" r:id="rId7" xr:uid="{00000000-0004-0000-0800-000006000000}"/>
    <hyperlink ref="F134" r:id="rId8" xr:uid="{00000000-0004-0000-0800-000007000000}"/>
    <hyperlink ref="F136" r:id="rId9" xr:uid="{00000000-0004-0000-0800-000008000000}"/>
    <hyperlink ref="F138" r:id="rId10" xr:uid="{00000000-0004-0000-0800-000009000000}"/>
    <hyperlink ref="F140" r:id="rId11" xr:uid="{00000000-0004-0000-0800-00000A000000}"/>
    <hyperlink ref="F142" r:id="rId12" xr:uid="{00000000-0004-0000-0800-00000B000000}"/>
    <hyperlink ref="F144" r:id="rId13" xr:uid="{00000000-0004-0000-0800-00000C000000}"/>
    <hyperlink ref="F146" r:id="rId14" xr:uid="{00000000-0004-0000-0800-00000D000000}"/>
    <hyperlink ref="F148" r:id="rId15" xr:uid="{00000000-0004-0000-0800-00000E000000}"/>
    <hyperlink ref="F150" r:id="rId16" xr:uid="{00000000-0004-0000-0800-00000F000000}"/>
    <hyperlink ref="F152" r:id="rId17" xr:uid="{00000000-0004-0000-0800-000010000000}"/>
    <hyperlink ref="F154" r:id="rId18" xr:uid="{00000000-0004-0000-0800-000011000000}"/>
    <hyperlink ref="F157" r:id="rId19" xr:uid="{00000000-0004-0000-0800-000012000000}"/>
    <hyperlink ref="F159" r:id="rId20" xr:uid="{00000000-0004-0000-0800-000013000000}"/>
    <hyperlink ref="F161" r:id="rId21" xr:uid="{00000000-0004-0000-0800-000014000000}"/>
    <hyperlink ref="F163" r:id="rId22" xr:uid="{00000000-0004-0000-0800-000015000000}"/>
    <hyperlink ref="F165" r:id="rId23" xr:uid="{00000000-0004-0000-0800-000016000000}"/>
    <hyperlink ref="F167" r:id="rId24" xr:uid="{00000000-0004-0000-0800-000017000000}"/>
    <hyperlink ref="F176" r:id="rId25" xr:uid="{00000000-0004-0000-0800-000018000000}"/>
    <hyperlink ref="F178" r:id="rId26" xr:uid="{00000000-0004-0000-0800-000019000000}"/>
    <hyperlink ref="F180" r:id="rId27" xr:uid="{00000000-0004-0000-0800-00001A000000}"/>
    <hyperlink ref="F182" r:id="rId28" xr:uid="{00000000-0004-0000-0800-00001B000000}"/>
    <hyperlink ref="F184" r:id="rId29" xr:uid="{00000000-0004-0000-0800-00001C000000}"/>
    <hyperlink ref="F186" r:id="rId30" xr:uid="{00000000-0004-0000-0800-00001D000000}"/>
    <hyperlink ref="F188" r:id="rId31" xr:uid="{00000000-0004-0000-0800-00001E000000}"/>
    <hyperlink ref="F192" r:id="rId32" xr:uid="{00000000-0004-0000-0800-00001F000000}"/>
    <hyperlink ref="F194" r:id="rId33" xr:uid="{00000000-0004-0000-0800-000020000000}"/>
    <hyperlink ref="F196" r:id="rId34" xr:uid="{00000000-0004-0000-0800-000021000000}"/>
    <hyperlink ref="F198" r:id="rId35" xr:uid="{00000000-0004-0000-0800-000022000000}"/>
    <hyperlink ref="F200" r:id="rId36" xr:uid="{00000000-0004-0000-0800-000023000000}"/>
    <hyperlink ref="F202" r:id="rId37" xr:uid="{00000000-0004-0000-0800-000024000000}"/>
    <hyperlink ref="F204" r:id="rId38" xr:uid="{00000000-0004-0000-0800-000025000000}"/>
    <hyperlink ref="F207" r:id="rId39" xr:uid="{00000000-0004-0000-0800-000026000000}"/>
    <hyperlink ref="F209" r:id="rId40" xr:uid="{00000000-0004-0000-0800-000027000000}"/>
    <hyperlink ref="F211" r:id="rId41" xr:uid="{00000000-0004-0000-0800-000028000000}"/>
    <hyperlink ref="F214" r:id="rId42" xr:uid="{00000000-0004-0000-0800-000029000000}"/>
    <hyperlink ref="F216" r:id="rId43" xr:uid="{00000000-0004-0000-0800-00002A000000}"/>
    <hyperlink ref="F218" r:id="rId44" xr:uid="{00000000-0004-0000-0800-00002B000000}"/>
    <hyperlink ref="F220" r:id="rId45" xr:uid="{00000000-0004-0000-0800-00002C000000}"/>
    <hyperlink ref="F222" r:id="rId46" xr:uid="{00000000-0004-0000-0800-00002D000000}"/>
    <hyperlink ref="F224" r:id="rId47" xr:uid="{00000000-0004-0000-0800-00002E000000}"/>
    <hyperlink ref="F226" r:id="rId48" xr:uid="{00000000-0004-0000-0800-00002F000000}"/>
    <hyperlink ref="F228" r:id="rId49" xr:uid="{00000000-0004-0000-0800-000030000000}"/>
    <hyperlink ref="F230" r:id="rId50" xr:uid="{00000000-0004-0000-0800-000031000000}"/>
    <hyperlink ref="F232" r:id="rId51" xr:uid="{00000000-0004-0000-0800-000032000000}"/>
    <hyperlink ref="F234" r:id="rId52" xr:uid="{00000000-0004-0000-0800-000033000000}"/>
    <hyperlink ref="F236" r:id="rId53" xr:uid="{00000000-0004-0000-0800-000034000000}"/>
    <hyperlink ref="F238" r:id="rId54" xr:uid="{00000000-0004-0000-0800-000035000000}"/>
    <hyperlink ref="F240" r:id="rId55" xr:uid="{00000000-0004-0000-0800-000036000000}"/>
    <hyperlink ref="F242" r:id="rId56" xr:uid="{00000000-0004-0000-0800-000037000000}"/>
    <hyperlink ref="F259" r:id="rId57" xr:uid="{00000000-0004-0000-0800-000038000000}"/>
    <hyperlink ref="F263" r:id="rId58" xr:uid="{00000000-0004-0000-0800-000039000000}"/>
    <hyperlink ref="F268" r:id="rId59" xr:uid="{00000000-0004-0000-0800-00003A000000}"/>
    <hyperlink ref="F271" r:id="rId60" xr:uid="{00000000-0004-0000-0800-00003B000000}"/>
    <hyperlink ref="F274" r:id="rId61" xr:uid="{00000000-0004-0000-0800-00003C000000}"/>
    <hyperlink ref="F279" r:id="rId62" xr:uid="{00000000-0004-0000-0800-00003D000000}"/>
  </hyperlinks>
  <pageMargins left="0.39374999999999999" right="0.39374999999999999" top="0.39374999999999999" bottom="0.39374999999999999" header="0" footer="0"/>
  <pageSetup paperSize="9" scale="84" fitToHeight="100" orientation="landscape" blackAndWhite="1" r:id="rId63"/>
  <headerFooter>
    <oddFooter>&amp;CStrana &amp;P z &amp;N</oddFooter>
  </headerFooter>
  <drawing r:id="rId6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42"/>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118</v>
      </c>
    </row>
    <row r="3" spans="2:46" ht="6.9" customHeight="1" x14ac:dyDescent="0.2">
      <c r="B3" s="19"/>
      <c r="C3" s="20"/>
      <c r="D3" s="20"/>
      <c r="E3" s="20"/>
      <c r="F3" s="20"/>
      <c r="G3" s="20"/>
      <c r="H3" s="20"/>
      <c r="I3" s="20"/>
      <c r="J3" s="20"/>
      <c r="K3" s="20"/>
      <c r="L3" s="21"/>
      <c r="AT3" s="18" t="s">
        <v>89</v>
      </c>
    </row>
    <row r="4" spans="2:46" ht="24.9" customHeight="1" x14ac:dyDescent="0.2">
      <c r="B4" s="21"/>
      <c r="D4" s="22" t="s">
        <v>141</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150</v>
      </c>
      <c r="L8" s="21"/>
    </row>
    <row r="9" spans="2:46" s="1" customFormat="1" ht="16.5" customHeight="1" x14ac:dyDescent="0.2">
      <c r="B9" s="33"/>
      <c r="E9" s="339" t="s">
        <v>153</v>
      </c>
      <c r="F9" s="341"/>
      <c r="G9" s="341"/>
      <c r="H9" s="341"/>
      <c r="L9" s="33"/>
    </row>
    <row r="10" spans="2:46" s="1" customFormat="1" ht="12" customHeight="1" x14ac:dyDescent="0.2">
      <c r="B10" s="33"/>
      <c r="D10" s="28" t="s">
        <v>156</v>
      </c>
      <c r="L10" s="33"/>
    </row>
    <row r="11" spans="2:46" s="1" customFormat="1" ht="16.5" customHeight="1" x14ac:dyDescent="0.2">
      <c r="B11" s="33"/>
      <c r="E11" s="303" t="s">
        <v>7556</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6068</v>
      </c>
      <c r="I14" s="28" t="s">
        <v>25</v>
      </c>
      <c r="J14" s="50" t="str">
        <f>'Rekapitulace stavby'!AN8</f>
        <v>24. 4. 2024</v>
      </c>
      <c r="L14" s="33"/>
    </row>
    <row r="15" spans="2:46" s="1" customFormat="1" ht="10.8" customHeight="1" x14ac:dyDescent="0.2">
      <c r="B15" s="33"/>
      <c r="L15" s="33"/>
    </row>
    <row r="16" spans="2:46" s="1" customFormat="1" ht="12" customHeight="1" x14ac:dyDescent="0.2">
      <c r="B16" s="33"/>
      <c r="D16" s="28" t="s">
        <v>29</v>
      </c>
      <c r="I16" s="28" t="s">
        <v>30</v>
      </c>
      <c r="J16" s="26" t="str">
        <f>IF('Rekapitulace stavby'!AN10="","",'Rekapitulace stavby'!AN10)</f>
        <v>00262978</v>
      </c>
      <c r="L16" s="33"/>
    </row>
    <row r="17" spans="2:12" s="1" customFormat="1" ht="18" customHeight="1" x14ac:dyDescent="0.2">
      <c r="B17" s="33"/>
      <c r="E17" s="26" t="str">
        <f>IF('Rekapitulace stavby'!E11="","",'Rekapitulace stavby'!E11)</f>
        <v>Statutární město Liberec</v>
      </c>
      <c r="I17" s="28" t="s">
        <v>33</v>
      </c>
      <c r="J17" s="26" t="str">
        <f>IF('Rekapitulace stavby'!AN11="","",'Rekapitulace stavby'!AN11)</f>
        <v>CZ00262978</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20</v>
      </c>
      <c r="L22" s="33"/>
    </row>
    <row r="23" spans="2:12" s="1" customFormat="1" ht="18" customHeight="1" x14ac:dyDescent="0.2">
      <c r="B23" s="33"/>
      <c r="E23" s="26" t="s">
        <v>7557</v>
      </c>
      <c r="I23" s="28" t="s">
        <v>33</v>
      </c>
      <c r="J23" s="26" t="s">
        <v>20</v>
      </c>
      <c r="L23" s="33"/>
    </row>
    <row r="24" spans="2:12" s="1" customFormat="1" ht="6.9" customHeight="1" x14ac:dyDescent="0.2">
      <c r="B24" s="33"/>
      <c r="L24" s="33"/>
    </row>
    <row r="25" spans="2:12" s="1" customFormat="1" ht="12" customHeight="1" x14ac:dyDescent="0.2">
      <c r="B25" s="33"/>
      <c r="D25" s="28" t="s">
        <v>40</v>
      </c>
      <c r="I25" s="28" t="s">
        <v>30</v>
      </c>
      <c r="J25" s="26" t="s">
        <v>20</v>
      </c>
      <c r="L25" s="33"/>
    </row>
    <row r="26" spans="2:12" s="1" customFormat="1" ht="18" customHeight="1" x14ac:dyDescent="0.2">
      <c r="B26" s="33"/>
      <c r="E26" s="26" t="s">
        <v>7557</v>
      </c>
      <c r="I26" s="28" t="s">
        <v>33</v>
      </c>
      <c r="J26" s="26" t="s">
        <v>20</v>
      </c>
      <c r="L26" s="33"/>
    </row>
    <row r="27" spans="2:12" s="1" customFormat="1" ht="6.9" customHeight="1" x14ac:dyDescent="0.2">
      <c r="B27" s="33"/>
      <c r="L27" s="33"/>
    </row>
    <row r="28" spans="2:12" s="1" customFormat="1" ht="12" customHeight="1" x14ac:dyDescent="0.2">
      <c r="B28" s="33"/>
      <c r="D28" s="28" t="s">
        <v>44</v>
      </c>
      <c r="L28" s="33"/>
    </row>
    <row r="29" spans="2:12" s="7" customFormat="1" ht="23.25" customHeight="1" x14ac:dyDescent="0.2">
      <c r="B29" s="93"/>
      <c r="E29" s="314" t="s">
        <v>7558</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ROUND(J92,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ROUND((SUM(BE92:BE241)),  2)</f>
        <v>0</v>
      </c>
      <c r="I35" s="95">
        <v>0.21</v>
      </c>
      <c r="J35" s="84">
        <f>ROUND(((SUM(BE92:BE241))*I35),  2)</f>
        <v>0</v>
      </c>
      <c r="L35" s="33"/>
    </row>
    <row r="36" spans="2:12" s="1" customFormat="1" ht="14.4" customHeight="1" x14ac:dyDescent="0.2">
      <c r="B36" s="33"/>
      <c r="E36" s="28" t="s">
        <v>52</v>
      </c>
      <c r="F36" s="84">
        <f>ROUND((SUM(BF92:BF241)),  2)</f>
        <v>0</v>
      </c>
      <c r="I36" s="95">
        <v>0.12</v>
      </c>
      <c r="J36" s="84">
        <f>ROUND(((SUM(BF92:BF241))*I36),  2)</f>
        <v>0</v>
      </c>
      <c r="L36" s="33"/>
    </row>
    <row r="37" spans="2:12" s="1" customFormat="1" ht="14.4" hidden="1" customHeight="1" x14ac:dyDescent="0.2">
      <c r="B37" s="33"/>
      <c r="E37" s="28" t="s">
        <v>53</v>
      </c>
      <c r="F37" s="84">
        <f>ROUND((SUM(BG92:BG241)),  2)</f>
        <v>0</v>
      </c>
      <c r="I37" s="95">
        <v>0.21</v>
      </c>
      <c r="J37" s="84">
        <f>0</f>
        <v>0</v>
      </c>
      <c r="L37" s="33"/>
    </row>
    <row r="38" spans="2:12" s="1" customFormat="1" ht="14.4" hidden="1" customHeight="1" x14ac:dyDescent="0.2">
      <c r="B38" s="33"/>
      <c r="E38" s="28" t="s">
        <v>54</v>
      </c>
      <c r="F38" s="84">
        <f>ROUND((SUM(BH92:BH241)),  2)</f>
        <v>0</v>
      </c>
      <c r="I38" s="95">
        <v>0.12</v>
      </c>
      <c r="J38" s="84">
        <f>0</f>
        <v>0</v>
      </c>
      <c r="L38" s="33"/>
    </row>
    <row r="39" spans="2:12" s="1" customFormat="1" ht="14.4" hidden="1" customHeight="1" x14ac:dyDescent="0.2">
      <c r="B39" s="33"/>
      <c r="E39" s="28" t="s">
        <v>55</v>
      </c>
      <c r="F39" s="84">
        <f>ROUND((SUM(BI92:BI241)),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159</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150</v>
      </c>
      <c r="L51" s="21"/>
    </row>
    <row r="52" spans="2:47" s="1" customFormat="1" ht="16.5" customHeight="1" x14ac:dyDescent="0.2">
      <c r="B52" s="33"/>
      <c r="E52" s="339" t="s">
        <v>153</v>
      </c>
      <c r="F52" s="341"/>
      <c r="G52" s="341"/>
      <c r="H52" s="341"/>
      <c r="L52" s="33"/>
    </row>
    <row r="53" spans="2:47" s="1" customFormat="1" ht="12" customHeight="1" x14ac:dyDescent="0.2">
      <c r="B53" s="33"/>
      <c r="C53" s="28" t="s">
        <v>156</v>
      </c>
      <c r="L53" s="33"/>
    </row>
    <row r="54" spans="2:47" s="1" customFormat="1" ht="16.5" customHeight="1" x14ac:dyDescent="0.2">
      <c r="B54" s="33"/>
      <c r="E54" s="303" t="str">
        <f>E11</f>
        <v>09 - Elektroinstalace - silnoproud</v>
      </c>
      <c r="F54" s="341"/>
      <c r="G54" s="341"/>
      <c r="H54" s="341"/>
      <c r="L54" s="33"/>
    </row>
    <row r="55" spans="2:47" s="1" customFormat="1" ht="6.9" customHeight="1" x14ac:dyDescent="0.2">
      <c r="B55" s="33"/>
      <c r="L55" s="33"/>
    </row>
    <row r="56" spans="2:47" s="1" customFormat="1" ht="12" customHeight="1" x14ac:dyDescent="0.2">
      <c r="B56" s="33"/>
      <c r="C56" s="28" t="s">
        <v>23</v>
      </c>
      <c r="F56" s="26" t="str">
        <f>F14</f>
        <v xml:space="preserve"> </v>
      </c>
      <c r="I56" s="28" t="s">
        <v>25</v>
      </c>
      <c r="J56" s="50" t="str">
        <f>IF(J14="","",J14)</f>
        <v>24. 4. 2024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Ing. Josef Nezval</v>
      </c>
      <c r="L58" s="33"/>
    </row>
    <row r="59" spans="2:47" s="1" customFormat="1" ht="15.15" customHeight="1" x14ac:dyDescent="0.2">
      <c r="B59" s="33"/>
      <c r="C59" s="28" t="s">
        <v>35</v>
      </c>
      <c r="F59" s="26" t="str">
        <f>IF(E20="","",E20)</f>
        <v>Vyplň údaj</v>
      </c>
      <c r="I59" s="28" t="s">
        <v>40</v>
      </c>
      <c r="J59" s="31" t="str">
        <f>E26</f>
        <v>Ing. Josef Nezval</v>
      </c>
      <c r="L59" s="33"/>
    </row>
    <row r="60" spans="2:47" s="1" customFormat="1" ht="10.35" customHeight="1" x14ac:dyDescent="0.2">
      <c r="B60" s="33"/>
      <c r="L60" s="33"/>
    </row>
    <row r="61" spans="2:47" s="1" customFormat="1" ht="29.25" customHeight="1" x14ac:dyDescent="0.2">
      <c r="B61" s="33"/>
      <c r="C61" s="102" t="s">
        <v>160</v>
      </c>
      <c r="D61" s="96"/>
      <c r="E61" s="96"/>
      <c r="F61" s="96"/>
      <c r="G61" s="96"/>
      <c r="H61" s="96"/>
      <c r="I61" s="96"/>
      <c r="J61" s="103" t="s">
        <v>161</v>
      </c>
      <c r="K61" s="96"/>
      <c r="L61" s="33"/>
    </row>
    <row r="62" spans="2:47" s="1" customFormat="1" ht="10.35" customHeight="1" x14ac:dyDescent="0.2">
      <c r="B62" s="33"/>
      <c r="L62" s="33"/>
    </row>
    <row r="63" spans="2:47" s="1" customFormat="1" ht="22.8" customHeight="1" x14ac:dyDescent="0.2">
      <c r="B63" s="33"/>
      <c r="C63" s="104" t="s">
        <v>78</v>
      </c>
      <c r="J63" s="64">
        <f>J92</f>
        <v>0</v>
      </c>
      <c r="L63" s="33"/>
      <c r="AU63" s="18" t="s">
        <v>162</v>
      </c>
    </row>
    <row r="64" spans="2:47" s="8" customFormat="1" ht="24.9" customHeight="1" x14ac:dyDescent="0.2">
      <c r="B64" s="105"/>
      <c r="D64" s="106" t="s">
        <v>7559</v>
      </c>
      <c r="E64" s="107"/>
      <c r="F64" s="107"/>
      <c r="G64" s="107"/>
      <c r="H64" s="107"/>
      <c r="I64" s="107"/>
      <c r="J64" s="108">
        <f>J93</f>
        <v>0</v>
      </c>
      <c r="L64" s="105"/>
    </row>
    <row r="65" spans="2:12" s="9" customFormat="1" ht="19.95" customHeight="1" x14ac:dyDescent="0.2">
      <c r="B65" s="109"/>
      <c r="D65" s="110" t="s">
        <v>7560</v>
      </c>
      <c r="E65" s="111"/>
      <c r="F65" s="111"/>
      <c r="G65" s="111"/>
      <c r="H65" s="111"/>
      <c r="I65" s="111"/>
      <c r="J65" s="112">
        <f>J94</f>
        <v>0</v>
      </c>
      <c r="L65" s="109"/>
    </row>
    <row r="66" spans="2:12" s="9" customFormat="1" ht="19.95" customHeight="1" x14ac:dyDescent="0.2">
      <c r="B66" s="109"/>
      <c r="D66" s="110" t="s">
        <v>7561</v>
      </c>
      <c r="E66" s="111"/>
      <c r="F66" s="111"/>
      <c r="G66" s="111"/>
      <c r="H66" s="111"/>
      <c r="I66" s="111"/>
      <c r="J66" s="112">
        <f>J150</f>
        <v>0</v>
      </c>
      <c r="L66" s="109"/>
    </row>
    <row r="67" spans="2:12" s="9" customFormat="1" ht="19.95" customHeight="1" x14ac:dyDescent="0.2">
      <c r="B67" s="109"/>
      <c r="D67" s="110" t="s">
        <v>7562</v>
      </c>
      <c r="E67" s="111"/>
      <c r="F67" s="111"/>
      <c r="G67" s="111"/>
      <c r="H67" s="111"/>
      <c r="I67" s="111"/>
      <c r="J67" s="112">
        <f>J175</f>
        <v>0</v>
      </c>
      <c r="L67" s="109"/>
    </row>
    <row r="68" spans="2:12" s="9" customFormat="1" ht="19.95" customHeight="1" x14ac:dyDescent="0.2">
      <c r="B68" s="109"/>
      <c r="D68" s="110" t="s">
        <v>7563</v>
      </c>
      <c r="E68" s="111"/>
      <c r="F68" s="111"/>
      <c r="G68" s="111"/>
      <c r="H68" s="111"/>
      <c r="I68" s="111"/>
      <c r="J68" s="112">
        <f>J219</f>
        <v>0</v>
      </c>
      <c r="L68" s="109"/>
    </row>
    <row r="69" spans="2:12" s="9" customFormat="1" ht="19.95" customHeight="1" x14ac:dyDescent="0.2">
      <c r="B69" s="109"/>
      <c r="D69" s="110" t="s">
        <v>7564</v>
      </c>
      <c r="E69" s="111"/>
      <c r="F69" s="111"/>
      <c r="G69" s="111"/>
      <c r="H69" s="111"/>
      <c r="I69" s="111"/>
      <c r="J69" s="112">
        <f>J225</f>
        <v>0</v>
      </c>
      <c r="L69" s="109"/>
    </row>
    <row r="70" spans="2:12" s="9" customFormat="1" ht="19.95" customHeight="1" x14ac:dyDescent="0.2">
      <c r="B70" s="109"/>
      <c r="D70" s="110" t="s">
        <v>7565</v>
      </c>
      <c r="E70" s="111"/>
      <c r="F70" s="111"/>
      <c r="G70" s="111"/>
      <c r="H70" s="111"/>
      <c r="I70" s="111"/>
      <c r="J70" s="112">
        <f>J231</f>
        <v>0</v>
      </c>
      <c r="L70" s="109"/>
    </row>
    <row r="71" spans="2:12" s="1" customFormat="1" ht="21.75" customHeight="1" x14ac:dyDescent="0.2">
      <c r="B71" s="33"/>
      <c r="L71" s="33"/>
    </row>
    <row r="72" spans="2:12" s="1" customFormat="1" ht="6.9" customHeight="1" x14ac:dyDescent="0.2">
      <c r="B72" s="42"/>
      <c r="C72" s="43"/>
      <c r="D72" s="43"/>
      <c r="E72" s="43"/>
      <c r="F72" s="43"/>
      <c r="G72" s="43"/>
      <c r="H72" s="43"/>
      <c r="I72" s="43"/>
      <c r="J72" s="43"/>
      <c r="K72" s="43"/>
      <c r="L72" s="33"/>
    </row>
    <row r="76" spans="2:12" s="1" customFormat="1" ht="6.9" customHeight="1" x14ac:dyDescent="0.2">
      <c r="B76" s="44"/>
      <c r="C76" s="45"/>
      <c r="D76" s="45"/>
      <c r="E76" s="45"/>
      <c r="F76" s="45"/>
      <c r="G76" s="45"/>
      <c r="H76" s="45"/>
      <c r="I76" s="45"/>
      <c r="J76" s="45"/>
      <c r="K76" s="45"/>
      <c r="L76" s="33"/>
    </row>
    <row r="77" spans="2:12" s="1" customFormat="1" ht="24.9" customHeight="1" x14ac:dyDescent="0.2">
      <c r="B77" s="33"/>
      <c r="C77" s="22" t="s">
        <v>177</v>
      </c>
      <c r="L77" s="33"/>
    </row>
    <row r="78" spans="2:12" s="1" customFormat="1" ht="6.9" customHeight="1" x14ac:dyDescent="0.2">
      <c r="B78" s="33"/>
      <c r="L78" s="33"/>
    </row>
    <row r="79" spans="2:12" s="1" customFormat="1" ht="12" customHeight="1" x14ac:dyDescent="0.2">
      <c r="B79" s="33"/>
      <c r="C79" s="28" t="s">
        <v>16</v>
      </c>
      <c r="L79" s="33"/>
    </row>
    <row r="80" spans="2:12" s="1" customFormat="1" ht="16.5" customHeight="1" x14ac:dyDescent="0.2">
      <c r="B80" s="33"/>
      <c r="E80" s="339" t="str">
        <f>E7</f>
        <v>STAVEBNÍ ÚPRAVY KINO VARŠAVA - ITI</v>
      </c>
      <c r="F80" s="340"/>
      <c r="G80" s="340"/>
      <c r="H80" s="340"/>
      <c r="L80" s="33"/>
    </row>
    <row r="81" spans="2:65" ht="12" customHeight="1" x14ac:dyDescent="0.2">
      <c r="B81" s="21"/>
      <c r="C81" s="28" t="s">
        <v>150</v>
      </c>
      <c r="L81" s="21"/>
    </row>
    <row r="82" spans="2:65" s="1" customFormat="1" ht="16.5" customHeight="1" x14ac:dyDescent="0.2">
      <c r="B82" s="33"/>
      <c r="E82" s="339" t="s">
        <v>153</v>
      </c>
      <c r="F82" s="341"/>
      <c r="G82" s="341"/>
      <c r="H82" s="341"/>
      <c r="L82" s="33"/>
    </row>
    <row r="83" spans="2:65" s="1" customFormat="1" ht="12" customHeight="1" x14ac:dyDescent="0.2">
      <c r="B83" s="33"/>
      <c r="C83" s="28" t="s">
        <v>156</v>
      </c>
      <c r="L83" s="33"/>
    </row>
    <row r="84" spans="2:65" s="1" customFormat="1" ht="16.5" customHeight="1" x14ac:dyDescent="0.2">
      <c r="B84" s="33"/>
      <c r="E84" s="303" t="str">
        <f>E11</f>
        <v>09 - Elektroinstalace - silnoproud</v>
      </c>
      <c r="F84" s="341"/>
      <c r="G84" s="341"/>
      <c r="H84" s="341"/>
      <c r="L84" s="33"/>
    </row>
    <row r="85" spans="2:65" s="1" customFormat="1" ht="6.9" customHeight="1" x14ac:dyDescent="0.2">
      <c r="B85" s="33"/>
      <c r="L85" s="33"/>
    </row>
    <row r="86" spans="2:65" s="1" customFormat="1" ht="12" customHeight="1" x14ac:dyDescent="0.2">
      <c r="B86" s="33"/>
      <c r="C86" s="28" t="s">
        <v>23</v>
      </c>
      <c r="F86" s="26" t="str">
        <f>F14</f>
        <v xml:space="preserve"> </v>
      </c>
      <c r="I86" s="28" t="s">
        <v>25</v>
      </c>
      <c r="J86" s="50" t="str">
        <f>IF(J14="","",J14)</f>
        <v>24. 4. 2024</v>
      </c>
      <c r="L86" s="33"/>
    </row>
    <row r="87" spans="2:65" s="1" customFormat="1" ht="6.9" customHeight="1" x14ac:dyDescent="0.2">
      <c r="B87" s="33"/>
      <c r="L87" s="33"/>
    </row>
    <row r="88" spans="2:65" s="1" customFormat="1" ht="15.15" customHeight="1" x14ac:dyDescent="0.2">
      <c r="B88" s="33"/>
      <c r="C88" s="28" t="s">
        <v>29</v>
      </c>
      <c r="F88" s="26" t="str">
        <f>E17</f>
        <v>Statutární město Liberec</v>
      </c>
      <c r="I88" s="28" t="s">
        <v>37</v>
      </c>
      <c r="J88" s="31" t="str">
        <f>E23</f>
        <v>Ing. Josef Nezval</v>
      </c>
      <c r="L88" s="33"/>
    </row>
    <row r="89" spans="2:65" s="1" customFormat="1" ht="15.15" customHeight="1" x14ac:dyDescent="0.2">
      <c r="B89" s="33"/>
      <c r="C89" s="28" t="s">
        <v>35</v>
      </c>
      <c r="F89" s="26" t="str">
        <f>IF(E20="","",E20)</f>
        <v>Vyplň údaj</v>
      </c>
      <c r="I89" s="28" t="s">
        <v>40</v>
      </c>
      <c r="J89" s="31" t="str">
        <f>E26</f>
        <v>Ing. Josef Nezval</v>
      </c>
      <c r="L89" s="33"/>
    </row>
    <row r="90" spans="2:65" s="1" customFormat="1" ht="10.35" customHeight="1" x14ac:dyDescent="0.2">
      <c r="B90" s="33"/>
      <c r="L90" s="33"/>
    </row>
    <row r="91" spans="2:65" s="10" customFormat="1" ht="29.25" customHeight="1" x14ac:dyDescent="0.2">
      <c r="B91" s="113"/>
      <c r="C91" s="114" t="s">
        <v>178</v>
      </c>
      <c r="D91" s="115" t="s">
        <v>65</v>
      </c>
      <c r="E91" s="115" t="s">
        <v>61</v>
      </c>
      <c r="F91" s="115" t="s">
        <v>62</v>
      </c>
      <c r="G91" s="115" t="s">
        <v>179</v>
      </c>
      <c r="H91" s="115" t="s">
        <v>180</v>
      </c>
      <c r="I91" s="115" t="s">
        <v>181</v>
      </c>
      <c r="J91" s="115" t="s">
        <v>161</v>
      </c>
      <c r="K91" s="116" t="s">
        <v>182</v>
      </c>
      <c r="L91" s="113"/>
      <c r="M91" s="57" t="s">
        <v>20</v>
      </c>
      <c r="N91" s="58" t="s">
        <v>50</v>
      </c>
      <c r="O91" s="58" t="s">
        <v>183</v>
      </c>
      <c r="P91" s="58" t="s">
        <v>184</v>
      </c>
      <c r="Q91" s="58" t="s">
        <v>185</v>
      </c>
      <c r="R91" s="58" t="s">
        <v>186</v>
      </c>
      <c r="S91" s="58" t="s">
        <v>187</v>
      </c>
      <c r="T91" s="59" t="s">
        <v>188</v>
      </c>
    </row>
    <row r="92" spans="2:65" s="1" customFormat="1" ht="22.8" customHeight="1" x14ac:dyDescent="0.3">
      <c r="B92" s="33"/>
      <c r="C92" s="62" t="s">
        <v>189</v>
      </c>
      <c r="J92" s="117">
        <f>BK92</f>
        <v>0</v>
      </c>
      <c r="L92" s="33"/>
      <c r="M92" s="60"/>
      <c r="N92" s="51"/>
      <c r="O92" s="51"/>
      <c r="P92" s="118">
        <f>P93</f>
        <v>0</v>
      </c>
      <c r="Q92" s="51"/>
      <c r="R92" s="118">
        <f>R93</f>
        <v>0</v>
      </c>
      <c r="S92" s="51"/>
      <c r="T92" s="119">
        <f>T93</f>
        <v>0</v>
      </c>
      <c r="AT92" s="18" t="s">
        <v>79</v>
      </c>
      <c r="AU92" s="18" t="s">
        <v>162</v>
      </c>
      <c r="BK92" s="120">
        <f>BK93</f>
        <v>0</v>
      </c>
    </row>
    <row r="93" spans="2:65" s="11" customFormat="1" ht="25.95" customHeight="1" x14ac:dyDescent="0.25">
      <c r="B93" s="121"/>
      <c r="D93" s="122" t="s">
        <v>79</v>
      </c>
      <c r="E93" s="123" t="s">
        <v>7566</v>
      </c>
      <c r="F93" s="123" t="s">
        <v>7567</v>
      </c>
      <c r="I93" s="124"/>
      <c r="J93" s="125">
        <f>BK93</f>
        <v>0</v>
      </c>
      <c r="L93" s="121"/>
      <c r="M93" s="126"/>
      <c r="P93" s="127">
        <f>P94+P150+P175+P219+P225+P231</f>
        <v>0</v>
      </c>
      <c r="R93" s="127">
        <f>R94+R150+R175+R219+R225+R231</f>
        <v>0</v>
      </c>
      <c r="T93" s="128">
        <f>T94+T150+T175+T219+T225+T231</f>
        <v>0</v>
      </c>
      <c r="AR93" s="122" t="s">
        <v>89</v>
      </c>
      <c r="AT93" s="129" t="s">
        <v>79</v>
      </c>
      <c r="AU93" s="129" t="s">
        <v>80</v>
      </c>
      <c r="AY93" s="122" t="s">
        <v>192</v>
      </c>
      <c r="BK93" s="130">
        <f>BK94+BK150+BK175+BK219+BK225+BK231</f>
        <v>0</v>
      </c>
    </row>
    <row r="94" spans="2:65" s="11" customFormat="1" ht="22.8" customHeight="1" x14ac:dyDescent="0.25">
      <c r="B94" s="121"/>
      <c r="D94" s="122" t="s">
        <v>79</v>
      </c>
      <c r="E94" s="131" t="s">
        <v>7568</v>
      </c>
      <c r="F94" s="131" t="s">
        <v>7569</v>
      </c>
      <c r="I94" s="124"/>
      <c r="J94" s="132">
        <f>BK94</f>
        <v>0</v>
      </c>
      <c r="L94" s="121"/>
      <c r="M94" s="126"/>
      <c r="P94" s="127">
        <f>SUM(P95:P149)</f>
        <v>0</v>
      </c>
      <c r="R94" s="127">
        <f>SUM(R95:R149)</f>
        <v>0</v>
      </c>
      <c r="T94" s="128">
        <f>SUM(T95:T149)</f>
        <v>0</v>
      </c>
      <c r="AR94" s="122" t="s">
        <v>22</v>
      </c>
      <c r="AT94" s="129" t="s">
        <v>79</v>
      </c>
      <c r="AU94" s="129" t="s">
        <v>22</v>
      </c>
      <c r="AY94" s="122" t="s">
        <v>192</v>
      </c>
      <c r="BK94" s="130">
        <f>SUM(BK95:BK149)</f>
        <v>0</v>
      </c>
    </row>
    <row r="95" spans="2:65" s="1" customFormat="1" ht="16.5" customHeight="1" x14ac:dyDescent="0.2">
      <c r="B95" s="33"/>
      <c r="C95" s="133" t="s">
        <v>22</v>
      </c>
      <c r="D95" s="133" t="s">
        <v>194</v>
      </c>
      <c r="E95" s="134" t="s">
        <v>6632</v>
      </c>
      <c r="F95" s="135" t="s">
        <v>7570</v>
      </c>
      <c r="G95" s="136" t="s">
        <v>869</v>
      </c>
      <c r="H95" s="137">
        <v>1</v>
      </c>
      <c r="I95" s="138"/>
      <c r="J95" s="139">
        <f>ROUND(I95*H95,2)</f>
        <v>0</v>
      </c>
      <c r="K95" s="135" t="s">
        <v>20</v>
      </c>
      <c r="L95" s="33"/>
      <c r="M95" s="140" t="s">
        <v>20</v>
      </c>
      <c r="N95" s="141" t="s">
        <v>51</v>
      </c>
      <c r="P95" s="142">
        <f>O95*H95</f>
        <v>0</v>
      </c>
      <c r="Q95" s="142">
        <v>0</v>
      </c>
      <c r="R95" s="142">
        <f>Q95*H95</f>
        <v>0</v>
      </c>
      <c r="S95" s="142">
        <v>0</v>
      </c>
      <c r="T95" s="143">
        <f>S95*H95</f>
        <v>0</v>
      </c>
      <c r="AR95" s="144" t="s">
        <v>199</v>
      </c>
      <c r="AT95" s="144" t="s">
        <v>194</v>
      </c>
      <c r="AU95" s="144" t="s">
        <v>89</v>
      </c>
      <c r="AY95" s="18" t="s">
        <v>192</v>
      </c>
      <c r="BE95" s="145">
        <f>IF(N95="základní",J95,0)</f>
        <v>0</v>
      </c>
      <c r="BF95" s="145">
        <f>IF(N95="snížená",J95,0)</f>
        <v>0</v>
      </c>
      <c r="BG95" s="145">
        <f>IF(N95="zákl. přenesená",J95,0)</f>
        <v>0</v>
      </c>
      <c r="BH95" s="145">
        <f>IF(N95="sníž. přenesená",J95,0)</f>
        <v>0</v>
      </c>
      <c r="BI95" s="145">
        <f>IF(N95="nulová",J95,0)</f>
        <v>0</v>
      </c>
      <c r="BJ95" s="18" t="s">
        <v>22</v>
      </c>
      <c r="BK95" s="145">
        <f>ROUND(I95*H95,2)</f>
        <v>0</v>
      </c>
      <c r="BL95" s="18" t="s">
        <v>199</v>
      </c>
      <c r="BM95" s="144" t="s">
        <v>89</v>
      </c>
    </row>
    <row r="96" spans="2:65" s="1" customFormat="1" ht="28.8" x14ac:dyDescent="0.2">
      <c r="B96" s="33"/>
      <c r="D96" s="151" t="s">
        <v>929</v>
      </c>
      <c r="F96" s="178" t="s">
        <v>7571</v>
      </c>
      <c r="I96" s="148"/>
      <c r="L96" s="33"/>
      <c r="M96" s="149"/>
      <c r="T96" s="54"/>
      <c r="AT96" s="18" t="s">
        <v>929</v>
      </c>
      <c r="AU96" s="18" t="s">
        <v>89</v>
      </c>
    </row>
    <row r="97" spans="2:65" s="1" customFormat="1" ht="16.5" customHeight="1" x14ac:dyDescent="0.2">
      <c r="B97" s="33"/>
      <c r="C97" s="133" t="s">
        <v>89</v>
      </c>
      <c r="D97" s="133" t="s">
        <v>194</v>
      </c>
      <c r="E97" s="134" t="s">
        <v>6635</v>
      </c>
      <c r="F97" s="135" t="s">
        <v>7572</v>
      </c>
      <c r="G97" s="136" t="s">
        <v>869</v>
      </c>
      <c r="H97" s="137">
        <v>1</v>
      </c>
      <c r="I97" s="138"/>
      <c r="J97" s="139">
        <f t="shared" ref="J97:J128" si="0">ROUND(I97*H97,2)</f>
        <v>0</v>
      </c>
      <c r="K97" s="135" t="s">
        <v>20</v>
      </c>
      <c r="L97" s="33"/>
      <c r="M97" s="140" t="s">
        <v>20</v>
      </c>
      <c r="N97" s="141" t="s">
        <v>51</v>
      </c>
      <c r="P97" s="142">
        <f t="shared" ref="P97:P128" si="1">O97*H97</f>
        <v>0</v>
      </c>
      <c r="Q97" s="142">
        <v>0</v>
      </c>
      <c r="R97" s="142">
        <f t="shared" ref="R97:R128" si="2">Q97*H97</f>
        <v>0</v>
      </c>
      <c r="S97" s="142">
        <v>0</v>
      </c>
      <c r="T97" s="143">
        <f t="shared" ref="T97:T128" si="3">S97*H97</f>
        <v>0</v>
      </c>
      <c r="AR97" s="144" t="s">
        <v>199</v>
      </c>
      <c r="AT97" s="144" t="s">
        <v>194</v>
      </c>
      <c r="AU97" s="144" t="s">
        <v>89</v>
      </c>
      <c r="AY97" s="18" t="s">
        <v>192</v>
      </c>
      <c r="BE97" s="145">
        <f t="shared" ref="BE97:BE128" si="4">IF(N97="základní",J97,0)</f>
        <v>0</v>
      </c>
      <c r="BF97" s="145">
        <f t="shared" ref="BF97:BF128" si="5">IF(N97="snížená",J97,0)</f>
        <v>0</v>
      </c>
      <c r="BG97" s="145">
        <f t="shared" ref="BG97:BG128" si="6">IF(N97="zákl. přenesená",J97,0)</f>
        <v>0</v>
      </c>
      <c r="BH97" s="145">
        <f t="shared" ref="BH97:BH128" si="7">IF(N97="sníž. přenesená",J97,0)</f>
        <v>0</v>
      </c>
      <c r="BI97" s="145">
        <f t="shared" ref="BI97:BI128" si="8">IF(N97="nulová",J97,0)</f>
        <v>0</v>
      </c>
      <c r="BJ97" s="18" t="s">
        <v>22</v>
      </c>
      <c r="BK97" s="145">
        <f t="shared" ref="BK97:BK128" si="9">ROUND(I97*H97,2)</f>
        <v>0</v>
      </c>
      <c r="BL97" s="18" t="s">
        <v>199</v>
      </c>
      <c r="BM97" s="144" t="s">
        <v>199</v>
      </c>
    </row>
    <row r="98" spans="2:65" s="1" customFormat="1" ht="16.5" customHeight="1" x14ac:dyDescent="0.2">
      <c r="B98" s="33"/>
      <c r="C98" s="133" t="s">
        <v>225</v>
      </c>
      <c r="D98" s="133" t="s">
        <v>194</v>
      </c>
      <c r="E98" s="134" t="s">
        <v>6637</v>
      </c>
      <c r="F98" s="135" t="s">
        <v>7573</v>
      </c>
      <c r="G98" s="136" t="s">
        <v>869</v>
      </c>
      <c r="H98" s="137">
        <v>1</v>
      </c>
      <c r="I98" s="138"/>
      <c r="J98" s="139">
        <f t="shared" si="0"/>
        <v>0</v>
      </c>
      <c r="K98" s="135" t="s">
        <v>20</v>
      </c>
      <c r="L98" s="33"/>
      <c r="M98" s="140" t="s">
        <v>20</v>
      </c>
      <c r="N98" s="141" t="s">
        <v>51</v>
      </c>
      <c r="P98" s="142">
        <f t="shared" si="1"/>
        <v>0</v>
      </c>
      <c r="Q98" s="142">
        <v>0</v>
      </c>
      <c r="R98" s="142">
        <f t="shared" si="2"/>
        <v>0</v>
      </c>
      <c r="S98" s="142">
        <v>0</v>
      </c>
      <c r="T98" s="143">
        <f t="shared" si="3"/>
        <v>0</v>
      </c>
      <c r="AR98" s="144" t="s">
        <v>199</v>
      </c>
      <c r="AT98" s="144" t="s">
        <v>194</v>
      </c>
      <c r="AU98" s="144" t="s">
        <v>89</v>
      </c>
      <c r="AY98" s="18" t="s">
        <v>192</v>
      </c>
      <c r="BE98" s="145">
        <f t="shared" si="4"/>
        <v>0</v>
      </c>
      <c r="BF98" s="145">
        <f t="shared" si="5"/>
        <v>0</v>
      </c>
      <c r="BG98" s="145">
        <f t="shared" si="6"/>
        <v>0</v>
      </c>
      <c r="BH98" s="145">
        <f t="shared" si="7"/>
        <v>0</v>
      </c>
      <c r="BI98" s="145">
        <f t="shared" si="8"/>
        <v>0</v>
      </c>
      <c r="BJ98" s="18" t="s">
        <v>22</v>
      </c>
      <c r="BK98" s="145">
        <f t="shared" si="9"/>
        <v>0</v>
      </c>
      <c r="BL98" s="18" t="s">
        <v>199</v>
      </c>
      <c r="BM98" s="144" t="s">
        <v>250</v>
      </c>
    </row>
    <row r="99" spans="2:65" s="1" customFormat="1" ht="16.5" customHeight="1" x14ac:dyDescent="0.2">
      <c r="B99" s="33"/>
      <c r="C99" s="133" t="s">
        <v>199</v>
      </c>
      <c r="D99" s="133" t="s">
        <v>194</v>
      </c>
      <c r="E99" s="134" t="s">
        <v>6639</v>
      </c>
      <c r="F99" s="135" t="s">
        <v>7574</v>
      </c>
      <c r="G99" s="136" t="s">
        <v>869</v>
      </c>
      <c r="H99" s="137">
        <v>1</v>
      </c>
      <c r="I99" s="138"/>
      <c r="J99" s="139">
        <f t="shared" si="0"/>
        <v>0</v>
      </c>
      <c r="K99" s="135" t="s">
        <v>20</v>
      </c>
      <c r="L99" s="33"/>
      <c r="M99" s="140" t="s">
        <v>20</v>
      </c>
      <c r="N99" s="141" t="s">
        <v>51</v>
      </c>
      <c r="P99" s="142">
        <f t="shared" si="1"/>
        <v>0</v>
      </c>
      <c r="Q99" s="142">
        <v>0</v>
      </c>
      <c r="R99" s="142">
        <f t="shared" si="2"/>
        <v>0</v>
      </c>
      <c r="S99" s="142">
        <v>0</v>
      </c>
      <c r="T99" s="143">
        <f t="shared" si="3"/>
        <v>0</v>
      </c>
      <c r="AR99" s="144" t="s">
        <v>199</v>
      </c>
      <c r="AT99" s="144" t="s">
        <v>194</v>
      </c>
      <c r="AU99" s="144" t="s">
        <v>89</v>
      </c>
      <c r="AY99" s="18" t="s">
        <v>192</v>
      </c>
      <c r="BE99" s="145">
        <f t="shared" si="4"/>
        <v>0</v>
      </c>
      <c r="BF99" s="145">
        <f t="shared" si="5"/>
        <v>0</v>
      </c>
      <c r="BG99" s="145">
        <f t="shared" si="6"/>
        <v>0</v>
      </c>
      <c r="BH99" s="145">
        <f t="shared" si="7"/>
        <v>0</v>
      </c>
      <c r="BI99" s="145">
        <f t="shared" si="8"/>
        <v>0</v>
      </c>
      <c r="BJ99" s="18" t="s">
        <v>22</v>
      </c>
      <c r="BK99" s="145">
        <f t="shared" si="9"/>
        <v>0</v>
      </c>
      <c r="BL99" s="18" t="s">
        <v>199</v>
      </c>
      <c r="BM99" s="144" t="s">
        <v>266</v>
      </c>
    </row>
    <row r="100" spans="2:65" s="1" customFormat="1" ht="16.5" customHeight="1" x14ac:dyDescent="0.2">
      <c r="B100" s="33"/>
      <c r="C100" s="133" t="s">
        <v>243</v>
      </c>
      <c r="D100" s="133" t="s">
        <v>194</v>
      </c>
      <c r="E100" s="134" t="s">
        <v>6642</v>
      </c>
      <c r="F100" s="135" t="s">
        <v>7575</v>
      </c>
      <c r="G100" s="136" t="s">
        <v>869</v>
      </c>
      <c r="H100" s="137">
        <v>1</v>
      </c>
      <c r="I100" s="138"/>
      <c r="J100" s="139">
        <f t="shared" si="0"/>
        <v>0</v>
      </c>
      <c r="K100" s="135" t="s">
        <v>20</v>
      </c>
      <c r="L100" s="33"/>
      <c r="M100" s="140" t="s">
        <v>20</v>
      </c>
      <c r="N100" s="141" t="s">
        <v>51</v>
      </c>
      <c r="P100" s="142">
        <f t="shared" si="1"/>
        <v>0</v>
      </c>
      <c r="Q100" s="142">
        <v>0</v>
      </c>
      <c r="R100" s="142">
        <f t="shared" si="2"/>
        <v>0</v>
      </c>
      <c r="S100" s="142">
        <v>0</v>
      </c>
      <c r="T100" s="143">
        <f t="shared" si="3"/>
        <v>0</v>
      </c>
      <c r="AR100" s="144" t="s">
        <v>199</v>
      </c>
      <c r="AT100" s="144" t="s">
        <v>194</v>
      </c>
      <c r="AU100" s="144" t="s">
        <v>89</v>
      </c>
      <c r="AY100" s="18" t="s">
        <v>192</v>
      </c>
      <c r="BE100" s="145">
        <f t="shared" si="4"/>
        <v>0</v>
      </c>
      <c r="BF100" s="145">
        <f t="shared" si="5"/>
        <v>0</v>
      </c>
      <c r="BG100" s="145">
        <f t="shared" si="6"/>
        <v>0</v>
      </c>
      <c r="BH100" s="145">
        <f t="shared" si="7"/>
        <v>0</v>
      </c>
      <c r="BI100" s="145">
        <f t="shared" si="8"/>
        <v>0</v>
      </c>
      <c r="BJ100" s="18" t="s">
        <v>22</v>
      </c>
      <c r="BK100" s="145">
        <f t="shared" si="9"/>
        <v>0</v>
      </c>
      <c r="BL100" s="18" t="s">
        <v>199</v>
      </c>
      <c r="BM100" s="144" t="s">
        <v>27</v>
      </c>
    </row>
    <row r="101" spans="2:65" s="1" customFormat="1" ht="16.5" customHeight="1" x14ac:dyDescent="0.2">
      <c r="B101" s="33"/>
      <c r="C101" s="133" t="s">
        <v>250</v>
      </c>
      <c r="D101" s="133" t="s">
        <v>194</v>
      </c>
      <c r="E101" s="134" t="s">
        <v>6644</v>
      </c>
      <c r="F101" s="135" t="s">
        <v>7576</v>
      </c>
      <c r="G101" s="136" t="s">
        <v>869</v>
      </c>
      <c r="H101" s="137">
        <v>1</v>
      </c>
      <c r="I101" s="138"/>
      <c r="J101" s="139">
        <f t="shared" si="0"/>
        <v>0</v>
      </c>
      <c r="K101" s="135" t="s">
        <v>20</v>
      </c>
      <c r="L101" s="33"/>
      <c r="M101" s="140" t="s">
        <v>20</v>
      </c>
      <c r="N101" s="141" t="s">
        <v>51</v>
      </c>
      <c r="P101" s="142">
        <f t="shared" si="1"/>
        <v>0</v>
      </c>
      <c r="Q101" s="142">
        <v>0</v>
      </c>
      <c r="R101" s="142">
        <f t="shared" si="2"/>
        <v>0</v>
      </c>
      <c r="S101" s="142">
        <v>0</v>
      </c>
      <c r="T101" s="143">
        <f t="shared" si="3"/>
        <v>0</v>
      </c>
      <c r="AR101" s="144" t="s">
        <v>199</v>
      </c>
      <c r="AT101" s="144" t="s">
        <v>194</v>
      </c>
      <c r="AU101" s="144" t="s">
        <v>89</v>
      </c>
      <c r="AY101" s="18" t="s">
        <v>192</v>
      </c>
      <c r="BE101" s="145">
        <f t="shared" si="4"/>
        <v>0</v>
      </c>
      <c r="BF101" s="145">
        <f t="shared" si="5"/>
        <v>0</v>
      </c>
      <c r="BG101" s="145">
        <f t="shared" si="6"/>
        <v>0</v>
      </c>
      <c r="BH101" s="145">
        <f t="shared" si="7"/>
        <v>0</v>
      </c>
      <c r="BI101" s="145">
        <f t="shared" si="8"/>
        <v>0</v>
      </c>
      <c r="BJ101" s="18" t="s">
        <v>22</v>
      </c>
      <c r="BK101" s="145">
        <f t="shared" si="9"/>
        <v>0</v>
      </c>
      <c r="BL101" s="18" t="s">
        <v>199</v>
      </c>
      <c r="BM101" s="144" t="s">
        <v>8</v>
      </c>
    </row>
    <row r="102" spans="2:65" s="1" customFormat="1" ht="16.5" customHeight="1" x14ac:dyDescent="0.2">
      <c r="B102" s="33"/>
      <c r="C102" s="133" t="s">
        <v>260</v>
      </c>
      <c r="D102" s="133" t="s">
        <v>194</v>
      </c>
      <c r="E102" s="134" t="s">
        <v>6647</v>
      </c>
      <c r="F102" s="135" t="s">
        <v>7577</v>
      </c>
      <c r="G102" s="136" t="s">
        <v>869</v>
      </c>
      <c r="H102" s="137">
        <v>1</v>
      </c>
      <c r="I102" s="138"/>
      <c r="J102" s="139">
        <f t="shared" si="0"/>
        <v>0</v>
      </c>
      <c r="K102" s="135" t="s">
        <v>20</v>
      </c>
      <c r="L102" s="33"/>
      <c r="M102" s="140" t="s">
        <v>20</v>
      </c>
      <c r="N102" s="141" t="s">
        <v>51</v>
      </c>
      <c r="P102" s="142">
        <f t="shared" si="1"/>
        <v>0</v>
      </c>
      <c r="Q102" s="142">
        <v>0</v>
      </c>
      <c r="R102" s="142">
        <f t="shared" si="2"/>
        <v>0</v>
      </c>
      <c r="S102" s="142">
        <v>0</v>
      </c>
      <c r="T102" s="143">
        <f t="shared" si="3"/>
        <v>0</v>
      </c>
      <c r="AR102" s="144" t="s">
        <v>199</v>
      </c>
      <c r="AT102" s="144" t="s">
        <v>194</v>
      </c>
      <c r="AU102" s="144" t="s">
        <v>89</v>
      </c>
      <c r="AY102" s="18" t="s">
        <v>192</v>
      </c>
      <c r="BE102" s="145">
        <f t="shared" si="4"/>
        <v>0</v>
      </c>
      <c r="BF102" s="145">
        <f t="shared" si="5"/>
        <v>0</v>
      </c>
      <c r="BG102" s="145">
        <f t="shared" si="6"/>
        <v>0</v>
      </c>
      <c r="BH102" s="145">
        <f t="shared" si="7"/>
        <v>0</v>
      </c>
      <c r="BI102" s="145">
        <f t="shared" si="8"/>
        <v>0</v>
      </c>
      <c r="BJ102" s="18" t="s">
        <v>22</v>
      </c>
      <c r="BK102" s="145">
        <f t="shared" si="9"/>
        <v>0</v>
      </c>
      <c r="BL102" s="18" t="s">
        <v>199</v>
      </c>
      <c r="BM102" s="144" t="s">
        <v>317</v>
      </c>
    </row>
    <row r="103" spans="2:65" s="1" customFormat="1" ht="16.5" customHeight="1" x14ac:dyDescent="0.2">
      <c r="B103" s="33"/>
      <c r="C103" s="133" t="s">
        <v>266</v>
      </c>
      <c r="D103" s="133" t="s">
        <v>194</v>
      </c>
      <c r="E103" s="134" t="s">
        <v>6648</v>
      </c>
      <c r="F103" s="135" t="s">
        <v>7578</v>
      </c>
      <c r="G103" s="136" t="s">
        <v>869</v>
      </c>
      <c r="H103" s="137">
        <v>1</v>
      </c>
      <c r="I103" s="138"/>
      <c r="J103" s="139">
        <f t="shared" si="0"/>
        <v>0</v>
      </c>
      <c r="K103" s="135" t="s">
        <v>20</v>
      </c>
      <c r="L103" s="33"/>
      <c r="M103" s="140" t="s">
        <v>20</v>
      </c>
      <c r="N103" s="141" t="s">
        <v>51</v>
      </c>
      <c r="P103" s="142">
        <f t="shared" si="1"/>
        <v>0</v>
      </c>
      <c r="Q103" s="142">
        <v>0</v>
      </c>
      <c r="R103" s="142">
        <f t="shared" si="2"/>
        <v>0</v>
      </c>
      <c r="S103" s="142">
        <v>0</v>
      </c>
      <c r="T103" s="143">
        <f t="shared" si="3"/>
        <v>0</v>
      </c>
      <c r="AR103" s="144" t="s">
        <v>199</v>
      </c>
      <c r="AT103" s="144" t="s">
        <v>194</v>
      </c>
      <c r="AU103" s="144" t="s">
        <v>89</v>
      </c>
      <c r="AY103" s="18" t="s">
        <v>192</v>
      </c>
      <c r="BE103" s="145">
        <f t="shared" si="4"/>
        <v>0</v>
      </c>
      <c r="BF103" s="145">
        <f t="shared" si="5"/>
        <v>0</v>
      </c>
      <c r="BG103" s="145">
        <f t="shared" si="6"/>
        <v>0</v>
      </c>
      <c r="BH103" s="145">
        <f t="shared" si="7"/>
        <v>0</v>
      </c>
      <c r="BI103" s="145">
        <f t="shared" si="8"/>
        <v>0</v>
      </c>
      <c r="BJ103" s="18" t="s">
        <v>22</v>
      </c>
      <c r="BK103" s="145">
        <f t="shared" si="9"/>
        <v>0</v>
      </c>
      <c r="BL103" s="18" t="s">
        <v>199</v>
      </c>
      <c r="BM103" s="144" t="s">
        <v>350</v>
      </c>
    </row>
    <row r="104" spans="2:65" s="1" customFormat="1" ht="16.5" customHeight="1" x14ac:dyDescent="0.2">
      <c r="B104" s="33"/>
      <c r="C104" s="133" t="s">
        <v>208</v>
      </c>
      <c r="D104" s="133" t="s">
        <v>194</v>
      </c>
      <c r="E104" s="134" t="s">
        <v>6651</v>
      </c>
      <c r="F104" s="135" t="s">
        <v>7579</v>
      </c>
      <c r="G104" s="136" t="s">
        <v>869</v>
      </c>
      <c r="H104" s="137">
        <v>10</v>
      </c>
      <c r="I104" s="138"/>
      <c r="J104" s="139">
        <f t="shared" si="0"/>
        <v>0</v>
      </c>
      <c r="K104" s="135" t="s">
        <v>20</v>
      </c>
      <c r="L104" s="33"/>
      <c r="M104" s="140" t="s">
        <v>20</v>
      </c>
      <c r="N104" s="141" t="s">
        <v>51</v>
      </c>
      <c r="P104" s="142">
        <f t="shared" si="1"/>
        <v>0</v>
      </c>
      <c r="Q104" s="142">
        <v>0</v>
      </c>
      <c r="R104" s="142">
        <f t="shared" si="2"/>
        <v>0</v>
      </c>
      <c r="S104" s="142">
        <v>0</v>
      </c>
      <c r="T104" s="143">
        <f t="shared" si="3"/>
        <v>0</v>
      </c>
      <c r="AR104" s="144" t="s">
        <v>199</v>
      </c>
      <c r="AT104" s="144" t="s">
        <v>194</v>
      </c>
      <c r="AU104" s="144" t="s">
        <v>89</v>
      </c>
      <c r="AY104" s="18" t="s">
        <v>192</v>
      </c>
      <c r="BE104" s="145">
        <f t="shared" si="4"/>
        <v>0</v>
      </c>
      <c r="BF104" s="145">
        <f t="shared" si="5"/>
        <v>0</v>
      </c>
      <c r="BG104" s="145">
        <f t="shared" si="6"/>
        <v>0</v>
      </c>
      <c r="BH104" s="145">
        <f t="shared" si="7"/>
        <v>0</v>
      </c>
      <c r="BI104" s="145">
        <f t="shared" si="8"/>
        <v>0</v>
      </c>
      <c r="BJ104" s="18" t="s">
        <v>22</v>
      </c>
      <c r="BK104" s="145">
        <f t="shared" si="9"/>
        <v>0</v>
      </c>
      <c r="BL104" s="18" t="s">
        <v>199</v>
      </c>
      <c r="BM104" s="144" t="s">
        <v>370</v>
      </c>
    </row>
    <row r="105" spans="2:65" s="1" customFormat="1" ht="24.15" customHeight="1" x14ac:dyDescent="0.2">
      <c r="B105" s="33"/>
      <c r="C105" s="133" t="s">
        <v>27</v>
      </c>
      <c r="D105" s="133" t="s">
        <v>194</v>
      </c>
      <c r="E105" s="134" t="s">
        <v>6652</v>
      </c>
      <c r="F105" s="135" t="s">
        <v>7580</v>
      </c>
      <c r="G105" s="136" t="s">
        <v>869</v>
      </c>
      <c r="H105" s="137">
        <v>1</v>
      </c>
      <c r="I105" s="138"/>
      <c r="J105" s="139">
        <f t="shared" si="0"/>
        <v>0</v>
      </c>
      <c r="K105" s="135" t="s">
        <v>20</v>
      </c>
      <c r="L105" s="33"/>
      <c r="M105" s="140" t="s">
        <v>20</v>
      </c>
      <c r="N105" s="141" t="s">
        <v>51</v>
      </c>
      <c r="P105" s="142">
        <f t="shared" si="1"/>
        <v>0</v>
      </c>
      <c r="Q105" s="142">
        <v>0</v>
      </c>
      <c r="R105" s="142">
        <f t="shared" si="2"/>
        <v>0</v>
      </c>
      <c r="S105" s="142">
        <v>0</v>
      </c>
      <c r="T105" s="143">
        <f t="shared" si="3"/>
        <v>0</v>
      </c>
      <c r="AR105" s="144" t="s">
        <v>199</v>
      </c>
      <c r="AT105" s="144" t="s">
        <v>194</v>
      </c>
      <c r="AU105" s="144" t="s">
        <v>89</v>
      </c>
      <c r="AY105" s="18" t="s">
        <v>192</v>
      </c>
      <c r="BE105" s="145">
        <f t="shared" si="4"/>
        <v>0</v>
      </c>
      <c r="BF105" s="145">
        <f t="shared" si="5"/>
        <v>0</v>
      </c>
      <c r="BG105" s="145">
        <f t="shared" si="6"/>
        <v>0</v>
      </c>
      <c r="BH105" s="145">
        <f t="shared" si="7"/>
        <v>0</v>
      </c>
      <c r="BI105" s="145">
        <f t="shared" si="8"/>
        <v>0</v>
      </c>
      <c r="BJ105" s="18" t="s">
        <v>22</v>
      </c>
      <c r="BK105" s="145">
        <f t="shared" si="9"/>
        <v>0</v>
      </c>
      <c r="BL105" s="18" t="s">
        <v>199</v>
      </c>
      <c r="BM105" s="144" t="s">
        <v>380</v>
      </c>
    </row>
    <row r="106" spans="2:65" s="1" customFormat="1" ht="16.5" customHeight="1" x14ac:dyDescent="0.2">
      <c r="B106" s="33"/>
      <c r="C106" s="133" t="s">
        <v>121</v>
      </c>
      <c r="D106" s="133" t="s">
        <v>194</v>
      </c>
      <c r="E106" s="134" t="s">
        <v>6655</v>
      </c>
      <c r="F106" s="135" t="s">
        <v>7581</v>
      </c>
      <c r="G106" s="136" t="s">
        <v>869</v>
      </c>
      <c r="H106" s="137">
        <v>6</v>
      </c>
      <c r="I106" s="138"/>
      <c r="J106" s="139">
        <f t="shared" si="0"/>
        <v>0</v>
      </c>
      <c r="K106" s="135" t="s">
        <v>20</v>
      </c>
      <c r="L106" s="33"/>
      <c r="M106" s="140" t="s">
        <v>20</v>
      </c>
      <c r="N106" s="141" t="s">
        <v>51</v>
      </c>
      <c r="P106" s="142">
        <f t="shared" si="1"/>
        <v>0</v>
      </c>
      <c r="Q106" s="142">
        <v>0</v>
      </c>
      <c r="R106" s="142">
        <f t="shared" si="2"/>
        <v>0</v>
      </c>
      <c r="S106" s="142">
        <v>0</v>
      </c>
      <c r="T106" s="143">
        <f t="shared" si="3"/>
        <v>0</v>
      </c>
      <c r="AR106" s="144" t="s">
        <v>199</v>
      </c>
      <c r="AT106" s="144" t="s">
        <v>194</v>
      </c>
      <c r="AU106" s="144" t="s">
        <v>89</v>
      </c>
      <c r="AY106" s="18" t="s">
        <v>192</v>
      </c>
      <c r="BE106" s="145">
        <f t="shared" si="4"/>
        <v>0</v>
      </c>
      <c r="BF106" s="145">
        <f t="shared" si="5"/>
        <v>0</v>
      </c>
      <c r="BG106" s="145">
        <f t="shared" si="6"/>
        <v>0</v>
      </c>
      <c r="BH106" s="145">
        <f t="shared" si="7"/>
        <v>0</v>
      </c>
      <c r="BI106" s="145">
        <f t="shared" si="8"/>
        <v>0</v>
      </c>
      <c r="BJ106" s="18" t="s">
        <v>22</v>
      </c>
      <c r="BK106" s="145">
        <f t="shared" si="9"/>
        <v>0</v>
      </c>
      <c r="BL106" s="18" t="s">
        <v>199</v>
      </c>
      <c r="BM106" s="144" t="s">
        <v>395</v>
      </c>
    </row>
    <row r="107" spans="2:65" s="1" customFormat="1" ht="16.5" customHeight="1" x14ac:dyDescent="0.2">
      <c r="B107" s="33"/>
      <c r="C107" s="133" t="s">
        <v>8</v>
      </c>
      <c r="D107" s="133" t="s">
        <v>194</v>
      </c>
      <c r="E107" s="134" t="s">
        <v>6656</v>
      </c>
      <c r="F107" s="135" t="s">
        <v>7582</v>
      </c>
      <c r="G107" s="136" t="s">
        <v>869</v>
      </c>
      <c r="H107" s="137">
        <v>1</v>
      </c>
      <c r="I107" s="138"/>
      <c r="J107" s="139">
        <f t="shared" si="0"/>
        <v>0</v>
      </c>
      <c r="K107" s="135" t="s">
        <v>20</v>
      </c>
      <c r="L107" s="33"/>
      <c r="M107" s="140" t="s">
        <v>20</v>
      </c>
      <c r="N107" s="141" t="s">
        <v>51</v>
      </c>
      <c r="P107" s="142">
        <f t="shared" si="1"/>
        <v>0</v>
      </c>
      <c r="Q107" s="142">
        <v>0</v>
      </c>
      <c r="R107" s="142">
        <f t="shared" si="2"/>
        <v>0</v>
      </c>
      <c r="S107" s="142">
        <v>0</v>
      </c>
      <c r="T107" s="143">
        <f t="shared" si="3"/>
        <v>0</v>
      </c>
      <c r="AR107" s="144" t="s">
        <v>199</v>
      </c>
      <c r="AT107" s="144" t="s">
        <v>194</v>
      </c>
      <c r="AU107" s="144" t="s">
        <v>89</v>
      </c>
      <c r="AY107" s="18" t="s">
        <v>192</v>
      </c>
      <c r="BE107" s="145">
        <f t="shared" si="4"/>
        <v>0</v>
      </c>
      <c r="BF107" s="145">
        <f t="shared" si="5"/>
        <v>0</v>
      </c>
      <c r="BG107" s="145">
        <f t="shared" si="6"/>
        <v>0</v>
      </c>
      <c r="BH107" s="145">
        <f t="shared" si="7"/>
        <v>0</v>
      </c>
      <c r="BI107" s="145">
        <f t="shared" si="8"/>
        <v>0</v>
      </c>
      <c r="BJ107" s="18" t="s">
        <v>22</v>
      </c>
      <c r="BK107" s="145">
        <f t="shared" si="9"/>
        <v>0</v>
      </c>
      <c r="BL107" s="18" t="s">
        <v>199</v>
      </c>
      <c r="BM107" s="144" t="s">
        <v>422</v>
      </c>
    </row>
    <row r="108" spans="2:65" s="1" customFormat="1" ht="16.5" customHeight="1" x14ac:dyDescent="0.2">
      <c r="B108" s="33"/>
      <c r="C108" s="133" t="s">
        <v>311</v>
      </c>
      <c r="D108" s="133" t="s">
        <v>194</v>
      </c>
      <c r="E108" s="134" t="s">
        <v>6659</v>
      </c>
      <c r="F108" s="135" t="s">
        <v>7583</v>
      </c>
      <c r="G108" s="136" t="s">
        <v>269</v>
      </c>
      <c r="H108" s="137">
        <v>20</v>
      </c>
      <c r="I108" s="138"/>
      <c r="J108" s="139">
        <f t="shared" si="0"/>
        <v>0</v>
      </c>
      <c r="K108" s="135" t="s">
        <v>20</v>
      </c>
      <c r="L108" s="33"/>
      <c r="M108" s="140" t="s">
        <v>20</v>
      </c>
      <c r="N108" s="141" t="s">
        <v>51</v>
      </c>
      <c r="P108" s="142">
        <f t="shared" si="1"/>
        <v>0</v>
      </c>
      <c r="Q108" s="142">
        <v>0</v>
      </c>
      <c r="R108" s="142">
        <f t="shared" si="2"/>
        <v>0</v>
      </c>
      <c r="S108" s="142">
        <v>0</v>
      </c>
      <c r="T108" s="143">
        <f t="shared" si="3"/>
        <v>0</v>
      </c>
      <c r="AR108" s="144" t="s">
        <v>199</v>
      </c>
      <c r="AT108" s="144" t="s">
        <v>194</v>
      </c>
      <c r="AU108" s="144" t="s">
        <v>89</v>
      </c>
      <c r="AY108" s="18" t="s">
        <v>192</v>
      </c>
      <c r="BE108" s="145">
        <f t="shared" si="4"/>
        <v>0</v>
      </c>
      <c r="BF108" s="145">
        <f t="shared" si="5"/>
        <v>0</v>
      </c>
      <c r="BG108" s="145">
        <f t="shared" si="6"/>
        <v>0</v>
      </c>
      <c r="BH108" s="145">
        <f t="shared" si="7"/>
        <v>0</v>
      </c>
      <c r="BI108" s="145">
        <f t="shared" si="8"/>
        <v>0</v>
      </c>
      <c r="BJ108" s="18" t="s">
        <v>22</v>
      </c>
      <c r="BK108" s="145">
        <f t="shared" si="9"/>
        <v>0</v>
      </c>
      <c r="BL108" s="18" t="s">
        <v>199</v>
      </c>
      <c r="BM108" s="144" t="s">
        <v>444</v>
      </c>
    </row>
    <row r="109" spans="2:65" s="1" customFormat="1" ht="16.5" customHeight="1" x14ac:dyDescent="0.2">
      <c r="B109" s="33"/>
      <c r="C109" s="133" t="s">
        <v>317</v>
      </c>
      <c r="D109" s="133" t="s">
        <v>194</v>
      </c>
      <c r="E109" s="134" t="s">
        <v>6660</v>
      </c>
      <c r="F109" s="135" t="s">
        <v>7584</v>
      </c>
      <c r="G109" s="136" t="s">
        <v>269</v>
      </c>
      <c r="H109" s="137">
        <v>45</v>
      </c>
      <c r="I109" s="138"/>
      <c r="J109" s="139">
        <f t="shared" si="0"/>
        <v>0</v>
      </c>
      <c r="K109" s="135" t="s">
        <v>20</v>
      </c>
      <c r="L109" s="33"/>
      <c r="M109" s="140" t="s">
        <v>20</v>
      </c>
      <c r="N109" s="141" t="s">
        <v>51</v>
      </c>
      <c r="P109" s="142">
        <f t="shared" si="1"/>
        <v>0</v>
      </c>
      <c r="Q109" s="142">
        <v>0</v>
      </c>
      <c r="R109" s="142">
        <f t="shared" si="2"/>
        <v>0</v>
      </c>
      <c r="S109" s="142">
        <v>0</v>
      </c>
      <c r="T109" s="143">
        <f t="shared" si="3"/>
        <v>0</v>
      </c>
      <c r="AR109" s="144" t="s">
        <v>199</v>
      </c>
      <c r="AT109" s="144" t="s">
        <v>194</v>
      </c>
      <c r="AU109" s="144" t="s">
        <v>89</v>
      </c>
      <c r="AY109" s="18" t="s">
        <v>192</v>
      </c>
      <c r="BE109" s="145">
        <f t="shared" si="4"/>
        <v>0</v>
      </c>
      <c r="BF109" s="145">
        <f t="shared" si="5"/>
        <v>0</v>
      </c>
      <c r="BG109" s="145">
        <f t="shared" si="6"/>
        <v>0</v>
      </c>
      <c r="BH109" s="145">
        <f t="shared" si="7"/>
        <v>0</v>
      </c>
      <c r="BI109" s="145">
        <f t="shared" si="8"/>
        <v>0</v>
      </c>
      <c r="BJ109" s="18" t="s">
        <v>22</v>
      </c>
      <c r="BK109" s="145">
        <f t="shared" si="9"/>
        <v>0</v>
      </c>
      <c r="BL109" s="18" t="s">
        <v>199</v>
      </c>
      <c r="BM109" s="144" t="s">
        <v>459</v>
      </c>
    </row>
    <row r="110" spans="2:65" s="1" customFormat="1" ht="16.5" customHeight="1" x14ac:dyDescent="0.2">
      <c r="B110" s="33"/>
      <c r="C110" s="133" t="s">
        <v>324</v>
      </c>
      <c r="D110" s="133" t="s">
        <v>194</v>
      </c>
      <c r="E110" s="134" t="s">
        <v>6663</v>
      </c>
      <c r="F110" s="135" t="s">
        <v>7585</v>
      </c>
      <c r="G110" s="136" t="s">
        <v>269</v>
      </c>
      <c r="H110" s="137">
        <v>355</v>
      </c>
      <c r="I110" s="138"/>
      <c r="J110" s="139">
        <f t="shared" si="0"/>
        <v>0</v>
      </c>
      <c r="K110" s="135" t="s">
        <v>20</v>
      </c>
      <c r="L110" s="33"/>
      <c r="M110" s="140" t="s">
        <v>20</v>
      </c>
      <c r="N110" s="141" t="s">
        <v>51</v>
      </c>
      <c r="P110" s="142">
        <f t="shared" si="1"/>
        <v>0</v>
      </c>
      <c r="Q110" s="142">
        <v>0</v>
      </c>
      <c r="R110" s="142">
        <f t="shared" si="2"/>
        <v>0</v>
      </c>
      <c r="S110" s="142">
        <v>0</v>
      </c>
      <c r="T110" s="143">
        <f t="shared" si="3"/>
        <v>0</v>
      </c>
      <c r="AR110" s="144" t="s">
        <v>199</v>
      </c>
      <c r="AT110" s="144" t="s">
        <v>194</v>
      </c>
      <c r="AU110" s="144" t="s">
        <v>89</v>
      </c>
      <c r="AY110" s="18" t="s">
        <v>192</v>
      </c>
      <c r="BE110" s="145">
        <f t="shared" si="4"/>
        <v>0</v>
      </c>
      <c r="BF110" s="145">
        <f t="shared" si="5"/>
        <v>0</v>
      </c>
      <c r="BG110" s="145">
        <f t="shared" si="6"/>
        <v>0</v>
      </c>
      <c r="BH110" s="145">
        <f t="shared" si="7"/>
        <v>0</v>
      </c>
      <c r="BI110" s="145">
        <f t="shared" si="8"/>
        <v>0</v>
      </c>
      <c r="BJ110" s="18" t="s">
        <v>22</v>
      </c>
      <c r="BK110" s="145">
        <f t="shared" si="9"/>
        <v>0</v>
      </c>
      <c r="BL110" s="18" t="s">
        <v>199</v>
      </c>
      <c r="BM110" s="144" t="s">
        <v>475</v>
      </c>
    </row>
    <row r="111" spans="2:65" s="1" customFormat="1" ht="16.5" customHeight="1" x14ac:dyDescent="0.2">
      <c r="B111" s="33"/>
      <c r="C111" s="133" t="s">
        <v>350</v>
      </c>
      <c r="D111" s="133" t="s">
        <v>194</v>
      </c>
      <c r="E111" s="134" t="s">
        <v>6665</v>
      </c>
      <c r="F111" s="135" t="s">
        <v>7586</v>
      </c>
      <c r="G111" s="136" t="s">
        <v>269</v>
      </c>
      <c r="H111" s="137">
        <v>75</v>
      </c>
      <c r="I111" s="138"/>
      <c r="J111" s="139">
        <f t="shared" si="0"/>
        <v>0</v>
      </c>
      <c r="K111" s="135" t="s">
        <v>20</v>
      </c>
      <c r="L111" s="33"/>
      <c r="M111" s="140" t="s">
        <v>20</v>
      </c>
      <c r="N111" s="141" t="s">
        <v>51</v>
      </c>
      <c r="P111" s="142">
        <f t="shared" si="1"/>
        <v>0</v>
      </c>
      <c r="Q111" s="142">
        <v>0</v>
      </c>
      <c r="R111" s="142">
        <f t="shared" si="2"/>
        <v>0</v>
      </c>
      <c r="S111" s="142">
        <v>0</v>
      </c>
      <c r="T111" s="143">
        <f t="shared" si="3"/>
        <v>0</v>
      </c>
      <c r="AR111" s="144" t="s">
        <v>199</v>
      </c>
      <c r="AT111" s="144" t="s">
        <v>194</v>
      </c>
      <c r="AU111" s="144" t="s">
        <v>89</v>
      </c>
      <c r="AY111" s="18" t="s">
        <v>192</v>
      </c>
      <c r="BE111" s="145">
        <f t="shared" si="4"/>
        <v>0</v>
      </c>
      <c r="BF111" s="145">
        <f t="shared" si="5"/>
        <v>0</v>
      </c>
      <c r="BG111" s="145">
        <f t="shared" si="6"/>
        <v>0</v>
      </c>
      <c r="BH111" s="145">
        <f t="shared" si="7"/>
        <v>0</v>
      </c>
      <c r="BI111" s="145">
        <f t="shared" si="8"/>
        <v>0</v>
      </c>
      <c r="BJ111" s="18" t="s">
        <v>22</v>
      </c>
      <c r="BK111" s="145">
        <f t="shared" si="9"/>
        <v>0</v>
      </c>
      <c r="BL111" s="18" t="s">
        <v>199</v>
      </c>
      <c r="BM111" s="144" t="s">
        <v>490</v>
      </c>
    </row>
    <row r="112" spans="2:65" s="1" customFormat="1" ht="16.5" customHeight="1" x14ac:dyDescent="0.2">
      <c r="B112" s="33"/>
      <c r="C112" s="133" t="s">
        <v>364</v>
      </c>
      <c r="D112" s="133" t="s">
        <v>194</v>
      </c>
      <c r="E112" s="134" t="s">
        <v>6668</v>
      </c>
      <c r="F112" s="135" t="s">
        <v>7587</v>
      </c>
      <c r="G112" s="136" t="s">
        <v>269</v>
      </c>
      <c r="H112" s="137">
        <v>45</v>
      </c>
      <c r="I112" s="138"/>
      <c r="J112" s="139">
        <f t="shared" si="0"/>
        <v>0</v>
      </c>
      <c r="K112" s="135" t="s">
        <v>20</v>
      </c>
      <c r="L112" s="33"/>
      <c r="M112" s="140" t="s">
        <v>20</v>
      </c>
      <c r="N112" s="141" t="s">
        <v>51</v>
      </c>
      <c r="P112" s="142">
        <f t="shared" si="1"/>
        <v>0</v>
      </c>
      <c r="Q112" s="142">
        <v>0</v>
      </c>
      <c r="R112" s="142">
        <f t="shared" si="2"/>
        <v>0</v>
      </c>
      <c r="S112" s="142">
        <v>0</v>
      </c>
      <c r="T112" s="143">
        <f t="shared" si="3"/>
        <v>0</v>
      </c>
      <c r="AR112" s="144" t="s">
        <v>199</v>
      </c>
      <c r="AT112" s="144" t="s">
        <v>194</v>
      </c>
      <c r="AU112" s="144" t="s">
        <v>89</v>
      </c>
      <c r="AY112" s="18" t="s">
        <v>192</v>
      </c>
      <c r="BE112" s="145">
        <f t="shared" si="4"/>
        <v>0</v>
      </c>
      <c r="BF112" s="145">
        <f t="shared" si="5"/>
        <v>0</v>
      </c>
      <c r="BG112" s="145">
        <f t="shared" si="6"/>
        <v>0</v>
      </c>
      <c r="BH112" s="145">
        <f t="shared" si="7"/>
        <v>0</v>
      </c>
      <c r="BI112" s="145">
        <f t="shared" si="8"/>
        <v>0</v>
      </c>
      <c r="BJ112" s="18" t="s">
        <v>22</v>
      </c>
      <c r="BK112" s="145">
        <f t="shared" si="9"/>
        <v>0</v>
      </c>
      <c r="BL112" s="18" t="s">
        <v>199</v>
      </c>
      <c r="BM112" s="144" t="s">
        <v>506</v>
      </c>
    </row>
    <row r="113" spans="2:65" s="1" customFormat="1" ht="16.5" customHeight="1" x14ac:dyDescent="0.2">
      <c r="B113" s="33"/>
      <c r="C113" s="133" t="s">
        <v>370</v>
      </c>
      <c r="D113" s="133" t="s">
        <v>194</v>
      </c>
      <c r="E113" s="134" t="s">
        <v>6669</v>
      </c>
      <c r="F113" s="135" t="s">
        <v>7588</v>
      </c>
      <c r="G113" s="136" t="s">
        <v>269</v>
      </c>
      <c r="H113" s="137">
        <v>165</v>
      </c>
      <c r="I113" s="138"/>
      <c r="J113" s="139">
        <f t="shared" si="0"/>
        <v>0</v>
      </c>
      <c r="K113" s="135" t="s">
        <v>20</v>
      </c>
      <c r="L113" s="33"/>
      <c r="M113" s="140" t="s">
        <v>20</v>
      </c>
      <c r="N113" s="141" t="s">
        <v>51</v>
      </c>
      <c r="P113" s="142">
        <f t="shared" si="1"/>
        <v>0</v>
      </c>
      <c r="Q113" s="142">
        <v>0</v>
      </c>
      <c r="R113" s="142">
        <f t="shared" si="2"/>
        <v>0</v>
      </c>
      <c r="S113" s="142">
        <v>0</v>
      </c>
      <c r="T113" s="143">
        <f t="shared" si="3"/>
        <v>0</v>
      </c>
      <c r="AR113" s="144" t="s">
        <v>199</v>
      </c>
      <c r="AT113" s="144" t="s">
        <v>194</v>
      </c>
      <c r="AU113" s="144" t="s">
        <v>89</v>
      </c>
      <c r="AY113" s="18" t="s">
        <v>192</v>
      </c>
      <c r="BE113" s="145">
        <f t="shared" si="4"/>
        <v>0</v>
      </c>
      <c r="BF113" s="145">
        <f t="shared" si="5"/>
        <v>0</v>
      </c>
      <c r="BG113" s="145">
        <f t="shared" si="6"/>
        <v>0</v>
      </c>
      <c r="BH113" s="145">
        <f t="shared" si="7"/>
        <v>0</v>
      </c>
      <c r="BI113" s="145">
        <f t="shared" si="8"/>
        <v>0</v>
      </c>
      <c r="BJ113" s="18" t="s">
        <v>22</v>
      </c>
      <c r="BK113" s="145">
        <f t="shared" si="9"/>
        <v>0</v>
      </c>
      <c r="BL113" s="18" t="s">
        <v>199</v>
      </c>
      <c r="BM113" s="144" t="s">
        <v>520</v>
      </c>
    </row>
    <row r="114" spans="2:65" s="1" customFormat="1" ht="16.5" customHeight="1" x14ac:dyDescent="0.2">
      <c r="B114" s="33"/>
      <c r="C114" s="133" t="s">
        <v>375</v>
      </c>
      <c r="D114" s="133" t="s">
        <v>194</v>
      </c>
      <c r="E114" s="134" t="s">
        <v>6672</v>
      </c>
      <c r="F114" s="135" t="s">
        <v>7589</v>
      </c>
      <c r="G114" s="136" t="s">
        <v>269</v>
      </c>
      <c r="H114" s="137">
        <v>175</v>
      </c>
      <c r="I114" s="138"/>
      <c r="J114" s="139">
        <f t="shared" si="0"/>
        <v>0</v>
      </c>
      <c r="K114" s="135" t="s">
        <v>20</v>
      </c>
      <c r="L114" s="33"/>
      <c r="M114" s="140" t="s">
        <v>20</v>
      </c>
      <c r="N114" s="141" t="s">
        <v>51</v>
      </c>
      <c r="P114" s="142">
        <f t="shared" si="1"/>
        <v>0</v>
      </c>
      <c r="Q114" s="142">
        <v>0</v>
      </c>
      <c r="R114" s="142">
        <f t="shared" si="2"/>
        <v>0</v>
      </c>
      <c r="S114" s="142">
        <v>0</v>
      </c>
      <c r="T114" s="143">
        <f t="shared" si="3"/>
        <v>0</v>
      </c>
      <c r="AR114" s="144" t="s">
        <v>199</v>
      </c>
      <c r="AT114" s="144" t="s">
        <v>194</v>
      </c>
      <c r="AU114" s="144" t="s">
        <v>89</v>
      </c>
      <c r="AY114" s="18" t="s">
        <v>192</v>
      </c>
      <c r="BE114" s="145">
        <f t="shared" si="4"/>
        <v>0</v>
      </c>
      <c r="BF114" s="145">
        <f t="shared" si="5"/>
        <v>0</v>
      </c>
      <c r="BG114" s="145">
        <f t="shared" si="6"/>
        <v>0</v>
      </c>
      <c r="BH114" s="145">
        <f t="shared" si="7"/>
        <v>0</v>
      </c>
      <c r="BI114" s="145">
        <f t="shared" si="8"/>
        <v>0</v>
      </c>
      <c r="BJ114" s="18" t="s">
        <v>22</v>
      </c>
      <c r="BK114" s="145">
        <f t="shared" si="9"/>
        <v>0</v>
      </c>
      <c r="BL114" s="18" t="s">
        <v>199</v>
      </c>
      <c r="BM114" s="144" t="s">
        <v>533</v>
      </c>
    </row>
    <row r="115" spans="2:65" s="1" customFormat="1" ht="16.5" customHeight="1" x14ac:dyDescent="0.2">
      <c r="B115" s="33"/>
      <c r="C115" s="133" t="s">
        <v>380</v>
      </c>
      <c r="D115" s="133" t="s">
        <v>194</v>
      </c>
      <c r="E115" s="134" t="s">
        <v>6674</v>
      </c>
      <c r="F115" s="135" t="s">
        <v>7590</v>
      </c>
      <c r="G115" s="136" t="s">
        <v>269</v>
      </c>
      <c r="H115" s="137">
        <v>60</v>
      </c>
      <c r="I115" s="138"/>
      <c r="J115" s="139">
        <f t="shared" si="0"/>
        <v>0</v>
      </c>
      <c r="K115" s="135" t="s">
        <v>20</v>
      </c>
      <c r="L115" s="33"/>
      <c r="M115" s="140" t="s">
        <v>20</v>
      </c>
      <c r="N115" s="141" t="s">
        <v>51</v>
      </c>
      <c r="P115" s="142">
        <f t="shared" si="1"/>
        <v>0</v>
      </c>
      <c r="Q115" s="142">
        <v>0</v>
      </c>
      <c r="R115" s="142">
        <f t="shared" si="2"/>
        <v>0</v>
      </c>
      <c r="S115" s="142">
        <v>0</v>
      </c>
      <c r="T115" s="143">
        <f t="shared" si="3"/>
        <v>0</v>
      </c>
      <c r="AR115" s="144" t="s">
        <v>199</v>
      </c>
      <c r="AT115" s="144" t="s">
        <v>194</v>
      </c>
      <c r="AU115" s="144" t="s">
        <v>89</v>
      </c>
      <c r="AY115" s="18" t="s">
        <v>192</v>
      </c>
      <c r="BE115" s="145">
        <f t="shared" si="4"/>
        <v>0</v>
      </c>
      <c r="BF115" s="145">
        <f t="shared" si="5"/>
        <v>0</v>
      </c>
      <c r="BG115" s="145">
        <f t="shared" si="6"/>
        <v>0</v>
      </c>
      <c r="BH115" s="145">
        <f t="shared" si="7"/>
        <v>0</v>
      </c>
      <c r="BI115" s="145">
        <f t="shared" si="8"/>
        <v>0</v>
      </c>
      <c r="BJ115" s="18" t="s">
        <v>22</v>
      </c>
      <c r="BK115" s="145">
        <f t="shared" si="9"/>
        <v>0</v>
      </c>
      <c r="BL115" s="18" t="s">
        <v>199</v>
      </c>
      <c r="BM115" s="144" t="s">
        <v>545</v>
      </c>
    </row>
    <row r="116" spans="2:65" s="1" customFormat="1" ht="16.5" customHeight="1" x14ac:dyDescent="0.2">
      <c r="B116" s="33"/>
      <c r="C116" s="133" t="s">
        <v>7</v>
      </c>
      <c r="D116" s="133" t="s">
        <v>194</v>
      </c>
      <c r="E116" s="134" t="s">
        <v>6677</v>
      </c>
      <c r="F116" s="135" t="s">
        <v>7591</v>
      </c>
      <c r="G116" s="136" t="s">
        <v>269</v>
      </c>
      <c r="H116" s="137">
        <v>415</v>
      </c>
      <c r="I116" s="138"/>
      <c r="J116" s="139">
        <f t="shared" si="0"/>
        <v>0</v>
      </c>
      <c r="K116" s="135" t="s">
        <v>20</v>
      </c>
      <c r="L116" s="33"/>
      <c r="M116" s="140" t="s">
        <v>20</v>
      </c>
      <c r="N116" s="141" t="s">
        <v>51</v>
      </c>
      <c r="P116" s="142">
        <f t="shared" si="1"/>
        <v>0</v>
      </c>
      <c r="Q116" s="142">
        <v>0</v>
      </c>
      <c r="R116" s="142">
        <f t="shared" si="2"/>
        <v>0</v>
      </c>
      <c r="S116" s="142">
        <v>0</v>
      </c>
      <c r="T116" s="143">
        <f t="shared" si="3"/>
        <v>0</v>
      </c>
      <c r="AR116" s="144" t="s">
        <v>199</v>
      </c>
      <c r="AT116" s="144" t="s">
        <v>194</v>
      </c>
      <c r="AU116" s="144" t="s">
        <v>89</v>
      </c>
      <c r="AY116" s="18" t="s">
        <v>192</v>
      </c>
      <c r="BE116" s="145">
        <f t="shared" si="4"/>
        <v>0</v>
      </c>
      <c r="BF116" s="145">
        <f t="shared" si="5"/>
        <v>0</v>
      </c>
      <c r="BG116" s="145">
        <f t="shared" si="6"/>
        <v>0</v>
      </c>
      <c r="BH116" s="145">
        <f t="shared" si="7"/>
        <v>0</v>
      </c>
      <c r="BI116" s="145">
        <f t="shared" si="8"/>
        <v>0</v>
      </c>
      <c r="BJ116" s="18" t="s">
        <v>22</v>
      </c>
      <c r="BK116" s="145">
        <f t="shared" si="9"/>
        <v>0</v>
      </c>
      <c r="BL116" s="18" t="s">
        <v>199</v>
      </c>
      <c r="BM116" s="144" t="s">
        <v>560</v>
      </c>
    </row>
    <row r="117" spans="2:65" s="1" customFormat="1" ht="16.5" customHeight="1" x14ac:dyDescent="0.2">
      <c r="B117" s="33"/>
      <c r="C117" s="133" t="s">
        <v>395</v>
      </c>
      <c r="D117" s="133" t="s">
        <v>194</v>
      </c>
      <c r="E117" s="134" t="s">
        <v>6678</v>
      </c>
      <c r="F117" s="135" t="s">
        <v>7592</v>
      </c>
      <c r="G117" s="136" t="s">
        <v>269</v>
      </c>
      <c r="H117" s="137">
        <v>15</v>
      </c>
      <c r="I117" s="138"/>
      <c r="J117" s="139">
        <f t="shared" si="0"/>
        <v>0</v>
      </c>
      <c r="K117" s="135" t="s">
        <v>20</v>
      </c>
      <c r="L117" s="33"/>
      <c r="M117" s="140" t="s">
        <v>20</v>
      </c>
      <c r="N117" s="141" t="s">
        <v>51</v>
      </c>
      <c r="P117" s="142">
        <f t="shared" si="1"/>
        <v>0</v>
      </c>
      <c r="Q117" s="142">
        <v>0</v>
      </c>
      <c r="R117" s="142">
        <f t="shared" si="2"/>
        <v>0</v>
      </c>
      <c r="S117" s="142">
        <v>0</v>
      </c>
      <c r="T117" s="143">
        <f t="shared" si="3"/>
        <v>0</v>
      </c>
      <c r="AR117" s="144" t="s">
        <v>199</v>
      </c>
      <c r="AT117" s="144" t="s">
        <v>194</v>
      </c>
      <c r="AU117" s="144" t="s">
        <v>89</v>
      </c>
      <c r="AY117" s="18" t="s">
        <v>192</v>
      </c>
      <c r="BE117" s="145">
        <f t="shared" si="4"/>
        <v>0</v>
      </c>
      <c r="BF117" s="145">
        <f t="shared" si="5"/>
        <v>0</v>
      </c>
      <c r="BG117" s="145">
        <f t="shared" si="6"/>
        <v>0</v>
      </c>
      <c r="BH117" s="145">
        <f t="shared" si="7"/>
        <v>0</v>
      </c>
      <c r="BI117" s="145">
        <f t="shared" si="8"/>
        <v>0</v>
      </c>
      <c r="BJ117" s="18" t="s">
        <v>22</v>
      </c>
      <c r="BK117" s="145">
        <f t="shared" si="9"/>
        <v>0</v>
      </c>
      <c r="BL117" s="18" t="s">
        <v>199</v>
      </c>
      <c r="BM117" s="144" t="s">
        <v>573</v>
      </c>
    </row>
    <row r="118" spans="2:65" s="1" customFormat="1" ht="16.5" customHeight="1" x14ac:dyDescent="0.2">
      <c r="B118" s="33"/>
      <c r="C118" s="133" t="s">
        <v>403</v>
      </c>
      <c r="D118" s="133" t="s">
        <v>194</v>
      </c>
      <c r="E118" s="134" t="s">
        <v>6681</v>
      </c>
      <c r="F118" s="135" t="s">
        <v>7593</v>
      </c>
      <c r="G118" s="136" t="s">
        <v>269</v>
      </c>
      <c r="H118" s="137">
        <v>25</v>
      </c>
      <c r="I118" s="138"/>
      <c r="J118" s="139">
        <f t="shared" si="0"/>
        <v>0</v>
      </c>
      <c r="K118" s="135" t="s">
        <v>20</v>
      </c>
      <c r="L118" s="33"/>
      <c r="M118" s="140" t="s">
        <v>20</v>
      </c>
      <c r="N118" s="141" t="s">
        <v>51</v>
      </c>
      <c r="P118" s="142">
        <f t="shared" si="1"/>
        <v>0</v>
      </c>
      <c r="Q118" s="142">
        <v>0</v>
      </c>
      <c r="R118" s="142">
        <f t="shared" si="2"/>
        <v>0</v>
      </c>
      <c r="S118" s="142">
        <v>0</v>
      </c>
      <c r="T118" s="143">
        <f t="shared" si="3"/>
        <v>0</v>
      </c>
      <c r="AR118" s="144" t="s">
        <v>199</v>
      </c>
      <c r="AT118" s="144" t="s">
        <v>194</v>
      </c>
      <c r="AU118" s="144" t="s">
        <v>89</v>
      </c>
      <c r="AY118" s="18" t="s">
        <v>192</v>
      </c>
      <c r="BE118" s="145">
        <f t="shared" si="4"/>
        <v>0</v>
      </c>
      <c r="BF118" s="145">
        <f t="shared" si="5"/>
        <v>0</v>
      </c>
      <c r="BG118" s="145">
        <f t="shared" si="6"/>
        <v>0</v>
      </c>
      <c r="BH118" s="145">
        <f t="shared" si="7"/>
        <v>0</v>
      </c>
      <c r="BI118" s="145">
        <f t="shared" si="8"/>
        <v>0</v>
      </c>
      <c r="BJ118" s="18" t="s">
        <v>22</v>
      </c>
      <c r="BK118" s="145">
        <f t="shared" si="9"/>
        <v>0</v>
      </c>
      <c r="BL118" s="18" t="s">
        <v>199</v>
      </c>
      <c r="BM118" s="144" t="s">
        <v>586</v>
      </c>
    </row>
    <row r="119" spans="2:65" s="1" customFormat="1" ht="16.5" customHeight="1" x14ac:dyDescent="0.2">
      <c r="B119" s="33"/>
      <c r="C119" s="133" t="s">
        <v>422</v>
      </c>
      <c r="D119" s="133" t="s">
        <v>194</v>
      </c>
      <c r="E119" s="134" t="s">
        <v>6682</v>
      </c>
      <c r="F119" s="135" t="s">
        <v>7594</v>
      </c>
      <c r="G119" s="136" t="s">
        <v>269</v>
      </c>
      <c r="H119" s="137">
        <v>4350</v>
      </c>
      <c r="I119" s="138"/>
      <c r="J119" s="139">
        <f t="shared" si="0"/>
        <v>0</v>
      </c>
      <c r="K119" s="135" t="s">
        <v>20</v>
      </c>
      <c r="L119" s="33"/>
      <c r="M119" s="140" t="s">
        <v>20</v>
      </c>
      <c r="N119" s="141" t="s">
        <v>51</v>
      </c>
      <c r="P119" s="142">
        <f t="shared" si="1"/>
        <v>0</v>
      </c>
      <c r="Q119" s="142">
        <v>0</v>
      </c>
      <c r="R119" s="142">
        <f t="shared" si="2"/>
        <v>0</v>
      </c>
      <c r="S119" s="142">
        <v>0</v>
      </c>
      <c r="T119" s="143">
        <f t="shared" si="3"/>
        <v>0</v>
      </c>
      <c r="AR119" s="144" t="s">
        <v>199</v>
      </c>
      <c r="AT119" s="144" t="s">
        <v>194</v>
      </c>
      <c r="AU119" s="144" t="s">
        <v>89</v>
      </c>
      <c r="AY119" s="18" t="s">
        <v>192</v>
      </c>
      <c r="BE119" s="145">
        <f t="shared" si="4"/>
        <v>0</v>
      </c>
      <c r="BF119" s="145">
        <f t="shared" si="5"/>
        <v>0</v>
      </c>
      <c r="BG119" s="145">
        <f t="shared" si="6"/>
        <v>0</v>
      </c>
      <c r="BH119" s="145">
        <f t="shared" si="7"/>
        <v>0</v>
      </c>
      <c r="BI119" s="145">
        <f t="shared" si="8"/>
        <v>0</v>
      </c>
      <c r="BJ119" s="18" t="s">
        <v>22</v>
      </c>
      <c r="BK119" s="145">
        <f t="shared" si="9"/>
        <v>0</v>
      </c>
      <c r="BL119" s="18" t="s">
        <v>199</v>
      </c>
      <c r="BM119" s="144" t="s">
        <v>598</v>
      </c>
    </row>
    <row r="120" spans="2:65" s="1" customFormat="1" ht="16.5" customHeight="1" x14ac:dyDescent="0.2">
      <c r="B120" s="33"/>
      <c r="C120" s="133" t="s">
        <v>437</v>
      </c>
      <c r="D120" s="133" t="s">
        <v>194</v>
      </c>
      <c r="E120" s="134" t="s">
        <v>6685</v>
      </c>
      <c r="F120" s="135" t="s">
        <v>7595</v>
      </c>
      <c r="G120" s="136" t="s">
        <v>269</v>
      </c>
      <c r="H120" s="137">
        <v>180</v>
      </c>
      <c r="I120" s="138"/>
      <c r="J120" s="139">
        <f t="shared" si="0"/>
        <v>0</v>
      </c>
      <c r="K120" s="135" t="s">
        <v>20</v>
      </c>
      <c r="L120" s="33"/>
      <c r="M120" s="140" t="s">
        <v>20</v>
      </c>
      <c r="N120" s="141" t="s">
        <v>51</v>
      </c>
      <c r="P120" s="142">
        <f t="shared" si="1"/>
        <v>0</v>
      </c>
      <c r="Q120" s="142">
        <v>0</v>
      </c>
      <c r="R120" s="142">
        <f t="shared" si="2"/>
        <v>0</v>
      </c>
      <c r="S120" s="142">
        <v>0</v>
      </c>
      <c r="T120" s="143">
        <f t="shared" si="3"/>
        <v>0</v>
      </c>
      <c r="AR120" s="144" t="s">
        <v>199</v>
      </c>
      <c r="AT120" s="144" t="s">
        <v>194</v>
      </c>
      <c r="AU120" s="144" t="s">
        <v>89</v>
      </c>
      <c r="AY120" s="18" t="s">
        <v>192</v>
      </c>
      <c r="BE120" s="145">
        <f t="shared" si="4"/>
        <v>0</v>
      </c>
      <c r="BF120" s="145">
        <f t="shared" si="5"/>
        <v>0</v>
      </c>
      <c r="BG120" s="145">
        <f t="shared" si="6"/>
        <v>0</v>
      </c>
      <c r="BH120" s="145">
        <f t="shared" si="7"/>
        <v>0</v>
      </c>
      <c r="BI120" s="145">
        <f t="shared" si="8"/>
        <v>0</v>
      </c>
      <c r="BJ120" s="18" t="s">
        <v>22</v>
      </c>
      <c r="BK120" s="145">
        <f t="shared" si="9"/>
        <v>0</v>
      </c>
      <c r="BL120" s="18" t="s">
        <v>199</v>
      </c>
      <c r="BM120" s="144" t="s">
        <v>622</v>
      </c>
    </row>
    <row r="121" spans="2:65" s="1" customFormat="1" ht="16.5" customHeight="1" x14ac:dyDescent="0.2">
      <c r="B121" s="33"/>
      <c r="C121" s="133" t="s">
        <v>444</v>
      </c>
      <c r="D121" s="133" t="s">
        <v>194</v>
      </c>
      <c r="E121" s="134" t="s">
        <v>6686</v>
      </c>
      <c r="F121" s="135" t="s">
        <v>7596</v>
      </c>
      <c r="G121" s="136" t="s">
        <v>269</v>
      </c>
      <c r="H121" s="137">
        <v>120</v>
      </c>
      <c r="I121" s="138"/>
      <c r="J121" s="139">
        <f t="shared" si="0"/>
        <v>0</v>
      </c>
      <c r="K121" s="135" t="s">
        <v>20</v>
      </c>
      <c r="L121" s="33"/>
      <c r="M121" s="140" t="s">
        <v>20</v>
      </c>
      <c r="N121" s="141" t="s">
        <v>51</v>
      </c>
      <c r="P121" s="142">
        <f t="shared" si="1"/>
        <v>0</v>
      </c>
      <c r="Q121" s="142">
        <v>0</v>
      </c>
      <c r="R121" s="142">
        <f t="shared" si="2"/>
        <v>0</v>
      </c>
      <c r="S121" s="142">
        <v>0</v>
      </c>
      <c r="T121" s="143">
        <f t="shared" si="3"/>
        <v>0</v>
      </c>
      <c r="AR121" s="144" t="s">
        <v>199</v>
      </c>
      <c r="AT121" s="144" t="s">
        <v>194</v>
      </c>
      <c r="AU121" s="144" t="s">
        <v>89</v>
      </c>
      <c r="AY121" s="18" t="s">
        <v>192</v>
      </c>
      <c r="BE121" s="145">
        <f t="shared" si="4"/>
        <v>0</v>
      </c>
      <c r="BF121" s="145">
        <f t="shared" si="5"/>
        <v>0</v>
      </c>
      <c r="BG121" s="145">
        <f t="shared" si="6"/>
        <v>0</v>
      </c>
      <c r="BH121" s="145">
        <f t="shared" si="7"/>
        <v>0</v>
      </c>
      <c r="BI121" s="145">
        <f t="shared" si="8"/>
        <v>0</v>
      </c>
      <c r="BJ121" s="18" t="s">
        <v>22</v>
      </c>
      <c r="BK121" s="145">
        <f t="shared" si="9"/>
        <v>0</v>
      </c>
      <c r="BL121" s="18" t="s">
        <v>199</v>
      </c>
      <c r="BM121" s="144" t="s">
        <v>641</v>
      </c>
    </row>
    <row r="122" spans="2:65" s="1" customFormat="1" ht="16.5" customHeight="1" x14ac:dyDescent="0.2">
      <c r="B122" s="33"/>
      <c r="C122" s="133" t="s">
        <v>453</v>
      </c>
      <c r="D122" s="133" t="s">
        <v>194</v>
      </c>
      <c r="E122" s="134" t="s">
        <v>6689</v>
      </c>
      <c r="F122" s="135" t="s">
        <v>7597</v>
      </c>
      <c r="G122" s="136" t="s">
        <v>269</v>
      </c>
      <c r="H122" s="137">
        <v>2980</v>
      </c>
      <c r="I122" s="138"/>
      <c r="J122" s="139">
        <f t="shared" si="0"/>
        <v>0</v>
      </c>
      <c r="K122" s="135" t="s">
        <v>20</v>
      </c>
      <c r="L122" s="33"/>
      <c r="M122" s="140" t="s">
        <v>20</v>
      </c>
      <c r="N122" s="141" t="s">
        <v>51</v>
      </c>
      <c r="P122" s="142">
        <f t="shared" si="1"/>
        <v>0</v>
      </c>
      <c r="Q122" s="142">
        <v>0</v>
      </c>
      <c r="R122" s="142">
        <f t="shared" si="2"/>
        <v>0</v>
      </c>
      <c r="S122" s="142">
        <v>0</v>
      </c>
      <c r="T122" s="143">
        <f t="shared" si="3"/>
        <v>0</v>
      </c>
      <c r="AR122" s="144" t="s">
        <v>199</v>
      </c>
      <c r="AT122" s="144" t="s">
        <v>194</v>
      </c>
      <c r="AU122" s="144" t="s">
        <v>89</v>
      </c>
      <c r="AY122" s="18" t="s">
        <v>192</v>
      </c>
      <c r="BE122" s="145">
        <f t="shared" si="4"/>
        <v>0</v>
      </c>
      <c r="BF122" s="145">
        <f t="shared" si="5"/>
        <v>0</v>
      </c>
      <c r="BG122" s="145">
        <f t="shared" si="6"/>
        <v>0</v>
      </c>
      <c r="BH122" s="145">
        <f t="shared" si="7"/>
        <v>0</v>
      </c>
      <c r="BI122" s="145">
        <f t="shared" si="8"/>
        <v>0</v>
      </c>
      <c r="BJ122" s="18" t="s">
        <v>22</v>
      </c>
      <c r="BK122" s="145">
        <f t="shared" si="9"/>
        <v>0</v>
      </c>
      <c r="BL122" s="18" t="s">
        <v>199</v>
      </c>
      <c r="BM122" s="144" t="s">
        <v>655</v>
      </c>
    </row>
    <row r="123" spans="2:65" s="1" customFormat="1" ht="16.5" customHeight="1" x14ac:dyDescent="0.2">
      <c r="B123" s="33"/>
      <c r="C123" s="133" t="s">
        <v>459</v>
      </c>
      <c r="D123" s="133" t="s">
        <v>194</v>
      </c>
      <c r="E123" s="134" t="s">
        <v>6690</v>
      </c>
      <c r="F123" s="135" t="s">
        <v>7598</v>
      </c>
      <c r="G123" s="136" t="s">
        <v>269</v>
      </c>
      <c r="H123" s="137">
        <v>80</v>
      </c>
      <c r="I123" s="138"/>
      <c r="J123" s="139">
        <f t="shared" si="0"/>
        <v>0</v>
      </c>
      <c r="K123" s="135" t="s">
        <v>20</v>
      </c>
      <c r="L123" s="33"/>
      <c r="M123" s="140" t="s">
        <v>20</v>
      </c>
      <c r="N123" s="141" t="s">
        <v>51</v>
      </c>
      <c r="P123" s="142">
        <f t="shared" si="1"/>
        <v>0</v>
      </c>
      <c r="Q123" s="142">
        <v>0</v>
      </c>
      <c r="R123" s="142">
        <f t="shared" si="2"/>
        <v>0</v>
      </c>
      <c r="S123" s="142">
        <v>0</v>
      </c>
      <c r="T123" s="143">
        <f t="shared" si="3"/>
        <v>0</v>
      </c>
      <c r="AR123" s="144" t="s">
        <v>199</v>
      </c>
      <c r="AT123" s="144" t="s">
        <v>194</v>
      </c>
      <c r="AU123" s="144" t="s">
        <v>89</v>
      </c>
      <c r="AY123" s="18" t="s">
        <v>192</v>
      </c>
      <c r="BE123" s="145">
        <f t="shared" si="4"/>
        <v>0</v>
      </c>
      <c r="BF123" s="145">
        <f t="shared" si="5"/>
        <v>0</v>
      </c>
      <c r="BG123" s="145">
        <f t="shared" si="6"/>
        <v>0</v>
      </c>
      <c r="BH123" s="145">
        <f t="shared" si="7"/>
        <v>0</v>
      </c>
      <c r="BI123" s="145">
        <f t="shared" si="8"/>
        <v>0</v>
      </c>
      <c r="BJ123" s="18" t="s">
        <v>22</v>
      </c>
      <c r="BK123" s="145">
        <f t="shared" si="9"/>
        <v>0</v>
      </c>
      <c r="BL123" s="18" t="s">
        <v>199</v>
      </c>
      <c r="BM123" s="144" t="s">
        <v>671</v>
      </c>
    </row>
    <row r="124" spans="2:65" s="1" customFormat="1" ht="16.5" customHeight="1" x14ac:dyDescent="0.2">
      <c r="B124" s="33"/>
      <c r="C124" s="133" t="s">
        <v>466</v>
      </c>
      <c r="D124" s="133" t="s">
        <v>194</v>
      </c>
      <c r="E124" s="134" t="s">
        <v>6693</v>
      </c>
      <c r="F124" s="135" t="s">
        <v>7599</v>
      </c>
      <c r="G124" s="136" t="s">
        <v>269</v>
      </c>
      <c r="H124" s="137">
        <v>60</v>
      </c>
      <c r="I124" s="138"/>
      <c r="J124" s="139">
        <f t="shared" si="0"/>
        <v>0</v>
      </c>
      <c r="K124" s="135" t="s">
        <v>20</v>
      </c>
      <c r="L124" s="33"/>
      <c r="M124" s="140" t="s">
        <v>20</v>
      </c>
      <c r="N124" s="141" t="s">
        <v>51</v>
      </c>
      <c r="P124" s="142">
        <f t="shared" si="1"/>
        <v>0</v>
      </c>
      <c r="Q124" s="142">
        <v>0</v>
      </c>
      <c r="R124" s="142">
        <f t="shared" si="2"/>
        <v>0</v>
      </c>
      <c r="S124" s="142">
        <v>0</v>
      </c>
      <c r="T124" s="143">
        <f t="shared" si="3"/>
        <v>0</v>
      </c>
      <c r="AR124" s="144" t="s">
        <v>199</v>
      </c>
      <c r="AT124" s="144" t="s">
        <v>194</v>
      </c>
      <c r="AU124" s="144" t="s">
        <v>89</v>
      </c>
      <c r="AY124" s="18" t="s">
        <v>192</v>
      </c>
      <c r="BE124" s="145">
        <f t="shared" si="4"/>
        <v>0</v>
      </c>
      <c r="BF124" s="145">
        <f t="shared" si="5"/>
        <v>0</v>
      </c>
      <c r="BG124" s="145">
        <f t="shared" si="6"/>
        <v>0</v>
      </c>
      <c r="BH124" s="145">
        <f t="shared" si="7"/>
        <v>0</v>
      </c>
      <c r="BI124" s="145">
        <f t="shared" si="8"/>
        <v>0</v>
      </c>
      <c r="BJ124" s="18" t="s">
        <v>22</v>
      </c>
      <c r="BK124" s="145">
        <f t="shared" si="9"/>
        <v>0</v>
      </c>
      <c r="BL124" s="18" t="s">
        <v>199</v>
      </c>
      <c r="BM124" s="144" t="s">
        <v>683</v>
      </c>
    </row>
    <row r="125" spans="2:65" s="1" customFormat="1" ht="16.5" customHeight="1" x14ac:dyDescent="0.2">
      <c r="B125" s="33"/>
      <c r="C125" s="133" t="s">
        <v>475</v>
      </c>
      <c r="D125" s="133" t="s">
        <v>194</v>
      </c>
      <c r="E125" s="134" t="s">
        <v>6695</v>
      </c>
      <c r="F125" s="135" t="s">
        <v>7600</v>
      </c>
      <c r="G125" s="136" t="s">
        <v>269</v>
      </c>
      <c r="H125" s="137">
        <v>350</v>
      </c>
      <c r="I125" s="138"/>
      <c r="J125" s="139">
        <f t="shared" si="0"/>
        <v>0</v>
      </c>
      <c r="K125" s="135" t="s">
        <v>20</v>
      </c>
      <c r="L125" s="33"/>
      <c r="M125" s="140" t="s">
        <v>20</v>
      </c>
      <c r="N125" s="141" t="s">
        <v>51</v>
      </c>
      <c r="P125" s="142">
        <f t="shared" si="1"/>
        <v>0</v>
      </c>
      <c r="Q125" s="142">
        <v>0</v>
      </c>
      <c r="R125" s="142">
        <f t="shared" si="2"/>
        <v>0</v>
      </c>
      <c r="S125" s="142">
        <v>0</v>
      </c>
      <c r="T125" s="143">
        <f t="shared" si="3"/>
        <v>0</v>
      </c>
      <c r="AR125" s="144" t="s">
        <v>199</v>
      </c>
      <c r="AT125" s="144" t="s">
        <v>194</v>
      </c>
      <c r="AU125" s="144" t="s">
        <v>89</v>
      </c>
      <c r="AY125" s="18" t="s">
        <v>192</v>
      </c>
      <c r="BE125" s="145">
        <f t="shared" si="4"/>
        <v>0</v>
      </c>
      <c r="BF125" s="145">
        <f t="shared" si="5"/>
        <v>0</v>
      </c>
      <c r="BG125" s="145">
        <f t="shared" si="6"/>
        <v>0</v>
      </c>
      <c r="BH125" s="145">
        <f t="shared" si="7"/>
        <v>0</v>
      </c>
      <c r="BI125" s="145">
        <f t="shared" si="8"/>
        <v>0</v>
      </c>
      <c r="BJ125" s="18" t="s">
        <v>22</v>
      </c>
      <c r="BK125" s="145">
        <f t="shared" si="9"/>
        <v>0</v>
      </c>
      <c r="BL125" s="18" t="s">
        <v>199</v>
      </c>
      <c r="BM125" s="144" t="s">
        <v>697</v>
      </c>
    </row>
    <row r="126" spans="2:65" s="1" customFormat="1" ht="16.5" customHeight="1" x14ac:dyDescent="0.2">
      <c r="B126" s="33"/>
      <c r="C126" s="133" t="s">
        <v>484</v>
      </c>
      <c r="D126" s="133" t="s">
        <v>194</v>
      </c>
      <c r="E126" s="134" t="s">
        <v>6698</v>
      </c>
      <c r="F126" s="135" t="s">
        <v>7601</v>
      </c>
      <c r="G126" s="136" t="s">
        <v>269</v>
      </c>
      <c r="H126" s="137">
        <v>85</v>
      </c>
      <c r="I126" s="138"/>
      <c r="J126" s="139">
        <f t="shared" si="0"/>
        <v>0</v>
      </c>
      <c r="K126" s="135" t="s">
        <v>20</v>
      </c>
      <c r="L126" s="33"/>
      <c r="M126" s="140" t="s">
        <v>20</v>
      </c>
      <c r="N126" s="141" t="s">
        <v>51</v>
      </c>
      <c r="P126" s="142">
        <f t="shared" si="1"/>
        <v>0</v>
      </c>
      <c r="Q126" s="142">
        <v>0</v>
      </c>
      <c r="R126" s="142">
        <f t="shared" si="2"/>
        <v>0</v>
      </c>
      <c r="S126" s="142">
        <v>0</v>
      </c>
      <c r="T126" s="143">
        <f t="shared" si="3"/>
        <v>0</v>
      </c>
      <c r="AR126" s="144" t="s">
        <v>199</v>
      </c>
      <c r="AT126" s="144" t="s">
        <v>194</v>
      </c>
      <c r="AU126" s="144" t="s">
        <v>89</v>
      </c>
      <c r="AY126" s="18" t="s">
        <v>192</v>
      </c>
      <c r="BE126" s="145">
        <f t="shared" si="4"/>
        <v>0</v>
      </c>
      <c r="BF126" s="145">
        <f t="shared" si="5"/>
        <v>0</v>
      </c>
      <c r="BG126" s="145">
        <f t="shared" si="6"/>
        <v>0</v>
      </c>
      <c r="BH126" s="145">
        <f t="shared" si="7"/>
        <v>0</v>
      </c>
      <c r="BI126" s="145">
        <f t="shared" si="8"/>
        <v>0</v>
      </c>
      <c r="BJ126" s="18" t="s">
        <v>22</v>
      </c>
      <c r="BK126" s="145">
        <f t="shared" si="9"/>
        <v>0</v>
      </c>
      <c r="BL126" s="18" t="s">
        <v>199</v>
      </c>
      <c r="BM126" s="144" t="s">
        <v>708</v>
      </c>
    </row>
    <row r="127" spans="2:65" s="1" customFormat="1" ht="16.5" customHeight="1" x14ac:dyDescent="0.2">
      <c r="B127" s="33"/>
      <c r="C127" s="133" t="s">
        <v>490</v>
      </c>
      <c r="D127" s="133" t="s">
        <v>194</v>
      </c>
      <c r="E127" s="134" t="s">
        <v>6699</v>
      </c>
      <c r="F127" s="135" t="s">
        <v>7602</v>
      </c>
      <c r="G127" s="136" t="s">
        <v>269</v>
      </c>
      <c r="H127" s="137">
        <v>525</v>
      </c>
      <c r="I127" s="138"/>
      <c r="J127" s="139">
        <f t="shared" si="0"/>
        <v>0</v>
      </c>
      <c r="K127" s="135" t="s">
        <v>20</v>
      </c>
      <c r="L127" s="33"/>
      <c r="M127" s="140" t="s">
        <v>20</v>
      </c>
      <c r="N127" s="141" t="s">
        <v>51</v>
      </c>
      <c r="P127" s="142">
        <f t="shared" si="1"/>
        <v>0</v>
      </c>
      <c r="Q127" s="142">
        <v>0</v>
      </c>
      <c r="R127" s="142">
        <f t="shared" si="2"/>
        <v>0</v>
      </c>
      <c r="S127" s="142">
        <v>0</v>
      </c>
      <c r="T127" s="143">
        <f t="shared" si="3"/>
        <v>0</v>
      </c>
      <c r="AR127" s="144" t="s">
        <v>199</v>
      </c>
      <c r="AT127" s="144" t="s">
        <v>194</v>
      </c>
      <c r="AU127" s="144" t="s">
        <v>89</v>
      </c>
      <c r="AY127" s="18" t="s">
        <v>192</v>
      </c>
      <c r="BE127" s="145">
        <f t="shared" si="4"/>
        <v>0</v>
      </c>
      <c r="BF127" s="145">
        <f t="shared" si="5"/>
        <v>0</v>
      </c>
      <c r="BG127" s="145">
        <f t="shared" si="6"/>
        <v>0</v>
      </c>
      <c r="BH127" s="145">
        <f t="shared" si="7"/>
        <v>0</v>
      </c>
      <c r="BI127" s="145">
        <f t="shared" si="8"/>
        <v>0</v>
      </c>
      <c r="BJ127" s="18" t="s">
        <v>22</v>
      </c>
      <c r="BK127" s="145">
        <f t="shared" si="9"/>
        <v>0</v>
      </c>
      <c r="BL127" s="18" t="s">
        <v>199</v>
      </c>
      <c r="BM127" s="144" t="s">
        <v>718</v>
      </c>
    </row>
    <row r="128" spans="2:65" s="1" customFormat="1" ht="16.5" customHeight="1" x14ac:dyDescent="0.2">
      <c r="B128" s="33"/>
      <c r="C128" s="133" t="s">
        <v>500</v>
      </c>
      <c r="D128" s="133" t="s">
        <v>194</v>
      </c>
      <c r="E128" s="134" t="s">
        <v>6702</v>
      </c>
      <c r="F128" s="135" t="s">
        <v>7603</v>
      </c>
      <c r="G128" s="136" t="s">
        <v>269</v>
      </c>
      <c r="H128" s="137">
        <v>15</v>
      </c>
      <c r="I128" s="138"/>
      <c r="J128" s="139">
        <f t="shared" si="0"/>
        <v>0</v>
      </c>
      <c r="K128" s="135" t="s">
        <v>20</v>
      </c>
      <c r="L128" s="33"/>
      <c r="M128" s="140" t="s">
        <v>20</v>
      </c>
      <c r="N128" s="141" t="s">
        <v>51</v>
      </c>
      <c r="P128" s="142">
        <f t="shared" si="1"/>
        <v>0</v>
      </c>
      <c r="Q128" s="142">
        <v>0</v>
      </c>
      <c r="R128" s="142">
        <f t="shared" si="2"/>
        <v>0</v>
      </c>
      <c r="S128" s="142">
        <v>0</v>
      </c>
      <c r="T128" s="143">
        <f t="shared" si="3"/>
        <v>0</v>
      </c>
      <c r="AR128" s="144" t="s">
        <v>199</v>
      </c>
      <c r="AT128" s="144" t="s">
        <v>194</v>
      </c>
      <c r="AU128" s="144" t="s">
        <v>89</v>
      </c>
      <c r="AY128" s="18" t="s">
        <v>192</v>
      </c>
      <c r="BE128" s="145">
        <f t="shared" si="4"/>
        <v>0</v>
      </c>
      <c r="BF128" s="145">
        <f t="shared" si="5"/>
        <v>0</v>
      </c>
      <c r="BG128" s="145">
        <f t="shared" si="6"/>
        <v>0</v>
      </c>
      <c r="BH128" s="145">
        <f t="shared" si="7"/>
        <v>0</v>
      </c>
      <c r="BI128" s="145">
        <f t="shared" si="8"/>
        <v>0</v>
      </c>
      <c r="BJ128" s="18" t="s">
        <v>22</v>
      </c>
      <c r="BK128" s="145">
        <f t="shared" si="9"/>
        <v>0</v>
      </c>
      <c r="BL128" s="18" t="s">
        <v>199</v>
      </c>
      <c r="BM128" s="144" t="s">
        <v>731</v>
      </c>
    </row>
    <row r="129" spans="2:65" s="1" customFormat="1" ht="16.5" customHeight="1" x14ac:dyDescent="0.2">
      <c r="B129" s="33"/>
      <c r="C129" s="133" t="s">
        <v>506</v>
      </c>
      <c r="D129" s="133" t="s">
        <v>194</v>
      </c>
      <c r="E129" s="134" t="s">
        <v>6703</v>
      </c>
      <c r="F129" s="135" t="s">
        <v>7604</v>
      </c>
      <c r="G129" s="136" t="s">
        <v>269</v>
      </c>
      <c r="H129" s="137">
        <v>1550</v>
      </c>
      <c r="I129" s="138"/>
      <c r="J129" s="139">
        <f t="shared" ref="J129:J160" si="10">ROUND(I129*H129,2)</f>
        <v>0</v>
      </c>
      <c r="K129" s="135" t="s">
        <v>20</v>
      </c>
      <c r="L129" s="33"/>
      <c r="M129" s="140" t="s">
        <v>20</v>
      </c>
      <c r="N129" s="141" t="s">
        <v>51</v>
      </c>
      <c r="P129" s="142">
        <f t="shared" ref="P129:P160" si="11">O129*H129</f>
        <v>0</v>
      </c>
      <c r="Q129" s="142">
        <v>0</v>
      </c>
      <c r="R129" s="142">
        <f t="shared" ref="R129:R160" si="12">Q129*H129</f>
        <v>0</v>
      </c>
      <c r="S129" s="142">
        <v>0</v>
      </c>
      <c r="T129" s="143">
        <f t="shared" ref="T129:T160" si="13">S129*H129</f>
        <v>0</v>
      </c>
      <c r="AR129" s="144" t="s">
        <v>199</v>
      </c>
      <c r="AT129" s="144" t="s">
        <v>194</v>
      </c>
      <c r="AU129" s="144" t="s">
        <v>89</v>
      </c>
      <c r="AY129" s="18" t="s">
        <v>192</v>
      </c>
      <c r="BE129" s="145">
        <f t="shared" ref="BE129:BE149" si="14">IF(N129="základní",J129,0)</f>
        <v>0</v>
      </c>
      <c r="BF129" s="145">
        <f t="shared" ref="BF129:BF149" si="15">IF(N129="snížená",J129,0)</f>
        <v>0</v>
      </c>
      <c r="BG129" s="145">
        <f t="shared" ref="BG129:BG149" si="16">IF(N129="zákl. přenesená",J129,0)</f>
        <v>0</v>
      </c>
      <c r="BH129" s="145">
        <f t="shared" ref="BH129:BH149" si="17">IF(N129="sníž. přenesená",J129,0)</f>
        <v>0</v>
      </c>
      <c r="BI129" s="145">
        <f t="shared" ref="BI129:BI149" si="18">IF(N129="nulová",J129,0)</f>
        <v>0</v>
      </c>
      <c r="BJ129" s="18" t="s">
        <v>22</v>
      </c>
      <c r="BK129" s="145">
        <f t="shared" ref="BK129:BK149" si="19">ROUND(I129*H129,2)</f>
        <v>0</v>
      </c>
      <c r="BL129" s="18" t="s">
        <v>199</v>
      </c>
      <c r="BM129" s="144" t="s">
        <v>745</v>
      </c>
    </row>
    <row r="130" spans="2:65" s="1" customFormat="1" ht="16.5" customHeight="1" x14ac:dyDescent="0.2">
      <c r="B130" s="33"/>
      <c r="C130" s="133" t="s">
        <v>513</v>
      </c>
      <c r="D130" s="133" t="s">
        <v>194</v>
      </c>
      <c r="E130" s="134" t="s">
        <v>6706</v>
      </c>
      <c r="F130" s="135" t="s">
        <v>7605</v>
      </c>
      <c r="G130" s="136" t="s">
        <v>269</v>
      </c>
      <c r="H130" s="137">
        <v>95</v>
      </c>
      <c r="I130" s="138"/>
      <c r="J130" s="139">
        <f t="shared" si="10"/>
        <v>0</v>
      </c>
      <c r="K130" s="135" t="s">
        <v>20</v>
      </c>
      <c r="L130" s="33"/>
      <c r="M130" s="140" t="s">
        <v>20</v>
      </c>
      <c r="N130" s="141" t="s">
        <v>51</v>
      </c>
      <c r="P130" s="142">
        <f t="shared" si="11"/>
        <v>0</v>
      </c>
      <c r="Q130" s="142">
        <v>0</v>
      </c>
      <c r="R130" s="142">
        <f t="shared" si="12"/>
        <v>0</v>
      </c>
      <c r="S130" s="142">
        <v>0</v>
      </c>
      <c r="T130" s="143">
        <f t="shared" si="13"/>
        <v>0</v>
      </c>
      <c r="AR130" s="144" t="s">
        <v>199</v>
      </c>
      <c r="AT130" s="144" t="s">
        <v>194</v>
      </c>
      <c r="AU130" s="144" t="s">
        <v>89</v>
      </c>
      <c r="AY130" s="18" t="s">
        <v>192</v>
      </c>
      <c r="BE130" s="145">
        <f t="shared" si="14"/>
        <v>0</v>
      </c>
      <c r="BF130" s="145">
        <f t="shared" si="15"/>
        <v>0</v>
      </c>
      <c r="BG130" s="145">
        <f t="shared" si="16"/>
        <v>0</v>
      </c>
      <c r="BH130" s="145">
        <f t="shared" si="17"/>
        <v>0</v>
      </c>
      <c r="BI130" s="145">
        <f t="shared" si="18"/>
        <v>0</v>
      </c>
      <c r="BJ130" s="18" t="s">
        <v>22</v>
      </c>
      <c r="BK130" s="145">
        <f t="shared" si="19"/>
        <v>0</v>
      </c>
      <c r="BL130" s="18" t="s">
        <v>199</v>
      </c>
      <c r="BM130" s="144" t="s">
        <v>764</v>
      </c>
    </row>
    <row r="131" spans="2:65" s="1" customFormat="1" ht="16.5" customHeight="1" x14ac:dyDescent="0.2">
      <c r="B131" s="33"/>
      <c r="C131" s="133" t="s">
        <v>520</v>
      </c>
      <c r="D131" s="133" t="s">
        <v>194</v>
      </c>
      <c r="E131" s="134" t="s">
        <v>6708</v>
      </c>
      <c r="F131" s="135" t="s">
        <v>7606</v>
      </c>
      <c r="G131" s="136" t="s">
        <v>269</v>
      </c>
      <c r="H131" s="137">
        <v>105</v>
      </c>
      <c r="I131" s="138"/>
      <c r="J131" s="139">
        <f t="shared" si="10"/>
        <v>0</v>
      </c>
      <c r="K131" s="135" t="s">
        <v>20</v>
      </c>
      <c r="L131" s="33"/>
      <c r="M131" s="140" t="s">
        <v>20</v>
      </c>
      <c r="N131" s="141" t="s">
        <v>51</v>
      </c>
      <c r="P131" s="142">
        <f t="shared" si="11"/>
        <v>0</v>
      </c>
      <c r="Q131" s="142">
        <v>0</v>
      </c>
      <c r="R131" s="142">
        <f t="shared" si="12"/>
        <v>0</v>
      </c>
      <c r="S131" s="142">
        <v>0</v>
      </c>
      <c r="T131" s="143">
        <f t="shared" si="13"/>
        <v>0</v>
      </c>
      <c r="AR131" s="144" t="s">
        <v>199</v>
      </c>
      <c r="AT131" s="144" t="s">
        <v>194</v>
      </c>
      <c r="AU131" s="144" t="s">
        <v>89</v>
      </c>
      <c r="AY131" s="18" t="s">
        <v>192</v>
      </c>
      <c r="BE131" s="145">
        <f t="shared" si="14"/>
        <v>0</v>
      </c>
      <c r="BF131" s="145">
        <f t="shared" si="15"/>
        <v>0</v>
      </c>
      <c r="BG131" s="145">
        <f t="shared" si="16"/>
        <v>0</v>
      </c>
      <c r="BH131" s="145">
        <f t="shared" si="17"/>
        <v>0</v>
      </c>
      <c r="BI131" s="145">
        <f t="shared" si="18"/>
        <v>0</v>
      </c>
      <c r="BJ131" s="18" t="s">
        <v>22</v>
      </c>
      <c r="BK131" s="145">
        <f t="shared" si="19"/>
        <v>0</v>
      </c>
      <c r="BL131" s="18" t="s">
        <v>199</v>
      </c>
      <c r="BM131" s="144" t="s">
        <v>780</v>
      </c>
    </row>
    <row r="132" spans="2:65" s="1" customFormat="1" ht="16.5" customHeight="1" x14ac:dyDescent="0.2">
      <c r="B132" s="33"/>
      <c r="C132" s="133" t="s">
        <v>527</v>
      </c>
      <c r="D132" s="133" t="s">
        <v>194</v>
      </c>
      <c r="E132" s="134" t="s">
        <v>6711</v>
      </c>
      <c r="F132" s="135" t="s">
        <v>7607</v>
      </c>
      <c r="G132" s="136" t="s">
        <v>269</v>
      </c>
      <c r="H132" s="137">
        <v>40</v>
      </c>
      <c r="I132" s="138"/>
      <c r="J132" s="139">
        <f t="shared" si="10"/>
        <v>0</v>
      </c>
      <c r="K132" s="135" t="s">
        <v>20</v>
      </c>
      <c r="L132" s="33"/>
      <c r="M132" s="140" t="s">
        <v>20</v>
      </c>
      <c r="N132" s="141" t="s">
        <v>51</v>
      </c>
      <c r="P132" s="142">
        <f t="shared" si="11"/>
        <v>0</v>
      </c>
      <c r="Q132" s="142">
        <v>0</v>
      </c>
      <c r="R132" s="142">
        <f t="shared" si="12"/>
        <v>0</v>
      </c>
      <c r="S132" s="142">
        <v>0</v>
      </c>
      <c r="T132" s="143">
        <f t="shared" si="13"/>
        <v>0</v>
      </c>
      <c r="AR132" s="144" t="s">
        <v>199</v>
      </c>
      <c r="AT132" s="144" t="s">
        <v>194</v>
      </c>
      <c r="AU132" s="144" t="s">
        <v>89</v>
      </c>
      <c r="AY132" s="18" t="s">
        <v>192</v>
      </c>
      <c r="BE132" s="145">
        <f t="shared" si="14"/>
        <v>0</v>
      </c>
      <c r="BF132" s="145">
        <f t="shared" si="15"/>
        <v>0</v>
      </c>
      <c r="BG132" s="145">
        <f t="shared" si="16"/>
        <v>0</v>
      </c>
      <c r="BH132" s="145">
        <f t="shared" si="17"/>
        <v>0</v>
      </c>
      <c r="BI132" s="145">
        <f t="shared" si="18"/>
        <v>0</v>
      </c>
      <c r="BJ132" s="18" t="s">
        <v>22</v>
      </c>
      <c r="BK132" s="145">
        <f t="shared" si="19"/>
        <v>0</v>
      </c>
      <c r="BL132" s="18" t="s">
        <v>199</v>
      </c>
      <c r="BM132" s="144" t="s">
        <v>797</v>
      </c>
    </row>
    <row r="133" spans="2:65" s="1" customFormat="1" ht="16.5" customHeight="1" x14ac:dyDescent="0.2">
      <c r="B133" s="33"/>
      <c r="C133" s="133" t="s">
        <v>533</v>
      </c>
      <c r="D133" s="133" t="s">
        <v>194</v>
      </c>
      <c r="E133" s="134" t="s">
        <v>6712</v>
      </c>
      <c r="F133" s="135" t="s">
        <v>7608</v>
      </c>
      <c r="G133" s="136" t="s">
        <v>269</v>
      </c>
      <c r="H133" s="137">
        <v>30</v>
      </c>
      <c r="I133" s="138"/>
      <c r="J133" s="139">
        <f t="shared" si="10"/>
        <v>0</v>
      </c>
      <c r="K133" s="135" t="s">
        <v>20</v>
      </c>
      <c r="L133" s="33"/>
      <c r="M133" s="140" t="s">
        <v>20</v>
      </c>
      <c r="N133" s="141" t="s">
        <v>51</v>
      </c>
      <c r="P133" s="142">
        <f t="shared" si="11"/>
        <v>0</v>
      </c>
      <c r="Q133" s="142">
        <v>0</v>
      </c>
      <c r="R133" s="142">
        <f t="shared" si="12"/>
        <v>0</v>
      </c>
      <c r="S133" s="142">
        <v>0</v>
      </c>
      <c r="T133" s="143">
        <f t="shared" si="13"/>
        <v>0</v>
      </c>
      <c r="AR133" s="144" t="s">
        <v>199</v>
      </c>
      <c r="AT133" s="144" t="s">
        <v>194</v>
      </c>
      <c r="AU133" s="144" t="s">
        <v>89</v>
      </c>
      <c r="AY133" s="18" t="s">
        <v>192</v>
      </c>
      <c r="BE133" s="145">
        <f t="shared" si="14"/>
        <v>0</v>
      </c>
      <c r="BF133" s="145">
        <f t="shared" si="15"/>
        <v>0</v>
      </c>
      <c r="BG133" s="145">
        <f t="shared" si="16"/>
        <v>0</v>
      </c>
      <c r="BH133" s="145">
        <f t="shared" si="17"/>
        <v>0</v>
      </c>
      <c r="BI133" s="145">
        <f t="shared" si="18"/>
        <v>0</v>
      </c>
      <c r="BJ133" s="18" t="s">
        <v>22</v>
      </c>
      <c r="BK133" s="145">
        <f t="shared" si="19"/>
        <v>0</v>
      </c>
      <c r="BL133" s="18" t="s">
        <v>199</v>
      </c>
      <c r="BM133" s="144" t="s">
        <v>808</v>
      </c>
    </row>
    <row r="134" spans="2:65" s="1" customFormat="1" ht="16.5" customHeight="1" x14ac:dyDescent="0.2">
      <c r="B134" s="33"/>
      <c r="C134" s="133" t="s">
        <v>539</v>
      </c>
      <c r="D134" s="133" t="s">
        <v>194</v>
      </c>
      <c r="E134" s="134" t="s">
        <v>6715</v>
      </c>
      <c r="F134" s="135" t="s">
        <v>7609</v>
      </c>
      <c r="G134" s="136" t="s">
        <v>269</v>
      </c>
      <c r="H134" s="137">
        <v>245</v>
      </c>
      <c r="I134" s="138"/>
      <c r="J134" s="139">
        <f t="shared" si="10"/>
        <v>0</v>
      </c>
      <c r="K134" s="135" t="s">
        <v>20</v>
      </c>
      <c r="L134" s="33"/>
      <c r="M134" s="140" t="s">
        <v>20</v>
      </c>
      <c r="N134" s="141" t="s">
        <v>51</v>
      </c>
      <c r="P134" s="142">
        <f t="shared" si="11"/>
        <v>0</v>
      </c>
      <c r="Q134" s="142">
        <v>0</v>
      </c>
      <c r="R134" s="142">
        <f t="shared" si="12"/>
        <v>0</v>
      </c>
      <c r="S134" s="142">
        <v>0</v>
      </c>
      <c r="T134" s="143">
        <f t="shared" si="13"/>
        <v>0</v>
      </c>
      <c r="AR134" s="144" t="s">
        <v>199</v>
      </c>
      <c r="AT134" s="144" t="s">
        <v>194</v>
      </c>
      <c r="AU134" s="144" t="s">
        <v>89</v>
      </c>
      <c r="AY134" s="18" t="s">
        <v>192</v>
      </c>
      <c r="BE134" s="145">
        <f t="shared" si="14"/>
        <v>0</v>
      </c>
      <c r="BF134" s="145">
        <f t="shared" si="15"/>
        <v>0</v>
      </c>
      <c r="BG134" s="145">
        <f t="shared" si="16"/>
        <v>0</v>
      </c>
      <c r="BH134" s="145">
        <f t="shared" si="17"/>
        <v>0</v>
      </c>
      <c r="BI134" s="145">
        <f t="shared" si="18"/>
        <v>0</v>
      </c>
      <c r="BJ134" s="18" t="s">
        <v>22</v>
      </c>
      <c r="BK134" s="145">
        <f t="shared" si="19"/>
        <v>0</v>
      </c>
      <c r="BL134" s="18" t="s">
        <v>199</v>
      </c>
      <c r="BM134" s="144" t="s">
        <v>848</v>
      </c>
    </row>
    <row r="135" spans="2:65" s="1" customFormat="1" ht="16.5" customHeight="1" x14ac:dyDescent="0.2">
      <c r="B135" s="33"/>
      <c r="C135" s="133" t="s">
        <v>545</v>
      </c>
      <c r="D135" s="133" t="s">
        <v>194</v>
      </c>
      <c r="E135" s="134" t="s">
        <v>6716</v>
      </c>
      <c r="F135" s="135" t="s">
        <v>7610</v>
      </c>
      <c r="G135" s="136" t="s">
        <v>269</v>
      </c>
      <c r="H135" s="137">
        <v>120</v>
      </c>
      <c r="I135" s="138"/>
      <c r="J135" s="139">
        <f t="shared" si="10"/>
        <v>0</v>
      </c>
      <c r="K135" s="135" t="s">
        <v>20</v>
      </c>
      <c r="L135" s="33"/>
      <c r="M135" s="140" t="s">
        <v>20</v>
      </c>
      <c r="N135" s="141" t="s">
        <v>51</v>
      </c>
      <c r="P135" s="142">
        <f t="shared" si="11"/>
        <v>0</v>
      </c>
      <c r="Q135" s="142">
        <v>0</v>
      </c>
      <c r="R135" s="142">
        <f t="shared" si="12"/>
        <v>0</v>
      </c>
      <c r="S135" s="142">
        <v>0</v>
      </c>
      <c r="T135" s="143">
        <f t="shared" si="13"/>
        <v>0</v>
      </c>
      <c r="AR135" s="144" t="s">
        <v>199</v>
      </c>
      <c r="AT135" s="144" t="s">
        <v>194</v>
      </c>
      <c r="AU135" s="144" t="s">
        <v>89</v>
      </c>
      <c r="AY135" s="18" t="s">
        <v>192</v>
      </c>
      <c r="BE135" s="145">
        <f t="shared" si="14"/>
        <v>0</v>
      </c>
      <c r="BF135" s="145">
        <f t="shared" si="15"/>
        <v>0</v>
      </c>
      <c r="BG135" s="145">
        <f t="shared" si="16"/>
        <v>0</v>
      </c>
      <c r="BH135" s="145">
        <f t="shared" si="17"/>
        <v>0</v>
      </c>
      <c r="BI135" s="145">
        <f t="shared" si="18"/>
        <v>0</v>
      </c>
      <c r="BJ135" s="18" t="s">
        <v>22</v>
      </c>
      <c r="BK135" s="145">
        <f t="shared" si="19"/>
        <v>0</v>
      </c>
      <c r="BL135" s="18" t="s">
        <v>199</v>
      </c>
      <c r="BM135" s="144" t="s">
        <v>866</v>
      </c>
    </row>
    <row r="136" spans="2:65" s="1" customFormat="1" ht="16.5" customHeight="1" x14ac:dyDescent="0.2">
      <c r="B136" s="33"/>
      <c r="C136" s="133" t="s">
        <v>554</v>
      </c>
      <c r="D136" s="133" t="s">
        <v>194</v>
      </c>
      <c r="E136" s="134" t="s">
        <v>6719</v>
      </c>
      <c r="F136" s="135" t="s">
        <v>7611</v>
      </c>
      <c r="G136" s="136" t="s">
        <v>269</v>
      </c>
      <c r="H136" s="137">
        <v>185</v>
      </c>
      <c r="I136" s="138"/>
      <c r="J136" s="139">
        <f t="shared" si="10"/>
        <v>0</v>
      </c>
      <c r="K136" s="135" t="s">
        <v>20</v>
      </c>
      <c r="L136" s="33"/>
      <c r="M136" s="140" t="s">
        <v>20</v>
      </c>
      <c r="N136" s="141" t="s">
        <v>51</v>
      </c>
      <c r="P136" s="142">
        <f t="shared" si="11"/>
        <v>0</v>
      </c>
      <c r="Q136" s="142">
        <v>0</v>
      </c>
      <c r="R136" s="142">
        <f t="shared" si="12"/>
        <v>0</v>
      </c>
      <c r="S136" s="142">
        <v>0</v>
      </c>
      <c r="T136" s="143">
        <f t="shared" si="13"/>
        <v>0</v>
      </c>
      <c r="AR136" s="144" t="s">
        <v>199</v>
      </c>
      <c r="AT136" s="144" t="s">
        <v>194</v>
      </c>
      <c r="AU136" s="144" t="s">
        <v>89</v>
      </c>
      <c r="AY136" s="18" t="s">
        <v>192</v>
      </c>
      <c r="BE136" s="145">
        <f t="shared" si="14"/>
        <v>0</v>
      </c>
      <c r="BF136" s="145">
        <f t="shared" si="15"/>
        <v>0</v>
      </c>
      <c r="BG136" s="145">
        <f t="shared" si="16"/>
        <v>0</v>
      </c>
      <c r="BH136" s="145">
        <f t="shared" si="17"/>
        <v>0</v>
      </c>
      <c r="BI136" s="145">
        <f t="shared" si="18"/>
        <v>0</v>
      </c>
      <c r="BJ136" s="18" t="s">
        <v>22</v>
      </c>
      <c r="BK136" s="145">
        <f t="shared" si="19"/>
        <v>0</v>
      </c>
      <c r="BL136" s="18" t="s">
        <v>199</v>
      </c>
      <c r="BM136" s="144" t="s">
        <v>875</v>
      </c>
    </row>
    <row r="137" spans="2:65" s="1" customFormat="1" ht="16.5" customHeight="1" x14ac:dyDescent="0.2">
      <c r="B137" s="33"/>
      <c r="C137" s="133" t="s">
        <v>560</v>
      </c>
      <c r="D137" s="133" t="s">
        <v>194</v>
      </c>
      <c r="E137" s="134" t="s">
        <v>6721</v>
      </c>
      <c r="F137" s="135" t="s">
        <v>7612</v>
      </c>
      <c r="G137" s="136" t="s">
        <v>269</v>
      </c>
      <c r="H137" s="137">
        <v>220</v>
      </c>
      <c r="I137" s="138"/>
      <c r="J137" s="139">
        <f t="shared" si="10"/>
        <v>0</v>
      </c>
      <c r="K137" s="135" t="s">
        <v>20</v>
      </c>
      <c r="L137" s="33"/>
      <c r="M137" s="140" t="s">
        <v>20</v>
      </c>
      <c r="N137" s="141" t="s">
        <v>51</v>
      </c>
      <c r="P137" s="142">
        <f t="shared" si="11"/>
        <v>0</v>
      </c>
      <c r="Q137" s="142">
        <v>0</v>
      </c>
      <c r="R137" s="142">
        <f t="shared" si="12"/>
        <v>0</v>
      </c>
      <c r="S137" s="142">
        <v>0</v>
      </c>
      <c r="T137" s="143">
        <f t="shared" si="13"/>
        <v>0</v>
      </c>
      <c r="AR137" s="144" t="s">
        <v>199</v>
      </c>
      <c r="AT137" s="144" t="s">
        <v>194</v>
      </c>
      <c r="AU137" s="144" t="s">
        <v>89</v>
      </c>
      <c r="AY137" s="18" t="s">
        <v>192</v>
      </c>
      <c r="BE137" s="145">
        <f t="shared" si="14"/>
        <v>0</v>
      </c>
      <c r="BF137" s="145">
        <f t="shared" si="15"/>
        <v>0</v>
      </c>
      <c r="BG137" s="145">
        <f t="shared" si="16"/>
        <v>0</v>
      </c>
      <c r="BH137" s="145">
        <f t="shared" si="17"/>
        <v>0</v>
      </c>
      <c r="BI137" s="145">
        <f t="shared" si="18"/>
        <v>0</v>
      </c>
      <c r="BJ137" s="18" t="s">
        <v>22</v>
      </c>
      <c r="BK137" s="145">
        <f t="shared" si="19"/>
        <v>0</v>
      </c>
      <c r="BL137" s="18" t="s">
        <v>199</v>
      </c>
      <c r="BM137" s="144" t="s">
        <v>885</v>
      </c>
    </row>
    <row r="138" spans="2:65" s="1" customFormat="1" ht="16.5" customHeight="1" x14ac:dyDescent="0.2">
      <c r="B138" s="33"/>
      <c r="C138" s="133" t="s">
        <v>566</v>
      </c>
      <c r="D138" s="133" t="s">
        <v>194</v>
      </c>
      <c r="E138" s="134" t="s">
        <v>6724</v>
      </c>
      <c r="F138" s="135" t="s">
        <v>7613</v>
      </c>
      <c r="G138" s="136" t="s">
        <v>269</v>
      </c>
      <c r="H138" s="137">
        <v>145</v>
      </c>
      <c r="I138" s="138"/>
      <c r="J138" s="139">
        <f t="shared" si="10"/>
        <v>0</v>
      </c>
      <c r="K138" s="135" t="s">
        <v>20</v>
      </c>
      <c r="L138" s="33"/>
      <c r="M138" s="140" t="s">
        <v>20</v>
      </c>
      <c r="N138" s="141" t="s">
        <v>51</v>
      </c>
      <c r="P138" s="142">
        <f t="shared" si="11"/>
        <v>0</v>
      </c>
      <c r="Q138" s="142">
        <v>0</v>
      </c>
      <c r="R138" s="142">
        <f t="shared" si="12"/>
        <v>0</v>
      </c>
      <c r="S138" s="142">
        <v>0</v>
      </c>
      <c r="T138" s="143">
        <f t="shared" si="13"/>
        <v>0</v>
      </c>
      <c r="AR138" s="144" t="s">
        <v>199</v>
      </c>
      <c r="AT138" s="144" t="s">
        <v>194</v>
      </c>
      <c r="AU138" s="144" t="s">
        <v>89</v>
      </c>
      <c r="AY138" s="18" t="s">
        <v>192</v>
      </c>
      <c r="BE138" s="145">
        <f t="shared" si="14"/>
        <v>0</v>
      </c>
      <c r="BF138" s="145">
        <f t="shared" si="15"/>
        <v>0</v>
      </c>
      <c r="BG138" s="145">
        <f t="shared" si="16"/>
        <v>0</v>
      </c>
      <c r="BH138" s="145">
        <f t="shared" si="17"/>
        <v>0</v>
      </c>
      <c r="BI138" s="145">
        <f t="shared" si="18"/>
        <v>0</v>
      </c>
      <c r="BJ138" s="18" t="s">
        <v>22</v>
      </c>
      <c r="BK138" s="145">
        <f t="shared" si="19"/>
        <v>0</v>
      </c>
      <c r="BL138" s="18" t="s">
        <v>199</v>
      </c>
      <c r="BM138" s="144" t="s">
        <v>1895</v>
      </c>
    </row>
    <row r="139" spans="2:65" s="1" customFormat="1" ht="16.5" customHeight="1" x14ac:dyDescent="0.2">
      <c r="B139" s="33"/>
      <c r="C139" s="133" t="s">
        <v>573</v>
      </c>
      <c r="D139" s="133" t="s">
        <v>194</v>
      </c>
      <c r="E139" s="134" t="s">
        <v>6726</v>
      </c>
      <c r="F139" s="135" t="s">
        <v>7614</v>
      </c>
      <c r="G139" s="136" t="s">
        <v>269</v>
      </c>
      <c r="H139" s="137">
        <v>120</v>
      </c>
      <c r="I139" s="138"/>
      <c r="J139" s="139">
        <f t="shared" si="10"/>
        <v>0</v>
      </c>
      <c r="K139" s="135" t="s">
        <v>20</v>
      </c>
      <c r="L139" s="33"/>
      <c r="M139" s="140" t="s">
        <v>20</v>
      </c>
      <c r="N139" s="141" t="s">
        <v>51</v>
      </c>
      <c r="P139" s="142">
        <f t="shared" si="11"/>
        <v>0</v>
      </c>
      <c r="Q139" s="142">
        <v>0</v>
      </c>
      <c r="R139" s="142">
        <f t="shared" si="12"/>
        <v>0</v>
      </c>
      <c r="S139" s="142">
        <v>0</v>
      </c>
      <c r="T139" s="143">
        <f t="shared" si="13"/>
        <v>0</v>
      </c>
      <c r="AR139" s="144" t="s">
        <v>199</v>
      </c>
      <c r="AT139" s="144" t="s">
        <v>194</v>
      </c>
      <c r="AU139" s="144" t="s">
        <v>89</v>
      </c>
      <c r="AY139" s="18" t="s">
        <v>192</v>
      </c>
      <c r="BE139" s="145">
        <f t="shared" si="14"/>
        <v>0</v>
      </c>
      <c r="BF139" s="145">
        <f t="shared" si="15"/>
        <v>0</v>
      </c>
      <c r="BG139" s="145">
        <f t="shared" si="16"/>
        <v>0</v>
      </c>
      <c r="BH139" s="145">
        <f t="shared" si="17"/>
        <v>0</v>
      </c>
      <c r="BI139" s="145">
        <f t="shared" si="18"/>
        <v>0</v>
      </c>
      <c r="BJ139" s="18" t="s">
        <v>22</v>
      </c>
      <c r="BK139" s="145">
        <f t="shared" si="19"/>
        <v>0</v>
      </c>
      <c r="BL139" s="18" t="s">
        <v>199</v>
      </c>
      <c r="BM139" s="144" t="s">
        <v>913</v>
      </c>
    </row>
    <row r="140" spans="2:65" s="1" customFormat="1" ht="16.5" customHeight="1" x14ac:dyDescent="0.2">
      <c r="B140" s="33"/>
      <c r="C140" s="133" t="s">
        <v>580</v>
      </c>
      <c r="D140" s="133" t="s">
        <v>194</v>
      </c>
      <c r="E140" s="134" t="s">
        <v>6729</v>
      </c>
      <c r="F140" s="135" t="s">
        <v>7615</v>
      </c>
      <c r="G140" s="136" t="s">
        <v>869</v>
      </c>
      <c r="H140" s="137">
        <v>25</v>
      </c>
      <c r="I140" s="138"/>
      <c r="J140" s="139">
        <f t="shared" si="10"/>
        <v>0</v>
      </c>
      <c r="K140" s="135" t="s">
        <v>20</v>
      </c>
      <c r="L140" s="33"/>
      <c r="M140" s="140" t="s">
        <v>20</v>
      </c>
      <c r="N140" s="141" t="s">
        <v>51</v>
      </c>
      <c r="P140" s="142">
        <f t="shared" si="11"/>
        <v>0</v>
      </c>
      <c r="Q140" s="142">
        <v>0</v>
      </c>
      <c r="R140" s="142">
        <f t="shared" si="12"/>
        <v>0</v>
      </c>
      <c r="S140" s="142">
        <v>0</v>
      </c>
      <c r="T140" s="143">
        <f t="shared" si="13"/>
        <v>0</v>
      </c>
      <c r="AR140" s="144" t="s">
        <v>199</v>
      </c>
      <c r="AT140" s="144" t="s">
        <v>194</v>
      </c>
      <c r="AU140" s="144" t="s">
        <v>89</v>
      </c>
      <c r="AY140" s="18" t="s">
        <v>192</v>
      </c>
      <c r="BE140" s="145">
        <f t="shared" si="14"/>
        <v>0</v>
      </c>
      <c r="BF140" s="145">
        <f t="shared" si="15"/>
        <v>0</v>
      </c>
      <c r="BG140" s="145">
        <f t="shared" si="16"/>
        <v>0</v>
      </c>
      <c r="BH140" s="145">
        <f t="shared" si="17"/>
        <v>0</v>
      </c>
      <c r="BI140" s="145">
        <f t="shared" si="18"/>
        <v>0</v>
      </c>
      <c r="BJ140" s="18" t="s">
        <v>22</v>
      </c>
      <c r="BK140" s="145">
        <f t="shared" si="19"/>
        <v>0</v>
      </c>
      <c r="BL140" s="18" t="s">
        <v>199</v>
      </c>
      <c r="BM140" s="144" t="s">
        <v>924</v>
      </c>
    </row>
    <row r="141" spans="2:65" s="1" customFormat="1" ht="16.5" customHeight="1" x14ac:dyDescent="0.2">
      <c r="B141" s="33"/>
      <c r="C141" s="133" t="s">
        <v>586</v>
      </c>
      <c r="D141" s="133" t="s">
        <v>194</v>
      </c>
      <c r="E141" s="134" t="s">
        <v>6730</v>
      </c>
      <c r="F141" s="135" t="s">
        <v>7616</v>
      </c>
      <c r="G141" s="136" t="s">
        <v>269</v>
      </c>
      <c r="H141" s="137">
        <v>120</v>
      </c>
      <c r="I141" s="138"/>
      <c r="J141" s="139">
        <f t="shared" si="10"/>
        <v>0</v>
      </c>
      <c r="K141" s="135" t="s">
        <v>20</v>
      </c>
      <c r="L141" s="33"/>
      <c r="M141" s="140" t="s">
        <v>20</v>
      </c>
      <c r="N141" s="141" t="s">
        <v>51</v>
      </c>
      <c r="P141" s="142">
        <f t="shared" si="11"/>
        <v>0</v>
      </c>
      <c r="Q141" s="142">
        <v>0</v>
      </c>
      <c r="R141" s="142">
        <f t="shared" si="12"/>
        <v>0</v>
      </c>
      <c r="S141" s="142">
        <v>0</v>
      </c>
      <c r="T141" s="143">
        <f t="shared" si="13"/>
        <v>0</v>
      </c>
      <c r="AR141" s="144" t="s">
        <v>199</v>
      </c>
      <c r="AT141" s="144" t="s">
        <v>194</v>
      </c>
      <c r="AU141" s="144" t="s">
        <v>89</v>
      </c>
      <c r="AY141" s="18" t="s">
        <v>192</v>
      </c>
      <c r="BE141" s="145">
        <f t="shared" si="14"/>
        <v>0</v>
      </c>
      <c r="BF141" s="145">
        <f t="shared" si="15"/>
        <v>0</v>
      </c>
      <c r="BG141" s="145">
        <f t="shared" si="16"/>
        <v>0</v>
      </c>
      <c r="BH141" s="145">
        <f t="shared" si="17"/>
        <v>0</v>
      </c>
      <c r="BI141" s="145">
        <f t="shared" si="18"/>
        <v>0</v>
      </c>
      <c r="BJ141" s="18" t="s">
        <v>22</v>
      </c>
      <c r="BK141" s="145">
        <f t="shared" si="19"/>
        <v>0</v>
      </c>
      <c r="BL141" s="18" t="s">
        <v>199</v>
      </c>
      <c r="BM141" s="144" t="s">
        <v>956</v>
      </c>
    </row>
    <row r="142" spans="2:65" s="1" customFormat="1" ht="16.5" customHeight="1" x14ac:dyDescent="0.2">
      <c r="B142" s="33"/>
      <c r="C142" s="133" t="s">
        <v>592</v>
      </c>
      <c r="D142" s="133" t="s">
        <v>194</v>
      </c>
      <c r="E142" s="134" t="s">
        <v>6732</v>
      </c>
      <c r="F142" s="135" t="s">
        <v>7617</v>
      </c>
      <c r="G142" s="136" t="s">
        <v>269</v>
      </c>
      <c r="H142" s="137">
        <v>65</v>
      </c>
      <c r="I142" s="138"/>
      <c r="J142" s="139">
        <f t="shared" si="10"/>
        <v>0</v>
      </c>
      <c r="K142" s="135" t="s">
        <v>20</v>
      </c>
      <c r="L142" s="33"/>
      <c r="M142" s="140" t="s">
        <v>20</v>
      </c>
      <c r="N142" s="141" t="s">
        <v>51</v>
      </c>
      <c r="P142" s="142">
        <f t="shared" si="11"/>
        <v>0</v>
      </c>
      <c r="Q142" s="142">
        <v>0</v>
      </c>
      <c r="R142" s="142">
        <f t="shared" si="12"/>
        <v>0</v>
      </c>
      <c r="S142" s="142">
        <v>0</v>
      </c>
      <c r="T142" s="143">
        <f t="shared" si="13"/>
        <v>0</v>
      </c>
      <c r="AR142" s="144" t="s">
        <v>199</v>
      </c>
      <c r="AT142" s="144" t="s">
        <v>194</v>
      </c>
      <c r="AU142" s="144" t="s">
        <v>89</v>
      </c>
      <c r="AY142" s="18" t="s">
        <v>192</v>
      </c>
      <c r="BE142" s="145">
        <f t="shared" si="14"/>
        <v>0</v>
      </c>
      <c r="BF142" s="145">
        <f t="shared" si="15"/>
        <v>0</v>
      </c>
      <c r="BG142" s="145">
        <f t="shared" si="16"/>
        <v>0</v>
      </c>
      <c r="BH142" s="145">
        <f t="shared" si="17"/>
        <v>0</v>
      </c>
      <c r="BI142" s="145">
        <f t="shared" si="18"/>
        <v>0</v>
      </c>
      <c r="BJ142" s="18" t="s">
        <v>22</v>
      </c>
      <c r="BK142" s="145">
        <f t="shared" si="19"/>
        <v>0</v>
      </c>
      <c r="BL142" s="18" t="s">
        <v>199</v>
      </c>
      <c r="BM142" s="144" t="s">
        <v>988</v>
      </c>
    </row>
    <row r="143" spans="2:65" s="1" customFormat="1" ht="16.5" customHeight="1" x14ac:dyDescent="0.2">
      <c r="B143" s="33"/>
      <c r="C143" s="133" t="s">
        <v>598</v>
      </c>
      <c r="D143" s="133" t="s">
        <v>194</v>
      </c>
      <c r="E143" s="134" t="s">
        <v>6733</v>
      </c>
      <c r="F143" s="135" t="s">
        <v>7618</v>
      </c>
      <c r="G143" s="136" t="s">
        <v>269</v>
      </c>
      <c r="H143" s="137">
        <v>60</v>
      </c>
      <c r="I143" s="138"/>
      <c r="J143" s="139">
        <f t="shared" si="10"/>
        <v>0</v>
      </c>
      <c r="K143" s="135" t="s">
        <v>20</v>
      </c>
      <c r="L143" s="33"/>
      <c r="M143" s="140" t="s">
        <v>20</v>
      </c>
      <c r="N143" s="141" t="s">
        <v>51</v>
      </c>
      <c r="P143" s="142">
        <f t="shared" si="11"/>
        <v>0</v>
      </c>
      <c r="Q143" s="142">
        <v>0</v>
      </c>
      <c r="R143" s="142">
        <f t="shared" si="12"/>
        <v>0</v>
      </c>
      <c r="S143" s="142">
        <v>0</v>
      </c>
      <c r="T143" s="143">
        <f t="shared" si="13"/>
        <v>0</v>
      </c>
      <c r="AR143" s="144" t="s">
        <v>199</v>
      </c>
      <c r="AT143" s="144" t="s">
        <v>194</v>
      </c>
      <c r="AU143" s="144" t="s">
        <v>89</v>
      </c>
      <c r="AY143" s="18" t="s">
        <v>192</v>
      </c>
      <c r="BE143" s="145">
        <f t="shared" si="14"/>
        <v>0</v>
      </c>
      <c r="BF143" s="145">
        <f t="shared" si="15"/>
        <v>0</v>
      </c>
      <c r="BG143" s="145">
        <f t="shared" si="16"/>
        <v>0</v>
      </c>
      <c r="BH143" s="145">
        <f t="shared" si="17"/>
        <v>0</v>
      </c>
      <c r="BI143" s="145">
        <f t="shared" si="18"/>
        <v>0</v>
      </c>
      <c r="BJ143" s="18" t="s">
        <v>22</v>
      </c>
      <c r="BK143" s="145">
        <f t="shared" si="19"/>
        <v>0</v>
      </c>
      <c r="BL143" s="18" t="s">
        <v>199</v>
      </c>
      <c r="BM143" s="144" t="s">
        <v>1015</v>
      </c>
    </row>
    <row r="144" spans="2:65" s="1" customFormat="1" ht="16.5" customHeight="1" x14ac:dyDescent="0.2">
      <c r="B144" s="33"/>
      <c r="C144" s="133" t="s">
        <v>615</v>
      </c>
      <c r="D144" s="133" t="s">
        <v>194</v>
      </c>
      <c r="E144" s="134" t="s">
        <v>6736</v>
      </c>
      <c r="F144" s="135" t="s">
        <v>7619</v>
      </c>
      <c r="G144" s="136" t="s">
        <v>269</v>
      </c>
      <c r="H144" s="137">
        <v>45</v>
      </c>
      <c r="I144" s="138"/>
      <c r="J144" s="139">
        <f t="shared" si="10"/>
        <v>0</v>
      </c>
      <c r="K144" s="135" t="s">
        <v>20</v>
      </c>
      <c r="L144" s="33"/>
      <c r="M144" s="140" t="s">
        <v>20</v>
      </c>
      <c r="N144" s="141" t="s">
        <v>51</v>
      </c>
      <c r="P144" s="142">
        <f t="shared" si="11"/>
        <v>0</v>
      </c>
      <c r="Q144" s="142">
        <v>0</v>
      </c>
      <c r="R144" s="142">
        <f t="shared" si="12"/>
        <v>0</v>
      </c>
      <c r="S144" s="142">
        <v>0</v>
      </c>
      <c r="T144" s="143">
        <f t="shared" si="13"/>
        <v>0</v>
      </c>
      <c r="AR144" s="144" t="s">
        <v>199</v>
      </c>
      <c r="AT144" s="144" t="s">
        <v>194</v>
      </c>
      <c r="AU144" s="144" t="s">
        <v>89</v>
      </c>
      <c r="AY144" s="18" t="s">
        <v>192</v>
      </c>
      <c r="BE144" s="145">
        <f t="shared" si="14"/>
        <v>0</v>
      </c>
      <c r="BF144" s="145">
        <f t="shared" si="15"/>
        <v>0</v>
      </c>
      <c r="BG144" s="145">
        <f t="shared" si="16"/>
        <v>0</v>
      </c>
      <c r="BH144" s="145">
        <f t="shared" si="17"/>
        <v>0</v>
      </c>
      <c r="BI144" s="145">
        <f t="shared" si="18"/>
        <v>0</v>
      </c>
      <c r="BJ144" s="18" t="s">
        <v>22</v>
      </c>
      <c r="BK144" s="145">
        <f t="shared" si="19"/>
        <v>0</v>
      </c>
      <c r="BL144" s="18" t="s">
        <v>199</v>
      </c>
      <c r="BM144" s="144" t="s">
        <v>1052</v>
      </c>
    </row>
    <row r="145" spans="2:65" s="1" customFormat="1" ht="16.5" customHeight="1" x14ac:dyDescent="0.2">
      <c r="B145" s="33"/>
      <c r="C145" s="133" t="s">
        <v>622</v>
      </c>
      <c r="D145" s="133" t="s">
        <v>194</v>
      </c>
      <c r="E145" s="134" t="s">
        <v>6738</v>
      </c>
      <c r="F145" s="135" t="s">
        <v>7620</v>
      </c>
      <c r="G145" s="136" t="s">
        <v>269</v>
      </c>
      <c r="H145" s="137">
        <v>125</v>
      </c>
      <c r="I145" s="138"/>
      <c r="J145" s="139">
        <f t="shared" si="10"/>
        <v>0</v>
      </c>
      <c r="K145" s="135" t="s">
        <v>20</v>
      </c>
      <c r="L145" s="33"/>
      <c r="M145" s="140" t="s">
        <v>20</v>
      </c>
      <c r="N145" s="141" t="s">
        <v>51</v>
      </c>
      <c r="P145" s="142">
        <f t="shared" si="11"/>
        <v>0</v>
      </c>
      <c r="Q145" s="142">
        <v>0</v>
      </c>
      <c r="R145" s="142">
        <f t="shared" si="12"/>
        <v>0</v>
      </c>
      <c r="S145" s="142">
        <v>0</v>
      </c>
      <c r="T145" s="143">
        <f t="shared" si="13"/>
        <v>0</v>
      </c>
      <c r="AR145" s="144" t="s">
        <v>199</v>
      </c>
      <c r="AT145" s="144" t="s">
        <v>194</v>
      </c>
      <c r="AU145" s="144" t="s">
        <v>89</v>
      </c>
      <c r="AY145" s="18" t="s">
        <v>192</v>
      </c>
      <c r="BE145" s="145">
        <f t="shared" si="14"/>
        <v>0</v>
      </c>
      <c r="BF145" s="145">
        <f t="shared" si="15"/>
        <v>0</v>
      </c>
      <c r="BG145" s="145">
        <f t="shared" si="16"/>
        <v>0</v>
      </c>
      <c r="BH145" s="145">
        <f t="shared" si="17"/>
        <v>0</v>
      </c>
      <c r="BI145" s="145">
        <f t="shared" si="18"/>
        <v>0</v>
      </c>
      <c r="BJ145" s="18" t="s">
        <v>22</v>
      </c>
      <c r="BK145" s="145">
        <f t="shared" si="19"/>
        <v>0</v>
      </c>
      <c r="BL145" s="18" t="s">
        <v>199</v>
      </c>
      <c r="BM145" s="144" t="s">
        <v>28</v>
      </c>
    </row>
    <row r="146" spans="2:65" s="1" customFormat="1" ht="16.5" customHeight="1" x14ac:dyDescent="0.2">
      <c r="B146" s="33"/>
      <c r="C146" s="133" t="s">
        <v>632</v>
      </c>
      <c r="D146" s="133" t="s">
        <v>194</v>
      </c>
      <c r="E146" s="134" t="s">
        <v>6740</v>
      </c>
      <c r="F146" s="135" t="s">
        <v>7621</v>
      </c>
      <c r="G146" s="136" t="s">
        <v>269</v>
      </c>
      <c r="H146" s="137">
        <v>40</v>
      </c>
      <c r="I146" s="138"/>
      <c r="J146" s="139">
        <f t="shared" si="10"/>
        <v>0</v>
      </c>
      <c r="K146" s="135" t="s">
        <v>20</v>
      </c>
      <c r="L146" s="33"/>
      <c r="M146" s="140" t="s">
        <v>20</v>
      </c>
      <c r="N146" s="141" t="s">
        <v>51</v>
      </c>
      <c r="P146" s="142">
        <f t="shared" si="11"/>
        <v>0</v>
      </c>
      <c r="Q146" s="142">
        <v>0</v>
      </c>
      <c r="R146" s="142">
        <f t="shared" si="12"/>
        <v>0</v>
      </c>
      <c r="S146" s="142">
        <v>0</v>
      </c>
      <c r="T146" s="143">
        <f t="shared" si="13"/>
        <v>0</v>
      </c>
      <c r="AR146" s="144" t="s">
        <v>199</v>
      </c>
      <c r="AT146" s="144" t="s">
        <v>194</v>
      </c>
      <c r="AU146" s="144" t="s">
        <v>89</v>
      </c>
      <c r="AY146" s="18" t="s">
        <v>192</v>
      </c>
      <c r="BE146" s="145">
        <f t="shared" si="14"/>
        <v>0</v>
      </c>
      <c r="BF146" s="145">
        <f t="shared" si="15"/>
        <v>0</v>
      </c>
      <c r="BG146" s="145">
        <f t="shared" si="16"/>
        <v>0</v>
      </c>
      <c r="BH146" s="145">
        <f t="shared" si="17"/>
        <v>0</v>
      </c>
      <c r="BI146" s="145">
        <f t="shared" si="18"/>
        <v>0</v>
      </c>
      <c r="BJ146" s="18" t="s">
        <v>22</v>
      </c>
      <c r="BK146" s="145">
        <f t="shared" si="19"/>
        <v>0</v>
      </c>
      <c r="BL146" s="18" t="s">
        <v>199</v>
      </c>
      <c r="BM146" s="144" t="s">
        <v>1096</v>
      </c>
    </row>
    <row r="147" spans="2:65" s="1" customFormat="1" ht="16.5" customHeight="1" x14ac:dyDescent="0.2">
      <c r="B147" s="33"/>
      <c r="C147" s="133" t="s">
        <v>641</v>
      </c>
      <c r="D147" s="133" t="s">
        <v>194</v>
      </c>
      <c r="E147" s="134" t="s">
        <v>6741</v>
      </c>
      <c r="F147" s="135" t="s">
        <v>7622</v>
      </c>
      <c r="G147" s="136" t="s">
        <v>269</v>
      </c>
      <c r="H147" s="137">
        <v>12</v>
      </c>
      <c r="I147" s="138"/>
      <c r="J147" s="139">
        <f t="shared" si="10"/>
        <v>0</v>
      </c>
      <c r="K147" s="135" t="s">
        <v>20</v>
      </c>
      <c r="L147" s="33"/>
      <c r="M147" s="140" t="s">
        <v>20</v>
      </c>
      <c r="N147" s="141" t="s">
        <v>51</v>
      </c>
      <c r="P147" s="142">
        <f t="shared" si="11"/>
        <v>0</v>
      </c>
      <c r="Q147" s="142">
        <v>0</v>
      </c>
      <c r="R147" s="142">
        <f t="shared" si="12"/>
        <v>0</v>
      </c>
      <c r="S147" s="142">
        <v>0</v>
      </c>
      <c r="T147" s="143">
        <f t="shared" si="13"/>
        <v>0</v>
      </c>
      <c r="AR147" s="144" t="s">
        <v>199</v>
      </c>
      <c r="AT147" s="144" t="s">
        <v>194</v>
      </c>
      <c r="AU147" s="144" t="s">
        <v>89</v>
      </c>
      <c r="AY147" s="18" t="s">
        <v>192</v>
      </c>
      <c r="BE147" s="145">
        <f t="shared" si="14"/>
        <v>0</v>
      </c>
      <c r="BF147" s="145">
        <f t="shared" si="15"/>
        <v>0</v>
      </c>
      <c r="BG147" s="145">
        <f t="shared" si="16"/>
        <v>0</v>
      </c>
      <c r="BH147" s="145">
        <f t="shared" si="17"/>
        <v>0</v>
      </c>
      <c r="BI147" s="145">
        <f t="shared" si="18"/>
        <v>0</v>
      </c>
      <c r="BJ147" s="18" t="s">
        <v>22</v>
      </c>
      <c r="BK147" s="145">
        <f t="shared" si="19"/>
        <v>0</v>
      </c>
      <c r="BL147" s="18" t="s">
        <v>199</v>
      </c>
      <c r="BM147" s="144" t="s">
        <v>1114</v>
      </c>
    </row>
    <row r="148" spans="2:65" s="1" customFormat="1" ht="16.5" customHeight="1" x14ac:dyDescent="0.2">
      <c r="B148" s="33"/>
      <c r="C148" s="133" t="s">
        <v>648</v>
      </c>
      <c r="D148" s="133" t="s">
        <v>194</v>
      </c>
      <c r="E148" s="134" t="s">
        <v>7623</v>
      </c>
      <c r="F148" s="135" t="s">
        <v>7624</v>
      </c>
      <c r="G148" s="136" t="s">
        <v>869</v>
      </c>
      <c r="H148" s="137">
        <v>1850</v>
      </c>
      <c r="I148" s="138"/>
      <c r="J148" s="139">
        <f t="shared" si="10"/>
        <v>0</v>
      </c>
      <c r="K148" s="135" t="s">
        <v>20</v>
      </c>
      <c r="L148" s="33"/>
      <c r="M148" s="140" t="s">
        <v>20</v>
      </c>
      <c r="N148" s="141" t="s">
        <v>51</v>
      </c>
      <c r="P148" s="142">
        <f t="shared" si="11"/>
        <v>0</v>
      </c>
      <c r="Q148" s="142">
        <v>0</v>
      </c>
      <c r="R148" s="142">
        <f t="shared" si="12"/>
        <v>0</v>
      </c>
      <c r="S148" s="142">
        <v>0</v>
      </c>
      <c r="T148" s="143">
        <f t="shared" si="13"/>
        <v>0</v>
      </c>
      <c r="AR148" s="144" t="s">
        <v>199</v>
      </c>
      <c r="AT148" s="144" t="s">
        <v>194</v>
      </c>
      <c r="AU148" s="144" t="s">
        <v>89</v>
      </c>
      <c r="AY148" s="18" t="s">
        <v>192</v>
      </c>
      <c r="BE148" s="145">
        <f t="shared" si="14"/>
        <v>0</v>
      </c>
      <c r="BF148" s="145">
        <f t="shared" si="15"/>
        <v>0</v>
      </c>
      <c r="BG148" s="145">
        <f t="shared" si="16"/>
        <v>0</v>
      </c>
      <c r="BH148" s="145">
        <f t="shared" si="17"/>
        <v>0</v>
      </c>
      <c r="BI148" s="145">
        <f t="shared" si="18"/>
        <v>0</v>
      </c>
      <c r="BJ148" s="18" t="s">
        <v>22</v>
      </c>
      <c r="BK148" s="145">
        <f t="shared" si="19"/>
        <v>0</v>
      </c>
      <c r="BL148" s="18" t="s">
        <v>199</v>
      </c>
      <c r="BM148" s="144" t="s">
        <v>1129</v>
      </c>
    </row>
    <row r="149" spans="2:65" s="1" customFormat="1" ht="16.5" customHeight="1" x14ac:dyDescent="0.2">
      <c r="B149" s="33"/>
      <c r="C149" s="133" t="s">
        <v>655</v>
      </c>
      <c r="D149" s="133" t="s">
        <v>194</v>
      </c>
      <c r="E149" s="134" t="s">
        <v>7625</v>
      </c>
      <c r="F149" s="135" t="s">
        <v>7626</v>
      </c>
      <c r="G149" s="136" t="s">
        <v>869</v>
      </c>
      <c r="H149" s="137">
        <v>40</v>
      </c>
      <c r="I149" s="138"/>
      <c r="J149" s="139">
        <f t="shared" si="10"/>
        <v>0</v>
      </c>
      <c r="K149" s="135" t="s">
        <v>20</v>
      </c>
      <c r="L149" s="33"/>
      <c r="M149" s="140" t="s">
        <v>20</v>
      </c>
      <c r="N149" s="141" t="s">
        <v>51</v>
      </c>
      <c r="P149" s="142">
        <f t="shared" si="11"/>
        <v>0</v>
      </c>
      <c r="Q149" s="142">
        <v>0</v>
      </c>
      <c r="R149" s="142">
        <f t="shared" si="12"/>
        <v>0</v>
      </c>
      <c r="S149" s="142">
        <v>0</v>
      </c>
      <c r="T149" s="143">
        <f t="shared" si="13"/>
        <v>0</v>
      </c>
      <c r="AR149" s="144" t="s">
        <v>199</v>
      </c>
      <c r="AT149" s="144" t="s">
        <v>194</v>
      </c>
      <c r="AU149" s="144" t="s">
        <v>89</v>
      </c>
      <c r="AY149" s="18" t="s">
        <v>192</v>
      </c>
      <c r="BE149" s="145">
        <f t="shared" si="14"/>
        <v>0</v>
      </c>
      <c r="BF149" s="145">
        <f t="shared" si="15"/>
        <v>0</v>
      </c>
      <c r="BG149" s="145">
        <f t="shared" si="16"/>
        <v>0</v>
      </c>
      <c r="BH149" s="145">
        <f t="shared" si="17"/>
        <v>0</v>
      </c>
      <c r="BI149" s="145">
        <f t="shared" si="18"/>
        <v>0</v>
      </c>
      <c r="BJ149" s="18" t="s">
        <v>22</v>
      </c>
      <c r="BK149" s="145">
        <f t="shared" si="19"/>
        <v>0</v>
      </c>
      <c r="BL149" s="18" t="s">
        <v>199</v>
      </c>
      <c r="BM149" s="144" t="s">
        <v>1144</v>
      </c>
    </row>
    <row r="150" spans="2:65" s="11" customFormat="1" ht="22.8" customHeight="1" x14ac:dyDescent="0.25">
      <c r="B150" s="121"/>
      <c r="D150" s="122" t="s">
        <v>79</v>
      </c>
      <c r="E150" s="131" t="s">
        <v>7627</v>
      </c>
      <c r="F150" s="131" t="s">
        <v>7628</v>
      </c>
      <c r="I150" s="124"/>
      <c r="J150" s="132">
        <f>BK150</f>
        <v>0</v>
      </c>
      <c r="L150" s="121"/>
      <c r="M150" s="126"/>
      <c r="P150" s="127">
        <f>SUM(P151:P174)</f>
        <v>0</v>
      </c>
      <c r="R150" s="127">
        <f>SUM(R151:R174)</f>
        <v>0</v>
      </c>
      <c r="T150" s="128">
        <f>SUM(T151:T174)</f>
        <v>0</v>
      </c>
      <c r="AR150" s="122" t="s">
        <v>22</v>
      </c>
      <c r="AT150" s="129" t="s">
        <v>79</v>
      </c>
      <c r="AU150" s="129" t="s">
        <v>22</v>
      </c>
      <c r="AY150" s="122" t="s">
        <v>192</v>
      </c>
      <c r="BK150" s="130">
        <f>SUM(BK151:BK174)</f>
        <v>0</v>
      </c>
    </row>
    <row r="151" spans="2:65" s="1" customFormat="1" ht="16.5" customHeight="1" x14ac:dyDescent="0.2">
      <c r="B151" s="33"/>
      <c r="C151" s="133" t="s">
        <v>664</v>
      </c>
      <c r="D151" s="133" t="s">
        <v>194</v>
      </c>
      <c r="E151" s="134" t="s">
        <v>6744</v>
      </c>
      <c r="F151" s="135" t="s">
        <v>7629</v>
      </c>
      <c r="G151" s="136" t="s">
        <v>869</v>
      </c>
      <c r="H151" s="137">
        <v>26</v>
      </c>
      <c r="I151" s="138"/>
      <c r="J151" s="139">
        <f t="shared" ref="J151:J174" si="20">ROUND(I151*H151,2)</f>
        <v>0</v>
      </c>
      <c r="K151" s="135" t="s">
        <v>20</v>
      </c>
      <c r="L151" s="33"/>
      <c r="M151" s="140" t="s">
        <v>20</v>
      </c>
      <c r="N151" s="141" t="s">
        <v>51</v>
      </c>
      <c r="P151" s="142">
        <f t="shared" ref="P151:P174" si="21">O151*H151</f>
        <v>0</v>
      </c>
      <c r="Q151" s="142">
        <v>0</v>
      </c>
      <c r="R151" s="142">
        <f t="shared" ref="R151:R174" si="22">Q151*H151</f>
        <v>0</v>
      </c>
      <c r="S151" s="142">
        <v>0</v>
      </c>
      <c r="T151" s="143">
        <f t="shared" ref="T151:T174" si="23">S151*H151</f>
        <v>0</v>
      </c>
      <c r="AR151" s="144" t="s">
        <v>199</v>
      </c>
      <c r="AT151" s="144" t="s">
        <v>194</v>
      </c>
      <c r="AU151" s="144" t="s">
        <v>89</v>
      </c>
      <c r="AY151" s="18" t="s">
        <v>192</v>
      </c>
      <c r="BE151" s="145">
        <f t="shared" ref="BE151:BE174" si="24">IF(N151="základní",J151,0)</f>
        <v>0</v>
      </c>
      <c r="BF151" s="145">
        <f t="shared" ref="BF151:BF174" si="25">IF(N151="snížená",J151,0)</f>
        <v>0</v>
      </c>
      <c r="BG151" s="145">
        <f t="shared" ref="BG151:BG174" si="26">IF(N151="zákl. přenesená",J151,0)</f>
        <v>0</v>
      </c>
      <c r="BH151" s="145">
        <f t="shared" ref="BH151:BH174" si="27">IF(N151="sníž. přenesená",J151,0)</f>
        <v>0</v>
      </c>
      <c r="BI151" s="145">
        <f t="shared" ref="BI151:BI174" si="28">IF(N151="nulová",J151,0)</f>
        <v>0</v>
      </c>
      <c r="BJ151" s="18" t="s">
        <v>22</v>
      </c>
      <c r="BK151" s="145">
        <f t="shared" ref="BK151:BK174" si="29">ROUND(I151*H151,2)</f>
        <v>0</v>
      </c>
      <c r="BL151" s="18" t="s">
        <v>199</v>
      </c>
      <c r="BM151" s="144" t="s">
        <v>1160</v>
      </c>
    </row>
    <row r="152" spans="2:65" s="1" customFormat="1" ht="16.5" customHeight="1" x14ac:dyDescent="0.2">
      <c r="B152" s="33"/>
      <c r="C152" s="133" t="s">
        <v>671</v>
      </c>
      <c r="D152" s="133" t="s">
        <v>194</v>
      </c>
      <c r="E152" s="134" t="s">
        <v>6747</v>
      </c>
      <c r="F152" s="135" t="s">
        <v>7630</v>
      </c>
      <c r="G152" s="136" t="s">
        <v>869</v>
      </c>
      <c r="H152" s="137">
        <v>15</v>
      </c>
      <c r="I152" s="138"/>
      <c r="J152" s="139">
        <f t="shared" si="20"/>
        <v>0</v>
      </c>
      <c r="K152" s="135" t="s">
        <v>20</v>
      </c>
      <c r="L152" s="33"/>
      <c r="M152" s="140" t="s">
        <v>20</v>
      </c>
      <c r="N152" s="141" t="s">
        <v>51</v>
      </c>
      <c r="P152" s="142">
        <f t="shared" si="21"/>
        <v>0</v>
      </c>
      <c r="Q152" s="142">
        <v>0</v>
      </c>
      <c r="R152" s="142">
        <f t="shared" si="22"/>
        <v>0</v>
      </c>
      <c r="S152" s="142">
        <v>0</v>
      </c>
      <c r="T152" s="143">
        <f t="shared" si="23"/>
        <v>0</v>
      </c>
      <c r="AR152" s="144" t="s">
        <v>199</v>
      </c>
      <c r="AT152" s="144" t="s">
        <v>194</v>
      </c>
      <c r="AU152" s="144" t="s">
        <v>89</v>
      </c>
      <c r="AY152" s="18" t="s">
        <v>192</v>
      </c>
      <c r="BE152" s="145">
        <f t="shared" si="24"/>
        <v>0</v>
      </c>
      <c r="BF152" s="145">
        <f t="shared" si="25"/>
        <v>0</v>
      </c>
      <c r="BG152" s="145">
        <f t="shared" si="26"/>
        <v>0</v>
      </c>
      <c r="BH152" s="145">
        <f t="shared" si="27"/>
        <v>0</v>
      </c>
      <c r="BI152" s="145">
        <f t="shared" si="28"/>
        <v>0</v>
      </c>
      <c r="BJ152" s="18" t="s">
        <v>22</v>
      </c>
      <c r="BK152" s="145">
        <f t="shared" si="29"/>
        <v>0</v>
      </c>
      <c r="BL152" s="18" t="s">
        <v>199</v>
      </c>
      <c r="BM152" s="144" t="s">
        <v>1176</v>
      </c>
    </row>
    <row r="153" spans="2:65" s="1" customFormat="1" ht="16.5" customHeight="1" x14ac:dyDescent="0.2">
      <c r="B153" s="33"/>
      <c r="C153" s="133" t="s">
        <v>678</v>
      </c>
      <c r="D153" s="133" t="s">
        <v>194</v>
      </c>
      <c r="E153" s="134" t="s">
        <v>6748</v>
      </c>
      <c r="F153" s="135" t="s">
        <v>7631</v>
      </c>
      <c r="G153" s="136" t="s">
        <v>869</v>
      </c>
      <c r="H153" s="137">
        <v>21</v>
      </c>
      <c r="I153" s="138"/>
      <c r="J153" s="139">
        <f t="shared" si="20"/>
        <v>0</v>
      </c>
      <c r="K153" s="135" t="s">
        <v>20</v>
      </c>
      <c r="L153" s="33"/>
      <c r="M153" s="140" t="s">
        <v>20</v>
      </c>
      <c r="N153" s="141" t="s">
        <v>51</v>
      </c>
      <c r="P153" s="142">
        <f t="shared" si="21"/>
        <v>0</v>
      </c>
      <c r="Q153" s="142">
        <v>0</v>
      </c>
      <c r="R153" s="142">
        <f t="shared" si="22"/>
        <v>0</v>
      </c>
      <c r="S153" s="142">
        <v>0</v>
      </c>
      <c r="T153" s="143">
        <f t="shared" si="23"/>
        <v>0</v>
      </c>
      <c r="AR153" s="144" t="s">
        <v>199</v>
      </c>
      <c r="AT153" s="144" t="s">
        <v>194</v>
      </c>
      <c r="AU153" s="144" t="s">
        <v>89</v>
      </c>
      <c r="AY153" s="18" t="s">
        <v>192</v>
      </c>
      <c r="BE153" s="145">
        <f t="shared" si="24"/>
        <v>0</v>
      </c>
      <c r="BF153" s="145">
        <f t="shared" si="25"/>
        <v>0</v>
      </c>
      <c r="BG153" s="145">
        <f t="shared" si="26"/>
        <v>0</v>
      </c>
      <c r="BH153" s="145">
        <f t="shared" si="27"/>
        <v>0</v>
      </c>
      <c r="BI153" s="145">
        <f t="shared" si="28"/>
        <v>0</v>
      </c>
      <c r="BJ153" s="18" t="s">
        <v>22</v>
      </c>
      <c r="BK153" s="145">
        <f t="shared" si="29"/>
        <v>0</v>
      </c>
      <c r="BL153" s="18" t="s">
        <v>199</v>
      </c>
      <c r="BM153" s="144" t="s">
        <v>1195</v>
      </c>
    </row>
    <row r="154" spans="2:65" s="1" customFormat="1" ht="16.5" customHeight="1" x14ac:dyDescent="0.2">
      <c r="B154" s="33"/>
      <c r="C154" s="133" t="s">
        <v>683</v>
      </c>
      <c r="D154" s="133" t="s">
        <v>194</v>
      </c>
      <c r="E154" s="134" t="s">
        <v>6749</v>
      </c>
      <c r="F154" s="135" t="s">
        <v>7632</v>
      </c>
      <c r="G154" s="136" t="s">
        <v>269</v>
      </c>
      <c r="H154" s="137">
        <v>30</v>
      </c>
      <c r="I154" s="138"/>
      <c r="J154" s="139">
        <f t="shared" si="20"/>
        <v>0</v>
      </c>
      <c r="K154" s="135" t="s">
        <v>20</v>
      </c>
      <c r="L154" s="33"/>
      <c r="M154" s="140" t="s">
        <v>20</v>
      </c>
      <c r="N154" s="141" t="s">
        <v>51</v>
      </c>
      <c r="P154" s="142">
        <f t="shared" si="21"/>
        <v>0</v>
      </c>
      <c r="Q154" s="142">
        <v>0</v>
      </c>
      <c r="R154" s="142">
        <f t="shared" si="22"/>
        <v>0</v>
      </c>
      <c r="S154" s="142">
        <v>0</v>
      </c>
      <c r="T154" s="143">
        <f t="shared" si="23"/>
        <v>0</v>
      </c>
      <c r="AR154" s="144" t="s">
        <v>199</v>
      </c>
      <c r="AT154" s="144" t="s">
        <v>194</v>
      </c>
      <c r="AU154" s="144" t="s">
        <v>89</v>
      </c>
      <c r="AY154" s="18" t="s">
        <v>192</v>
      </c>
      <c r="BE154" s="145">
        <f t="shared" si="24"/>
        <v>0</v>
      </c>
      <c r="BF154" s="145">
        <f t="shared" si="25"/>
        <v>0</v>
      </c>
      <c r="BG154" s="145">
        <f t="shared" si="26"/>
        <v>0</v>
      </c>
      <c r="BH154" s="145">
        <f t="shared" si="27"/>
        <v>0</v>
      </c>
      <c r="BI154" s="145">
        <f t="shared" si="28"/>
        <v>0</v>
      </c>
      <c r="BJ154" s="18" t="s">
        <v>22</v>
      </c>
      <c r="BK154" s="145">
        <f t="shared" si="29"/>
        <v>0</v>
      </c>
      <c r="BL154" s="18" t="s">
        <v>199</v>
      </c>
      <c r="BM154" s="144" t="s">
        <v>1222</v>
      </c>
    </row>
    <row r="155" spans="2:65" s="1" customFormat="1" ht="16.5" customHeight="1" x14ac:dyDescent="0.2">
      <c r="B155" s="33"/>
      <c r="C155" s="133" t="s">
        <v>690</v>
      </c>
      <c r="D155" s="133" t="s">
        <v>194</v>
      </c>
      <c r="E155" s="134" t="s">
        <v>6752</v>
      </c>
      <c r="F155" s="135" t="s">
        <v>7633</v>
      </c>
      <c r="G155" s="136" t="s">
        <v>269</v>
      </c>
      <c r="H155" s="137">
        <v>55</v>
      </c>
      <c r="I155" s="138"/>
      <c r="J155" s="139">
        <f t="shared" si="20"/>
        <v>0</v>
      </c>
      <c r="K155" s="135" t="s">
        <v>20</v>
      </c>
      <c r="L155" s="33"/>
      <c r="M155" s="140" t="s">
        <v>20</v>
      </c>
      <c r="N155" s="141" t="s">
        <v>51</v>
      </c>
      <c r="P155" s="142">
        <f t="shared" si="21"/>
        <v>0</v>
      </c>
      <c r="Q155" s="142">
        <v>0</v>
      </c>
      <c r="R155" s="142">
        <f t="shared" si="22"/>
        <v>0</v>
      </c>
      <c r="S155" s="142">
        <v>0</v>
      </c>
      <c r="T155" s="143">
        <f t="shared" si="23"/>
        <v>0</v>
      </c>
      <c r="AR155" s="144" t="s">
        <v>199</v>
      </c>
      <c r="AT155" s="144" t="s">
        <v>194</v>
      </c>
      <c r="AU155" s="144" t="s">
        <v>89</v>
      </c>
      <c r="AY155" s="18" t="s">
        <v>192</v>
      </c>
      <c r="BE155" s="145">
        <f t="shared" si="24"/>
        <v>0</v>
      </c>
      <c r="BF155" s="145">
        <f t="shared" si="25"/>
        <v>0</v>
      </c>
      <c r="BG155" s="145">
        <f t="shared" si="26"/>
        <v>0</v>
      </c>
      <c r="BH155" s="145">
        <f t="shared" si="27"/>
        <v>0</v>
      </c>
      <c r="BI155" s="145">
        <f t="shared" si="28"/>
        <v>0</v>
      </c>
      <c r="BJ155" s="18" t="s">
        <v>22</v>
      </c>
      <c r="BK155" s="145">
        <f t="shared" si="29"/>
        <v>0</v>
      </c>
      <c r="BL155" s="18" t="s">
        <v>199</v>
      </c>
      <c r="BM155" s="144" t="s">
        <v>1031</v>
      </c>
    </row>
    <row r="156" spans="2:65" s="1" customFormat="1" ht="16.5" customHeight="1" x14ac:dyDescent="0.2">
      <c r="B156" s="33"/>
      <c r="C156" s="133" t="s">
        <v>697</v>
      </c>
      <c r="D156" s="133" t="s">
        <v>194</v>
      </c>
      <c r="E156" s="134" t="s">
        <v>6753</v>
      </c>
      <c r="F156" s="135" t="s">
        <v>7634</v>
      </c>
      <c r="G156" s="136" t="s">
        <v>269</v>
      </c>
      <c r="H156" s="137">
        <v>16</v>
      </c>
      <c r="I156" s="138"/>
      <c r="J156" s="139">
        <f t="shared" si="20"/>
        <v>0</v>
      </c>
      <c r="K156" s="135" t="s">
        <v>20</v>
      </c>
      <c r="L156" s="33"/>
      <c r="M156" s="140" t="s">
        <v>20</v>
      </c>
      <c r="N156" s="141" t="s">
        <v>51</v>
      </c>
      <c r="P156" s="142">
        <f t="shared" si="21"/>
        <v>0</v>
      </c>
      <c r="Q156" s="142">
        <v>0</v>
      </c>
      <c r="R156" s="142">
        <f t="shared" si="22"/>
        <v>0</v>
      </c>
      <c r="S156" s="142">
        <v>0</v>
      </c>
      <c r="T156" s="143">
        <f t="shared" si="23"/>
        <v>0</v>
      </c>
      <c r="AR156" s="144" t="s">
        <v>199</v>
      </c>
      <c r="AT156" s="144" t="s">
        <v>194</v>
      </c>
      <c r="AU156" s="144" t="s">
        <v>89</v>
      </c>
      <c r="AY156" s="18" t="s">
        <v>192</v>
      </c>
      <c r="BE156" s="145">
        <f t="shared" si="24"/>
        <v>0</v>
      </c>
      <c r="BF156" s="145">
        <f t="shared" si="25"/>
        <v>0</v>
      </c>
      <c r="BG156" s="145">
        <f t="shared" si="26"/>
        <v>0</v>
      </c>
      <c r="BH156" s="145">
        <f t="shared" si="27"/>
        <v>0</v>
      </c>
      <c r="BI156" s="145">
        <f t="shared" si="28"/>
        <v>0</v>
      </c>
      <c r="BJ156" s="18" t="s">
        <v>22</v>
      </c>
      <c r="BK156" s="145">
        <f t="shared" si="29"/>
        <v>0</v>
      </c>
      <c r="BL156" s="18" t="s">
        <v>199</v>
      </c>
      <c r="BM156" s="144" t="s">
        <v>901</v>
      </c>
    </row>
    <row r="157" spans="2:65" s="1" customFormat="1" ht="16.5" customHeight="1" x14ac:dyDescent="0.2">
      <c r="B157" s="33"/>
      <c r="C157" s="133" t="s">
        <v>703</v>
      </c>
      <c r="D157" s="133" t="s">
        <v>194</v>
      </c>
      <c r="E157" s="134" t="s">
        <v>6756</v>
      </c>
      <c r="F157" s="135" t="s">
        <v>7635</v>
      </c>
      <c r="G157" s="136" t="s">
        <v>869</v>
      </c>
      <c r="H157" s="137">
        <v>8</v>
      </c>
      <c r="I157" s="138"/>
      <c r="J157" s="139">
        <f t="shared" si="20"/>
        <v>0</v>
      </c>
      <c r="K157" s="135" t="s">
        <v>20</v>
      </c>
      <c r="L157" s="33"/>
      <c r="M157" s="140" t="s">
        <v>20</v>
      </c>
      <c r="N157" s="141" t="s">
        <v>51</v>
      </c>
      <c r="P157" s="142">
        <f t="shared" si="21"/>
        <v>0</v>
      </c>
      <c r="Q157" s="142">
        <v>0</v>
      </c>
      <c r="R157" s="142">
        <f t="shared" si="22"/>
        <v>0</v>
      </c>
      <c r="S157" s="142">
        <v>0</v>
      </c>
      <c r="T157" s="143">
        <f t="shared" si="23"/>
        <v>0</v>
      </c>
      <c r="AR157" s="144" t="s">
        <v>199</v>
      </c>
      <c r="AT157" s="144" t="s">
        <v>194</v>
      </c>
      <c r="AU157" s="144" t="s">
        <v>89</v>
      </c>
      <c r="AY157" s="18" t="s">
        <v>192</v>
      </c>
      <c r="BE157" s="145">
        <f t="shared" si="24"/>
        <v>0</v>
      </c>
      <c r="BF157" s="145">
        <f t="shared" si="25"/>
        <v>0</v>
      </c>
      <c r="BG157" s="145">
        <f t="shared" si="26"/>
        <v>0</v>
      </c>
      <c r="BH157" s="145">
        <f t="shared" si="27"/>
        <v>0</v>
      </c>
      <c r="BI157" s="145">
        <f t="shared" si="28"/>
        <v>0</v>
      </c>
      <c r="BJ157" s="18" t="s">
        <v>22</v>
      </c>
      <c r="BK157" s="145">
        <f t="shared" si="29"/>
        <v>0</v>
      </c>
      <c r="BL157" s="18" t="s">
        <v>199</v>
      </c>
      <c r="BM157" s="144" t="s">
        <v>895</v>
      </c>
    </row>
    <row r="158" spans="2:65" s="1" customFormat="1" ht="16.5" customHeight="1" x14ac:dyDescent="0.2">
      <c r="B158" s="33"/>
      <c r="C158" s="133" t="s">
        <v>708</v>
      </c>
      <c r="D158" s="133" t="s">
        <v>194</v>
      </c>
      <c r="E158" s="134" t="s">
        <v>6757</v>
      </c>
      <c r="F158" s="135" t="s">
        <v>7636</v>
      </c>
      <c r="G158" s="136" t="s">
        <v>869</v>
      </c>
      <c r="H158" s="137">
        <v>12</v>
      </c>
      <c r="I158" s="138"/>
      <c r="J158" s="139">
        <f t="shared" si="20"/>
        <v>0</v>
      </c>
      <c r="K158" s="135" t="s">
        <v>20</v>
      </c>
      <c r="L158" s="33"/>
      <c r="M158" s="140" t="s">
        <v>20</v>
      </c>
      <c r="N158" s="141" t="s">
        <v>51</v>
      </c>
      <c r="P158" s="142">
        <f t="shared" si="21"/>
        <v>0</v>
      </c>
      <c r="Q158" s="142">
        <v>0</v>
      </c>
      <c r="R158" s="142">
        <f t="shared" si="22"/>
        <v>0</v>
      </c>
      <c r="S158" s="142">
        <v>0</v>
      </c>
      <c r="T158" s="143">
        <f t="shared" si="23"/>
        <v>0</v>
      </c>
      <c r="AR158" s="144" t="s">
        <v>199</v>
      </c>
      <c r="AT158" s="144" t="s">
        <v>194</v>
      </c>
      <c r="AU158" s="144" t="s">
        <v>89</v>
      </c>
      <c r="AY158" s="18" t="s">
        <v>192</v>
      </c>
      <c r="BE158" s="145">
        <f t="shared" si="24"/>
        <v>0</v>
      </c>
      <c r="BF158" s="145">
        <f t="shared" si="25"/>
        <v>0</v>
      </c>
      <c r="BG158" s="145">
        <f t="shared" si="26"/>
        <v>0</v>
      </c>
      <c r="BH158" s="145">
        <f t="shared" si="27"/>
        <v>0</v>
      </c>
      <c r="BI158" s="145">
        <f t="shared" si="28"/>
        <v>0</v>
      </c>
      <c r="BJ158" s="18" t="s">
        <v>22</v>
      </c>
      <c r="BK158" s="145">
        <f t="shared" si="29"/>
        <v>0</v>
      </c>
      <c r="BL158" s="18" t="s">
        <v>199</v>
      </c>
      <c r="BM158" s="144" t="s">
        <v>2200</v>
      </c>
    </row>
    <row r="159" spans="2:65" s="1" customFormat="1" ht="16.5" customHeight="1" x14ac:dyDescent="0.2">
      <c r="B159" s="33"/>
      <c r="C159" s="133" t="s">
        <v>713</v>
      </c>
      <c r="D159" s="133" t="s">
        <v>194</v>
      </c>
      <c r="E159" s="134" t="s">
        <v>6760</v>
      </c>
      <c r="F159" s="135" t="s">
        <v>7637</v>
      </c>
      <c r="G159" s="136" t="s">
        <v>869</v>
      </c>
      <c r="H159" s="137">
        <v>16</v>
      </c>
      <c r="I159" s="138"/>
      <c r="J159" s="139">
        <f t="shared" si="20"/>
        <v>0</v>
      </c>
      <c r="K159" s="135" t="s">
        <v>20</v>
      </c>
      <c r="L159" s="33"/>
      <c r="M159" s="140" t="s">
        <v>20</v>
      </c>
      <c r="N159" s="141" t="s">
        <v>51</v>
      </c>
      <c r="P159" s="142">
        <f t="shared" si="21"/>
        <v>0</v>
      </c>
      <c r="Q159" s="142">
        <v>0</v>
      </c>
      <c r="R159" s="142">
        <f t="shared" si="22"/>
        <v>0</v>
      </c>
      <c r="S159" s="142">
        <v>0</v>
      </c>
      <c r="T159" s="143">
        <f t="shared" si="23"/>
        <v>0</v>
      </c>
      <c r="AR159" s="144" t="s">
        <v>199</v>
      </c>
      <c r="AT159" s="144" t="s">
        <v>194</v>
      </c>
      <c r="AU159" s="144" t="s">
        <v>89</v>
      </c>
      <c r="AY159" s="18" t="s">
        <v>192</v>
      </c>
      <c r="BE159" s="145">
        <f t="shared" si="24"/>
        <v>0</v>
      </c>
      <c r="BF159" s="145">
        <f t="shared" si="25"/>
        <v>0</v>
      </c>
      <c r="BG159" s="145">
        <f t="shared" si="26"/>
        <v>0</v>
      </c>
      <c r="BH159" s="145">
        <f t="shared" si="27"/>
        <v>0</v>
      </c>
      <c r="BI159" s="145">
        <f t="shared" si="28"/>
        <v>0</v>
      </c>
      <c r="BJ159" s="18" t="s">
        <v>22</v>
      </c>
      <c r="BK159" s="145">
        <f t="shared" si="29"/>
        <v>0</v>
      </c>
      <c r="BL159" s="18" t="s">
        <v>199</v>
      </c>
      <c r="BM159" s="144" t="s">
        <v>2217</v>
      </c>
    </row>
    <row r="160" spans="2:65" s="1" customFormat="1" ht="16.5" customHeight="1" x14ac:dyDescent="0.2">
      <c r="B160" s="33"/>
      <c r="C160" s="133" t="s">
        <v>718</v>
      </c>
      <c r="D160" s="133" t="s">
        <v>194</v>
      </c>
      <c r="E160" s="134" t="s">
        <v>6761</v>
      </c>
      <c r="F160" s="135" t="s">
        <v>7638</v>
      </c>
      <c r="G160" s="136" t="s">
        <v>869</v>
      </c>
      <c r="H160" s="137">
        <v>10</v>
      </c>
      <c r="I160" s="138"/>
      <c r="J160" s="139">
        <f t="shared" si="20"/>
        <v>0</v>
      </c>
      <c r="K160" s="135" t="s">
        <v>20</v>
      </c>
      <c r="L160" s="33"/>
      <c r="M160" s="140" t="s">
        <v>20</v>
      </c>
      <c r="N160" s="141" t="s">
        <v>51</v>
      </c>
      <c r="P160" s="142">
        <f t="shared" si="21"/>
        <v>0</v>
      </c>
      <c r="Q160" s="142">
        <v>0</v>
      </c>
      <c r="R160" s="142">
        <f t="shared" si="22"/>
        <v>0</v>
      </c>
      <c r="S160" s="142">
        <v>0</v>
      </c>
      <c r="T160" s="143">
        <f t="shared" si="23"/>
        <v>0</v>
      </c>
      <c r="AR160" s="144" t="s">
        <v>199</v>
      </c>
      <c r="AT160" s="144" t="s">
        <v>194</v>
      </c>
      <c r="AU160" s="144" t="s">
        <v>89</v>
      </c>
      <c r="AY160" s="18" t="s">
        <v>192</v>
      </c>
      <c r="BE160" s="145">
        <f t="shared" si="24"/>
        <v>0</v>
      </c>
      <c r="BF160" s="145">
        <f t="shared" si="25"/>
        <v>0</v>
      </c>
      <c r="BG160" s="145">
        <f t="shared" si="26"/>
        <v>0</v>
      </c>
      <c r="BH160" s="145">
        <f t="shared" si="27"/>
        <v>0</v>
      </c>
      <c r="BI160" s="145">
        <f t="shared" si="28"/>
        <v>0</v>
      </c>
      <c r="BJ160" s="18" t="s">
        <v>22</v>
      </c>
      <c r="BK160" s="145">
        <f t="shared" si="29"/>
        <v>0</v>
      </c>
      <c r="BL160" s="18" t="s">
        <v>199</v>
      </c>
      <c r="BM160" s="144" t="s">
        <v>2232</v>
      </c>
    </row>
    <row r="161" spans="2:65" s="1" customFormat="1" ht="16.5" customHeight="1" x14ac:dyDescent="0.2">
      <c r="B161" s="33"/>
      <c r="C161" s="133" t="s">
        <v>725</v>
      </c>
      <c r="D161" s="133" t="s">
        <v>194</v>
      </c>
      <c r="E161" s="134" t="s">
        <v>6764</v>
      </c>
      <c r="F161" s="135" t="s">
        <v>7639</v>
      </c>
      <c r="G161" s="136" t="s">
        <v>869</v>
      </c>
      <c r="H161" s="137">
        <v>9</v>
      </c>
      <c r="I161" s="138"/>
      <c r="J161" s="139">
        <f t="shared" si="20"/>
        <v>0</v>
      </c>
      <c r="K161" s="135" t="s">
        <v>20</v>
      </c>
      <c r="L161" s="33"/>
      <c r="M161" s="140" t="s">
        <v>20</v>
      </c>
      <c r="N161" s="141" t="s">
        <v>51</v>
      </c>
      <c r="P161" s="142">
        <f t="shared" si="21"/>
        <v>0</v>
      </c>
      <c r="Q161" s="142">
        <v>0</v>
      </c>
      <c r="R161" s="142">
        <f t="shared" si="22"/>
        <v>0</v>
      </c>
      <c r="S161" s="142">
        <v>0</v>
      </c>
      <c r="T161" s="143">
        <f t="shared" si="23"/>
        <v>0</v>
      </c>
      <c r="AR161" s="144" t="s">
        <v>199</v>
      </c>
      <c r="AT161" s="144" t="s">
        <v>194</v>
      </c>
      <c r="AU161" s="144" t="s">
        <v>89</v>
      </c>
      <c r="AY161" s="18" t="s">
        <v>192</v>
      </c>
      <c r="BE161" s="145">
        <f t="shared" si="24"/>
        <v>0</v>
      </c>
      <c r="BF161" s="145">
        <f t="shared" si="25"/>
        <v>0</v>
      </c>
      <c r="BG161" s="145">
        <f t="shared" si="26"/>
        <v>0</v>
      </c>
      <c r="BH161" s="145">
        <f t="shared" si="27"/>
        <v>0</v>
      </c>
      <c r="BI161" s="145">
        <f t="shared" si="28"/>
        <v>0</v>
      </c>
      <c r="BJ161" s="18" t="s">
        <v>22</v>
      </c>
      <c r="BK161" s="145">
        <f t="shared" si="29"/>
        <v>0</v>
      </c>
      <c r="BL161" s="18" t="s">
        <v>199</v>
      </c>
      <c r="BM161" s="144" t="s">
        <v>2248</v>
      </c>
    </row>
    <row r="162" spans="2:65" s="1" customFormat="1" ht="16.5" customHeight="1" x14ac:dyDescent="0.2">
      <c r="B162" s="33"/>
      <c r="C162" s="133" t="s">
        <v>731</v>
      </c>
      <c r="D162" s="133" t="s">
        <v>194</v>
      </c>
      <c r="E162" s="134" t="s">
        <v>6765</v>
      </c>
      <c r="F162" s="135" t="s">
        <v>7640</v>
      </c>
      <c r="G162" s="136" t="s">
        <v>869</v>
      </c>
      <c r="H162" s="137">
        <v>7</v>
      </c>
      <c r="I162" s="138"/>
      <c r="J162" s="139">
        <f t="shared" si="20"/>
        <v>0</v>
      </c>
      <c r="K162" s="135" t="s">
        <v>20</v>
      </c>
      <c r="L162" s="33"/>
      <c r="M162" s="140" t="s">
        <v>20</v>
      </c>
      <c r="N162" s="141" t="s">
        <v>51</v>
      </c>
      <c r="P162" s="142">
        <f t="shared" si="21"/>
        <v>0</v>
      </c>
      <c r="Q162" s="142">
        <v>0</v>
      </c>
      <c r="R162" s="142">
        <f t="shared" si="22"/>
        <v>0</v>
      </c>
      <c r="S162" s="142">
        <v>0</v>
      </c>
      <c r="T162" s="143">
        <f t="shared" si="23"/>
        <v>0</v>
      </c>
      <c r="AR162" s="144" t="s">
        <v>199</v>
      </c>
      <c r="AT162" s="144" t="s">
        <v>194</v>
      </c>
      <c r="AU162" s="144" t="s">
        <v>89</v>
      </c>
      <c r="AY162" s="18" t="s">
        <v>192</v>
      </c>
      <c r="BE162" s="145">
        <f t="shared" si="24"/>
        <v>0</v>
      </c>
      <c r="BF162" s="145">
        <f t="shared" si="25"/>
        <v>0</v>
      </c>
      <c r="BG162" s="145">
        <f t="shared" si="26"/>
        <v>0</v>
      </c>
      <c r="BH162" s="145">
        <f t="shared" si="27"/>
        <v>0</v>
      </c>
      <c r="BI162" s="145">
        <f t="shared" si="28"/>
        <v>0</v>
      </c>
      <c r="BJ162" s="18" t="s">
        <v>22</v>
      </c>
      <c r="BK162" s="145">
        <f t="shared" si="29"/>
        <v>0</v>
      </c>
      <c r="BL162" s="18" t="s">
        <v>199</v>
      </c>
      <c r="BM162" s="144" t="s">
        <v>2260</v>
      </c>
    </row>
    <row r="163" spans="2:65" s="1" customFormat="1" ht="16.5" customHeight="1" x14ac:dyDescent="0.2">
      <c r="B163" s="33"/>
      <c r="C163" s="133" t="s">
        <v>737</v>
      </c>
      <c r="D163" s="133" t="s">
        <v>194</v>
      </c>
      <c r="E163" s="134" t="s">
        <v>6768</v>
      </c>
      <c r="F163" s="135" t="s">
        <v>7641</v>
      </c>
      <c r="G163" s="136" t="s">
        <v>869</v>
      </c>
      <c r="H163" s="137">
        <v>5</v>
      </c>
      <c r="I163" s="138"/>
      <c r="J163" s="139">
        <f t="shared" si="20"/>
        <v>0</v>
      </c>
      <c r="K163" s="135" t="s">
        <v>20</v>
      </c>
      <c r="L163" s="33"/>
      <c r="M163" s="140" t="s">
        <v>20</v>
      </c>
      <c r="N163" s="141" t="s">
        <v>51</v>
      </c>
      <c r="P163" s="142">
        <f t="shared" si="21"/>
        <v>0</v>
      </c>
      <c r="Q163" s="142">
        <v>0</v>
      </c>
      <c r="R163" s="142">
        <f t="shared" si="22"/>
        <v>0</v>
      </c>
      <c r="S163" s="142">
        <v>0</v>
      </c>
      <c r="T163" s="143">
        <f t="shared" si="23"/>
        <v>0</v>
      </c>
      <c r="AR163" s="144" t="s">
        <v>199</v>
      </c>
      <c r="AT163" s="144" t="s">
        <v>194</v>
      </c>
      <c r="AU163" s="144" t="s">
        <v>89</v>
      </c>
      <c r="AY163" s="18" t="s">
        <v>192</v>
      </c>
      <c r="BE163" s="145">
        <f t="shared" si="24"/>
        <v>0</v>
      </c>
      <c r="BF163" s="145">
        <f t="shared" si="25"/>
        <v>0</v>
      </c>
      <c r="BG163" s="145">
        <f t="shared" si="26"/>
        <v>0</v>
      </c>
      <c r="BH163" s="145">
        <f t="shared" si="27"/>
        <v>0</v>
      </c>
      <c r="BI163" s="145">
        <f t="shared" si="28"/>
        <v>0</v>
      </c>
      <c r="BJ163" s="18" t="s">
        <v>22</v>
      </c>
      <c r="BK163" s="145">
        <f t="shared" si="29"/>
        <v>0</v>
      </c>
      <c r="BL163" s="18" t="s">
        <v>199</v>
      </c>
      <c r="BM163" s="144" t="s">
        <v>2272</v>
      </c>
    </row>
    <row r="164" spans="2:65" s="1" customFormat="1" ht="16.5" customHeight="1" x14ac:dyDescent="0.2">
      <c r="B164" s="33"/>
      <c r="C164" s="133" t="s">
        <v>745</v>
      </c>
      <c r="D164" s="133" t="s">
        <v>194</v>
      </c>
      <c r="E164" s="134" t="s">
        <v>6769</v>
      </c>
      <c r="F164" s="135" t="s">
        <v>7642</v>
      </c>
      <c r="G164" s="136" t="s">
        <v>869</v>
      </c>
      <c r="H164" s="137">
        <v>38</v>
      </c>
      <c r="I164" s="138"/>
      <c r="J164" s="139">
        <f t="shared" si="20"/>
        <v>0</v>
      </c>
      <c r="K164" s="135" t="s">
        <v>20</v>
      </c>
      <c r="L164" s="33"/>
      <c r="M164" s="140" t="s">
        <v>20</v>
      </c>
      <c r="N164" s="141" t="s">
        <v>51</v>
      </c>
      <c r="P164" s="142">
        <f t="shared" si="21"/>
        <v>0</v>
      </c>
      <c r="Q164" s="142">
        <v>0</v>
      </c>
      <c r="R164" s="142">
        <f t="shared" si="22"/>
        <v>0</v>
      </c>
      <c r="S164" s="142">
        <v>0</v>
      </c>
      <c r="T164" s="143">
        <f t="shared" si="23"/>
        <v>0</v>
      </c>
      <c r="AR164" s="144" t="s">
        <v>199</v>
      </c>
      <c r="AT164" s="144" t="s">
        <v>194</v>
      </c>
      <c r="AU164" s="144" t="s">
        <v>89</v>
      </c>
      <c r="AY164" s="18" t="s">
        <v>192</v>
      </c>
      <c r="BE164" s="145">
        <f t="shared" si="24"/>
        <v>0</v>
      </c>
      <c r="BF164" s="145">
        <f t="shared" si="25"/>
        <v>0</v>
      </c>
      <c r="BG164" s="145">
        <f t="shared" si="26"/>
        <v>0</v>
      </c>
      <c r="BH164" s="145">
        <f t="shared" si="27"/>
        <v>0</v>
      </c>
      <c r="BI164" s="145">
        <f t="shared" si="28"/>
        <v>0</v>
      </c>
      <c r="BJ164" s="18" t="s">
        <v>22</v>
      </c>
      <c r="BK164" s="145">
        <f t="shared" si="29"/>
        <v>0</v>
      </c>
      <c r="BL164" s="18" t="s">
        <v>199</v>
      </c>
      <c r="BM164" s="144" t="s">
        <v>2287</v>
      </c>
    </row>
    <row r="165" spans="2:65" s="1" customFormat="1" ht="16.5" customHeight="1" x14ac:dyDescent="0.2">
      <c r="B165" s="33"/>
      <c r="C165" s="133" t="s">
        <v>754</v>
      </c>
      <c r="D165" s="133" t="s">
        <v>194</v>
      </c>
      <c r="E165" s="134" t="s">
        <v>6772</v>
      </c>
      <c r="F165" s="135" t="s">
        <v>7643</v>
      </c>
      <c r="G165" s="136" t="s">
        <v>869</v>
      </c>
      <c r="H165" s="137">
        <v>5</v>
      </c>
      <c r="I165" s="138"/>
      <c r="J165" s="139">
        <f t="shared" si="20"/>
        <v>0</v>
      </c>
      <c r="K165" s="135" t="s">
        <v>20</v>
      </c>
      <c r="L165" s="33"/>
      <c r="M165" s="140" t="s">
        <v>20</v>
      </c>
      <c r="N165" s="141" t="s">
        <v>51</v>
      </c>
      <c r="P165" s="142">
        <f t="shared" si="21"/>
        <v>0</v>
      </c>
      <c r="Q165" s="142">
        <v>0</v>
      </c>
      <c r="R165" s="142">
        <f t="shared" si="22"/>
        <v>0</v>
      </c>
      <c r="S165" s="142">
        <v>0</v>
      </c>
      <c r="T165" s="143">
        <f t="shared" si="23"/>
        <v>0</v>
      </c>
      <c r="AR165" s="144" t="s">
        <v>199</v>
      </c>
      <c r="AT165" s="144" t="s">
        <v>194</v>
      </c>
      <c r="AU165" s="144" t="s">
        <v>89</v>
      </c>
      <c r="AY165" s="18" t="s">
        <v>192</v>
      </c>
      <c r="BE165" s="145">
        <f t="shared" si="24"/>
        <v>0</v>
      </c>
      <c r="BF165" s="145">
        <f t="shared" si="25"/>
        <v>0</v>
      </c>
      <c r="BG165" s="145">
        <f t="shared" si="26"/>
        <v>0</v>
      </c>
      <c r="BH165" s="145">
        <f t="shared" si="27"/>
        <v>0</v>
      </c>
      <c r="BI165" s="145">
        <f t="shared" si="28"/>
        <v>0</v>
      </c>
      <c r="BJ165" s="18" t="s">
        <v>22</v>
      </c>
      <c r="BK165" s="145">
        <f t="shared" si="29"/>
        <v>0</v>
      </c>
      <c r="BL165" s="18" t="s">
        <v>199</v>
      </c>
      <c r="BM165" s="144" t="s">
        <v>2298</v>
      </c>
    </row>
    <row r="166" spans="2:65" s="1" customFormat="1" ht="16.5" customHeight="1" x14ac:dyDescent="0.2">
      <c r="B166" s="33"/>
      <c r="C166" s="133" t="s">
        <v>764</v>
      </c>
      <c r="D166" s="133" t="s">
        <v>194</v>
      </c>
      <c r="E166" s="134" t="s">
        <v>6773</v>
      </c>
      <c r="F166" s="135" t="s">
        <v>7644</v>
      </c>
      <c r="G166" s="136" t="s">
        <v>869</v>
      </c>
      <c r="H166" s="137">
        <v>16</v>
      </c>
      <c r="I166" s="138"/>
      <c r="J166" s="139">
        <f t="shared" si="20"/>
        <v>0</v>
      </c>
      <c r="K166" s="135" t="s">
        <v>20</v>
      </c>
      <c r="L166" s="33"/>
      <c r="M166" s="140" t="s">
        <v>20</v>
      </c>
      <c r="N166" s="141" t="s">
        <v>51</v>
      </c>
      <c r="P166" s="142">
        <f t="shared" si="21"/>
        <v>0</v>
      </c>
      <c r="Q166" s="142">
        <v>0</v>
      </c>
      <c r="R166" s="142">
        <f t="shared" si="22"/>
        <v>0</v>
      </c>
      <c r="S166" s="142">
        <v>0</v>
      </c>
      <c r="T166" s="143">
        <f t="shared" si="23"/>
        <v>0</v>
      </c>
      <c r="AR166" s="144" t="s">
        <v>199</v>
      </c>
      <c r="AT166" s="144" t="s">
        <v>194</v>
      </c>
      <c r="AU166" s="144" t="s">
        <v>89</v>
      </c>
      <c r="AY166" s="18" t="s">
        <v>192</v>
      </c>
      <c r="BE166" s="145">
        <f t="shared" si="24"/>
        <v>0</v>
      </c>
      <c r="BF166" s="145">
        <f t="shared" si="25"/>
        <v>0</v>
      </c>
      <c r="BG166" s="145">
        <f t="shared" si="26"/>
        <v>0</v>
      </c>
      <c r="BH166" s="145">
        <f t="shared" si="27"/>
        <v>0</v>
      </c>
      <c r="BI166" s="145">
        <f t="shared" si="28"/>
        <v>0</v>
      </c>
      <c r="BJ166" s="18" t="s">
        <v>22</v>
      </c>
      <c r="BK166" s="145">
        <f t="shared" si="29"/>
        <v>0</v>
      </c>
      <c r="BL166" s="18" t="s">
        <v>199</v>
      </c>
      <c r="BM166" s="144" t="s">
        <v>2330</v>
      </c>
    </row>
    <row r="167" spans="2:65" s="1" customFormat="1" ht="16.5" customHeight="1" x14ac:dyDescent="0.2">
      <c r="B167" s="33"/>
      <c r="C167" s="133" t="s">
        <v>772</v>
      </c>
      <c r="D167" s="133" t="s">
        <v>194</v>
      </c>
      <c r="E167" s="134" t="s">
        <v>6776</v>
      </c>
      <c r="F167" s="135" t="s">
        <v>7645</v>
      </c>
      <c r="G167" s="136" t="s">
        <v>869</v>
      </c>
      <c r="H167" s="137">
        <v>2</v>
      </c>
      <c r="I167" s="138"/>
      <c r="J167" s="139">
        <f t="shared" si="20"/>
        <v>0</v>
      </c>
      <c r="K167" s="135" t="s">
        <v>20</v>
      </c>
      <c r="L167" s="33"/>
      <c r="M167" s="140" t="s">
        <v>20</v>
      </c>
      <c r="N167" s="141" t="s">
        <v>51</v>
      </c>
      <c r="P167" s="142">
        <f t="shared" si="21"/>
        <v>0</v>
      </c>
      <c r="Q167" s="142">
        <v>0</v>
      </c>
      <c r="R167" s="142">
        <f t="shared" si="22"/>
        <v>0</v>
      </c>
      <c r="S167" s="142">
        <v>0</v>
      </c>
      <c r="T167" s="143">
        <f t="shared" si="23"/>
        <v>0</v>
      </c>
      <c r="AR167" s="144" t="s">
        <v>199</v>
      </c>
      <c r="AT167" s="144" t="s">
        <v>194</v>
      </c>
      <c r="AU167" s="144" t="s">
        <v>89</v>
      </c>
      <c r="AY167" s="18" t="s">
        <v>192</v>
      </c>
      <c r="BE167" s="145">
        <f t="shared" si="24"/>
        <v>0</v>
      </c>
      <c r="BF167" s="145">
        <f t="shared" si="25"/>
        <v>0</v>
      </c>
      <c r="BG167" s="145">
        <f t="shared" si="26"/>
        <v>0</v>
      </c>
      <c r="BH167" s="145">
        <f t="shared" si="27"/>
        <v>0</v>
      </c>
      <c r="BI167" s="145">
        <f t="shared" si="28"/>
        <v>0</v>
      </c>
      <c r="BJ167" s="18" t="s">
        <v>22</v>
      </c>
      <c r="BK167" s="145">
        <f t="shared" si="29"/>
        <v>0</v>
      </c>
      <c r="BL167" s="18" t="s">
        <v>199</v>
      </c>
      <c r="BM167" s="144" t="s">
        <v>2383</v>
      </c>
    </row>
    <row r="168" spans="2:65" s="1" customFormat="1" ht="21.75" customHeight="1" x14ac:dyDescent="0.2">
      <c r="B168" s="33"/>
      <c r="C168" s="133" t="s">
        <v>780</v>
      </c>
      <c r="D168" s="133" t="s">
        <v>194</v>
      </c>
      <c r="E168" s="134" t="s">
        <v>6777</v>
      </c>
      <c r="F168" s="135" t="s">
        <v>7646</v>
      </c>
      <c r="G168" s="136" t="s">
        <v>869</v>
      </c>
      <c r="H168" s="137">
        <v>15</v>
      </c>
      <c r="I168" s="138"/>
      <c r="J168" s="139">
        <f t="shared" si="20"/>
        <v>0</v>
      </c>
      <c r="K168" s="135" t="s">
        <v>20</v>
      </c>
      <c r="L168" s="33"/>
      <c r="M168" s="140" t="s">
        <v>20</v>
      </c>
      <c r="N168" s="141" t="s">
        <v>51</v>
      </c>
      <c r="P168" s="142">
        <f t="shared" si="21"/>
        <v>0</v>
      </c>
      <c r="Q168" s="142">
        <v>0</v>
      </c>
      <c r="R168" s="142">
        <f t="shared" si="22"/>
        <v>0</v>
      </c>
      <c r="S168" s="142">
        <v>0</v>
      </c>
      <c r="T168" s="143">
        <f t="shared" si="23"/>
        <v>0</v>
      </c>
      <c r="AR168" s="144" t="s">
        <v>199</v>
      </c>
      <c r="AT168" s="144" t="s">
        <v>194</v>
      </c>
      <c r="AU168" s="144" t="s">
        <v>89</v>
      </c>
      <c r="AY168" s="18" t="s">
        <v>192</v>
      </c>
      <c r="BE168" s="145">
        <f t="shared" si="24"/>
        <v>0</v>
      </c>
      <c r="BF168" s="145">
        <f t="shared" si="25"/>
        <v>0</v>
      </c>
      <c r="BG168" s="145">
        <f t="shared" si="26"/>
        <v>0</v>
      </c>
      <c r="BH168" s="145">
        <f t="shared" si="27"/>
        <v>0</v>
      </c>
      <c r="BI168" s="145">
        <f t="shared" si="28"/>
        <v>0</v>
      </c>
      <c r="BJ168" s="18" t="s">
        <v>22</v>
      </c>
      <c r="BK168" s="145">
        <f t="shared" si="29"/>
        <v>0</v>
      </c>
      <c r="BL168" s="18" t="s">
        <v>199</v>
      </c>
      <c r="BM168" s="144" t="s">
        <v>2396</v>
      </c>
    </row>
    <row r="169" spans="2:65" s="1" customFormat="1" ht="21.75" customHeight="1" x14ac:dyDescent="0.2">
      <c r="B169" s="33"/>
      <c r="C169" s="133" t="s">
        <v>790</v>
      </c>
      <c r="D169" s="133" t="s">
        <v>194</v>
      </c>
      <c r="E169" s="134" t="s">
        <v>6780</v>
      </c>
      <c r="F169" s="135" t="s">
        <v>7647</v>
      </c>
      <c r="G169" s="136" t="s">
        <v>869</v>
      </c>
      <c r="H169" s="137">
        <v>27</v>
      </c>
      <c r="I169" s="138"/>
      <c r="J169" s="139">
        <f t="shared" si="20"/>
        <v>0</v>
      </c>
      <c r="K169" s="135" t="s">
        <v>20</v>
      </c>
      <c r="L169" s="33"/>
      <c r="M169" s="140" t="s">
        <v>20</v>
      </c>
      <c r="N169" s="141" t="s">
        <v>51</v>
      </c>
      <c r="P169" s="142">
        <f t="shared" si="21"/>
        <v>0</v>
      </c>
      <c r="Q169" s="142">
        <v>0</v>
      </c>
      <c r="R169" s="142">
        <f t="shared" si="22"/>
        <v>0</v>
      </c>
      <c r="S169" s="142">
        <v>0</v>
      </c>
      <c r="T169" s="143">
        <f t="shared" si="23"/>
        <v>0</v>
      </c>
      <c r="AR169" s="144" t="s">
        <v>199</v>
      </c>
      <c r="AT169" s="144" t="s">
        <v>194</v>
      </c>
      <c r="AU169" s="144" t="s">
        <v>89</v>
      </c>
      <c r="AY169" s="18" t="s">
        <v>192</v>
      </c>
      <c r="BE169" s="145">
        <f t="shared" si="24"/>
        <v>0</v>
      </c>
      <c r="BF169" s="145">
        <f t="shared" si="25"/>
        <v>0</v>
      </c>
      <c r="BG169" s="145">
        <f t="shared" si="26"/>
        <v>0</v>
      </c>
      <c r="BH169" s="145">
        <f t="shared" si="27"/>
        <v>0</v>
      </c>
      <c r="BI169" s="145">
        <f t="shared" si="28"/>
        <v>0</v>
      </c>
      <c r="BJ169" s="18" t="s">
        <v>22</v>
      </c>
      <c r="BK169" s="145">
        <f t="shared" si="29"/>
        <v>0</v>
      </c>
      <c r="BL169" s="18" t="s">
        <v>199</v>
      </c>
      <c r="BM169" s="144" t="s">
        <v>2421</v>
      </c>
    </row>
    <row r="170" spans="2:65" s="1" customFormat="1" ht="21.75" customHeight="1" x14ac:dyDescent="0.2">
      <c r="B170" s="33"/>
      <c r="C170" s="133" t="s">
        <v>797</v>
      </c>
      <c r="D170" s="133" t="s">
        <v>194</v>
      </c>
      <c r="E170" s="134" t="s">
        <v>6782</v>
      </c>
      <c r="F170" s="135" t="s">
        <v>7648</v>
      </c>
      <c r="G170" s="136" t="s">
        <v>869</v>
      </c>
      <c r="H170" s="137">
        <v>25</v>
      </c>
      <c r="I170" s="138"/>
      <c r="J170" s="139">
        <f t="shared" si="20"/>
        <v>0</v>
      </c>
      <c r="K170" s="135" t="s">
        <v>20</v>
      </c>
      <c r="L170" s="33"/>
      <c r="M170" s="140" t="s">
        <v>20</v>
      </c>
      <c r="N170" s="141" t="s">
        <v>51</v>
      </c>
      <c r="P170" s="142">
        <f t="shared" si="21"/>
        <v>0</v>
      </c>
      <c r="Q170" s="142">
        <v>0</v>
      </c>
      <c r="R170" s="142">
        <f t="shared" si="22"/>
        <v>0</v>
      </c>
      <c r="S170" s="142">
        <v>0</v>
      </c>
      <c r="T170" s="143">
        <f t="shared" si="23"/>
        <v>0</v>
      </c>
      <c r="AR170" s="144" t="s">
        <v>199</v>
      </c>
      <c r="AT170" s="144" t="s">
        <v>194</v>
      </c>
      <c r="AU170" s="144" t="s">
        <v>89</v>
      </c>
      <c r="AY170" s="18" t="s">
        <v>192</v>
      </c>
      <c r="BE170" s="145">
        <f t="shared" si="24"/>
        <v>0</v>
      </c>
      <c r="BF170" s="145">
        <f t="shared" si="25"/>
        <v>0</v>
      </c>
      <c r="BG170" s="145">
        <f t="shared" si="26"/>
        <v>0</v>
      </c>
      <c r="BH170" s="145">
        <f t="shared" si="27"/>
        <v>0</v>
      </c>
      <c r="BI170" s="145">
        <f t="shared" si="28"/>
        <v>0</v>
      </c>
      <c r="BJ170" s="18" t="s">
        <v>22</v>
      </c>
      <c r="BK170" s="145">
        <f t="shared" si="29"/>
        <v>0</v>
      </c>
      <c r="BL170" s="18" t="s">
        <v>199</v>
      </c>
      <c r="BM170" s="144" t="s">
        <v>2445</v>
      </c>
    </row>
    <row r="171" spans="2:65" s="1" customFormat="1" ht="16.5" customHeight="1" x14ac:dyDescent="0.2">
      <c r="B171" s="33"/>
      <c r="C171" s="133" t="s">
        <v>802</v>
      </c>
      <c r="D171" s="133" t="s">
        <v>194</v>
      </c>
      <c r="E171" s="134" t="s">
        <v>6785</v>
      </c>
      <c r="F171" s="135" t="s">
        <v>7649</v>
      </c>
      <c r="G171" s="136" t="s">
        <v>869</v>
      </c>
      <c r="H171" s="137">
        <v>6</v>
      </c>
      <c r="I171" s="138"/>
      <c r="J171" s="139">
        <f t="shared" si="20"/>
        <v>0</v>
      </c>
      <c r="K171" s="135" t="s">
        <v>20</v>
      </c>
      <c r="L171" s="33"/>
      <c r="M171" s="140" t="s">
        <v>20</v>
      </c>
      <c r="N171" s="141" t="s">
        <v>51</v>
      </c>
      <c r="P171" s="142">
        <f t="shared" si="21"/>
        <v>0</v>
      </c>
      <c r="Q171" s="142">
        <v>0</v>
      </c>
      <c r="R171" s="142">
        <f t="shared" si="22"/>
        <v>0</v>
      </c>
      <c r="S171" s="142">
        <v>0</v>
      </c>
      <c r="T171" s="143">
        <f t="shared" si="23"/>
        <v>0</v>
      </c>
      <c r="AR171" s="144" t="s">
        <v>199</v>
      </c>
      <c r="AT171" s="144" t="s">
        <v>194</v>
      </c>
      <c r="AU171" s="144" t="s">
        <v>89</v>
      </c>
      <c r="AY171" s="18" t="s">
        <v>192</v>
      </c>
      <c r="BE171" s="145">
        <f t="shared" si="24"/>
        <v>0</v>
      </c>
      <c r="BF171" s="145">
        <f t="shared" si="25"/>
        <v>0</v>
      </c>
      <c r="BG171" s="145">
        <f t="shared" si="26"/>
        <v>0</v>
      </c>
      <c r="BH171" s="145">
        <f t="shared" si="27"/>
        <v>0</v>
      </c>
      <c r="BI171" s="145">
        <f t="shared" si="28"/>
        <v>0</v>
      </c>
      <c r="BJ171" s="18" t="s">
        <v>22</v>
      </c>
      <c r="BK171" s="145">
        <f t="shared" si="29"/>
        <v>0</v>
      </c>
      <c r="BL171" s="18" t="s">
        <v>199</v>
      </c>
      <c r="BM171" s="144" t="s">
        <v>2470</v>
      </c>
    </row>
    <row r="172" spans="2:65" s="1" customFormat="1" ht="21.75" customHeight="1" x14ac:dyDescent="0.2">
      <c r="B172" s="33"/>
      <c r="C172" s="133" t="s">
        <v>808</v>
      </c>
      <c r="D172" s="133" t="s">
        <v>194</v>
      </c>
      <c r="E172" s="134" t="s">
        <v>6786</v>
      </c>
      <c r="F172" s="135" t="s">
        <v>7650</v>
      </c>
      <c r="G172" s="136" t="s">
        <v>869</v>
      </c>
      <c r="H172" s="137">
        <v>5</v>
      </c>
      <c r="I172" s="138"/>
      <c r="J172" s="139">
        <f t="shared" si="20"/>
        <v>0</v>
      </c>
      <c r="K172" s="135" t="s">
        <v>20</v>
      </c>
      <c r="L172" s="33"/>
      <c r="M172" s="140" t="s">
        <v>20</v>
      </c>
      <c r="N172" s="141" t="s">
        <v>51</v>
      </c>
      <c r="P172" s="142">
        <f t="shared" si="21"/>
        <v>0</v>
      </c>
      <c r="Q172" s="142">
        <v>0</v>
      </c>
      <c r="R172" s="142">
        <f t="shared" si="22"/>
        <v>0</v>
      </c>
      <c r="S172" s="142">
        <v>0</v>
      </c>
      <c r="T172" s="143">
        <f t="shared" si="23"/>
        <v>0</v>
      </c>
      <c r="AR172" s="144" t="s">
        <v>199</v>
      </c>
      <c r="AT172" s="144" t="s">
        <v>194</v>
      </c>
      <c r="AU172" s="144" t="s">
        <v>89</v>
      </c>
      <c r="AY172" s="18" t="s">
        <v>192</v>
      </c>
      <c r="BE172" s="145">
        <f t="shared" si="24"/>
        <v>0</v>
      </c>
      <c r="BF172" s="145">
        <f t="shared" si="25"/>
        <v>0</v>
      </c>
      <c r="BG172" s="145">
        <f t="shared" si="26"/>
        <v>0</v>
      </c>
      <c r="BH172" s="145">
        <f t="shared" si="27"/>
        <v>0</v>
      </c>
      <c r="BI172" s="145">
        <f t="shared" si="28"/>
        <v>0</v>
      </c>
      <c r="BJ172" s="18" t="s">
        <v>22</v>
      </c>
      <c r="BK172" s="145">
        <f t="shared" si="29"/>
        <v>0</v>
      </c>
      <c r="BL172" s="18" t="s">
        <v>199</v>
      </c>
      <c r="BM172" s="144" t="s">
        <v>2493</v>
      </c>
    </row>
    <row r="173" spans="2:65" s="1" customFormat="1" ht="16.5" customHeight="1" x14ac:dyDescent="0.2">
      <c r="B173" s="33"/>
      <c r="C173" s="133" t="s">
        <v>841</v>
      </c>
      <c r="D173" s="133" t="s">
        <v>194</v>
      </c>
      <c r="E173" s="134" t="s">
        <v>6789</v>
      </c>
      <c r="F173" s="135" t="s">
        <v>7651</v>
      </c>
      <c r="G173" s="136" t="s">
        <v>869</v>
      </c>
      <c r="H173" s="137">
        <v>120</v>
      </c>
      <c r="I173" s="138"/>
      <c r="J173" s="139">
        <f t="shared" si="20"/>
        <v>0</v>
      </c>
      <c r="K173" s="135" t="s">
        <v>20</v>
      </c>
      <c r="L173" s="33"/>
      <c r="M173" s="140" t="s">
        <v>20</v>
      </c>
      <c r="N173" s="141" t="s">
        <v>51</v>
      </c>
      <c r="P173" s="142">
        <f t="shared" si="21"/>
        <v>0</v>
      </c>
      <c r="Q173" s="142">
        <v>0</v>
      </c>
      <c r="R173" s="142">
        <f t="shared" si="22"/>
        <v>0</v>
      </c>
      <c r="S173" s="142">
        <v>0</v>
      </c>
      <c r="T173" s="143">
        <f t="shared" si="23"/>
        <v>0</v>
      </c>
      <c r="AR173" s="144" t="s">
        <v>199</v>
      </c>
      <c r="AT173" s="144" t="s">
        <v>194</v>
      </c>
      <c r="AU173" s="144" t="s">
        <v>89</v>
      </c>
      <c r="AY173" s="18" t="s">
        <v>192</v>
      </c>
      <c r="BE173" s="145">
        <f t="shared" si="24"/>
        <v>0</v>
      </c>
      <c r="BF173" s="145">
        <f t="shared" si="25"/>
        <v>0</v>
      </c>
      <c r="BG173" s="145">
        <f t="shared" si="26"/>
        <v>0</v>
      </c>
      <c r="BH173" s="145">
        <f t="shared" si="27"/>
        <v>0</v>
      </c>
      <c r="BI173" s="145">
        <f t="shared" si="28"/>
        <v>0</v>
      </c>
      <c r="BJ173" s="18" t="s">
        <v>22</v>
      </c>
      <c r="BK173" s="145">
        <f t="shared" si="29"/>
        <v>0</v>
      </c>
      <c r="BL173" s="18" t="s">
        <v>199</v>
      </c>
      <c r="BM173" s="144" t="s">
        <v>2513</v>
      </c>
    </row>
    <row r="174" spans="2:65" s="1" customFormat="1" ht="16.5" customHeight="1" x14ac:dyDescent="0.2">
      <c r="B174" s="33"/>
      <c r="C174" s="133" t="s">
        <v>848</v>
      </c>
      <c r="D174" s="133" t="s">
        <v>194</v>
      </c>
      <c r="E174" s="134" t="s">
        <v>6790</v>
      </c>
      <c r="F174" s="135" t="s">
        <v>7652</v>
      </c>
      <c r="G174" s="136" t="s">
        <v>869</v>
      </c>
      <c r="H174" s="137">
        <v>35</v>
      </c>
      <c r="I174" s="138"/>
      <c r="J174" s="139">
        <f t="shared" si="20"/>
        <v>0</v>
      </c>
      <c r="K174" s="135" t="s">
        <v>20</v>
      </c>
      <c r="L174" s="33"/>
      <c r="M174" s="140" t="s">
        <v>20</v>
      </c>
      <c r="N174" s="141" t="s">
        <v>51</v>
      </c>
      <c r="P174" s="142">
        <f t="shared" si="21"/>
        <v>0</v>
      </c>
      <c r="Q174" s="142">
        <v>0</v>
      </c>
      <c r="R174" s="142">
        <f t="shared" si="22"/>
        <v>0</v>
      </c>
      <c r="S174" s="142">
        <v>0</v>
      </c>
      <c r="T174" s="143">
        <f t="shared" si="23"/>
        <v>0</v>
      </c>
      <c r="AR174" s="144" t="s">
        <v>199</v>
      </c>
      <c r="AT174" s="144" t="s">
        <v>194</v>
      </c>
      <c r="AU174" s="144" t="s">
        <v>89</v>
      </c>
      <c r="AY174" s="18" t="s">
        <v>192</v>
      </c>
      <c r="BE174" s="145">
        <f t="shared" si="24"/>
        <v>0</v>
      </c>
      <c r="BF174" s="145">
        <f t="shared" si="25"/>
        <v>0</v>
      </c>
      <c r="BG174" s="145">
        <f t="shared" si="26"/>
        <v>0</v>
      </c>
      <c r="BH174" s="145">
        <f t="shared" si="27"/>
        <v>0</v>
      </c>
      <c r="BI174" s="145">
        <f t="shared" si="28"/>
        <v>0</v>
      </c>
      <c r="BJ174" s="18" t="s">
        <v>22</v>
      </c>
      <c r="BK174" s="145">
        <f t="shared" si="29"/>
        <v>0</v>
      </c>
      <c r="BL174" s="18" t="s">
        <v>199</v>
      </c>
      <c r="BM174" s="144" t="s">
        <v>2545</v>
      </c>
    </row>
    <row r="175" spans="2:65" s="11" customFormat="1" ht="22.8" customHeight="1" x14ac:dyDescent="0.25">
      <c r="B175" s="121"/>
      <c r="D175" s="122" t="s">
        <v>79</v>
      </c>
      <c r="E175" s="131" t="s">
        <v>7653</v>
      </c>
      <c r="F175" s="131" t="s">
        <v>7654</v>
      </c>
      <c r="I175" s="124"/>
      <c r="J175" s="132">
        <f>BK175</f>
        <v>0</v>
      </c>
      <c r="L175" s="121"/>
      <c r="M175" s="126"/>
      <c r="P175" s="127">
        <f>SUM(P176:P218)</f>
        <v>0</v>
      </c>
      <c r="R175" s="127">
        <f>SUM(R176:R218)</f>
        <v>0</v>
      </c>
      <c r="T175" s="128">
        <f>SUM(T176:T218)</f>
        <v>0</v>
      </c>
      <c r="AR175" s="122" t="s">
        <v>22</v>
      </c>
      <c r="AT175" s="129" t="s">
        <v>79</v>
      </c>
      <c r="AU175" s="129" t="s">
        <v>22</v>
      </c>
      <c r="AY175" s="122" t="s">
        <v>192</v>
      </c>
      <c r="BK175" s="130">
        <f>SUM(BK176:BK218)</f>
        <v>0</v>
      </c>
    </row>
    <row r="176" spans="2:65" s="1" customFormat="1" ht="16.5" customHeight="1" x14ac:dyDescent="0.2">
      <c r="B176" s="33"/>
      <c r="C176" s="133" t="s">
        <v>861</v>
      </c>
      <c r="D176" s="133" t="s">
        <v>194</v>
      </c>
      <c r="E176" s="134" t="s">
        <v>6802</v>
      </c>
      <c r="F176" s="135" t="s">
        <v>7655</v>
      </c>
      <c r="G176" s="136" t="s">
        <v>869</v>
      </c>
      <c r="H176" s="137">
        <v>25</v>
      </c>
      <c r="I176" s="138"/>
      <c r="J176" s="139">
        <f t="shared" ref="J176:J218" si="30">ROUND(I176*H176,2)</f>
        <v>0</v>
      </c>
      <c r="K176" s="135" t="s">
        <v>20</v>
      </c>
      <c r="L176" s="33"/>
      <c r="M176" s="140" t="s">
        <v>20</v>
      </c>
      <c r="N176" s="141" t="s">
        <v>51</v>
      </c>
      <c r="P176" s="142">
        <f t="shared" ref="P176:P218" si="31">O176*H176</f>
        <v>0</v>
      </c>
      <c r="Q176" s="142">
        <v>0</v>
      </c>
      <c r="R176" s="142">
        <f t="shared" ref="R176:R218" si="32">Q176*H176</f>
        <v>0</v>
      </c>
      <c r="S176" s="142">
        <v>0</v>
      </c>
      <c r="T176" s="143">
        <f t="shared" ref="T176:T218" si="33">S176*H176</f>
        <v>0</v>
      </c>
      <c r="AR176" s="144" t="s">
        <v>199</v>
      </c>
      <c r="AT176" s="144" t="s">
        <v>194</v>
      </c>
      <c r="AU176" s="144" t="s">
        <v>89</v>
      </c>
      <c r="AY176" s="18" t="s">
        <v>192</v>
      </c>
      <c r="BE176" s="145">
        <f t="shared" ref="BE176:BE218" si="34">IF(N176="základní",J176,0)</f>
        <v>0</v>
      </c>
      <c r="BF176" s="145">
        <f t="shared" ref="BF176:BF218" si="35">IF(N176="snížená",J176,0)</f>
        <v>0</v>
      </c>
      <c r="BG176" s="145">
        <f t="shared" ref="BG176:BG218" si="36">IF(N176="zákl. přenesená",J176,0)</f>
        <v>0</v>
      </c>
      <c r="BH176" s="145">
        <f t="shared" ref="BH176:BH218" si="37">IF(N176="sníž. přenesená",J176,0)</f>
        <v>0</v>
      </c>
      <c r="BI176" s="145">
        <f t="shared" ref="BI176:BI218" si="38">IF(N176="nulová",J176,0)</f>
        <v>0</v>
      </c>
      <c r="BJ176" s="18" t="s">
        <v>22</v>
      </c>
      <c r="BK176" s="145">
        <f t="shared" ref="BK176:BK218" si="39">ROUND(I176*H176,2)</f>
        <v>0</v>
      </c>
      <c r="BL176" s="18" t="s">
        <v>199</v>
      </c>
      <c r="BM176" s="144" t="s">
        <v>2559</v>
      </c>
    </row>
    <row r="177" spans="2:65" s="1" customFormat="1" ht="16.5" customHeight="1" x14ac:dyDescent="0.2">
      <c r="B177" s="33"/>
      <c r="C177" s="133" t="s">
        <v>866</v>
      </c>
      <c r="D177" s="133" t="s">
        <v>194</v>
      </c>
      <c r="E177" s="134" t="s">
        <v>6805</v>
      </c>
      <c r="F177" s="135" t="s">
        <v>7656</v>
      </c>
      <c r="G177" s="136" t="s">
        <v>869</v>
      </c>
      <c r="H177" s="137">
        <v>4</v>
      </c>
      <c r="I177" s="138"/>
      <c r="J177" s="139">
        <f t="shared" si="30"/>
        <v>0</v>
      </c>
      <c r="K177" s="135" t="s">
        <v>20</v>
      </c>
      <c r="L177" s="33"/>
      <c r="M177" s="140" t="s">
        <v>20</v>
      </c>
      <c r="N177" s="141" t="s">
        <v>51</v>
      </c>
      <c r="P177" s="142">
        <f t="shared" si="31"/>
        <v>0</v>
      </c>
      <c r="Q177" s="142">
        <v>0</v>
      </c>
      <c r="R177" s="142">
        <f t="shared" si="32"/>
        <v>0</v>
      </c>
      <c r="S177" s="142">
        <v>0</v>
      </c>
      <c r="T177" s="143">
        <f t="shared" si="33"/>
        <v>0</v>
      </c>
      <c r="AR177" s="144" t="s">
        <v>199</v>
      </c>
      <c r="AT177" s="144" t="s">
        <v>194</v>
      </c>
      <c r="AU177" s="144" t="s">
        <v>89</v>
      </c>
      <c r="AY177" s="18" t="s">
        <v>192</v>
      </c>
      <c r="BE177" s="145">
        <f t="shared" si="34"/>
        <v>0</v>
      </c>
      <c r="BF177" s="145">
        <f t="shared" si="35"/>
        <v>0</v>
      </c>
      <c r="BG177" s="145">
        <f t="shared" si="36"/>
        <v>0</v>
      </c>
      <c r="BH177" s="145">
        <f t="shared" si="37"/>
        <v>0</v>
      </c>
      <c r="BI177" s="145">
        <f t="shared" si="38"/>
        <v>0</v>
      </c>
      <c r="BJ177" s="18" t="s">
        <v>22</v>
      </c>
      <c r="BK177" s="145">
        <f t="shared" si="39"/>
        <v>0</v>
      </c>
      <c r="BL177" s="18" t="s">
        <v>199</v>
      </c>
      <c r="BM177" s="144" t="s">
        <v>2607</v>
      </c>
    </row>
    <row r="178" spans="2:65" s="1" customFormat="1" ht="16.5" customHeight="1" x14ac:dyDescent="0.2">
      <c r="B178" s="33"/>
      <c r="C178" s="133" t="s">
        <v>871</v>
      </c>
      <c r="D178" s="133" t="s">
        <v>194</v>
      </c>
      <c r="E178" s="134" t="s">
        <v>6807</v>
      </c>
      <c r="F178" s="135" t="s">
        <v>7657</v>
      </c>
      <c r="G178" s="136" t="s">
        <v>869</v>
      </c>
      <c r="H178" s="137">
        <v>16</v>
      </c>
      <c r="I178" s="138"/>
      <c r="J178" s="139">
        <f t="shared" si="30"/>
        <v>0</v>
      </c>
      <c r="K178" s="135" t="s">
        <v>20</v>
      </c>
      <c r="L178" s="33"/>
      <c r="M178" s="140" t="s">
        <v>20</v>
      </c>
      <c r="N178" s="141" t="s">
        <v>51</v>
      </c>
      <c r="P178" s="142">
        <f t="shared" si="31"/>
        <v>0</v>
      </c>
      <c r="Q178" s="142">
        <v>0</v>
      </c>
      <c r="R178" s="142">
        <f t="shared" si="32"/>
        <v>0</v>
      </c>
      <c r="S178" s="142">
        <v>0</v>
      </c>
      <c r="T178" s="143">
        <f t="shared" si="33"/>
        <v>0</v>
      </c>
      <c r="AR178" s="144" t="s">
        <v>199</v>
      </c>
      <c r="AT178" s="144" t="s">
        <v>194</v>
      </c>
      <c r="AU178" s="144" t="s">
        <v>89</v>
      </c>
      <c r="AY178" s="18" t="s">
        <v>192</v>
      </c>
      <c r="BE178" s="145">
        <f t="shared" si="34"/>
        <v>0</v>
      </c>
      <c r="BF178" s="145">
        <f t="shared" si="35"/>
        <v>0</v>
      </c>
      <c r="BG178" s="145">
        <f t="shared" si="36"/>
        <v>0</v>
      </c>
      <c r="BH178" s="145">
        <f t="shared" si="37"/>
        <v>0</v>
      </c>
      <c r="BI178" s="145">
        <f t="shared" si="38"/>
        <v>0</v>
      </c>
      <c r="BJ178" s="18" t="s">
        <v>22</v>
      </c>
      <c r="BK178" s="145">
        <f t="shared" si="39"/>
        <v>0</v>
      </c>
      <c r="BL178" s="18" t="s">
        <v>199</v>
      </c>
      <c r="BM178" s="144" t="s">
        <v>2654</v>
      </c>
    </row>
    <row r="179" spans="2:65" s="1" customFormat="1" ht="16.5" customHeight="1" x14ac:dyDescent="0.2">
      <c r="B179" s="33"/>
      <c r="C179" s="133" t="s">
        <v>875</v>
      </c>
      <c r="D179" s="133" t="s">
        <v>194</v>
      </c>
      <c r="E179" s="134" t="s">
        <v>6810</v>
      </c>
      <c r="F179" s="135" t="s">
        <v>7658</v>
      </c>
      <c r="G179" s="136" t="s">
        <v>869</v>
      </c>
      <c r="H179" s="137">
        <v>4</v>
      </c>
      <c r="I179" s="138"/>
      <c r="J179" s="139">
        <f t="shared" si="30"/>
        <v>0</v>
      </c>
      <c r="K179" s="135" t="s">
        <v>20</v>
      </c>
      <c r="L179" s="33"/>
      <c r="M179" s="140" t="s">
        <v>20</v>
      </c>
      <c r="N179" s="141" t="s">
        <v>51</v>
      </c>
      <c r="P179" s="142">
        <f t="shared" si="31"/>
        <v>0</v>
      </c>
      <c r="Q179" s="142">
        <v>0</v>
      </c>
      <c r="R179" s="142">
        <f t="shared" si="32"/>
        <v>0</v>
      </c>
      <c r="S179" s="142">
        <v>0</v>
      </c>
      <c r="T179" s="143">
        <f t="shared" si="33"/>
        <v>0</v>
      </c>
      <c r="AR179" s="144" t="s">
        <v>199</v>
      </c>
      <c r="AT179" s="144" t="s">
        <v>194</v>
      </c>
      <c r="AU179" s="144" t="s">
        <v>89</v>
      </c>
      <c r="AY179" s="18" t="s">
        <v>192</v>
      </c>
      <c r="BE179" s="145">
        <f t="shared" si="34"/>
        <v>0</v>
      </c>
      <c r="BF179" s="145">
        <f t="shared" si="35"/>
        <v>0</v>
      </c>
      <c r="BG179" s="145">
        <f t="shared" si="36"/>
        <v>0</v>
      </c>
      <c r="BH179" s="145">
        <f t="shared" si="37"/>
        <v>0</v>
      </c>
      <c r="BI179" s="145">
        <f t="shared" si="38"/>
        <v>0</v>
      </c>
      <c r="BJ179" s="18" t="s">
        <v>22</v>
      </c>
      <c r="BK179" s="145">
        <f t="shared" si="39"/>
        <v>0</v>
      </c>
      <c r="BL179" s="18" t="s">
        <v>199</v>
      </c>
      <c r="BM179" s="144" t="s">
        <v>2675</v>
      </c>
    </row>
    <row r="180" spans="2:65" s="1" customFormat="1" ht="16.5" customHeight="1" x14ac:dyDescent="0.2">
      <c r="B180" s="33"/>
      <c r="C180" s="133" t="s">
        <v>879</v>
      </c>
      <c r="D180" s="133" t="s">
        <v>194</v>
      </c>
      <c r="E180" s="134" t="s">
        <v>6811</v>
      </c>
      <c r="F180" s="135" t="s">
        <v>7659</v>
      </c>
      <c r="G180" s="136" t="s">
        <v>869</v>
      </c>
      <c r="H180" s="137">
        <v>6</v>
      </c>
      <c r="I180" s="138"/>
      <c r="J180" s="139">
        <f t="shared" si="30"/>
        <v>0</v>
      </c>
      <c r="K180" s="135" t="s">
        <v>20</v>
      </c>
      <c r="L180" s="33"/>
      <c r="M180" s="140" t="s">
        <v>20</v>
      </c>
      <c r="N180" s="141" t="s">
        <v>51</v>
      </c>
      <c r="P180" s="142">
        <f t="shared" si="31"/>
        <v>0</v>
      </c>
      <c r="Q180" s="142">
        <v>0</v>
      </c>
      <c r="R180" s="142">
        <f t="shared" si="32"/>
        <v>0</v>
      </c>
      <c r="S180" s="142">
        <v>0</v>
      </c>
      <c r="T180" s="143">
        <f t="shared" si="33"/>
        <v>0</v>
      </c>
      <c r="AR180" s="144" t="s">
        <v>199</v>
      </c>
      <c r="AT180" s="144" t="s">
        <v>194</v>
      </c>
      <c r="AU180" s="144" t="s">
        <v>89</v>
      </c>
      <c r="AY180" s="18" t="s">
        <v>192</v>
      </c>
      <c r="BE180" s="145">
        <f t="shared" si="34"/>
        <v>0</v>
      </c>
      <c r="BF180" s="145">
        <f t="shared" si="35"/>
        <v>0</v>
      </c>
      <c r="BG180" s="145">
        <f t="shared" si="36"/>
        <v>0</v>
      </c>
      <c r="BH180" s="145">
        <f t="shared" si="37"/>
        <v>0</v>
      </c>
      <c r="BI180" s="145">
        <f t="shared" si="38"/>
        <v>0</v>
      </c>
      <c r="BJ180" s="18" t="s">
        <v>22</v>
      </c>
      <c r="BK180" s="145">
        <f t="shared" si="39"/>
        <v>0</v>
      </c>
      <c r="BL180" s="18" t="s">
        <v>199</v>
      </c>
      <c r="BM180" s="144" t="s">
        <v>2691</v>
      </c>
    </row>
    <row r="181" spans="2:65" s="1" customFormat="1" ht="16.5" customHeight="1" x14ac:dyDescent="0.2">
      <c r="B181" s="33"/>
      <c r="C181" s="133" t="s">
        <v>885</v>
      </c>
      <c r="D181" s="133" t="s">
        <v>194</v>
      </c>
      <c r="E181" s="134" t="s">
        <v>6813</v>
      </c>
      <c r="F181" s="135" t="s">
        <v>7660</v>
      </c>
      <c r="G181" s="136" t="s">
        <v>869</v>
      </c>
      <c r="H181" s="137">
        <v>5</v>
      </c>
      <c r="I181" s="138"/>
      <c r="J181" s="139">
        <f t="shared" si="30"/>
        <v>0</v>
      </c>
      <c r="K181" s="135" t="s">
        <v>20</v>
      </c>
      <c r="L181" s="33"/>
      <c r="M181" s="140" t="s">
        <v>20</v>
      </c>
      <c r="N181" s="141" t="s">
        <v>51</v>
      </c>
      <c r="P181" s="142">
        <f t="shared" si="31"/>
        <v>0</v>
      </c>
      <c r="Q181" s="142">
        <v>0</v>
      </c>
      <c r="R181" s="142">
        <f t="shared" si="32"/>
        <v>0</v>
      </c>
      <c r="S181" s="142">
        <v>0</v>
      </c>
      <c r="T181" s="143">
        <f t="shared" si="33"/>
        <v>0</v>
      </c>
      <c r="AR181" s="144" t="s">
        <v>199</v>
      </c>
      <c r="AT181" s="144" t="s">
        <v>194</v>
      </c>
      <c r="AU181" s="144" t="s">
        <v>89</v>
      </c>
      <c r="AY181" s="18" t="s">
        <v>192</v>
      </c>
      <c r="BE181" s="145">
        <f t="shared" si="34"/>
        <v>0</v>
      </c>
      <c r="BF181" s="145">
        <f t="shared" si="35"/>
        <v>0</v>
      </c>
      <c r="BG181" s="145">
        <f t="shared" si="36"/>
        <v>0</v>
      </c>
      <c r="BH181" s="145">
        <f t="shared" si="37"/>
        <v>0</v>
      </c>
      <c r="BI181" s="145">
        <f t="shared" si="38"/>
        <v>0</v>
      </c>
      <c r="BJ181" s="18" t="s">
        <v>22</v>
      </c>
      <c r="BK181" s="145">
        <f t="shared" si="39"/>
        <v>0</v>
      </c>
      <c r="BL181" s="18" t="s">
        <v>199</v>
      </c>
      <c r="BM181" s="144" t="s">
        <v>2704</v>
      </c>
    </row>
    <row r="182" spans="2:65" s="1" customFormat="1" ht="16.5" customHeight="1" x14ac:dyDescent="0.2">
      <c r="B182" s="33"/>
      <c r="C182" s="133" t="s">
        <v>889</v>
      </c>
      <c r="D182" s="133" t="s">
        <v>194</v>
      </c>
      <c r="E182" s="134" t="s">
        <v>6814</v>
      </c>
      <c r="F182" s="135" t="s">
        <v>7661</v>
      </c>
      <c r="G182" s="136" t="s">
        <v>869</v>
      </c>
      <c r="H182" s="137">
        <v>197</v>
      </c>
      <c r="I182" s="138"/>
      <c r="J182" s="139">
        <f t="shared" si="30"/>
        <v>0</v>
      </c>
      <c r="K182" s="135" t="s">
        <v>20</v>
      </c>
      <c r="L182" s="33"/>
      <c r="M182" s="140" t="s">
        <v>20</v>
      </c>
      <c r="N182" s="141" t="s">
        <v>51</v>
      </c>
      <c r="P182" s="142">
        <f t="shared" si="31"/>
        <v>0</v>
      </c>
      <c r="Q182" s="142">
        <v>0</v>
      </c>
      <c r="R182" s="142">
        <f t="shared" si="32"/>
        <v>0</v>
      </c>
      <c r="S182" s="142">
        <v>0</v>
      </c>
      <c r="T182" s="143">
        <f t="shared" si="33"/>
        <v>0</v>
      </c>
      <c r="AR182" s="144" t="s">
        <v>199</v>
      </c>
      <c r="AT182" s="144" t="s">
        <v>194</v>
      </c>
      <c r="AU182" s="144" t="s">
        <v>89</v>
      </c>
      <c r="AY182" s="18" t="s">
        <v>192</v>
      </c>
      <c r="BE182" s="145">
        <f t="shared" si="34"/>
        <v>0</v>
      </c>
      <c r="BF182" s="145">
        <f t="shared" si="35"/>
        <v>0</v>
      </c>
      <c r="BG182" s="145">
        <f t="shared" si="36"/>
        <v>0</v>
      </c>
      <c r="BH182" s="145">
        <f t="shared" si="37"/>
        <v>0</v>
      </c>
      <c r="BI182" s="145">
        <f t="shared" si="38"/>
        <v>0</v>
      </c>
      <c r="BJ182" s="18" t="s">
        <v>22</v>
      </c>
      <c r="BK182" s="145">
        <f t="shared" si="39"/>
        <v>0</v>
      </c>
      <c r="BL182" s="18" t="s">
        <v>199</v>
      </c>
      <c r="BM182" s="144" t="s">
        <v>2717</v>
      </c>
    </row>
    <row r="183" spans="2:65" s="1" customFormat="1" ht="16.5" customHeight="1" x14ac:dyDescent="0.2">
      <c r="B183" s="33"/>
      <c r="C183" s="133" t="s">
        <v>1895</v>
      </c>
      <c r="D183" s="133" t="s">
        <v>194</v>
      </c>
      <c r="E183" s="134" t="s">
        <v>6817</v>
      </c>
      <c r="F183" s="135" t="s">
        <v>7662</v>
      </c>
      <c r="G183" s="136" t="s">
        <v>869</v>
      </c>
      <c r="H183" s="137">
        <v>20</v>
      </c>
      <c r="I183" s="138"/>
      <c r="J183" s="139">
        <f t="shared" si="30"/>
        <v>0</v>
      </c>
      <c r="K183" s="135" t="s">
        <v>20</v>
      </c>
      <c r="L183" s="33"/>
      <c r="M183" s="140" t="s">
        <v>20</v>
      </c>
      <c r="N183" s="141" t="s">
        <v>51</v>
      </c>
      <c r="P183" s="142">
        <f t="shared" si="31"/>
        <v>0</v>
      </c>
      <c r="Q183" s="142">
        <v>0</v>
      </c>
      <c r="R183" s="142">
        <f t="shared" si="32"/>
        <v>0</v>
      </c>
      <c r="S183" s="142">
        <v>0</v>
      </c>
      <c r="T183" s="143">
        <f t="shared" si="33"/>
        <v>0</v>
      </c>
      <c r="AR183" s="144" t="s">
        <v>199</v>
      </c>
      <c r="AT183" s="144" t="s">
        <v>194</v>
      </c>
      <c r="AU183" s="144" t="s">
        <v>89</v>
      </c>
      <c r="AY183" s="18" t="s">
        <v>192</v>
      </c>
      <c r="BE183" s="145">
        <f t="shared" si="34"/>
        <v>0</v>
      </c>
      <c r="BF183" s="145">
        <f t="shared" si="35"/>
        <v>0</v>
      </c>
      <c r="BG183" s="145">
        <f t="shared" si="36"/>
        <v>0</v>
      </c>
      <c r="BH183" s="145">
        <f t="shared" si="37"/>
        <v>0</v>
      </c>
      <c r="BI183" s="145">
        <f t="shared" si="38"/>
        <v>0</v>
      </c>
      <c r="BJ183" s="18" t="s">
        <v>22</v>
      </c>
      <c r="BK183" s="145">
        <f t="shared" si="39"/>
        <v>0</v>
      </c>
      <c r="BL183" s="18" t="s">
        <v>199</v>
      </c>
      <c r="BM183" s="144" t="s">
        <v>2728</v>
      </c>
    </row>
    <row r="184" spans="2:65" s="1" customFormat="1" ht="16.5" customHeight="1" x14ac:dyDescent="0.2">
      <c r="B184" s="33"/>
      <c r="C184" s="133" t="s">
        <v>1914</v>
      </c>
      <c r="D184" s="133" t="s">
        <v>194</v>
      </c>
      <c r="E184" s="134" t="s">
        <v>6818</v>
      </c>
      <c r="F184" s="135" t="s">
        <v>7663</v>
      </c>
      <c r="G184" s="136" t="s">
        <v>869</v>
      </c>
      <c r="H184" s="137">
        <v>6</v>
      </c>
      <c r="I184" s="138"/>
      <c r="J184" s="139">
        <f t="shared" si="30"/>
        <v>0</v>
      </c>
      <c r="K184" s="135" t="s">
        <v>20</v>
      </c>
      <c r="L184" s="33"/>
      <c r="M184" s="140" t="s">
        <v>20</v>
      </c>
      <c r="N184" s="141" t="s">
        <v>51</v>
      </c>
      <c r="P184" s="142">
        <f t="shared" si="31"/>
        <v>0</v>
      </c>
      <c r="Q184" s="142">
        <v>0</v>
      </c>
      <c r="R184" s="142">
        <f t="shared" si="32"/>
        <v>0</v>
      </c>
      <c r="S184" s="142">
        <v>0</v>
      </c>
      <c r="T184" s="143">
        <f t="shared" si="33"/>
        <v>0</v>
      </c>
      <c r="AR184" s="144" t="s">
        <v>199</v>
      </c>
      <c r="AT184" s="144" t="s">
        <v>194</v>
      </c>
      <c r="AU184" s="144" t="s">
        <v>89</v>
      </c>
      <c r="AY184" s="18" t="s">
        <v>192</v>
      </c>
      <c r="BE184" s="145">
        <f t="shared" si="34"/>
        <v>0</v>
      </c>
      <c r="BF184" s="145">
        <f t="shared" si="35"/>
        <v>0</v>
      </c>
      <c r="BG184" s="145">
        <f t="shared" si="36"/>
        <v>0</v>
      </c>
      <c r="BH184" s="145">
        <f t="shared" si="37"/>
        <v>0</v>
      </c>
      <c r="BI184" s="145">
        <f t="shared" si="38"/>
        <v>0</v>
      </c>
      <c r="BJ184" s="18" t="s">
        <v>22</v>
      </c>
      <c r="BK184" s="145">
        <f t="shared" si="39"/>
        <v>0</v>
      </c>
      <c r="BL184" s="18" t="s">
        <v>199</v>
      </c>
      <c r="BM184" s="144" t="s">
        <v>2746</v>
      </c>
    </row>
    <row r="185" spans="2:65" s="1" customFormat="1" ht="16.5" customHeight="1" x14ac:dyDescent="0.2">
      <c r="B185" s="33"/>
      <c r="C185" s="133" t="s">
        <v>913</v>
      </c>
      <c r="D185" s="133" t="s">
        <v>194</v>
      </c>
      <c r="E185" s="134" t="s">
        <v>6820</v>
      </c>
      <c r="F185" s="135" t="s">
        <v>7664</v>
      </c>
      <c r="G185" s="136" t="s">
        <v>869</v>
      </c>
      <c r="H185" s="137">
        <v>11</v>
      </c>
      <c r="I185" s="138"/>
      <c r="J185" s="139">
        <f t="shared" si="30"/>
        <v>0</v>
      </c>
      <c r="K185" s="135" t="s">
        <v>20</v>
      </c>
      <c r="L185" s="33"/>
      <c r="M185" s="140" t="s">
        <v>20</v>
      </c>
      <c r="N185" s="141" t="s">
        <v>51</v>
      </c>
      <c r="P185" s="142">
        <f t="shared" si="31"/>
        <v>0</v>
      </c>
      <c r="Q185" s="142">
        <v>0</v>
      </c>
      <c r="R185" s="142">
        <f t="shared" si="32"/>
        <v>0</v>
      </c>
      <c r="S185" s="142">
        <v>0</v>
      </c>
      <c r="T185" s="143">
        <f t="shared" si="33"/>
        <v>0</v>
      </c>
      <c r="AR185" s="144" t="s">
        <v>199</v>
      </c>
      <c r="AT185" s="144" t="s">
        <v>194</v>
      </c>
      <c r="AU185" s="144" t="s">
        <v>89</v>
      </c>
      <c r="AY185" s="18" t="s">
        <v>192</v>
      </c>
      <c r="BE185" s="145">
        <f t="shared" si="34"/>
        <v>0</v>
      </c>
      <c r="BF185" s="145">
        <f t="shared" si="35"/>
        <v>0</v>
      </c>
      <c r="BG185" s="145">
        <f t="shared" si="36"/>
        <v>0</v>
      </c>
      <c r="BH185" s="145">
        <f t="shared" si="37"/>
        <v>0</v>
      </c>
      <c r="BI185" s="145">
        <f t="shared" si="38"/>
        <v>0</v>
      </c>
      <c r="BJ185" s="18" t="s">
        <v>22</v>
      </c>
      <c r="BK185" s="145">
        <f t="shared" si="39"/>
        <v>0</v>
      </c>
      <c r="BL185" s="18" t="s">
        <v>199</v>
      </c>
      <c r="BM185" s="144" t="s">
        <v>2842</v>
      </c>
    </row>
    <row r="186" spans="2:65" s="1" customFormat="1" ht="16.5" customHeight="1" x14ac:dyDescent="0.2">
      <c r="B186" s="33"/>
      <c r="C186" s="133" t="s">
        <v>918</v>
      </c>
      <c r="D186" s="133" t="s">
        <v>194</v>
      </c>
      <c r="E186" s="134" t="s">
        <v>6821</v>
      </c>
      <c r="F186" s="135" t="s">
        <v>7665</v>
      </c>
      <c r="G186" s="136" t="s">
        <v>869</v>
      </c>
      <c r="H186" s="137">
        <v>3</v>
      </c>
      <c r="I186" s="138"/>
      <c r="J186" s="139">
        <f t="shared" si="30"/>
        <v>0</v>
      </c>
      <c r="K186" s="135" t="s">
        <v>20</v>
      </c>
      <c r="L186" s="33"/>
      <c r="M186" s="140" t="s">
        <v>20</v>
      </c>
      <c r="N186" s="141" t="s">
        <v>51</v>
      </c>
      <c r="P186" s="142">
        <f t="shared" si="31"/>
        <v>0</v>
      </c>
      <c r="Q186" s="142">
        <v>0</v>
      </c>
      <c r="R186" s="142">
        <f t="shared" si="32"/>
        <v>0</v>
      </c>
      <c r="S186" s="142">
        <v>0</v>
      </c>
      <c r="T186" s="143">
        <f t="shared" si="33"/>
        <v>0</v>
      </c>
      <c r="AR186" s="144" t="s">
        <v>199</v>
      </c>
      <c r="AT186" s="144" t="s">
        <v>194</v>
      </c>
      <c r="AU186" s="144" t="s">
        <v>89</v>
      </c>
      <c r="AY186" s="18" t="s">
        <v>192</v>
      </c>
      <c r="BE186" s="145">
        <f t="shared" si="34"/>
        <v>0</v>
      </c>
      <c r="BF186" s="145">
        <f t="shared" si="35"/>
        <v>0</v>
      </c>
      <c r="BG186" s="145">
        <f t="shared" si="36"/>
        <v>0</v>
      </c>
      <c r="BH186" s="145">
        <f t="shared" si="37"/>
        <v>0</v>
      </c>
      <c r="BI186" s="145">
        <f t="shared" si="38"/>
        <v>0</v>
      </c>
      <c r="BJ186" s="18" t="s">
        <v>22</v>
      </c>
      <c r="BK186" s="145">
        <f t="shared" si="39"/>
        <v>0</v>
      </c>
      <c r="BL186" s="18" t="s">
        <v>199</v>
      </c>
      <c r="BM186" s="144" t="s">
        <v>2853</v>
      </c>
    </row>
    <row r="187" spans="2:65" s="1" customFormat="1" ht="16.5" customHeight="1" x14ac:dyDescent="0.2">
      <c r="B187" s="33"/>
      <c r="C187" s="133" t="s">
        <v>924</v>
      </c>
      <c r="D187" s="133" t="s">
        <v>194</v>
      </c>
      <c r="E187" s="134" t="s">
        <v>6823</v>
      </c>
      <c r="F187" s="135" t="s">
        <v>7666</v>
      </c>
      <c r="G187" s="136" t="s">
        <v>869</v>
      </c>
      <c r="H187" s="137">
        <v>1</v>
      </c>
      <c r="I187" s="138"/>
      <c r="J187" s="139">
        <f t="shared" si="30"/>
        <v>0</v>
      </c>
      <c r="K187" s="135" t="s">
        <v>20</v>
      </c>
      <c r="L187" s="33"/>
      <c r="M187" s="140" t="s">
        <v>20</v>
      </c>
      <c r="N187" s="141" t="s">
        <v>51</v>
      </c>
      <c r="P187" s="142">
        <f t="shared" si="31"/>
        <v>0</v>
      </c>
      <c r="Q187" s="142">
        <v>0</v>
      </c>
      <c r="R187" s="142">
        <f t="shared" si="32"/>
        <v>0</v>
      </c>
      <c r="S187" s="142">
        <v>0</v>
      </c>
      <c r="T187" s="143">
        <f t="shared" si="33"/>
        <v>0</v>
      </c>
      <c r="AR187" s="144" t="s">
        <v>199</v>
      </c>
      <c r="AT187" s="144" t="s">
        <v>194</v>
      </c>
      <c r="AU187" s="144" t="s">
        <v>89</v>
      </c>
      <c r="AY187" s="18" t="s">
        <v>192</v>
      </c>
      <c r="BE187" s="145">
        <f t="shared" si="34"/>
        <v>0</v>
      </c>
      <c r="BF187" s="145">
        <f t="shared" si="35"/>
        <v>0</v>
      </c>
      <c r="BG187" s="145">
        <f t="shared" si="36"/>
        <v>0</v>
      </c>
      <c r="BH187" s="145">
        <f t="shared" si="37"/>
        <v>0</v>
      </c>
      <c r="BI187" s="145">
        <f t="shared" si="38"/>
        <v>0</v>
      </c>
      <c r="BJ187" s="18" t="s">
        <v>22</v>
      </c>
      <c r="BK187" s="145">
        <f t="shared" si="39"/>
        <v>0</v>
      </c>
      <c r="BL187" s="18" t="s">
        <v>199</v>
      </c>
      <c r="BM187" s="144" t="s">
        <v>2876</v>
      </c>
    </row>
    <row r="188" spans="2:65" s="1" customFormat="1" ht="16.5" customHeight="1" x14ac:dyDescent="0.2">
      <c r="B188" s="33"/>
      <c r="C188" s="133" t="s">
        <v>936</v>
      </c>
      <c r="D188" s="133" t="s">
        <v>194</v>
      </c>
      <c r="E188" s="134" t="s">
        <v>6824</v>
      </c>
      <c r="F188" s="135" t="s">
        <v>7667</v>
      </c>
      <c r="G188" s="136" t="s">
        <v>869</v>
      </c>
      <c r="H188" s="137">
        <v>7</v>
      </c>
      <c r="I188" s="138"/>
      <c r="J188" s="139">
        <f t="shared" si="30"/>
        <v>0</v>
      </c>
      <c r="K188" s="135" t="s">
        <v>20</v>
      </c>
      <c r="L188" s="33"/>
      <c r="M188" s="140" t="s">
        <v>20</v>
      </c>
      <c r="N188" s="141" t="s">
        <v>51</v>
      </c>
      <c r="P188" s="142">
        <f t="shared" si="31"/>
        <v>0</v>
      </c>
      <c r="Q188" s="142">
        <v>0</v>
      </c>
      <c r="R188" s="142">
        <f t="shared" si="32"/>
        <v>0</v>
      </c>
      <c r="S188" s="142">
        <v>0</v>
      </c>
      <c r="T188" s="143">
        <f t="shared" si="33"/>
        <v>0</v>
      </c>
      <c r="AR188" s="144" t="s">
        <v>199</v>
      </c>
      <c r="AT188" s="144" t="s">
        <v>194</v>
      </c>
      <c r="AU188" s="144" t="s">
        <v>89</v>
      </c>
      <c r="AY188" s="18" t="s">
        <v>192</v>
      </c>
      <c r="BE188" s="145">
        <f t="shared" si="34"/>
        <v>0</v>
      </c>
      <c r="BF188" s="145">
        <f t="shared" si="35"/>
        <v>0</v>
      </c>
      <c r="BG188" s="145">
        <f t="shared" si="36"/>
        <v>0</v>
      </c>
      <c r="BH188" s="145">
        <f t="shared" si="37"/>
        <v>0</v>
      </c>
      <c r="BI188" s="145">
        <f t="shared" si="38"/>
        <v>0</v>
      </c>
      <c r="BJ188" s="18" t="s">
        <v>22</v>
      </c>
      <c r="BK188" s="145">
        <f t="shared" si="39"/>
        <v>0</v>
      </c>
      <c r="BL188" s="18" t="s">
        <v>199</v>
      </c>
      <c r="BM188" s="144" t="s">
        <v>2889</v>
      </c>
    </row>
    <row r="189" spans="2:65" s="1" customFormat="1" ht="16.5" customHeight="1" x14ac:dyDescent="0.2">
      <c r="B189" s="33"/>
      <c r="C189" s="133" t="s">
        <v>956</v>
      </c>
      <c r="D189" s="133" t="s">
        <v>194</v>
      </c>
      <c r="E189" s="134" t="s">
        <v>6825</v>
      </c>
      <c r="F189" s="135" t="s">
        <v>7668</v>
      </c>
      <c r="G189" s="136" t="s">
        <v>869</v>
      </c>
      <c r="H189" s="137">
        <v>283</v>
      </c>
      <c r="I189" s="138"/>
      <c r="J189" s="139">
        <f t="shared" si="30"/>
        <v>0</v>
      </c>
      <c r="K189" s="135" t="s">
        <v>20</v>
      </c>
      <c r="L189" s="33"/>
      <c r="M189" s="140" t="s">
        <v>20</v>
      </c>
      <c r="N189" s="141" t="s">
        <v>51</v>
      </c>
      <c r="P189" s="142">
        <f t="shared" si="31"/>
        <v>0</v>
      </c>
      <c r="Q189" s="142">
        <v>0</v>
      </c>
      <c r="R189" s="142">
        <f t="shared" si="32"/>
        <v>0</v>
      </c>
      <c r="S189" s="142">
        <v>0</v>
      </c>
      <c r="T189" s="143">
        <f t="shared" si="33"/>
        <v>0</v>
      </c>
      <c r="AR189" s="144" t="s">
        <v>199</v>
      </c>
      <c r="AT189" s="144" t="s">
        <v>194</v>
      </c>
      <c r="AU189" s="144" t="s">
        <v>89</v>
      </c>
      <c r="AY189" s="18" t="s">
        <v>192</v>
      </c>
      <c r="BE189" s="145">
        <f t="shared" si="34"/>
        <v>0</v>
      </c>
      <c r="BF189" s="145">
        <f t="shared" si="35"/>
        <v>0</v>
      </c>
      <c r="BG189" s="145">
        <f t="shared" si="36"/>
        <v>0</v>
      </c>
      <c r="BH189" s="145">
        <f t="shared" si="37"/>
        <v>0</v>
      </c>
      <c r="BI189" s="145">
        <f t="shared" si="38"/>
        <v>0</v>
      </c>
      <c r="BJ189" s="18" t="s">
        <v>22</v>
      </c>
      <c r="BK189" s="145">
        <f t="shared" si="39"/>
        <v>0</v>
      </c>
      <c r="BL189" s="18" t="s">
        <v>199</v>
      </c>
      <c r="BM189" s="144" t="s">
        <v>2904</v>
      </c>
    </row>
    <row r="190" spans="2:65" s="1" customFormat="1" ht="16.5" customHeight="1" x14ac:dyDescent="0.2">
      <c r="B190" s="33"/>
      <c r="C190" s="133" t="s">
        <v>981</v>
      </c>
      <c r="D190" s="133" t="s">
        <v>194</v>
      </c>
      <c r="E190" s="134" t="s">
        <v>6826</v>
      </c>
      <c r="F190" s="135" t="s">
        <v>7669</v>
      </c>
      <c r="G190" s="136" t="s">
        <v>869</v>
      </c>
      <c r="H190" s="137">
        <v>120</v>
      </c>
      <c r="I190" s="138"/>
      <c r="J190" s="139">
        <f t="shared" si="30"/>
        <v>0</v>
      </c>
      <c r="K190" s="135" t="s">
        <v>20</v>
      </c>
      <c r="L190" s="33"/>
      <c r="M190" s="140" t="s">
        <v>20</v>
      </c>
      <c r="N190" s="141" t="s">
        <v>51</v>
      </c>
      <c r="P190" s="142">
        <f t="shared" si="31"/>
        <v>0</v>
      </c>
      <c r="Q190" s="142">
        <v>0</v>
      </c>
      <c r="R190" s="142">
        <f t="shared" si="32"/>
        <v>0</v>
      </c>
      <c r="S190" s="142">
        <v>0</v>
      </c>
      <c r="T190" s="143">
        <f t="shared" si="33"/>
        <v>0</v>
      </c>
      <c r="AR190" s="144" t="s">
        <v>199</v>
      </c>
      <c r="AT190" s="144" t="s">
        <v>194</v>
      </c>
      <c r="AU190" s="144" t="s">
        <v>89</v>
      </c>
      <c r="AY190" s="18" t="s">
        <v>192</v>
      </c>
      <c r="BE190" s="145">
        <f t="shared" si="34"/>
        <v>0</v>
      </c>
      <c r="BF190" s="145">
        <f t="shared" si="35"/>
        <v>0</v>
      </c>
      <c r="BG190" s="145">
        <f t="shared" si="36"/>
        <v>0</v>
      </c>
      <c r="BH190" s="145">
        <f t="shared" si="37"/>
        <v>0</v>
      </c>
      <c r="BI190" s="145">
        <f t="shared" si="38"/>
        <v>0</v>
      </c>
      <c r="BJ190" s="18" t="s">
        <v>22</v>
      </c>
      <c r="BK190" s="145">
        <f t="shared" si="39"/>
        <v>0</v>
      </c>
      <c r="BL190" s="18" t="s">
        <v>199</v>
      </c>
      <c r="BM190" s="144" t="s">
        <v>2914</v>
      </c>
    </row>
    <row r="191" spans="2:65" s="1" customFormat="1" ht="16.5" customHeight="1" x14ac:dyDescent="0.2">
      <c r="B191" s="33"/>
      <c r="C191" s="133" t="s">
        <v>988</v>
      </c>
      <c r="D191" s="133" t="s">
        <v>194</v>
      </c>
      <c r="E191" s="134" t="s">
        <v>6828</v>
      </c>
      <c r="F191" s="135" t="s">
        <v>7670</v>
      </c>
      <c r="G191" s="136" t="s">
        <v>869</v>
      </c>
      <c r="H191" s="137">
        <v>30</v>
      </c>
      <c r="I191" s="138"/>
      <c r="J191" s="139">
        <f t="shared" si="30"/>
        <v>0</v>
      </c>
      <c r="K191" s="135" t="s">
        <v>20</v>
      </c>
      <c r="L191" s="33"/>
      <c r="M191" s="140" t="s">
        <v>20</v>
      </c>
      <c r="N191" s="141" t="s">
        <v>51</v>
      </c>
      <c r="P191" s="142">
        <f t="shared" si="31"/>
        <v>0</v>
      </c>
      <c r="Q191" s="142">
        <v>0</v>
      </c>
      <c r="R191" s="142">
        <f t="shared" si="32"/>
        <v>0</v>
      </c>
      <c r="S191" s="142">
        <v>0</v>
      </c>
      <c r="T191" s="143">
        <f t="shared" si="33"/>
        <v>0</v>
      </c>
      <c r="AR191" s="144" t="s">
        <v>199</v>
      </c>
      <c r="AT191" s="144" t="s">
        <v>194</v>
      </c>
      <c r="AU191" s="144" t="s">
        <v>89</v>
      </c>
      <c r="AY191" s="18" t="s">
        <v>192</v>
      </c>
      <c r="BE191" s="145">
        <f t="shared" si="34"/>
        <v>0</v>
      </c>
      <c r="BF191" s="145">
        <f t="shared" si="35"/>
        <v>0</v>
      </c>
      <c r="BG191" s="145">
        <f t="shared" si="36"/>
        <v>0</v>
      </c>
      <c r="BH191" s="145">
        <f t="shared" si="37"/>
        <v>0</v>
      </c>
      <c r="BI191" s="145">
        <f t="shared" si="38"/>
        <v>0</v>
      </c>
      <c r="BJ191" s="18" t="s">
        <v>22</v>
      </c>
      <c r="BK191" s="145">
        <f t="shared" si="39"/>
        <v>0</v>
      </c>
      <c r="BL191" s="18" t="s">
        <v>199</v>
      </c>
      <c r="BM191" s="144" t="s">
        <v>4996</v>
      </c>
    </row>
    <row r="192" spans="2:65" s="1" customFormat="1" ht="16.5" customHeight="1" x14ac:dyDescent="0.2">
      <c r="B192" s="33"/>
      <c r="C192" s="133" t="s">
        <v>1003</v>
      </c>
      <c r="D192" s="133" t="s">
        <v>194</v>
      </c>
      <c r="E192" s="134" t="s">
        <v>7671</v>
      </c>
      <c r="F192" s="135" t="s">
        <v>7672</v>
      </c>
      <c r="G192" s="136" t="s">
        <v>869</v>
      </c>
      <c r="H192" s="137">
        <v>10</v>
      </c>
      <c r="I192" s="138"/>
      <c r="J192" s="139">
        <f t="shared" si="30"/>
        <v>0</v>
      </c>
      <c r="K192" s="135" t="s">
        <v>20</v>
      </c>
      <c r="L192" s="33"/>
      <c r="M192" s="140" t="s">
        <v>20</v>
      </c>
      <c r="N192" s="141" t="s">
        <v>51</v>
      </c>
      <c r="P192" s="142">
        <f t="shared" si="31"/>
        <v>0</v>
      </c>
      <c r="Q192" s="142">
        <v>0</v>
      </c>
      <c r="R192" s="142">
        <f t="shared" si="32"/>
        <v>0</v>
      </c>
      <c r="S192" s="142">
        <v>0</v>
      </c>
      <c r="T192" s="143">
        <f t="shared" si="33"/>
        <v>0</v>
      </c>
      <c r="AR192" s="144" t="s">
        <v>199</v>
      </c>
      <c r="AT192" s="144" t="s">
        <v>194</v>
      </c>
      <c r="AU192" s="144" t="s">
        <v>89</v>
      </c>
      <c r="AY192" s="18" t="s">
        <v>192</v>
      </c>
      <c r="BE192" s="145">
        <f t="shared" si="34"/>
        <v>0</v>
      </c>
      <c r="BF192" s="145">
        <f t="shared" si="35"/>
        <v>0</v>
      </c>
      <c r="BG192" s="145">
        <f t="shared" si="36"/>
        <v>0</v>
      </c>
      <c r="BH192" s="145">
        <f t="shared" si="37"/>
        <v>0</v>
      </c>
      <c r="BI192" s="145">
        <f t="shared" si="38"/>
        <v>0</v>
      </c>
      <c r="BJ192" s="18" t="s">
        <v>22</v>
      </c>
      <c r="BK192" s="145">
        <f t="shared" si="39"/>
        <v>0</v>
      </c>
      <c r="BL192" s="18" t="s">
        <v>199</v>
      </c>
      <c r="BM192" s="144" t="s">
        <v>2934</v>
      </c>
    </row>
    <row r="193" spans="2:65" s="1" customFormat="1" ht="16.5" customHeight="1" x14ac:dyDescent="0.2">
      <c r="B193" s="33"/>
      <c r="C193" s="133" t="s">
        <v>1015</v>
      </c>
      <c r="D193" s="133" t="s">
        <v>194</v>
      </c>
      <c r="E193" s="134" t="s">
        <v>7673</v>
      </c>
      <c r="F193" s="135" t="s">
        <v>7674</v>
      </c>
      <c r="G193" s="136" t="s">
        <v>869</v>
      </c>
      <c r="H193" s="137">
        <v>60</v>
      </c>
      <c r="I193" s="138"/>
      <c r="J193" s="139">
        <f t="shared" si="30"/>
        <v>0</v>
      </c>
      <c r="K193" s="135" t="s">
        <v>20</v>
      </c>
      <c r="L193" s="33"/>
      <c r="M193" s="140" t="s">
        <v>20</v>
      </c>
      <c r="N193" s="141" t="s">
        <v>51</v>
      </c>
      <c r="P193" s="142">
        <f t="shared" si="31"/>
        <v>0</v>
      </c>
      <c r="Q193" s="142">
        <v>0</v>
      </c>
      <c r="R193" s="142">
        <f t="shared" si="32"/>
        <v>0</v>
      </c>
      <c r="S193" s="142">
        <v>0</v>
      </c>
      <c r="T193" s="143">
        <f t="shared" si="33"/>
        <v>0</v>
      </c>
      <c r="AR193" s="144" t="s">
        <v>199</v>
      </c>
      <c r="AT193" s="144" t="s">
        <v>194</v>
      </c>
      <c r="AU193" s="144" t="s">
        <v>89</v>
      </c>
      <c r="AY193" s="18" t="s">
        <v>192</v>
      </c>
      <c r="BE193" s="145">
        <f t="shared" si="34"/>
        <v>0</v>
      </c>
      <c r="BF193" s="145">
        <f t="shared" si="35"/>
        <v>0</v>
      </c>
      <c r="BG193" s="145">
        <f t="shared" si="36"/>
        <v>0</v>
      </c>
      <c r="BH193" s="145">
        <f t="shared" si="37"/>
        <v>0</v>
      </c>
      <c r="BI193" s="145">
        <f t="shared" si="38"/>
        <v>0</v>
      </c>
      <c r="BJ193" s="18" t="s">
        <v>22</v>
      </c>
      <c r="BK193" s="145">
        <f t="shared" si="39"/>
        <v>0</v>
      </c>
      <c r="BL193" s="18" t="s">
        <v>199</v>
      </c>
      <c r="BM193" s="144" t="s">
        <v>2944</v>
      </c>
    </row>
    <row r="194" spans="2:65" s="1" customFormat="1" ht="16.5" customHeight="1" x14ac:dyDescent="0.2">
      <c r="B194" s="33"/>
      <c r="C194" s="133" t="s">
        <v>1043</v>
      </c>
      <c r="D194" s="133" t="s">
        <v>194</v>
      </c>
      <c r="E194" s="134" t="s">
        <v>7675</v>
      </c>
      <c r="F194" s="135" t="s">
        <v>7676</v>
      </c>
      <c r="G194" s="136" t="s">
        <v>869</v>
      </c>
      <c r="H194" s="137">
        <v>10</v>
      </c>
      <c r="I194" s="138"/>
      <c r="J194" s="139">
        <f t="shared" si="30"/>
        <v>0</v>
      </c>
      <c r="K194" s="135" t="s">
        <v>20</v>
      </c>
      <c r="L194" s="33"/>
      <c r="M194" s="140" t="s">
        <v>20</v>
      </c>
      <c r="N194" s="141" t="s">
        <v>51</v>
      </c>
      <c r="P194" s="142">
        <f t="shared" si="31"/>
        <v>0</v>
      </c>
      <c r="Q194" s="142">
        <v>0</v>
      </c>
      <c r="R194" s="142">
        <f t="shared" si="32"/>
        <v>0</v>
      </c>
      <c r="S194" s="142">
        <v>0</v>
      </c>
      <c r="T194" s="143">
        <f t="shared" si="33"/>
        <v>0</v>
      </c>
      <c r="AR194" s="144" t="s">
        <v>199</v>
      </c>
      <c r="AT194" s="144" t="s">
        <v>194</v>
      </c>
      <c r="AU194" s="144" t="s">
        <v>89</v>
      </c>
      <c r="AY194" s="18" t="s">
        <v>192</v>
      </c>
      <c r="BE194" s="145">
        <f t="shared" si="34"/>
        <v>0</v>
      </c>
      <c r="BF194" s="145">
        <f t="shared" si="35"/>
        <v>0</v>
      </c>
      <c r="BG194" s="145">
        <f t="shared" si="36"/>
        <v>0</v>
      </c>
      <c r="BH194" s="145">
        <f t="shared" si="37"/>
        <v>0</v>
      </c>
      <c r="BI194" s="145">
        <f t="shared" si="38"/>
        <v>0</v>
      </c>
      <c r="BJ194" s="18" t="s">
        <v>22</v>
      </c>
      <c r="BK194" s="145">
        <f t="shared" si="39"/>
        <v>0</v>
      </c>
      <c r="BL194" s="18" t="s">
        <v>199</v>
      </c>
      <c r="BM194" s="144" t="s">
        <v>2954</v>
      </c>
    </row>
    <row r="195" spans="2:65" s="1" customFormat="1" ht="16.5" customHeight="1" x14ac:dyDescent="0.2">
      <c r="B195" s="33"/>
      <c r="C195" s="133" t="s">
        <v>1052</v>
      </c>
      <c r="D195" s="133" t="s">
        <v>194</v>
      </c>
      <c r="E195" s="134" t="s">
        <v>7677</v>
      </c>
      <c r="F195" s="135" t="s">
        <v>7678</v>
      </c>
      <c r="G195" s="136" t="s">
        <v>869</v>
      </c>
      <c r="H195" s="137">
        <v>45</v>
      </c>
      <c r="I195" s="138"/>
      <c r="J195" s="139">
        <f t="shared" si="30"/>
        <v>0</v>
      </c>
      <c r="K195" s="135" t="s">
        <v>20</v>
      </c>
      <c r="L195" s="33"/>
      <c r="M195" s="140" t="s">
        <v>20</v>
      </c>
      <c r="N195" s="141" t="s">
        <v>51</v>
      </c>
      <c r="P195" s="142">
        <f t="shared" si="31"/>
        <v>0</v>
      </c>
      <c r="Q195" s="142">
        <v>0</v>
      </c>
      <c r="R195" s="142">
        <f t="shared" si="32"/>
        <v>0</v>
      </c>
      <c r="S195" s="142">
        <v>0</v>
      </c>
      <c r="T195" s="143">
        <f t="shared" si="33"/>
        <v>0</v>
      </c>
      <c r="AR195" s="144" t="s">
        <v>199</v>
      </c>
      <c r="AT195" s="144" t="s">
        <v>194</v>
      </c>
      <c r="AU195" s="144" t="s">
        <v>89</v>
      </c>
      <c r="AY195" s="18" t="s">
        <v>192</v>
      </c>
      <c r="BE195" s="145">
        <f t="shared" si="34"/>
        <v>0</v>
      </c>
      <c r="BF195" s="145">
        <f t="shared" si="35"/>
        <v>0</v>
      </c>
      <c r="BG195" s="145">
        <f t="shared" si="36"/>
        <v>0</v>
      </c>
      <c r="BH195" s="145">
        <f t="shared" si="37"/>
        <v>0</v>
      </c>
      <c r="BI195" s="145">
        <f t="shared" si="38"/>
        <v>0</v>
      </c>
      <c r="BJ195" s="18" t="s">
        <v>22</v>
      </c>
      <c r="BK195" s="145">
        <f t="shared" si="39"/>
        <v>0</v>
      </c>
      <c r="BL195" s="18" t="s">
        <v>199</v>
      </c>
      <c r="BM195" s="144" t="s">
        <v>2965</v>
      </c>
    </row>
    <row r="196" spans="2:65" s="1" customFormat="1" ht="16.5" customHeight="1" x14ac:dyDescent="0.2">
      <c r="B196" s="33"/>
      <c r="C196" s="133" t="s">
        <v>1070</v>
      </c>
      <c r="D196" s="133" t="s">
        <v>194</v>
      </c>
      <c r="E196" s="134" t="s">
        <v>7679</v>
      </c>
      <c r="F196" s="135" t="s">
        <v>7680</v>
      </c>
      <c r="G196" s="136" t="s">
        <v>869</v>
      </c>
      <c r="H196" s="137">
        <v>4</v>
      </c>
      <c r="I196" s="138"/>
      <c r="J196" s="139">
        <f t="shared" si="30"/>
        <v>0</v>
      </c>
      <c r="K196" s="135" t="s">
        <v>20</v>
      </c>
      <c r="L196" s="33"/>
      <c r="M196" s="140" t="s">
        <v>20</v>
      </c>
      <c r="N196" s="141" t="s">
        <v>51</v>
      </c>
      <c r="P196" s="142">
        <f t="shared" si="31"/>
        <v>0</v>
      </c>
      <c r="Q196" s="142">
        <v>0</v>
      </c>
      <c r="R196" s="142">
        <f t="shared" si="32"/>
        <v>0</v>
      </c>
      <c r="S196" s="142">
        <v>0</v>
      </c>
      <c r="T196" s="143">
        <f t="shared" si="33"/>
        <v>0</v>
      </c>
      <c r="AR196" s="144" t="s">
        <v>199</v>
      </c>
      <c r="AT196" s="144" t="s">
        <v>194</v>
      </c>
      <c r="AU196" s="144" t="s">
        <v>89</v>
      </c>
      <c r="AY196" s="18" t="s">
        <v>192</v>
      </c>
      <c r="BE196" s="145">
        <f t="shared" si="34"/>
        <v>0</v>
      </c>
      <c r="BF196" s="145">
        <f t="shared" si="35"/>
        <v>0</v>
      </c>
      <c r="BG196" s="145">
        <f t="shared" si="36"/>
        <v>0</v>
      </c>
      <c r="BH196" s="145">
        <f t="shared" si="37"/>
        <v>0</v>
      </c>
      <c r="BI196" s="145">
        <f t="shared" si="38"/>
        <v>0</v>
      </c>
      <c r="BJ196" s="18" t="s">
        <v>22</v>
      </c>
      <c r="BK196" s="145">
        <f t="shared" si="39"/>
        <v>0</v>
      </c>
      <c r="BL196" s="18" t="s">
        <v>199</v>
      </c>
      <c r="BM196" s="144" t="s">
        <v>2979</v>
      </c>
    </row>
    <row r="197" spans="2:65" s="1" customFormat="1" ht="16.5" customHeight="1" x14ac:dyDescent="0.2">
      <c r="B197" s="33"/>
      <c r="C197" s="133" t="s">
        <v>28</v>
      </c>
      <c r="D197" s="133" t="s">
        <v>194</v>
      </c>
      <c r="E197" s="134" t="s">
        <v>7681</v>
      </c>
      <c r="F197" s="135" t="s">
        <v>7682</v>
      </c>
      <c r="G197" s="136" t="s">
        <v>869</v>
      </c>
      <c r="H197" s="137">
        <v>4</v>
      </c>
      <c r="I197" s="138"/>
      <c r="J197" s="139">
        <f t="shared" si="30"/>
        <v>0</v>
      </c>
      <c r="K197" s="135" t="s">
        <v>20</v>
      </c>
      <c r="L197" s="33"/>
      <c r="M197" s="140" t="s">
        <v>20</v>
      </c>
      <c r="N197" s="141" t="s">
        <v>51</v>
      </c>
      <c r="P197" s="142">
        <f t="shared" si="31"/>
        <v>0</v>
      </c>
      <c r="Q197" s="142">
        <v>0</v>
      </c>
      <c r="R197" s="142">
        <f t="shared" si="32"/>
        <v>0</v>
      </c>
      <c r="S197" s="142">
        <v>0</v>
      </c>
      <c r="T197" s="143">
        <f t="shared" si="33"/>
        <v>0</v>
      </c>
      <c r="AR197" s="144" t="s">
        <v>199</v>
      </c>
      <c r="AT197" s="144" t="s">
        <v>194</v>
      </c>
      <c r="AU197" s="144" t="s">
        <v>89</v>
      </c>
      <c r="AY197" s="18" t="s">
        <v>192</v>
      </c>
      <c r="BE197" s="145">
        <f t="shared" si="34"/>
        <v>0</v>
      </c>
      <c r="BF197" s="145">
        <f t="shared" si="35"/>
        <v>0</v>
      </c>
      <c r="BG197" s="145">
        <f t="shared" si="36"/>
        <v>0</v>
      </c>
      <c r="BH197" s="145">
        <f t="shared" si="37"/>
        <v>0</v>
      </c>
      <c r="BI197" s="145">
        <f t="shared" si="38"/>
        <v>0</v>
      </c>
      <c r="BJ197" s="18" t="s">
        <v>22</v>
      </c>
      <c r="BK197" s="145">
        <f t="shared" si="39"/>
        <v>0</v>
      </c>
      <c r="BL197" s="18" t="s">
        <v>199</v>
      </c>
      <c r="BM197" s="144" t="s">
        <v>2989</v>
      </c>
    </row>
    <row r="198" spans="2:65" s="1" customFormat="1" ht="16.5" customHeight="1" x14ac:dyDescent="0.2">
      <c r="B198" s="33"/>
      <c r="C198" s="133" t="s">
        <v>1083</v>
      </c>
      <c r="D198" s="133" t="s">
        <v>194</v>
      </c>
      <c r="E198" s="134" t="s">
        <v>7683</v>
      </c>
      <c r="F198" s="135" t="s">
        <v>7684</v>
      </c>
      <c r="G198" s="136" t="s">
        <v>869</v>
      </c>
      <c r="H198" s="137">
        <v>11</v>
      </c>
      <c r="I198" s="138"/>
      <c r="J198" s="139">
        <f t="shared" si="30"/>
        <v>0</v>
      </c>
      <c r="K198" s="135" t="s">
        <v>20</v>
      </c>
      <c r="L198" s="33"/>
      <c r="M198" s="140" t="s">
        <v>20</v>
      </c>
      <c r="N198" s="141" t="s">
        <v>51</v>
      </c>
      <c r="P198" s="142">
        <f t="shared" si="31"/>
        <v>0</v>
      </c>
      <c r="Q198" s="142">
        <v>0</v>
      </c>
      <c r="R198" s="142">
        <f t="shared" si="32"/>
        <v>0</v>
      </c>
      <c r="S198" s="142">
        <v>0</v>
      </c>
      <c r="T198" s="143">
        <f t="shared" si="33"/>
        <v>0</v>
      </c>
      <c r="AR198" s="144" t="s">
        <v>199</v>
      </c>
      <c r="AT198" s="144" t="s">
        <v>194</v>
      </c>
      <c r="AU198" s="144" t="s">
        <v>89</v>
      </c>
      <c r="AY198" s="18" t="s">
        <v>192</v>
      </c>
      <c r="BE198" s="145">
        <f t="shared" si="34"/>
        <v>0</v>
      </c>
      <c r="BF198" s="145">
        <f t="shared" si="35"/>
        <v>0</v>
      </c>
      <c r="BG198" s="145">
        <f t="shared" si="36"/>
        <v>0</v>
      </c>
      <c r="BH198" s="145">
        <f t="shared" si="37"/>
        <v>0</v>
      </c>
      <c r="BI198" s="145">
        <f t="shared" si="38"/>
        <v>0</v>
      </c>
      <c r="BJ198" s="18" t="s">
        <v>22</v>
      </c>
      <c r="BK198" s="145">
        <f t="shared" si="39"/>
        <v>0</v>
      </c>
      <c r="BL198" s="18" t="s">
        <v>199</v>
      </c>
      <c r="BM198" s="144" t="s">
        <v>2999</v>
      </c>
    </row>
    <row r="199" spans="2:65" s="1" customFormat="1" ht="16.5" customHeight="1" x14ac:dyDescent="0.2">
      <c r="B199" s="33"/>
      <c r="C199" s="133" t="s">
        <v>1096</v>
      </c>
      <c r="D199" s="133" t="s">
        <v>194</v>
      </c>
      <c r="E199" s="134" t="s">
        <v>7685</v>
      </c>
      <c r="F199" s="135" t="s">
        <v>7686</v>
      </c>
      <c r="G199" s="136" t="s">
        <v>869</v>
      </c>
      <c r="H199" s="137">
        <v>6</v>
      </c>
      <c r="I199" s="138"/>
      <c r="J199" s="139">
        <f t="shared" si="30"/>
        <v>0</v>
      </c>
      <c r="K199" s="135" t="s">
        <v>20</v>
      </c>
      <c r="L199" s="33"/>
      <c r="M199" s="140" t="s">
        <v>20</v>
      </c>
      <c r="N199" s="141" t="s">
        <v>51</v>
      </c>
      <c r="P199" s="142">
        <f t="shared" si="31"/>
        <v>0</v>
      </c>
      <c r="Q199" s="142">
        <v>0</v>
      </c>
      <c r="R199" s="142">
        <f t="shared" si="32"/>
        <v>0</v>
      </c>
      <c r="S199" s="142">
        <v>0</v>
      </c>
      <c r="T199" s="143">
        <f t="shared" si="33"/>
        <v>0</v>
      </c>
      <c r="AR199" s="144" t="s">
        <v>199</v>
      </c>
      <c r="AT199" s="144" t="s">
        <v>194</v>
      </c>
      <c r="AU199" s="144" t="s">
        <v>89</v>
      </c>
      <c r="AY199" s="18" t="s">
        <v>192</v>
      </c>
      <c r="BE199" s="145">
        <f t="shared" si="34"/>
        <v>0</v>
      </c>
      <c r="BF199" s="145">
        <f t="shared" si="35"/>
        <v>0</v>
      </c>
      <c r="BG199" s="145">
        <f t="shared" si="36"/>
        <v>0</v>
      </c>
      <c r="BH199" s="145">
        <f t="shared" si="37"/>
        <v>0</v>
      </c>
      <c r="BI199" s="145">
        <f t="shared" si="38"/>
        <v>0</v>
      </c>
      <c r="BJ199" s="18" t="s">
        <v>22</v>
      </c>
      <c r="BK199" s="145">
        <f t="shared" si="39"/>
        <v>0</v>
      </c>
      <c r="BL199" s="18" t="s">
        <v>199</v>
      </c>
      <c r="BM199" s="144" t="s">
        <v>3007</v>
      </c>
    </row>
    <row r="200" spans="2:65" s="1" customFormat="1" ht="16.5" customHeight="1" x14ac:dyDescent="0.2">
      <c r="B200" s="33"/>
      <c r="C200" s="133" t="s">
        <v>1105</v>
      </c>
      <c r="D200" s="133" t="s">
        <v>194</v>
      </c>
      <c r="E200" s="134" t="s">
        <v>7687</v>
      </c>
      <c r="F200" s="135" t="s">
        <v>7688</v>
      </c>
      <c r="G200" s="136" t="s">
        <v>869</v>
      </c>
      <c r="H200" s="137">
        <v>3</v>
      </c>
      <c r="I200" s="138"/>
      <c r="J200" s="139">
        <f t="shared" si="30"/>
        <v>0</v>
      </c>
      <c r="K200" s="135" t="s">
        <v>20</v>
      </c>
      <c r="L200" s="33"/>
      <c r="M200" s="140" t="s">
        <v>20</v>
      </c>
      <c r="N200" s="141" t="s">
        <v>51</v>
      </c>
      <c r="P200" s="142">
        <f t="shared" si="31"/>
        <v>0</v>
      </c>
      <c r="Q200" s="142">
        <v>0</v>
      </c>
      <c r="R200" s="142">
        <f t="shared" si="32"/>
        <v>0</v>
      </c>
      <c r="S200" s="142">
        <v>0</v>
      </c>
      <c r="T200" s="143">
        <f t="shared" si="33"/>
        <v>0</v>
      </c>
      <c r="AR200" s="144" t="s">
        <v>199</v>
      </c>
      <c r="AT200" s="144" t="s">
        <v>194</v>
      </c>
      <c r="AU200" s="144" t="s">
        <v>89</v>
      </c>
      <c r="AY200" s="18" t="s">
        <v>192</v>
      </c>
      <c r="BE200" s="145">
        <f t="shared" si="34"/>
        <v>0</v>
      </c>
      <c r="BF200" s="145">
        <f t="shared" si="35"/>
        <v>0</v>
      </c>
      <c r="BG200" s="145">
        <f t="shared" si="36"/>
        <v>0</v>
      </c>
      <c r="BH200" s="145">
        <f t="shared" si="37"/>
        <v>0</v>
      </c>
      <c r="BI200" s="145">
        <f t="shared" si="38"/>
        <v>0</v>
      </c>
      <c r="BJ200" s="18" t="s">
        <v>22</v>
      </c>
      <c r="BK200" s="145">
        <f t="shared" si="39"/>
        <v>0</v>
      </c>
      <c r="BL200" s="18" t="s">
        <v>199</v>
      </c>
      <c r="BM200" s="144" t="s">
        <v>3017</v>
      </c>
    </row>
    <row r="201" spans="2:65" s="1" customFormat="1" ht="16.5" customHeight="1" x14ac:dyDescent="0.2">
      <c r="B201" s="33"/>
      <c r="C201" s="133" t="s">
        <v>1114</v>
      </c>
      <c r="D201" s="133" t="s">
        <v>194</v>
      </c>
      <c r="E201" s="134" t="s">
        <v>7689</v>
      </c>
      <c r="F201" s="135" t="s">
        <v>7690</v>
      </c>
      <c r="G201" s="136" t="s">
        <v>869</v>
      </c>
      <c r="H201" s="137">
        <v>48</v>
      </c>
      <c r="I201" s="138"/>
      <c r="J201" s="139">
        <f t="shared" si="30"/>
        <v>0</v>
      </c>
      <c r="K201" s="135" t="s">
        <v>20</v>
      </c>
      <c r="L201" s="33"/>
      <c r="M201" s="140" t="s">
        <v>20</v>
      </c>
      <c r="N201" s="141" t="s">
        <v>51</v>
      </c>
      <c r="P201" s="142">
        <f t="shared" si="31"/>
        <v>0</v>
      </c>
      <c r="Q201" s="142">
        <v>0</v>
      </c>
      <c r="R201" s="142">
        <f t="shared" si="32"/>
        <v>0</v>
      </c>
      <c r="S201" s="142">
        <v>0</v>
      </c>
      <c r="T201" s="143">
        <f t="shared" si="33"/>
        <v>0</v>
      </c>
      <c r="AR201" s="144" t="s">
        <v>199</v>
      </c>
      <c r="AT201" s="144" t="s">
        <v>194</v>
      </c>
      <c r="AU201" s="144" t="s">
        <v>89</v>
      </c>
      <c r="AY201" s="18" t="s">
        <v>192</v>
      </c>
      <c r="BE201" s="145">
        <f t="shared" si="34"/>
        <v>0</v>
      </c>
      <c r="BF201" s="145">
        <f t="shared" si="35"/>
        <v>0</v>
      </c>
      <c r="BG201" s="145">
        <f t="shared" si="36"/>
        <v>0</v>
      </c>
      <c r="BH201" s="145">
        <f t="shared" si="37"/>
        <v>0</v>
      </c>
      <c r="BI201" s="145">
        <f t="shared" si="38"/>
        <v>0</v>
      </c>
      <c r="BJ201" s="18" t="s">
        <v>22</v>
      </c>
      <c r="BK201" s="145">
        <f t="shared" si="39"/>
        <v>0</v>
      </c>
      <c r="BL201" s="18" t="s">
        <v>199</v>
      </c>
      <c r="BM201" s="144" t="s">
        <v>3024</v>
      </c>
    </row>
    <row r="202" spans="2:65" s="1" customFormat="1" ht="16.5" customHeight="1" x14ac:dyDescent="0.2">
      <c r="B202" s="33"/>
      <c r="C202" s="133" t="s">
        <v>1123</v>
      </c>
      <c r="D202" s="133" t="s">
        <v>194</v>
      </c>
      <c r="E202" s="134" t="s">
        <v>7691</v>
      </c>
      <c r="F202" s="135" t="s">
        <v>7692</v>
      </c>
      <c r="G202" s="136" t="s">
        <v>234</v>
      </c>
      <c r="H202" s="137">
        <v>2</v>
      </c>
      <c r="I202" s="138"/>
      <c r="J202" s="139">
        <f t="shared" si="30"/>
        <v>0</v>
      </c>
      <c r="K202" s="135" t="s">
        <v>20</v>
      </c>
      <c r="L202" s="33"/>
      <c r="M202" s="140" t="s">
        <v>20</v>
      </c>
      <c r="N202" s="141" t="s">
        <v>51</v>
      </c>
      <c r="P202" s="142">
        <f t="shared" si="31"/>
        <v>0</v>
      </c>
      <c r="Q202" s="142">
        <v>0</v>
      </c>
      <c r="R202" s="142">
        <f t="shared" si="32"/>
        <v>0</v>
      </c>
      <c r="S202" s="142">
        <v>0</v>
      </c>
      <c r="T202" s="143">
        <f t="shared" si="33"/>
        <v>0</v>
      </c>
      <c r="AR202" s="144" t="s">
        <v>199</v>
      </c>
      <c r="AT202" s="144" t="s">
        <v>194</v>
      </c>
      <c r="AU202" s="144" t="s">
        <v>89</v>
      </c>
      <c r="AY202" s="18" t="s">
        <v>192</v>
      </c>
      <c r="BE202" s="145">
        <f t="shared" si="34"/>
        <v>0</v>
      </c>
      <c r="BF202" s="145">
        <f t="shared" si="35"/>
        <v>0</v>
      </c>
      <c r="BG202" s="145">
        <f t="shared" si="36"/>
        <v>0</v>
      </c>
      <c r="BH202" s="145">
        <f t="shared" si="37"/>
        <v>0</v>
      </c>
      <c r="BI202" s="145">
        <f t="shared" si="38"/>
        <v>0</v>
      </c>
      <c r="BJ202" s="18" t="s">
        <v>22</v>
      </c>
      <c r="BK202" s="145">
        <f t="shared" si="39"/>
        <v>0</v>
      </c>
      <c r="BL202" s="18" t="s">
        <v>199</v>
      </c>
      <c r="BM202" s="144" t="s">
        <v>3029</v>
      </c>
    </row>
    <row r="203" spans="2:65" s="1" customFormat="1" ht="16.5" customHeight="1" x14ac:dyDescent="0.2">
      <c r="B203" s="33"/>
      <c r="C203" s="133" t="s">
        <v>1129</v>
      </c>
      <c r="D203" s="133" t="s">
        <v>194</v>
      </c>
      <c r="E203" s="134" t="s">
        <v>7693</v>
      </c>
      <c r="F203" s="135" t="s">
        <v>7694</v>
      </c>
      <c r="G203" s="136" t="s">
        <v>869</v>
      </c>
      <c r="H203" s="137">
        <v>2</v>
      </c>
      <c r="I203" s="138"/>
      <c r="J203" s="139">
        <f t="shared" si="30"/>
        <v>0</v>
      </c>
      <c r="K203" s="135" t="s">
        <v>20</v>
      </c>
      <c r="L203" s="33"/>
      <c r="M203" s="140" t="s">
        <v>20</v>
      </c>
      <c r="N203" s="141" t="s">
        <v>51</v>
      </c>
      <c r="P203" s="142">
        <f t="shared" si="31"/>
        <v>0</v>
      </c>
      <c r="Q203" s="142">
        <v>0</v>
      </c>
      <c r="R203" s="142">
        <f t="shared" si="32"/>
        <v>0</v>
      </c>
      <c r="S203" s="142">
        <v>0</v>
      </c>
      <c r="T203" s="143">
        <f t="shared" si="33"/>
        <v>0</v>
      </c>
      <c r="AR203" s="144" t="s">
        <v>199</v>
      </c>
      <c r="AT203" s="144" t="s">
        <v>194</v>
      </c>
      <c r="AU203" s="144" t="s">
        <v>89</v>
      </c>
      <c r="AY203" s="18" t="s">
        <v>192</v>
      </c>
      <c r="BE203" s="145">
        <f t="shared" si="34"/>
        <v>0</v>
      </c>
      <c r="BF203" s="145">
        <f t="shared" si="35"/>
        <v>0</v>
      </c>
      <c r="BG203" s="145">
        <f t="shared" si="36"/>
        <v>0</v>
      </c>
      <c r="BH203" s="145">
        <f t="shared" si="37"/>
        <v>0</v>
      </c>
      <c r="BI203" s="145">
        <f t="shared" si="38"/>
        <v>0</v>
      </c>
      <c r="BJ203" s="18" t="s">
        <v>22</v>
      </c>
      <c r="BK203" s="145">
        <f t="shared" si="39"/>
        <v>0</v>
      </c>
      <c r="BL203" s="18" t="s">
        <v>199</v>
      </c>
      <c r="BM203" s="144" t="s">
        <v>3047</v>
      </c>
    </row>
    <row r="204" spans="2:65" s="1" customFormat="1" ht="16.5" customHeight="1" x14ac:dyDescent="0.2">
      <c r="B204" s="33"/>
      <c r="C204" s="133" t="s">
        <v>1137</v>
      </c>
      <c r="D204" s="133" t="s">
        <v>194</v>
      </c>
      <c r="E204" s="134" t="s">
        <v>7695</v>
      </c>
      <c r="F204" s="135" t="s">
        <v>7696</v>
      </c>
      <c r="G204" s="136" t="s">
        <v>869</v>
      </c>
      <c r="H204" s="137">
        <v>2</v>
      </c>
      <c r="I204" s="138"/>
      <c r="J204" s="139">
        <f t="shared" si="30"/>
        <v>0</v>
      </c>
      <c r="K204" s="135" t="s">
        <v>20</v>
      </c>
      <c r="L204" s="33"/>
      <c r="M204" s="140" t="s">
        <v>20</v>
      </c>
      <c r="N204" s="141" t="s">
        <v>51</v>
      </c>
      <c r="P204" s="142">
        <f t="shared" si="31"/>
        <v>0</v>
      </c>
      <c r="Q204" s="142">
        <v>0</v>
      </c>
      <c r="R204" s="142">
        <f t="shared" si="32"/>
        <v>0</v>
      </c>
      <c r="S204" s="142">
        <v>0</v>
      </c>
      <c r="T204" s="143">
        <f t="shared" si="33"/>
        <v>0</v>
      </c>
      <c r="AR204" s="144" t="s">
        <v>199</v>
      </c>
      <c r="AT204" s="144" t="s">
        <v>194</v>
      </c>
      <c r="AU204" s="144" t="s">
        <v>89</v>
      </c>
      <c r="AY204" s="18" t="s">
        <v>192</v>
      </c>
      <c r="BE204" s="145">
        <f t="shared" si="34"/>
        <v>0</v>
      </c>
      <c r="BF204" s="145">
        <f t="shared" si="35"/>
        <v>0</v>
      </c>
      <c r="BG204" s="145">
        <f t="shared" si="36"/>
        <v>0</v>
      </c>
      <c r="BH204" s="145">
        <f t="shared" si="37"/>
        <v>0</v>
      </c>
      <c r="BI204" s="145">
        <f t="shared" si="38"/>
        <v>0</v>
      </c>
      <c r="BJ204" s="18" t="s">
        <v>22</v>
      </c>
      <c r="BK204" s="145">
        <f t="shared" si="39"/>
        <v>0</v>
      </c>
      <c r="BL204" s="18" t="s">
        <v>199</v>
      </c>
      <c r="BM204" s="144" t="s">
        <v>3062</v>
      </c>
    </row>
    <row r="205" spans="2:65" s="1" customFormat="1" ht="16.5" customHeight="1" x14ac:dyDescent="0.2">
      <c r="B205" s="33"/>
      <c r="C205" s="133" t="s">
        <v>1144</v>
      </c>
      <c r="D205" s="133" t="s">
        <v>194</v>
      </c>
      <c r="E205" s="134" t="s">
        <v>7697</v>
      </c>
      <c r="F205" s="135" t="s">
        <v>7698</v>
      </c>
      <c r="G205" s="136" t="s">
        <v>869</v>
      </c>
      <c r="H205" s="137">
        <v>16</v>
      </c>
      <c r="I205" s="138"/>
      <c r="J205" s="139">
        <f t="shared" si="30"/>
        <v>0</v>
      </c>
      <c r="K205" s="135" t="s">
        <v>20</v>
      </c>
      <c r="L205" s="33"/>
      <c r="M205" s="140" t="s">
        <v>20</v>
      </c>
      <c r="N205" s="141" t="s">
        <v>51</v>
      </c>
      <c r="P205" s="142">
        <f t="shared" si="31"/>
        <v>0</v>
      </c>
      <c r="Q205" s="142">
        <v>0</v>
      </c>
      <c r="R205" s="142">
        <f t="shared" si="32"/>
        <v>0</v>
      </c>
      <c r="S205" s="142">
        <v>0</v>
      </c>
      <c r="T205" s="143">
        <f t="shared" si="33"/>
        <v>0</v>
      </c>
      <c r="AR205" s="144" t="s">
        <v>199</v>
      </c>
      <c r="AT205" s="144" t="s">
        <v>194</v>
      </c>
      <c r="AU205" s="144" t="s">
        <v>89</v>
      </c>
      <c r="AY205" s="18" t="s">
        <v>192</v>
      </c>
      <c r="BE205" s="145">
        <f t="shared" si="34"/>
        <v>0</v>
      </c>
      <c r="BF205" s="145">
        <f t="shared" si="35"/>
        <v>0</v>
      </c>
      <c r="BG205" s="145">
        <f t="shared" si="36"/>
        <v>0</v>
      </c>
      <c r="BH205" s="145">
        <f t="shared" si="37"/>
        <v>0</v>
      </c>
      <c r="BI205" s="145">
        <f t="shared" si="38"/>
        <v>0</v>
      </c>
      <c r="BJ205" s="18" t="s">
        <v>22</v>
      </c>
      <c r="BK205" s="145">
        <f t="shared" si="39"/>
        <v>0</v>
      </c>
      <c r="BL205" s="18" t="s">
        <v>199</v>
      </c>
      <c r="BM205" s="144" t="s">
        <v>3076</v>
      </c>
    </row>
    <row r="206" spans="2:65" s="1" customFormat="1" ht="16.5" customHeight="1" x14ac:dyDescent="0.2">
      <c r="B206" s="33"/>
      <c r="C206" s="133" t="s">
        <v>1151</v>
      </c>
      <c r="D206" s="133" t="s">
        <v>194</v>
      </c>
      <c r="E206" s="134" t="s">
        <v>7699</v>
      </c>
      <c r="F206" s="135" t="s">
        <v>7700</v>
      </c>
      <c r="G206" s="136" t="s">
        <v>869</v>
      </c>
      <c r="H206" s="137">
        <v>12</v>
      </c>
      <c r="I206" s="138"/>
      <c r="J206" s="139">
        <f t="shared" si="30"/>
        <v>0</v>
      </c>
      <c r="K206" s="135" t="s">
        <v>20</v>
      </c>
      <c r="L206" s="33"/>
      <c r="M206" s="140" t="s">
        <v>20</v>
      </c>
      <c r="N206" s="141" t="s">
        <v>51</v>
      </c>
      <c r="P206" s="142">
        <f t="shared" si="31"/>
        <v>0</v>
      </c>
      <c r="Q206" s="142">
        <v>0</v>
      </c>
      <c r="R206" s="142">
        <f t="shared" si="32"/>
        <v>0</v>
      </c>
      <c r="S206" s="142">
        <v>0</v>
      </c>
      <c r="T206" s="143">
        <f t="shared" si="33"/>
        <v>0</v>
      </c>
      <c r="AR206" s="144" t="s">
        <v>199</v>
      </c>
      <c r="AT206" s="144" t="s">
        <v>194</v>
      </c>
      <c r="AU206" s="144" t="s">
        <v>89</v>
      </c>
      <c r="AY206" s="18" t="s">
        <v>192</v>
      </c>
      <c r="BE206" s="145">
        <f t="shared" si="34"/>
        <v>0</v>
      </c>
      <c r="BF206" s="145">
        <f t="shared" si="35"/>
        <v>0</v>
      </c>
      <c r="BG206" s="145">
        <f t="shared" si="36"/>
        <v>0</v>
      </c>
      <c r="BH206" s="145">
        <f t="shared" si="37"/>
        <v>0</v>
      </c>
      <c r="BI206" s="145">
        <f t="shared" si="38"/>
        <v>0</v>
      </c>
      <c r="BJ206" s="18" t="s">
        <v>22</v>
      </c>
      <c r="BK206" s="145">
        <f t="shared" si="39"/>
        <v>0</v>
      </c>
      <c r="BL206" s="18" t="s">
        <v>199</v>
      </c>
      <c r="BM206" s="144" t="s">
        <v>3090</v>
      </c>
    </row>
    <row r="207" spans="2:65" s="1" customFormat="1" ht="16.5" customHeight="1" x14ac:dyDescent="0.2">
      <c r="B207" s="33"/>
      <c r="C207" s="133" t="s">
        <v>1160</v>
      </c>
      <c r="D207" s="133" t="s">
        <v>194</v>
      </c>
      <c r="E207" s="134" t="s">
        <v>7701</v>
      </c>
      <c r="F207" s="135" t="s">
        <v>7702</v>
      </c>
      <c r="G207" s="136" t="s">
        <v>869</v>
      </c>
      <c r="H207" s="137">
        <v>10</v>
      </c>
      <c r="I207" s="138"/>
      <c r="J207" s="139">
        <f t="shared" si="30"/>
        <v>0</v>
      </c>
      <c r="K207" s="135" t="s">
        <v>20</v>
      </c>
      <c r="L207" s="33"/>
      <c r="M207" s="140" t="s">
        <v>20</v>
      </c>
      <c r="N207" s="141" t="s">
        <v>51</v>
      </c>
      <c r="P207" s="142">
        <f t="shared" si="31"/>
        <v>0</v>
      </c>
      <c r="Q207" s="142">
        <v>0</v>
      </c>
      <c r="R207" s="142">
        <f t="shared" si="32"/>
        <v>0</v>
      </c>
      <c r="S207" s="142">
        <v>0</v>
      </c>
      <c r="T207" s="143">
        <f t="shared" si="33"/>
        <v>0</v>
      </c>
      <c r="AR207" s="144" t="s">
        <v>199</v>
      </c>
      <c r="AT207" s="144" t="s">
        <v>194</v>
      </c>
      <c r="AU207" s="144" t="s">
        <v>89</v>
      </c>
      <c r="AY207" s="18" t="s">
        <v>192</v>
      </c>
      <c r="BE207" s="145">
        <f t="shared" si="34"/>
        <v>0</v>
      </c>
      <c r="BF207" s="145">
        <f t="shared" si="35"/>
        <v>0</v>
      </c>
      <c r="BG207" s="145">
        <f t="shared" si="36"/>
        <v>0</v>
      </c>
      <c r="BH207" s="145">
        <f t="shared" si="37"/>
        <v>0</v>
      </c>
      <c r="BI207" s="145">
        <f t="shared" si="38"/>
        <v>0</v>
      </c>
      <c r="BJ207" s="18" t="s">
        <v>22</v>
      </c>
      <c r="BK207" s="145">
        <f t="shared" si="39"/>
        <v>0</v>
      </c>
      <c r="BL207" s="18" t="s">
        <v>199</v>
      </c>
      <c r="BM207" s="144" t="s">
        <v>3101</v>
      </c>
    </row>
    <row r="208" spans="2:65" s="1" customFormat="1" ht="16.5" customHeight="1" x14ac:dyDescent="0.2">
      <c r="B208" s="33"/>
      <c r="C208" s="133" t="s">
        <v>1169</v>
      </c>
      <c r="D208" s="133" t="s">
        <v>194</v>
      </c>
      <c r="E208" s="134" t="s">
        <v>7703</v>
      </c>
      <c r="F208" s="135" t="s">
        <v>7704</v>
      </c>
      <c r="G208" s="136" t="s">
        <v>869</v>
      </c>
      <c r="H208" s="137">
        <v>220</v>
      </c>
      <c r="I208" s="138"/>
      <c r="J208" s="139">
        <f t="shared" si="30"/>
        <v>0</v>
      </c>
      <c r="K208" s="135" t="s">
        <v>20</v>
      </c>
      <c r="L208" s="33"/>
      <c r="M208" s="140" t="s">
        <v>20</v>
      </c>
      <c r="N208" s="141" t="s">
        <v>51</v>
      </c>
      <c r="P208" s="142">
        <f t="shared" si="31"/>
        <v>0</v>
      </c>
      <c r="Q208" s="142">
        <v>0</v>
      </c>
      <c r="R208" s="142">
        <f t="shared" si="32"/>
        <v>0</v>
      </c>
      <c r="S208" s="142">
        <v>0</v>
      </c>
      <c r="T208" s="143">
        <f t="shared" si="33"/>
        <v>0</v>
      </c>
      <c r="AR208" s="144" t="s">
        <v>199</v>
      </c>
      <c r="AT208" s="144" t="s">
        <v>194</v>
      </c>
      <c r="AU208" s="144" t="s">
        <v>89</v>
      </c>
      <c r="AY208" s="18" t="s">
        <v>192</v>
      </c>
      <c r="BE208" s="145">
        <f t="shared" si="34"/>
        <v>0</v>
      </c>
      <c r="BF208" s="145">
        <f t="shared" si="35"/>
        <v>0</v>
      </c>
      <c r="BG208" s="145">
        <f t="shared" si="36"/>
        <v>0</v>
      </c>
      <c r="BH208" s="145">
        <f t="shared" si="37"/>
        <v>0</v>
      </c>
      <c r="BI208" s="145">
        <f t="shared" si="38"/>
        <v>0</v>
      </c>
      <c r="BJ208" s="18" t="s">
        <v>22</v>
      </c>
      <c r="BK208" s="145">
        <f t="shared" si="39"/>
        <v>0</v>
      </c>
      <c r="BL208" s="18" t="s">
        <v>199</v>
      </c>
      <c r="BM208" s="144" t="s">
        <v>6299</v>
      </c>
    </row>
    <row r="209" spans="2:65" s="1" customFormat="1" ht="16.5" customHeight="1" x14ac:dyDescent="0.2">
      <c r="B209" s="33"/>
      <c r="C209" s="133" t="s">
        <v>1176</v>
      </c>
      <c r="D209" s="133" t="s">
        <v>194</v>
      </c>
      <c r="E209" s="134" t="s">
        <v>7705</v>
      </c>
      <c r="F209" s="135" t="s">
        <v>7706</v>
      </c>
      <c r="G209" s="136" t="s">
        <v>869</v>
      </c>
      <c r="H209" s="137">
        <v>8</v>
      </c>
      <c r="I209" s="138"/>
      <c r="J209" s="139">
        <f t="shared" si="30"/>
        <v>0</v>
      </c>
      <c r="K209" s="135" t="s">
        <v>20</v>
      </c>
      <c r="L209" s="33"/>
      <c r="M209" s="140" t="s">
        <v>20</v>
      </c>
      <c r="N209" s="141" t="s">
        <v>51</v>
      </c>
      <c r="P209" s="142">
        <f t="shared" si="31"/>
        <v>0</v>
      </c>
      <c r="Q209" s="142">
        <v>0</v>
      </c>
      <c r="R209" s="142">
        <f t="shared" si="32"/>
        <v>0</v>
      </c>
      <c r="S209" s="142">
        <v>0</v>
      </c>
      <c r="T209" s="143">
        <f t="shared" si="33"/>
        <v>0</v>
      </c>
      <c r="AR209" s="144" t="s">
        <v>199</v>
      </c>
      <c r="AT209" s="144" t="s">
        <v>194</v>
      </c>
      <c r="AU209" s="144" t="s">
        <v>89</v>
      </c>
      <c r="AY209" s="18" t="s">
        <v>192</v>
      </c>
      <c r="BE209" s="145">
        <f t="shared" si="34"/>
        <v>0</v>
      </c>
      <c r="BF209" s="145">
        <f t="shared" si="35"/>
        <v>0</v>
      </c>
      <c r="BG209" s="145">
        <f t="shared" si="36"/>
        <v>0</v>
      </c>
      <c r="BH209" s="145">
        <f t="shared" si="37"/>
        <v>0</v>
      </c>
      <c r="BI209" s="145">
        <f t="shared" si="38"/>
        <v>0</v>
      </c>
      <c r="BJ209" s="18" t="s">
        <v>22</v>
      </c>
      <c r="BK209" s="145">
        <f t="shared" si="39"/>
        <v>0</v>
      </c>
      <c r="BL209" s="18" t="s">
        <v>199</v>
      </c>
      <c r="BM209" s="144" t="s">
        <v>6302</v>
      </c>
    </row>
    <row r="210" spans="2:65" s="1" customFormat="1" ht="16.5" customHeight="1" x14ac:dyDescent="0.2">
      <c r="B210" s="33"/>
      <c r="C210" s="133" t="s">
        <v>1186</v>
      </c>
      <c r="D210" s="133" t="s">
        <v>194</v>
      </c>
      <c r="E210" s="134" t="s">
        <v>7707</v>
      </c>
      <c r="F210" s="135" t="s">
        <v>7708</v>
      </c>
      <c r="G210" s="136" t="s">
        <v>869</v>
      </c>
      <c r="H210" s="137">
        <v>15</v>
      </c>
      <c r="I210" s="138"/>
      <c r="J210" s="139">
        <f t="shared" si="30"/>
        <v>0</v>
      </c>
      <c r="K210" s="135" t="s">
        <v>20</v>
      </c>
      <c r="L210" s="33"/>
      <c r="M210" s="140" t="s">
        <v>20</v>
      </c>
      <c r="N210" s="141" t="s">
        <v>51</v>
      </c>
      <c r="P210" s="142">
        <f t="shared" si="31"/>
        <v>0</v>
      </c>
      <c r="Q210" s="142">
        <v>0</v>
      </c>
      <c r="R210" s="142">
        <f t="shared" si="32"/>
        <v>0</v>
      </c>
      <c r="S210" s="142">
        <v>0</v>
      </c>
      <c r="T210" s="143">
        <f t="shared" si="33"/>
        <v>0</v>
      </c>
      <c r="AR210" s="144" t="s">
        <v>199</v>
      </c>
      <c r="AT210" s="144" t="s">
        <v>194</v>
      </c>
      <c r="AU210" s="144" t="s">
        <v>89</v>
      </c>
      <c r="AY210" s="18" t="s">
        <v>192</v>
      </c>
      <c r="BE210" s="145">
        <f t="shared" si="34"/>
        <v>0</v>
      </c>
      <c r="BF210" s="145">
        <f t="shared" si="35"/>
        <v>0</v>
      </c>
      <c r="BG210" s="145">
        <f t="shared" si="36"/>
        <v>0</v>
      </c>
      <c r="BH210" s="145">
        <f t="shared" si="37"/>
        <v>0</v>
      </c>
      <c r="BI210" s="145">
        <f t="shared" si="38"/>
        <v>0</v>
      </c>
      <c r="BJ210" s="18" t="s">
        <v>22</v>
      </c>
      <c r="BK210" s="145">
        <f t="shared" si="39"/>
        <v>0</v>
      </c>
      <c r="BL210" s="18" t="s">
        <v>199</v>
      </c>
      <c r="BM210" s="144" t="s">
        <v>3125</v>
      </c>
    </row>
    <row r="211" spans="2:65" s="1" customFormat="1" ht="16.5" customHeight="1" x14ac:dyDescent="0.2">
      <c r="B211" s="33"/>
      <c r="C211" s="133" t="s">
        <v>1195</v>
      </c>
      <c r="D211" s="133" t="s">
        <v>194</v>
      </c>
      <c r="E211" s="134" t="s">
        <v>7709</v>
      </c>
      <c r="F211" s="135" t="s">
        <v>7710</v>
      </c>
      <c r="G211" s="136" t="s">
        <v>869</v>
      </c>
      <c r="H211" s="137">
        <v>25</v>
      </c>
      <c r="I211" s="138"/>
      <c r="J211" s="139">
        <f t="shared" si="30"/>
        <v>0</v>
      </c>
      <c r="K211" s="135" t="s">
        <v>20</v>
      </c>
      <c r="L211" s="33"/>
      <c r="M211" s="140" t="s">
        <v>20</v>
      </c>
      <c r="N211" s="141" t="s">
        <v>51</v>
      </c>
      <c r="P211" s="142">
        <f t="shared" si="31"/>
        <v>0</v>
      </c>
      <c r="Q211" s="142">
        <v>0</v>
      </c>
      <c r="R211" s="142">
        <f t="shared" si="32"/>
        <v>0</v>
      </c>
      <c r="S211" s="142">
        <v>0</v>
      </c>
      <c r="T211" s="143">
        <f t="shared" si="33"/>
        <v>0</v>
      </c>
      <c r="AR211" s="144" t="s">
        <v>199</v>
      </c>
      <c r="AT211" s="144" t="s">
        <v>194</v>
      </c>
      <c r="AU211" s="144" t="s">
        <v>89</v>
      </c>
      <c r="AY211" s="18" t="s">
        <v>192</v>
      </c>
      <c r="BE211" s="145">
        <f t="shared" si="34"/>
        <v>0</v>
      </c>
      <c r="BF211" s="145">
        <f t="shared" si="35"/>
        <v>0</v>
      </c>
      <c r="BG211" s="145">
        <f t="shared" si="36"/>
        <v>0</v>
      </c>
      <c r="BH211" s="145">
        <f t="shared" si="37"/>
        <v>0</v>
      </c>
      <c r="BI211" s="145">
        <f t="shared" si="38"/>
        <v>0</v>
      </c>
      <c r="BJ211" s="18" t="s">
        <v>22</v>
      </c>
      <c r="BK211" s="145">
        <f t="shared" si="39"/>
        <v>0</v>
      </c>
      <c r="BL211" s="18" t="s">
        <v>199</v>
      </c>
      <c r="BM211" s="144" t="s">
        <v>3137</v>
      </c>
    </row>
    <row r="212" spans="2:65" s="1" customFormat="1" ht="16.5" customHeight="1" x14ac:dyDescent="0.2">
      <c r="B212" s="33"/>
      <c r="C212" s="133" t="s">
        <v>1204</v>
      </c>
      <c r="D212" s="133" t="s">
        <v>194</v>
      </c>
      <c r="E212" s="134" t="s">
        <v>7711</v>
      </c>
      <c r="F212" s="135" t="s">
        <v>7712</v>
      </c>
      <c r="G212" s="136" t="s">
        <v>869</v>
      </c>
      <c r="H212" s="137">
        <v>4</v>
      </c>
      <c r="I212" s="138"/>
      <c r="J212" s="139">
        <f t="shared" si="30"/>
        <v>0</v>
      </c>
      <c r="K212" s="135" t="s">
        <v>20</v>
      </c>
      <c r="L212" s="33"/>
      <c r="M212" s="140" t="s">
        <v>20</v>
      </c>
      <c r="N212" s="141" t="s">
        <v>51</v>
      </c>
      <c r="P212" s="142">
        <f t="shared" si="31"/>
        <v>0</v>
      </c>
      <c r="Q212" s="142">
        <v>0</v>
      </c>
      <c r="R212" s="142">
        <f t="shared" si="32"/>
        <v>0</v>
      </c>
      <c r="S212" s="142">
        <v>0</v>
      </c>
      <c r="T212" s="143">
        <f t="shared" si="33"/>
        <v>0</v>
      </c>
      <c r="AR212" s="144" t="s">
        <v>199</v>
      </c>
      <c r="AT212" s="144" t="s">
        <v>194</v>
      </c>
      <c r="AU212" s="144" t="s">
        <v>89</v>
      </c>
      <c r="AY212" s="18" t="s">
        <v>192</v>
      </c>
      <c r="BE212" s="145">
        <f t="shared" si="34"/>
        <v>0</v>
      </c>
      <c r="BF212" s="145">
        <f t="shared" si="35"/>
        <v>0</v>
      </c>
      <c r="BG212" s="145">
        <f t="shared" si="36"/>
        <v>0</v>
      </c>
      <c r="BH212" s="145">
        <f t="shared" si="37"/>
        <v>0</v>
      </c>
      <c r="BI212" s="145">
        <f t="shared" si="38"/>
        <v>0</v>
      </c>
      <c r="BJ212" s="18" t="s">
        <v>22</v>
      </c>
      <c r="BK212" s="145">
        <f t="shared" si="39"/>
        <v>0</v>
      </c>
      <c r="BL212" s="18" t="s">
        <v>199</v>
      </c>
      <c r="BM212" s="144" t="s">
        <v>3149</v>
      </c>
    </row>
    <row r="213" spans="2:65" s="1" customFormat="1" ht="16.5" customHeight="1" x14ac:dyDescent="0.2">
      <c r="B213" s="33"/>
      <c r="C213" s="133" t="s">
        <v>1222</v>
      </c>
      <c r="D213" s="133" t="s">
        <v>194</v>
      </c>
      <c r="E213" s="134" t="s">
        <v>7713</v>
      </c>
      <c r="F213" s="135" t="s">
        <v>7714</v>
      </c>
      <c r="G213" s="136" t="s">
        <v>269</v>
      </c>
      <c r="H213" s="137">
        <v>650</v>
      </c>
      <c r="I213" s="138"/>
      <c r="J213" s="139">
        <f t="shared" si="30"/>
        <v>0</v>
      </c>
      <c r="K213" s="135" t="s">
        <v>20</v>
      </c>
      <c r="L213" s="33"/>
      <c r="M213" s="140" t="s">
        <v>20</v>
      </c>
      <c r="N213" s="141" t="s">
        <v>51</v>
      </c>
      <c r="P213" s="142">
        <f t="shared" si="31"/>
        <v>0</v>
      </c>
      <c r="Q213" s="142">
        <v>0</v>
      </c>
      <c r="R213" s="142">
        <f t="shared" si="32"/>
        <v>0</v>
      </c>
      <c r="S213" s="142">
        <v>0</v>
      </c>
      <c r="T213" s="143">
        <f t="shared" si="33"/>
        <v>0</v>
      </c>
      <c r="AR213" s="144" t="s">
        <v>199</v>
      </c>
      <c r="AT213" s="144" t="s">
        <v>194</v>
      </c>
      <c r="AU213" s="144" t="s">
        <v>89</v>
      </c>
      <c r="AY213" s="18" t="s">
        <v>192</v>
      </c>
      <c r="BE213" s="145">
        <f t="shared" si="34"/>
        <v>0</v>
      </c>
      <c r="BF213" s="145">
        <f t="shared" si="35"/>
        <v>0</v>
      </c>
      <c r="BG213" s="145">
        <f t="shared" si="36"/>
        <v>0</v>
      </c>
      <c r="BH213" s="145">
        <f t="shared" si="37"/>
        <v>0</v>
      </c>
      <c r="BI213" s="145">
        <f t="shared" si="38"/>
        <v>0</v>
      </c>
      <c r="BJ213" s="18" t="s">
        <v>22</v>
      </c>
      <c r="BK213" s="145">
        <f t="shared" si="39"/>
        <v>0</v>
      </c>
      <c r="BL213" s="18" t="s">
        <v>199</v>
      </c>
      <c r="BM213" s="144" t="s">
        <v>3163</v>
      </c>
    </row>
    <row r="214" spans="2:65" s="1" customFormat="1" ht="16.5" customHeight="1" x14ac:dyDescent="0.2">
      <c r="B214" s="33"/>
      <c r="C214" s="133" t="s">
        <v>1024</v>
      </c>
      <c r="D214" s="133" t="s">
        <v>194</v>
      </c>
      <c r="E214" s="134" t="s">
        <v>7715</v>
      </c>
      <c r="F214" s="135" t="s">
        <v>7716</v>
      </c>
      <c r="G214" s="136" t="s">
        <v>269</v>
      </c>
      <c r="H214" s="137">
        <v>120</v>
      </c>
      <c r="I214" s="138"/>
      <c r="J214" s="139">
        <f t="shared" si="30"/>
        <v>0</v>
      </c>
      <c r="K214" s="135" t="s">
        <v>20</v>
      </c>
      <c r="L214" s="33"/>
      <c r="M214" s="140" t="s">
        <v>20</v>
      </c>
      <c r="N214" s="141" t="s">
        <v>51</v>
      </c>
      <c r="P214" s="142">
        <f t="shared" si="31"/>
        <v>0</v>
      </c>
      <c r="Q214" s="142">
        <v>0</v>
      </c>
      <c r="R214" s="142">
        <f t="shared" si="32"/>
        <v>0</v>
      </c>
      <c r="S214" s="142">
        <v>0</v>
      </c>
      <c r="T214" s="143">
        <f t="shared" si="33"/>
        <v>0</v>
      </c>
      <c r="AR214" s="144" t="s">
        <v>199</v>
      </c>
      <c r="AT214" s="144" t="s">
        <v>194</v>
      </c>
      <c r="AU214" s="144" t="s">
        <v>89</v>
      </c>
      <c r="AY214" s="18" t="s">
        <v>192</v>
      </c>
      <c r="BE214" s="145">
        <f t="shared" si="34"/>
        <v>0</v>
      </c>
      <c r="BF214" s="145">
        <f t="shared" si="35"/>
        <v>0</v>
      </c>
      <c r="BG214" s="145">
        <f t="shared" si="36"/>
        <v>0</v>
      </c>
      <c r="BH214" s="145">
        <f t="shared" si="37"/>
        <v>0</v>
      </c>
      <c r="BI214" s="145">
        <f t="shared" si="38"/>
        <v>0</v>
      </c>
      <c r="BJ214" s="18" t="s">
        <v>22</v>
      </c>
      <c r="BK214" s="145">
        <f t="shared" si="39"/>
        <v>0</v>
      </c>
      <c r="BL214" s="18" t="s">
        <v>199</v>
      </c>
      <c r="BM214" s="144" t="s">
        <v>3180</v>
      </c>
    </row>
    <row r="215" spans="2:65" s="1" customFormat="1" ht="16.5" customHeight="1" x14ac:dyDescent="0.2">
      <c r="B215" s="33"/>
      <c r="C215" s="133" t="s">
        <v>1031</v>
      </c>
      <c r="D215" s="133" t="s">
        <v>194</v>
      </c>
      <c r="E215" s="134" t="s">
        <v>7717</v>
      </c>
      <c r="F215" s="135" t="s">
        <v>7718</v>
      </c>
      <c r="G215" s="136" t="s">
        <v>869</v>
      </c>
      <c r="H215" s="137">
        <v>433</v>
      </c>
      <c r="I215" s="138"/>
      <c r="J215" s="139">
        <f t="shared" si="30"/>
        <v>0</v>
      </c>
      <c r="K215" s="135" t="s">
        <v>20</v>
      </c>
      <c r="L215" s="33"/>
      <c r="M215" s="140" t="s">
        <v>20</v>
      </c>
      <c r="N215" s="141" t="s">
        <v>51</v>
      </c>
      <c r="P215" s="142">
        <f t="shared" si="31"/>
        <v>0</v>
      </c>
      <c r="Q215" s="142">
        <v>0</v>
      </c>
      <c r="R215" s="142">
        <f t="shared" si="32"/>
        <v>0</v>
      </c>
      <c r="S215" s="142">
        <v>0</v>
      </c>
      <c r="T215" s="143">
        <f t="shared" si="33"/>
        <v>0</v>
      </c>
      <c r="AR215" s="144" t="s">
        <v>199</v>
      </c>
      <c r="AT215" s="144" t="s">
        <v>194</v>
      </c>
      <c r="AU215" s="144" t="s">
        <v>89</v>
      </c>
      <c r="AY215" s="18" t="s">
        <v>192</v>
      </c>
      <c r="BE215" s="145">
        <f t="shared" si="34"/>
        <v>0</v>
      </c>
      <c r="BF215" s="145">
        <f t="shared" si="35"/>
        <v>0</v>
      </c>
      <c r="BG215" s="145">
        <f t="shared" si="36"/>
        <v>0</v>
      </c>
      <c r="BH215" s="145">
        <f t="shared" si="37"/>
        <v>0</v>
      </c>
      <c r="BI215" s="145">
        <f t="shared" si="38"/>
        <v>0</v>
      </c>
      <c r="BJ215" s="18" t="s">
        <v>22</v>
      </c>
      <c r="BK215" s="145">
        <f t="shared" si="39"/>
        <v>0</v>
      </c>
      <c r="BL215" s="18" t="s">
        <v>199</v>
      </c>
      <c r="BM215" s="144" t="s">
        <v>3194</v>
      </c>
    </row>
    <row r="216" spans="2:65" s="1" customFormat="1" ht="16.5" customHeight="1" x14ac:dyDescent="0.2">
      <c r="B216" s="33"/>
      <c r="C216" s="133" t="s">
        <v>1037</v>
      </c>
      <c r="D216" s="133" t="s">
        <v>194</v>
      </c>
      <c r="E216" s="134" t="s">
        <v>7719</v>
      </c>
      <c r="F216" s="135" t="s">
        <v>7720</v>
      </c>
      <c r="G216" s="136" t="s">
        <v>869</v>
      </c>
      <c r="H216" s="137">
        <v>2</v>
      </c>
      <c r="I216" s="138"/>
      <c r="J216" s="139">
        <f t="shared" si="30"/>
        <v>0</v>
      </c>
      <c r="K216" s="135" t="s">
        <v>20</v>
      </c>
      <c r="L216" s="33"/>
      <c r="M216" s="140" t="s">
        <v>20</v>
      </c>
      <c r="N216" s="141" t="s">
        <v>51</v>
      </c>
      <c r="P216" s="142">
        <f t="shared" si="31"/>
        <v>0</v>
      </c>
      <c r="Q216" s="142">
        <v>0</v>
      </c>
      <c r="R216" s="142">
        <f t="shared" si="32"/>
        <v>0</v>
      </c>
      <c r="S216" s="142">
        <v>0</v>
      </c>
      <c r="T216" s="143">
        <f t="shared" si="33"/>
        <v>0</v>
      </c>
      <c r="AR216" s="144" t="s">
        <v>199</v>
      </c>
      <c r="AT216" s="144" t="s">
        <v>194</v>
      </c>
      <c r="AU216" s="144" t="s">
        <v>89</v>
      </c>
      <c r="AY216" s="18" t="s">
        <v>192</v>
      </c>
      <c r="BE216" s="145">
        <f t="shared" si="34"/>
        <v>0</v>
      </c>
      <c r="BF216" s="145">
        <f t="shared" si="35"/>
        <v>0</v>
      </c>
      <c r="BG216" s="145">
        <f t="shared" si="36"/>
        <v>0</v>
      </c>
      <c r="BH216" s="145">
        <f t="shared" si="37"/>
        <v>0</v>
      </c>
      <c r="BI216" s="145">
        <f t="shared" si="38"/>
        <v>0</v>
      </c>
      <c r="BJ216" s="18" t="s">
        <v>22</v>
      </c>
      <c r="BK216" s="145">
        <f t="shared" si="39"/>
        <v>0</v>
      </c>
      <c r="BL216" s="18" t="s">
        <v>199</v>
      </c>
      <c r="BM216" s="144" t="s">
        <v>3209</v>
      </c>
    </row>
    <row r="217" spans="2:65" s="1" customFormat="1" ht="16.5" customHeight="1" x14ac:dyDescent="0.2">
      <c r="B217" s="33"/>
      <c r="C217" s="133" t="s">
        <v>901</v>
      </c>
      <c r="D217" s="133" t="s">
        <v>194</v>
      </c>
      <c r="E217" s="134" t="s">
        <v>7721</v>
      </c>
      <c r="F217" s="135" t="s">
        <v>7722</v>
      </c>
      <c r="G217" s="136" t="s">
        <v>269</v>
      </c>
      <c r="H217" s="137">
        <v>45</v>
      </c>
      <c r="I217" s="138"/>
      <c r="J217" s="139">
        <f t="shared" si="30"/>
        <v>0</v>
      </c>
      <c r="K217" s="135" t="s">
        <v>20</v>
      </c>
      <c r="L217" s="33"/>
      <c r="M217" s="140" t="s">
        <v>20</v>
      </c>
      <c r="N217" s="141" t="s">
        <v>51</v>
      </c>
      <c r="P217" s="142">
        <f t="shared" si="31"/>
        <v>0</v>
      </c>
      <c r="Q217" s="142">
        <v>0</v>
      </c>
      <c r="R217" s="142">
        <f t="shared" si="32"/>
        <v>0</v>
      </c>
      <c r="S217" s="142">
        <v>0</v>
      </c>
      <c r="T217" s="143">
        <f t="shared" si="33"/>
        <v>0</v>
      </c>
      <c r="AR217" s="144" t="s">
        <v>199</v>
      </c>
      <c r="AT217" s="144" t="s">
        <v>194</v>
      </c>
      <c r="AU217" s="144" t="s">
        <v>89</v>
      </c>
      <c r="AY217" s="18" t="s">
        <v>192</v>
      </c>
      <c r="BE217" s="145">
        <f t="shared" si="34"/>
        <v>0</v>
      </c>
      <c r="BF217" s="145">
        <f t="shared" si="35"/>
        <v>0</v>
      </c>
      <c r="BG217" s="145">
        <f t="shared" si="36"/>
        <v>0</v>
      </c>
      <c r="BH217" s="145">
        <f t="shared" si="37"/>
        <v>0</v>
      </c>
      <c r="BI217" s="145">
        <f t="shared" si="38"/>
        <v>0</v>
      </c>
      <c r="BJ217" s="18" t="s">
        <v>22</v>
      </c>
      <c r="BK217" s="145">
        <f t="shared" si="39"/>
        <v>0</v>
      </c>
      <c r="BL217" s="18" t="s">
        <v>199</v>
      </c>
      <c r="BM217" s="144" t="s">
        <v>6319</v>
      </c>
    </row>
    <row r="218" spans="2:65" s="1" customFormat="1" ht="16.5" customHeight="1" x14ac:dyDescent="0.2">
      <c r="B218" s="33"/>
      <c r="C218" s="133" t="s">
        <v>907</v>
      </c>
      <c r="D218" s="133" t="s">
        <v>194</v>
      </c>
      <c r="E218" s="134" t="s">
        <v>7723</v>
      </c>
      <c r="F218" s="135" t="s">
        <v>7724</v>
      </c>
      <c r="G218" s="136" t="s">
        <v>869</v>
      </c>
      <c r="H218" s="137">
        <v>3</v>
      </c>
      <c r="I218" s="138"/>
      <c r="J218" s="139">
        <f t="shared" si="30"/>
        <v>0</v>
      </c>
      <c r="K218" s="135" t="s">
        <v>20</v>
      </c>
      <c r="L218" s="33"/>
      <c r="M218" s="140" t="s">
        <v>20</v>
      </c>
      <c r="N218" s="141" t="s">
        <v>51</v>
      </c>
      <c r="P218" s="142">
        <f t="shared" si="31"/>
        <v>0</v>
      </c>
      <c r="Q218" s="142">
        <v>0</v>
      </c>
      <c r="R218" s="142">
        <f t="shared" si="32"/>
        <v>0</v>
      </c>
      <c r="S218" s="142">
        <v>0</v>
      </c>
      <c r="T218" s="143">
        <f t="shared" si="33"/>
        <v>0</v>
      </c>
      <c r="AR218" s="144" t="s">
        <v>199</v>
      </c>
      <c r="AT218" s="144" t="s">
        <v>194</v>
      </c>
      <c r="AU218" s="144" t="s">
        <v>89</v>
      </c>
      <c r="AY218" s="18" t="s">
        <v>192</v>
      </c>
      <c r="BE218" s="145">
        <f t="shared" si="34"/>
        <v>0</v>
      </c>
      <c r="BF218" s="145">
        <f t="shared" si="35"/>
        <v>0</v>
      </c>
      <c r="BG218" s="145">
        <f t="shared" si="36"/>
        <v>0</v>
      </c>
      <c r="BH218" s="145">
        <f t="shared" si="37"/>
        <v>0</v>
      </c>
      <c r="BI218" s="145">
        <f t="shared" si="38"/>
        <v>0</v>
      </c>
      <c r="BJ218" s="18" t="s">
        <v>22</v>
      </c>
      <c r="BK218" s="145">
        <f t="shared" si="39"/>
        <v>0</v>
      </c>
      <c r="BL218" s="18" t="s">
        <v>199</v>
      </c>
      <c r="BM218" s="144" t="s">
        <v>6322</v>
      </c>
    </row>
    <row r="219" spans="2:65" s="11" customFormat="1" ht="22.8" customHeight="1" x14ac:dyDescent="0.25">
      <c r="B219" s="121"/>
      <c r="D219" s="122" t="s">
        <v>79</v>
      </c>
      <c r="E219" s="131" t="s">
        <v>7725</v>
      </c>
      <c r="F219" s="131" t="s">
        <v>7726</v>
      </c>
      <c r="I219" s="124"/>
      <c r="J219" s="132">
        <f>BK219</f>
        <v>0</v>
      </c>
      <c r="L219" s="121"/>
      <c r="M219" s="126"/>
      <c r="P219" s="127">
        <f>SUM(P220:P224)</f>
        <v>0</v>
      </c>
      <c r="R219" s="127">
        <f>SUM(R220:R224)</f>
        <v>0</v>
      </c>
      <c r="T219" s="128">
        <f>SUM(T220:T224)</f>
        <v>0</v>
      </c>
      <c r="AR219" s="122" t="s">
        <v>22</v>
      </c>
      <c r="AT219" s="129" t="s">
        <v>79</v>
      </c>
      <c r="AU219" s="129" t="s">
        <v>22</v>
      </c>
      <c r="AY219" s="122" t="s">
        <v>192</v>
      </c>
      <c r="BK219" s="130">
        <f>SUM(BK220:BK224)</f>
        <v>0</v>
      </c>
    </row>
    <row r="220" spans="2:65" s="1" customFormat="1" ht="16.5" customHeight="1" x14ac:dyDescent="0.2">
      <c r="B220" s="33"/>
      <c r="C220" s="133" t="s">
        <v>895</v>
      </c>
      <c r="D220" s="133" t="s">
        <v>194</v>
      </c>
      <c r="E220" s="134" t="s">
        <v>6830</v>
      </c>
      <c r="F220" s="135" t="s">
        <v>7727</v>
      </c>
      <c r="G220" s="136" t="s">
        <v>869</v>
      </c>
      <c r="H220" s="137">
        <v>1</v>
      </c>
      <c r="I220" s="138"/>
      <c r="J220" s="139">
        <f>ROUND(I220*H220,2)</f>
        <v>0</v>
      </c>
      <c r="K220" s="135" t="s">
        <v>20</v>
      </c>
      <c r="L220" s="33"/>
      <c r="M220" s="140" t="s">
        <v>20</v>
      </c>
      <c r="N220" s="141" t="s">
        <v>51</v>
      </c>
      <c r="P220" s="142">
        <f>O220*H220</f>
        <v>0</v>
      </c>
      <c r="Q220" s="142">
        <v>0</v>
      </c>
      <c r="R220" s="142">
        <f>Q220*H220</f>
        <v>0</v>
      </c>
      <c r="S220" s="142">
        <v>0</v>
      </c>
      <c r="T220" s="143">
        <f>S220*H220</f>
        <v>0</v>
      </c>
      <c r="AR220" s="144" t="s">
        <v>199</v>
      </c>
      <c r="AT220" s="144" t="s">
        <v>194</v>
      </c>
      <c r="AU220" s="144" t="s">
        <v>89</v>
      </c>
      <c r="AY220" s="18" t="s">
        <v>192</v>
      </c>
      <c r="BE220" s="145">
        <f>IF(N220="základní",J220,0)</f>
        <v>0</v>
      </c>
      <c r="BF220" s="145">
        <f>IF(N220="snížená",J220,0)</f>
        <v>0</v>
      </c>
      <c r="BG220" s="145">
        <f>IF(N220="zákl. přenesená",J220,0)</f>
        <v>0</v>
      </c>
      <c r="BH220" s="145">
        <f>IF(N220="sníž. přenesená",J220,0)</f>
        <v>0</v>
      </c>
      <c r="BI220" s="145">
        <f>IF(N220="nulová",J220,0)</f>
        <v>0</v>
      </c>
      <c r="BJ220" s="18" t="s">
        <v>22</v>
      </c>
      <c r="BK220" s="145">
        <f>ROUND(I220*H220,2)</f>
        <v>0</v>
      </c>
      <c r="BL220" s="18" t="s">
        <v>199</v>
      </c>
      <c r="BM220" s="144" t="s">
        <v>3229</v>
      </c>
    </row>
    <row r="221" spans="2:65" s="1" customFormat="1" ht="16.5" customHeight="1" x14ac:dyDescent="0.2">
      <c r="B221" s="33"/>
      <c r="C221" s="133" t="s">
        <v>2195</v>
      </c>
      <c r="D221" s="133" t="s">
        <v>194</v>
      </c>
      <c r="E221" s="134" t="s">
        <v>6833</v>
      </c>
      <c r="F221" s="135" t="s">
        <v>7728</v>
      </c>
      <c r="G221" s="136" t="s">
        <v>869</v>
      </c>
      <c r="H221" s="137">
        <v>1</v>
      </c>
      <c r="I221" s="138"/>
      <c r="J221" s="139">
        <f>ROUND(I221*H221,2)</f>
        <v>0</v>
      </c>
      <c r="K221" s="135" t="s">
        <v>20</v>
      </c>
      <c r="L221" s="33"/>
      <c r="M221" s="140" t="s">
        <v>20</v>
      </c>
      <c r="N221" s="141" t="s">
        <v>51</v>
      </c>
      <c r="P221" s="142">
        <f>O221*H221</f>
        <v>0</v>
      </c>
      <c r="Q221" s="142">
        <v>0</v>
      </c>
      <c r="R221" s="142">
        <f>Q221*H221</f>
        <v>0</v>
      </c>
      <c r="S221" s="142">
        <v>0</v>
      </c>
      <c r="T221" s="143">
        <f>S221*H221</f>
        <v>0</v>
      </c>
      <c r="AR221" s="144" t="s">
        <v>199</v>
      </c>
      <c r="AT221" s="144" t="s">
        <v>194</v>
      </c>
      <c r="AU221" s="144" t="s">
        <v>89</v>
      </c>
      <c r="AY221" s="18" t="s">
        <v>192</v>
      </c>
      <c r="BE221" s="145">
        <f>IF(N221="základní",J221,0)</f>
        <v>0</v>
      </c>
      <c r="BF221" s="145">
        <f>IF(N221="snížená",J221,0)</f>
        <v>0</v>
      </c>
      <c r="BG221" s="145">
        <f>IF(N221="zákl. přenesená",J221,0)</f>
        <v>0</v>
      </c>
      <c r="BH221" s="145">
        <f>IF(N221="sníž. přenesená",J221,0)</f>
        <v>0</v>
      </c>
      <c r="BI221" s="145">
        <f>IF(N221="nulová",J221,0)</f>
        <v>0</v>
      </c>
      <c r="BJ221" s="18" t="s">
        <v>22</v>
      </c>
      <c r="BK221" s="145">
        <f>ROUND(I221*H221,2)</f>
        <v>0</v>
      </c>
      <c r="BL221" s="18" t="s">
        <v>199</v>
      </c>
      <c r="BM221" s="144" t="s">
        <v>3242</v>
      </c>
    </row>
    <row r="222" spans="2:65" s="1" customFormat="1" ht="16.5" customHeight="1" x14ac:dyDescent="0.2">
      <c r="B222" s="33"/>
      <c r="C222" s="133" t="s">
        <v>2200</v>
      </c>
      <c r="D222" s="133" t="s">
        <v>194</v>
      </c>
      <c r="E222" s="134" t="s">
        <v>6834</v>
      </c>
      <c r="F222" s="135" t="s">
        <v>7729</v>
      </c>
      <c r="G222" s="136" t="s">
        <v>869</v>
      </c>
      <c r="H222" s="137">
        <v>1</v>
      </c>
      <c r="I222" s="138"/>
      <c r="J222" s="139">
        <f>ROUND(I222*H222,2)</f>
        <v>0</v>
      </c>
      <c r="K222" s="135" t="s">
        <v>20</v>
      </c>
      <c r="L222" s="33"/>
      <c r="M222" s="140" t="s">
        <v>20</v>
      </c>
      <c r="N222" s="141" t="s">
        <v>51</v>
      </c>
      <c r="P222" s="142">
        <f>O222*H222</f>
        <v>0</v>
      </c>
      <c r="Q222" s="142">
        <v>0</v>
      </c>
      <c r="R222" s="142">
        <f>Q222*H222</f>
        <v>0</v>
      </c>
      <c r="S222" s="142">
        <v>0</v>
      </c>
      <c r="T222" s="143">
        <f>S222*H222</f>
        <v>0</v>
      </c>
      <c r="AR222" s="144" t="s">
        <v>199</v>
      </c>
      <c r="AT222" s="144" t="s">
        <v>194</v>
      </c>
      <c r="AU222" s="144" t="s">
        <v>89</v>
      </c>
      <c r="AY222" s="18" t="s">
        <v>192</v>
      </c>
      <c r="BE222" s="145">
        <f>IF(N222="základní",J222,0)</f>
        <v>0</v>
      </c>
      <c r="BF222" s="145">
        <f>IF(N222="snížená",J222,0)</f>
        <v>0</v>
      </c>
      <c r="BG222" s="145">
        <f>IF(N222="zákl. přenesená",J222,0)</f>
        <v>0</v>
      </c>
      <c r="BH222" s="145">
        <f>IF(N222="sníž. přenesená",J222,0)</f>
        <v>0</v>
      </c>
      <c r="BI222" s="145">
        <f>IF(N222="nulová",J222,0)</f>
        <v>0</v>
      </c>
      <c r="BJ222" s="18" t="s">
        <v>22</v>
      </c>
      <c r="BK222" s="145">
        <f>ROUND(I222*H222,2)</f>
        <v>0</v>
      </c>
      <c r="BL222" s="18" t="s">
        <v>199</v>
      </c>
      <c r="BM222" s="144" t="s">
        <v>6329</v>
      </c>
    </row>
    <row r="223" spans="2:65" s="1" customFormat="1" ht="16.5" customHeight="1" x14ac:dyDescent="0.2">
      <c r="B223" s="33"/>
      <c r="C223" s="133" t="s">
        <v>2210</v>
      </c>
      <c r="D223" s="133" t="s">
        <v>194</v>
      </c>
      <c r="E223" s="134" t="s">
        <v>6837</v>
      </c>
      <c r="F223" s="135" t="s">
        <v>7730</v>
      </c>
      <c r="G223" s="136" t="s">
        <v>869</v>
      </c>
      <c r="H223" s="137">
        <v>1</v>
      </c>
      <c r="I223" s="138"/>
      <c r="J223" s="139">
        <f>ROUND(I223*H223,2)</f>
        <v>0</v>
      </c>
      <c r="K223" s="135" t="s">
        <v>20</v>
      </c>
      <c r="L223" s="33"/>
      <c r="M223" s="140" t="s">
        <v>20</v>
      </c>
      <c r="N223" s="141" t="s">
        <v>51</v>
      </c>
      <c r="P223" s="142">
        <f>O223*H223</f>
        <v>0</v>
      </c>
      <c r="Q223" s="142">
        <v>0</v>
      </c>
      <c r="R223" s="142">
        <f>Q223*H223</f>
        <v>0</v>
      </c>
      <c r="S223" s="142">
        <v>0</v>
      </c>
      <c r="T223" s="143">
        <f>S223*H223</f>
        <v>0</v>
      </c>
      <c r="AR223" s="144" t="s">
        <v>199</v>
      </c>
      <c r="AT223" s="144" t="s">
        <v>194</v>
      </c>
      <c r="AU223" s="144" t="s">
        <v>89</v>
      </c>
      <c r="AY223" s="18" t="s">
        <v>192</v>
      </c>
      <c r="BE223" s="145">
        <f>IF(N223="základní",J223,0)</f>
        <v>0</v>
      </c>
      <c r="BF223" s="145">
        <f>IF(N223="snížená",J223,0)</f>
        <v>0</v>
      </c>
      <c r="BG223" s="145">
        <f>IF(N223="zákl. přenesená",J223,0)</f>
        <v>0</v>
      </c>
      <c r="BH223" s="145">
        <f>IF(N223="sníž. přenesená",J223,0)</f>
        <v>0</v>
      </c>
      <c r="BI223" s="145">
        <f>IF(N223="nulová",J223,0)</f>
        <v>0</v>
      </c>
      <c r="BJ223" s="18" t="s">
        <v>22</v>
      </c>
      <c r="BK223" s="145">
        <f>ROUND(I223*H223,2)</f>
        <v>0</v>
      </c>
      <c r="BL223" s="18" t="s">
        <v>199</v>
      </c>
      <c r="BM223" s="144" t="s">
        <v>3279</v>
      </c>
    </row>
    <row r="224" spans="2:65" s="1" customFormat="1" ht="16.5" customHeight="1" x14ac:dyDescent="0.2">
      <c r="B224" s="33"/>
      <c r="C224" s="133" t="s">
        <v>2217</v>
      </c>
      <c r="D224" s="133" t="s">
        <v>194</v>
      </c>
      <c r="E224" s="134" t="s">
        <v>6838</v>
      </c>
      <c r="F224" s="135" t="s">
        <v>7731</v>
      </c>
      <c r="G224" s="136" t="s">
        <v>869</v>
      </c>
      <c r="H224" s="137">
        <v>4</v>
      </c>
      <c r="I224" s="138"/>
      <c r="J224" s="139">
        <f>ROUND(I224*H224,2)</f>
        <v>0</v>
      </c>
      <c r="K224" s="135" t="s">
        <v>20</v>
      </c>
      <c r="L224" s="33"/>
      <c r="M224" s="140" t="s">
        <v>20</v>
      </c>
      <c r="N224" s="141" t="s">
        <v>51</v>
      </c>
      <c r="P224" s="142">
        <f>O224*H224</f>
        <v>0</v>
      </c>
      <c r="Q224" s="142">
        <v>0</v>
      </c>
      <c r="R224" s="142">
        <f>Q224*H224</f>
        <v>0</v>
      </c>
      <c r="S224" s="142">
        <v>0</v>
      </c>
      <c r="T224" s="143">
        <f>S224*H224</f>
        <v>0</v>
      </c>
      <c r="AR224" s="144" t="s">
        <v>199</v>
      </c>
      <c r="AT224" s="144" t="s">
        <v>194</v>
      </c>
      <c r="AU224" s="144" t="s">
        <v>89</v>
      </c>
      <c r="AY224" s="18" t="s">
        <v>192</v>
      </c>
      <c r="BE224" s="145">
        <f>IF(N224="základní",J224,0)</f>
        <v>0</v>
      </c>
      <c r="BF224" s="145">
        <f>IF(N224="snížená",J224,0)</f>
        <v>0</v>
      </c>
      <c r="BG224" s="145">
        <f>IF(N224="zákl. přenesená",J224,0)</f>
        <v>0</v>
      </c>
      <c r="BH224" s="145">
        <f>IF(N224="sníž. přenesená",J224,0)</f>
        <v>0</v>
      </c>
      <c r="BI224" s="145">
        <f>IF(N224="nulová",J224,0)</f>
        <v>0</v>
      </c>
      <c r="BJ224" s="18" t="s">
        <v>22</v>
      </c>
      <c r="BK224" s="145">
        <f>ROUND(I224*H224,2)</f>
        <v>0</v>
      </c>
      <c r="BL224" s="18" t="s">
        <v>199</v>
      </c>
      <c r="BM224" s="144" t="s">
        <v>3303</v>
      </c>
    </row>
    <row r="225" spans="2:65" s="11" customFormat="1" ht="22.8" customHeight="1" x14ac:dyDescent="0.25">
      <c r="B225" s="121"/>
      <c r="D225" s="122" t="s">
        <v>79</v>
      </c>
      <c r="E225" s="131" t="s">
        <v>7732</v>
      </c>
      <c r="F225" s="131" t="s">
        <v>7733</v>
      </c>
      <c r="I225" s="124"/>
      <c r="J225" s="132">
        <f>BK225</f>
        <v>0</v>
      </c>
      <c r="L225" s="121"/>
      <c r="M225" s="126"/>
      <c r="P225" s="127">
        <f>SUM(P226:P230)</f>
        <v>0</v>
      </c>
      <c r="R225" s="127">
        <f>SUM(R226:R230)</f>
        <v>0</v>
      </c>
      <c r="T225" s="128">
        <f>SUM(T226:T230)</f>
        <v>0</v>
      </c>
      <c r="AR225" s="122" t="s">
        <v>22</v>
      </c>
      <c r="AT225" s="129" t="s">
        <v>79</v>
      </c>
      <c r="AU225" s="129" t="s">
        <v>22</v>
      </c>
      <c r="AY225" s="122" t="s">
        <v>192</v>
      </c>
      <c r="BK225" s="130">
        <f>SUM(BK226:BK230)</f>
        <v>0</v>
      </c>
    </row>
    <row r="226" spans="2:65" s="1" customFormat="1" ht="37.799999999999997" customHeight="1" x14ac:dyDescent="0.2">
      <c r="B226" s="33"/>
      <c r="C226" s="133" t="s">
        <v>2227</v>
      </c>
      <c r="D226" s="133" t="s">
        <v>194</v>
      </c>
      <c r="E226" s="134" t="s">
        <v>6868</v>
      </c>
      <c r="F226" s="135" t="s">
        <v>7734</v>
      </c>
      <c r="G226" s="136" t="s">
        <v>869</v>
      </c>
      <c r="H226" s="137">
        <v>2</v>
      </c>
      <c r="I226" s="138"/>
      <c r="J226" s="139">
        <f>ROUND(I226*H226,2)</f>
        <v>0</v>
      </c>
      <c r="K226" s="135" t="s">
        <v>20</v>
      </c>
      <c r="L226" s="33"/>
      <c r="M226" s="140" t="s">
        <v>20</v>
      </c>
      <c r="N226" s="141" t="s">
        <v>51</v>
      </c>
      <c r="P226" s="142">
        <f>O226*H226</f>
        <v>0</v>
      </c>
      <c r="Q226" s="142">
        <v>0</v>
      </c>
      <c r="R226" s="142">
        <f>Q226*H226</f>
        <v>0</v>
      </c>
      <c r="S226" s="142">
        <v>0</v>
      </c>
      <c r="T226" s="143">
        <f>S226*H226</f>
        <v>0</v>
      </c>
      <c r="AR226" s="144" t="s">
        <v>199</v>
      </c>
      <c r="AT226" s="144" t="s">
        <v>194</v>
      </c>
      <c r="AU226" s="144" t="s">
        <v>89</v>
      </c>
      <c r="AY226" s="18" t="s">
        <v>192</v>
      </c>
      <c r="BE226" s="145">
        <f>IF(N226="základní",J226,0)</f>
        <v>0</v>
      </c>
      <c r="BF226" s="145">
        <f>IF(N226="snížená",J226,0)</f>
        <v>0</v>
      </c>
      <c r="BG226" s="145">
        <f>IF(N226="zákl. přenesená",J226,0)</f>
        <v>0</v>
      </c>
      <c r="BH226" s="145">
        <f>IF(N226="sníž. přenesená",J226,0)</f>
        <v>0</v>
      </c>
      <c r="BI226" s="145">
        <f>IF(N226="nulová",J226,0)</f>
        <v>0</v>
      </c>
      <c r="BJ226" s="18" t="s">
        <v>22</v>
      </c>
      <c r="BK226" s="145">
        <f>ROUND(I226*H226,2)</f>
        <v>0</v>
      </c>
      <c r="BL226" s="18" t="s">
        <v>199</v>
      </c>
      <c r="BM226" s="144" t="s">
        <v>3314</v>
      </c>
    </row>
    <row r="227" spans="2:65" s="1" customFormat="1" ht="37.799999999999997" customHeight="1" x14ac:dyDescent="0.2">
      <c r="B227" s="33"/>
      <c r="C227" s="133" t="s">
        <v>2232</v>
      </c>
      <c r="D227" s="133" t="s">
        <v>194</v>
      </c>
      <c r="E227" s="134" t="s">
        <v>6871</v>
      </c>
      <c r="F227" s="135" t="s">
        <v>7735</v>
      </c>
      <c r="G227" s="136" t="s">
        <v>869</v>
      </c>
      <c r="H227" s="137">
        <v>2</v>
      </c>
      <c r="I227" s="138"/>
      <c r="J227" s="139">
        <f>ROUND(I227*H227,2)</f>
        <v>0</v>
      </c>
      <c r="K227" s="135" t="s">
        <v>20</v>
      </c>
      <c r="L227" s="33"/>
      <c r="M227" s="140" t="s">
        <v>20</v>
      </c>
      <c r="N227" s="141" t="s">
        <v>51</v>
      </c>
      <c r="P227" s="142">
        <f>O227*H227</f>
        <v>0</v>
      </c>
      <c r="Q227" s="142">
        <v>0</v>
      </c>
      <c r="R227" s="142">
        <f>Q227*H227</f>
        <v>0</v>
      </c>
      <c r="S227" s="142">
        <v>0</v>
      </c>
      <c r="T227" s="143">
        <f>S227*H227</f>
        <v>0</v>
      </c>
      <c r="AR227" s="144" t="s">
        <v>199</v>
      </c>
      <c r="AT227" s="144" t="s">
        <v>194</v>
      </c>
      <c r="AU227" s="144" t="s">
        <v>89</v>
      </c>
      <c r="AY227" s="18" t="s">
        <v>192</v>
      </c>
      <c r="BE227" s="145">
        <f>IF(N227="základní",J227,0)</f>
        <v>0</v>
      </c>
      <c r="BF227" s="145">
        <f>IF(N227="snížená",J227,0)</f>
        <v>0</v>
      </c>
      <c r="BG227" s="145">
        <f>IF(N227="zákl. přenesená",J227,0)</f>
        <v>0</v>
      </c>
      <c r="BH227" s="145">
        <f>IF(N227="sníž. přenesená",J227,0)</f>
        <v>0</v>
      </c>
      <c r="BI227" s="145">
        <f>IF(N227="nulová",J227,0)</f>
        <v>0</v>
      </c>
      <c r="BJ227" s="18" t="s">
        <v>22</v>
      </c>
      <c r="BK227" s="145">
        <f>ROUND(I227*H227,2)</f>
        <v>0</v>
      </c>
      <c r="BL227" s="18" t="s">
        <v>199</v>
      </c>
      <c r="BM227" s="144" t="s">
        <v>3347</v>
      </c>
    </row>
    <row r="228" spans="2:65" s="1" customFormat="1" ht="16.5" customHeight="1" x14ac:dyDescent="0.2">
      <c r="B228" s="33"/>
      <c r="C228" s="133" t="s">
        <v>2237</v>
      </c>
      <c r="D228" s="133" t="s">
        <v>194</v>
      </c>
      <c r="E228" s="134" t="s">
        <v>6872</v>
      </c>
      <c r="F228" s="135" t="s">
        <v>7736</v>
      </c>
      <c r="G228" s="136" t="s">
        <v>869</v>
      </c>
      <c r="H228" s="137">
        <v>4</v>
      </c>
      <c r="I228" s="138"/>
      <c r="J228" s="139">
        <f>ROUND(I228*H228,2)</f>
        <v>0</v>
      </c>
      <c r="K228" s="135" t="s">
        <v>20</v>
      </c>
      <c r="L228" s="33"/>
      <c r="M228" s="140" t="s">
        <v>20</v>
      </c>
      <c r="N228" s="141" t="s">
        <v>51</v>
      </c>
      <c r="P228" s="142">
        <f>O228*H228</f>
        <v>0</v>
      </c>
      <c r="Q228" s="142">
        <v>0</v>
      </c>
      <c r="R228" s="142">
        <f>Q228*H228</f>
        <v>0</v>
      </c>
      <c r="S228" s="142">
        <v>0</v>
      </c>
      <c r="T228" s="143">
        <f>S228*H228</f>
        <v>0</v>
      </c>
      <c r="AR228" s="144" t="s">
        <v>199</v>
      </c>
      <c r="AT228" s="144" t="s">
        <v>194</v>
      </c>
      <c r="AU228" s="144" t="s">
        <v>89</v>
      </c>
      <c r="AY228" s="18" t="s">
        <v>192</v>
      </c>
      <c r="BE228" s="145">
        <f>IF(N228="základní",J228,0)</f>
        <v>0</v>
      </c>
      <c r="BF228" s="145">
        <f>IF(N228="snížená",J228,0)</f>
        <v>0</v>
      </c>
      <c r="BG228" s="145">
        <f>IF(N228="zákl. přenesená",J228,0)</f>
        <v>0</v>
      </c>
      <c r="BH228" s="145">
        <f>IF(N228="sníž. přenesená",J228,0)</f>
        <v>0</v>
      </c>
      <c r="BI228" s="145">
        <f>IF(N228="nulová",J228,0)</f>
        <v>0</v>
      </c>
      <c r="BJ228" s="18" t="s">
        <v>22</v>
      </c>
      <c r="BK228" s="145">
        <f>ROUND(I228*H228,2)</f>
        <v>0</v>
      </c>
      <c r="BL228" s="18" t="s">
        <v>199</v>
      </c>
      <c r="BM228" s="144" t="s">
        <v>3357</v>
      </c>
    </row>
    <row r="229" spans="2:65" s="1" customFormat="1" ht="16.5" customHeight="1" x14ac:dyDescent="0.2">
      <c r="B229" s="33"/>
      <c r="C229" s="133" t="s">
        <v>2248</v>
      </c>
      <c r="D229" s="133" t="s">
        <v>194</v>
      </c>
      <c r="E229" s="134" t="s">
        <v>6875</v>
      </c>
      <c r="F229" s="135" t="s">
        <v>7737</v>
      </c>
      <c r="G229" s="136" t="s">
        <v>869</v>
      </c>
      <c r="H229" s="137">
        <v>1</v>
      </c>
      <c r="I229" s="138"/>
      <c r="J229" s="139">
        <f>ROUND(I229*H229,2)</f>
        <v>0</v>
      </c>
      <c r="K229" s="135" t="s">
        <v>20</v>
      </c>
      <c r="L229" s="33"/>
      <c r="M229" s="140" t="s">
        <v>20</v>
      </c>
      <c r="N229" s="141" t="s">
        <v>51</v>
      </c>
      <c r="P229" s="142">
        <f>O229*H229</f>
        <v>0</v>
      </c>
      <c r="Q229" s="142">
        <v>0</v>
      </c>
      <c r="R229" s="142">
        <f>Q229*H229</f>
        <v>0</v>
      </c>
      <c r="S229" s="142">
        <v>0</v>
      </c>
      <c r="T229" s="143">
        <f>S229*H229</f>
        <v>0</v>
      </c>
      <c r="AR229" s="144" t="s">
        <v>199</v>
      </c>
      <c r="AT229" s="144" t="s">
        <v>194</v>
      </c>
      <c r="AU229" s="144" t="s">
        <v>89</v>
      </c>
      <c r="AY229" s="18" t="s">
        <v>192</v>
      </c>
      <c r="BE229" s="145">
        <f>IF(N229="základní",J229,0)</f>
        <v>0</v>
      </c>
      <c r="BF229" s="145">
        <f>IF(N229="snížená",J229,0)</f>
        <v>0</v>
      </c>
      <c r="BG229" s="145">
        <f>IF(N229="zákl. přenesená",J229,0)</f>
        <v>0</v>
      </c>
      <c r="BH229" s="145">
        <f>IF(N229="sníž. přenesená",J229,0)</f>
        <v>0</v>
      </c>
      <c r="BI229" s="145">
        <f>IF(N229="nulová",J229,0)</f>
        <v>0</v>
      </c>
      <c r="BJ229" s="18" t="s">
        <v>22</v>
      </c>
      <c r="BK229" s="145">
        <f>ROUND(I229*H229,2)</f>
        <v>0</v>
      </c>
      <c r="BL229" s="18" t="s">
        <v>199</v>
      </c>
      <c r="BM229" s="144" t="s">
        <v>6342</v>
      </c>
    </row>
    <row r="230" spans="2:65" s="1" customFormat="1" ht="16.5" customHeight="1" x14ac:dyDescent="0.2">
      <c r="B230" s="33"/>
      <c r="C230" s="133" t="s">
        <v>2255</v>
      </c>
      <c r="D230" s="133" t="s">
        <v>194</v>
      </c>
      <c r="E230" s="134" t="s">
        <v>6876</v>
      </c>
      <c r="F230" s="135" t="s">
        <v>7738</v>
      </c>
      <c r="G230" s="136" t="s">
        <v>3065</v>
      </c>
      <c r="H230" s="137">
        <v>200</v>
      </c>
      <c r="I230" s="138"/>
      <c r="J230" s="139">
        <f>ROUND(I230*H230,2)</f>
        <v>0</v>
      </c>
      <c r="K230" s="135" t="s">
        <v>20</v>
      </c>
      <c r="L230" s="33"/>
      <c r="M230" s="140" t="s">
        <v>20</v>
      </c>
      <c r="N230" s="141" t="s">
        <v>51</v>
      </c>
      <c r="P230" s="142">
        <f>O230*H230</f>
        <v>0</v>
      </c>
      <c r="Q230" s="142">
        <v>0</v>
      </c>
      <c r="R230" s="142">
        <f>Q230*H230</f>
        <v>0</v>
      </c>
      <c r="S230" s="142">
        <v>0</v>
      </c>
      <c r="T230" s="143">
        <f>S230*H230</f>
        <v>0</v>
      </c>
      <c r="AR230" s="144" t="s">
        <v>199</v>
      </c>
      <c r="AT230" s="144" t="s">
        <v>194</v>
      </c>
      <c r="AU230" s="144" t="s">
        <v>89</v>
      </c>
      <c r="AY230" s="18" t="s">
        <v>192</v>
      </c>
      <c r="BE230" s="145">
        <f>IF(N230="základní",J230,0)</f>
        <v>0</v>
      </c>
      <c r="BF230" s="145">
        <f>IF(N230="snížená",J230,0)</f>
        <v>0</v>
      </c>
      <c r="BG230" s="145">
        <f>IF(N230="zákl. přenesená",J230,0)</f>
        <v>0</v>
      </c>
      <c r="BH230" s="145">
        <f>IF(N230="sníž. přenesená",J230,0)</f>
        <v>0</v>
      </c>
      <c r="BI230" s="145">
        <f>IF(N230="nulová",J230,0)</f>
        <v>0</v>
      </c>
      <c r="BJ230" s="18" t="s">
        <v>22</v>
      </c>
      <c r="BK230" s="145">
        <f>ROUND(I230*H230,2)</f>
        <v>0</v>
      </c>
      <c r="BL230" s="18" t="s">
        <v>199</v>
      </c>
      <c r="BM230" s="144" t="s">
        <v>3392</v>
      </c>
    </row>
    <row r="231" spans="2:65" s="11" customFormat="1" ht="22.8" customHeight="1" x14ac:dyDescent="0.25">
      <c r="B231" s="121"/>
      <c r="D231" s="122" t="s">
        <v>79</v>
      </c>
      <c r="E231" s="131" t="s">
        <v>7739</v>
      </c>
      <c r="F231" s="131" t="s">
        <v>1220</v>
      </c>
      <c r="I231" s="124"/>
      <c r="J231" s="132">
        <f>BK231</f>
        <v>0</v>
      </c>
      <c r="L231" s="121"/>
      <c r="M231" s="126"/>
      <c r="P231" s="127">
        <f>SUM(P232:P241)</f>
        <v>0</v>
      </c>
      <c r="R231" s="127">
        <f>SUM(R232:R241)</f>
        <v>0</v>
      </c>
      <c r="T231" s="128">
        <f>SUM(T232:T241)</f>
        <v>0</v>
      </c>
      <c r="AR231" s="122" t="s">
        <v>22</v>
      </c>
      <c r="AT231" s="129" t="s">
        <v>79</v>
      </c>
      <c r="AU231" s="129" t="s">
        <v>22</v>
      </c>
      <c r="AY231" s="122" t="s">
        <v>192</v>
      </c>
      <c r="BK231" s="130">
        <f>SUM(BK232:BK241)</f>
        <v>0</v>
      </c>
    </row>
    <row r="232" spans="2:65" s="1" customFormat="1" ht="16.5" customHeight="1" x14ac:dyDescent="0.2">
      <c r="B232" s="33"/>
      <c r="C232" s="133" t="s">
        <v>2260</v>
      </c>
      <c r="D232" s="133" t="s">
        <v>194</v>
      </c>
      <c r="E232" s="134" t="s">
        <v>6908</v>
      </c>
      <c r="F232" s="135" t="s">
        <v>7740</v>
      </c>
      <c r="G232" s="136" t="s">
        <v>1225</v>
      </c>
      <c r="H232" s="137">
        <v>16</v>
      </c>
      <c r="I232" s="138"/>
      <c r="J232" s="139">
        <f t="shared" ref="J232:J241" si="40">ROUND(I232*H232,2)</f>
        <v>0</v>
      </c>
      <c r="K232" s="135" t="s">
        <v>20</v>
      </c>
      <c r="L232" s="33"/>
      <c r="M232" s="140" t="s">
        <v>20</v>
      </c>
      <c r="N232" s="141" t="s">
        <v>51</v>
      </c>
      <c r="P232" s="142">
        <f t="shared" ref="P232:P241" si="41">O232*H232</f>
        <v>0</v>
      </c>
      <c r="Q232" s="142">
        <v>0</v>
      </c>
      <c r="R232" s="142">
        <f t="shared" ref="R232:R241" si="42">Q232*H232</f>
        <v>0</v>
      </c>
      <c r="S232" s="142">
        <v>0</v>
      </c>
      <c r="T232" s="143">
        <f t="shared" ref="T232:T241" si="43">S232*H232</f>
        <v>0</v>
      </c>
      <c r="AR232" s="144" t="s">
        <v>199</v>
      </c>
      <c r="AT232" s="144" t="s">
        <v>194</v>
      </c>
      <c r="AU232" s="144" t="s">
        <v>89</v>
      </c>
      <c r="AY232" s="18" t="s">
        <v>192</v>
      </c>
      <c r="BE232" s="145">
        <f t="shared" ref="BE232:BE241" si="44">IF(N232="základní",J232,0)</f>
        <v>0</v>
      </c>
      <c r="BF232" s="145">
        <f t="shared" ref="BF232:BF241" si="45">IF(N232="snížená",J232,0)</f>
        <v>0</v>
      </c>
      <c r="BG232" s="145">
        <f t="shared" ref="BG232:BG241" si="46">IF(N232="zákl. přenesená",J232,0)</f>
        <v>0</v>
      </c>
      <c r="BH232" s="145">
        <f t="shared" ref="BH232:BH241" si="47">IF(N232="sníž. přenesená",J232,0)</f>
        <v>0</v>
      </c>
      <c r="BI232" s="145">
        <f t="shared" ref="BI232:BI241" si="48">IF(N232="nulová",J232,0)</f>
        <v>0</v>
      </c>
      <c r="BJ232" s="18" t="s">
        <v>22</v>
      </c>
      <c r="BK232" s="145">
        <f t="shared" ref="BK232:BK241" si="49">ROUND(I232*H232,2)</f>
        <v>0</v>
      </c>
      <c r="BL232" s="18" t="s">
        <v>199</v>
      </c>
      <c r="BM232" s="144" t="s">
        <v>3428</v>
      </c>
    </row>
    <row r="233" spans="2:65" s="1" customFormat="1" ht="16.5" customHeight="1" x14ac:dyDescent="0.2">
      <c r="B233" s="33"/>
      <c r="C233" s="133" t="s">
        <v>2267</v>
      </c>
      <c r="D233" s="133" t="s">
        <v>194</v>
      </c>
      <c r="E233" s="134" t="s">
        <v>6911</v>
      </c>
      <c r="F233" s="135" t="s">
        <v>7741</v>
      </c>
      <c r="G233" s="136" t="s">
        <v>1225</v>
      </c>
      <c r="H233" s="137">
        <v>8</v>
      </c>
      <c r="I233" s="138"/>
      <c r="J233" s="139">
        <f t="shared" si="40"/>
        <v>0</v>
      </c>
      <c r="K233" s="135" t="s">
        <v>20</v>
      </c>
      <c r="L233" s="33"/>
      <c r="M233" s="140" t="s">
        <v>20</v>
      </c>
      <c r="N233" s="141" t="s">
        <v>51</v>
      </c>
      <c r="P233" s="142">
        <f t="shared" si="41"/>
        <v>0</v>
      </c>
      <c r="Q233" s="142">
        <v>0</v>
      </c>
      <c r="R233" s="142">
        <f t="shared" si="42"/>
        <v>0</v>
      </c>
      <c r="S233" s="142">
        <v>0</v>
      </c>
      <c r="T233" s="143">
        <f t="shared" si="43"/>
        <v>0</v>
      </c>
      <c r="AR233" s="144" t="s">
        <v>199</v>
      </c>
      <c r="AT233" s="144" t="s">
        <v>194</v>
      </c>
      <c r="AU233" s="144" t="s">
        <v>89</v>
      </c>
      <c r="AY233" s="18" t="s">
        <v>192</v>
      </c>
      <c r="BE233" s="145">
        <f t="shared" si="44"/>
        <v>0</v>
      </c>
      <c r="BF233" s="145">
        <f t="shared" si="45"/>
        <v>0</v>
      </c>
      <c r="BG233" s="145">
        <f t="shared" si="46"/>
        <v>0</v>
      </c>
      <c r="BH233" s="145">
        <f t="shared" si="47"/>
        <v>0</v>
      </c>
      <c r="BI233" s="145">
        <f t="shared" si="48"/>
        <v>0</v>
      </c>
      <c r="BJ233" s="18" t="s">
        <v>22</v>
      </c>
      <c r="BK233" s="145">
        <f t="shared" si="49"/>
        <v>0</v>
      </c>
      <c r="BL233" s="18" t="s">
        <v>199</v>
      </c>
      <c r="BM233" s="144" t="s">
        <v>3439</v>
      </c>
    </row>
    <row r="234" spans="2:65" s="1" customFormat="1" ht="16.5" customHeight="1" x14ac:dyDescent="0.2">
      <c r="B234" s="33"/>
      <c r="C234" s="133" t="s">
        <v>2272</v>
      </c>
      <c r="D234" s="133" t="s">
        <v>194</v>
      </c>
      <c r="E234" s="134" t="s">
        <v>6912</v>
      </c>
      <c r="F234" s="135" t="s">
        <v>7742</v>
      </c>
      <c r="G234" s="136" t="s">
        <v>1225</v>
      </c>
      <c r="H234" s="137">
        <v>320</v>
      </c>
      <c r="I234" s="138"/>
      <c r="J234" s="139">
        <f t="shared" si="40"/>
        <v>0</v>
      </c>
      <c r="K234" s="135" t="s">
        <v>20</v>
      </c>
      <c r="L234" s="33"/>
      <c r="M234" s="140" t="s">
        <v>20</v>
      </c>
      <c r="N234" s="141" t="s">
        <v>51</v>
      </c>
      <c r="P234" s="142">
        <f t="shared" si="41"/>
        <v>0</v>
      </c>
      <c r="Q234" s="142">
        <v>0</v>
      </c>
      <c r="R234" s="142">
        <f t="shared" si="42"/>
        <v>0</v>
      </c>
      <c r="S234" s="142">
        <v>0</v>
      </c>
      <c r="T234" s="143">
        <f t="shared" si="43"/>
        <v>0</v>
      </c>
      <c r="AR234" s="144" t="s">
        <v>199</v>
      </c>
      <c r="AT234" s="144" t="s">
        <v>194</v>
      </c>
      <c r="AU234" s="144" t="s">
        <v>89</v>
      </c>
      <c r="AY234" s="18" t="s">
        <v>192</v>
      </c>
      <c r="BE234" s="145">
        <f t="shared" si="44"/>
        <v>0</v>
      </c>
      <c r="BF234" s="145">
        <f t="shared" si="45"/>
        <v>0</v>
      </c>
      <c r="BG234" s="145">
        <f t="shared" si="46"/>
        <v>0</v>
      </c>
      <c r="BH234" s="145">
        <f t="shared" si="47"/>
        <v>0</v>
      </c>
      <c r="BI234" s="145">
        <f t="shared" si="48"/>
        <v>0</v>
      </c>
      <c r="BJ234" s="18" t="s">
        <v>22</v>
      </c>
      <c r="BK234" s="145">
        <f t="shared" si="49"/>
        <v>0</v>
      </c>
      <c r="BL234" s="18" t="s">
        <v>199</v>
      </c>
      <c r="BM234" s="144" t="s">
        <v>3462</v>
      </c>
    </row>
    <row r="235" spans="2:65" s="1" customFormat="1" ht="16.5" customHeight="1" x14ac:dyDescent="0.2">
      <c r="B235" s="33"/>
      <c r="C235" s="133" t="s">
        <v>2277</v>
      </c>
      <c r="D235" s="133" t="s">
        <v>194</v>
      </c>
      <c r="E235" s="134" t="s">
        <v>6914</v>
      </c>
      <c r="F235" s="135" t="s">
        <v>7743</v>
      </c>
      <c r="G235" s="136" t="s">
        <v>1225</v>
      </c>
      <c r="H235" s="137">
        <v>24</v>
      </c>
      <c r="I235" s="138"/>
      <c r="J235" s="139">
        <f t="shared" si="40"/>
        <v>0</v>
      </c>
      <c r="K235" s="135" t="s">
        <v>20</v>
      </c>
      <c r="L235" s="33"/>
      <c r="M235" s="140" t="s">
        <v>20</v>
      </c>
      <c r="N235" s="141" t="s">
        <v>51</v>
      </c>
      <c r="P235" s="142">
        <f t="shared" si="41"/>
        <v>0</v>
      </c>
      <c r="Q235" s="142">
        <v>0</v>
      </c>
      <c r="R235" s="142">
        <f t="shared" si="42"/>
        <v>0</v>
      </c>
      <c r="S235" s="142">
        <v>0</v>
      </c>
      <c r="T235" s="143">
        <f t="shared" si="43"/>
        <v>0</v>
      </c>
      <c r="AR235" s="144" t="s">
        <v>199</v>
      </c>
      <c r="AT235" s="144" t="s">
        <v>194</v>
      </c>
      <c r="AU235" s="144" t="s">
        <v>89</v>
      </c>
      <c r="AY235" s="18" t="s">
        <v>192</v>
      </c>
      <c r="BE235" s="145">
        <f t="shared" si="44"/>
        <v>0</v>
      </c>
      <c r="BF235" s="145">
        <f t="shared" si="45"/>
        <v>0</v>
      </c>
      <c r="BG235" s="145">
        <f t="shared" si="46"/>
        <v>0</v>
      </c>
      <c r="BH235" s="145">
        <f t="shared" si="47"/>
        <v>0</v>
      </c>
      <c r="BI235" s="145">
        <f t="shared" si="48"/>
        <v>0</v>
      </c>
      <c r="BJ235" s="18" t="s">
        <v>22</v>
      </c>
      <c r="BK235" s="145">
        <f t="shared" si="49"/>
        <v>0</v>
      </c>
      <c r="BL235" s="18" t="s">
        <v>199</v>
      </c>
      <c r="BM235" s="144" t="s">
        <v>6355</v>
      </c>
    </row>
    <row r="236" spans="2:65" s="1" customFormat="1" ht="16.5" customHeight="1" x14ac:dyDescent="0.2">
      <c r="B236" s="33"/>
      <c r="C236" s="133" t="s">
        <v>2287</v>
      </c>
      <c r="D236" s="133" t="s">
        <v>194</v>
      </c>
      <c r="E236" s="134" t="s">
        <v>6915</v>
      </c>
      <c r="F236" s="135" t="s">
        <v>7744</v>
      </c>
      <c r="G236" s="136" t="s">
        <v>1225</v>
      </c>
      <c r="H236" s="137">
        <v>16</v>
      </c>
      <c r="I236" s="138"/>
      <c r="J236" s="139">
        <f t="shared" si="40"/>
        <v>0</v>
      </c>
      <c r="K236" s="135" t="s">
        <v>20</v>
      </c>
      <c r="L236" s="33"/>
      <c r="M236" s="140" t="s">
        <v>20</v>
      </c>
      <c r="N236" s="141" t="s">
        <v>51</v>
      </c>
      <c r="P236" s="142">
        <f t="shared" si="41"/>
        <v>0</v>
      </c>
      <c r="Q236" s="142">
        <v>0</v>
      </c>
      <c r="R236" s="142">
        <f t="shared" si="42"/>
        <v>0</v>
      </c>
      <c r="S236" s="142">
        <v>0</v>
      </c>
      <c r="T236" s="143">
        <f t="shared" si="43"/>
        <v>0</v>
      </c>
      <c r="AR236" s="144" t="s">
        <v>199</v>
      </c>
      <c r="AT236" s="144" t="s">
        <v>194</v>
      </c>
      <c r="AU236" s="144" t="s">
        <v>89</v>
      </c>
      <c r="AY236" s="18" t="s">
        <v>192</v>
      </c>
      <c r="BE236" s="145">
        <f t="shared" si="44"/>
        <v>0</v>
      </c>
      <c r="BF236" s="145">
        <f t="shared" si="45"/>
        <v>0</v>
      </c>
      <c r="BG236" s="145">
        <f t="shared" si="46"/>
        <v>0</v>
      </c>
      <c r="BH236" s="145">
        <f t="shared" si="47"/>
        <v>0</v>
      </c>
      <c r="BI236" s="145">
        <f t="shared" si="48"/>
        <v>0</v>
      </c>
      <c r="BJ236" s="18" t="s">
        <v>22</v>
      </c>
      <c r="BK236" s="145">
        <f t="shared" si="49"/>
        <v>0</v>
      </c>
      <c r="BL236" s="18" t="s">
        <v>199</v>
      </c>
      <c r="BM236" s="144" t="s">
        <v>3488</v>
      </c>
    </row>
    <row r="237" spans="2:65" s="1" customFormat="1" ht="16.5" customHeight="1" x14ac:dyDescent="0.2">
      <c r="B237" s="33"/>
      <c r="C237" s="133" t="s">
        <v>2293</v>
      </c>
      <c r="D237" s="133" t="s">
        <v>194</v>
      </c>
      <c r="E237" s="134" t="s">
        <v>6918</v>
      </c>
      <c r="F237" s="135" t="s">
        <v>7745</v>
      </c>
      <c r="G237" s="136" t="s">
        <v>1225</v>
      </c>
      <c r="H237" s="137">
        <v>24</v>
      </c>
      <c r="I237" s="138"/>
      <c r="J237" s="139">
        <f t="shared" si="40"/>
        <v>0</v>
      </c>
      <c r="K237" s="135" t="s">
        <v>20</v>
      </c>
      <c r="L237" s="33"/>
      <c r="M237" s="140" t="s">
        <v>20</v>
      </c>
      <c r="N237" s="141" t="s">
        <v>51</v>
      </c>
      <c r="P237" s="142">
        <f t="shared" si="41"/>
        <v>0</v>
      </c>
      <c r="Q237" s="142">
        <v>0</v>
      </c>
      <c r="R237" s="142">
        <f t="shared" si="42"/>
        <v>0</v>
      </c>
      <c r="S237" s="142">
        <v>0</v>
      </c>
      <c r="T237" s="143">
        <f t="shared" si="43"/>
        <v>0</v>
      </c>
      <c r="AR237" s="144" t="s">
        <v>199</v>
      </c>
      <c r="AT237" s="144" t="s">
        <v>194</v>
      </c>
      <c r="AU237" s="144" t="s">
        <v>89</v>
      </c>
      <c r="AY237" s="18" t="s">
        <v>192</v>
      </c>
      <c r="BE237" s="145">
        <f t="shared" si="44"/>
        <v>0</v>
      </c>
      <c r="BF237" s="145">
        <f t="shared" si="45"/>
        <v>0</v>
      </c>
      <c r="BG237" s="145">
        <f t="shared" si="46"/>
        <v>0</v>
      </c>
      <c r="BH237" s="145">
        <f t="shared" si="47"/>
        <v>0</v>
      </c>
      <c r="BI237" s="145">
        <f t="shared" si="48"/>
        <v>0</v>
      </c>
      <c r="BJ237" s="18" t="s">
        <v>22</v>
      </c>
      <c r="BK237" s="145">
        <f t="shared" si="49"/>
        <v>0</v>
      </c>
      <c r="BL237" s="18" t="s">
        <v>199</v>
      </c>
      <c r="BM237" s="144" t="s">
        <v>3499</v>
      </c>
    </row>
    <row r="238" spans="2:65" s="1" customFormat="1" ht="16.5" customHeight="1" x14ac:dyDescent="0.2">
      <c r="B238" s="33"/>
      <c r="C238" s="133" t="s">
        <v>2298</v>
      </c>
      <c r="D238" s="133" t="s">
        <v>194</v>
      </c>
      <c r="E238" s="134" t="s">
        <v>6919</v>
      </c>
      <c r="F238" s="135" t="s">
        <v>7746</v>
      </c>
      <c r="G238" s="136" t="s">
        <v>1225</v>
      </c>
      <c r="H238" s="137">
        <v>32</v>
      </c>
      <c r="I238" s="138"/>
      <c r="J238" s="139">
        <f t="shared" si="40"/>
        <v>0</v>
      </c>
      <c r="K238" s="135" t="s">
        <v>20</v>
      </c>
      <c r="L238" s="33"/>
      <c r="M238" s="140" t="s">
        <v>20</v>
      </c>
      <c r="N238" s="141" t="s">
        <v>51</v>
      </c>
      <c r="P238" s="142">
        <f t="shared" si="41"/>
        <v>0</v>
      </c>
      <c r="Q238" s="142">
        <v>0</v>
      </c>
      <c r="R238" s="142">
        <f t="shared" si="42"/>
        <v>0</v>
      </c>
      <c r="S238" s="142">
        <v>0</v>
      </c>
      <c r="T238" s="143">
        <f t="shared" si="43"/>
        <v>0</v>
      </c>
      <c r="AR238" s="144" t="s">
        <v>199</v>
      </c>
      <c r="AT238" s="144" t="s">
        <v>194</v>
      </c>
      <c r="AU238" s="144" t="s">
        <v>89</v>
      </c>
      <c r="AY238" s="18" t="s">
        <v>192</v>
      </c>
      <c r="BE238" s="145">
        <f t="shared" si="44"/>
        <v>0</v>
      </c>
      <c r="BF238" s="145">
        <f t="shared" si="45"/>
        <v>0</v>
      </c>
      <c r="BG238" s="145">
        <f t="shared" si="46"/>
        <v>0</v>
      </c>
      <c r="BH238" s="145">
        <f t="shared" si="47"/>
        <v>0</v>
      </c>
      <c r="BI238" s="145">
        <f t="shared" si="48"/>
        <v>0</v>
      </c>
      <c r="BJ238" s="18" t="s">
        <v>22</v>
      </c>
      <c r="BK238" s="145">
        <f t="shared" si="49"/>
        <v>0</v>
      </c>
      <c r="BL238" s="18" t="s">
        <v>199</v>
      </c>
      <c r="BM238" s="144" t="s">
        <v>3509</v>
      </c>
    </row>
    <row r="239" spans="2:65" s="1" customFormat="1" ht="16.5" customHeight="1" x14ac:dyDescent="0.2">
      <c r="B239" s="33"/>
      <c r="C239" s="133" t="s">
        <v>2324</v>
      </c>
      <c r="D239" s="133" t="s">
        <v>194</v>
      </c>
      <c r="E239" s="134" t="s">
        <v>6920</v>
      </c>
      <c r="F239" s="135" t="s">
        <v>7747</v>
      </c>
      <c r="G239" s="136" t="s">
        <v>1225</v>
      </c>
      <c r="H239" s="137">
        <v>32</v>
      </c>
      <c r="I239" s="138"/>
      <c r="J239" s="139">
        <f t="shared" si="40"/>
        <v>0</v>
      </c>
      <c r="K239" s="135" t="s">
        <v>20</v>
      </c>
      <c r="L239" s="33"/>
      <c r="M239" s="140" t="s">
        <v>20</v>
      </c>
      <c r="N239" s="141" t="s">
        <v>51</v>
      </c>
      <c r="P239" s="142">
        <f t="shared" si="41"/>
        <v>0</v>
      </c>
      <c r="Q239" s="142">
        <v>0</v>
      </c>
      <c r="R239" s="142">
        <f t="shared" si="42"/>
        <v>0</v>
      </c>
      <c r="S239" s="142">
        <v>0</v>
      </c>
      <c r="T239" s="143">
        <f t="shared" si="43"/>
        <v>0</v>
      </c>
      <c r="AR239" s="144" t="s">
        <v>199</v>
      </c>
      <c r="AT239" s="144" t="s">
        <v>194</v>
      </c>
      <c r="AU239" s="144" t="s">
        <v>89</v>
      </c>
      <c r="AY239" s="18" t="s">
        <v>192</v>
      </c>
      <c r="BE239" s="145">
        <f t="shared" si="44"/>
        <v>0</v>
      </c>
      <c r="BF239" s="145">
        <f t="shared" si="45"/>
        <v>0</v>
      </c>
      <c r="BG239" s="145">
        <f t="shared" si="46"/>
        <v>0</v>
      </c>
      <c r="BH239" s="145">
        <f t="shared" si="47"/>
        <v>0</v>
      </c>
      <c r="BI239" s="145">
        <f t="shared" si="48"/>
        <v>0</v>
      </c>
      <c r="BJ239" s="18" t="s">
        <v>22</v>
      </c>
      <c r="BK239" s="145">
        <f t="shared" si="49"/>
        <v>0</v>
      </c>
      <c r="BL239" s="18" t="s">
        <v>199</v>
      </c>
      <c r="BM239" s="144" t="s">
        <v>3520</v>
      </c>
    </row>
    <row r="240" spans="2:65" s="1" customFormat="1" ht="16.5" customHeight="1" x14ac:dyDescent="0.2">
      <c r="B240" s="33"/>
      <c r="C240" s="133" t="s">
        <v>2330</v>
      </c>
      <c r="D240" s="133" t="s">
        <v>194</v>
      </c>
      <c r="E240" s="134" t="s">
        <v>6921</v>
      </c>
      <c r="F240" s="135" t="s">
        <v>7748</v>
      </c>
      <c r="G240" s="136" t="s">
        <v>1225</v>
      </c>
      <c r="H240" s="137">
        <v>40</v>
      </c>
      <c r="I240" s="138"/>
      <c r="J240" s="139">
        <f t="shared" si="40"/>
        <v>0</v>
      </c>
      <c r="K240" s="135" t="s">
        <v>20</v>
      </c>
      <c r="L240" s="33"/>
      <c r="M240" s="140" t="s">
        <v>20</v>
      </c>
      <c r="N240" s="141" t="s">
        <v>51</v>
      </c>
      <c r="P240" s="142">
        <f t="shared" si="41"/>
        <v>0</v>
      </c>
      <c r="Q240" s="142">
        <v>0</v>
      </c>
      <c r="R240" s="142">
        <f t="shared" si="42"/>
        <v>0</v>
      </c>
      <c r="S240" s="142">
        <v>0</v>
      </c>
      <c r="T240" s="143">
        <f t="shared" si="43"/>
        <v>0</v>
      </c>
      <c r="AR240" s="144" t="s">
        <v>199</v>
      </c>
      <c r="AT240" s="144" t="s">
        <v>194</v>
      </c>
      <c r="AU240" s="144" t="s">
        <v>89</v>
      </c>
      <c r="AY240" s="18" t="s">
        <v>192</v>
      </c>
      <c r="BE240" s="145">
        <f t="shared" si="44"/>
        <v>0</v>
      </c>
      <c r="BF240" s="145">
        <f t="shared" si="45"/>
        <v>0</v>
      </c>
      <c r="BG240" s="145">
        <f t="shared" si="46"/>
        <v>0</v>
      </c>
      <c r="BH240" s="145">
        <f t="shared" si="47"/>
        <v>0</v>
      </c>
      <c r="BI240" s="145">
        <f t="shared" si="48"/>
        <v>0</v>
      </c>
      <c r="BJ240" s="18" t="s">
        <v>22</v>
      </c>
      <c r="BK240" s="145">
        <f t="shared" si="49"/>
        <v>0</v>
      </c>
      <c r="BL240" s="18" t="s">
        <v>199</v>
      </c>
      <c r="BM240" s="144" t="s">
        <v>3531</v>
      </c>
    </row>
    <row r="241" spans="2:65" s="1" customFormat="1" ht="16.5" customHeight="1" x14ac:dyDescent="0.2">
      <c r="B241" s="33"/>
      <c r="C241" s="133" t="s">
        <v>2378</v>
      </c>
      <c r="D241" s="133" t="s">
        <v>194</v>
      </c>
      <c r="E241" s="134" t="s">
        <v>6923</v>
      </c>
      <c r="F241" s="135" t="s">
        <v>7749</v>
      </c>
      <c r="G241" s="136" t="s">
        <v>1225</v>
      </c>
      <c r="H241" s="137">
        <v>40</v>
      </c>
      <c r="I241" s="138"/>
      <c r="J241" s="139">
        <f t="shared" si="40"/>
        <v>0</v>
      </c>
      <c r="K241" s="135" t="s">
        <v>20</v>
      </c>
      <c r="L241" s="33"/>
      <c r="M241" s="198" t="s">
        <v>20</v>
      </c>
      <c r="N241" s="199" t="s">
        <v>51</v>
      </c>
      <c r="O241" s="180"/>
      <c r="P241" s="200">
        <f t="shared" si="41"/>
        <v>0</v>
      </c>
      <c r="Q241" s="200">
        <v>0</v>
      </c>
      <c r="R241" s="200">
        <f t="shared" si="42"/>
        <v>0</v>
      </c>
      <c r="S241" s="200">
        <v>0</v>
      </c>
      <c r="T241" s="201">
        <f t="shared" si="43"/>
        <v>0</v>
      </c>
      <c r="AR241" s="144" t="s">
        <v>199</v>
      </c>
      <c r="AT241" s="144" t="s">
        <v>194</v>
      </c>
      <c r="AU241" s="144" t="s">
        <v>89</v>
      </c>
      <c r="AY241" s="18" t="s">
        <v>192</v>
      </c>
      <c r="BE241" s="145">
        <f t="shared" si="44"/>
        <v>0</v>
      </c>
      <c r="BF241" s="145">
        <f t="shared" si="45"/>
        <v>0</v>
      </c>
      <c r="BG241" s="145">
        <f t="shared" si="46"/>
        <v>0</v>
      </c>
      <c r="BH241" s="145">
        <f t="shared" si="47"/>
        <v>0</v>
      </c>
      <c r="BI241" s="145">
        <f t="shared" si="48"/>
        <v>0</v>
      </c>
      <c r="BJ241" s="18" t="s">
        <v>22</v>
      </c>
      <c r="BK241" s="145">
        <f t="shared" si="49"/>
        <v>0</v>
      </c>
      <c r="BL241" s="18" t="s">
        <v>199</v>
      </c>
      <c r="BM241" s="144" t="s">
        <v>3541</v>
      </c>
    </row>
    <row r="242" spans="2:65" s="1" customFormat="1" ht="6.9" customHeight="1" x14ac:dyDescent="0.2">
      <c r="B242" s="42"/>
      <c r="C242" s="43"/>
      <c r="D242" s="43"/>
      <c r="E242" s="43"/>
      <c r="F242" s="43"/>
      <c r="G242" s="43"/>
      <c r="H242" s="43"/>
      <c r="I242" s="43"/>
      <c r="J242" s="43"/>
      <c r="K242" s="43"/>
      <c r="L242" s="33"/>
    </row>
  </sheetData>
  <sheetProtection algorithmName="SHA-512" hashValue="WV1DzB7doNEF5E2jx8HhdmetL0SudYG1PzUUoBOFRbLB11yAFAllxxiHxyZoYyjUx0FdGEeUBCnJWxFpLlWRZA==" saltValue="tUUTXNi+Y57VzbUrfLdYsZf/o5Q8cbas4bgQ8Yo8QuJCxQJ8+TnWCaDfblAzx+MHZVdAM3S5sDFjNsKvH91B6Q==" spinCount="100000" sheet="1" objects="1" scenarios="1" formatColumns="0" formatRows="0" autoFilter="0"/>
  <autoFilter ref="C91:K241" xr:uid="{00000000-0009-0000-0000-000009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09"/>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120</v>
      </c>
    </row>
    <row r="3" spans="2:46" ht="6.9" customHeight="1" x14ac:dyDescent="0.2">
      <c r="B3" s="19"/>
      <c r="C3" s="20"/>
      <c r="D3" s="20"/>
      <c r="E3" s="20"/>
      <c r="F3" s="20"/>
      <c r="G3" s="20"/>
      <c r="H3" s="20"/>
      <c r="I3" s="20"/>
      <c r="J3" s="20"/>
      <c r="K3" s="20"/>
      <c r="L3" s="21"/>
      <c r="AT3" s="18" t="s">
        <v>89</v>
      </c>
    </row>
    <row r="4" spans="2:46" ht="24.9" customHeight="1" x14ac:dyDescent="0.2">
      <c r="B4" s="21"/>
      <c r="D4" s="22" t="s">
        <v>141</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150</v>
      </c>
      <c r="L8" s="21"/>
    </row>
    <row r="9" spans="2:46" s="1" customFormat="1" ht="16.5" customHeight="1" x14ac:dyDescent="0.2">
      <c r="B9" s="33"/>
      <c r="E9" s="339" t="s">
        <v>153</v>
      </c>
      <c r="F9" s="341"/>
      <c r="G9" s="341"/>
      <c r="H9" s="341"/>
      <c r="L9" s="33"/>
    </row>
    <row r="10" spans="2:46" s="1" customFormat="1" ht="12" customHeight="1" x14ac:dyDescent="0.2">
      <c r="B10" s="33"/>
      <c r="D10" s="28" t="s">
        <v>156</v>
      </c>
      <c r="L10" s="33"/>
    </row>
    <row r="11" spans="2:46" s="1" customFormat="1" ht="16.5" customHeight="1" x14ac:dyDescent="0.2">
      <c r="B11" s="33"/>
      <c r="E11" s="303" t="s">
        <v>7750</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6068</v>
      </c>
      <c r="I14" s="28" t="s">
        <v>25</v>
      </c>
      <c r="J14" s="50" t="str">
        <f>'Rekapitulace stavby'!AN8</f>
        <v>24. 4. 2024</v>
      </c>
      <c r="L14" s="33"/>
    </row>
    <row r="15" spans="2:46" s="1" customFormat="1" ht="10.8" customHeight="1" x14ac:dyDescent="0.2">
      <c r="B15" s="33"/>
      <c r="L15" s="33"/>
    </row>
    <row r="16" spans="2:46" s="1" customFormat="1" ht="12" customHeight="1" x14ac:dyDescent="0.2">
      <c r="B16" s="33"/>
      <c r="D16" s="28" t="s">
        <v>29</v>
      </c>
      <c r="I16" s="28" t="s">
        <v>30</v>
      </c>
      <c r="J16" s="26" t="str">
        <f>IF('Rekapitulace stavby'!AN10="","",'Rekapitulace stavby'!AN10)</f>
        <v>00262978</v>
      </c>
      <c r="L16" s="33"/>
    </row>
    <row r="17" spans="2:12" s="1" customFormat="1" ht="18" customHeight="1" x14ac:dyDescent="0.2">
      <c r="B17" s="33"/>
      <c r="E17" s="26" t="str">
        <f>IF('Rekapitulace stavby'!E11="","",'Rekapitulace stavby'!E11)</f>
        <v>Statutární město Liberec</v>
      </c>
      <c r="I17" s="28" t="s">
        <v>33</v>
      </c>
      <c r="J17" s="26" t="str">
        <f>IF('Rekapitulace stavby'!AN11="","",'Rekapitulace stavby'!AN11)</f>
        <v>CZ00262978</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20</v>
      </c>
      <c r="L22" s="33"/>
    </row>
    <row r="23" spans="2:12" s="1" customFormat="1" ht="18" customHeight="1" x14ac:dyDescent="0.2">
      <c r="B23" s="33"/>
      <c r="E23" s="26" t="s">
        <v>7557</v>
      </c>
      <c r="I23" s="28" t="s">
        <v>33</v>
      </c>
      <c r="J23" s="26" t="s">
        <v>20</v>
      </c>
      <c r="L23" s="33"/>
    </row>
    <row r="24" spans="2:12" s="1" customFormat="1" ht="6.9" customHeight="1" x14ac:dyDescent="0.2">
      <c r="B24" s="33"/>
      <c r="L24" s="33"/>
    </row>
    <row r="25" spans="2:12" s="1" customFormat="1" ht="12" customHeight="1" x14ac:dyDescent="0.2">
      <c r="B25" s="33"/>
      <c r="D25" s="28" t="s">
        <v>40</v>
      </c>
      <c r="I25" s="28" t="s">
        <v>30</v>
      </c>
      <c r="J25" s="26" t="s">
        <v>20</v>
      </c>
      <c r="L25" s="33"/>
    </row>
    <row r="26" spans="2:12" s="1" customFormat="1" ht="18" customHeight="1" x14ac:dyDescent="0.2">
      <c r="B26" s="33"/>
      <c r="E26" s="26" t="s">
        <v>7557</v>
      </c>
      <c r="I26" s="28" t="s">
        <v>33</v>
      </c>
      <c r="J26" s="26" t="s">
        <v>20</v>
      </c>
      <c r="L26" s="33"/>
    </row>
    <row r="27" spans="2:12" s="1" customFormat="1" ht="6.9" customHeight="1" x14ac:dyDescent="0.2">
      <c r="B27" s="33"/>
      <c r="L27" s="33"/>
    </row>
    <row r="28" spans="2:12" s="1" customFormat="1" ht="12" customHeight="1" x14ac:dyDescent="0.2">
      <c r="B28" s="33"/>
      <c r="D28" s="28" t="s">
        <v>44</v>
      </c>
      <c r="L28" s="33"/>
    </row>
    <row r="29" spans="2:12" s="7" customFormat="1" ht="16.5" customHeight="1" x14ac:dyDescent="0.2">
      <c r="B29" s="93"/>
      <c r="E29" s="314" t="s">
        <v>20</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ROUND(J97,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ROUND((SUM(BE97:BE208)),  2)</f>
        <v>0</v>
      </c>
      <c r="I35" s="95">
        <v>0.21</v>
      </c>
      <c r="J35" s="84">
        <f>ROUND(((SUM(BE97:BE208))*I35),  2)</f>
        <v>0</v>
      </c>
      <c r="L35" s="33"/>
    </row>
    <row r="36" spans="2:12" s="1" customFormat="1" ht="14.4" customHeight="1" x14ac:dyDescent="0.2">
      <c r="B36" s="33"/>
      <c r="E36" s="28" t="s">
        <v>52</v>
      </c>
      <c r="F36" s="84">
        <f>ROUND((SUM(BF97:BF208)),  2)</f>
        <v>0</v>
      </c>
      <c r="I36" s="95">
        <v>0.12</v>
      </c>
      <c r="J36" s="84">
        <f>ROUND(((SUM(BF97:BF208))*I36),  2)</f>
        <v>0</v>
      </c>
      <c r="L36" s="33"/>
    </row>
    <row r="37" spans="2:12" s="1" customFormat="1" ht="14.4" hidden="1" customHeight="1" x14ac:dyDescent="0.2">
      <c r="B37" s="33"/>
      <c r="E37" s="28" t="s">
        <v>53</v>
      </c>
      <c r="F37" s="84">
        <f>ROUND((SUM(BG97:BG208)),  2)</f>
        <v>0</v>
      </c>
      <c r="I37" s="95">
        <v>0.21</v>
      </c>
      <c r="J37" s="84">
        <f>0</f>
        <v>0</v>
      </c>
      <c r="L37" s="33"/>
    </row>
    <row r="38" spans="2:12" s="1" customFormat="1" ht="14.4" hidden="1" customHeight="1" x14ac:dyDescent="0.2">
      <c r="B38" s="33"/>
      <c r="E38" s="28" t="s">
        <v>54</v>
      </c>
      <c r="F38" s="84">
        <f>ROUND((SUM(BH97:BH208)),  2)</f>
        <v>0</v>
      </c>
      <c r="I38" s="95">
        <v>0.12</v>
      </c>
      <c r="J38" s="84">
        <f>0</f>
        <v>0</v>
      </c>
      <c r="L38" s="33"/>
    </row>
    <row r="39" spans="2:12" s="1" customFormat="1" ht="14.4" hidden="1" customHeight="1" x14ac:dyDescent="0.2">
      <c r="B39" s="33"/>
      <c r="E39" s="28" t="s">
        <v>55</v>
      </c>
      <c r="F39" s="84">
        <f>ROUND((SUM(BI97:BI208)),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159</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150</v>
      </c>
      <c r="L51" s="21"/>
    </row>
    <row r="52" spans="2:47" s="1" customFormat="1" ht="16.5" customHeight="1" x14ac:dyDescent="0.2">
      <c r="B52" s="33"/>
      <c r="E52" s="339" t="s">
        <v>153</v>
      </c>
      <c r="F52" s="341"/>
      <c r="G52" s="341"/>
      <c r="H52" s="341"/>
      <c r="L52" s="33"/>
    </row>
    <row r="53" spans="2:47" s="1" customFormat="1" ht="12" customHeight="1" x14ac:dyDescent="0.2">
      <c r="B53" s="33"/>
      <c r="C53" s="28" t="s">
        <v>156</v>
      </c>
      <c r="L53" s="33"/>
    </row>
    <row r="54" spans="2:47" s="1" customFormat="1" ht="16.5" customHeight="1" x14ac:dyDescent="0.2">
      <c r="B54" s="33"/>
      <c r="E54" s="303" t="str">
        <f>E11</f>
        <v>10 - Elektroinstalace - slaboproud</v>
      </c>
      <c r="F54" s="341"/>
      <c r="G54" s="341"/>
      <c r="H54" s="341"/>
      <c r="L54" s="33"/>
    </row>
    <row r="55" spans="2:47" s="1" customFormat="1" ht="6.9" customHeight="1" x14ac:dyDescent="0.2">
      <c r="B55" s="33"/>
      <c r="L55" s="33"/>
    </row>
    <row r="56" spans="2:47" s="1" customFormat="1" ht="12" customHeight="1" x14ac:dyDescent="0.2">
      <c r="B56" s="33"/>
      <c r="C56" s="28" t="s">
        <v>23</v>
      </c>
      <c r="F56" s="26" t="str">
        <f>F14</f>
        <v xml:space="preserve"> </v>
      </c>
      <c r="I56" s="28" t="s">
        <v>25</v>
      </c>
      <c r="J56" s="50" t="str">
        <f>IF(J14="","",J14)</f>
        <v>24. 4. 2024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Ing. Josef Nezval</v>
      </c>
      <c r="L58" s="33"/>
    </row>
    <row r="59" spans="2:47" s="1" customFormat="1" ht="15.15" customHeight="1" x14ac:dyDescent="0.2">
      <c r="B59" s="33"/>
      <c r="C59" s="28" t="s">
        <v>35</v>
      </c>
      <c r="F59" s="26" t="str">
        <f>IF(E20="","",E20)</f>
        <v>Vyplň údaj</v>
      </c>
      <c r="I59" s="28" t="s">
        <v>40</v>
      </c>
      <c r="J59" s="31" t="str">
        <f>E26</f>
        <v>Ing. Josef Nezval</v>
      </c>
      <c r="L59" s="33"/>
    </row>
    <row r="60" spans="2:47" s="1" customFormat="1" ht="10.35" customHeight="1" x14ac:dyDescent="0.2">
      <c r="B60" s="33"/>
      <c r="L60" s="33"/>
    </row>
    <row r="61" spans="2:47" s="1" customFormat="1" ht="29.25" customHeight="1" x14ac:dyDescent="0.2">
      <c r="B61" s="33"/>
      <c r="C61" s="102" t="s">
        <v>160</v>
      </c>
      <c r="D61" s="96"/>
      <c r="E61" s="96"/>
      <c r="F61" s="96"/>
      <c r="G61" s="96"/>
      <c r="H61" s="96"/>
      <c r="I61" s="96"/>
      <c r="J61" s="103" t="s">
        <v>161</v>
      </c>
      <c r="K61" s="96"/>
      <c r="L61" s="33"/>
    </row>
    <row r="62" spans="2:47" s="1" customFormat="1" ht="10.35" customHeight="1" x14ac:dyDescent="0.2">
      <c r="B62" s="33"/>
      <c r="L62" s="33"/>
    </row>
    <row r="63" spans="2:47" s="1" customFormat="1" ht="22.8" customHeight="1" x14ac:dyDescent="0.2">
      <c r="B63" s="33"/>
      <c r="C63" s="104" t="s">
        <v>78</v>
      </c>
      <c r="J63" s="64">
        <f>J97</f>
        <v>0</v>
      </c>
      <c r="L63" s="33"/>
      <c r="AU63" s="18" t="s">
        <v>162</v>
      </c>
    </row>
    <row r="64" spans="2:47" s="8" customFormat="1" ht="24.9" customHeight="1" x14ac:dyDescent="0.2">
      <c r="B64" s="105"/>
      <c r="D64" s="106" t="s">
        <v>7751</v>
      </c>
      <c r="E64" s="107"/>
      <c r="F64" s="107"/>
      <c r="G64" s="107"/>
      <c r="H64" s="107"/>
      <c r="I64" s="107"/>
      <c r="J64" s="108">
        <f>J98</f>
        <v>0</v>
      </c>
      <c r="L64" s="105"/>
    </row>
    <row r="65" spans="2:12" s="9" customFormat="1" ht="19.95" customHeight="1" x14ac:dyDescent="0.2">
      <c r="B65" s="109"/>
      <c r="D65" s="110" t="s">
        <v>7752</v>
      </c>
      <c r="E65" s="111"/>
      <c r="F65" s="111"/>
      <c r="G65" s="111"/>
      <c r="H65" s="111"/>
      <c r="I65" s="111"/>
      <c r="J65" s="112">
        <f>J99</f>
        <v>0</v>
      </c>
      <c r="L65" s="109"/>
    </row>
    <row r="66" spans="2:12" s="9" customFormat="1" ht="19.95" customHeight="1" x14ac:dyDescent="0.2">
      <c r="B66" s="109"/>
      <c r="D66" s="110" t="s">
        <v>7753</v>
      </c>
      <c r="E66" s="111"/>
      <c r="F66" s="111"/>
      <c r="G66" s="111"/>
      <c r="H66" s="111"/>
      <c r="I66" s="111"/>
      <c r="J66" s="112">
        <f>J117</f>
        <v>0</v>
      </c>
      <c r="L66" s="109"/>
    </row>
    <row r="67" spans="2:12" s="9" customFormat="1" ht="19.95" customHeight="1" x14ac:dyDescent="0.2">
      <c r="B67" s="109"/>
      <c r="D67" s="110" t="s">
        <v>7754</v>
      </c>
      <c r="E67" s="111"/>
      <c r="F67" s="111"/>
      <c r="G67" s="111"/>
      <c r="H67" s="111"/>
      <c r="I67" s="111"/>
      <c r="J67" s="112">
        <f>J134</f>
        <v>0</v>
      </c>
      <c r="L67" s="109"/>
    </row>
    <row r="68" spans="2:12" s="9" customFormat="1" ht="14.85" customHeight="1" x14ac:dyDescent="0.2">
      <c r="B68" s="109"/>
      <c r="D68" s="110" t="s">
        <v>7755</v>
      </c>
      <c r="E68" s="111"/>
      <c r="F68" s="111"/>
      <c r="G68" s="111"/>
      <c r="H68" s="111"/>
      <c r="I68" s="111"/>
      <c r="J68" s="112">
        <f>J144</f>
        <v>0</v>
      </c>
      <c r="L68" s="109"/>
    </row>
    <row r="69" spans="2:12" s="9" customFormat="1" ht="19.95" customHeight="1" x14ac:dyDescent="0.2">
      <c r="B69" s="109"/>
      <c r="D69" s="110" t="s">
        <v>7756</v>
      </c>
      <c r="E69" s="111"/>
      <c r="F69" s="111"/>
      <c r="G69" s="111"/>
      <c r="H69" s="111"/>
      <c r="I69" s="111"/>
      <c r="J69" s="112">
        <f>J155</f>
        <v>0</v>
      </c>
      <c r="L69" s="109"/>
    </row>
    <row r="70" spans="2:12" s="9" customFormat="1" ht="19.95" customHeight="1" x14ac:dyDescent="0.2">
      <c r="B70" s="109"/>
      <c r="D70" s="110" t="s">
        <v>7757</v>
      </c>
      <c r="E70" s="111"/>
      <c r="F70" s="111"/>
      <c r="G70" s="111"/>
      <c r="H70" s="111"/>
      <c r="I70" s="111"/>
      <c r="J70" s="112">
        <f>J170</f>
        <v>0</v>
      </c>
      <c r="L70" s="109"/>
    </row>
    <row r="71" spans="2:12" s="9" customFormat="1" ht="19.95" customHeight="1" x14ac:dyDescent="0.2">
      <c r="B71" s="109"/>
      <c r="D71" s="110" t="s">
        <v>7758</v>
      </c>
      <c r="E71" s="111"/>
      <c r="F71" s="111"/>
      <c r="G71" s="111"/>
      <c r="H71" s="111"/>
      <c r="I71" s="111"/>
      <c r="J71" s="112">
        <f>J182</f>
        <v>0</v>
      </c>
      <c r="L71" s="109"/>
    </row>
    <row r="72" spans="2:12" s="9" customFormat="1" ht="19.95" customHeight="1" x14ac:dyDescent="0.2">
      <c r="B72" s="109"/>
      <c r="D72" s="110" t="s">
        <v>7759</v>
      </c>
      <c r="E72" s="111"/>
      <c r="F72" s="111"/>
      <c r="G72" s="111"/>
      <c r="H72" s="111"/>
      <c r="I72" s="111"/>
      <c r="J72" s="112">
        <f>J188</f>
        <v>0</v>
      </c>
      <c r="L72" s="109"/>
    </row>
    <row r="73" spans="2:12" s="9" customFormat="1" ht="19.95" customHeight="1" x14ac:dyDescent="0.2">
      <c r="B73" s="109"/>
      <c r="D73" s="110" t="s">
        <v>7760</v>
      </c>
      <c r="E73" s="111"/>
      <c r="F73" s="111"/>
      <c r="G73" s="111"/>
      <c r="H73" s="111"/>
      <c r="I73" s="111"/>
      <c r="J73" s="112">
        <f>J197</f>
        <v>0</v>
      </c>
      <c r="L73" s="109"/>
    </row>
    <row r="74" spans="2:12" s="9" customFormat="1" ht="19.95" customHeight="1" x14ac:dyDescent="0.2">
      <c r="B74" s="109"/>
      <c r="D74" s="110" t="s">
        <v>7761</v>
      </c>
      <c r="E74" s="111"/>
      <c r="F74" s="111"/>
      <c r="G74" s="111"/>
      <c r="H74" s="111"/>
      <c r="I74" s="111"/>
      <c r="J74" s="112">
        <f>J199</f>
        <v>0</v>
      </c>
      <c r="L74" s="109"/>
    </row>
    <row r="75" spans="2:12" s="9" customFormat="1" ht="19.95" customHeight="1" x14ac:dyDescent="0.2">
      <c r="B75" s="109"/>
      <c r="D75" s="110" t="s">
        <v>7762</v>
      </c>
      <c r="E75" s="111"/>
      <c r="F75" s="111"/>
      <c r="G75" s="111"/>
      <c r="H75" s="111"/>
      <c r="I75" s="111"/>
      <c r="J75" s="112">
        <f>J206</f>
        <v>0</v>
      </c>
      <c r="L75" s="109"/>
    </row>
    <row r="76" spans="2:12" s="1" customFormat="1" ht="21.75" customHeight="1" x14ac:dyDescent="0.2">
      <c r="B76" s="33"/>
      <c r="L76" s="33"/>
    </row>
    <row r="77" spans="2:12" s="1" customFormat="1" ht="6.9" customHeight="1" x14ac:dyDescent="0.2">
      <c r="B77" s="42"/>
      <c r="C77" s="43"/>
      <c r="D77" s="43"/>
      <c r="E77" s="43"/>
      <c r="F77" s="43"/>
      <c r="G77" s="43"/>
      <c r="H77" s="43"/>
      <c r="I77" s="43"/>
      <c r="J77" s="43"/>
      <c r="K77" s="43"/>
      <c r="L77" s="33"/>
    </row>
    <row r="81" spans="2:20" s="1" customFormat="1" ht="6.9" customHeight="1" x14ac:dyDescent="0.2">
      <c r="B81" s="44"/>
      <c r="C81" s="45"/>
      <c r="D81" s="45"/>
      <c r="E81" s="45"/>
      <c r="F81" s="45"/>
      <c r="G81" s="45"/>
      <c r="H81" s="45"/>
      <c r="I81" s="45"/>
      <c r="J81" s="45"/>
      <c r="K81" s="45"/>
      <c r="L81" s="33"/>
    </row>
    <row r="82" spans="2:20" s="1" customFormat="1" ht="24.9" customHeight="1" x14ac:dyDescent="0.2">
      <c r="B82" s="33"/>
      <c r="C82" s="22" t="s">
        <v>177</v>
      </c>
      <c r="L82" s="33"/>
    </row>
    <row r="83" spans="2:20" s="1" customFormat="1" ht="6.9" customHeight="1" x14ac:dyDescent="0.2">
      <c r="B83" s="33"/>
      <c r="L83" s="33"/>
    </row>
    <row r="84" spans="2:20" s="1" customFormat="1" ht="12" customHeight="1" x14ac:dyDescent="0.2">
      <c r="B84" s="33"/>
      <c r="C84" s="28" t="s">
        <v>16</v>
      </c>
      <c r="L84" s="33"/>
    </row>
    <row r="85" spans="2:20" s="1" customFormat="1" ht="16.5" customHeight="1" x14ac:dyDescent="0.2">
      <c r="B85" s="33"/>
      <c r="E85" s="339" t="str">
        <f>E7</f>
        <v>STAVEBNÍ ÚPRAVY KINO VARŠAVA - ITI</v>
      </c>
      <c r="F85" s="340"/>
      <c r="G85" s="340"/>
      <c r="H85" s="340"/>
      <c r="L85" s="33"/>
    </row>
    <row r="86" spans="2:20" ht="12" customHeight="1" x14ac:dyDescent="0.2">
      <c r="B86" s="21"/>
      <c r="C86" s="28" t="s">
        <v>150</v>
      </c>
      <c r="L86" s="21"/>
    </row>
    <row r="87" spans="2:20" s="1" customFormat="1" ht="16.5" customHeight="1" x14ac:dyDescent="0.2">
      <c r="B87" s="33"/>
      <c r="E87" s="339" t="s">
        <v>153</v>
      </c>
      <c r="F87" s="341"/>
      <c r="G87" s="341"/>
      <c r="H87" s="341"/>
      <c r="L87" s="33"/>
    </row>
    <row r="88" spans="2:20" s="1" customFormat="1" ht="12" customHeight="1" x14ac:dyDescent="0.2">
      <c r="B88" s="33"/>
      <c r="C88" s="28" t="s">
        <v>156</v>
      </c>
      <c r="L88" s="33"/>
    </row>
    <row r="89" spans="2:20" s="1" customFormat="1" ht="16.5" customHeight="1" x14ac:dyDescent="0.2">
      <c r="B89" s="33"/>
      <c r="E89" s="303" t="str">
        <f>E11</f>
        <v>10 - Elektroinstalace - slaboproud</v>
      </c>
      <c r="F89" s="341"/>
      <c r="G89" s="341"/>
      <c r="H89" s="341"/>
      <c r="L89" s="33"/>
    </row>
    <row r="90" spans="2:20" s="1" customFormat="1" ht="6.9" customHeight="1" x14ac:dyDescent="0.2">
      <c r="B90" s="33"/>
      <c r="L90" s="33"/>
    </row>
    <row r="91" spans="2:20" s="1" customFormat="1" ht="12" customHeight="1" x14ac:dyDescent="0.2">
      <c r="B91" s="33"/>
      <c r="C91" s="28" t="s">
        <v>23</v>
      </c>
      <c r="F91" s="26" t="str">
        <f>F14</f>
        <v xml:space="preserve"> </v>
      </c>
      <c r="I91" s="28" t="s">
        <v>25</v>
      </c>
      <c r="J91" s="50" t="str">
        <f>IF(J14="","",J14)</f>
        <v>24. 4. 2024</v>
      </c>
      <c r="L91" s="33"/>
    </row>
    <row r="92" spans="2:20" s="1" customFormat="1" ht="6.9" customHeight="1" x14ac:dyDescent="0.2">
      <c r="B92" s="33"/>
      <c r="L92" s="33"/>
    </row>
    <row r="93" spans="2:20" s="1" customFormat="1" ht="15.15" customHeight="1" x14ac:dyDescent="0.2">
      <c r="B93" s="33"/>
      <c r="C93" s="28" t="s">
        <v>29</v>
      </c>
      <c r="F93" s="26" t="str">
        <f>E17</f>
        <v>Statutární město Liberec</v>
      </c>
      <c r="I93" s="28" t="s">
        <v>37</v>
      </c>
      <c r="J93" s="31" t="str">
        <f>E23</f>
        <v>Ing. Josef Nezval</v>
      </c>
      <c r="L93" s="33"/>
    </row>
    <row r="94" spans="2:20" s="1" customFormat="1" ht="15.15" customHeight="1" x14ac:dyDescent="0.2">
      <c r="B94" s="33"/>
      <c r="C94" s="28" t="s">
        <v>35</v>
      </c>
      <c r="F94" s="26" t="str">
        <f>IF(E20="","",E20)</f>
        <v>Vyplň údaj</v>
      </c>
      <c r="I94" s="28" t="s">
        <v>40</v>
      </c>
      <c r="J94" s="31" t="str">
        <f>E26</f>
        <v>Ing. Josef Nezval</v>
      </c>
      <c r="L94" s="33"/>
    </row>
    <row r="95" spans="2:20" s="1" customFormat="1" ht="10.35" customHeight="1" x14ac:dyDescent="0.2">
      <c r="B95" s="33"/>
      <c r="L95" s="33"/>
    </row>
    <row r="96" spans="2:20" s="10" customFormat="1" ht="29.25" customHeight="1" x14ac:dyDescent="0.2">
      <c r="B96" s="113"/>
      <c r="C96" s="114" t="s">
        <v>178</v>
      </c>
      <c r="D96" s="115" t="s">
        <v>65</v>
      </c>
      <c r="E96" s="115" t="s">
        <v>61</v>
      </c>
      <c r="F96" s="115" t="s">
        <v>62</v>
      </c>
      <c r="G96" s="115" t="s">
        <v>179</v>
      </c>
      <c r="H96" s="115" t="s">
        <v>180</v>
      </c>
      <c r="I96" s="115" t="s">
        <v>181</v>
      </c>
      <c r="J96" s="115" t="s">
        <v>161</v>
      </c>
      <c r="K96" s="116" t="s">
        <v>182</v>
      </c>
      <c r="L96" s="113"/>
      <c r="M96" s="57" t="s">
        <v>20</v>
      </c>
      <c r="N96" s="58" t="s">
        <v>50</v>
      </c>
      <c r="O96" s="58" t="s">
        <v>183</v>
      </c>
      <c r="P96" s="58" t="s">
        <v>184</v>
      </c>
      <c r="Q96" s="58" t="s">
        <v>185</v>
      </c>
      <c r="R96" s="58" t="s">
        <v>186</v>
      </c>
      <c r="S96" s="58" t="s">
        <v>187</v>
      </c>
      <c r="T96" s="59" t="s">
        <v>188</v>
      </c>
    </row>
    <row r="97" spans="2:65" s="1" customFormat="1" ht="22.8" customHeight="1" x14ac:dyDescent="0.3">
      <c r="B97" s="33"/>
      <c r="C97" s="62" t="s">
        <v>189</v>
      </c>
      <c r="J97" s="117">
        <f>BK97</f>
        <v>0</v>
      </c>
      <c r="L97" s="33"/>
      <c r="M97" s="60"/>
      <c r="N97" s="51"/>
      <c r="O97" s="51"/>
      <c r="P97" s="118">
        <f>P98</f>
        <v>0</v>
      </c>
      <c r="Q97" s="51"/>
      <c r="R97" s="118">
        <f>R98</f>
        <v>0</v>
      </c>
      <c r="S97" s="51"/>
      <c r="T97" s="119">
        <f>T98</f>
        <v>0</v>
      </c>
      <c r="AT97" s="18" t="s">
        <v>79</v>
      </c>
      <c r="AU97" s="18" t="s">
        <v>162</v>
      </c>
      <c r="BK97" s="120">
        <f>BK98</f>
        <v>0</v>
      </c>
    </row>
    <row r="98" spans="2:65" s="11" customFormat="1" ht="25.95" customHeight="1" x14ac:dyDescent="0.25">
      <c r="B98" s="121"/>
      <c r="D98" s="122" t="s">
        <v>79</v>
      </c>
      <c r="E98" s="123" t="s">
        <v>7763</v>
      </c>
      <c r="F98" s="123" t="s">
        <v>119</v>
      </c>
      <c r="I98" s="124"/>
      <c r="J98" s="125">
        <f>BK98</f>
        <v>0</v>
      </c>
      <c r="L98" s="121"/>
      <c r="M98" s="126"/>
      <c r="P98" s="127">
        <f>P99+P117+P134+P155+P170+P182+P188+P197+P199+P206</f>
        <v>0</v>
      </c>
      <c r="R98" s="127">
        <f>R99+R117+R134+R155+R170+R182+R188+R197+R199+R206</f>
        <v>0</v>
      </c>
      <c r="T98" s="128">
        <f>T99+T117+T134+T155+T170+T182+T188+T197+T199+T206</f>
        <v>0</v>
      </c>
      <c r="AR98" s="122" t="s">
        <v>89</v>
      </c>
      <c r="AT98" s="129" t="s">
        <v>79</v>
      </c>
      <c r="AU98" s="129" t="s">
        <v>80</v>
      </c>
      <c r="AY98" s="122" t="s">
        <v>192</v>
      </c>
      <c r="BK98" s="130">
        <f>BK99+BK117+BK134+BK155+BK170+BK182+BK188+BK197+BK199+BK206</f>
        <v>0</v>
      </c>
    </row>
    <row r="99" spans="2:65" s="11" customFormat="1" ht="22.8" customHeight="1" x14ac:dyDescent="0.25">
      <c r="B99" s="121"/>
      <c r="D99" s="122" t="s">
        <v>79</v>
      </c>
      <c r="E99" s="131" t="s">
        <v>7764</v>
      </c>
      <c r="F99" s="131" t="s">
        <v>7765</v>
      </c>
      <c r="I99" s="124"/>
      <c r="J99" s="132">
        <f>BK99</f>
        <v>0</v>
      </c>
      <c r="L99" s="121"/>
      <c r="M99" s="126"/>
      <c r="P99" s="127">
        <f>SUM(P100:P116)</f>
        <v>0</v>
      </c>
      <c r="R99" s="127">
        <f>SUM(R100:R116)</f>
        <v>0</v>
      </c>
      <c r="T99" s="128">
        <f>SUM(T100:T116)</f>
        <v>0</v>
      </c>
      <c r="AR99" s="122" t="s">
        <v>22</v>
      </c>
      <c r="AT99" s="129" t="s">
        <v>79</v>
      </c>
      <c r="AU99" s="129" t="s">
        <v>22</v>
      </c>
      <c r="AY99" s="122" t="s">
        <v>192</v>
      </c>
      <c r="BK99" s="130">
        <f>SUM(BK100:BK116)</f>
        <v>0</v>
      </c>
    </row>
    <row r="100" spans="2:65" s="1" customFormat="1" ht="16.5" customHeight="1" x14ac:dyDescent="0.2">
      <c r="B100" s="33"/>
      <c r="C100" s="133" t="s">
        <v>22</v>
      </c>
      <c r="D100" s="133" t="s">
        <v>194</v>
      </c>
      <c r="E100" s="134" t="s">
        <v>7766</v>
      </c>
      <c r="F100" s="135" t="s">
        <v>7767</v>
      </c>
      <c r="G100" s="136" t="s">
        <v>869</v>
      </c>
      <c r="H100" s="137">
        <v>25</v>
      </c>
      <c r="I100" s="138"/>
      <c r="J100" s="139">
        <f t="shared" ref="J100:J116" si="0">ROUND(I100*H100,2)</f>
        <v>0</v>
      </c>
      <c r="K100" s="135" t="s">
        <v>20</v>
      </c>
      <c r="L100" s="33"/>
      <c r="M100" s="140" t="s">
        <v>20</v>
      </c>
      <c r="N100" s="141" t="s">
        <v>51</v>
      </c>
      <c r="P100" s="142">
        <f t="shared" ref="P100:P116" si="1">O100*H100</f>
        <v>0</v>
      </c>
      <c r="Q100" s="142">
        <v>0</v>
      </c>
      <c r="R100" s="142">
        <f t="shared" ref="R100:R116" si="2">Q100*H100</f>
        <v>0</v>
      </c>
      <c r="S100" s="142">
        <v>0</v>
      </c>
      <c r="T100" s="143">
        <f t="shared" ref="T100:T116" si="3">S100*H100</f>
        <v>0</v>
      </c>
      <c r="AR100" s="144" t="s">
        <v>199</v>
      </c>
      <c r="AT100" s="144" t="s">
        <v>194</v>
      </c>
      <c r="AU100" s="144" t="s">
        <v>89</v>
      </c>
      <c r="AY100" s="18" t="s">
        <v>192</v>
      </c>
      <c r="BE100" s="145">
        <f t="shared" ref="BE100:BE116" si="4">IF(N100="základní",J100,0)</f>
        <v>0</v>
      </c>
      <c r="BF100" s="145">
        <f t="shared" ref="BF100:BF116" si="5">IF(N100="snížená",J100,0)</f>
        <v>0</v>
      </c>
      <c r="BG100" s="145">
        <f t="shared" ref="BG100:BG116" si="6">IF(N100="zákl. přenesená",J100,0)</f>
        <v>0</v>
      </c>
      <c r="BH100" s="145">
        <f t="shared" ref="BH100:BH116" si="7">IF(N100="sníž. přenesená",J100,0)</f>
        <v>0</v>
      </c>
      <c r="BI100" s="145">
        <f t="shared" ref="BI100:BI116" si="8">IF(N100="nulová",J100,0)</f>
        <v>0</v>
      </c>
      <c r="BJ100" s="18" t="s">
        <v>22</v>
      </c>
      <c r="BK100" s="145">
        <f t="shared" ref="BK100:BK116" si="9">ROUND(I100*H100,2)</f>
        <v>0</v>
      </c>
      <c r="BL100" s="18" t="s">
        <v>199</v>
      </c>
      <c r="BM100" s="144" t="s">
        <v>89</v>
      </c>
    </row>
    <row r="101" spans="2:65" s="1" customFormat="1" ht="16.5" customHeight="1" x14ac:dyDescent="0.2">
      <c r="B101" s="33"/>
      <c r="C101" s="133" t="s">
        <v>89</v>
      </c>
      <c r="D101" s="133" t="s">
        <v>194</v>
      </c>
      <c r="E101" s="134" t="s">
        <v>7768</v>
      </c>
      <c r="F101" s="135" t="s">
        <v>7769</v>
      </c>
      <c r="G101" s="136" t="s">
        <v>869</v>
      </c>
      <c r="H101" s="137">
        <v>15</v>
      </c>
      <c r="I101" s="138"/>
      <c r="J101" s="139">
        <f t="shared" si="0"/>
        <v>0</v>
      </c>
      <c r="K101" s="135" t="s">
        <v>20</v>
      </c>
      <c r="L101" s="33"/>
      <c r="M101" s="140" t="s">
        <v>20</v>
      </c>
      <c r="N101" s="141" t="s">
        <v>51</v>
      </c>
      <c r="P101" s="142">
        <f t="shared" si="1"/>
        <v>0</v>
      </c>
      <c r="Q101" s="142">
        <v>0</v>
      </c>
      <c r="R101" s="142">
        <f t="shared" si="2"/>
        <v>0</v>
      </c>
      <c r="S101" s="142">
        <v>0</v>
      </c>
      <c r="T101" s="143">
        <f t="shared" si="3"/>
        <v>0</v>
      </c>
      <c r="AR101" s="144" t="s">
        <v>199</v>
      </c>
      <c r="AT101" s="144" t="s">
        <v>194</v>
      </c>
      <c r="AU101" s="144" t="s">
        <v>89</v>
      </c>
      <c r="AY101" s="18" t="s">
        <v>192</v>
      </c>
      <c r="BE101" s="145">
        <f t="shared" si="4"/>
        <v>0</v>
      </c>
      <c r="BF101" s="145">
        <f t="shared" si="5"/>
        <v>0</v>
      </c>
      <c r="BG101" s="145">
        <f t="shared" si="6"/>
        <v>0</v>
      </c>
      <c r="BH101" s="145">
        <f t="shared" si="7"/>
        <v>0</v>
      </c>
      <c r="BI101" s="145">
        <f t="shared" si="8"/>
        <v>0</v>
      </c>
      <c r="BJ101" s="18" t="s">
        <v>22</v>
      </c>
      <c r="BK101" s="145">
        <f t="shared" si="9"/>
        <v>0</v>
      </c>
      <c r="BL101" s="18" t="s">
        <v>199</v>
      </c>
      <c r="BM101" s="144" t="s">
        <v>199</v>
      </c>
    </row>
    <row r="102" spans="2:65" s="1" customFormat="1" ht="16.5" customHeight="1" x14ac:dyDescent="0.2">
      <c r="B102" s="33"/>
      <c r="C102" s="133" t="s">
        <v>225</v>
      </c>
      <c r="D102" s="133" t="s">
        <v>194</v>
      </c>
      <c r="E102" s="134" t="s">
        <v>7770</v>
      </c>
      <c r="F102" s="135" t="s">
        <v>7771</v>
      </c>
      <c r="G102" s="136" t="s">
        <v>869</v>
      </c>
      <c r="H102" s="137">
        <v>10</v>
      </c>
      <c r="I102" s="138"/>
      <c r="J102" s="139">
        <f t="shared" si="0"/>
        <v>0</v>
      </c>
      <c r="K102" s="135" t="s">
        <v>20</v>
      </c>
      <c r="L102" s="33"/>
      <c r="M102" s="140" t="s">
        <v>20</v>
      </c>
      <c r="N102" s="141" t="s">
        <v>51</v>
      </c>
      <c r="P102" s="142">
        <f t="shared" si="1"/>
        <v>0</v>
      </c>
      <c r="Q102" s="142">
        <v>0</v>
      </c>
      <c r="R102" s="142">
        <f t="shared" si="2"/>
        <v>0</v>
      </c>
      <c r="S102" s="142">
        <v>0</v>
      </c>
      <c r="T102" s="143">
        <f t="shared" si="3"/>
        <v>0</v>
      </c>
      <c r="AR102" s="144" t="s">
        <v>199</v>
      </c>
      <c r="AT102" s="144" t="s">
        <v>194</v>
      </c>
      <c r="AU102" s="144" t="s">
        <v>89</v>
      </c>
      <c r="AY102" s="18" t="s">
        <v>192</v>
      </c>
      <c r="BE102" s="145">
        <f t="shared" si="4"/>
        <v>0</v>
      </c>
      <c r="BF102" s="145">
        <f t="shared" si="5"/>
        <v>0</v>
      </c>
      <c r="BG102" s="145">
        <f t="shared" si="6"/>
        <v>0</v>
      </c>
      <c r="BH102" s="145">
        <f t="shared" si="7"/>
        <v>0</v>
      </c>
      <c r="BI102" s="145">
        <f t="shared" si="8"/>
        <v>0</v>
      </c>
      <c r="BJ102" s="18" t="s">
        <v>22</v>
      </c>
      <c r="BK102" s="145">
        <f t="shared" si="9"/>
        <v>0</v>
      </c>
      <c r="BL102" s="18" t="s">
        <v>199</v>
      </c>
      <c r="BM102" s="144" t="s">
        <v>250</v>
      </c>
    </row>
    <row r="103" spans="2:65" s="1" customFormat="1" ht="16.5" customHeight="1" x14ac:dyDescent="0.2">
      <c r="B103" s="33"/>
      <c r="C103" s="133" t="s">
        <v>199</v>
      </c>
      <c r="D103" s="133" t="s">
        <v>194</v>
      </c>
      <c r="E103" s="134" t="s">
        <v>7772</v>
      </c>
      <c r="F103" s="135" t="s">
        <v>7712</v>
      </c>
      <c r="G103" s="136" t="s">
        <v>869</v>
      </c>
      <c r="H103" s="137">
        <v>5</v>
      </c>
      <c r="I103" s="138"/>
      <c r="J103" s="139">
        <f t="shared" si="0"/>
        <v>0</v>
      </c>
      <c r="K103" s="135" t="s">
        <v>20</v>
      </c>
      <c r="L103" s="33"/>
      <c r="M103" s="140" t="s">
        <v>20</v>
      </c>
      <c r="N103" s="141" t="s">
        <v>51</v>
      </c>
      <c r="P103" s="142">
        <f t="shared" si="1"/>
        <v>0</v>
      </c>
      <c r="Q103" s="142">
        <v>0</v>
      </c>
      <c r="R103" s="142">
        <f t="shared" si="2"/>
        <v>0</v>
      </c>
      <c r="S103" s="142">
        <v>0</v>
      </c>
      <c r="T103" s="143">
        <f t="shared" si="3"/>
        <v>0</v>
      </c>
      <c r="AR103" s="144" t="s">
        <v>199</v>
      </c>
      <c r="AT103" s="144" t="s">
        <v>194</v>
      </c>
      <c r="AU103" s="144" t="s">
        <v>89</v>
      </c>
      <c r="AY103" s="18" t="s">
        <v>192</v>
      </c>
      <c r="BE103" s="145">
        <f t="shared" si="4"/>
        <v>0</v>
      </c>
      <c r="BF103" s="145">
        <f t="shared" si="5"/>
        <v>0</v>
      </c>
      <c r="BG103" s="145">
        <f t="shared" si="6"/>
        <v>0</v>
      </c>
      <c r="BH103" s="145">
        <f t="shared" si="7"/>
        <v>0</v>
      </c>
      <c r="BI103" s="145">
        <f t="shared" si="8"/>
        <v>0</v>
      </c>
      <c r="BJ103" s="18" t="s">
        <v>22</v>
      </c>
      <c r="BK103" s="145">
        <f t="shared" si="9"/>
        <v>0</v>
      </c>
      <c r="BL103" s="18" t="s">
        <v>199</v>
      </c>
      <c r="BM103" s="144" t="s">
        <v>266</v>
      </c>
    </row>
    <row r="104" spans="2:65" s="1" customFormat="1" ht="16.5" customHeight="1" x14ac:dyDescent="0.2">
      <c r="B104" s="33"/>
      <c r="C104" s="133" t="s">
        <v>243</v>
      </c>
      <c r="D104" s="133" t="s">
        <v>194</v>
      </c>
      <c r="E104" s="134" t="s">
        <v>7773</v>
      </c>
      <c r="F104" s="135" t="s">
        <v>7774</v>
      </c>
      <c r="G104" s="136" t="s">
        <v>869</v>
      </c>
      <c r="H104" s="137">
        <v>55</v>
      </c>
      <c r="I104" s="138"/>
      <c r="J104" s="139">
        <f t="shared" si="0"/>
        <v>0</v>
      </c>
      <c r="K104" s="135" t="s">
        <v>20</v>
      </c>
      <c r="L104" s="33"/>
      <c r="M104" s="140" t="s">
        <v>20</v>
      </c>
      <c r="N104" s="141" t="s">
        <v>51</v>
      </c>
      <c r="P104" s="142">
        <f t="shared" si="1"/>
        <v>0</v>
      </c>
      <c r="Q104" s="142">
        <v>0</v>
      </c>
      <c r="R104" s="142">
        <f t="shared" si="2"/>
        <v>0</v>
      </c>
      <c r="S104" s="142">
        <v>0</v>
      </c>
      <c r="T104" s="143">
        <f t="shared" si="3"/>
        <v>0</v>
      </c>
      <c r="AR104" s="144" t="s">
        <v>199</v>
      </c>
      <c r="AT104" s="144" t="s">
        <v>194</v>
      </c>
      <c r="AU104" s="144" t="s">
        <v>89</v>
      </c>
      <c r="AY104" s="18" t="s">
        <v>192</v>
      </c>
      <c r="BE104" s="145">
        <f t="shared" si="4"/>
        <v>0</v>
      </c>
      <c r="BF104" s="145">
        <f t="shared" si="5"/>
        <v>0</v>
      </c>
      <c r="BG104" s="145">
        <f t="shared" si="6"/>
        <v>0</v>
      </c>
      <c r="BH104" s="145">
        <f t="shared" si="7"/>
        <v>0</v>
      </c>
      <c r="BI104" s="145">
        <f t="shared" si="8"/>
        <v>0</v>
      </c>
      <c r="BJ104" s="18" t="s">
        <v>22</v>
      </c>
      <c r="BK104" s="145">
        <f t="shared" si="9"/>
        <v>0</v>
      </c>
      <c r="BL104" s="18" t="s">
        <v>199</v>
      </c>
      <c r="BM104" s="144" t="s">
        <v>27</v>
      </c>
    </row>
    <row r="105" spans="2:65" s="1" customFormat="1" ht="16.5" customHeight="1" x14ac:dyDescent="0.2">
      <c r="B105" s="33"/>
      <c r="C105" s="133" t="s">
        <v>250</v>
      </c>
      <c r="D105" s="133" t="s">
        <v>194</v>
      </c>
      <c r="E105" s="134" t="s">
        <v>7775</v>
      </c>
      <c r="F105" s="135" t="s">
        <v>7776</v>
      </c>
      <c r="G105" s="136" t="s">
        <v>869</v>
      </c>
      <c r="H105" s="137">
        <v>15</v>
      </c>
      <c r="I105" s="138"/>
      <c r="J105" s="139">
        <f t="shared" si="0"/>
        <v>0</v>
      </c>
      <c r="K105" s="135" t="s">
        <v>20</v>
      </c>
      <c r="L105" s="33"/>
      <c r="M105" s="140" t="s">
        <v>20</v>
      </c>
      <c r="N105" s="141" t="s">
        <v>51</v>
      </c>
      <c r="P105" s="142">
        <f t="shared" si="1"/>
        <v>0</v>
      </c>
      <c r="Q105" s="142">
        <v>0</v>
      </c>
      <c r="R105" s="142">
        <f t="shared" si="2"/>
        <v>0</v>
      </c>
      <c r="S105" s="142">
        <v>0</v>
      </c>
      <c r="T105" s="143">
        <f t="shared" si="3"/>
        <v>0</v>
      </c>
      <c r="AR105" s="144" t="s">
        <v>199</v>
      </c>
      <c r="AT105" s="144" t="s">
        <v>194</v>
      </c>
      <c r="AU105" s="144" t="s">
        <v>89</v>
      </c>
      <c r="AY105" s="18" t="s">
        <v>192</v>
      </c>
      <c r="BE105" s="145">
        <f t="shared" si="4"/>
        <v>0</v>
      </c>
      <c r="BF105" s="145">
        <f t="shared" si="5"/>
        <v>0</v>
      </c>
      <c r="BG105" s="145">
        <f t="shared" si="6"/>
        <v>0</v>
      </c>
      <c r="BH105" s="145">
        <f t="shared" si="7"/>
        <v>0</v>
      </c>
      <c r="BI105" s="145">
        <f t="shared" si="8"/>
        <v>0</v>
      </c>
      <c r="BJ105" s="18" t="s">
        <v>22</v>
      </c>
      <c r="BK105" s="145">
        <f t="shared" si="9"/>
        <v>0</v>
      </c>
      <c r="BL105" s="18" t="s">
        <v>199</v>
      </c>
      <c r="BM105" s="144" t="s">
        <v>8</v>
      </c>
    </row>
    <row r="106" spans="2:65" s="1" customFormat="1" ht="16.5" customHeight="1" x14ac:dyDescent="0.2">
      <c r="B106" s="33"/>
      <c r="C106" s="133" t="s">
        <v>260</v>
      </c>
      <c r="D106" s="133" t="s">
        <v>194</v>
      </c>
      <c r="E106" s="134" t="s">
        <v>7777</v>
      </c>
      <c r="F106" s="135" t="s">
        <v>7778</v>
      </c>
      <c r="G106" s="136" t="s">
        <v>869</v>
      </c>
      <c r="H106" s="137">
        <v>5</v>
      </c>
      <c r="I106" s="138"/>
      <c r="J106" s="139">
        <f t="shared" si="0"/>
        <v>0</v>
      </c>
      <c r="K106" s="135" t="s">
        <v>20</v>
      </c>
      <c r="L106" s="33"/>
      <c r="M106" s="140" t="s">
        <v>20</v>
      </c>
      <c r="N106" s="141" t="s">
        <v>51</v>
      </c>
      <c r="P106" s="142">
        <f t="shared" si="1"/>
        <v>0</v>
      </c>
      <c r="Q106" s="142">
        <v>0</v>
      </c>
      <c r="R106" s="142">
        <f t="shared" si="2"/>
        <v>0</v>
      </c>
      <c r="S106" s="142">
        <v>0</v>
      </c>
      <c r="T106" s="143">
        <f t="shared" si="3"/>
        <v>0</v>
      </c>
      <c r="AR106" s="144" t="s">
        <v>199</v>
      </c>
      <c r="AT106" s="144" t="s">
        <v>194</v>
      </c>
      <c r="AU106" s="144" t="s">
        <v>89</v>
      </c>
      <c r="AY106" s="18" t="s">
        <v>192</v>
      </c>
      <c r="BE106" s="145">
        <f t="shared" si="4"/>
        <v>0</v>
      </c>
      <c r="BF106" s="145">
        <f t="shared" si="5"/>
        <v>0</v>
      </c>
      <c r="BG106" s="145">
        <f t="shared" si="6"/>
        <v>0</v>
      </c>
      <c r="BH106" s="145">
        <f t="shared" si="7"/>
        <v>0</v>
      </c>
      <c r="BI106" s="145">
        <f t="shared" si="8"/>
        <v>0</v>
      </c>
      <c r="BJ106" s="18" t="s">
        <v>22</v>
      </c>
      <c r="BK106" s="145">
        <f t="shared" si="9"/>
        <v>0</v>
      </c>
      <c r="BL106" s="18" t="s">
        <v>199</v>
      </c>
      <c r="BM106" s="144" t="s">
        <v>317</v>
      </c>
    </row>
    <row r="107" spans="2:65" s="1" customFormat="1" ht="16.5" customHeight="1" x14ac:dyDescent="0.2">
      <c r="B107" s="33"/>
      <c r="C107" s="133" t="s">
        <v>266</v>
      </c>
      <c r="D107" s="133" t="s">
        <v>194</v>
      </c>
      <c r="E107" s="134" t="s">
        <v>7779</v>
      </c>
      <c r="F107" s="135" t="s">
        <v>7780</v>
      </c>
      <c r="G107" s="136" t="s">
        <v>869</v>
      </c>
      <c r="H107" s="137">
        <v>2</v>
      </c>
      <c r="I107" s="138"/>
      <c r="J107" s="139">
        <f t="shared" si="0"/>
        <v>0</v>
      </c>
      <c r="K107" s="135" t="s">
        <v>20</v>
      </c>
      <c r="L107" s="33"/>
      <c r="M107" s="140" t="s">
        <v>20</v>
      </c>
      <c r="N107" s="141" t="s">
        <v>51</v>
      </c>
      <c r="P107" s="142">
        <f t="shared" si="1"/>
        <v>0</v>
      </c>
      <c r="Q107" s="142">
        <v>0</v>
      </c>
      <c r="R107" s="142">
        <f t="shared" si="2"/>
        <v>0</v>
      </c>
      <c r="S107" s="142">
        <v>0</v>
      </c>
      <c r="T107" s="143">
        <f t="shared" si="3"/>
        <v>0</v>
      </c>
      <c r="AR107" s="144" t="s">
        <v>199</v>
      </c>
      <c r="AT107" s="144" t="s">
        <v>194</v>
      </c>
      <c r="AU107" s="144" t="s">
        <v>89</v>
      </c>
      <c r="AY107" s="18" t="s">
        <v>192</v>
      </c>
      <c r="BE107" s="145">
        <f t="shared" si="4"/>
        <v>0</v>
      </c>
      <c r="BF107" s="145">
        <f t="shared" si="5"/>
        <v>0</v>
      </c>
      <c r="BG107" s="145">
        <f t="shared" si="6"/>
        <v>0</v>
      </c>
      <c r="BH107" s="145">
        <f t="shared" si="7"/>
        <v>0</v>
      </c>
      <c r="BI107" s="145">
        <f t="shared" si="8"/>
        <v>0</v>
      </c>
      <c r="BJ107" s="18" t="s">
        <v>22</v>
      </c>
      <c r="BK107" s="145">
        <f t="shared" si="9"/>
        <v>0</v>
      </c>
      <c r="BL107" s="18" t="s">
        <v>199</v>
      </c>
      <c r="BM107" s="144" t="s">
        <v>350</v>
      </c>
    </row>
    <row r="108" spans="2:65" s="1" customFormat="1" ht="16.5" customHeight="1" x14ac:dyDescent="0.2">
      <c r="B108" s="33"/>
      <c r="C108" s="133" t="s">
        <v>208</v>
      </c>
      <c r="D108" s="133" t="s">
        <v>194</v>
      </c>
      <c r="E108" s="134" t="s">
        <v>7781</v>
      </c>
      <c r="F108" s="135" t="s">
        <v>7782</v>
      </c>
      <c r="G108" s="136" t="s">
        <v>269</v>
      </c>
      <c r="H108" s="137">
        <v>140</v>
      </c>
      <c r="I108" s="138"/>
      <c r="J108" s="139">
        <f t="shared" si="0"/>
        <v>0</v>
      </c>
      <c r="K108" s="135" t="s">
        <v>20</v>
      </c>
      <c r="L108" s="33"/>
      <c r="M108" s="140" t="s">
        <v>20</v>
      </c>
      <c r="N108" s="141" t="s">
        <v>51</v>
      </c>
      <c r="P108" s="142">
        <f t="shared" si="1"/>
        <v>0</v>
      </c>
      <c r="Q108" s="142">
        <v>0</v>
      </c>
      <c r="R108" s="142">
        <f t="shared" si="2"/>
        <v>0</v>
      </c>
      <c r="S108" s="142">
        <v>0</v>
      </c>
      <c r="T108" s="143">
        <f t="shared" si="3"/>
        <v>0</v>
      </c>
      <c r="AR108" s="144" t="s">
        <v>199</v>
      </c>
      <c r="AT108" s="144" t="s">
        <v>194</v>
      </c>
      <c r="AU108" s="144" t="s">
        <v>89</v>
      </c>
      <c r="AY108" s="18" t="s">
        <v>192</v>
      </c>
      <c r="BE108" s="145">
        <f t="shared" si="4"/>
        <v>0</v>
      </c>
      <c r="BF108" s="145">
        <f t="shared" si="5"/>
        <v>0</v>
      </c>
      <c r="BG108" s="145">
        <f t="shared" si="6"/>
        <v>0</v>
      </c>
      <c r="BH108" s="145">
        <f t="shared" si="7"/>
        <v>0</v>
      </c>
      <c r="BI108" s="145">
        <f t="shared" si="8"/>
        <v>0</v>
      </c>
      <c r="BJ108" s="18" t="s">
        <v>22</v>
      </c>
      <c r="BK108" s="145">
        <f t="shared" si="9"/>
        <v>0</v>
      </c>
      <c r="BL108" s="18" t="s">
        <v>199</v>
      </c>
      <c r="BM108" s="144" t="s">
        <v>370</v>
      </c>
    </row>
    <row r="109" spans="2:65" s="1" customFormat="1" ht="16.5" customHeight="1" x14ac:dyDescent="0.2">
      <c r="B109" s="33"/>
      <c r="C109" s="133" t="s">
        <v>27</v>
      </c>
      <c r="D109" s="133" t="s">
        <v>194</v>
      </c>
      <c r="E109" s="134" t="s">
        <v>7783</v>
      </c>
      <c r="F109" s="135" t="s">
        <v>7784</v>
      </c>
      <c r="G109" s="136" t="s">
        <v>269</v>
      </c>
      <c r="H109" s="137">
        <v>40</v>
      </c>
      <c r="I109" s="138"/>
      <c r="J109" s="139">
        <f t="shared" si="0"/>
        <v>0</v>
      </c>
      <c r="K109" s="135" t="s">
        <v>20</v>
      </c>
      <c r="L109" s="33"/>
      <c r="M109" s="140" t="s">
        <v>20</v>
      </c>
      <c r="N109" s="141" t="s">
        <v>51</v>
      </c>
      <c r="P109" s="142">
        <f t="shared" si="1"/>
        <v>0</v>
      </c>
      <c r="Q109" s="142">
        <v>0</v>
      </c>
      <c r="R109" s="142">
        <f t="shared" si="2"/>
        <v>0</v>
      </c>
      <c r="S109" s="142">
        <v>0</v>
      </c>
      <c r="T109" s="143">
        <f t="shared" si="3"/>
        <v>0</v>
      </c>
      <c r="AR109" s="144" t="s">
        <v>199</v>
      </c>
      <c r="AT109" s="144" t="s">
        <v>194</v>
      </c>
      <c r="AU109" s="144" t="s">
        <v>89</v>
      </c>
      <c r="AY109" s="18" t="s">
        <v>192</v>
      </c>
      <c r="BE109" s="145">
        <f t="shared" si="4"/>
        <v>0</v>
      </c>
      <c r="BF109" s="145">
        <f t="shared" si="5"/>
        <v>0</v>
      </c>
      <c r="BG109" s="145">
        <f t="shared" si="6"/>
        <v>0</v>
      </c>
      <c r="BH109" s="145">
        <f t="shared" si="7"/>
        <v>0</v>
      </c>
      <c r="BI109" s="145">
        <f t="shared" si="8"/>
        <v>0</v>
      </c>
      <c r="BJ109" s="18" t="s">
        <v>22</v>
      </c>
      <c r="BK109" s="145">
        <f t="shared" si="9"/>
        <v>0</v>
      </c>
      <c r="BL109" s="18" t="s">
        <v>199</v>
      </c>
      <c r="BM109" s="144" t="s">
        <v>380</v>
      </c>
    </row>
    <row r="110" spans="2:65" s="1" customFormat="1" ht="16.5" customHeight="1" x14ac:dyDescent="0.2">
      <c r="B110" s="33"/>
      <c r="C110" s="133" t="s">
        <v>121</v>
      </c>
      <c r="D110" s="133" t="s">
        <v>194</v>
      </c>
      <c r="E110" s="134" t="s">
        <v>7785</v>
      </c>
      <c r="F110" s="135" t="s">
        <v>7786</v>
      </c>
      <c r="G110" s="136" t="s">
        <v>234</v>
      </c>
      <c r="H110" s="137">
        <v>1</v>
      </c>
      <c r="I110" s="138"/>
      <c r="J110" s="139">
        <f t="shared" si="0"/>
        <v>0</v>
      </c>
      <c r="K110" s="135" t="s">
        <v>20</v>
      </c>
      <c r="L110" s="33"/>
      <c r="M110" s="140" t="s">
        <v>20</v>
      </c>
      <c r="N110" s="141" t="s">
        <v>51</v>
      </c>
      <c r="P110" s="142">
        <f t="shared" si="1"/>
        <v>0</v>
      </c>
      <c r="Q110" s="142">
        <v>0</v>
      </c>
      <c r="R110" s="142">
        <f t="shared" si="2"/>
        <v>0</v>
      </c>
      <c r="S110" s="142">
        <v>0</v>
      </c>
      <c r="T110" s="143">
        <f t="shared" si="3"/>
        <v>0</v>
      </c>
      <c r="AR110" s="144" t="s">
        <v>199</v>
      </c>
      <c r="AT110" s="144" t="s">
        <v>194</v>
      </c>
      <c r="AU110" s="144" t="s">
        <v>89</v>
      </c>
      <c r="AY110" s="18" t="s">
        <v>192</v>
      </c>
      <c r="BE110" s="145">
        <f t="shared" si="4"/>
        <v>0</v>
      </c>
      <c r="BF110" s="145">
        <f t="shared" si="5"/>
        <v>0</v>
      </c>
      <c r="BG110" s="145">
        <f t="shared" si="6"/>
        <v>0</v>
      </c>
      <c r="BH110" s="145">
        <f t="shared" si="7"/>
        <v>0</v>
      </c>
      <c r="BI110" s="145">
        <f t="shared" si="8"/>
        <v>0</v>
      </c>
      <c r="BJ110" s="18" t="s">
        <v>22</v>
      </c>
      <c r="BK110" s="145">
        <f t="shared" si="9"/>
        <v>0</v>
      </c>
      <c r="BL110" s="18" t="s">
        <v>199</v>
      </c>
      <c r="BM110" s="144" t="s">
        <v>395</v>
      </c>
    </row>
    <row r="111" spans="2:65" s="1" customFormat="1" ht="16.5" customHeight="1" x14ac:dyDescent="0.2">
      <c r="B111" s="33"/>
      <c r="C111" s="133" t="s">
        <v>8</v>
      </c>
      <c r="D111" s="133" t="s">
        <v>194</v>
      </c>
      <c r="E111" s="134" t="s">
        <v>7787</v>
      </c>
      <c r="F111" s="135" t="s">
        <v>7788</v>
      </c>
      <c r="G111" s="136" t="s">
        <v>269</v>
      </c>
      <c r="H111" s="137">
        <v>450</v>
      </c>
      <c r="I111" s="138"/>
      <c r="J111" s="139">
        <f t="shared" si="0"/>
        <v>0</v>
      </c>
      <c r="K111" s="135" t="s">
        <v>20</v>
      </c>
      <c r="L111" s="33"/>
      <c r="M111" s="140" t="s">
        <v>20</v>
      </c>
      <c r="N111" s="141" t="s">
        <v>51</v>
      </c>
      <c r="P111" s="142">
        <f t="shared" si="1"/>
        <v>0</v>
      </c>
      <c r="Q111" s="142">
        <v>0</v>
      </c>
      <c r="R111" s="142">
        <f t="shared" si="2"/>
        <v>0</v>
      </c>
      <c r="S111" s="142">
        <v>0</v>
      </c>
      <c r="T111" s="143">
        <f t="shared" si="3"/>
        <v>0</v>
      </c>
      <c r="AR111" s="144" t="s">
        <v>199</v>
      </c>
      <c r="AT111" s="144" t="s">
        <v>194</v>
      </c>
      <c r="AU111" s="144" t="s">
        <v>89</v>
      </c>
      <c r="AY111" s="18" t="s">
        <v>192</v>
      </c>
      <c r="BE111" s="145">
        <f t="shared" si="4"/>
        <v>0</v>
      </c>
      <c r="BF111" s="145">
        <f t="shared" si="5"/>
        <v>0</v>
      </c>
      <c r="BG111" s="145">
        <f t="shared" si="6"/>
        <v>0</v>
      </c>
      <c r="BH111" s="145">
        <f t="shared" si="7"/>
        <v>0</v>
      </c>
      <c r="BI111" s="145">
        <f t="shared" si="8"/>
        <v>0</v>
      </c>
      <c r="BJ111" s="18" t="s">
        <v>22</v>
      </c>
      <c r="BK111" s="145">
        <f t="shared" si="9"/>
        <v>0</v>
      </c>
      <c r="BL111" s="18" t="s">
        <v>199</v>
      </c>
      <c r="BM111" s="144" t="s">
        <v>422</v>
      </c>
    </row>
    <row r="112" spans="2:65" s="1" customFormat="1" ht="16.5" customHeight="1" x14ac:dyDescent="0.2">
      <c r="B112" s="33"/>
      <c r="C112" s="133" t="s">
        <v>311</v>
      </c>
      <c r="D112" s="133" t="s">
        <v>194</v>
      </c>
      <c r="E112" s="134" t="s">
        <v>7789</v>
      </c>
      <c r="F112" s="135" t="s">
        <v>7790</v>
      </c>
      <c r="G112" s="136" t="s">
        <v>269</v>
      </c>
      <c r="H112" s="137">
        <v>120</v>
      </c>
      <c r="I112" s="138"/>
      <c r="J112" s="139">
        <f t="shared" si="0"/>
        <v>0</v>
      </c>
      <c r="K112" s="135" t="s">
        <v>20</v>
      </c>
      <c r="L112" s="33"/>
      <c r="M112" s="140" t="s">
        <v>20</v>
      </c>
      <c r="N112" s="141" t="s">
        <v>51</v>
      </c>
      <c r="P112" s="142">
        <f t="shared" si="1"/>
        <v>0</v>
      </c>
      <c r="Q112" s="142">
        <v>0</v>
      </c>
      <c r="R112" s="142">
        <f t="shared" si="2"/>
        <v>0</v>
      </c>
      <c r="S112" s="142">
        <v>0</v>
      </c>
      <c r="T112" s="143">
        <f t="shared" si="3"/>
        <v>0</v>
      </c>
      <c r="AR112" s="144" t="s">
        <v>199</v>
      </c>
      <c r="AT112" s="144" t="s">
        <v>194</v>
      </c>
      <c r="AU112" s="144" t="s">
        <v>89</v>
      </c>
      <c r="AY112" s="18" t="s">
        <v>192</v>
      </c>
      <c r="BE112" s="145">
        <f t="shared" si="4"/>
        <v>0</v>
      </c>
      <c r="BF112" s="145">
        <f t="shared" si="5"/>
        <v>0</v>
      </c>
      <c r="BG112" s="145">
        <f t="shared" si="6"/>
        <v>0</v>
      </c>
      <c r="BH112" s="145">
        <f t="shared" si="7"/>
        <v>0</v>
      </c>
      <c r="BI112" s="145">
        <f t="shared" si="8"/>
        <v>0</v>
      </c>
      <c r="BJ112" s="18" t="s">
        <v>22</v>
      </c>
      <c r="BK112" s="145">
        <f t="shared" si="9"/>
        <v>0</v>
      </c>
      <c r="BL112" s="18" t="s">
        <v>199</v>
      </c>
      <c r="BM112" s="144" t="s">
        <v>444</v>
      </c>
    </row>
    <row r="113" spans="2:65" s="1" customFormat="1" ht="16.5" customHeight="1" x14ac:dyDescent="0.2">
      <c r="B113" s="33"/>
      <c r="C113" s="133" t="s">
        <v>317</v>
      </c>
      <c r="D113" s="133" t="s">
        <v>194</v>
      </c>
      <c r="E113" s="134" t="s">
        <v>7791</v>
      </c>
      <c r="F113" s="135" t="s">
        <v>7792</v>
      </c>
      <c r="G113" s="136" t="s">
        <v>269</v>
      </c>
      <c r="H113" s="137">
        <v>25</v>
      </c>
      <c r="I113" s="138"/>
      <c r="J113" s="139">
        <f t="shared" si="0"/>
        <v>0</v>
      </c>
      <c r="K113" s="135" t="s">
        <v>20</v>
      </c>
      <c r="L113" s="33"/>
      <c r="M113" s="140" t="s">
        <v>20</v>
      </c>
      <c r="N113" s="141" t="s">
        <v>51</v>
      </c>
      <c r="P113" s="142">
        <f t="shared" si="1"/>
        <v>0</v>
      </c>
      <c r="Q113" s="142">
        <v>0</v>
      </c>
      <c r="R113" s="142">
        <f t="shared" si="2"/>
        <v>0</v>
      </c>
      <c r="S113" s="142">
        <v>0</v>
      </c>
      <c r="T113" s="143">
        <f t="shared" si="3"/>
        <v>0</v>
      </c>
      <c r="AR113" s="144" t="s">
        <v>199</v>
      </c>
      <c r="AT113" s="144" t="s">
        <v>194</v>
      </c>
      <c r="AU113" s="144" t="s">
        <v>89</v>
      </c>
      <c r="AY113" s="18" t="s">
        <v>192</v>
      </c>
      <c r="BE113" s="145">
        <f t="shared" si="4"/>
        <v>0</v>
      </c>
      <c r="BF113" s="145">
        <f t="shared" si="5"/>
        <v>0</v>
      </c>
      <c r="BG113" s="145">
        <f t="shared" si="6"/>
        <v>0</v>
      </c>
      <c r="BH113" s="145">
        <f t="shared" si="7"/>
        <v>0</v>
      </c>
      <c r="BI113" s="145">
        <f t="shared" si="8"/>
        <v>0</v>
      </c>
      <c r="BJ113" s="18" t="s">
        <v>22</v>
      </c>
      <c r="BK113" s="145">
        <f t="shared" si="9"/>
        <v>0</v>
      </c>
      <c r="BL113" s="18" t="s">
        <v>199</v>
      </c>
      <c r="BM113" s="144" t="s">
        <v>459</v>
      </c>
    </row>
    <row r="114" spans="2:65" s="1" customFormat="1" ht="16.5" customHeight="1" x14ac:dyDescent="0.2">
      <c r="B114" s="33"/>
      <c r="C114" s="133" t="s">
        <v>324</v>
      </c>
      <c r="D114" s="133" t="s">
        <v>194</v>
      </c>
      <c r="E114" s="134" t="s">
        <v>7793</v>
      </c>
      <c r="F114" s="135" t="s">
        <v>7794</v>
      </c>
      <c r="G114" s="136" t="s">
        <v>269</v>
      </c>
      <c r="H114" s="137">
        <v>120</v>
      </c>
      <c r="I114" s="138"/>
      <c r="J114" s="139">
        <f t="shared" si="0"/>
        <v>0</v>
      </c>
      <c r="K114" s="135" t="s">
        <v>20</v>
      </c>
      <c r="L114" s="33"/>
      <c r="M114" s="140" t="s">
        <v>20</v>
      </c>
      <c r="N114" s="141" t="s">
        <v>51</v>
      </c>
      <c r="P114" s="142">
        <f t="shared" si="1"/>
        <v>0</v>
      </c>
      <c r="Q114" s="142">
        <v>0</v>
      </c>
      <c r="R114" s="142">
        <f t="shared" si="2"/>
        <v>0</v>
      </c>
      <c r="S114" s="142">
        <v>0</v>
      </c>
      <c r="T114" s="143">
        <f t="shared" si="3"/>
        <v>0</v>
      </c>
      <c r="AR114" s="144" t="s">
        <v>199</v>
      </c>
      <c r="AT114" s="144" t="s">
        <v>194</v>
      </c>
      <c r="AU114" s="144" t="s">
        <v>89</v>
      </c>
      <c r="AY114" s="18" t="s">
        <v>192</v>
      </c>
      <c r="BE114" s="145">
        <f t="shared" si="4"/>
        <v>0</v>
      </c>
      <c r="BF114" s="145">
        <f t="shared" si="5"/>
        <v>0</v>
      </c>
      <c r="BG114" s="145">
        <f t="shared" si="6"/>
        <v>0</v>
      </c>
      <c r="BH114" s="145">
        <f t="shared" si="7"/>
        <v>0</v>
      </c>
      <c r="BI114" s="145">
        <f t="shared" si="8"/>
        <v>0</v>
      </c>
      <c r="BJ114" s="18" t="s">
        <v>22</v>
      </c>
      <c r="BK114" s="145">
        <f t="shared" si="9"/>
        <v>0</v>
      </c>
      <c r="BL114" s="18" t="s">
        <v>199</v>
      </c>
      <c r="BM114" s="144" t="s">
        <v>475</v>
      </c>
    </row>
    <row r="115" spans="2:65" s="1" customFormat="1" ht="16.5" customHeight="1" x14ac:dyDescent="0.2">
      <c r="B115" s="33"/>
      <c r="C115" s="133" t="s">
        <v>350</v>
      </c>
      <c r="D115" s="133" t="s">
        <v>194</v>
      </c>
      <c r="E115" s="134" t="s">
        <v>7795</v>
      </c>
      <c r="F115" s="135" t="s">
        <v>7796</v>
      </c>
      <c r="G115" s="136" t="s">
        <v>269</v>
      </c>
      <c r="H115" s="137">
        <v>15</v>
      </c>
      <c r="I115" s="138"/>
      <c r="J115" s="139">
        <f t="shared" si="0"/>
        <v>0</v>
      </c>
      <c r="K115" s="135" t="s">
        <v>20</v>
      </c>
      <c r="L115" s="33"/>
      <c r="M115" s="140" t="s">
        <v>20</v>
      </c>
      <c r="N115" s="141" t="s">
        <v>51</v>
      </c>
      <c r="P115" s="142">
        <f t="shared" si="1"/>
        <v>0</v>
      </c>
      <c r="Q115" s="142">
        <v>0</v>
      </c>
      <c r="R115" s="142">
        <f t="shared" si="2"/>
        <v>0</v>
      </c>
      <c r="S115" s="142">
        <v>0</v>
      </c>
      <c r="T115" s="143">
        <f t="shared" si="3"/>
        <v>0</v>
      </c>
      <c r="AR115" s="144" t="s">
        <v>199</v>
      </c>
      <c r="AT115" s="144" t="s">
        <v>194</v>
      </c>
      <c r="AU115" s="144" t="s">
        <v>89</v>
      </c>
      <c r="AY115" s="18" t="s">
        <v>192</v>
      </c>
      <c r="BE115" s="145">
        <f t="shared" si="4"/>
        <v>0</v>
      </c>
      <c r="BF115" s="145">
        <f t="shared" si="5"/>
        <v>0</v>
      </c>
      <c r="BG115" s="145">
        <f t="shared" si="6"/>
        <v>0</v>
      </c>
      <c r="BH115" s="145">
        <f t="shared" si="7"/>
        <v>0</v>
      </c>
      <c r="BI115" s="145">
        <f t="shared" si="8"/>
        <v>0</v>
      </c>
      <c r="BJ115" s="18" t="s">
        <v>22</v>
      </c>
      <c r="BK115" s="145">
        <f t="shared" si="9"/>
        <v>0</v>
      </c>
      <c r="BL115" s="18" t="s">
        <v>199</v>
      </c>
      <c r="BM115" s="144" t="s">
        <v>490</v>
      </c>
    </row>
    <row r="116" spans="2:65" s="1" customFormat="1" ht="16.5" customHeight="1" x14ac:dyDescent="0.2">
      <c r="B116" s="33"/>
      <c r="C116" s="133" t="s">
        <v>364</v>
      </c>
      <c r="D116" s="133" t="s">
        <v>194</v>
      </c>
      <c r="E116" s="134" t="s">
        <v>7797</v>
      </c>
      <c r="F116" s="135" t="s">
        <v>7738</v>
      </c>
      <c r="G116" s="136" t="s">
        <v>3065</v>
      </c>
      <c r="H116" s="137">
        <v>50</v>
      </c>
      <c r="I116" s="138"/>
      <c r="J116" s="139">
        <f t="shared" si="0"/>
        <v>0</v>
      </c>
      <c r="K116" s="135" t="s">
        <v>20</v>
      </c>
      <c r="L116" s="33"/>
      <c r="M116" s="140" t="s">
        <v>20</v>
      </c>
      <c r="N116" s="141" t="s">
        <v>51</v>
      </c>
      <c r="P116" s="142">
        <f t="shared" si="1"/>
        <v>0</v>
      </c>
      <c r="Q116" s="142">
        <v>0</v>
      </c>
      <c r="R116" s="142">
        <f t="shared" si="2"/>
        <v>0</v>
      </c>
      <c r="S116" s="142">
        <v>0</v>
      </c>
      <c r="T116" s="143">
        <f t="shared" si="3"/>
        <v>0</v>
      </c>
      <c r="AR116" s="144" t="s">
        <v>199</v>
      </c>
      <c r="AT116" s="144" t="s">
        <v>194</v>
      </c>
      <c r="AU116" s="144" t="s">
        <v>89</v>
      </c>
      <c r="AY116" s="18" t="s">
        <v>192</v>
      </c>
      <c r="BE116" s="145">
        <f t="shared" si="4"/>
        <v>0</v>
      </c>
      <c r="BF116" s="145">
        <f t="shared" si="5"/>
        <v>0</v>
      </c>
      <c r="BG116" s="145">
        <f t="shared" si="6"/>
        <v>0</v>
      </c>
      <c r="BH116" s="145">
        <f t="shared" si="7"/>
        <v>0</v>
      </c>
      <c r="BI116" s="145">
        <f t="shared" si="8"/>
        <v>0</v>
      </c>
      <c r="BJ116" s="18" t="s">
        <v>22</v>
      </c>
      <c r="BK116" s="145">
        <f t="shared" si="9"/>
        <v>0</v>
      </c>
      <c r="BL116" s="18" t="s">
        <v>199</v>
      </c>
      <c r="BM116" s="144" t="s">
        <v>506</v>
      </c>
    </row>
    <row r="117" spans="2:65" s="11" customFormat="1" ht="22.8" customHeight="1" x14ac:dyDescent="0.25">
      <c r="B117" s="121"/>
      <c r="D117" s="122" t="s">
        <v>79</v>
      </c>
      <c r="E117" s="131" t="s">
        <v>7798</v>
      </c>
      <c r="F117" s="131" t="s">
        <v>7799</v>
      </c>
      <c r="I117" s="124"/>
      <c r="J117" s="132">
        <f>BK117</f>
        <v>0</v>
      </c>
      <c r="L117" s="121"/>
      <c r="M117" s="126"/>
      <c r="P117" s="127">
        <f>SUM(P118:P133)</f>
        <v>0</v>
      </c>
      <c r="R117" s="127">
        <f>SUM(R118:R133)</f>
        <v>0</v>
      </c>
      <c r="T117" s="128">
        <f>SUM(T118:T133)</f>
        <v>0</v>
      </c>
      <c r="AR117" s="122" t="s">
        <v>22</v>
      </c>
      <c r="AT117" s="129" t="s">
        <v>79</v>
      </c>
      <c r="AU117" s="129" t="s">
        <v>22</v>
      </c>
      <c r="AY117" s="122" t="s">
        <v>192</v>
      </c>
      <c r="BK117" s="130">
        <f>SUM(BK118:BK133)</f>
        <v>0</v>
      </c>
    </row>
    <row r="118" spans="2:65" s="1" customFormat="1" ht="16.5" customHeight="1" x14ac:dyDescent="0.2">
      <c r="B118" s="33"/>
      <c r="C118" s="133" t="s">
        <v>370</v>
      </c>
      <c r="D118" s="133" t="s">
        <v>194</v>
      </c>
      <c r="E118" s="134" t="s">
        <v>7800</v>
      </c>
      <c r="F118" s="135" t="s">
        <v>7801</v>
      </c>
      <c r="G118" s="136" t="s">
        <v>869</v>
      </c>
      <c r="H118" s="137">
        <v>2</v>
      </c>
      <c r="I118" s="138"/>
      <c r="J118" s="139">
        <f t="shared" ref="J118:J133" si="10">ROUND(I118*H118,2)</f>
        <v>0</v>
      </c>
      <c r="K118" s="135" t="s">
        <v>20</v>
      </c>
      <c r="L118" s="33"/>
      <c r="M118" s="140" t="s">
        <v>20</v>
      </c>
      <c r="N118" s="141" t="s">
        <v>51</v>
      </c>
      <c r="P118" s="142">
        <f t="shared" ref="P118:P133" si="11">O118*H118</f>
        <v>0</v>
      </c>
      <c r="Q118" s="142">
        <v>0</v>
      </c>
      <c r="R118" s="142">
        <f t="shared" ref="R118:R133" si="12">Q118*H118</f>
        <v>0</v>
      </c>
      <c r="S118" s="142">
        <v>0</v>
      </c>
      <c r="T118" s="143">
        <f t="shared" ref="T118:T133" si="13">S118*H118</f>
        <v>0</v>
      </c>
      <c r="AR118" s="144" t="s">
        <v>199</v>
      </c>
      <c r="AT118" s="144" t="s">
        <v>194</v>
      </c>
      <c r="AU118" s="144" t="s">
        <v>89</v>
      </c>
      <c r="AY118" s="18" t="s">
        <v>192</v>
      </c>
      <c r="BE118" s="145">
        <f t="shared" ref="BE118:BE133" si="14">IF(N118="základní",J118,0)</f>
        <v>0</v>
      </c>
      <c r="BF118" s="145">
        <f t="shared" ref="BF118:BF133" si="15">IF(N118="snížená",J118,0)</f>
        <v>0</v>
      </c>
      <c r="BG118" s="145">
        <f t="shared" ref="BG118:BG133" si="16">IF(N118="zákl. přenesená",J118,0)</f>
        <v>0</v>
      </c>
      <c r="BH118" s="145">
        <f t="shared" ref="BH118:BH133" si="17">IF(N118="sníž. přenesená",J118,0)</f>
        <v>0</v>
      </c>
      <c r="BI118" s="145">
        <f t="shared" ref="BI118:BI133" si="18">IF(N118="nulová",J118,0)</f>
        <v>0</v>
      </c>
      <c r="BJ118" s="18" t="s">
        <v>22</v>
      </c>
      <c r="BK118" s="145">
        <f t="shared" ref="BK118:BK133" si="19">ROUND(I118*H118,2)</f>
        <v>0</v>
      </c>
      <c r="BL118" s="18" t="s">
        <v>199</v>
      </c>
      <c r="BM118" s="144" t="s">
        <v>520</v>
      </c>
    </row>
    <row r="119" spans="2:65" s="1" customFormat="1" ht="16.5" customHeight="1" x14ac:dyDescent="0.2">
      <c r="B119" s="33"/>
      <c r="C119" s="133" t="s">
        <v>375</v>
      </c>
      <c r="D119" s="133" t="s">
        <v>194</v>
      </c>
      <c r="E119" s="134" t="s">
        <v>7802</v>
      </c>
      <c r="F119" s="135" t="s">
        <v>7803</v>
      </c>
      <c r="G119" s="136" t="s">
        <v>869</v>
      </c>
      <c r="H119" s="137">
        <v>2</v>
      </c>
      <c r="I119" s="138"/>
      <c r="J119" s="139">
        <f t="shared" si="10"/>
        <v>0</v>
      </c>
      <c r="K119" s="135" t="s">
        <v>20</v>
      </c>
      <c r="L119" s="33"/>
      <c r="M119" s="140" t="s">
        <v>20</v>
      </c>
      <c r="N119" s="141" t="s">
        <v>51</v>
      </c>
      <c r="P119" s="142">
        <f t="shared" si="11"/>
        <v>0</v>
      </c>
      <c r="Q119" s="142">
        <v>0</v>
      </c>
      <c r="R119" s="142">
        <f t="shared" si="12"/>
        <v>0</v>
      </c>
      <c r="S119" s="142">
        <v>0</v>
      </c>
      <c r="T119" s="143">
        <f t="shared" si="13"/>
        <v>0</v>
      </c>
      <c r="AR119" s="144" t="s">
        <v>199</v>
      </c>
      <c r="AT119" s="144" t="s">
        <v>194</v>
      </c>
      <c r="AU119" s="144" t="s">
        <v>89</v>
      </c>
      <c r="AY119" s="18" t="s">
        <v>192</v>
      </c>
      <c r="BE119" s="145">
        <f t="shared" si="14"/>
        <v>0</v>
      </c>
      <c r="BF119" s="145">
        <f t="shared" si="15"/>
        <v>0</v>
      </c>
      <c r="BG119" s="145">
        <f t="shared" si="16"/>
        <v>0</v>
      </c>
      <c r="BH119" s="145">
        <f t="shared" si="17"/>
        <v>0</v>
      </c>
      <c r="BI119" s="145">
        <f t="shared" si="18"/>
        <v>0</v>
      </c>
      <c r="BJ119" s="18" t="s">
        <v>22</v>
      </c>
      <c r="BK119" s="145">
        <f t="shared" si="19"/>
        <v>0</v>
      </c>
      <c r="BL119" s="18" t="s">
        <v>199</v>
      </c>
      <c r="BM119" s="144" t="s">
        <v>533</v>
      </c>
    </row>
    <row r="120" spans="2:65" s="1" customFormat="1" ht="16.5" customHeight="1" x14ac:dyDescent="0.2">
      <c r="B120" s="33"/>
      <c r="C120" s="133" t="s">
        <v>380</v>
      </c>
      <c r="D120" s="133" t="s">
        <v>194</v>
      </c>
      <c r="E120" s="134" t="s">
        <v>7804</v>
      </c>
      <c r="F120" s="135" t="s">
        <v>7805</v>
      </c>
      <c r="G120" s="136" t="s">
        <v>869</v>
      </c>
      <c r="H120" s="137">
        <v>66</v>
      </c>
      <c r="I120" s="138"/>
      <c r="J120" s="139">
        <f t="shared" si="10"/>
        <v>0</v>
      </c>
      <c r="K120" s="135" t="s">
        <v>20</v>
      </c>
      <c r="L120" s="33"/>
      <c r="M120" s="140" t="s">
        <v>20</v>
      </c>
      <c r="N120" s="141" t="s">
        <v>51</v>
      </c>
      <c r="P120" s="142">
        <f t="shared" si="11"/>
        <v>0</v>
      </c>
      <c r="Q120" s="142">
        <v>0</v>
      </c>
      <c r="R120" s="142">
        <f t="shared" si="12"/>
        <v>0</v>
      </c>
      <c r="S120" s="142">
        <v>0</v>
      </c>
      <c r="T120" s="143">
        <f t="shared" si="13"/>
        <v>0</v>
      </c>
      <c r="AR120" s="144" t="s">
        <v>199</v>
      </c>
      <c r="AT120" s="144" t="s">
        <v>194</v>
      </c>
      <c r="AU120" s="144" t="s">
        <v>89</v>
      </c>
      <c r="AY120" s="18" t="s">
        <v>192</v>
      </c>
      <c r="BE120" s="145">
        <f t="shared" si="14"/>
        <v>0</v>
      </c>
      <c r="BF120" s="145">
        <f t="shared" si="15"/>
        <v>0</v>
      </c>
      <c r="BG120" s="145">
        <f t="shared" si="16"/>
        <v>0</v>
      </c>
      <c r="BH120" s="145">
        <f t="shared" si="17"/>
        <v>0</v>
      </c>
      <c r="BI120" s="145">
        <f t="shared" si="18"/>
        <v>0</v>
      </c>
      <c r="BJ120" s="18" t="s">
        <v>22</v>
      </c>
      <c r="BK120" s="145">
        <f t="shared" si="19"/>
        <v>0</v>
      </c>
      <c r="BL120" s="18" t="s">
        <v>199</v>
      </c>
      <c r="BM120" s="144" t="s">
        <v>545</v>
      </c>
    </row>
    <row r="121" spans="2:65" s="1" customFormat="1" ht="16.5" customHeight="1" x14ac:dyDescent="0.2">
      <c r="B121" s="33"/>
      <c r="C121" s="133" t="s">
        <v>7</v>
      </c>
      <c r="D121" s="133" t="s">
        <v>194</v>
      </c>
      <c r="E121" s="134" t="s">
        <v>7806</v>
      </c>
      <c r="F121" s="135" t="s">
        <v>7807</v>
      </c>
      <c r="G121" s="136" t="s">
        <v>869</v>
      </c>
      <c r="H121" s="137">
        <v>66</v>
      </c>
      <c r="I121" s="138"/>
      <c r="J121" s="139">
        <f t="shared" si="10"/>
        <v>0</v>
      </c>
      <c r="K121" s="135" t="s">
        <v>20</v>
      </c>
      <c r="L121" s="33"/>
      <c r="M121" s="140" t="s">
        <v>20</v>
      </c>
      <c r="N121" s="141" t="s">
        <v>51</v>
      </c>
      <c r="P121" s="142">
        <f t="shared" si="11"/>
        <v>0</v>
      </c>
      <c r="Q121" s="142">
        <v>0</v>
      </c>
      <c r="R121" s="142">
        <f t="shared" si="12"/>
        <v>0</v>
      </c>
      <c r="S121" s="142">
        <v>0</v>
      </c>
      <c r="T121" s="143">
        <f t="shared" si="13"/>
        <v>0</v>
      </c>
      <c r="AR121" s="144" t="s">
        <v>199</v>
      </c>
      <c r="AT121" s="144" t="s">
        <v>194</v>
      </c>
      <c r="AU121" s="144" t="s">
        <v>89</v>
      </c>
      <c r="AY121" s="18" t="s">
        <v>192</v>
      </c>
      <c r="BE121" s="145">
        <f t="shared" si="14"/>
        <v>0</v>
      </c>
      <c r="BF121" s="145">
        <f t="shared" si="15"/>
        <v>0</v>
      </c>
      <c r="BG121" s="145">
        <f t="shared" si="16"/>
        <v>0</v>
      </c>
      <c r="BH121" s="145">
        <f t="shared" si="17"/>
        <v>0</v>
      </c>
      <c r="BI121" s="145">
        <f t="shared" si="18"/>
        <v>0</v>
      </c>
      <c r="BJ121" s="18" t="s">
        <v>22</v>
      </c>
      <c r="BK121" s="145">
        <f t="shared" si="19"/>
        <v>0</v>
      </c>
      <c r="BL121" s="18" t="s">
        <v>199</v>
      </c>
      <c r="BM121" s="144" t="s">
        <v>560</v>
      </c>
    </row>
    <row r="122" spans="2:65" s="1" customFormat="1" ht="16.5" customHeight="1" x14ac:dyDescent="0.2">
      <c r="B122" s="33"/>
      <c r="C122" s="133" t="s">
        <v>395</v>
      </c>
      <c r="D122" s="133" t="s">
        <v>194</v>
      </c>
      <c r="E122" s="134" t="s">
        <v>7808</v>
      </c>
      <c r="F122" s="135" t="s">
        <v>7809</v>
      </c>
      <c r="G122" s="136" t="s">
        <v>7810</v>
      </c>
      <c r="H122" s="137">
        <v>1</v>
      </c>
      <c r="I122" s="138"/>
      <c r="J122" s="139">
        <f t="shared" si="10"/>
        <v>0</v>
      </c>
      <c r="K122" s="135" t="s">
        <v>20</v>
      </c>
      <c r="L122" s="33"/>
      <c r="M122" s="140" t="s">
        <v>20</v>
      </c>
      <c r="N122" s="141" t="s">
        <v>51</v>
      </c>
      <c r="P122" s="142">
        <f t="shared" si="11"/>
        <v>0</v>
      </c>
      <c r="Q122" s="142">
        <v>0</v>
      </c>
      <c r="R122" s="142">
        <f t="shared" si="12"/>
        <v>0</v>
      </c>
      <c r="S122" s="142">
        <v>0</v>
      </c>
      <c r="T122" s="143">
        <f t="shared" si="13"/>
        <v>0</v>
      </c>
      <c r="AR122" s="144" t="s">
        <v>199</v>
      </c>
      <c r="AT122" s="144" t="s">
        <v>194</v>
      </c>
      <c r="AU122" s="144" t="s">
        <v>89</v>
      </c>
      <c r="AY122" s="18" t="s">
        <v>192</v>
      </c>
      <c r="BE122" s="145">
        <f t="shared" si="14"/>
        <v>0</v>
      </c>
      <c r="BF122" s="145">
        <f t="shared" si="15"/>
        <v>0</v>
      </c>
      <c r="BG122" s="145">
        <f t="shared" si="16"/>
        <v>0</v>
      </c>
      <c r="BH122" s="145">
        <f t="shared" si="17"/>
        <v>0</v>
      </c>
      <c r="BI122" s="145">
        <f t="shared" si="18"/>
        <v>0</v>
      </c>
      <c r="BJ122" s="18" t="s">
        <v>22</v>
      </c>
      <c r="BK122" s="145">
        <f t="shared" si="19"/>
        <v>0</v>
      </c>
      <c r="BL122" s="18" t="s">
        <v>199</v>
      </c>
      <c r="BM122" s="144" t="s">
        <v>573</v>
      </c>
    </row>
    <row r="123" spans="2:65" s="1" customFormat="1" ht="16.5" customHeight="1" x14ac:dyDescent="0.2">
      <c r="B123" s="33"/>
      <c r="C123" s="133" t="s">
        <v>403</v>
      </c>
      <c r="D123" s="133" t="s">
        <v>194</v>
      </c>
      <c r="E123" s="134" t="s">
        <v>7811</v>
      </c>
      <c r="F123" s="135" t="s">
        <v>7812</v>
      </c>
      <c r="G123" s="136" t="s">
        <v>269</v>
      </c>
      <c r="H123" s="137">
        <v>3850</v>
      </c>
      <c r="I123" s="138"/>
      <c r="J123" s="139">
        <f t="shared" si="10"/>
        <v>0</v>
      </c>
      <c r="K123" s="135" t="s">
        <v>20</v>
      </c>
      <c r="L123" s="33"/>
      <c r="M123" s="140" t="s">
        <v>20</v>
      </c>
      <c r="N123" s="141" t="s">
        <v>51</v>
      </c>
      <c r="P123" s="142">
        <f t="shared" si="11"/>
        <v>0</v>
      </c>
      <c r="Q123" s="142">
        <v>0</v>
      </c>
      <c r="R123" s="142">
        <f t="shared" si="12"/>
        <v>0</v>
      </c>
      <c r="S123" s="142">
        <v>0</v>
      </c>
      <c r="T123" s="143">
        <f t="shared" si="13"/>
        <v>0</v>
      </c>
      <c r="AR123" s="144" t="s">
        <v>199</v>
      </c>
      <c r="AT123" s="144" t="s">
        <v>194</v>
      </c>
      <c r="AU123" s="144" t="s">
        <v>89</v>
      </c>
      <c r="AY123" s="18" t="s">
        <v>192</v>
      </c>
      <c r="BE123" s="145">
        <f t="shared" si="14"/>
        <v>0</v>
      </c>
      <c r="BF123" s="145">
        <f t="shared" si="15"/>
        <v>0</v>
      </c>
      <c r="BG123" s="145">
        <f t="shared" si="16"/>
        <v>0</v>
      </c>
      <c r="BH123" s="145">
        <f t="shared" si="17"/>
        <v>0</v>
      </c>
      <c r="BI123" s="145">
        <f t="shared" si="18"/>
        <v>0</v>
      </c>
      <c r="BJ123" s="18" t="s">
        <v>22</v>
      </c>
      <c r="BK123" s="145">
        <f t="shared" si="19"/>
        <v>0</v>
      </c>
      <c r="BL123" s="18" t="s">
        <v>199</v>
      </c>
      <c r="BM123" s="144" t="s">
        <v>586</v>
      </c>
    </row>
    <row r="124" spans="2:65" s="1" customFormat="1" ht="16.5" customHeight="1" x14ac:dyDescent="0.2">
      <c r="B124" s="33"/>
      <c r="C124" s="133" t="s">
        <v>422</v>
      </c>
      <c r="D124" s="133" t="s">
        <v>194</v>
      </c>
      <c r="E124" s="134" t="s">
        <v>7813</v>
      </c>
      <c r="F124" s="135" t="s">
        <v>7814</v>
      </c>
      <c r="G124" s="136" t="s">
        <v>869</v>
      </c>
      <c r="H124" s="137">
        <v>66</v>
      </c>
      <c r="I124" s="138"/>
      <c r="J124" s="139">
        <f t="shared" si="10"/>
        <v>0</v>
      </c>
      <c r="K124" s="135" t="s">
        <v>20</v>
      </c>
      <c r="L124" s="33"/>
      <c r="M124" s="140" t="s">
        <v>20</v>
      </c>
      <c r="N124" s="141" t="s">
        <v>51</v>
      </c>
      <c r="P124" s="142">
        <f t="shared" si="11"/>
        <v>0</v>
      </c>
      <c r="Q124" s="142">
        <v>0</v>
      </c>
      <c r="R124" s="142">
        <f t="shared" si="12"/>
        <v>0</v>
      </c>
      <c r="S124" s="142">
        <v>0</v>
      </c>
      <c r="T124" s="143">
        <f t="shared" si="13"/>
        <v>0</v>
      </c>
      <c r="AR124" s="144" t="s">
        <v>199</v>
      </c>
      <c r="AT124" s="144" t="s">
        <v>194</v>
      </c>
      <c r="AU124" s="144" t="s">
        <v>89</v>
      </c>
      <c r="AY124" s="18" t="s">
        <v>192</v>
      </c>
      <c r="BE124" s="145">
        <f t="shared" si="14"/>
        <v>0</v>
      </c>
      <c r="BF124" s="145">
        <f t="shared" si="15"/>
        <v>0</v>
      </c>
      <c r="BG124" s="145">
        <f t="shared" si="16"/>
        <v>0</v>
      </c>
      <c r="BH124" s="145">
        <f t="shared" si="17"/>
        <v>0</v>
      </c>
      <c r="BI124" s="145">
        <f t="shared" si="18"/>
        <v>0</v>
      </c>
      <c r="BJ124" s="18" t="s">
        <v>22</v>
      </c>
      <c r="BK124" s="145">
        <f t="shared" si="19"/>
        <v>0</v>
      </c>
      <c r="BL124" s="18" t="s">
        <v>199</v>
      </c>
      <c r="BM124" s="144" t="s">
        <v>598</v>
      </c>
    </row>
    <row r="125" spans="2:65" s="1" customFormat="1" ht="16.5" customHeight="1" x14ac:dyDescent="0.2">
      <c r="B125" s="33"/>
      <c r="C125" s="133" t="s">
        <v>437</v>
      </c>
      <c r="D125" s="133" t="s">
        <v>194</v>
      </c>
      <c r="E125" s="134" t="s">
        <v>7815</v>
      </c>
      <c r="F125" s="135" t="s">
        <v>7816</v>
      </c>
      <c r="G125" s="136" t="s">
        <v>869</v>
      </c>
      <c r="H125" s="137">
        <v>32</v>
      </c>
      <c r="I125" s="138"/>
      <c r="J125" s="139">
        <f t="shared" si="10"/>
        <v>0</v>
      </c>
      <c r="K125" s="135" t="s">
        <v>20</v>
      </c>
      <c r="L125" s="33"/>
      <c r="M125" s="140" t="s">
        <v>20</v>
      </c>
      <c r="N125" s="141" t="s">
        <v>51</v>
      </c>
      <c r="P125" s="142">
        <f t="shared" si="11"/>
        <v>0</v>
      </c>
      <c r="Q125" s="142">
        <v>0</v>
      </c>
      <c r="R125" s="142">
        <f t="shared" si="12"/>
        <v>0</v>
      </c>
      <c r="S125" s="142">
        <v>0</v>
      </c>
      <c r="T125" s="143">
        <f t="shared" si="13"/>
        <v>0</v>
      </c>
      <c r="AR125" s="144" t="s">
        <v>199</v>
      </c>
      <c r="AT125" s="144" t="s">
        <v>194</v>
      </c>
      <c r="AU125" s="144" t="s">
        <v>89</v>
      </c>
      <c r="AY125" s="18" t="s">
        <v>192</v>
      </c>
      <c r="BE125" s="145">
        <f t="shared" si="14"/>
        <v>0</v>
      </c>
      <c r="BF125" s="145">
        <f t="shared" si="15"/>
        <v>0</v>
      </c>
      <c r="BG125" s="145">
        <f t="shared" si="16"/>
        <v>0</v>
      </c>
      <c r="BH125" s="145">
        <f t="shared" si="17"/>
        <v>0</v>
      </c>
      <c r="BI125" s="145">
        <f t="shared" si="18"/>
        <v>0</v>
      </c>
      <c r="BJ125" s="18" t="s">
        <v>22</v>
      </c>
      <c r="BK125" s="145">
        <f t="shared" si="19"/>
        <v>0</v>
      </c>
      <c r="BL125" s="18" t="s">
        <v>199</v>
      </c>
      <c r="BM125" s="144" t="s">
        <v>622</v>
      </c>
    </row>
    <row r="126" spans="2:65" s="1" customFormat="1" ht="16.5" customHeight="1" x14ac:dyDescent="0.2">
      <c r="B126" s="33"/>
      <c r="C126" s="133" t="s">
        <v>444</v>
      </c>
      <c r="D126" s="133" t="s">
        <v>194</v>
      </c>
      <c r="E126" s="134" t="s">
        <v>7817</v>
      </c>
      <c r="F126" s="135" t="s">
        <v>7818</v>
      </c>
      <c r="G126" s="136" t="s">
        <v>869</v>
      </c>
      <c r="H126" s="137">
        <v>1</v>
      </c>
      <c r="I126" s="138"/>
      <c r="J126" s="139">
        <f t="shared" si="10"/>
        <v>0</v>
      </c>
      <c r="K126" s="135" t="s">
        <v>20</v>
      </c>
      <c r="L126" s="33"/>
      <c r="M126" s="140" t="s">
        <v>20</v>
      </c>
      <c r="N126" s="141" t="s">
        <v>51</v>
      </c>
      <c r="P126" s="142">
        <f t="shared" si="11"/>
        <v>0</v>
      </c>
      <c r="Q126" s="142">
        <v>0</v>
      </c>
      <c r="R126" s="142">
        <f t="shared" si="12"/>
        <v>0</v>
      </c>
      <c r="S126" s="142">
        <v>0</v>
      </c>
      <c r="T126" s="143">
        <f t="shared" si="13"/>
        <v>0</v>
      </c>
      <c r="AR126" s="144" t="s">
        <v>199</v>
      </c>
      <c r="AT126" s="144" t="s">
        <v>194</v>
      </c>
      <c r="AU126" s="144" t="s">
        <v>89</v>
      </c>
      <c r="AY126" s="18" t="s">
        <v>192</v>
      </c>
      <c r="BE126" s="145">
        <f t="shared" si="14"/>
        <v>0</v>
      </c>
      <c r="BF126" s="145">
        <f t="shared" si="15"/>
        <v>0</v>
      </c>
      <c r="BG126" s="145">
        <f t="shared" si="16"/>
        <v>0</v>
      </c>
      <c r="BH126" s="145">
        <f t="shared" si="17"/>
        <v>0</v>
      </c>
      <c r="BI126" s="145">
        <f t="shared" si="18"/>
        <v>0</v>
      </c>
      <c r="BJ126" s="18" t="s">
        <v>22</v>
      </c>
      <c r="BK126" s="145">
        <f t="shared" si="19"/>
        <v>0</v>
      </c>
      <c r="BL126" s="18" t="s">
        <v>199</v>
      </c>
      <c r="BM126" s="144" t="s">
        <v>641</v>
      </c>
    </row>
    <row r="127" spans="2:65" s="1" customFormat="1" ht="16.5" customHeight="1" x14ac:dyDescent="0.2">
      <c r="B127" s="33"/>
      <c r="C127" s="133" t="s">
        <v>453</v>
      </c>
      <c r="D127" s="133" t="s">
        <v>194</v>
      </c>
      <c r="E127" s="134" t="s">
        <v>7819</v>
      </c>
      <c r="F127" s="135" t="s">
        <v>7820</v>
      </c>
      <c r="G127" s="136" t="s">
        <v>869</v>
      </c>
      <c r="H127" s="137">
        <v>1</v>
      </c>
      <c r="I127" s="138"/>
      <c r="J127" s="139">
        <f t="shared" si="10"/>
        <v>0</v>
      </c>
      <c r="K127" s="135" t="s">
        <v>20</v>
      </c>
      <c r="L127" s="33"/>
      <c r="M127" s="140" t="s">
        <v>20</v>
      </c>
      <c r="N127" s="141" t="s">
        <v>51</v>
      </c>
      <c r="P127" s="142">
        <f t="shared" si="11"/>
        <v>0</v>
      </c>
      <c r="Q127" s="142">
        <v>0</v>
      </c>
      <c r="R127" s="142">
        <f t="shared" si="12"/>
        <v>0</v>
      </c>
      <c r="S127" s="142">
        <v>0</v>
      </c>
      <c r="T127" s="143">
        <f t="shared" si="13"/>
        <v>0</v>
      </c>
      <c r="AR127" s="144" t="s">
        <v>199</v>
      </c>
      <c r="AT127" s="144" t="s">
        <v>194</v>
      </c>
      <c r="AU127" s="144" t="s">
        <v>89</v>
      </c>
      <c r="AY127" s="18" t="s">
        <v>192</v>
      </c>
      <c r="BE127" s="145">
        <f t="shared" si="14"/>
        <v>0</v>
      </c>
      <c r="BF127" s="145">
        <f t="shared" si="15"/>
        <v>0</v>
      </c>
      <c r="BG127" s="145">
        <f t="shared" si="16"/>
        <v>0</v>
      </c>
      <c r="BH127" s="145">
        <f t="shared" si="17"/>
        <v>0</v>
      </c>
      <c r="BI127" s="145">
        <f t="shared" si="18"/>
        <v>0</v>
      </c>
      <c r="BJ127" s="18" t="s">
        <v>22</v>
      </c>
      <c r="BK127" s="145">
        <f t="shared" si="19"/>
        <v>0</v>
      </c>
      <c r="BL127" s="18" t="s">
        <v>199</v>
      </c>
      <c r="BM127" s="144" t="s">
        <v>655</v>
      </c>
    </row>
    <row r="128" spans="2:65" s="1" customFormat="1" ht="16.5" customHeight="1" x14ac:dyDescent="0.2">
      <c r="B128" s="33"/>
      <c r="C128" s="133" t="s">
        <v>459</v>
      </c>
      <c r="D128" s="133" t="s">
        <v>194</v>
      </c>
      <c r="E128" s="134" t="s">
        <v>7821</v>
      </c>
      <c r="F128" s="135" t="s">
        <v>7822</v>
      </c>
      <c r="G128" s="136" t="s">
        <v>869</v>
      </c>
      <c r="H128" s="137">
        <v>2</v>
      </c>
      <c r="I128" s="138"/>
      <c r="J128" s="139">
        <f t="shared" si="10"/>
        <v>0</v>
      </c>
      <c r="K128" s="135" t="s">
        <v>20</v>
      </c>
      <c r="L128" s="33"/>
      <c r="M128" s="140" t="s">
        <v>20</v>
      </c>
      <c r="N128" s="141" t="s">
        <v>51</v>
      </c>
      <c r="P128" s="142">
        <f t="shared" si="11"/>
        <v>0</v>
      </c>
      <c r="Q128" s="142">
        <v>0</v>
      </c>
      <c r="R128" s="142">
        <f t="shared" si="12"/>
        <v>0</v>
      </c>
      <c r="S128" s="142">
        <v>0</v>
      </c>
      <c r="T128" s="143">
        <f t="shared" si="13"/>
        <v>0</v>
      </c>
      <c r="AR128" s="144" t="s">
        <v>199</v>
      </c>
      <c r="AT128" s="144" t="s">
        <v>194</v>
      </c>
      <c r="AU128" s="144" t="s">
        <v>89</v>
      </c>
      <c r="AY128" s="18" t="s">
        <v>192</v>
      </c>
      <c r="BE128" s="145">
        <f t="shared" si="14"/>
        <v>0</v>
      </c>
      <c r="BF128" s="145">
        <f t="shared" si="15"/>
        <v>0</v>
      </c>
      <c r="BG128" s="145">
        <f t="shared" si="16"/>
        <v>0</v>
      </c>
      <c r="BH128" s="145">
        <f t="shared" si="17"/>
        <v>0</v>
      </c>
      <c r="BI128" s="145">
        <f t="shared" si="18"/>
        <v>0</v>
      </c>
      <c r="BJ128" s="18" t="s">
        <v>22</v>
      </c>
      <c r="BK128" s="145">
        <f t="shared" si="19"/>
        <v>0</v>
      </c>
      <c r="BL128" s="18" t="s">
        <v>199</v>
      </c>
      <c r="BM128" s="144" t="s">
        <v>671</v>
      </c>
    </row>
    <row r="129" spans="2:65" s="1" customFormat="1" ht="16.5" customHeight="1" x14ac:dyDescent="0.2">
      <c r="B129" s="33"/>
      <c r="C129" s="133" t="s">
        <v>466</v>
      </c>
      <c r="D129" s="133" t="s">
        <v>194</v>
      </c>
      <c r="E129" s="134" t="s">
        <v>7823</v>
      </c>
      <c r="F129" s="135" t="s">
        <v>7824</v>
      </c>
      <c r="G129" s="136" t="s">
        <v>869</v>
      </c>
      <c r="H129" s="137">
        <v>1</v>
      </c>
      <c r="I129" s="138"/>
      <c r="J129" s="139">
        <f t="shared" si="10"/>
        <v>0</v>
      </c>
      <c r="K129" s="135" t="s">
        <v>20</v>
      </c>
      <c r="L129" s="33"/>
      <c r="M129" s="140" t="s">
        <v>20</v>
      </c>
      <c r="N129" s="141" t="s">
        <v>51</v>
      </c>
      <c r="P129" s="142">
        <f t="shared" si="11"/>
        <v>0</v>
      </c>
      <c r="Q129" s="142">
        <v>0</v>
      </c>
      <c r="R129" s="142">
        <f t="shared" si="12"/>
        <v>0</v>
      </c>
      <c r="S129" s="142">
        <v>0</v>
      </c>
      <c r="T129" s="143">
        <f t="shared" si="13"/>
        <v>0</v>
      </c>
      <c r="AR129" s="144" t="s">
        <v>199</v>
      </c>
      <c r="AT129" s="144" t="s">
        <v>194</v>
      </c>
      <c r="AU129" s="144" t="s">
        <v>89</v>
      </c>
      <c r="AY129" s="18" t="s">
        <v>192</v>
      </c>
      <c r="BE129" s="145">
        <f t="shared" si="14"/>
        <v>0</v>
      </c>
      <c r="BF129" s="145">
        <f t="shared" si="15"/>
        <v>0</v>
      </c>
      <c r="BG129" s="145">
        <f t="shared" si="16"/>
        <v>0</v>
      </c>
      <c r="BH129" s="145">
        <f t="shared" si="17"/>
        <v>0</v>
      </c>
      <c r="BI129" s="145">
        <f t="shared" si="18"/>
        <v>0</v>
      </c>
      <c r="BJ129" s="18" t="s">
        <v>22</v>
      </c>
      <c r="BK129" s="145">
        <f t="shared" si="19"/>
        <v>0</v>
      </c>
      <c r="BL129" s="18" t="s">
        <v>199</v>
      </c>
      <c r="BM129" s="144" t="s">
        <v>683</v>
      </c>
    </row>
    <row r="130" spans="2:65" s="1" customFormat="1" ht="16.5" customHeight="1" x14ac:dyDescent="0.2">
      <c r="B130" s="33"/>
      <c r="C130" s="133" t="s">
        <v>475</v>
      </c>
      <c r="D130" s="133" t="s">
        <v>194</v>
      </c>
      <c r="E130" s="134" t="s">
        <v>7825</v>
      </c>
      <c r="F130" s="135" t="s">
        <v>7826</v>
      </c>
      <c r="G130" s="136" t="s">
        <v>869</v>
      </c>
      <c r="H130" s="137">
        <v>5</v>
      </c>
      <c r="I130" s="138"/>
      <c r="J130" s="139">
        <f t="shared" si="10"/>
        <v>0</v>
      </c>
      <c r="K130" s="135" t="s">
        <v>20</v>
      </c>
      <c r="L130" s="33"/>
      <c r="M130" s="140" t="s">
        <v>20</v>
      </c>
      <c r="N130" s="141" t="s">
        <v>51</v>
      </c>
      <c r="P130" s="142">
        <f t="shared" si="11"/>
        <v>0</v>
      </c>
      <c r="Q130" s="142">
        <v>0</v>
      </c>
      <c r="R130" s="142">
        <f t="shared" si="12"/>
        <v>0</v>
      </c>
      <c r="S130" s="142">
        <v>0</v>
      </c>
      <c r="T130" s="143">
        <f t="shared" si="13"/>
        <v>0</v>
      </c>
      <c r="AR130" s="144" t="s">
        <v>199</v>
      </c>
      <c r="AT130" s="144" t="s">
        <v>194</v>
      </c>
      <c r="AU130" s="144" t="s">
        <v>89</v>
      </c>
      <c r="AY130" s="18" t="s">
        <v>192</v>
      </c>
      <c r="BE130" s="145">
        <f t="shared" si="14"/>
        <v>0</v>
      </c>
      <c r="BF130" s="145">
        <f t="shared" si="15"/>
        <v>0</v>
      </c>
      <c r="BG130" s="145">
        <f t="shared" si="16"/>
        <v>0</v>
      </c>
      <c r="BH130" s="145">
        <f t="shared" si="17"/>
        <v>0</v>
      </c>
      <c r="BI130" s="145">
        <f t="shared" si="18"/>
        <v>0</v>
      </c>
      <c r="BJ130" s="18" t="s">
        <v>22</v>
      </c>
      <c r="BK130" s="145">
        <f t="shared" si="19"/>
        <v>0</v>
      </c>
      <c r="BL130" s="18" t="s">
        <v>199</v>
      </c>
      <c r="BM130" s="144" t="s">
        <v>697</v>
      </c>
    </row>
    <row r="131" spans="2:65" s="1" customFormat="1" ht="16.5" customHeight="1" x14ac:dyDescent="0.2">
      <c r="B131" s="33"/>
      <c r="C131" s="133" t="s">
        <v>484</v>
      </c>
      <c r="D131" s="133" t="s">
        <v>194</v>
      </c>
      <c r="E131" s="134" t="s">
        <v>7827</v>
      </c>
      <c r="F131" s="135" t="s">
        <v>7828</v>
      </c>
      <c r="G131" s="136" t="s">
        <v>869</v>
      </c>
      <c r="H131" s="137">
        <v>1</v>
      </c>
      <c r="I131" s="138"/>
      <c r="J131" s="139">
        <f t="shared" si="10"/>
        <v>0</v>
      </c>
      <c r="K131" s="135" t="s">
        <v>20</v>
      </c>
      <c r="L131" s="33"/>
      <c r="M131" s="140" t="s">
        <v>20</v>
      </c>
      <c r="N131" s="141" t="s">
        <v>51</v>
      </c>
      <c r="P131" s="142">
        <f t="shared" si="11"/>
        <v>0</v>
      </c>
      <c r="Q131" s="142">
        <v>0</v>
      </c>
      <c r="R131" s="142">
        <f t="shared" si="12"/>
        <v>0</v>
      </c>
      <c r="S131" s="142">
        <v>0</v>
      </c>
      <c r="T131" s="143">
        <f t="shared" si="13"/>
        <v>0</v>
      </c>
      <c r="AR131" s="144" t="s">
        <v>199</v>
      </c>
      <c r="AT131" s="144" t="s">
        <v>194</v>
      </c>
      <c r="AU131" s="144" t="s">
        <v>89</v>
      </c>
      <c r="AY131" s="18" t="s">
        <v>192</v>
      </c>
      <c r="BE131" s="145">
        <f t="shared" si="14"/>
        <v>0</v>
      </c>
      <c r="BF131" s="145">
        <f t="shared" si="15"/>
        <v>0</v>
      </c>
      <c r="BG131" s="145">
        <f t="shared" si="16"/>
        <v>0</v>
      </c>
      <c r="BH131" s="145">
        <f t="shared" si="17"/>
        <v>0</v>
      </c>
      <c r="BI131" s="145">
        <f t="shared" si="18"/>
        <v>0</v>
      </c>
      <c r="BJ131" s="18" t="s">
        <v>22</v>
      </c>
      <c r="BK131" s="145">
        <f t="shared" si="19"/>
        <v>0</v>
      </c>
      <c r="BL131" s="18" t="s">
        <v>199</v>
      </c>
      <c r="BM131" s="144" t="s">
        <v>708</v>
      </c>
    </row>
    <row r="132" spans="2:65" s="1" customFormat="1" ht="16.5" customHeight="1" x14ac:dyDescent="0.2">
      <c r="B132" s="33"/>
      <c r="C132" s="133" t="s">
        <v>490</v>
      </c>
      <c r="D132" s="133" t="s">
        <v>194</v>
      </c>
      <c r="E132" s="134" t="s">
        <v>7829</v>
      </c>
      <c r="F132" s="135" t="s">
        <v>7830</v>
      </c>
      <c r="G132" s="136" t="s">
        <v>869</v>
      </c>
      <c r="H132" s="137">
        <v>4</v>
      </c>
      <c r="I132" s="138"/>
      <c r="J132" s="139">
        <f t="shared" si="10"/>
        <v>0</v>
      </c>
      <c r="K132" s="135" t="s">
        <v>20</v>
      </c>
      <c r="L132" s="33"/>
      <c r="M132" s="140" t="s">
        <v>20</v>
      </c>
      <c r="N132" s="141" t="s">
        <v>51</v>
      </c>
      <c r="P132" s="142">
        <f t="shared" si="11"/>
        <v>0</v>
      </c>
      <c r="Q132" s="142">
        <v>0</v>
      </c>
      <c r="R132" s="142">
        <f t="shared" si="12"/>
        <v>0</v>
      </c>
      <c r="S132" s="142">
        <v>0</v>
      </c>
      <c r="T132" s="143">
        <f t="shared" si="13"/>
        <v>0</v>
      </c>
      <c r="AR132" s="144" t="s">
        <v>199</v>
      </c>
      <c r="AT132" s="144" t="s">
        <v>194</v>
      </c>
      <c r="AU132" s="144" t="s">
        <v>89</v>
      </c>
      <c r="AY132" s="18" t="s">
        <v>192</v>
      </c>
      <c r="BE132" s="145">
        <f t="shared" si="14"/>
        <v>0</v>
      </c>
      <c r="BF132" s="145">
        <f t="shared" si="15"/>
        <v>0</v>
      </c>
      <c r="BG132" s="145">
        <f t="shared" si="16"/>
        <v>0</v>
      </c>
      <c r="BH132" s="145">
        <f t="shared" si="17"/>
        <v>0</v>
      </c>
      <c r="BI132" s="145">
        <f t="shared" si="18"/>
        <v>0</v>
      </c>
      <c r="BJ132" s="18" t="s">
        <v>22</v>
      </c>
      <c r="BK132" s="145">
        <f t="shared" si="19"/>
        <v>0</v>
      </c>
      <c r="BL132" s="18" t="s">
        <v>199</v>
      </c>
      <c r="BM132" s="144" t="s">
        <v>718</v>
      </c>
    </row>
    <row r="133" spans="2:65" s="1" customFormat="1" ht="16.5" customHeight="1" x14ac:dyDescent="0.2">
      <c r="B133" s="33"/>
      <c r="C133" s="133" t="s">
        <v>500</v>
      </c>
      <c r="D133" s="133" t="s">
        <v>194</v>
      </c>
      <c r="E133" s="134" t="s">
        <v>7831</v>
      </c>
      <c r="F133" s="135" t="s">
        <v>7832</v>
      </c>
      <c r="G133" s="136" t="s">
        <v>869</v>
      </c>
      <c r="H133" s="137">
        <v>1</v>
      </c>
      <c r="I133" s="138"/>
      <c r="J133" s="139">
        <f t="shared" si="10"/>
        <v>0</v>
      </c>
      <c r="K133" s="135" t="s">
        <v>20</v>
      </c>
      <c r="L133" s="33"/>
      <c r="M133" s="140" t="s">
        <v>20</v>
      </c>
      <c r="N133" s="141" t="s">
        <v>51</v>
      </c>
      <c r="P133" s="142">
        <f t="shared" si="11"/>
        <v>0</v>
      </c>
      <c r="Q133" s="142">
        <v>0</v>
      </c>
      <c r="R133" s="142">
        <f t="shared" si="12"/>
        <v>0</v>
      </c>
      <c r="S133" s="142">
        <v>0</v>
      </c>
      <c r="T133" s="143">
        <f t="shared" si="13"/>
        <v>0</v>
      </c>
      <c r="AR133" s="144" t="s">
        <v>199</v>
      </c>
      <c r="AT133" s="144" t="s">
        <v>194</v>
      </c>
      <c r="AU133" s="144" t="s">
        <v>89</v>
      </c>
      <c r="AY133" s="18" t="s">
        <v>192</v>
      </c>
      <c r="BE133" s="145">
        <f t="shared" si="14"/>
        <v>0</v>
      </c>
      <c r="BF133" s="145">
        <f t="shared" si="15"/>
        <v>0</v>
      </c>
      <c r="BG133" s="145">
        <f t="shared" si="16"/>
        <v>0</v>
      </c>
      <c r="BH133" s="145">
        <f t="shared" si="17"/>
        <v>0</v>
      </c>
      <c r="BI133" s="145">
        <f t="shared" si="18"/>
        <v>0</v>
      </c>
      <c r="BJ133" s="18" t="s">
        <v>22</v>
      </c>
      <c r="BK133" s="145">
        <f t="shared" si="19"/>
        <v>0</v>
      </c>
      <c r="BL133" s="18" t="s">
        <v>199</v>
      </c>
      <c r="BM133" s="144" t="s">
        <v>731</v>
      </c>
    </row>
    <row r="134" spans="2:65" s="11" customFormat="1" ht="22.8" customHeight="1" x14ac:dyDescent="0.25">
      <c r="B134" s="121"/>
      <c r="D134" s="122" t="s">
        <v>79</v>
      </c>
      <c r="E134" s="131" t="s">
        <v>7833</v>
      </c>
      <c r="F134" s="131" t="s">
        <v>7834</v>
      </c>
      <c r="I134" s="124"/>
      <c r="J134" s="132">
        <f>BK134</f>
        <v>0</v>
      </c>
      <c r="L134" s="121"/>
      <c r="M134" s="126"/>
      <c r="P134" s="127">
        <f>P135+SUM(P136:P144)</f>
        <v>0</v>
      </c>
      <c r="R134" s="127">
        <f>R135+SUM(R136:R144)</f>
        <v>0</v>
      </c>
      <c r="T134" s="128">
        <f>T135+SUM(T136:T144)</f>
        <v>0</v>
      </c>
      <c r="AR134" s="122" t="s">
        <v>22</v>
      </c>
      <c r="AT134" s="129" t="s">
        <v>79</v>
      </c>
      <c r="AU134" s="129" t="s">
        <v>22</v>
      </c>
      <c r="AY134" s="122" t="s">
        <v>192</v>
      </c>
      <c r="BK134" s="130">
        <f>BK135+SUM(BK136:BK144)</f>
        <v>0</v>
      </c>
    </row>
    <row r="135" spans="2:65" s="1" customFormat="1" ht="16.5" customHeight="1" x14ac:dyDescent="0.2">
      <c r="B135" s="33"/>
      <c r="C135" s="133" t="s">
        <v>506</v>
      </c>
      <c r="D135" s="133" t="s">
        <v>194</v>
      </c>
      <c r="E135" s="134" t="s">
        <v>7835</v>
      </c>
      <c r="F135" s="135" t="s">
        <v>7836</v>
      </c>
      <c r="G135" s="136" t="s">
        <v>269</v>
      </c>
      <c r="H135" s="137">
        <v>3850</v>
      </c>
      <c r="I135" s="138"/>
      <c r="J135" s="139">
        <f t="shared" ref="J135:J143" si="20">ROUND(I135*H135,2)</f>
        <v>0</v>
      </c>
      <c r="K135" s="135" t="s">
        <v>20</v>
      </c>
      <c r="L135" s="33"/>
      <c r="M135" s="140" t="s">
        <v>20</v>
      </c>
      <c r="N135" s="141" t="s">
        <v>51</v>
      </c>
      <c r="P135" s="142">
        <f t="shared" ref="P135:P143" si="21">O135*H135</f>
        <v>0</v>
      </c>
      <c r="Q135" s="142">
        <v>0</v>
      </c>
      <c r="R135" s="142">
        <f t="shared" ref="R135:R143" si="22">Q135*H135</f>
        <v>0</v>
      </c>
      <c r="S135" s="142">
        <v>0</v>
      </c>
      <c r="T135" s="143">
        <f t="shared" ref="T135:T143" si="23">S135*H135</f>
        <v>0</v>
      </c>
      <c r="AR135" s="144" t="s">
        <v>199</v>
      </c>
      <c r="AT135" s="144" t="s">
        <v>194</v>
      </c>
      <c r="AU135" s="144" t="s">
        <v>89</v>
      </c>
      <c r="AY135" s="18" t="s">
        <v>192</v>
      </c>
      <c r="BE135" s="145">
        <f t="shared" ref="BE135:BE143" si="24">IF(N135="základní",J135,0)</f>
        <v>0</v>
      </c>
      <c r="BF135" s="145">
        <f t="shared" ref="BF135:BF143" si="25">IF(N135="snížená",J135,0)</f>
        <v>0</v>
      </c>
      <c r="BG135" s="145">
        <f t="shared" ref="BG135:BG143" si="26">IF(N135="zákl. přenesená",J135,0)</f>
        <v>0</v>
      </c>
      <c r="BH135" s="145">
        <f t="shared" ref="BH135:BH143" si="27">IF(N135="sníž. přenesená",J135,0)</f>
        <v>0</v>
      </c>
      <c r="BI135" s="145">
        <f t="shared" ref="BI135:BI143" si="28">IF(N135="nulová",J135,0)</f>
        <v>0</v>
      </c>
      <c r="BJ135" s="18" t="s">
        <v>22</v>
      </c>
      <c r="BK135" s="145">
        <f t="shared" ref="BK135:BK143" si="29">ROUND(I135*H135,2)</f>
        <v>0</v>
      </c>
      <c r="BL135" s="18" t="s">
        <v>199</v>
      </c>
      <c r="BM135" s="144" t="s">
        <v>745</v>
      </c>
    </row>
    <row r="136" spans="2:65" s="1" customFormat="1" ht="16.5" customHeight="1" x14ac:dyDescent="0.2">
      <c r="B136" s="33"/>
      <c r="C136" s="133" t="s">
        <v>513</v>
      </c>
      <c r="D136" s="133" t="s">
        <v>194</v>
      </c>
      <c r="E136" s="134" t="s">
        <v>7837</v>
      </c>
      <c r="F136" s="135" t="s">
        <v>7838</v>
      </c>
      <c r="G136" s="136" t="s">
        <v>869</v>
      </c>
      <c r="H136" s="137">
        <v>27</v>
      </c>
      <c r="I136" s="138"/>
      <c r="J136" s="139">
        <f t="shared" si="20"/>
        <v>0</v>
      </c>
      <c r="K136" s="135" t="s">
        <v>20</v>
      </c>
      <c r="L136" s="33"/>
      <c r="M136" s="140" t="s">
        <v>20</v>
      </c>
      <c r="N136" s="141" t="s">
        <v>51</v>
      </c>
      <c r="P136" s="142">
        <f t="shared" si="21"/>
        <v>0</v>
      </c>
      <c r="Q136" s="142">
        <v>0</v>
      </c>
      <c r="R136" s="142">
        <f t="shared" si="22"/>
        <v>0</v>
      </c>
      <c r="S136" s="142">
        <v>0</v>
      </c>
      <c r="T136" s="143">
        <f t="shared" si="23"/>
        <v>0</v>
      </c>
      <c r="AR136" s="144" t="s">
        <v>199</v>
      </c>
      <c r="AT136" s="144" t="s">
        <v>194</v>
      </c>
      <c r="AU136" s="144" t="s">
        <v>89</v>
      </c>
      <c r="AY136" s="18" t="s">
        <v>192</v>
      </c>
      <c r="BE136" s="145">
        <f t="shared" si="24"/>
        <v>0</v>
      </c>
      <c r="BF136" s="145">
        <f t="shared" si="25"/>
        <v>0</v>
      </c>
      <c r="BG136" s="145">
        <f t="shared" si="26"/>
        <v>0</v>
      </c>
      <c r="BH136" s="145">
        <f t="shared" si="27"/>
        <v>0</v>
      </c>
      <c r="BI136" s="145">
        <f t="shared" si="28"/>
        <v>0</v>
      </c>
      <c r="BJ136" s="18" t="s">
        <v>22</v>
      </c>
      <c r="BK136" s="145">
        <f t="shared" si="29"/>
        <v>0</v>
      </c>
      <c r="BL136" s="18" t="s">
        <v>199</v>
      </c>
      <c r="BM136" s="144" t="s">
        <v>764</v>
      </c>
    </row>
    <row r="137" spans="2:65" s="1" customFormat="1" ht="16.5" customHeight="1" x14ac:dyDescent="0.2">
      <c r="B137" s="33"/>
      <c r="C137" s="133" t="s">
        <v>520</v>
      </c>
      <c r="D137" s="133" t="s">
        <v>194</v>
      </c>
      <c r="E137" s="134" t="s">
        <v>7839</v>
      </c>
      <c r="F137" s="135" t="s">
        <v>7840</v>
      </c>
      <c r="G137" s="136" t="s">
        <v>869</v>
      </c>
      <c r="H137" s="137">
        <v>5</v>
      </c>
      <c r="I137" s="138"/>
      <c r="J137" s="139">
        <f t="shared" si="20"/>
        <v>0</v>
      </c>
      <c r="K137" s="135" t="s">
        <v>20</v>
      </c>
      <c r="L137" s="33"/>
      <c r="M137" s="140" t="s">
        <v>20</v>
      </c>
      <c r="N137" s="141" t="s">
        <v>51</v>
      </c>
      <c r="P137" s="142">
        <f t="shared" si="21"/>
        <v>0</v>
      </c>
      <c r="Q137" s="142">
        <v>0</v>
      </c>
      <c r="R137" s="142">
        <f t="shared" si="22"/>
        <v>0</v>
      </c>
      <c r="S137" s="142">
        <v>0</v>
      </c>
      <c r="T137" s="143">
        <f t="shared" si="23"/>
        <v>0</v>
      </c>
      <c r="AR137" s="144" t="s">
        <v>199</v>
      </c>
      <c r="AT137" s="144" t="s">
        <v>194</v>
      </c>
      <c r="AU137" s="144" t="s">
        <v>89</v>
      </c>
      <c r="AY137" s="18" t="s">
        <v>192</v>
      </c>
      <c r="BE137" s="145">
        <f t="shared" si="24"/>
        <v>0</v>
      </c>
      <c r="BF137" s="145">
        <f t="shared" si="25"/>
        <v>0</v>
      </c>
      <c r="BG137" s="145">
        <f t="shared" si="26"/>
        <v>0</v>
      </c>
      <c r="BH137" s="145">
        <f t="shared" si="27"/>
        <v>0</v>
      </c>
      <c r="BI137" s="145">
        <f t="shared" si="28"/>
        <v>0</v>
      </c>
      <c r="BJ137" s="18" t="s">
        <v>22</v>
      </c>
      <c r="BK137" s="145">
        <f t="shared" si="29"/>
        <v>0</v>
      </c>
      <c r="BL137" s="18" t="s">
        <v>199</v>
      </c>
      <c r="BM137" s="144" t="s">
        <v>780</v>
      </c>
    </row>
    <row r="138" spans="2:65" s="1" customFormat="1" ht="24.15" customHeight="1" x14ac:dyDescent="0.2">
      <c r="B138" s="33"/>
      <c r="C138" s="133" t="s">
        <v>527</v>
      </c>
      <c r="D138" s="133" t="s">
        <v>194</v>
      </c>
      <c r="E138" s="134" t="s">
        <v>7841</v>
      </c>
      <c r="F138" s="135" t="s">
        <v>7842</v>
      </c>
      <c r="G138" s="136" t="s">
        <v>869</v>
      </c>
      <c r="H138" s="137">
        <v>5</v>
      </c>
      <c r="I138" s="138"/>
      <c r="J138" s="139">
        <f t="shared" si="20"/>
        <v>0</v>
      </c>
      <c r="K138" s="135" t="s">
        <v>20</v>
      </c>
      <c r="L138" s="33"/>
      <c r="M138" s="140" t="s">
        <v>20</v>
      </c>
      <c r="N138" s="141" t="s">
        <v>51</v>
      </c>
      <c r="P138" s="142">
        <f t="shared" si="21"/>
        <v>0</v>
      </c>
      <c r="Q138" s="142">
        <v>0</v>
      </c>
      <c r="R138" s="142">
        <f t="shared" si="22"/>
        <v>0</v>
      </c>
      <c r="S138" s="142">
        <v>0</v>
      </c>
      <c r="T138" s="143">
        <f t="shared" si="23"/>
        <v>0</v>
      </c>
      <c r="AR138" s="144" t="s">
        <v>199</v>
      </c>
      <c r="AT138" s="144" t="s">
        <v>194</v>
      </c>
      <c r="AU138" s="144" t="s">
        <v>89</v>
      </c>
      <c r="AY138" s="18" t="s">
        <v>192</v>
      </c>
      <c r="BE138" s="145">
        <f t="shared" si="24"/>
        <v>0</v>
      </c>
      <c r="BF138" s="145">
        <f t="shared" si="25"/>
        <v>0</v>
      </c>
      <c r="BG138" s="145">
        <f t="shared" si="26"/>
        <v>0</v>
      </c>
      <c r="BH138" s="145">
        <f t="shared" si="27"/>
        <v>0</v>
      </c>
      <c r="BI138" s="145">
        <f t="shared" si="28"/>
        <v>0</v>
      </c>
      <c r="BJ138" s="18" t="s">
        <v>22</v>
      </c>
      <c r="BK138" s="145">
        <f t="shared" si="29"/>
        <v>0</v>
      </c>
      <c r="BL138" s="18" t="s">
        <v>199</v>
      </c>
      <c r="BM138" s="144" t="s">
        <v>988</v>
      </c>
    </row>
    <row r="139" spans="2:65" s="1" customFormat="1" ht="78" customHeight="1" x14ac:dyDescent="0.2">
      <c r="B139" s="33"/>
      <c r="C139" s="133" t="s">
        <v>533</v>
      </c>
      <c r="D139" s="133" t="s">
        <v>194</v>
      </c>
      <c r="E139" s="134" t="s">
        <v>7843</v>
      </c>
      <c r="F139" s="135" t="s">
        <v>7844</v>
      </c>
      <c r="G139" s="136" t="s">
        <v>869</v>
      </c>
      <c r="H139" s="137">
        <v>1</v>
      </c>
      <c r="I139" s="138"/>
      <c r="J139" s="139">
        <f t="shared" si="20"/>
        <v>0</v>
      </c>
      <c r="K139" s="135" t="s">
        <v>20</v>
      </c>
      <c r="L139" s="33"/>
      <c r="M139" s="140" t="s">
        <v>20</v>
      </c>
      <c r="N139" s="141" t="s">
        <v>51</v>
      </c>
      <c r="P139" s="142">
        <f t="shared" si="21"/>
        <v>0</v>
      </c>
      <c r="Q139" s="142">
        <v>0</v>
      </c>
      <c r="R139" s="142">
        <f t="shared" si="22"/>
        <v>0</v>
      </c>
      <c r="S139" s="142">
        <v>0</v>
      </c>
      <c r="T139" s="143">
        <f t="shared" si="23"/>
        <v>0</v>
      </c>
      <c r="AR139" s="144" t="s">
        <v>199</v>
      </c>
      <c r="AT139" s="144" t="s">
        <v>194</v>
      </c>
      <c r="AU139" s="144" t="s">
        <v>89</v>
      </c>
      <c r="AY139" s="18" t="s">
        <v>192</v>
      </c>
      <c r="BE139" s="145">
        <f t="shared" si="24"/>
        <v>0</v>
      </c>
      <c r="BF139" s="145">
        <f t="shared" si="25"/>
        <v>0</v>
      </c>
      <c r="BG139" s="145">
        <f t="shared" si="26"/>
        <v>0</v>
      </c>
      <c r="BH139" s="145">
        <f t="shared" si="27"/>
        <v>0</v>
      </c>
      <c r="BI139" s="145">
        <f t="shared" si="28"/>
        <v>0</v>
      </c>
      <c r="BJ139" s="18" t="s">
        <v>22</v>
      </c>
      <c r="BK139" s="145">
        <f t="shared" si="29"/>
        <v>0</v>
      </c>
      <c r="BL139" s="18" t="s">
        <v>199</v>
      </c>
      <c r="BM139" s="144" t="s">
        <v>1015</v>
      </c>
    </row>
    <row r="140" spans="2:65" s="1" customFormat="1" ht="16.5" customHeight="1" x14ac:dyDescent="0.2">
      <c r="B140" s="33"/>
      <c r="C140" s="133" t="s">
        <v>539</v>
      </c>
      <c r="D140" s="133" t="s">
        <v>194</v>
      </c>
      <c r="E140" s="134" t="s">
        <v>7845</v>
      </c>
      <c r="F140" s="135" t="s">
        <v>7846</v>
      </c>
      <c r="G140" s="136" t="s">
        <v>869</v>
      </c>
      <c r="H140" s="137">
        <v>2</v>
      </c>
      <c r="I140" s="138"/>
      <c r="J140" s="139">
        <f t="shared" si="20"/>
        <v>0</v>
      </c>
      <c r="K140" s="135" t="s">
        <v>20</v>
      </c>
      <c r="L140" s="33"/>
      <c r="M140" s="140" t="s">
        <v>20</v>
      </c>
      <c r="N140" s="141" t="s">
        <v>51</v>
      </c>
      <c r="P140" s="142">
        <f t="shared" si="21"/>
        <v>0</v>
      </c>
      <c r="Q140" s="142">
        <v>0</v>
      </c>
      <c r="R140" s="142">
        <f t="shared" si="22"/>
        <v>0</v>
      </c>
      <c r="S140" s="142">
        <v>0</v>
      </c>
      <c r="T140" s="143">
        <f t="shared" si="23"/>
        <v>0</v>
      </c>
      <c r="AR140" s="144" t="s">
        <v>199</v>
      </c>
      <c r="AT140" s="144" t="s">
        <v>194</v>
      </c>
      <c r="AU140" s="144" t="s">
        <v>89</v>
      </c>
      <c r="AY140" s="18" t="s">
        <v>192</v>
      </c>
      <c r="BE140" s="145">
        <f t="shared" si="24"/>
        <v>0</v>
      </c>
      <c r="BF140" s="145">
        <f t="shared" si="25"/>
        <v>0</v>
      </c>
      <c r="BG140" s="145">
        <f t="shared" si="26"/>
        <v>0</v>
      </c>
      <c r="BH140" s="145">
        <f t="shared" si="27"/>
        <v>0</v>
      </c>
      <c r="BI140" s="145">
        <f t="shared" si="28"/>
        <v>0</v>
      </c>
      <c r="BJ140" s="18" t="s">
        <v>22</v>
      </c>
      <c r="BK140" s="145">
        <f t="shared" si="29"/>
        <v>0</v>
      </c>
      <c r="BL140" s="18" t="s">
        <v>199</v>
      </c>
      <c r="BM140" s="144" t="s">
        <v>1052</v>
      </c>
    </row>
    <row r="141" spans="2:65" s="1" customFormat="1" ht="16.5" customHeight="1" x14ac:dyDescent="0.2">
      <c r="B141" s="33"/>
      <c r="C141" s="133" t="s">
        <v>545</v>
      </c>
      <c r="D141" s="133" t="s">
        <v>194</v>
      </c>
      <c r="E141" s="134" t="s">
        <v>7847</v>
      </c>
      <c r="F141" s="135" t="s">
        <v>7848</v>
      </c>
      <c r="G141" s="136" t="s">
        <v>869</v>
      </c>
      <c r="H141" s="137">
        <v>2</v>
      </c>
      <c r="I141" s="138"/>
      <c r="J141" s="139">
        <f t="shared" si="20"/>
        <v>0</v>
      </c>
      <c r="K141" s="135" t="s">
        <v>20</v>
      </c>
      <c r="L141" s="33"/>
      <c r="M141" s="140" t="s">
        <v>20</v>
      </c>
      <c r="N141" s="141" t="s">
        <v>51</v>
      </c>
      <c r="P141" s="142">
        <f t="shared" si="21"/>
        <v>0</v>
      </c>
      <c r="Q141" s="142">
        <v>0</v>
      </c>
      <c r="R141" s="142">
        <f t="shared" si="22"/>
        <v>0</v>
      </c>
      <c r="S141" s="142">
        <v>0</v>
      </c>
      <c r="T141" s="143">
        <f t="shared" si="23"/>
        <v>0</v>
      </c>
      <c r="AR141" s="144" t="s">
        <v>199</v>
      </c>
      <c r="AT141" s="144" t="s">
        <v>194</v>
      </c>
      <c r="AU141" s="144" t="s">
        <v>89</v>
      </c>
      <c r="AY141" s="18" t="s">
        <v>192</v>
      </c>
      <c r="BE141" s="145">
        <f t="shared" si="24"/>
        <v>0</v>
      </c>
      <c r="BF141" s="145">
        <f t="shared" si="25"/>
        <v>0</v>
      </c>
      <c r="BG141" s="145">
        <f t="shared" si="26"/>
        <v>0</v>
      </c>
      <c r="BH141" s="145">
        <f t="shared" si="27"/>
        <v>0</v>
      </c>
      <c r="BI141" s="145">
        <f t="shared" si="28"/>
        <v>0</v>
      </c>
      <c r="BJ141" s="18" t="s">
        <v>22</v>
      </c>
      <c r="BK141" s="145">
        <f t="shared" si="29"/>
        <v>0</v>
      </c>
      <c r="BL141" s="18" t="s">
        <v>199</v>
      </c>
      <c r="BM141" s="144" t="s">
        <v>28</v>
      </c>
    </row>
    <row r="142" spans="2:65" s="1" customFormat="1" ht="24.15" customHeight="1" x14ac:dyDescent="0.2">
      <c r="B142" s="33"/>
      <c r="C142" s="133" t="s">
        <v>554</v>
      </c>
      <c r="D142" s="133" t="s">
        <v>194</v>
      </c>
      <c r="E142" s="134" t="s">
        <v>7849</v>
      </c>
      <c r="F142" s="135" t="s">
        <v>7850</v>
      </c>
      <c r="G142" s="136" t="s">
        <v>869</v>
      </c>
      <c r="H142" s="137">
        <v>1</v>
      </c>
      <c r="I142" s="138"/>
      <c r="J142" s="139">
        <f t="shared" si="20"/>
        <v>0</v>
      </c>
      <c r="K142" s="135" t="s">
        <v>20</v>
      </c>
      <c r="L142" s="33"/>
      <c r="M142" s="140" t="s">
        <v>20</v>
      </c>
      <c r="N142" s="141" t="s">
        <v>51</v>
      </c>
      <c r="P142" s="142">
        <f t="shared" si="21"/>
        <v>0</v>
      </c>
      <c r="Q142" s="142">
        <v>0</v>
      </c>
      <c r="R142" s="142">
        <f t="shared" si="22"/>
        <v>0</v>
      </c>
      <c r="S142" s="142">
        <v>0</v>
      </c>
      <c r="T142" s="143">
        <f t="shared" si="23"/>
        <v>0</v>
      </c>
      <c r="AR142" s="144" t="s">
        <v>199</v>
      </c>
      <c r="AT142" s="144" t="s">
        <v>194</v>
      </c>
      <c r="AU142" s="144" t="s">
        <v>89</v>
      </c>
      <c r="AY142" s="18" t="s">
        <v>192</v>
      </c>
      <c r="BE142" s="145">
        <f t="shared" si="24"/>
        <v>0</v>
      </c>
      <c r="BF142" s="145">
        <f t="shared" si="25"/>
        <v>0</v>
      </c>
      <c r="BG142" s="145">
        <f t="shared" si="26"/>
        <v>0</v>
      </c>
      <c r="BH142" s="145">
        <f t="shared" si="27"/>
        <v>0</v>
      </c>
      <c r="BI142" s="145">
        <f t="shared" si="28"/>
        <v>0</v>
      </c>
      <c r="BJ142" s="18" t="s">
        <v>22</v>
      </c>
      <c r="BK142" s="145">
        <f t="shared" si="29"/>
        <v>0</v>
      </c>
      <c r="BL142" s="18" t="s">
        <v>199</v>
      </c>
      <c r="BM142" s="144" t="s">
        <v>1096</v>
      </c>
    </row>
    <row r="143" spans="2:65" s="1" customFormat="1" ht="21.75" customHeight="1" x14ac:dyDescent="0.2">
      <c r="B143" s="33"/>
      <c r="C143" s="133" t="s">
        <v>560</v>
      </c>
      <c r="D143" s="133" t="s">
        <v>194</v>
      </c>
      <c r="E143" s="134" t="s">
        <v>7851</v>
      </c>
      <c r="F143" s="135" t="s">
        <v>7852</v>
      </c>
      <c r="G143" s="136" t="s">
        <v>869</v>
      </c>
      <c r="H143" s="137">
        <v>4</v>
      </c>
      <c r="I143" s="138"/>
      <c r="J143" s="139">
        <f t="shared" si="20"/>
        <v>0</v>
      </c>
      <c r="K143" s="135" t="s">
        <v>20</v>
      </c>
      <c r="L143" s="33"/>
      <c r="M143" s="140" t="s">
        <v>20</v>
      </c>
      <c r="N143" s="141" t="s">
        <v>51</v>
      </c>
      <c r="P143" s="142">
        <f t="shared" si="21"/>
        <v>0</v>
      </c>
      <c r="Q143" s="142">
        <v>0</v>
      </c>
      <c r="R143" s="142">
        <f t="shared" si="22"/>
        <v>0</v>
      </c>
      <c r="S143" s="142">
        <v>0</v>
      </c>
      <c r="T143" s="143">
        <f t="shared" si="23"/>
        <v>0</v>
      </c>
      <c r="AR143" s="144" t="s">
        <v>199</v>
      </c>
      <c r="AT143" s="144" t="s">
        <v>194</v>
      </c>
      <c r="AU143" s="144" t="s">
        <v>89</v>
      </c>
      <c r="AY143" s="18" t="s">
        <v>192</v>
      </c>
      <c r="BE143" s="145">
        <f t="shared" si="24"/>
        <v>0</v>
      </c>
      <c r="BF143" s="145">
        <f t="shared" si="25"/>
        <v>0</v>
      </c>
      <c r="BG143" s="145">
        <f t="shared" si="26"/>
        <v>0</v>
      </c>
      <c r="BH143" s="145">
        <f t="shared" si="27"/>
        <v>0</v>
      </c>
      <c r="BI143" s="145">
        <f t="shared" si="28"/>
        <v>0</v>
      </c>
      <c r="BJ143" s="18" t="s">
        <v>22</v>
      </c>
      <c r="BK143" s="145">
        <f t="shared" si="29"/>
        <v>0</v>
      </c>
      <c r="BL143" s="18" t="s">
        <v>199</v>
      </c>
      <c r="BM143" s="144" t="s">
        <v>1114</v>
      </c>
    </row>
    <row r="144" spans="2:65" s="11" customFormat="1" ht="20.85" customHeight="1" x14ac:dyDescent="0.25">
      <c r="B144" s="121"/>
      <c r="D144" s="122" t="s">
        <v>79</v>
      </c>
      <c r="E144" s="131" t="s">
        <v>7853</v>
      </c>
      <c r="F144" s="131" t="s">
        <v>7854</v>
      </c>
      <c r="I144" s="124"/>
      <c r="J144" s="132">
        <f>BK144</f>
        <v>0</v>
      </c>
      <c r="L144" s="121"/>
      <c r="M144" s="126"/>
      <c r="P144" s="127">
        <f>SUM(P145:P154)</f>
        <v>0</v>
      </c>
      <c r="R144" s="127">
        <f>SUM(R145:R154)</f>
        <v>0</v>
      </c>
      <c r="T144" s="128">
        <f>SUM(T145:T154)</f>
        <v>0</v>
      </c>
      <c r="AR144" s="122" t="s">
        <v>22</v>
      </c>
      <c r="AT144" s="129" t="s">
        <v>79</v>
      </c>
      <c r="AU144" s="129" t="s">
        <v>89</v>
      </c>
      <c r="AY144" s="122" t="s">
        <v>192</v>
      </c>
      <c r="BK144" s="130">
        <f>SUM(BK145:BK154)</f>
        <v>0</v>
      </c>
    </row>
    <row r="145" spans="2:65" s="1" customFormat="1" ht="16.5" customHeight="1" x14ac:dyDescent="0.2">
      <c r="B145" s="33"/>
      <c r="C145" s="133" t="s">
        <v>566</v>
      </c>
      <c r="D145" s="133" t="s">
        <v>194</v>
      </c>
      <c r="E145" s="134" t="s">
        <v>7855</v>
      </c>
      <c r="F145" s="135" t="s">
        <v>7856</v>
      </c>
      <c r="G145" s="136" t="s">
        <v>869</v>
      </c>
      <c r="H145" s="137">
        <v>1</v>
      </c>
      <c r="I145" s="138"/>
      <c r="J145" s="139">
        <f t="shared" ref="J145:J154" si="30">ROUND(I145*H145,2)</f>
        <v>0</v>
      </c>
      <c r="K145" s="135" t="s">
        <v>20</v>
      </c>
      <c r="L145" s="33"/>
      <c r="M145" s="140" t="s">
        <v>20</v>
      </c>
      <c r="N145" s="141" t="s">
        <v>51</v>
      </c>
      <c r="P145" s="142">
        <f t="shared" ref="P145:P154" si="31">O145*H145</f>
        <v>0</v>
      </c>
      <c r="Q145" s="142">
        <v>0</v>
      </c>
      <c r="R145" s="142">
        <f t="shared" ref="R145:R154" si="32">Q145*H145</f>
        <v>0</v>
      </c>
      <c r="S145" s="142">
        <v>0</v>
      </c>
      <c r="T145" s="143">
        <f t="shared" ref="T145:T154" si="33">S145*H145</f>
        <v>0</v>
      </c>
      <c r="AR145" s="144" t="s">
        <v>199</v>
      </c>
      <c r="AT145" s="144" t="s">
        <v>194</v>
      </c>
      <c r="AU145" s="144" t="s">
        <v>225</v>
      </c>
      <c r="AY145" s="18" t="s">
        <v>192</v>
      </c>
      <c r="BE145" s="145">
        <f t="shared" ref="BE145:BE154" si="34">IF(N145="základní",J145,0)</f>
        <v>0</v>
      </c>
      <c r="BF145" s="145">
        <f t="shared" ref="BF145:BF154" si="35">IF(N145="snížená",J145,0)</f>
        <v>0</v>
      </c>
      <c r="BG145" s="145">
        <f t="shared" ref="BG145:BG154" si="36">IF(N145="zákl. přenesená",J145,0)</f>
        <v>0</v>
      </c>
      <c r="BH145" s="145">
        <f t="shared" ref="BH145:BH154" si="37">IF(N145="sníž. přenesená",J145,0)</f>
        <v>0</v>
      </c>
      <c r="BI145" s="145">
        <f t="shared" ref="BI145:BI154" si="38">IF(N145="nulová",J145,0)</f>
        <v>0</v>
      </c>
      <c r="BJ145" s="18" t="s">
        <v>22</v>
      </c>
      <c r="BK145" s="145">
        <f t="shared" ref="BK145:BK154" si="39">ROUND(I145*H145,2)</f>
        <v>0</v>
      </c>
      <c r="BL145" s="18" t="s">
        <v>199</v>
      </c>
      <c r="BM145" s="144" t="s">
        <v>797</v>
      </c>
    </row>
    <row r="146" spans="2:65" s="1" customFormat="1" ht="16.5" customHeight="1" x14ac:dyDescent="0.2">
      <c r="B146" s="33"/>
      <c r="C146" s="133" t="s">
        <v>573</v>
      </c>
      <c r="D146" s="133" t="s">
        <v>194</v>
      </c>
      <c r="E146" s="134" t="s">
        <v>7857</v>
      </c>
      <c r="F146" s="135" t="s">
        <v>7858</v>
      </c>
      <c r="G146" s="136" t="s">
        <v>869</v>
      </c>
      <c r="H146" s="137">
        <v>2</v>
      </c>
      <c r="I146" s="138"/>
      <c r="J146" s="139">
        <f t="shared" si="30"/>
        <v>0</v>
      </c>
      <c r="K146" s="135" t="s">
        <v>20</v>
      </c>
      <c r="L146" s="33"/>
      <c r="M146" s="140" t="s">
        <v>20</v>
      </c>
      <c r="N146" s="141" t="s">
        <v>51</v>
      </c>
      <c r="P146" s="142">
        <f t="shared" si="31"/>
        <v>0</v>
      </c>
      <c r="Q146" s="142">
        <v>0</v>
      </c>
      <c r="R146" s="142">
        <f t="shared" si="32"/>
        <v>0</v>
      </c>
      <c r="S146" s="142">
        <v>0</v>
      </c>
      <c r="T146" s="143">
        <f t="shared" si="33"/>
        <v>0</v>
      </c>
      <c r="AR146" s="144" t="s">
        <v>199</v>
      </c>
      <c r="AT146" s="144" t="s">
        <v>194</v>
      </c>
      <c r="AU146" s="144" t="s">
        <v>225</v>
      </c>
      <c r="AY146" s="18" t="s">
        <v>192</v>
      </c>
      <c r="BE146" s="145">
        <f t="shared" si="34"/>
        <v>0</v>
      </c>
      <c r="BF146" s="145">
        <f t="shared" si="35"/>
        <v>0</v>
      </c>
      <c r="BG146" s="145">
        <f t="shared" si="36"/>
        <v>0</v>
      </c>
      <c r="BH146" s="145">
        <f t="shared" si="37"/>
        <v>0</v>
      </c>
      <c r="BI146" s="145">
        <f t="shared" si="38"/>
        <v>0</v>
      </c>
      <c r="BJ146" s="18" t="s">
        <v>22</v>
      </c>
      <c r="BK146" s="145">
        <f t="shared" si="39"/>
        <v>0</v>
      </c>
      <c r="BL146" s="18" t="s">
        <v>199</v>
      </c>
      <c r="BM146" s="144" t="s">
        <v>808</v>
      </c>
    </row>
    <row r="147" spans="2:65" s="1" customFormat="1" ht="16.5" customHeight="1" x14ac:dyDescent="0.2">
      <c r="B147" s="33"/>
      <c r="C147" s="133" t="s">
        <v>580</v>
      </c>
      <c r="D147" s="133" t="s">
        <v>194</v>
      </c>
      <c r="E147" s="134" t="s">
        <v>7859</v>
      </c>
      <c r="F147" s="135" t="s">
        <v>7860</v>
      </c>
      <c r="G147" s="136" t="s">
        <v>869</v>
      </c>
      <c r="H147" s="137">
        <v>1</v>
      </c>
      <c r="I147" s="138"/>
      <c r="J147" s="139">
        <f t="shared" si="30"/>
        <v>0</v>
      </c>
      <c r="K147" s="135" t="s">
        <v>20</v>
      </c>
      <c r="L147" s="33"/>
      <c r="M147" s="140" t="s">
        <v>20</v>
      </c>
      <c r="N147" s="141" t="s">
        <v>51</v>
      </c>
      <c r="P147" s="142">
        <f t="shared" si="31"/>
        <v>0</v>
      </c>
      <c r="Q147" s="142">
        <v>0</v>
      </c>
      <c r="R147" s="142">
        <f t="shared" si="32"/>
        <v>0</v>
      </c>
      <c r="S147" s="142">
        <v>0</v>
      </c>
      <c r="T147" s="143">
        <f t="shared" si="33"/>
        <v>0</v>
      </c>
      <c r="AR147" s="144" t="s">
        <v>199</v>
      </c>
      <c r="AT147" s="144" t="s">
        <v>194</v>
      </c>
      <c r="AU147" s="144" t="s">
        <v>225</v>
      </c>
      <c r="AY147" s="18" t="s">
        <v>192</v>
      </c>
      <c r="BE147" s="145">
        <f t="shared" si="34"/>
        <v>0</v>
      </c>
      <c r="BF147" s="145">
        <f t="shared" si="35"/>
        <v>0</v>
      </c>
      <c r="BG147" s="145">
        <f t="shared" si="36"/>
        <v>0</v>
      </c>
      <c r="BH147" s="145">
        <f t="shared" si="37"/>
        <v>0</v>
      </c>
      <c r="BI147" s="145">
        <f t="shared" si="38"/>
        <v>0</v>
      </c>
      <c r="BJ147" s="18" t="s">
        <v>22</v>
      </c>
      <c r="BK147" s="145">
        <f t="shared" si="39"/>
        <v>0</v>
      </c>
      <c r="BL147" s="18" t="s">
        <v>199</v>
      </c>
      <c r="BM147" s="144" t="s">
        <v>848</v>
      </c>
    </row>
    <row r="148" spans="2:65" s="1" customFormat="1" ht="16.5" customHeight="1" x14ac:dyDescent="0.2">
      <c r="B148" s="33"/>
      <c r="C148" s="133" t="s">
        <v>586</v>
      </c>
      <c r="D148" s="133" t="s">
        <v>194</v>
      </c>
      <c r="E148" s="134" t="s">
        <v>7861</v>
      </c>
      <c r="F148" s="135" t="s">
        <v>7862</v>
      </c>
      <c r="G148" s="136" t="s">
        <v>869</v>
      </c>
      <c r="H148" s="137">
        <v>1</v>
      </c>
      <c r="I148" s="138"/>
      <c r="J148" s="139">
        <f t="shared" si="30"/>
        <v>0</v>
      </c>
      <c r="K148" s="135" t="s">
        <v>20</v>
      </c>
      <c r="L148" s="33"/>
      <c r="M148" s="140" t="s">
        <v>20</v>
      </c>
      <c r="N148" s="141" t="s">
        <v>51</v>
      </c>
      <c r="P148" s="142">
        <f t="shared" si="31"/>
        <v>0</v>
      </c>
      <c r="Q148" s="142">
        <v>0</v>
      </c>
      <c r="R148" s="142">
        <f t="shared" si="32"/>
        <v>0</v>
      </c>
      <c r="S148" s="142">
        <v>0</v>
      </c>
      <c r="T148" s="143">
        <f t="shared" si="33"/>
        <v>0</v>
      </c>
      <c r="AR148" s="144" t="s">
        <v>199</v>
      </c>
      <c r="AT148" s="144" t="s">
        <v>194</v>
      </c>
      <c r="AU148" s="144" t="s">
        <v>225</v>
      </c>
      <c r="AY148" s="18" t="s">
        <v>192</v>
      </c>
      <c r="BE148" s="145">
        <f t="shared" si="34"/>
        <v>0</v>
      </c>
      <c r="BF148" s="145">
        <f t="shared" si="35"/>
        <v>0</v>
      </c>
      <c r="BG148" s="145">
        <f t="shared" si="36"/>
        <v>0</v>
      </c>
      <c r="BH148" s="145">
        <f t="shared" si="37"/>
        <v>0</v>
      </c>
      <c r="BI148" s="145">
        <f t="shared" si="38"/>
        <v>0</v>
      </c>
      <c r="BJ148" s="18" t="s">
        <v>22</v>
      </c>
      <c r="BK148" s="145">
        <f t="shared" si="39"/>
        <v>0</v>
      </c>
      <c r="BL148" s="18" t="s">
        <v>199</v>
      </c>
      <c r="BM148" s="144" t="s">
        <v>866</v>
      </c>
    </row>
    <row r="149" spans="2:65" s="1" customFormat="1" ht="16.5" customHeight="1" x14ac:dyDescent="0.2">
      <c r="B149" s="33"/>
      <c r="C149" s="133" t="s">
        <v>592</v>
      </c>
      <c r="D149" s="133" t="s">
        <v>194</v>
      </c>
      <c r="E149" s="134" t="s">
        <v>7863</v>
      </c>
      <c r="F149" s="135" t="s">
        <v>7864</v>
      </c>
      <c r="G149" s="136" t="s">
        <v>869</v>
      </c>
      <c r="H149" s="137">
        <v>2</v>
      </c>
      <c r="I149" s="138"/>
      <c r="J149" s="139">
        <f t="shared" si="30"/>
        <v>0</v>
      </c>
      <c r="K149" s="135" t="s">
        <v>20</v>
      </c>
      <c r="L149" s="33"/>
      <c r="M149" s="140" t="s">
        <v>20</v>
      </c>
      <c r="N149" s="141" t="s">
        <v>51</v>
      </c>
      <c r="P149" s="142">
        <f t="shared" si="31"/>
        <v>0</v>
      </c>
      <c r="Q149" s="142">
        <v>0</v>
      </c>
      <c r="R149" s="142">
        <f t="shared" si="32"/>
        <v>0</v>
      </c>
      <c r="S149" s="142">
        <v>0</v>
      </c>
      <c r="T149" s="143">
        <f t="shared" si="33"/>
        <v>0</v>
      </c>
      <c r="AR149" s="144" t="s">
        <v>199</v>
      </c>
      <c r="AT149" s="144" t="s">
        <v>194</v>
      </c>
      <c r="AU149" s="144" t="s">
        <v>225</v>
      </c>
      <c r="AY149" s="18" t="s">
        <v>192</v>
      </c>
      <c r="BE149" s="145">
        <f t="shared" si="34"/>
        <v>0</v>
      </c>
      <c r="BF149" s="145">
        <f t="shared" si="35"/>
        <v>0</v>
      </c>
      <c r="BG149" s="145">
        <f t="shared" si="36"/>
        <v>0</v>
      </c>
      <c r="BH149" s="145">
        <f t="shared" si="37"/>
        <v>0</v>
      </c>
      <c r="BI149" s="145">
        <f t="shared" si="38"/>
        <v>0</v>
      </c>
      <c r="BJ149" s="18" t="s">
        <v>22</v>
      </c>
      <c r="BK149" s="145">
        <f t="shared" si="39"/>
        <v>0</v>
      </c>
      <c r="BL149" s="18" t="s">
        <v>199</v>
      </c>
      <c r="BM149" s="144" t="s">
        <v>875</v>
      </c>
    </row>
    <row r="150" spans="2:65" s="1" customFormat="1" ht="16.5" customHeight="1" x14ac:dyDescent="0.2">
      <c r="B150" s="33"/>
      <c r="C150" s="133" t="s">
        <v>598</v>
      </c>
      <c r="D150" s="133" t="s">
        <v>194</v>
      </c>
      <c r="E150" s="134" t="s">
        <v>7865</v>
      </c>
      <c r="F150" s="135" t="s">
        <v>7866</v>
      </c>
      <c r="G150" s="136" t="s">
        <v>869</v>
      </c>
      <c r="H150" s="137">
        <v>1</v>
      </c>
      <c r="I150" s="138"/>
      <c r="J150" s="139">
        <f t="shared" si="30"/>
        <v>0</v>
      </c>
      <c r="K150" s="135" t="s">
        <v>20</v>
      </c>
      <c r="L150" s="33"/>
      <c r="M150" s="140" t="s">
        <v>20</v>
      </c>
      <c r="N150" s="141" t="s">
        <v>51</v>
      </c>
      <c r="P150" s="142">
        <f t="shared" si="31"/>
        <v>0</v>
      </c>
      <c r="Q150" s="142">
        <v>0</v>
      </c>
      <c r="R150" s="142">
        <f t="shared" si="32"/>
        <v>0</v>
      </c>
      <c r="S150" s="142">
        <v>0</v>
      </c>
      <c r="T150" s="143">
        <f t="shared" si="33"/>
        <v>0</v>
      </c>
      <c r="AR150" s="144" t="s">
        <v>199</v>
      </c>
      <c r="AT150" s="144" t="s">
        <v>194</v>
      </c>
      <c r="AU150" s="144" t="s">
        <v>225</v>
      </c>
      <c r="AY150" s="18" t="s">
        <v>192</v>
      </c>
      <c r="BE150" s="145">
        <f t="shared" si="34"/>
        <v>0</v>
      </c>
      <c r="BF150" s="145">
        <f t="shared" si="35"/>
        <v>0</v>
      </c>
      <c r="BG150" s="145">
        <f t="shared" si="36"/>
        <v>0</v>
      </c>
      <c r="BH150" s="145">
        <f t="shared" si="37"/>
        <v>0</v>
      </c>
      <c r="BI150" s="145">
        <f t="shared" si="38"/>
        <v>0</v>
      </c>
      <c r="BJ150" s="18" t="s">
        <v>22</v>
      </c>
      <c r="BK150" s="145">
        <f t="shared" si="39"/>
        <v>0</v>
      </c>
      <c r="BL150" s="18" t="s">
        <v>199</v>
      </c>
      <c r="BM150" s="144" t="s">
        <v>885</v>
      </c>
    </row>
    <row r="151" spans="2:65" s="1" customFormat="1" ht="16.5" customHeight="1" x14ac:dyDescent="0.2">
      <c r="B151" s="33"/>
      <c r="C151" s="133" t="s">
        <v>615</v>
      </c>
      <c r="D151" s="133" t="s">
        <v>194</v>
      </c>
      <c r="E151" s="134" t="s">
        <v>7867</v>
      </c>
      <c r="F151" s="135" t="s">
        <v>7868</v>
      </c>
      <c r="G151" s="136" t="s">
        <v>869</v>
      </c>
      <c r="H151" s="137">
        <v>1</v>
      </c>
      <c r="I151" s="138"/>
      <c r="J151" s="139">
        <f t="shared" si="30"/>
        <v>0</v>
      </c>
      <c r="K151" s="135" t="s">
        <v>20</v>
      </c>
      <c r="L151" s="33"/>
      <c r="M151" s="140" t="s">
        <v>20</v>
      </c>
      <c r="N151" s="141" t="s">
        <v>51</v>
      </c>
      <c r="P151" s="142">
        <f t="shared" si="31"/>
        <v>0</v>
      </c>
      <c r="Q151" s="142">
        <v>0</v>
      </c>
      <c r="R151" s="142">
        <f t="shared" si="32"/>
        <v>0</v>
      </c>
      <c r="S151" s="142">
        <v>0</v>
      </c>
      <c r="T151" s="143">
        <f t="shared" si="33"/>
        <v>0</v>
      </c>
      <c r="AR151" s="144" t="s">
        <v>199</v>
      </c>
      <c r="AT151" s="144" t="s">
        <v>194</v>
      </c>
      <c r="AU151" s="144" t="s">
        <v>225</v>
      </c>
      <c r="AY151" s="18" t="s">
        <v>192</v>
      </c>
      <c r="BE151" s="145">
        <f t="shared" si="34"/>
        <v>0</v>
      </c>
      <c r="BF151" s="145">
        <f t="shared" si="35"/>
        <v>0</v>
      </c>
      <c r="BG151" s="145">
        <f t="shared" si="36"/>
        <v>0</v>
      </c>
      <c r="BH151" s="145">
        <f t="shared" si="37"/>
        <v>0</v>
      </c>
      <c r="BI151" s="145">
        <f t="shared" si="38"/>
        <v>0</v>
      </c>
      <c r="BJ151" s="18" t="s">
        <v>22</v>
      </c>
      <c r="BK151" s="145">
        <f t="shared" si="39"/>
        <v>0</v>
      </c>
      <c r="BL151" s="18" t="s">
        <v>199</v>
      </c>
      <c r="BM151" s="144" t="s">
        <v>1895</v>
      </c>
    </row>
    <row r="152" spans="2:65" s="1" customFormat="1" ht="16.5" customHeight="1" x14ac:dyDescent="0.2">
      <c r="B152" s="33"/>
      <c r="C152" s="133" t="s">
        <v>622</v>
      </c>
      <c r="D152" s="133" t="s">
        <v>194</v>
      </c>
      <c r="E152" s="134" t="s">
        <v>7869</v>
      </c>
      <c r="F152" s="135" t="s">
        <v>7870</v>
      </c>
      <c r="G152" s="136" t="s">
        <v>869</v>
      </c>
      <c r="H152" s="137">
        <v>66</v>
      </c>
      <c r="I152" s="138"/>
      <c r="J152" s="139">
        <f t="shared" si="30"/>
        <v>0</v>
      </c>
      <c r="K152" s="135" t="s">
        <v>20</v>
      </c>
      <c r="L152" s="33"/>
      <c r="M152" s="140" t="s">
        <v>20</v>
      </c>
      <c r="N152" s="141" t="s">
        <v>51</v>
      </c>
      <c r="P152" s="142">
        <f t="shared" si="31"/>
        <v>0</v>
      </c>
      <c r="Q152" s="142">
        <v>0</v>
      </c>
      <c r="R152" s="142">
        <f t="shared" si="32"/>
        <v>0</v>
      </c>
      <c r="S152" s="142">
        <v>0</v>
      </c>
      <c r="T152" s="143">
        <f t="shared" si="33"/>
        <v>0</v>
      </c>
      <c r="AR152" s="144" t="s">
        <v>199</v>
      </c>
      <c r="AT152" s="144" t="s">
        <v>194</v>
      </c>
      <c r="AU152" s="144" t="s">
        <v>225</v>
      </c>
      <c r="AY152" s="18" t="s">
        <v>192</v>
      </c>
      <c r="BE152" s="145">
        <f t="shared" si="34"/>
        <v>0</v>
      </c>
      <c r="BF152" s="145">
        <f t="shared" si="35"/>
        <v>0</v>
      </c>
      <c r="BG152" s="145">
        <f t="shared" si="36"/>
        <v>0</v>
      </c>
      <c r="BH152" s="145">
        <f t="shared" si="37"/>
        <v>0</v>
      </c>
      <c r="BI152" s="145">
        <f t="shared" si="38"/>
        <v>0</v>
      </c>
      <c r="BJ152" s="18" t="s">
        <v>22</v>
      </c>
      <c r="BK152" s="145">
        <f t="shared" si="39"/>
        <v>0</v>
      </c>
      <c r="BL152" s="18" t="s">
        <v>199</v>
      </c>
      <c r="BM152" s="144" t="s">
        <v>913</v>
      </c>
    </row>
    <row r="153" spans="2:65" s="1" customFormat="1" ht="16.5" customHeight="1" x14ac:dyDescent="0.2">
      <c r="B153" s="33"/>
      <c r="C153" s="133" t="s">
        <v>632</v>
      </c>
      <c r="D153" s="133" t="s">
        <v>194</v>
      </c>
      <c r="E153" s="134" t="s">
        <v>7871</v>
      </c>
      <c r="F153" s="135" t="s">
        <v>7872</v>
      </c>
      <c r="G153" s="136" t="s">
        <v>869</v>
      </c>
      <c r="H153" s="137">
        <v>2</v>
      </c>
      <c r="I153" s="138"/>
      <c r="J153" s="139">
        <f t="shared" si="30"/>
        <v>0</v>
      </c>
      <c r="K153" s="135" t="s">
        <v>20</v>
      </c>
      <c r="L153" s="33"/>
      <c r="M153" s="140" t="s">
        <v>20</v>
      </c>
      <c r="N153" s="141" t="s">
        <v>51</v>
      </c>
      <c r="P153" s="142">
        <f t="shared" si="31"/>
        <v>0</v>
      </c>
      <c r="Q153" s="142">
        <v>0</v>
      </c>
      <c r="R153" s="142">
        <f t="shared" si="32"/>
        <v>0</v>
      </c>
      <c r="S153" s="142">
        <v>0</v>
      </c>
      <c r="T153" s="143">
        <f t="shared" si="33"/>
        <v>0</v>
      </c>
      <c r="AR153" s="144" t="s">
        <v>199</v>
      </c>
      <c r="AT153" s="144" t="s">
        <v>194</v>
      </c>
      <c r="AU153" s="144" t="s">
        <v>225</v>
      </c>
      <c r="AY153" s="18" t="s">
        <v>192</v>
      </c>
      <c r="BE153" s="145">
        <f t="shared" si="34"/>
        <v>0</v>
      </c>
      <c r="BF153" s="145">
        <f t="shared" si="35"/>
        <v>0</v>
      </c>
      <c r="BG153" s="145">
        <f t="shared" si="36"/>
        <v>0</v>
      </c>
      <c r="BH153" s="145">
        <f t="shared" si="37"/>
        <v>0</v>
      </c>
      <c r="BI153" s="145">
        <f t="shared" si="38"/>
        <v>0</v>
      </c>
      <c r="BJ153" s="18" t="s">
        <v>22</v>
      </c>
      <c r="BK153" s="145">
        <f t="shared" si="39"/>
        <v>0</v>
      </c>
      <c r="BL153" s="18" t="s">
        <v>199</v>
      </c>
      <c r="BM153" s="144" t="s">
        <v>924</v>
      </c>
    </row>
    <row r="154" spans="2:65" s="1" customFormat="1" ht="16.5" customHeight="1" x14ac:dyDescent="0.2">
      <c r="B154" s="33"/>
      <c r="C154" s="133" t="s">
        <v>641</v>
      </c>
      <c r="D154" s="133" t="s">
        <v>194</v>
      </c>
      <c r="E154" s="134" t="s">
        <v>7873</v>
      </c>
      <c r="F154" s="135" t="s">
        <v>7874</v>
      </c>
      <c r="G154" s="136" t="s">
        <v>869</v>
      </c>
      <c r="H154" s="137">
        <v>2</v>
      </c>
      <c r="I154" s="138"/>
      <c r="J154" s="139">
        <f t="shared" si="30"/>
        <v>0</v>
      </c>
      <c r="K154" s="135" t="s">
        <v>20</v>
      </c>
      <c r="L154" s="33"/>
      <c r="M154" s="140" t="s">
        <v>20</v>
      </c>
      <c r="N154" s="141" t="s">
        <v>51</v>
      </c>
      <c r="P154" s="142">
        <f t="shared" si="31"/>
        <v>0</v>
      </c>
      <c r="Q154" s="142">
        <v>0</v>
      </c>
      <c r="R154" s="142">
        <f t="shared" si="32"/>
        <v>0</v>
      </c>
      <c r="S154" s="142">
        <v>0</v>
      </c>
      <c r="T154" s="143">
        <f t="shared" si="33"/>
        <v>0</v>
      </c>
      <c r="AR154" s="144" t="s">
        <v>199</v>
      </c>
      <c r="AT154" s="144" t="s">
        <v>194</v>
      </c>
      <c r="AU154" s="144" t="s">
        <v>225</v>
      </c>
      <c r="AY154" s="18" t="s">
        <v>192</v>
      </c>
      <c r="BE154" s="145">
        <f t="shared" si="34"/>
        <v>0</v>
      </c>
      <c r="BF154" s="145">
        <f t="shared" si="35"/>
        <v>0</v>
      </c>
      <c r="BG154" s="145">
        <f t="shared" si="36"/>
        <v>0</v>
      </c>
      <c r="BH154" s="145">
        <f t="shared" si="37"/>
        <v>0</v>
      </c>
      <c r="BI154" s="145">
        <f t="shared" si="38"/>
        <v>0</v>
      </c>
      <c r="BJ154" s="18" t="s">
        <v>22</v>
      </c>
      <c r="BK154" s="145">
        <f t="shared" si="39"/>
        <v>0</v>
      </c>
      <c r="BL154" s="18" t="s">
        <v>199</v>
      </c>
      <c r="BM154" s="144" t="s">
        <v>956</v>
      </c>
    </row>
    <row r="155" spans="2:65" s="11" customFormat="1" ht="22.8" customHeight="1" x14ac:dyDescent="0.25">
      <c r="B155" s="121"/>
      <c r="D155" s="122" t="s">
        <v>79</v>
      </c>
      <c r="E155" s="131" t="s">
        <v>7875</v>
      </c>
      <c r="F155" s="131" t="s">
        <v>7876</v>
      </c>
      <c r="I155" s="124"/>
      <c r="J155" s="132">
        <f>BK155</f>
        <v>0</v>
      </c>
      <c r="L155" s="121"/>
      <c r="M155" s="126"/>
      <c r="P155" s="127">
        <f>SUM(P156:P169)</f>
        <v>0</v>
      </c>
      <c r="R155" s="127">
        <f>SUM(R156:R169)</f>
        <v>0</v>
      </c>
      <c r="T155" s="128">
        <f>SUM(T156:T169)</f>
        <v>0</v>
      </c>
      <c r="AR155" s="122" t="s">
        <v>22</v>
      </c>
      <c r="AT155" s="129" t="s">
        <v>79</v>
      </c>
      <c r="AU155" s="129" t="s">
        <v>22</v>
      </c>
      <c r="AY155" s="122" t="s">
        <v>192</v>
      </c>
      <c r="BK155" s="130">
        <f>SUM(BK156:BK169)</f>
        <v>0</v>
      </c>
    </row>
    <row r="156" spans="2:65" s="1" customFormat="1" ht="16.5" customHeight="1" x14ac:dyDescent="0.2">
      <c r="B156" s="33"/>
      <c r="C156" s="133" t="s">
        <v>648</v>
      </c>
      <c r="D156" s="133" t="s">
        <v>194</v>
      </c>
      <c r="E156" s="134" t="s">
        <v>7877</v>
      </c>
      <c r="F156" s="135" t="s">
        <v>7812</v>
      </c>
      <c r="G156" s="136" t="s">
        <v>269</v>
      </c>
      <c r="H156" s="137">
        <v>310</v>
      </c>
      <c r="I156" s="138"/>
      <c r="J156" s="139">
        <f t="shared" ref="J156:J169" si="40">ROUND(I156*H156,2)</f>
        <v>0</v>
      </c>
      <c r="K156" s="135" t="s">
        <v>20</v>
      </c>
      <c r="L156" s="33"/>
      <c r="M156" s="140" t="s">
        <v>20</v>
      </c>
      <c r="N156" s="141" t="s">
        <v>51</v>
      </c>
      <c r="P156" s="142">
        <f t="shared" ref="P156:P169" si="41">O156*H156</f>
        <v>0</v>
      </c>
      <c r="Q156" s="142">
        <v>0</v>
      </c>
      <c r="R156" s="142">
        <f t="shared" ref="R156:R169" si="42">Q156*H156</f>
        <v>0</v>
      </c>
      <c r="S156" s="142">
        <v>0</v>
      </c>
      <c r="T156" s="143">
        <f t="shared" ref="T156:T169" si="43">S156*H156</f>
        <v>0</v>
      </c>
      <c r="AR156" s="144" t="s">
        <v>199</v>
      </c>
      <c r="AT156" s="144" t="s">
        <v>194</v>
      </c>
      <c r="AU156" s="144" t="s">
        <v>89</v>
      </c>
      <c r="AY156" s="18" t="s">
        <v>192</v>
      </c>
      <c r="BE156" s="145">
        <f t="shared" ref="BE156:BE169" si="44">IF(N156="základní",J156,0)</f>
        <v>0</v>
      </c>
      <c r="BF156" s="145">
        <f t="shared" ref="BF156:BF169" si="45">IF(N156="snížená",J156,0)</f>
        <v>0</v>
      </c>
      <c r="BG156" s="145">
        <f t="shared" ref="BG156:BG169" si="46">IF(N156="zákl. přenesená",J156,0)</f>
        <v>0</v>
      </c>
      <c r="BH156" s="145">
        <f t="shared" ref="BH156:BH169" si="47">IF(N156="sníž. přenesená",J156,0)</f>
        <v>0</v>
      </c>
      <c r="BI156" s="145">
        <f t="shared" ref="BI156:BI169" si="48">IF(N156="nulová",J156,0)</f>
        <v>0</v>
      </c>
      <c r="BJ156" s="18" t="s">
        <v>22</v>
      </c>
      <c r="BK156" s="145">
        <f t="shared" ref="BK156:BK169" si="49">ROUND(I156*H156,2)</f>
        <v>0</v>
      </c>
      <c r="BL156" s="18" t="s">
        <v>199</v>
      </c>
      <c r="BM156" s="144" t="s">
        <v>1129</v>
      </c>
    </row>
    <row r="157" spans="2:65" s="1" customFormat="1" ht="16.5" customHeight="1" x14ac:dyDescent="0.2">
      <c r="B157" s="33"/>
      <c r="C157" s="133" t="s">
        <v>655</v>
      </c>
      <c r="D157" s="133" t="s">
        <v>194</v>
      </c>
      <c r="E157" s="134" t="s">
        <v>7878</v>
      </c>
      <c r="F157" s="135" t="s">
        <v>7879</v>
      </c>
      <c r="G157" s="136" t="s">
        <v>869</v>
      </c>
      <c r="H157" s="137">
        <v>1</v>
      </c>
      <c r="I157" s="138"/>
      <c r="J157" s="139">
        <f t="shared" si="40"/>
        <v>0</v>
      </c>
      <c r="K157" s="135" t="s">
        <v>20</v>
      </c>
      <c r="L157" s="33"/>
      <c r="M157" s="140" t="s">
        <v>20</v>
      </c>
      <c r="N157" s="141" t="s">
        <v>51</v>
      </c>
      <c r="P157" s="142">
        <f t="shared" si="41"/>
        <v>0</v>
      </c>
      <c r="Q157" s="142">
        <v>0</v>
      </c>
      <c r="R157" s="142">
        <f t="shared" si="42"/>
        <v>0</v>
      </c>
      <c r="S157" s="142">
        <v>0</v>
      </c>
      <c r="T157" s="143">
        <f t="shared" si="43"/>
        <v>0</v>
      </c>
      <c r="AR157" s="144" t="s">
        <v>199</v>
      </c>
      <c r="AT157" s="144" t="s">
        <v>194</v>
      </c>
      <c r="AU157" s="144" t="s">
        <v>89</v>
      </c>
      <c r="AY157" s="18" t="s">
        <v>192</v>
      </c>
      <c r="BE157" s="145">
        <f t="shared" si="44"/>
        <v>0</v>
      </c>
      <c r="BF157" s="145">
        <f t="shared" si="45"/>
        <v>0</v>
      </c>
      <c r="BG157" s="145">
        <f t="shared" si="46"/>
        <v>0</v>
      </c>
      <c r="BH157" s="145">
        <f t="shared" si="47"/>
        <v>0</v>
      </c>
      <c r="BI157" s="145">
        <f t="shared" si="48"/>
        <v>0</v>
      </c>
      <c r="BJ157" s="18" t="s">
        <v>22</v>
      </c>
      <c r="BK157" s="145">
        <f t="shared" si="49"/>
        <v>0</v>
      </c>
      <c r="BL157" s="18" t="s">
        <v>199</v>
      </c>
      <c r="BM157" s="144" t="s">
        <v>1144</v>
      </c>
    </row>
    <row r="158" spans="2:65" s="1" customFormat="1" ht="16.5" customHeight="1" x14ac:dyDescent="0.2">
      <c r="B158" s="33"/>
      <c r="C158" s="133" t="s">
        <v>664</v>
      </c>
      <c r="D158" s="133" t="s">
        <v>194</v>
      </c>
      <c r="E158" s="134" t="s">
        <v>7880</v>
      </c>
      <c r="F158" s="135" t="s">
        <v>7881</v>
      </c>
      <c r="G158" s="136" t="s">
        <v>869</v>
      </c>
      <c r="H158" s="137">
        <v>1</v>
      </c>
      <c r="I158" s="138"/>
      <c r="J158" s="139">
        <f t="shared" si="40"/>
        <v>0</v>
      </c>
      <c r="K158" s="135" t="s">
        <v>20</v>
      </c>
      <c r="L158" s="33"/>
      <c r="M158" s="140" t="s">
        <v>20</v>
      </c>
      <c r="N158" s="141" t="s">
        <v>51</v>
      </c>
      <c r="P158" s="142">
        <f t="shared" si="41"/>
        <v>0</v>
      </c>
      <c r="Q158" s="142">
        <v>0</v>
      </c>
      <c r="R158" s="142">
        <f t="shared" si="42"/>
        <v>0</v>
      </c>
      <c r="S158" s="142">
        <v>0</v>
      </c>
      <c r="T158" s="143">
        <f t="shared" si="43"/>
        <v>0</v>
      </c>
      <c r="AR158" s="144" t="s">
        <v>199</v>
      </c>
      <c r="AT158" s="144" t="s">
        <v>194</v>
      </c>
      <c r="AU158" s="144" t="s">
        <v>89</v>
      </c>
      <c r="AY158" s="18" t="s">
        <v>192</v>
      </c>
      <c r="BE158" s="145">
        <f t="shared" si="44"/>
        <v>0</v>
      </c>
      <c r="BF158" s="145">
        <f t="shared" si="45"/>
        <v>0</v>
      </c>
      <c r="BG158" s="145">
        <f t="shared" si="46"/>
        <v>0</v>
      </c>
      <c r="BH158" s="145">
        <f t="shared" si="47"/>
        <v>0</v>
      </c>
      <c r="BI158" s="145">
        <f t="shared" si="48"/>
        <v>0</v>
      </c>
      <c r="BJ158" s="18" t="s">
        <v>22</v>
      </c>
      <c r="BK158" s="145">
        <f t="shared" si="49"/>
        <v>0</v>
      </c>
      <c r="BL158" s="18" t="s">
        <v>199</v>
      </c>
      <c r="BM158" s="144" t="s">
        <v>1160</v>
      </c>
    </row>
    <row r="159" spans="2:65" s="1" customFormat="1" ht="16.5" customHeight="1" x14ac:dyDescent="0.2">
      <c r="B159" s="33"/>
      <c r="C159" s="133" t="s">
        <v>671</v>
      </c>
      <c r="D159" s="133" t="s">
        <v>194</v>
      </c>
      <c r="E159" s="134" t="s">
        <v>7882</v>
      </c>
      <c r="F159" s="135" t="s">
        <v>7883</v>
      </c>
      <c r="G159" s="136" t="s">
        <v>869</v>
      </c>
      <c r="H159" s="137">
        <v>1</v>
      </c>
      <c r="I159" s="138"/>
      <c r="J159" s="139">
        <f t="shared" si="40"/>
        <v>0</v>
      </c>
      <c r="K159" s="135" t="s">
        <v>20</v>
      </c>
      <c r="L159" s="33"/>
      <c r="M159" s="140" t="s">
        <v>20</v>
      </c>
      <c r="N159" s="141" t="s">
        <v>51</v>
      </c>
      <c r="P159" s="142">
        <f t="shared" si="41"/>
        <v>0</v>
      </c>
      <c r="Q159" s="142">
        <v>0</v>
      </c>
      <c r="R159" s="142">
        <f t="shared" si="42"/>
        <v>0</v>
      </c>
      <c r="S159" s="142">
        <v>0</v>
      </c>
      <c r="T159" s="143">
        <f t="shared" si="43"/>
        <v>0</v>
      </c>
      <c r="AR159" s="144" t="s">
        <v>199</v>
      </c>
      <c r="AT159" s="144" t="s">
        <v>194</v>
      </c>
      <c r="AU159" s="144" t="s">
        <v>89</v>
      </c>
      <c r="AY159" s="18" t="s">
        <v>192</v>
      </c>
      <c r="BE159" s="145">
        <f t="shared" si="44"/>
        <v>0</v>
      </c>
      <c r="BF159" s="145">
        <f t="shared" si="45"/>
        <v>0</v>
      </c>
      <c r="BG159" s="145">
        <f t="shared" si="46"/>
        <v>0</v>
      </c>
      <c r="BH159" s="145">
        <f t="shared" si="47"/>
        <v>0</v>
      </c>
      <c r="BI159" s="145">
        <f t="shared" si="48"/>
        <v>0</v>
      </c>
      <c r="BJ159" s="18" t="s">
        <v>22</v>
      </c>
      <c r="BK159" s="145">
        <f t="shared" si="49"/>
        <v>0</v>
      </c>
      <c r="BL159" s="18" t="s">
        <v>199</v>
      </c>
      <c r="BM159" s="144" t="s">
        <v>1176</v>
      </c>
    </row>
    <row r="160" spans="2:65" s="1" customFormat="1" ht="16.5" customHeight="1" x14ac:dyDescent="0.2">
      <c r="B160" s="33"/>
      <c r="C160" s="133" t="s">
        <v>678</v>
      </c>
      <c r="D160" s="133" t="s">
        <v>194</v>
      </c>
      <c r="E160" s="134" t="s">
        <v>7884</v>
      </c>
      <c r="F160" s="135" t="s">
        <v>7885</v>
      </c>
      <c r="G160" s="136" t="s">
        <v>869</v>
      </c>
      <c r="H160" s="137">
        <v>12</v>
      </c>
      <c r="I160" s="138"/>
      <c r="J160" s="139">
        <f t="shared" si="40"/>
        <v>0</v>
      </c>
      <c r="K160" s="135" t="s">
        <v>20</v>
      </c>
      <c r="L160" s="33"/>
      <c r="M160" s="140" t="s">
        <v>20</v>
      </c>
      <c r="N160" s="141" t="s">
        <v>51</v>
      </c>
      <c r="P160" s="142">
        <f t="shared" si="41"/>
        <v>0</v>
      </c>
      <c r="Q160" s="142">
        <v>0</v>
      </c>
      <c r="R160" s="142">
        <f t="shared" si="42"/>
        <v>0</v>
      </c>
      <c r="S160" s="142">
        <v>0</v>
      </c>
      <c r="T160" s="143">
        <f t="shared" si="43"/>
        <v>0</v>
      </c>
      <c r="AR160" s="144" t="s">
        <v>199</v>
      </c>
      <c r="AT160" s="144" t="s">
        <v>194</v>
      </c>
      <c r="AU160" s="144" t="s">
        <v>89</v>
      </c>
      <c r="AY160" s="18" t="s">
        <v>192</v>
      </c>
      <c r="BE160" s="145">
        <f t="shared" si="44"/>
        <v>0</v>
      </c>
      <c r="BF160" s="145">
        <f t="shared" si="45"/>
        <v>0</v>
      </c>
      <c r="BG160" s="145">
        <f t="shared" si="46"/>
        <v>0</v>
      </c>
      <c r="BH160" s="145">
        <f t="shared" si="47"/>
        <v>0</v>
      </c>
      <c r="BI160" s="145">
        <f t="shared" si="48"/>
        <v>0</v>
      </c>
      <c r="BJ160" s="18" t="s">
        <v>22</v>
      </c>
      <c r="BK160" s="145">
        <f t="shared" si="49"/>
        <v>0</v>
      </c>
      <c r="BL160" s="18" t="s">
        <v>199</v>
      </c>
      <c r="BM160" s="144" t="s">
        <v>1195</v>
      </c>
    </row>
    <row r="161" spans="2:65" s="1" customFormat="1" ht="16.5" customHeight="1" x14ac:dyDescent="0.2">
      <c r="B161" s="33"/>
      <c r="C161" s="133" t="s">
        <v>683</v>
      </c>
      <c r="D161" s="133" t="s">
        <v>194</v>
      </c>
      <c r="E161" s="134" t="s">
        <v>7886</v>
      </c>
      <c r="F161" s="135" t="s">
        <v>7887</v>
      </c>
      <c r="G161" s="136" t="s">
        <v>869</v>
      </c>
      <c r="H161" s="137">
        <v>1</v>
      </c>
      <c r="I161" s="138"/>
      <c r="J161" s="139">
        <f t="shared" si="40"/>
        <v>0</v>
      </c>
      <c r="K161" s="135" t="s">
        <v>20</v>
      </c>
      <c r="L161" s="33"/>
      <c r="M161" s="140" t="s">
        <v>20</v>
      </c>
      <c r="N161" s="141" t="s">
        <v>51</v>
      </c>
      <c r="P161" s="142">
        <f t="shared" si="41"/>
        <v>0</v>
      </c>
      <c r="Q161" s="142">
        <v>0</v>
      </c>
      <c r="R161" s="142">
        <f t="shared" si="42"/>
        <v>0</v>
      </c>
      <c r="S161" s="142">
        <v>0</v>
      </c>
      <c r="T161" s="143">
        <f t="shared" si="43"/>
        <v>0</v>
      </c>
      <c r="AR161" s="144" t="s">
        <v>199</v>
      </c>
      <c r="AT161" s="144" t="s">
        <v>194</v>
      </c>
      <c r="AU161" s="144" t="s">
        <v>89</v>
      </c>
      <c r="AY161" s="18" t="s">
        <v>192</v>
      </c>
      <c r="BE161" s="145">
        <f t="shared" si="44"/>
        <v>0</v>
      </c>
      <c r="BF161" s="145">
        <f t="shared" si="45"/>
        <v>0</v>
      </c>
      <c r="BG161" s="145">
        <f t="shared" si="46"/>
        <v>0</v>
      </c>
      <c r="BH161" s="145">
        <f t="shared" si="47"/>
        <v>0</v>
      </c>
      <c r="BI161" s="145">
        <f t="shared" si="48"/>
        <v>0</v>
      </c>
      <c r="BJ161" s="18" t="s">
        <v>22</v>
      </c>
      <c r="BK161" s="145">
        <f t="shared" si="49"/>
        <v>0</v>
      </c>
      <c r="BL161" s="18" t="s">
        <v>199</v>
      </c>
      <c r="BM161" s="144" t="s">
        <v>1222</v>
      </c>
    </row>
    <row r="162" spans="2:65" s="1" customFormat="1" ht="16.5" customHeight="1" x14ac:dyDescent="0.2">
      <c r="B162" s="33"/>
      <c r="C162" s="133" t="s">
        <v>690</v>
      </c>
      <c r="D162" s="133" t="s">
        <v>194</v>
      </c>
      <c r="E162" s="134" t="s">
        <v>7888</v>
      </c>
      <c r="F162" s="135" t="s">
        <v>7889</v>
      </c>
      <c r="G162" s="136" t="s">
        <v>869</v>
      </c>
      <c r="H162" s="137">
        <v>1</v>
      </c>
      <c r="I162" s="138"/>
      <c r="J162" s="139">
        <f t="shared" si="40"/>
        <v>0</v>
      </c>
      <c r="K162" s="135" t="s">
        <v>20</v>
      </c>
      <c r="L162" s="33"/>
      <c r="M162" s="140" t="s">
        <v>20</v>
      </c>
      <c r="N162" s="141" t="s">
        <v>51</v>
      </c>
      <c r="P162" s="142">
        <f t="shared" si="41"/>
        <v>0</v>
      </c>
      <c r="Q162" s="142">
        <v>0</v>
      </c>
      <c r="R162" s="142">
        <f t="shared" si="42"/>
        <v>0</v>
      </c>
      <c r="S162" s="142">
        <v>0</v>
      </c>
      <c r="T162" s="143">
        <f t="shared" si="43"/>
        <v>0</v>
      </c>
      <c r="AR162" s="144" t="s">
        <v>199</v>
      </c>
      <c r="AT162" s="144" t="s">
        <v>194</v>
      </c>
      <c r="AU162" s="144" t="s">
        <v>89</v>
      </c>
      <c r="AY162" s="18" t="s">
        <v>192</v>
      </c>
      <c r="BE162" s="145">
        <f t="shared" si="44"/>
        <v>0</v>
      </c>
      <c r="BF162" s="145">
        <f t="shared" si="45"/>
        <v>0</v>
      </c>
      <c r="BG162" s="145">
        <f t="shared" si="46"/>
        <v>0</v>
      </c>
      <c r="BH162" s="145">
        <f t="shared" si="47"/>
        <v>0</v>
      </c>
      <c r="BI162" s="145">
        <f t="shared" si="48"/>
        <v>0</v>
      </c>
      <c r="BJ162" s="18" t="s">
        <v>22</v>
      </c>
      <c r="BK162" s="145">
        <f t="shared" si="49"/>
        <v>0</v>
      </c>
      <c r="BL162" s="18" t="s">
        <v>199</v>
      </c>
      <c r="BM162" s="144" t="s">
        <v>1031</v>
      </c>
    </row>
    <row r="163" spans="2:65" s="1" customFormat="1" ht="16.5" customHeight="1" x14ac:dyDescent="0.2">
      <c r="B163" s="33"/>
      <c r="C163" s="133" t="s">
        <v>697</v>
      </c>
      <c r="D163" s="133" t="s">
        <v>194</v>
      </c>
      <c r="E163" s="134" t="s">
        <v>7890</v>
      </c>
      <c r="F163" s="135" t="s">
        <v>7891</v>
      </c>
      <c r="G163" s="136" t="s">
        <v>5598</v>
      </c>
      <c r="H163" s="137">
        <v>1</v>
      </c>
      <c r="I163" s="138"/>
      <c r="J163" s="139">
        <f t="shared" si="40"/>
        <v>0</v>
      </c>
      <c r="K163" s="135" t="s">
        <v>20</v>
      </c>
      <c r="L163" s="33"/>
      <c r="M163" s="140" t="s">
        <v>20</v>
      </c>
      <c r="N163" s="141" t="s">
        <v>51</v>
      </c>
      <c r="P163" s="142">
        <f t="shared" si="41"/>
        <v>0</v>
      </c>
      <c r="Q163" s="142">
        <v>0</v>
      </c>
      <c r="R163" s="142">
        <f t="shared" si="42"/>
        <v>0</v>
      </c>
      <c r="S163" s="142">
        <v>0</v>
      </c>
      <c r="T163" s="143">
        <f t="shared" si="43"/>
        <v>0</v>
      </c>
      <c r="AR163" s="144" t="s">
        <v>199</v>
      </c>
      <c r="AT163" s="144" t="s">
        <v>194</v>
      </c>
      <c r="AU163" s="144" t="s">
        <v>89</v>
      </c>
      <c r="AY163" s="18" t="s">
        <v>192</v>
      </c>
      <c r="BE163" s="145">
        <f t="shared" si="44"/>
        <v>0</v>
      </c>
      <c r="BF163" s="145">
        <f t="shared" si="45"/>
        <v>0</v>
      </c>
      <c r="BG163" s="145">
        <f t="shared" si="46"/>
        <v>0</v>
      </c>
      <c r="BH163" s="145">
        <f t="shared" si="47"/>
        <v>0</v>
      </c>
      <c r="BI163" s="145">
        <f t="shared" si="48"/>
        <v>0</v>
      </c>
      <c r="BJ163" s="18" t="s">
        <v>22</v>
      </c>
      <c r="BK163" s="145">
        <f t="shared" si="49"/>
        <v>0</v>
      </c>
      <c r="BL163" s="18" t="s">
        <v>199</v>
      </c>
      <c r="BM163" s="144" t="s">
        <v>901</v>
      </c>
    </row>
    <row r="164" spans="2:65" s="1" customFormat="1" ht="16.5" customHeight="1" x14ac:dyDescent="0.2">
      <c r="B164" s="33"/>
      <c r="C164" s="133" t="s">
        <v>703</v>
      </c>
      <c r="D164" s="133" t="s">
        <v>194</v>
      </c>
      <c r="E164" s="134" t="s">
        <v>7892</v>
      </c>
      <c r="F164" s="135" t="s">
        <v>7893</v>
      </c>
      <c r="G164" s="136" t="s">
        <v>869</v>
      </c>
      <c r="H164" s="137">
        <v>1</v>
      </c>
      <c r="I164" s="138"/>
      <c r="J164" s="139">
        <f t="shared" si="40"/>
        <v>0</v>
      </c>
      <c r="K164" s="135" t="s">
        <v>20</v>
      </c>
      <c r="L164" s="33"/>
      <c r="M164" s="140" t="s">
        <v>20</v>
      </c>
      <c r="N164" s="141" t="s">
        <v>51</v>
      </c>
      <c r="P164" s="142">
        <f t="shared" si="41"/>
        <v>0</v>
      </c>
      <c r="Q164" s="142">
        <v>0</v>
      </c>
      <c r="R164" s="142">
        <f t="shared" si="42"/>
        <v>0</v>
      </c>
      <c r="S164" s="142">
        <v>0</v>
      </c>
      <c r="T164" s="143">
        <f t="shared" si="43"/>
        <v>0</v>
      </c>
      <c r="AR164" s="144" t="s">
        <v>199</v>
      </c>
      <c r="AT164" s="144" t="s">
        <v>194</v>
      </c>
      <c r="AU164" s="144" t="s">
        <v>89</v>
      </c>
      <c r="AY164" s="18" t="s">
        <v>192</v>
      </c>
      <c r="BE164" s="145">
        <f t="shared" si="44"/>
        <v>0</v>
      </c>
      <c r="BF164" s="145">
        <f t="shared" si="45"/>
        <v>0</v>
      </c>
      <c r="BG164" s="145">
        <f t="shared" si="46"/>
        <v>0</v>
      </c>
      <c r="BH164" s="145">
        <f t="shared" si="47"/>
        <v>0</v>
      </c>
      <c r="BI164" s="145">
        <f t="shared" si="48"/>
        <v>0</v>
      </c>
      <c r="BJ164" s="18" t="s">
        <v>22</v>
      </c>
      <c r="BK164" s="145">
        <f t="shared" si="49"/>
        <v>0</v>
      </c>
      <c r="BL164" s="18" t="s">
        <v>199</v>
      </c>
      <c r="BM164" s="144" t="s">
        <v>895</v>
      </c>
    </row>
    <row r="165" spans="2:65" s="1" customFormat="1" ht="16.5" customHeight="1" x14ac:dyDescent="0.2">
      <c r="B165" s="33"/>
      <c r="C165" s="133" t="s">
        <v>708</v>
      </c>
      <c r="D165" s="133" t="s">
        <v>194</v>
      </c>
      <c r="E165" s="134" t="s">
        <v>7894</v>
      </c>
      <c r="F165" s="135" t="s">
        <v>7895</v>
      </c>
      <c r="G165" s="136" t="s">
        <v>869</v>
      </c>
      <c r="H165" s="137">
        <v>11</v>
      </c>
      <c r="I165" s="138"/>
      <c r="J165" s="139">
        <f t="shared" si="40"/>
        <v>0</v>
      </c>
      <c r="K165" s="135" t="s">
        <v>20</v>
      </c>
      <c r="L165" s="33"/>
      <c r="M165" s="140" t="s">
        <v>20</v>
      </c>
      <c r="N165" s="141" t="s">
        <v>51</v>
      </c>
      <c r="P165" s="142">
        <f t="shared" si="41"/>
        <v>0</v>
      </c>
      <c r="Q165" s="142">
        <v>0</v>
      </c>
      <c r="R165" s="142">
        <f t="shared" si="42"/>
        <v>0</v>
      </c>
      <c r="S165" s="142">
        <v>0</v>
      </c>
      <c r="T165" s="143">
        <f t="shared" si="43"/>
        <v>0</v>
      </c>
      <c r="AR165" s="144" t="s">
        <v>199</v>
      </c>
      <c r="AT165" s="144" t="s">
        <v>194</v>
      </c>
      <c r="AU165" s="144" t="s">
        <v>89</v>
      </c>
      <c r="AY165" s="18" t="s">
        <v>192</v>
      </c>
      <c r="BE165" s="145">
        <f t="shared" si="44"/>
        <v>0</v>
      </c>
      <c r="BF165" s="145">
        <f t="shared" si="45"/>
        <v>0</v>
      </c>
      <c r="BG165" s="145">
        <f t="shared" si="46"/>
        <v>0</v>
      </c>
      <c r="BH165" s="145">
        <f t="shared" si="47"/>
        <v>0</v>
      </c>
      <c r="BI165" s="145">
        <f t="shared" si="48"/>
        <v>0</v>
      </c>
      <c r="BJ165" s="18" t="s">
        <v>22</v>
      </c>
      <c r="BK165" s="145">
        <f t="shared" si="49"/>
        <v>0</v>
      </c>
      <c r="BL165" s="18" t="s">
        <v>199</v>
      </c>
      <c r="BM165" s="144" t="s">
        <v>2200</v>
      </c>
    </row>
    <row r="166" spans="2:65" s="1" customFormat="1" ht="16.5" customHeight="1" x14ac:dyDescent="0.2">
      <c r="B166" s="33"/>
      <c r="C166" s="133" t="s">
        <v>713</v>
      </c>
      <c r="D166" s="133" t="s">
        <v>194</v>
      </c>
      <c r="E166" s="134" t="s">
        <v>7896</v>
      </c>
      <c r="F166" s="135" t="s">
        <v>7897</v>
      </c>
      <c r="G166" s="136" t="s">
        <v>869</v>
      </c>
      <c r="H166" s="137">
        <v>11</v>
      </c>
      <c r="I166" s="138"/>
      <c r="J166" s="139">
        <f t="shared" si="40"/>
        <v>0</v>
      </c>
      <c r="K166" s="135" t="s">
        <v>20</v>
      </c>
      <c r="L166" s="33"/>
      <c r="M166" s="140" t="s">
        <v>20</v>
      </c>
      <c r="N166" s="141" t="s">
        <v>51</v>
      </c>
      <c r="P166" s="142">
        <f t="shared" si="41"/>
        <v>0</v>
      </c>
      <c r="Q166" s="142">
        <v>0</v>
      </c>
      <c r="R166" s="142">
        <f t="shared" si="42"/>
        <v>0</v>
      </c>
      <c r="S166" s="142">
        <v>0</v>
      </c>
      <c r="T166" s="143">
        <f t="shared" si="43"/>
        <v>0</v>
      </c>
      <c r="AR166" s="144" t="s">
        <v>199</v>
      </c>
      <c r="AT166" s="144" t="s">
        <v>194</v>
      </c>
      <c r="AU166" s="144" t="s">
        <v>89</v>
      </c>
      <c r="AY166" s="18" t="s">
        <v>192</v>
      </c>
      <c r="BE166" s="145">
        <f t="shared" si="44"/>
        <v>0</v>
      </c>
      <c r="BF166" s="145">
        <f t="shared" si="45"/>
        <v>0</v>
      </c>
      <c r="BG166" s="145">
        <f t="shared" si="46"/>
        <v>0</v>
      </c>
      <c r="BH166" s="145">
        <f t="shared" si="47"/>
        <v>0</v>
      </c>
      <c r="BI166" s="145">
        <f t="shared" si="48"/>
        <v>0</v>
      </c>
      <c r="BJ166" s="18" t="s">
        <v>22</v>
      </c>
      <c r="BK166" s="145">
        <f t="shared" si="49"/>
        <v>0</v>
      </c>
      <c r="BL166" s="18" t="s">
        <v>199</v>
      </c>
      <c r="BM166" s="144" t="s">
        <v>2217</v>
      </c>
    </row>
    <row r="167" spans="2:65" s="1" customFormat="1" ht="16.5" customHeight="1" x14ac:dyDescent="0.2">
      <c r="B167" s="33"/>
      <c r="C167" s="133" t="s">
        <v>718</v>
      </c>
      <c r="D167" s="133" t="s">
        <v>194</v>
      </c>
      <c r="E167" s="134" t="s">
        <v>7898</v>
      </c>
      <c r="F167" s="135" t="s">
        <v>7899</v>
      </c>
      <c r="G167" s="136" t="s">
        <v>869</v>
      </c>
      <c r="H167" s="137">
        <v>5</v>
      </c>
      <c r="I167" s="138"/>
      <c r="J167" s="139">
        <f t="shared" si="40"/>
        <v>0</v>
      </c>
      <c r="K167" s="135" t="s">
        <v>20</v>
      </c>
      <c r="L167" s="33"/>
      <c r="M167" s="140" t="s">
        <v>20</v>
      </c>
      <c r="N167" s="141" t="s">
        <v>51</v>
      </c>
      <c r="P167" s="142">
        <f t="shared" si="41"/>
        <v>0</v>
      </c>
      <c r="Q167" s="142">
        <v>0</v>
      </c>
      <c r="R167" s="142">
        <f t="shared" si="42"/>
        <v>0</v>
      </c>
      <c r="S167" s="142">
        <v>0</v>
      </c>
      <c r="T167" s="143">
        <f t="shared" si="43"/>
        <v>0</v>
      </c>
      <c r="AR167" s="144" t="s">
        <v>199</v>
      </c>
      <c r="AT167" s="144" t="s">
        <v>194</v>
      </c>
      <c r="AU167" s="144" t="s">
        <v>89</v>
      </c>
      <c r="AY167" s="18" t="s">
        <v>192</v>
      </c>
      <c r="BE167" s="145">
        <f t="shared" si="44"/>
        <v>0</v>
      </c>
      <c r="BF167" s="145">
        <f t="shared" si="45"/>
        <v>0</v>
      </c>
      <c r="BG167" s="145">
        <f t="shared" si="46"/>
        <v>0</v>
      </c>
      <c r="BH167" s="145">
        <f t="shared" si="47"/>
        <v>0</v>
      </c>
      <c r="BI167" s="145">
        <f t="shared" si="48"/>
        <v>0</v>
      </c>
      <c r="BJ167" s="18" t="s">
        <v>22</v>
      </c>
      <c r="BK167" s="145">
        <f t="shared" si="49"/>
        <v>0</v>
      </c>
      <c r="BL167" s="18" t="s">
        <v>199</v>
      </c>
      <c r="BM167" s="144" t="s">
        <v>2232</v>
      </c>
    </row>
    <row r="168" spans="2:65" s="1" customFormat="1" ht="16.5" customHeight="1" x14ac:dyDescent="0.2">
      <c r="B168" s="33"/>
      <c r="C168" s="133" t="s">
        <v>725</v>
      </c>
      <c r="D168" s="133" t="s">
        <v>194</v>
      </c>
      <c r="E168" s="134" t="s">
        <v>7900</v>
      </c>
      <c r="F168" s="135" t="s">
        <v>7901</v>
      </c>
      <c r="G168" s="136" t="s">
        <v>869</v>
      </c>
      <c r="H168" s="137">
        <v>2</v>
      </c>
      <c r="I168" s="138"/>
      <c r="J168" s="139">
        <f t="shared" si="40"/>
        <v>0</v>
      </c>
      <c r="K168" s="135" t="s">
        <v>20</v>
      </c>
      <c r="L168" s="33"/>
      <c r="M168" s="140" t="s">
        <v>20</v>
      </c>
      <c r="N168" s="141" t="s">
        <v>51</v>
      </c>
      <c r="P168" s="142">
        <f t="shared" si="41"/>
        <v>0</v>
      </c>
      <c r="Q168" s="142">
        <v>0</v>
      </c>
      <c r="R168" s="142">
        <f t="shared" si="42"/>
        <v>0</v>
      </c>
      <c r="S168" s="142">
        <v>0</v>
      </c>
      <c r="T168" s="143">
        <f t="shared" si="43"/>
        <v>0</v>
      </c>
      <c r="AR168" s="144" t="s">
        <v>199</v>
      </c>
      <c r="AT168" s="144" t="s">
        <v>194</v>
      </c>
      <c r="AU168" s="144" t="s">
        <v>89</v>
      </c>
      <c r="AY168" s="18" t="s">
        <v>192</v>
      </c>
      <c r="BE168" s="145">
        <f t="shared" si="44"/>
        <v>0</v>
      </c>
      <c r="BF168" s="145">
        <f t="shared" si="45"/>
        <v>0</v>
      </c>
      <c r="BG168" s="145">
        <f t="shared" si="46"/>
        <v>0</v>
      </c>
      <c r="BH168" s="145">
        <f t="shared" si="47"/>
        <v>0</v>
      </c>
      <c r="BI168" s="145">
        <f t="shared" si="48"/>
        <v>0</v>
      </c>
      <c r="BJ168" s="18" t="s">
        <v>22</v>
      </c>
      <c r="BK168" s="145">
        <f t="shared" si="49"/>
        <v>0</v>
      </c>
      <c r="BL168" s="18" t="s">
        <v>199</v>
      </c>
      <c r="BM168" s="144" t="s">
        <v>2248</v>
      </c>
    </row>
    <row r="169" spans="2:65" s="1" customFormat="1" ht="16.5" customHeight="1" x14ac:dyDescent="0.2">
      <c r="B169" s="33"/>
      <c r="C169" s="133" t="s">
        <v>731</v>
      </c>
      <c r="D169" s="133" t="s">
        <v>194</v>
      </c>
      <c r="E169" s="134" t="s">
        <v>7902</v>
      </c>
      <c r="F169" s="135" t="s">
        <v>7903</v>
      </c>
      <c r="G169" s="136" t="s">
        <v>869</v>
      </c>
      <c r="H169" s="137">
        <v>1</v>
      </c>
      <c r="I169" s="138"/>
      <c r="J169" s="139">
        <f t="shared" si="40"/>
        <v>0</v>
      </c>
      <c r="K169" s="135" t="s">
        <v>20</v>
      </c>
      <c r="L169" s="33"/>
      <c r="M169" s="140" t="s">
        <v>20</v>
      </c>
      <c r="N169" s="141" t="s">
        <v>51</v>
      </c>
      <c r="P169" s="142">
        <f t="shared" si="41"/>
        <v>0</v>
      </c>
      <c r="Q169" s="142">
        <v>0</v>
      </c>
      <c r="R169" s="142">
        <f t="shared" si="42"/>
        <v>0</v>
      </c>
      <c r="S169" s="142">
        <v>0</v>
      </c>
      <c r="T169" s="143">
        <f t="shared" si="43"/>
        <v>0</v>
      </c>
      <c r="AR169" s="144" t="s">
        <v>199</v>
      </c>
      <c r="AT169" s="144" t="s">
        <v>194</v>
      </c>
      <c r="AU169" s="144" t="s">
        <v>89</v>
      </c>
      <c r="AY169" s="18" t="s">
        <v>192</v>
      </c>
      <c r="BE169" s="145">
        <f t="shared" si="44"/>
        <v>0</v>
      </c>
      <c r="BF169" s="145">
        <f t="shared" si="45"/>
        <v>0</v>
      </c>
      <c r="BG169" s="145">
        <f t="shared" si="46"/>
        <v>0</v>
      </c>
      <c r="BH169" s="145">
        <f t="shared" si="47"/>
        <v>0</v>
      </c>
      <c r="BI169" s="145">
        <f t="shared" si="48"/>
        <v>0</v>
      </c>
      <c r="BJ169" s="18" t="s">
        <v>22</v>
      </c>
      <c r="BK169" s="145">
        <f t="shared" si="49"/>
        <v>0</v>
      </c>
      <c r="BL169" s="18" t="s">
        <v>199</v>
      </c>
      <c r="BM169" s="144" t="s">
        <v>2260</v>
      </c>
    </row>
    <row r="170" spans="2:65" s="11" customFormat="1" ht="22.8" customHeight="1" x14ac:dyDescent="0.25">
      <c r="B170" s="121"/>
      <c r="D170" s="122" t="s">
        <v>79</v>
      </c>
      <c r="E170" s="131" t="s">
        <v>7904</v>
      </c>
      <c r="F170" s="131" t="s">
        <v>7905</v>
      </c>
      <c r="I170" s="124"/>
      <c r="J170" s="132">
        <f>BK170</f>
        <v>0</v>
      </c>
      <c r="L170" s="121"/>
      <c r="M170" s="126"/>
      <c r="P170" s="127">
        <f>SUM(P171:P181)</f>
        <v>0</v>
      </c>
      <c r="R170" s="127">
        <f>SUM(R171:R181)</f>
        <v>0</v>
      </c>
      <c r="T170" s="128">
        <f>SUM(T171:T181)</f>
        <v>0</v>
      </c>
      <c r="AR170" s="122" t="s">
        <v>22</v>
      </c>
      <c r="AT170" s="129" t="s">
        <v>79</v>
      </c>
      <c r="AU170" s="129" t="s">
        <v>22</v>
      </c>
      <c r="AY170" s="122" t="s">
        <v>192</v>
      </c>
      <c r="BK170" s="130">
        <f>SUM(BK171:BK181)</f>
        <v>0</v>
      </c>
    </row>
    <row r="171" spans="2:65" s="1" customFormat="1" ht="16.5" customHeight="1" x14ac:dyDescent="0.2">
      <c r="B171" s="33"/>
      <c r="C171" s="133" t="s">
        <v>737</v>
      </c>
      <c r="D171" s="133" t="s">
        <v>194</v>
      </c>
      <c r="E171" s="134" t="s">
        <v>7906</v>
      </c>
      <c r="F171" s="135" t="s">
        <v>7907</v>
      </c>
      <c r="G171" s="136" t="s">
        <v>269</v>
      </c>
      <c r="H171" s="137">
        <v>310</v>
      </c>
      <c r="I171" s="138"/>
      <c r="J171" s="139">
        <f t="shared" ref="J171:J181" si="50">ROUND(I171*H171,2)</f>
        <v>0</v>
      </c>
      <c r="K171" s="135" t="s">
        <v>20</v>
      </c>
      <c r="L171" s="33"/>
      <c r="M171" s="140" t="s">
        <v>20</v>
      </c>
      <c r="N171" s="141" t="s">
        <v>51</v>
      </c>
      <c r="P171" s="142">
        <f t="shared" ref="P171:P181" si="51">O171*H171</f>
        <v>0</v>
      </c>
      <c r="Q171" s="142">
        <v>0</v>
      </c>
      <c r="R171" s="142">
        <f t="shared" ref="R171:R181" si="52">Q171*H171</f>
        <v>0</v>
      </c>
      <c r="S171" s="142">
        <v>0</v>
      </c>
      <c r="T171" s="143">
        <f t="shared" ref="T171:T181" si="53">S171*H171</f>
        <v>0</v>
      </c>
      <c r="AR171" s="144" t="s">
        <v>199</v>
      </c>
      <c r="AT171" s="144" t="s">
        <v>194</v>
      </c>
      <c r="AU171" s="144" t="s">
        <v>89</v>
      </c>
      <c r="AY171" s="18" t="s">
        <v>192</v>
      </c>
      <c r="BE171" s="145">
        <f t="shared" ref="BE171:BE181" si="54">IF(N171="základní",J171,0)</f>
        <v>0</v>
      </c>
      <c r="BF171" s="145">
        <f t="shared" ref="BF171:BF181" si="55">IF(N171="snížená",J171,0)</f>
        <v>0</v>
      </c>
      <c r="BG171" s="145">
        <f t="shared" ref="BG171:BG181" si="56">IF(N171="zákl. přenesená",J171,0)</f>
        <v>0</v>
      </c>
      <c r="BH171" s="145">
        <f t="shared" ref="BH171:BH181" si="57">IF(N171="sníž. přenesená",J171,0)</f>
        <v>0</v>
      </c>
      <c r="BI171" s="145">
        <f t="shared" ref="BI171:BI181" si="58">IF(N171="nulová",J171,0)</f>
        <v>0</v>
      </c>
      <c r="BJ171" s="18" t="s">
        <v>22</v>
      </c>
      <c r="BK171" s="145">
        <f t="shared" ref="BK171:BK181" si="59">ROUND(I171*H171,2)</f>
        <v>0</v>
      </c>
      <c r="BL171" s="18" t="s">
        <v>199</v>
      </c>
      <c r="BM171" s="144" t="s">
        <v>2272</v>
      </c>
    </row>
    <row r="172" spans="2:65" s="1" customFormat="1" ht="16.5" customHeight="1" x14ac:dyDescent="0.2">
      <c r="B172" s="33"/>
      <c r="C172" s="133" t="s">
        <v>745</v>
      </c>
      <c r="D172" s="133" t="s">
        <v>194</v>
      </c>
      <c r="E172" s="134" t="s">
        <v>7908</v>
      </c>
      <c r="F172" s="135" t="s">
        <v>7909</v>
      </c>
      <c r="G172" s="136" t="s">
        <v>869</v>
      </c>
      <c r="H172" s="137">
        <v>1</v>
      </c>
      <c r="I172" s="138"/>
      <c r="J172" s="139">
        <f t="shared" si="50"/>
        <v>0</v>
      </c>
      <c r="K172" s="135" t="s">
        <v>20</v>
      </c>
      <c r="L172" s="33"/>
      <c r="M172" s="140" t="s">
        <v>20</v>
      </c>
      <c r="N172" s="141" t="s">
        <v>51</v>
      </c>
      <c r="P172" s="142">
        <f t="shared" si="51"/>
        <v>0</v>
      </c>
      <c r="Q172" s="142">
        <v>0</v>
      </c>
      <c r="R172" s="142">
        <f t="shared" si="52"/>
        <v>0</v>
      </c>
      <c r="S172" s="142">
        <v>0</v>
      </c>
      <c r="T172" s="143">
        <f t="shared" si="53"/>
        <v>0</v>
      </c>
      <c r="AR172" s="144" t="s">
        <v>199</v>
      </c>
      <c r="AT172" s="144" t="s">
        <v>194</v>
      </c>
      <c r="AU172" s="144" t="s">
        <v>89</v>
      </c>
      <c r="AY172" s="18" t="s">
        <v>192</v>
      </c>
      <c r="BE172" s="145">
        <f t="shared" si="54"/>
        <v>0</v>
      </c>
      <c r="BF172" s="145">
        <f t="shared" si="55"/>
        <v>0</v>
      </c>
      <c r="BG172" s="145">
        <f t="shared" si="56"/>
        <v>0</v>
      </c>
      <c r="BH172" s="145">
        <f t="shared" si="57"/>
        <v>0</v>
      </c>
      <c r="BI172" s="145">
        <f t="shared" si="58"/>
        <v>0</v>
      </c>
      <c r="BJ172" s="18" t="s">
        <v>22</v>
      </c>
      <c r="BK172" s="145">
        <f t="shared" si="59"/>
        <v>0</v>
      </c>
      <c r="BL172" s="18" t="s">
        <v>199</v>
      </c>
      <c r="BM172" s="144" t="s">
        <v>2287</v>
      </c>
    </row>
    <row r="173" spans="2:65" s="1" customFormat="1" ht="16.5" customHeight="1" x14ac:dyDescent="0.2">
      <c r="B173" s="33"/>
      <c r="C173" s="133" t="s">
        <v>754</v>
      </c>
      <c r="D173" s="133" t="s">
        <v>194</v>
      </c>
      <c r="E173" s="134" t="s">
        <v>7910</v>
      </c>
      <c r="F173" s="135" t="s">
        <v>7911</v>
      </c>
      <c r="G173" s="136" t="s">
        <v>869</v>
      </c>
      <c r="H173" s="137">
        <v>1</v>
      </c>
      <c r="I173" s="138"/>
      <c r="J173" s="139">
        <f t="shared" si="50"/>
        <v>0</v>
      </c>
      <c r="K173" s="135" t="s">
        <v>20</v>
      </c>
      <c r="L173" s="33"/>
      <c r="M173" s="140" t="s">
        <v>20</v>
      </c>
      <c r="N173" s="141" t="s">
        <v>51</v>
      </c>
      <c r="P173" s="142">
        <f t="shared" si="51"/>
        <v>0</v>
      </c>
      <c r="Q173" s="142">
        <v>0</v>
      </c>
      <c r="R173" s="142">
        <f t="shared" si="52"/>
        <v>0</v>
      </c>
      <c r="S173" s="142">
        <v>0</v>
      </c>
      <c r="T173" s="143">
        <f t="shared" si="53"/>
        <v>0</v>
      </c>
      <c r="AR173" s="144" t="s">
        <v>199</v>
      </c>
      <c r="AT173" s="144" t="s">
        <v>194</v>
      </c>
      <c r="AU173" s="144" t="s">
        <v>89</v>
      </c>
      <c r="AY173" s="18" t="s">
        <v>192</v>
      </c>
      <c r="BE173" s="145">
        <f t="shared" si="54"/>
        <v>0</v>
      </c>
      <c r="BF173" s="145">
        <f t="shared" si="55"/>
        <v>0</v>
      </c>
      <c r="BG173" s="145">
        <f t="shared" si="56"/>
        <v>0</v>
      </c>
      <c r="BH173" s="145">
        <f t="shared" si="57"/>
        <v>0</v>
      </c>
      <c r="BI173" s="145">
        <f t="shared" si="58"/>
        <v>0</v>
      </c>
      <c r="BJ173" s="18" t="s">
        <v>22</v>
      </c>
      <c r="BK173" s="145">
        <f t="shared" si="59"/>
        <v>0</v>
      </c>
      <c r="BL173" s="18" t="s">
        <v>199</v>
      </c>
      <c r="BM173" s="144" t="s">
        <v>2298</v>
      </c>
    </row>
    <row r="174" spans="2:65" s="1" customFormat="1" ht="16.5" customHeight="1" x14ac:dyDescent="0.2">
      <c r="B174" s="33"/>
      <c r="C174" s="133" t="s">
        <v>764</v>
      </c>
      <c r="D174" s="133" t="s">
        <v>194</v>
      </c>
      <c r="E174" s="134" t="s">
        <v>7912</v>
      </c>
      <c r="F174" s="135" t="s">
        <v>7913</v>
      </c>
      <c r="G174" s="136" t="s">
        <v>869</v>
      </c>
      <c r="H174" s="137">
        <v>1</v>
      </c>
      <c r="I174" s="138"/>
      <c r="J174" s="139">
        <f t="shared" si="50"/>
        <v>0</v>
      </c>
      <c r="K174" s="135" t="s">
        <v>20</v>
      </c>
      <c r="L174" s="33"/>
      <c r="M174" s="140" t="s">
        <v>20</v>
      </c>
      <c r="N174" s="141" t="s">
        <v>51</v>
      </c>
      <c r="P174" s="142">
        <f t="shared" si="51"/>
        <v>0</v>
      </c>
      <c r="Q174" s="142">
        <v>0</v>
      </c>
      <c r="R174" s="142">
        <f t="shared" si="52"/>
        <v>0</v>
      </c>
      <c r="S174" s="142">
        <v>0</v>
      </c>
      <c r="T174" s="143">
        <f t="shared" si="53"/>
        <v>0</v>
      </c>
      <c r="AR174" s="144" t="s">
        <v>199</v>
      </c>
      <c r="AT174" s="144" t="s">
        <v>194</v>
      </c>
      <c r="AU174" s="144" t="s">
        <v>89</v>
      </c>
      <c r="AY174" s="18" t="s">
        <v>192</v>
      </c>
      <c r="BE174" s="145">
        <f t="shared" si="54"/>
        <v>0</v>
      </c>
      <c r="BF174" s="145">
        <f t="shared" si="55"/>
        <v>0</v>
      </c>
      <c r="BG174" s="145">
        <f t="shared" si="56"/>
        <v>0</v>
      </c>
      <c r="BH174" s="145">
        <f t="shared" si="57"/>
        <v>0</v>
      </c>
      <c r="BI174" s="145">
        <f t="shared" si="58"/>
        <v>0</v>
      </c>
      <c r="BJ174" s="18" t="s">
        <v>22</v>
      </c>
      <c r="BK174" s="145">
        <f t="shared" si="59"/>
        <v>0</v>
      </c>
      <c r="BL174" s="18" t="s">
        <v>199</v>
      </c>
      <c r="BM174" s="144" t="s">
        <v>2330</v>
      </c>
    </row>
    <row r="175" spans="2:65" s="1" customFormat="1" ht="16.5" customHeight="1" x14ac:dyDescent="0.2">
      <c r="B175" s="33"/>
      <c r="C175" s="133" t="s">
        <v>772</v>
      </c>
      <c r="D175" s="133" t="s">
        <v>194</v>
      </c>
      <c r="E175" s="134" t="s">
        <v>7914</v>
      </c>
      <c r="F175" s="135" t="s">
        <v>7915</v>
      </c>
      <c r="G175" s="136" t="s">
        <v>869</v>
      </c>
      <c r="H175" s="137">
        <v>5</v>
      </c>
      <c r="I175" s="138"/>
      <c r="J175" s="139">
        <f t="shared" si="50"/>
        <v>0</v>
      </c>
      <c r="K175" s="135" t="s">
        <v>20</v>
      </c>
      <c r="L175" s="33"/>
      <c r="M175" s="140" t="s">
        <v>20</v>
      </c>
      <c r="N175" s="141" t="s">
        <v>51</v>
      </c>
      <c r="P175" s="142">
        <f t="shared" si="51"/>
        <v>0</v>
      </c>
      <c r="Q175" s="142">
        <v>0</v>
      </c>
      <c r="R175" s="142">
        <f t="shared" si="52"/>
        <v>0</v>
      </c>
      <c r="S175" s="142">
        <v>0</v>
      </c>
      <c r="T175" s="143">
        <f t="shared" si="53"/>
        <v>0</v>
      </c>
      <c r="AR175" s="144" t="s">
        <v>199</v>
      </c>
      <c r="AT175" s="144" t="s">
        <v>194</v>
      </c>
      <c r="AU175" s="144" t="s">
        <v>89</v>
      </c>
      <c r="AY175" s="18" t="s">
        <v>192</v>
      </c>
      <c r="BE175" s="145">
        <f t="shared" si="54"/>
        <v>0</v>
      </c>
      <c r="BF175" s="145">
        <f t="shared" si="55"/>
        <v>0</v>
      </c>
      <c r="BG175" s="145">
        <f t="shared" si="56"/>
        <v>0</v>
      </c>
      <c r="BH175" s="145">
        <f t="shared" si="57"/>
        <v>0</v>
      </c>
      <c r="BI175" s="145">
        <f t="shared" si="58"/>
        <v>0</v>
      </c>
      <c r="BJ175" s="18" t="s">
        <v>22</v>
      </c>
      <c r="BK175" s="145">
        <f t="shared" si="59"/>
        <v>0</v>
      </c>
      <c r="BL175" s="18" t="s">
        <v>199</v>
      </c>
      <c r="BM175" s="144" t="s">
        <v>2383</v>
      </c>
    </row>
    <row r="176" spans="2:65" s="1" customFormat="1" ht="16.5" customHeight="1" x14ac:dyDescent="0.2">
      <c r="B176" s="33"/>
      <c r="C176" s="133" t="s">
        <v>780</v>
      </c>
      <c r="D176" s="133" t="s">
        <v>194</v>
      </c>
      <c r="E176" s="134" t="s">
        <v>7916</v>
      </c>
      <c r="F176" s="135" t="s">
        <v>7917</v>
      </c>
      <c r="G176" s="136" t="s">
        <v>869</v>
      </c>
      <c r="H176" s="137">
        <v>6</v>
      </c>
      <c r="I176" s="138"/>
      <c r="J176" s="139">
        <f t="shared" si="50"/>
        <v>0</v>
      </c>
      <c r="K176" s="135" t="s">
        <v>20</v>
      </c>
      <c r="L176" s="33"/>
      <c r="M176" s="140" t="s">
        <v>20</v>
      </c>
      <c r="N176" s="141" t="s">
        <v>51</v>
      </c>
      <c r="P176" s="142">
        <f t="shared" si="51"/>
        <v>0</v>
      </c>
      <c r="Q176" s="142">
        <v>0</v>
      </c>
      <c r="R176" s="142">
        <f t="shared" si="52"/>
        <v>0</v>
      </c>
      <c r="S176" s="142">
        <v>0</v>
      </c>
      <c r="T176" s="143">
        <f t="shared" si="53"/>
        <v>0</v>
      </c>
      <c r="AR176" s="144" t="s">
        <v>199</v>
      </c>
      <c r="AT176" s="144" t="s">
        <v>194</v>
      </c>
      <c r="AU176" s="144" t="s">
        <v>89</v>
      </c>
      <c r="AY176" s="18" t="s">
        <v>192</v>
      </c>
      <c r="BE176" s="145">
        <f t="shared" si="54"/>
        <v>0</v>
      </c>
      <c r="BF176" s="145">
        <f t="shared" si="55"/>
        <v>0</v>
      </c>
      <c r="BG176" s="145">
        <f t="shared" si="56"/>
        <v>0</v>
      </c>
      <c r="BH176" s="145">
        <f t="shared" si="57"/>
        <v>0</v>
      </c>
      <c r="BI176" s="145">
        <f t="shared" si="58"/>
        <v>0</v>
      </c>
      <c r="BJ176" s="18" t="s">
        <v>22</v>
      </c>
      <c r="BK176" s="145">
        <f t="shared" si="59"/>
        <v>0</v>
      </c>
      <c r="BL176" s="18" t="s">
        <v>199</v>
      </c>
      <c r="BM176" s="144" t="s">
        <v>2396</v>
      </c>
    </row>
    <row r="177" spans="2:65" s="1" customFormat="1" ht="16.5" customHeight="1" x14ac:dyDescent="0.2">
      <c r="B177" s="33"/>
      <c r="C177" s="133" t="s">
        <v>790</v>
      </c>
      <c r="D177" s="133" t="s">
        <v>194</v>
      </c>
      <c r="E177" s="134" t="s">
        <v>7918</v>
      </c>
      <c r="F177" s="135" t="s">
        <v>7919</v>
      </c>
      <c r="G177" s="136" t="s">
        <v>869</v>
      </c>
      <c r="H177" s="137">
        <v>12</v>
      </c>
      <c r="I177" s="138"/>
      <c r="J177" s="139">
        <f t="shared" si="50"/>
        <v>0</v>
      </c>
      <c r="K177" s="135" t="s">
        <v>20</v>
      </c>
      <c r="L177" s="33"/>
      <c r="M177" s="140" t="s">
        <v>20</v>
      </c>
      <c r="N177" s="141" t="s">
        <v>51</v>
      </c>
      <c r="P177" s="142">
        <f t="shared" si="51"/>
        <v>0</v>
      </c>
      <c r="Q177" s="142">
        <v>0</v>
      </c>
      <c r="R177" s="142">
        <f t="shared" si="52"/>
        <v>0</v>
      </c>
      <c r="S177" s="142">
        <v>0</v>
      </c>
      <c r="T177" s="143">
        <f t="shared" si="53"/>
        <v>0</v>
      </c>
      <c r="AR177" s="144" t="s">
        <v>199</v>
      </c>
      <c r="AT177" s="144" t="s">
        <v>194</v>
      </c>
      <c r="AU177" s="144" t="s">
        <v>89</v>
      </c>
      <c r="AY177" s="18" t="s">
        <v>192</v>
      </c>
      <c r="BE177" s="145">
        <f t="shared" si="54"/>
        <v>0</v>
      </c>
      <c r="BF177" s="145">
        <f t="shared" si="55"/>
        <v>0</v>
      </c>
      <c r="BG177" s="145">
        <f t="shared" si="56"/>
        <v>0</v>
      </c>
      <c r="BH177" s="145">
        <f t="shared" si="57"/>
        <v>0</v>
      </c>
      <c r="BI177" s="145">
        <f t="shared" si="58"/>
        <v>0</v>
      </c>
      <c r="BJ177" s="18" t="s">
        <v>22</v>
      </c>
      <c r="BK177" s="145">
        <f t="shared" si="59"/>
        <v>0</v>
      </c>
      <c r="BL177" s="18" t="s">
        <v>199</v>
      </c>
      <c r="BM177" s="144" t="s">
        <v>2421</v>
      </c>
    </row>
    <row r="178" spans="2:65" s="1" customFormat="1" ht="16.5" customHeight="1" x14ac:dyDescent="0.2">
      <c r="B178" s="33"/>
      <c r="C178" s="133" t="s">
        <v>797</v>
      </c>
      <c r="D178" s="133" t="s">
        <v>194</v>
      </c>
      <c r="E178" s="134" t="s">
        <v>7920</v>
      </c>
      <c r="F178" s="135" t="s">
        <v>7921</v>
      </c>
      <c r="G178" s="136" t="s">
        <v>869</v>
      </c>
      <c r="H178" s="137">
        <v>1</v>
      </c>
      <c r="I178" s="138"/>
      <c r="J178" s="139">
        <f t="shared" si="50"/>
        <v>0</v>
      </c>
      <c r="K178" s="135" t="s">
        <v>20</v>
      </c>
      <c r="L178" s="33"/>
      <c r="M178" s="140" t="s">
        <v>20</v>
      </c>
      <c r="N178" s="141" t="s">
        <v>51</v>
      </c>
      <c r="P178" s="142">
        <f t="shared" si="51"/>
        <v>0</v>
      </c>
      <c r="Q178" s="142">
        <v>0</v>
      </c>
      <c r="R178" s="142">
        <f t="shared" si="52"/>
        <v>0</v>
      </c>
      <c r="S178" s="142">
        <v>0</v>
      </c>
      <c r="T178" s="143">
        <f t="shared" si="53"/>
        <v>0</v>
      </c>
      <c r="AR178" s="144" t="s">
        <v>199</v>
      </c>
      <c r="AT178" s="144" t="s">
        <v>194</v>
      </c>
      <c r="AU178" s="144" t="s">
        <v>89</v>
      </c>
      <c r="AY178" s="18" t="s">
        <v>192</v>
      </c>
      <c r="BE178" s="145">
        <f t="shared" si="54"/>
        <v>0</v>
      </c>
      <c r="BF178" s="145">
        <f t="shared" si="55"/>
        <v>0</v>
      </c>
      <c r="BG178" s="145">
        <f t="shared" si="56"/>
        <v>0</v>
      </c>
      <c r="BH178" s="145">
        <f t="shared" si="57"/>
        <v>0</v>
      </c>
      <c r="BI178" s="145">
        <f t="shared" si="58"/>
        <v>0</v>
      </c>
      <c r="BJ178" s="18" t="s">
        <v>22</v>
      </c>
      <c r="BK178" s="145">
        <f t="shared" si="59"/>
        <v>0</v>
      </c>
      <c r="BL178" s="18" t="s">
        <v>199</v>
      </c>
      <c r="BM178" s="144" t="s">
        <v>2445</v>
      </c>
    </row>
    <row r="179" spans="2:65" s="1" customFormat="1" ht="16.5" customHeight="1" x14ac:dyDescent="0.2">
      <c r="B179" s="33"/>
      <c r="C179" s="133" t="s">
        <v>802</v>
      </c>
      <c r="D179" s="133" t="s">
        <v>194</v>
      </c>
      <c r="E179" s="134" t="s">
        <v>7922</v>
      </c>
      <c r="F179" s="135" t="s">
        <v>7923</v>
      </c>
      <c r="G179" s="136" t="s">
        <v>869</v>
      </c>
      <c r="H179" s="137">
        <v>1</v>
      </c>
      <c r="I179" s="138"/>
      <c r="J179" s="139">
        <f t="shared" si="50"/>
        <v>0</v>
      </c>
      <c r="K179" s="135" t="s">
        <v>20</v>
      </c>
      <c r="L179" s="33"/>
      <c r="M179" s="140" t="s">
        <v>20</v>
      </c>
      <c r="N179" s="141" t="s">
        <v>51</v>
      </c>
      <c r="P179" s="142">
        <f t="shared" si="51"/>
        <v>0</v>
      </c>
      <c r="Q179" s="142">
        <v>0</v>
      </c>
      <c r="R179" s="142">
        <f t="shared" si="52"/>
        <v>0</v>
      </c>
      <c r="S179" s="142">
        <v>0</v>
      </c>
      <c r="T179" s="143">
        <f t="shared" si="53"/>
        <v>0</v>
      </c>
      <c r="AR179" s="144" t="s">
        <v>199</v>
      </c>
      <c r="AT179" s="144" t="s">
        <v>194</v>
      </c>
      <c r="AU179" s="144" t="s">
        <v>89</v>
      </c>
      <c r="AY179" s="18" t="s">
        <v>192</v>
      </c>
      <c r="BE179" s="145">
        <f t="shared" si="54"/>
        <v>0</v>
      </c>
      <c r="BF179" s="145">
        <f t="shared" si="55"/>
        <v>0</v>
      </c>
      <c r="BG179" s="145">
        <f t="shared" si="56"/>
        <v>0</v>
      </c>
      <c r="BH179" s="145">
        <f t="shared" si="57"/>
        <v>0</v>
      </c>
      <c r="BI179" s="145">
        <f t="shared" si="58"/>
        <v>0</v>
      </c>
      <c r="BJ179" s="18" t="s">
        <v>22</v>
      </c>
      <c r="BK179" s="145">
        <f t="shared" si="59"/>
        <v>0</v>
      </c>
      <c r="BL179" s="18" t="s">
        <v>199</v>
      </c>
      <c r="BM179" s="144" t="s">
        <v>2470</v>
      </c>
    </row>
    <row r="180" spans="2:65" s="1" customFormat="1" ht="16.5" customHeight="1" x14ac:dyDescent="0.2">
      <c r="B180" s="33"/>
      <c r="C180" s="133" t="s">
        <v>808</v>
      </c>
      <c r="D180" s="133" t="s">
        <v>194</v>
      </c>
      <c r="E180" s="134" t="s">
        <v>7924</v>
      </c>
      <c r="F180" s="135" t="s">
        <v>7925</v>
      </c>
      <c r="G180" s="136" t="s">
        <v>869</v>
      </c>
      <c r="H180" s="137">
        <v>2</v>
      </c>
      <c r="I180" s="138"/>
      <c r="J180" s="139">
        <f t="shared" si="50"/>
        <v>0</v>
      </c>
      <c r="K180" s="135" t="s">
        <v>20</v>
      </c>
      <c r="L180" s="33"/>
      <c r="M180" s="140" t="s">
        <v>20</v>
      </c>
      <c r="N180" s="141" t="s">
        <v>51</v>
      </c>
      <c r="P180" s="142">
        <f t="shared" si="51"/>
        <v>0</v>
      </c>
      <c r="Q180" s="142">
        <v>0</v>
      </c>
      <c r="R180" s="142">
        <f t="shared" si="52"/>
        <v>0</v>
      </c>
      <c r="S180" s="142">
        <v>0</v>
      </c>
      <c r="T180" s="143">
        <f t="shared" si="53"/>
        <v>0</v>
      </c>
      <c r="AR180" s="144" t="s">
        <v>199</v>
      </c>
      <c r="AT180" s="144" t="s">
        <v>194</v>
      </c>
      <c r="AU180" s="144" t="s">
        <v>89</v>
      </c>
      <c r="AY180" s="18" t="s">
        <v>192</v>
      </c>
      <c r="BE180" s="145">
        <f t="shared" si="54"/>
        <v>0</v>
      </c>
      <c r="BF180" s="145">
        <f t="shared" si="55"/>
        <v>0</v>
      </c>
      <c r="BG180" s="145">
        <f t="shared" si="56"/>
        <v>0</v>
      </c>
      <c r="BH180" s="145">
        <f t="shared" si="57"/>
        <v>0</v>
      </c>
      <c r="BI180" s="145">
        <f t="shared" si="58"/>
        <v>0</v>
      </c>
      <c r="BJ180" s="18" t="s">
        <v>22</v>
      </c>
      <c r="BK180" s="145">
        <f t="shared" si="59"/>
        <v>0</v>
      </c>
      <c r="BL180" s="18" t="s">
        <v>199</v>
      </c>
      <c r="BM180" s="144" t="s">
        <v>2493</v>
      </c>
    </row>
    <row r="181" spans="2:65" s="1" customFormat="1" ht="16.5" customHeight="1" x14ac:dyDescent="0.2">
      <c r="B181" s="33"/>
      <c r="C181" s="133" t="s">
        <v>841</v>
      </c>
      <c r="D181" s="133" t="s">
        <v>194</v>
      </c>
      <c r="E181" s="134" t="s">
        <v>7926</v>
      </c>
      <c r="F181" s="135" t="s">
        <v>7927</v>
      </c>
      <c r="G181" s="136" t="s">
        <v>869</v>
      </c>
      <c r="H181" s="137">
        <v>5</v>
      </c>
      <c r="I181" s="138"/>
      <c r="J181" s="139">
        <f t="shared" si="50"/>
        <v>0</v>
      </c>
      <c r="K181" s="135" t="s">
        <v>20</v>
      </c>
      <c r="L181" s="33"/>
      <c r="M181" s="140" t="s">
        <v>20</v>
      </c>
      <c r="N181" s="141" t="s">
        <v>51</v>
      </c>
      <c r="P181" s="142">
        <f t="shared" si="51"/>
        <v>0</v>
      </c>
      <c r="Q181" s="142">
        <v>0</v>
      </c>
      <c r="R181" s="142">
        <f t="shared" si="52"/>
        <v>0</v>
      </c>
      <c r="S181" s="142">
        <v>0</v>
      </c>
      <c r="T181" s="143">
        <f t="shared" si="53"/>
        <v>0</v>
      </c>
      <c r="AR181" s="144" t="s">
        <v>199</v>
      </c>
      <c r="AT181" s="144" t="s">
        <v>194</v>
      </c>
      <c r="AU181" s="144" t="s">
        <v>89</v>
      </c>
      <c r="AY181" s="18" t="s">
        <v>192</v>
      </c>
      <c r="BE181" s="145">
        <f t="shared" si="54"/>
        <v>0</v>
      </c>
      <c r="BF181" s="145">
        <f t="shared" si="55"/>
        <v>0</v>
      </c>
      <c r="BG181" s="145">
        <f t="shared" si="56"/>
        <v>0</v>
      </c>
      <c r="BH181" s="145">
        <f t="shared" si="57"/>
        <v>0</v>
      </c>
      <c r="BI181" s="145">
        <f t="shared" si="58"/>
        <v>0</v>
      </c>
      <c r="BJ181" s="18" t="s">
        <v>22</v>
      </c>
      <c r="BK181" s="145">
        <f t="shared" si="59"/>
        <v>0</v>
      </c>
      <c r="BL181" s="18" t="s">
        <v>199</v>
      </c>
      <c r="BM181" s="144" t="s">
        <v>2513</v>
      </c>
    </row>
    <row r="182" spans="2:65" s="11" customFormat="1" ht="22.8" customHeight="1" x14ac:dyDescent="0.25">
      <c r="B182" s="121"/>
      <c r="D182" s="122" t="s">
        <v>79</v>
      </c>
      <c r="E182" s="131" t="s">
        <v>7928</v>
      </c>
      <c r="F182" s="131" t="s">
        <v>7929</v>
      </c>
      <c r="I182" s="124"/>
      <c r="J182" s="132">
        <f>BK182</f>
        <v>0</v>
      </c>
      <c r="L182" s="121"/>
      <c r="M182" s="126"/>
      <c r="P182" s="127">
        <f>SUM(P183:P187)</f>
        <v>0</v>
      </c>
      <c r="R182" s="127">
        <f>SUM(R183:R187)</f>
        <v>0</v>
      </c>
      <c r="T182" s="128">
        <f>SUM(T183:T187)</f>
        <v>0</v>
      </c>
      <c r="AR182" s="122" t="s">
        <v>22</v>
      </c>
      <c r="AT182" s="129" t="s">
        <v>79</v>
      </c>
      <c r="AU182" s="129" t="s">
        <v>22</v>
      </c>
      <c r="AY182" s="122" t="s">
        <v>192</v>
      </c>
      <c r="BK182" s="130">
        <f>SUM(BK183:BK187)</f>
        <v>0</v>
      </c>
    </row>
    <row r="183" spans="2:65" s="1" customFormat="1" ht="16.5" customHeight="1" x14ac:dyDescent="0.2">
      <c r="B183" s="33"/>
      <c r="C183" s="133" t="s">
        <v>848</v>
      </c>
      <c r="D183" s="133" t="s">
        <v>194</v>
      </c>
      <c r="E183" s="134" t="s">
        <v>7930</v>
      </c>
      <c r="F183" s="135" t="s">
        <v>7931</v>
      </c>
      <c r="G183" s="136" t="s">
        <v>869</v>
      </c>
      <c r="H183" s="137">
        <v>1</v>
      </c>
      <c r="I183" s="138"/>
      <c r="J183" s="139">
        <f>ROUND(I183*H183,2)</f>
        <v>0</v>
      </c>
      <c r="K183" s="135" t="s">
        <v>20</v>
      </c>
      <c r="L183" s="33"/>
      <c r="M183" s="140" t="s">
        <v>20</v>
      </c>
      <c r="N183" s="141" t="s">
        <v>51</v>
      </c>
      <c r="P183" s="142">
        <f>O183*H183</f>
        <v>0</v>
      </c>
      <c r="Q183" s="142">
        <v>0</v>
      </c>
      <c r="R183" s="142">
        <f>Q183*H183</f>
        <v>0</v>
      </c>
      <c r="S183" s="142">
        <v>0</v>
      </c>
      <c r="T183" s="143">
        <f>S183*H183</f>
        <v>0</v>
      </c>
      <c r="AR183" s="144" t="s">
        <v>199</v>
      </c>
      <c r="AT183" s="144" t="s">
        <v>194</v>
      </c>
      <c r="AU183" s="144" t="s">
        <v>89</v>
      </c>
      <c r="AY183" s="18" t="s">
        <v>192</v>
      </c>
      <c r="BE183" s="145">
        <f>IF(N183="základní",J183,0)</f>
        <v>0</v>
      </c>
      <c r="BF183" s="145">
        <f>IF(N183="snížená",J183,0)</f>
        <v>0</v>
      </c>
      <c r="BG183" s="145">
        <f>IF(N183="zákl. přenesená",J183,0)</f>
        <v>0</v>
      </c>
      <c r="BH183" s="145">
        <f>IF(N183="sníž. přenesená",J183,0)</f>
        <v>0</v>
      </c>
      <c r="BI183" s="145">
        <f>IF(N183="nulová",J183,0)</f>
        <v>0</v>
      </c>
      <c r="BJ183" s="18" t="s">
        <v>22</v>
      </c>
      <c r="BK183" s="145">
        <f>ROUND(I183*H183,2)</f>
        <v>0</v>
      </c>
      <c r="BL183" s="18" t="s">
        <v>199</v>
      </c>
      <c r="BM183" s="144" t="s">
        <v>2545</v>
      </c>
    </row>
    <row r="184" spans="2:65" s="1" customFormat="1" ht="16.5" customHeight="1" x14ac:dyDescent="0.2">
      <c r="B184" s="33"/>
      <c r="C184" s="133" t="s">
        <v>861</v>
      </c>
      <c r="D184" s="133" t="s">
        <v>194</v>
      </c>
      <c r="E184" s="134" t="s">
        <v>7932</v>
      </c>
      <c r="F184" s="135" t="s">
        <v>7933</v>
      </c>
      <c r="G184" s="136" t="s">
        <v>869</v>
      </c>
      <c r="H184" s="137">
        <v>1</v>
      </c>
      <c r="I184" s="138"/>
      <c r="J184" s="139">
        <f>ROUND(I184*H184,2)</f>
        <v>0</v>
      </c>
      <c r="K184" s="135" t="s">
        <v>20</v>
      </c>
      <c r="L184" s="33"/>
      <c r="M184" s="140" t="s">
        <v>20</v>
      </c>
      <c r="N184" s="141" t="s">
        <v>51</v>
      </c>
      <c r="P184" s="142">
        <f>O184*H184</f>
        <v>0</v>
      </c>
      <c r="Q184" s="142">
        <v>0</v>
      </c>
      <c r="R184" s="142">
        <f>Q184*H184</f>
        <v>0</v>
      </c>
      <c r="S184" s="142">
        <v>0</v>
      </c>
      <c r="T184" s="143">
        <f>S184*H184</f>
        <v>0</v>
      </c>
      <c r="AR184" s="144" t="s">
        <v>199</v>
      </c>
      <c r="AT184" s="144" t="s">
        <v>194</v>
      </c>
      <c r="AU184" s="144" t="s">
        <v>89</v>
      </c>
      <c r="AY184" s="18" t="s">
        <v>192</v>
      </c>
      <c r="BE184" s="145">
        <f>IF(N184="základní",J184,0)</f>
        <v>0</v>
      </c>
      <c r="BF184" s="145">
        <f>IF(N184="snížená",J184,0)</f>
        <v>0</v>
      </c>
      <c r="BG184" s="145">
        <f>IF(N184="zákl. přenesená",J184,0)</f>
        <v>0</v>
      </c>
      <c r="BH184" s="145">
        <f>IF(N184="sníž. přenesená",J184,0)</f>
        <v>0</v>
      </c>
      <c r="BI184" s="145">
        <f>IF(N184="nulová",J184,0)</f>
        <v>0</v>
      </c>
      <c r="BJ184" s="18" t="s">
        <v>22</v>
      </c>
      <c r="BK184" s="145">
        <f>ROUND(I184*H184,2)</f>
        <v>0</v>
      </c>
      <c r="BL184" s="18" t="s">
        <v>199</v>
      </c>
      <c r="BM184" s="144" t="s">
        <v>2559</v>
      </c>
    </row>
    <row r="185" spans="2:65" s="1" customFormat="1" ht="16.5" customHeight="1" x14ac:dyDescent="0.2">
      <c r="B185" s="33"/>
      <c r="C185" s="133" t="s">
        <v>866</v>
      </c>
      <c r="D185" s="133" t="s">
        <v>194</v>
      </c>
      <c r="E185" s="134" t="s">
        <v>7934</v>
      </c>
      <c r="F185" s="135" t="s">
        <v>7935</v>
      </c>
      <c r="G185" s="136" t="s">
        <v>869</v>
      </c>
      <c r="H185" s="137">
        <v>1</v>
      </c>
      <c r="I185" s="138"/>
      <c r="J185" s="139">
        <f>ROUND(I185*H185,2)</f>
        <v>0</v>
      </c>
      <c r="K185" s="135" t="s">
        <v>20</v>
      </c>
      <c r="L185" s="33"/>
      <c r="M185" s="140" t="s">
        <v>20</v>
      </c>
      <c r="N185" s="141" t="s">
        <v>51</v>
      </c>
      <c r="P185" s="142">
        <f>O185*H185</f>
        <v>0</v>
      </c>
      <c r="Q185" s="142">
        <v>0</v>
      </c>
      <c r="R185" s="142">
        <f>Q185*H185</f>
        <v>0</v>
      </c>
      <c r="S185" s="142">
        <v>0</v>
      </c>
      <c r="T185" s="143">
        <f>S185*H185</f>
        <v>0</v>
      </c>
      <c r="AR185" s="144" t="s">
        <v>199</v>
      </c>
      <c r="AT185" s="144" t="s">
        <v>194</v>
      </c>
      <c r="AU185" s="144" t="s">
        <v>89</v>
      </c>
      <c r="AY185" s="18" t="s">
        <v>192</v>
      </c>
      <c r="BE185" s="145">
        <f>IF(N185="základní",J185,0)</f>
        <v>0</v>
      </c>
      <c r="BF185" s="145">
        <f>IF(N185="snížená",J185,0)</f>
        <v>0</v>
      </c>
      <c r="BG185" s="145">
        <f>IF(N185="zákl. přenesená",J185,0)</f>
        <v>0</v>
      </c>
      <c r="BH185" s="145">
        <f>IF(N185="sníž. přenesená",J185,0)</f>
        <v>0</v>
      </c>
      <c r="BI185" s="145">
        <f>IF(N185="nulová",J185,0)</f>
        <v>0</v>
      </c>
      <c r="BJ185" s="18" t="s">
        <v>22</v>
      </c>
      <c r="BK185" s="145">
        <f>ROUND(I185*H185,2)</f>
        <v>0</v>
      </c>
      <c r="BL185" s="18" t="s">
        <v>199</v>
      </c>
      <c r="BM185" s="144" t="s">
        <v>2607</v>
      </c>
    </row>
    <row r="186" spans="2:65" s="1" customFormat="1" ht="16.5" customHeight="1" x14ac:dyDescent="0.2">
      <c r="B186" s="33"/>
      <c r="C186" s="133" t="s">
        <v>871</v>
      </c>
      <c r="D186" s="133" t="s">
        <v>194</v>
      </c>
      <c r="E186" s="134" t="s">
        <v>7936</v>
      </c>
      <c r="F186" s="135" t="s">
        <v>7937</v>
      </c>
      <c r="G186" s="136" t="s">
        <v>869</v>
      </c>
      <c r="H186" s="137">
        <v>1</v>
      </c>
      <c r="I186" s="138"/>
      <c r="J186" s="139">
        <f>ROUND(I186*H186,2)</f>
        <v>0</v>
      </c>
      <c r="K186" s="135" t="s">
        <v>20</v>
      </c>
      <c r="L186" s="33"/>
      <c r="M186" s="140" t="s">
        <v>20</v>
      </c>
      <c r="N186" s="141" t="s">
        <v>51</v>
      </c>
      <c r="P186" s="142">
        <f>O186*H186</f>
        <v>0</v>
      </c>
      <c r="Q186" s="142">
        <v>0</v>
      </c>
      <c r="R186" s="142">
        <f>Q186*H186</f>
        <v>0</v>
      </c>
      <c r="S186" s="142">
        <v>0</v>
      </c>
      <c r="T186" s="143">
        <f>S186*H186</f>
        <v>0</v>
      </c>
      <c r="AR186" s="144" t="s">
        <v>199</v>
      </c>
      <c r="AT186" s="144" t="s">
        <v>194</v>
      </c>
      <c r="AU186" s="144" t="s">
        <v>89</v>
      </c>
      <c r="AY186" s="18" t="s">
        <v>192</v>
      </c>
      <c r="BE186" s="145">
        <f>IF(N186="základní",J186,0)</f>
        <v>0</v>
      </c>
      <c r="BF186" s="145">
        <f>IF(N186="snížená",J186,0)</f>
        <v>0</v>
      </c>
      <c r="BG186" s="145">
        <f>IF(N186="zákl. přenesená",J186,0)</f>
        <v>0</v>
      </c>
      <c r="BH186" s="145">
        <f>IF(N186="sníž. přenesená",J186,0)</f>
        <v>0</v>
      </c>
      <c r="BI186" s="145">
        <f>IF(N186="nulová",J186,0)</f>
        <v>0</v>
      </c>
      <c r="BJ186" s="18" t="s">
        <v>22</v>
      </c>
      <c r="BK186" s="145">
        <f>ROUND(I186*H186,2)</f>
        <v>0</v>
      </c>
      <c r="BL186" s="18" t="s">
        <v>199</v>
      </c>
      <c r="BM186" s="144" t="s">
        <v>2654</v>
      </c>
    </row>
    <row r="187" spans="2:65" s="1" customFormat="1" ht="16.5" customHeight="1" x14ac:dyDescent="0.2">
      <c r="B187" s="33"/>
      <c r="C187" s="133" t="s">
        <v>875</v>
      </c>
      <c r="D187" s="133" t="s">
        <v>194</v>
      </c>
      <c r="E187" s="134" t="s">
        <v>7938</v>
      </c>
      <c r="F187" s="135" t="s">
        <v>7939</v>
      </c>
      <c r="G187" s="136" t="s">
        <v>269</v>
      </c>
      <c r="H187" s="137">
        <v>15</v>
      </c>
      <c r="I187" s="138"/>
      <c r="J187" s="139">
        <f>ROUND(I187*H187,2)</f>
        <v>0</v>
      </c>
      <c r="K187" s="135" t="s">
        <v>20</v>
      </c>
      <c r="L187" s="33"/>
      <c r="M187" s="140" t="s">
        <v>20</v>
      </c>
      <c r="N187" s="141" t="s">
        <v>51</v>
      </c>
      <c r="P187" s="142">
        <f>O187*H187</f>
        <v>0</v>
      </c>
      <c r="Q187" s="142">
        <v>0</v>
      </c>
      <c r="R187" s="142">
        <f>Q187*H187</f>
        <v>0</v>
      </c>
      <c r="S187" s="142">
        <v>0</v>
      </c>
      <c r="T187" s="143">
        <f>S187*H187</f>
        <v>0</v>
      </c>
      <c r="AR187" s="144" t="s">
        <v>199</v>
      </c>
      <c r="AT187" s="144" t="s">
        <v>194</v>
      </c>
      <c r="AU187" s="144" t="s">
        <v>89</v>
      </c>
      <c r="AY187" s="18" t="s">
        <v>192</v>
      </c>
      <c r="BE187" s="145">
        <f>IF(N187="základní",J187,0)</f>
        <v>0</v>
      </c>
      <c r="BF187" s="145">
        <f>IF(N187="snížená",J187,0)</f>
        <v>0</v>
      </c>
      <c r="BG187" s="145">
        <f>IF(N187="zákl. přenesená",J187,0)</f>
        <v>0</v>
      </c>
      <c r="BH187" s="145">
        <f>IF(N187="sníž. přenesená",J187,0)</f>
        <v>0</v>
      </c>
      <c r="BI187" s="145">
        <f>IF(N187="nulová",J187,0)</f>
        <v>0</v>
      </c>
      <c r="BJ187" s="18" t="s">
        <v>22</v>
      </c>
      <c r="BK187" s="145">
        <f>ROUND(I187*H187,2)</f>
        <v>0</v>
      </c>
      <c r="BL187" s="18" t="s">
        <v>199</v>
      </c>
      <c r="BM187" s="144" t="s">
        <v>2675</v>
      </c>
    </row>
    <row r="188" spans="2:65" s="11" customFormat="1" ht="22.8" customHeight="1" x14ac:dyDescent="0.25">
      <c r="B188" s="121"/>
      <c r="D188" s="122" t="s">
        <v>79</v>
      </c>
      <c r="E188" s="131" t="s">
        <v>7940</v>
      </c>
      <c r="F188" s="131" t="s">
        <v>7941</v>
      </c>
      <c r="I188" s="124"/>
      <c r="J188" s="132">
        <f>BK188</f>
        <v>0</v>
      </c>
      <c r="L188" s="121"/>
      <c r="M188" s="126"/>
      <c r="P188" s="127">
        <f>SUM(P189:P196)</f>
        <v>0</v>
      </c>
      <c r="R188" s="127">
        <f>SUM(R189:R196)</f>
        <v>0</v>
      </c>
      <c r="T188" s="128">
        <f>SUM(T189:T196)</f>
        <v>0</v>
      </c>
      <c r="AR188" s="122" t="s">
        <v>22</v>
      </c>
      <c r="AT188" s="129" t="s">
        <v>79</v>
      </c>
      <c r="AU188" s="129" t="s">
        <v>22</v>
      </c>
      <c r="AY188" s="122" t="s">
        <v>192</v>
      </c>
      <c r="BK188" s="130">
        <f>SUM(BK189:BK196)</f>
        <v>0</v>
      </c>
    </row>
    <row r="189" spans="2:65" s="1" customFormat="1" ht="16.5" customHeight="1" x14ac:dyDescent="0.2">
      <c r="B189" s="33"/>
      <c r="C189" s="133" t="s">
        <v>879</v>
      </c>
      <c r="D189" s="133" t="s">
        <v>194</v>
      </c>
      <c r="E189" s="134" t="s">
        <v>7942</v>
      </c>
      <c r="F189" s="135" t="s">
        <v>7943</v>
      </c>
      <c r="G189" s="136" t="s">
        <v>269</v>
      </c>
      <c r="H189" s="137">
        <v>850</v>
      </c>
      <c r="I189" s="138"/>
      <c r="J189" s="139">
        <f t="shared" ref="J189:J196" si="60">ROUND(I189*H189,2)</f>
        <v>0</v>
      </c>
      <c r="K189" s="135" t="s">
        <v>20</v>
      </c>
      <c r="L189" s="33"/>
      <c r="M189" s="140" t="s">
        <v>20</v>
      </c>
      <c r="N189" s="141" t="s">
        <v>51</v>
      </c>
      <c r="P189" s="142">
        <f t="shared" ref="P189:P196" si="61">O189*H189</f>
        <v>0</v>
      </c>
      <c r="Q189" s="142">
        <v>0</v>
      </c>
      <c r="R189" s="142">
        <f t="shared" ref="R189:R196" si="62">Q189*H189</f>
        <v>0</v>
      </c>
      <c r="S189" s="142">
        <v>0</v>
      </c>
      <c r="T189" s="143">
        <f t="shared" ref="T189:T196" si="63">S189*H189</f>
        <v>0</v>
      </c>
      <c r="AR189" s="144" t="s">
        <v>199</v>
      </c>
      <c r="AT189" s="144" t="s">
        <v>194</v>
      </c>
      <c r="AU189" s="144" t="s">
        <v>89</v>
      </c>
      <c r="AY189" s="18" t="s">
        <v>192</v>
      </c>
      <c r="BE189" s="145">
        <f t="shared" ref="BE189:BE196" si="64">IF(N189="základní",J189,0)</f>
        <v>0</v>
      </c>
      <c r="BF189" s="145">
        <f t="shared" ref="BF189:BF196" si="65">IF(N189="snížená",J189,0)</f>
        <v>0</v>
      </c>
      <c r="BG189" s="145">
        <f t="shared" ref="BG189:BG196" si="66">IF(N189="zákl. přenesená",J189,0)</f>
        <v>0</v>
      </c>
      <c r="BH189" s="145">
        <f t="shared" ref="BH189:BH196" si="67">IF(N189="sníž. přenesená",J189,0)</f>
        <v>0</v>
      </c>
      <c r="BI189" s="145">
        <f t="shared" ref="BI189:BI196" si="68">IF(N189="nulová",J189,0)</f>
        <v>0</v>
      </c>
      <c r="BJ189" s="18" t="s">
        <v>22</v>
      </c>
      <c r="BK189" s="145">
        <f t="shared" ref="BK189:BK196" si="69">ROUND(I189*H189,2)</f>
        <v>0</v>
      </c>
      <c r="BL189" s="18" t="s">
        <v>199</v>
      </c>
      <c r="BM189" s="144" t="s">
        <v>2691</v>
      </c>
    </row>
    <row r="190" spans="2:65" s="1" customFormat="1" ht="16.5" customHeight="1" x14ac:dyDescent="0.2">
      <c r="B190" s="33"/>
      <c r="C190" s="133" t="s">
        <v>885</v>
      </c>
      <c r="D190" s="133" t="s">
        <v>194</v>
      </c>
      <c r="E190" s="134" t="s">
        <v>7944</v>
      </c>
      <c r="F190" s="135" t="s">
        <v>7945</v>
      </c>
      <c r="G190" s="136" t="s">
        <v>869</v>
      </c>
      <c r="H190" s="137">
        <v>32</v>
      </c>
      <c r="I190" s="138"/>
      <c r="J190" s="139">
        <f t="shared" si="60"/>
        <v>0</v>
      </c>
      <c r="K190" s="135" t="s">
        <v>20</v>
      </c>
      <c r="L190" s="33"/>
      <c r="M190" s="140" t="s">
        <v>20</v>
      </c>
      <c r="N190" s="141" t="s">
        <v>51</v>
      </c>
      <c r="P190" s="142">
        <f t="shared" si="61"/>
        <v>0</v>
      </c>
      <c r="Q190" s="142">
        <v>0</v>
      </c>
      <c r="R190" s="142">
        <f t="shared" si="62"/>
        <v>0</v>
      </c>
      <c r="S190" s="142">
        <v>0</v>
      </c>
      <c r="T190" s="143">
        <f t="shared" si="63"/>
        <v>0</v>
      </c>
      <c r="AR190" s="144" t="s">
        <v>199</v>
      </c>
      <c r="AT190" s="144" t="s">
        <v>194</v>
      </c>
      <c r="AU190" s="144" t="s">
        <v>89</v>
      </c>
      <c r="AY190" s="18" t="s">
        <v>192</v>
      </c>
      <c r="BE190" s="145">
        <f t="shared" si="64"/>
        <v>0</v>
      </c>
      <c r="BF190" s="145">
        <f t="shared" si="65"/>
        <v>0</v>
      </c>
      <c r="BG190" s="145">
        <f t="shared" si="66"/>
        <v>0</v>
      </c>
      <c r="BH190" s="145">
        <f t="shared" si="67"/>
        <v>0</v>
      </c>
      <c r="BI190" s="145">
        <f t="shared" si="68"/>
        <v>0</v>
      </c>
      <c r="BJ190" s="18" t="s">
        <v>22</v>
      </c>
      <c r="BK190" s="145">
        <f t="shared" si="69"/>
        <v>0</v>
      </c>
      <c r="BL190" s="18" t="s">
        <v>199</v>
      </c>
      <c r="BM190" s="144" t="s">
        <v>2704</v>
      </c>
    </row>
    <row r="191" spans="2:65" s="1" customFormat="1" ht="16.5" customHeight="1" x14ac:dyDescent="0.2">
      <c r="B191" s="33"/>
      <c r="C191" s="133" t="s">
        <v>889</v>
      </c>
      <c r="D191" s="133" t="s">
        <v>194</v>
      </c>
      <c r="E191" s="134" t="s">
        <v>7946</v>
      </c>
      <c r="F191" s="135" t="s">
        <v>7947</v>
      </c>
      <c r="G191" s="136" t="s">
        <v>869</v>
      </c>
      <c r="H191" s="137">
        <v>3</v>
      </c>
      <c r="I191" s="138"/>
      <c r="J191" s="139">
        <f t="shared" si="60"/>
        <v>0</v>
      </c>
      <c r="K191" s="135" t="s">
        <v>20</v>
      </c>
      <c r="L191" s="33"/>
      <c r="M191" s="140" t="s">
        <v>20</v>
      </c>
      <c r="N191" s="141" t="s">
        <v>51</v>
      </c>
      <c r="P191" s="142">
        <f t="shared" si="61"/>
        <v>0</v>
      </c>
      <c r="Q191" s="142">
        <v>0</v>
      </c>
      <c r="R191" s="142">
        <f t="shared" si="62"/>
        <v>0</v>
      </c>
      <c r="S191" s="142">
        <v>0</v>
      </c>
      <c r="T191" s="143">
        <f t="shared" si="63"/>
        <v>0</v>
      </c>
      <c r="AR191" s="144" t="s">
        <v>199</v>
      </c>
      <c r="AT191" s="144" t="s">
        <v>194</v>
      </c>
      <c r="AU191" s="144" t="s">
        <v>89</v>
      </c>
      <c r="AY191" s="18" t="s">
        <v>192</v>
      </c>
      <c r="BE191" s="145">
        <f t="shared" si="64"/>
        <v>0</v>
      </c>
      <c r="BF191" s="145">
        <f t="shared" si="65"/>
        <v>0</v>
      </c>
      <c r="BG191" s="145">
        <f t="shared" si="66"/>
        <v>0</v>
      </c>
      <c r="BH191" s="145">
        <f t="shared" si="67"/>
        <v>0</v>
      </c>
      <c r="BI191" s="145">
        <f t="shared" si="68"/>
        <v>0</v>
      </c>
      <c r="BJ191" s="18" t="s">
        <v>22</v>
      </c>
      <c r="BK191" s="145">
        <f t="shared" si="69"/>
        <v>0</v>
      </c>
      <c r="BL191" s="18" t="s">
        <v>199</v>
      </c>
      <c r="BM191" s="144" t="s">
        <v>2717</v>
      </c>
    </row>
    <row r="192" spans="2:65" s="1" customFormat="1" ht="16.5" customHeight="1" x14ac:dyDescent="0.2">
      <c r="B192" s="33"/>
      <c r="C192" s="133" t="s">
        <v>1895</v>
      </c>
      <c r="D192" s="133" t="s">
        <v>194</v>
      </c>
      <c r="E192" s="134" t="s">
        <v>7948</v>
      </c>
      <c r="F192" s="135" t="s">
        <v>7949</v>
      </c>
      <c r="G192" s="136" t="s">
        <v>869</v>
      </c>
      <c r="H192" s="137">
        <v>4</v>
      </c>
      <c r="I192" s="138"/>
      <c r="J192" s="139">
        <f t="shared" si="60"/>
        <v>0</v>
      </c>
      <c r="K192" s="135" t="s">
        <v>20</v>
      </c>
      <c r="L192" s="33"/>
      <c r="M192" s="140" t="s">
        <v>20</v>
      </c>
      <c r="N192" s="141" t="s">
        <v>51</v>
      </c>
      <c r="P192" s="142">
        <f t="shared" si="61"/>
        <v>0</v>
      </c>
      <c r="Q192" s="142">
        <v>0</v>
      </c>
      <c r="R192" s="142">
        <f t="shared" si="62"/>
        <v>0</v>
      </c>
      <c r="S192" s="142">
        <v>0</v>
      </c>
      <c r="T192" s="143">
        <f t="shared" si="63"/>
        <v>0</v>
      </c>
      <c r="AR192" s="144" t="s">
        <v>199</v>
      </c>
      <c r="AT192" s="144" t="s">
        <v>194</v>
      </c>
      <c r="AU192" s="144" t="s">
        <v>89</v>
      </c>
      <c r="AY192" s="18" t="s">
        <v>192</v>
      </c>
      <c r="BE192" s="145">
        <f t="shared" si="64"/>
        <v>0</v>
      </c>
      <c r="BF192" s="145">
        <f t="shared" si="65"/>
        <v>0</v>
      </c>
      <c r="BG192" s="145">
        <f t="shared" si="66"/>
        <v>0</v>
      </c>
      <c r="BH192" s="145">
        <f t="shared" si="67"/>
        <v>0</v>
      </c>
      <c r="BI192" s="145">
        <f t="shared" si="68"/>
        <v>0</v>
      </c>
      <c r="BJ192" s="18" t="s">
        <v>22</v>
      </c>
      <c r="BK192" s="145">
        <f t="shared" si="69"/>
        <v>0</v>
      </c>
      <c r="BL192" s="18" t="s">
        <v>199</v>
      </c>
      <c r="BM192" s="144" t="s">
        <v>2728</v>
      </c>
    </row>
    <row r="193" spans="2:65" s="1" customFormat="1" ht="16.5" customHeight="1" x14ac:dyDescent="0.2">
      <c r="B193" s="33"/>
      <c r="C193" s="133" t="s">
        <v>1914</v>
      </c>
      <c r="D193" s="133" t="s">
        <v>194</v>
      </c>
      <c r="E193" s="134" t="s">
        <v>7950</v>
      </c>
      <c r="F193" s="135" t="s">
        <v>7951</v>
      </c>
      <c r="G193" s="136" t="s">
        <v>869</v>
      </c>
      <c r="H193" s="137">
        <v>12</v>
      </c>
      <c r="I193" s="138"/>
      <c r="J193" s="139">
        <f t="shared" si="60"/>
        <v>0</v>
      </c>
      <c r="K193" s="135" t="s">
        <v>20</v>
      </c>
      <c r="L193" s="33"/>
      <c r="M193" s="140" t="s">
        <v>20</v>
      </c>
      <c r="N193" s="141" t="s">
        <v>51</v>
      </c>
      <c r="P193" s="142">
        <f t="shared" si="61"/>
        <v>0</v>
      </c>
      <c r="Q193" s="142">
        <v>0</v>
      </c>
      <c r="R193" s="142">
        <f t="shared" si="62"/>
        <v>0</v>
      </c>
      <c r="S193" s="142">
        <v>0</v>
      </c>
      <c r="T193" s="143">
        <f t="shared" si="63"/>
        <v>0</v>
      </c>
      <c r="AR193" s="144" t="s">
        <v>199</v>
      </c>
      <c r="AT193" s="144" t="s">
        <v>194</v>
      </c>
      <c r="AU193" s="144" t="s">
        <v>89</v>
      </c>
      <c r="AY193" s="18" t="s">
        <v>192</v>
      </c>
      <c r="BE193" s="145">
        <f t="shared" si="64"/>
        <v>0</v>
      </c>
      <c r="BF193" s="145">
        <f t="shared" si="65"/>
        <v>0</v>
      </c>
      <c r="BG193" s="145">
        <f t="shared" si="66"/>
        <v>0</v>
      </c>
      <c r="BH193" s="145">
        <f t="shared" si="67"/>
        <v>0</v>
      </c>
      <c r="BI193" s="145">
        <f t="shared" si="68"/>
        <v>0</v>
      </c>
      <c r="BJ193" s="18" t="s">
        <v>22</v>
      </c>
      <c r="BK193" s="145">
        <f t="shared" si="69"/>
        <v>0</v>
      </c>
      <c r="BL193" s="18" t="s">
        <v>199</v>
      </c>
      <c r="BM193" s="144" t="s">
        <v>2746</v>
      </c>
    </row>
    <row r="194" spans="2:65" s="1" customFormat="1" ht="24.15" customHeight="1" x14ac:dyDescent="0.2">
      <c r="B194" s="33"/>
      <c r="C194" s="133" t="s">
        <v>913</v>
      </c>
      <c r="D194" s="133" t="s">
        <v>194</v>
      </c>
      <c r="E194" s="134" t="s">
        <v>7952</v>
      </c>
      <c r="F194" s="135" t="s">
        <v>7953</v>
      </c>
      <c r="G194" s="136" t="s">
        <v>869</v>
      </c>
      <c r="H194" s="137">
        <v>3</v>
      </c>
      <c r="I194" s="138"/>
      <c r="J194" s="139">
        <f t="shared" si="60"/>
        <v>0</v>
      </c>
      <c r="K194" s="135" t="s">
        <v>20</v>
      </c>
      <c r="L194" s="33"/>
      <c r="M194" s="140" t="s">
        <v>20</v>
      </c>
      <c r="N194" s="141" t="s">
        <v>51</v>
      </c>
      <c r="P194" s="142">
        <f t="shared" si="61"/>
        <v>0</v>
      </c>
      <c r="Q194" s="142">
        <v>0</v>
      </c>
      <c r="R194" s="142">
        <f t="shared" si="62"/>
        <v>0</v>
      </c>
      <c r="S194" s="142">
        <v>0</v>
      </c>
      <c r="T194" s="143">
        <f t="shared" si="63"/>
        <v>0</v>
      </c>
      <c r="AR194" s="144" t="s">
        <v>199</v>
      </c>
      <c r="AT194" s="144" t="s">
        <v>194</v>
      </c>
      <c r="AU194" s="144" t="s">
        <v>89</v>
      </c>
      <c r="AY194" s="18" t="s">
        <v>192</v>
      </c>
      <c r="BE194" s="145">
        <f t="shared" si="64"/>
        <v>0</v>
      </c>
      <c r="BF194" s="145">
        <f t="shared" si="65"/>
        <v>0</v>
      </c>
      <c r="BG194" s="145">
        <f t="shared" si="66"/>
        <v>0</v>
      </c>
      <c r="BH194" s="145">
        <f t="shared" si="67"/>
        <v>0</v>
      </c>
      <c r="BI194" s="145">
        <f t="shared" si="68"/>
        <v>0</v>
      </c>
      <c r="BJ194" s="18" t="s">
        <v>22</v>
      </c>
      <c r="BK194" s="145">
        <f t="shared" si="69"/>
        <v>0</v>
      </c>
      <c r="BL194" s="18" t="s">
        <v>199</v>
      </c>
      <c r="BM194" s="144" t="s">
        <v>2842</v>
      </c>
    </row>
    <row r="195" spans="2:65" s="1" customFormat="1" ht="24.15" customHeight="1" x14ac:dyDescent="0.2">
      <c r="B195" s="33"/>
      <c r="C195" s="133" t="s">
        <v>918</v>
      </c>
      <c r="D195" s="133" t="s">
        <v>194</v>
      </c>
      <c r="E195" s="134" t="s">
        <v>7954</v>
      </c>
      <c r="F195" s="135" t="s">
        <v>7955</v>
      </c>
      <c r="G195" s="136" t="s">
        <v>869</v>
      </c>
      <c r="H195" s="137">
        <v>2</v>
      </c>
      <c r="I195" s="138"/>
      <c r="J195" s="139">
        <f t="shared" si="60"/>
        <v>0</v>
      </c>
      <c r="K195" s="135" t="s">
        <v>20</v>
      </c>
      <c r="L195" s="33"/>
      <c r="M195" s="140" t="s">
        <v>20</v>
      </c>
      <c r="N195" s="141" t="s">
        <v>51</v>
      </c>
      <c r="P195" s="142">
        <f t="shared" si="61"/>
        <v>0</v>
      </c>
      <c r="Q195" s="142">
        <v>0</v>
      </c>
      <c r="R195" s="142">
        <f t="shared" si="62"/>
        <v>0</v>
      </c>
      <c r="S195" s="142">
        <v>0</v>
      </c>
      <c r="T195" s="143">
        <f t="shared" si="63"/>
        <v>0</v>
      </c>
      <c r="AR195" s="144" t="s">
        <v>199</v>
      </c>
      <c r="AT195" s="144" t="s">
        <v>194</v>
      </c>
      <c r="AU195" s="144" t="s">
        <v>89</v>
      </c>
      <c r="AY195" s="18" t="s">
        <v>192</v>
      </c>
      <c r="BE195" s="145">
        <f t="shared" si="64"/>
        <v>0</v>
      </c>
      <c r="BF195" s="145">
        <f t="shared" si="65"/>
        <v>0</v>
      </c>
      <c r="BG195" s="145">
        <f t="shared" si="66"/>
        <v>0</v>
      </c>
      <c r="BH195" s="145">
        <f t="shared" si="67"/>
        <v>0</v>
      </c>
      <c r="BI195" s="145">
        <f t="shared" si="68"/>
        <v>0</v>
      </c>
      <c r="BJ195" s="18" t="s">
        <v>22</v>
      </c>
      <c r="BK195" s="145">
        <f t="shared" si="69"/>
        <v>0</v>
      </c>
      <c r="BL195" s="18" t="s">
        <v>199</v>
      </c>
      <c r="BM195" s="144" t="s">
        <v>2853</v>
      </c>
    </row>
    <row r="196" spans="2:65" s="1" customFormat="1" ht="16.5" customHeight="1" x14ac:dyDescent="0.2">
      <c r="B196" s="33"/>
      <c r="C196" s="133" t="s">
        <v>924</v>
      </c>
      <c r="D196" s="133" t="s">
        <v>194</v>
      </c>
      <c r="E196" s="134" t="s">
        <v>7956</v>
      </c>
      <c r="F196" s="135" t="s">
        <v>7957</v>
      </c>
      <c r="G196" s="136" t="s">
        <v>269</v>
      </c>
      <c r="H196" s="137">
        <v>125</v>
      </c>
      <c r="I196" s="138"/>
      <c r="J196" s="139">
        <f t="shared" si="60"/>
        <v>0</v>
      </c>
      <c r="K196" s="135" t="s">
        <v>20</v>
      </c>
      <c r="L196" s="33"/>
      <c r="M196" s="140" t="s">
        <v>20</v>
      </c>
      <c r="N196" s="141" t="s">
        <v>51</v>
      </c>
      <c r="P196" s="142">
        <f t="shared" si="61"/>
        <v>0</v>
      </c>
      <c r="Q196" s="142">
        <v>0</v>
      </c>
      <c r="R196" s="142">
        <f t="shared" si="62"/>
        <v>0</v>
      </c>
      <c r="S196" s="142">
        <v>0</v>
      </c>
      <c r="T196" s="143">
        <f t="shared" si="63"/>
        <v>0</v>
      </c>
      <c r="AR196" s="144" t="s">
        <v>199</v>
      </c>
      <c r="AT196" s="144" t="s">
        <v>194</v>
      </c>
      <c r="AU196" s="144" t="s">
        <v>89</v>
      </c>
      <c r="AY196" s="18" t="s">
        <v>192</v>
      </c>
      <c r="BE196" s="145">
        <f t="shared" si="64"/>
        <v>0</v>
      </c>
      <c r="BF196" s="145">
        <f t="shared" si="65"/>
        <v>0</v>
      </c>
      <c r="BG196" s="145">
        <f t="shared" si="66"/>
        <v>0</v>
      </c>
      <c r="BH196" s="145">
        <f t="shared" si="67"/>
        <v>0</v>
      </c>
      <c r="BI196" s="145">
        <f t="shared" si="68"/>
        <v>0</v>
      </c>
      <c r="BJ196" s="18" t="s">
        <v>22</v>
      </c>
      <c r="BK196" s="145">
        <f t="shared" si="69"/>
        <v>0</v>
      </c>
      <c r="BL196" s="18" t="s">
        <v>199</v>
      </c>
      <c r="BM196" s="144" t="s">
        <v>2876</v>
      </c>
    </row>
    <row r="197" spans="2:65" s="11" customFormat="1" ht="22.8" customHeight="1" x14ac:dyDescent="0.25">
      <c r="B197" s="121"/>
      <c r="D197" s="122" t="s">
        <v>79</v>
      </c>
      <c r="E197" s="131" t="s">
        <v>7958</v>
      </c>
      <c r="F197" s="131" t="s">
        <v>7959</v>
      </c>
      <c r="I197" s="124"/>
      <c r="J197" s="132">
        <f>BK197</f>
        <v>0</v>
      </c>
      <c r="L197" s="121"/>
      <c r="M197" s="126"/>
      <c r="P197" s="127">
        <f>P198</f>
        <v>0</v>
      </c>
      <c r="R197" s="127">
        <f>R198</f>
        <v>0</v>
      </c>
      <c r="T197" s="128">
        <f>T198</f>
        <v>0</v>
      </c>
      <c r="AR197" s="122" t="s">
        <v>22</v>
      </c>
      <c r="AT197" s="129" t="s">
        <v>79</v>
      </c>
      <c r="AU197" s="129" t="s">
        <v>22</v>
      </c>
      <c r="AY197" s="122" t="s">
        <v>192</v>
      </c>
      <c r="BK197" s="130">
        <f>BK198</f>
        <v>0</v>
      </c>
    </row>
    <row r="198" spans="2:65" s="1" customFormat="1" ht="44.25" customHeight="1" x14ac:dyDescent="0.2">
      <c r="B198" s="33"/>
      <c r="C198" s="133" t="s">
        <v>936</v>
      </c>
      <c r="D198" s="133" t="s">
        <v>194</v>
      </c>
      <c r="E198" s="134" t="s">
        <v>7960</v>
      </c>
      <c r="F198" s="135" t="s">
        <v>7961</v>
      </c>
      <c r="G198" s="136" t="s">
        <v>869</v>
      </c>
      <c r="H198" s="137">
        <v>1</v>
      </c>
      <c r="I198" s="138"/>
      <c r="J198" s="139">
        <f>ROUND(I198*H198,2)</f>
        <v>0</v>
      </c>
      <c r="K198" s="135" t="s">
        <v>20</v>
      </c>
      <c r="L198" s="33"/>
      <c r="M198" s="140" t="s">
        <v>20</v>
      </c>
      <c r="N198" s="141" t="s">
        <v>51</v>
      </c>
      <c r="P198" s="142">
        <f>O198*H198</f>
        <v>0</v>
      </c>
      <c r="Q198" s="142">
        <v>0</v>
      </c>
      <c r="R198" s="142">
        <f>Q198*H198</f>
        <v>0</v>
      </c>
      <c r="S198" s="142">
        <v>0</v>
      </c>
      <c r="T198" s="143">
        <f>S198*H198</f>
        <v>0</v>
      </c>
      <c r="AR198" s="144" t="s">
        <v>199</v>
      </c>
      <c r="AT198" s="144" t="s">
        <v>194</v>
      </c>
      <c r="AU198" s="144" t="s">
        <v>89</v>
      </c>
      <c r="AY198" s="18" t="s">
        <v>192</v>
      </c>
      <c r="BE198" s="145">
        <f>IF(N198="základní",J198,0)</f>
        <v>0</v>
      </c>
      <c r="BF198" s="145">
        <f>IF(N198="snížená",J198,0)</f>
        <v>0</v>
      </c>
      <c r="BG198" s="145">
        <f>IF(N198="zákl. přenesená",J198,0)</f>
        <v>0</v>
      </c>
      <c r="BH198" s="145">
        <f>IF(N198="sníž. přenesená",J198,0)</f>
        <v>0</v>
      </c>
      <c r="BI198" s="145">
        <f>IF(N198="nulová",J198,0)</f>
        <v>0</v>
      </c>
      <c r="BJ198" s="18" t="s">
        <v>22</v>
      </c>
      <c r="BK198" s="145">
        <f>ROUND(I198*H198,2)</f>
        <v>0</v>
      </c>
      <c r="BL198" s="18" t="s">
        <v>199</v>
      </c>
      <c r="BM198" s="144" t="s">
        <v>2889</v>
      </c>
    </row>
    <row r="199" spans="2:65" s="11" customFormat="1" ht="22.8" customHeight="1" x14ac:dyDescent="0.25">
      <c r="B199" s="121"/>
      <c r="D199" s="122" t="s">
        <v>79</v>
      </c>
      <c r="E199" s="131" t="s">
        <v>7962</v>
      </c>
      <c r="F199" s="131" t="s">
        <v>1221</v>
      </c>
      <c r="I199" s="124"/>
      <c r="J199" s="132">
        <f>BK199</f>
        <v>0</v>
      </c>
      <c r="L199" s="121"/>
      <c r="M199" s="126"/>
      <c r="P199" s="127">
        <f>SUM(P200:P205)</f>
        <v>0</v>
      </c>
      <c r="R199" s="127">
        <f>SUM(R200:R205)</f>
        <v>0</v>
      </c>
      <c r="T199" s="128">
        <f>SUM(T200:T205)</f>
        <v>0</v>
      </c>
      <c r="AR199" s="122" t="s">
        <v>22</v>
      </c>
      <c r="AT199" s="129" t="s">
        <v>79</v>
      </c>
      <c r="AU199" s="129" t="s">
        <v>22</v>
      </c>
      <c r="AY199" s="122" t="s">
        <v>192</v>
      </c>
      <c r="BK199" s="130">
        <f>SUM(BK200:BK205)</f>
        <v>0</v>
      </c>
    </row>
    <row r="200" spans="2:65" s="1" customFormat="1" ht="16.5" customHeight="1" x14ac:dyDescent="0.2">
      <c r="B200" s="33"/>
      <c r="C200" s="133" t="s">
        <v>956</v>
      </c>
      <c r="D200" s="133" t="s">
        <v>194</v>
      </c>
      <c r="E200" s="134" t="s">
        <v>7963</v>
      </c>
      <c r="F200" s="135" t="s">
        <v>7964</v>
      </c>
      <c r="G200" s="136" t="s">
        <v>1225</v>
      </c>
      <c r="H200" s="137">
        <v>32</v>
      </c>
      <c r="I200" s="138"/>
      <c r="J200" s="139">
        <f t="shared" ref="J200:J205" si="70">ROUND(I200*H200,2)</f>
        <v>0</v>
      </c>
      <c r="K200" s="135" t="s">
        <v>20</v>
      </c>
      <c r="L200" s="33"/>
      <c r="M200" s="140" t="s">
        <v>20</v>
      </c>
      <c r="N200" s="141" t="s">
        <v>51</v>
      </c>
      <c r="P200" s="142">
        <f t="shared" ref="P200:P205" si="71">O200*H200</f>
        <v>0</v>
      </c>
      <c r="Q200" s="142">
        <v>0</v>
      </c>
      <c r="R200" s="142">
        <f t="shared" ref="R200:R205" si="72">Q200*H200</f>
        <v>0</v>
      </c>
      <c r="S200" s="142">
        <v>0</v>
      </c>
      <c r="T200" s="143">
        <f t="shared" ref="T200:T205" si="73">S200*H200</f>
        <v>0</v>
      </c>
      <c r="AR200" s="144" t="s">
        <v>199</v>
      </c>
      <c r="AT200" s="144" t="s">
        <v>194</v>
      </c>
      <c r="AU200" s="144" t="s">
        <v>89</v>
      </c>
      <c r="AY200" s="18" t="s">
        <v>192</v>
      </c>
      <c r="BE200" s="145">
        <f t="shared" ref="BE200:BE205" si="74">IF(N200="základní",J200,0)</f>
        <v>0</v>
      </c>
      <c r="BF200" s="145">
        <f t="shared" ref="BF200:BF205" si="75">IF(N200="snížená",J200,0)</f>
        <v>0</v>
      </c>
      <c r="BG200" s="145">
        <f t="shared" ref="BG200:BG205" si="76">IF(N200="zákl. přenesená",J200,0)</f>
        <v>0</v>
      </c>
      <c r="BH200" s="145">
        <f t="shared" ref="BH200:BH205" si="77">IF(N200="sníž. přenesená",J200,0)</f>
        <v>0</v>
      </c>
      <c r="BI200" s="145">
        <f t="shared" ref="BI200:BI205" si="78">IF(N200="nulová",J200,0)</f>
        <v>0</v>
      </c>
      <c r="BJ200" s="18" t="s">
        <v>22</v>
      </c>
      <c r="BK200" s="145">
        <f t="shared" ref="BK200:BK205" si="79">ROUND(I200*H200,2)</f>
        <v>0</v>
      </c>
      <c r="BL200" s="18" t="s">
        <v>199</v>
      </c>
      <c r="BM200" s="144" t="s">
        <v>2904</v>
      </c>
    </row>
    <row r="201" spans="2:65" s="1" customFormat="1" ht="16.5" customHeight="1" x14ac:dyDescent="0.2">
      <c r="B201" s="33"/>
      <c r="C201" s="133" t="s">
        <v>981</v>
      </c>
      <c r="D201" s="133" t="s">
        <v>194</v>
      </c>
      <c r="E201" s="134" t="s">
        <v>7965</v>
      </c>
      <c r="F201" s="135" t="s">
        <v>7966</v>
      </c>
      <c r="G201" s="136" t="s">
        <v>1225</v>
      </c>
      <c r="H201" s="137">
        <v>16</v>
      </c>
      <c r="I201" s="138"/>
      <c r="J201" s="139">
        <f t="shared" si="70"/>
        <v>0</v>
      </c>
      <c r="K201" s="135" t="s">
        <v>20</v>
      </c>
      <c r="L201" s="33"/>
      <c r="M201" s="140" t="s">
        <v>20</v>
      </c>
      <c r="N201" s="141" t="s">
        <v>51</v>
      </c>
      <c r="P201" s="142">
        <f t="shared" si="71"/>
        <v>0</v>
      </c>
      <c r="Q201" s="142">
        <v>0</v>
      </c>
      <c r="R201" s="142">
        <f t="shared" si="72"/>
        <v>0</v>
      </c>
      <c r="S201" s="142">
        <v>0</v>
      </c>
      <c r="T201" s="143">
        <f t="shared" si="73"/>
        <v>0</v>
      </c>
      <c r="AR201" s="144" t="s">
        <v>199</v>
      </c>
      <c r="AT201" s="144" t="s">
        <v>194</v>
      </c>
      <c r="AU201" s="144" t="s">
        <v>89</v>
      </c>
      <c r="AY201" s="18" t="s">
        <v>192</v>
      </c>
      <c r="BE201" s="145">
        <f t="shared" si="74"/>
        <v>0</v>
      </c>
      <c r="BF201" s="145">
        <f t="shared" si="75"/>
        <v>0</v>
      </c>
      <c r="BG201" s="145">
        <f t="shared" si="76"/>
        <v>0</v>
      </c>
      <c r="BH201" s="145">
        <f t="shared" si="77"/>
        <v>0</v>
      </c>
      <c r="BI201" s="145">
        <f t="shared" si="78"/>
        <v>0</v>
      </c>
      <c r="BJ201" s="18" t="s">
        <v>22</v>
      </c>
      <c r="BK201" s="145">
        <f t="shared" si="79"/>
        <v>0</v>
      </c>
      <c r="BL201" s="18" t="s">
        <v>199</v>
      </c>
      <c r="BM201" s="144" t="s">
        <v>2914</v>
      </c>
    </row>
    <row r="202" spans="2:65" s="1" customFormat="1" ht="16.5" customHeight="1" x14ac:dyDescent="0.2">
      <c r="B202" s="33"/>
      <c r="C202" s="133" t="s">
        <v>988</v>
      </c>
      <c r="D202" s="133" t="s">
        <v>194</v>
      </c>
      <c r="E202" s="134" t="s">
        <v>7967</v>
      </c>
      <c r="F202" s="135" t="s">
        <v>7968</v>
      </c>
      <c r="G202" s="136" t="s">
        <v>1225</v>
      </c>
      <c r="H202" s="137">
        <v>120</v>
      </c>
      <c r="I202" s="138"/>
      <c r="J202" s="139">
        <f t="shared" si="70"/>
        <v>0</v>
      </c>
      <c r="K202" s="135" t="s">
        <v>20</v>
      </c>
      <c r="L202" s="33"/>
      <c r="M202" s="140" t="s">
        <v>20</v>
      </c>
      <c r="N202" s="141" t="s">
        <v>51</v>
      </c>
      <c r="P202" s="142">
        <f t="shared" si="71"/>
        <v>0</v>
      </c>
      <c r="Q202" s="142">
        <v>0</v>
      </c>
      <c r="R202" s="142">
        <f t="shared" si="72"/>
        <v>0</v>
      </c>
      <c r="S202" s="142">
        <v>0</v>
      </c>
      <c r="T202" s="143">
        <f t="shared" si="73"/>
        <v>0</v>
      </c>
      <c r="AR202" s="144" t="s">
        <v>199</v>
      </c>
      <c r="AT202" s="144" t="s">
        <v>194</v>
      </c>
      <c r="AU202" s="144" t="s">
        <v>89</v>
      </c>
      <c r="AY202" s="18" t="s">
        <v>192</v>
      </c>
      <c r="BE202" s="145">
        <f t="shared" si="74"/>
        <v>0</v>
      </c>
      <c r="BF202" s="145">
        <f t="shared" si="75"/>
        <v>0</v>
      </c>
      <c r="BG202" s="145">
        <f t="shared" si="76"/>
        <v>0</v>
      </c>
      <c r="BH202" s="145">
        <f t="shared" si="77"/>
        <v>0</v>
      </c>
      <c r="BI202" s="145">
        <f t="shared" si="78"/>
        <v>0</v>
      </c>
      <c r="BJ202" s="18" t="s">
        <v>22</v>
      </c>
      <c r="BK202" s="145">
        <f t="shared" si="79"/>
        <v>0</v>
      </c>
      <c r="BL202" s="18" t="s">
        <v>199</v>
      </c>
      <c r="BM202" s="144" t="s">
        <v>4996</v>
      </c>
    </row>
    <row r="203" spans="2:65" s="1" customFormat="1" ht="16.5" customHeight="1" x14ac:dyDescent="0.2">
      <c r="B203" s="33"/>
      <c r="C203" s="133" t="s">
        <v>1003</v>
      </c>
      <c r="D203" s="133" t="s">
        <v>194</v>
      </c>
      <c r="E203" s="134" t="s">
        <v>7969</v>
      </c>
      <c r="F203" s="135" t="s">
        <v>7970</v>
      </c>
      <c r="G203" s="136" t="s">
        <v>1225</v>
      </c>
      <c r="H203" s="137">
        <v>16</v>
      </c>
      <c r="I203" s="138"/>
      <c r="J203" s="139">
        <f t="shared" si="70"/>
        <v>0</v>
      </c>
      <c r="K203" s="135" t="s">
        <v>20</v>
      </c>
      <c r="L203" s="33"/>
      <c r="M203" s="140" t="s">
        <v>20</v>
      </c>
      <c r="N203" s="141" t="s">
        <v>51</v>
      </c>
      <c r="P203" s="142">
        <f t="shared" si="71"/>
        <v>0</v>
      </c>
      <c r="Q203" s="142">
        <v>0</v>
      </c>
      <c r="R203" s="142">
        <f t="shared" si="72"/>
        <v>0</v>
      </c>
      <c r="S203" s="142">
        <v>0</v>
      </c>
      <c r="T203" s="143">
        <f t="shared" si="73"/>
        <v>0</v>
      </c>
      <c r="AR203" s="144" t="s">
        <v>199</v>
      </c>
      <c r="AT203" s="144" t="s">
        <v>194</v>
      </c>
      <c r="AU203" s="144" t="s">
        <v>89</v>
      </c>
      <c r="AY203" s="18" t="s">
        <v>192</v>
      </c>
      <c r="BE203" s="145">
        <f t="shared" si="74"/>
        <v>0</v>
      </c>
      <c r="BF203" s="145">
        <f t="shared" si="75"/>
        <v>0</v>
      </c>
      <c r="BG203" s="145">
        <f t="shared" si="76"/>
        <v>0</v>
      </c>
      <c r="BH203" s="145">
        <f t="shared" si="77"/>
        <v>0</v>
      </c>
      <c r="BI203" s="145">
        <f t="shared" si="78"/>
        <v>0</v>
      </c>
      <c r="BJ203" s="18" t="s">
        <v>22</v>
      </c>
      <c r="BK203" s="145">
        <f t="shared" si="79"/>
        <v>0</v>
      </c>
      <c r="BL203" s="18" t="s">
        <v>199</v>
      </c>
      <c r="BM203" s="144" t="s">
        <v>2934</v>
      </c>
    </row>
    <row r="204" spans="2:65" s="1" customFormat="1" ht="16.5" customHeight="1" x14ac:dyDescent="0.2">
      <c r="B204" s="33"/>
      <c r="C204" s="133" t="s">
        <v>1015</v>
      </c>
      <c r="D204" s="133" t="s">
        <v>194</v>
      </c>
      <c r="E204" s="134" t="s">
        <v>7971</v>
      </c>
      <c r="F204" s="135" t="s">
        <v>7972</v>
      </c>
      <c r="G204" s="136" t="s">
        <v>1225</v>
      </c>
      <c r="H204" s="137">
        <v>24</v>
      </c>
      <c r="I204" s="138"/>
      <c r="J204" s="139">
        <f t="shared" si="70"/>
        <v>0</v>
      </c>
      <c r="K204" s="135" t="s">
        <v>20</v>
      </c>
      <c r="L204" s="33"/>
      <c r="M204" s="140" t="s">
        <v>20</v>
      </c>
      <c r="N204" s="141" t="s">
        <v>51</v>
      </c>
      <c r="P204" s="142">
        <f t="shared" si="71"/>
        <v>0</v>
      </c>
      <c r="Q204" s="142">
        <v>0</v>
      </c>
      <c r="R204" s="142">
        <f t="shared" si="72"/>
        <v>0</v>
      </c>
      <c r="S204" s="142">
        <v>0</v>
      </c>
      <c r="T204" s="143">
        <f t="shared" si="73"/>
        <v>0</v>
      </c>
      <c r="AR204" s="144" t="s">
        <v>199</v>
      </c>
      <c r="AT204" s="144" t="s">
        <v>194</v>
      </c>
      <c r="AU204" s="144" t="s">
        <v>89</v>
      </c>
      <c r="AY204" s="18" t="s">
        <v>192</v>
      </c>
      <c r="BE204" s="145">
        <f t="shared" si="74"/>
        <v>0</v>
      </c>
      <c r="BF204" s="145">
        <f t="shared" si="75"/>
        <v>0</v>
      </c>
      <c r="BG204" s="145">
        <f t="shared" si="76"/>
        <v>0</v>
      </c>
      <c r="BH204" s="145">
        <f t="shared" si="77"/>
        <v>0</v>
      </c>
      <c r="BI204" s="145">
        <f t="shared" si="78"/>
        <v>0</v>
      </c>
      <c r="BJ204" s="18" t="s">
        <v>22</v>
      </c>
      <c r="BK204" s="145">
        <f t="shared" si="79"/>
        <v>0</v>
      </c>
      <c r="BL204" s="18" t="s">
        <v>199</v>
      </c>
      <c r="BM204" s="144" t="s">
        <v>2944</v>
      </c>
    </row>
    <row r="205" spans="2:65" s="1" customFormat="1" ht="16.5" customHeight="1" x14ac:dyDescent="0.2">
      <c r="B205" s="33"/>
      <c r="C205" s="133" t="s">
        <v>1043</v>
      </c>
      <c r="D205" s="133" t="s">
        <v>194</v>
      </c>
      <c r="E205" s="134" t="s">
        <v>7973</v>
      </c>
      <c r="F205" s="135" t="s">
        <v>7974</v>
      </c>
      <c r="G205" s="136" t="s">
        <v>1225</v>
      </c>
      <c r="H205" s="137">
        <v>24</v>
      </c>
      <c r="I205" s="138"/>
      <c r="J205" s="139">
        <f t="shared" si="70"/>
        <v>0</v>
      </c>
      <c r="K205" s="135" t="s">
        <v>20</v>
      </c>
      <c r="L205" s="33"/>
      <c r="M205" s="140" t="s">
        <v>20</v>
      </c>
      <c r="N205" s="141" t="s">
        <v>51</v>
      </c>
      <c r="P205" s="142">
        <f t="shared" si="71"/>
        <v>0</v>
      </c>
      <c r="Q205" s="142">
        <v>0</v>
      </c>
      <c r="R205" s="142">
        <f t="shared" si="72"/>
        <v>0</v>
      </c>
      <c r="S205" s="142">
        <v>0</v>
      </c>
      <c r="T205" s="143">
        <f t="shared" si="73"/>
        <v>0</v>
      </c>
      <c r="AR205" s="144" t="s">
        <v>199</v>
      </c>
      <c r="AT205" s="144" t="s">
        <v>194</v>
      </c>
      <c r="AU205" s="144" t="s">
        <v>89</v>
      </c>
      <c r="AY205" s="18" t="s">
        <v>192</v>
      </c>
      <c r="BE205" s="145">
        <f t="shared" si="74"/>
        <v>0</v>
      </c>
      <c r="BF205" s="145">
        <f t="shared" si="75"/>
        <v>0</v>
      </c>
      <c r="BG205" s="145">
        <f t="shared" si="76"/>
        <v>0</v>
      </c>
      <c r="BH205" s="145">
        <f t="shared" si="77"/>
        <v>0</v>
      </c>
      <c r="BI205" s="145">
        <f t="shared" si="78"/>
        <v>0</v>
      </c>
      <c r="BJ205" s="18" t="s">
        <v>22</v>
      </c>
      <c r="BK205" s="145">
        <f t="shared" si="79"/>
        <v>0</v>
      </c>
      <c r="BL205" s="18" t="s">
        <v>199</v>
      </c>
      <c r="BM205" s="144" t="s">
        <v>2954</v>
      </c>
    </row>
    <row r="206" spans="2:65" s="11" customFormat="1" ht="22.8" customHeight="1" x14ac:dyDescent="0.25">
      <c r="B206" s="121"/>
      <c r="D206" s="122" t="s">
        <v>79</v>
      </c>
      <c r="E206" s="131" t="s">
        <v>7975</v>
      </c>
      <c r="F206" s="131" t="s">
        <v>7976</v>
      </c>
      <c r="I206" s="124"/>
      <c r="J206" s="132">
        <f>BK206</f>
        <v>0</v>
      </c>
      <c r="L206" s="121"/>
      <c r="M206" s="126"/>
      <c r="P206" s="127">
        <f>SUM(P207:P208)</f>
        <v>0</v>
      </c>
      <c r="R206" s="127">
        <f>SUM(R207:R208)</f>
        <v>0</v>
      </c>
      <c r="T206" s="128">
        <f>SUM(T207:T208)</f>
        <v>0</v>
      </c>
      <c r="AR206" s="122" t="s">
        <v>22</v>
      </c>
      <c r="AT206" s="129" t="s">
        <v>79</v>
      </c>
      <c r="AU206" s="129" t="s">
        <v>22</v>
      </c>
      <c r="AY206" s="122" t="s">
        <v>192</v>
      </c>
      <c r="BK206" s="130">
        <f>SUM(BK207:BK208)</f>
        <v>0</v>
      </c>
    </row>
    <row r="207" spans="2:65" s="1" customFormat="1" ht="16.5" customHeight="1" x14ac:dyDescent="0.2">
      <c r="B207" s="33"/>
      <c r="C207" s="133" t="s">
        <v>1052</v>
      </c>
      <c r="D207" s="133" t="s">
        <v>194</v>
      </c>
      <c r="E207" s="134" t="s">
        <v>7977</v>
      </c>
      <c r="F207" s="135" t="s">
        <v>7978</v>
      </c>
      <c r="G207" s="136" t="s">
        <v>5598</v>
      </c>
      <c r="H207" s="137">
        <v>1</v>
      </c>
      <c r="I207" s="138"/>
      <c r="J207" s="139">
        <f>ROUND(I207*H207,2)</f>
        <v>0</v>
      </c>
      <c r="K207" s="135" t="s">
        <v>20</v>
      </c>
      <c r="L207" s="33"/>
      <c r="M207" s="140" t="s">
        <v>20</v>
      </c>
      <c r="N207" s="141" t="s">
        <v>51</v>
      </c>
      <c r="P207" s="142">
        <f>O207*H207</f>
        <v>0</v>
      </c>
      <c r="Q207" s="142">
        <v>0</v>
      </c>
      <c r="R207" s="142">
        <f>Q207*H207</f>
        <v>0</v>
      </c>
      <c r="S207" s="142">
        <v>0</v>
      </c>
      <c r="T207" s="143">
        <f>S207*H207</f>
        <v>0</v>
      </c>
      <c r="AR207" s="144" t="s">
        <v>199</v>
      </c>
      <c r="AT207" s="144" t="s">
        <v>194</v>
      </c>
      <c r="AU207" s="144" t="s">
        <v>89</v>
      </c>
      <c r="AY207" s="18" t="s">
        <v>192</v>
      </c>
      <c r="BE207" s="145">
        <f>IF(N207="základní",J207,0)</f>
        <v>0</v>
      </c>
      <c r="BF207" s="145">
        <f>IF(N207="snížená",J207,0)</f>
        <v>0</v>
      </c>
      <c r="BG207" s="145">
        <f>IF(N207="zákl. přenesená",J207,0)</f>
        <v>0</v>
      </c>
      <c r="BH207" s="145">
        <f>IF(N207="sníž. přenesená",J207,0)</f>
        <v>0</v>
      </c>
      <c r="BI207" s="145">
        <f>IF(N207="nulová",J207,0)</f>
        <v>0</v>
      </c>
      <c r="BJ207" s="18" t="s">
        <v>22</v>
      </c>
      <c r="BK207" s="145">
        <f>ROUND(I207*H207,2)</f>
        <v>0</v>
      </c>
      <c r="BL207" s="18" t="s">
        <v>199</v>
      </c>
      <c r="BM207" s="144" t="s">
        <v>2965</v>
      </c>
    </row>
    <row r="208" spans="2:65" s="1" customFormat="1" ht="16.5" customHeight="1" x14ac:dyDescent="0.2">
      <c r="B208" s="33"/>
      <c r="C208" s="133" t="s">
        <v>1070</v>
      </c>
      <c r="D208" s="133" t="s">
        <v>194</v>
      </c>
      <c r="E208" s="134" t="s">
        <v>7979</v>
      </c>
      <c r="F208" s="135" t="s">
        <v>7980</v>
      </c>
      <c r="G208" s="136" t="s">
        <v>5598</v>
      </c>
      <c r="H208" s="137">
        <v>1</v>
      </c>
      <c r="I208" s="138"/>
      <c r="J208" s="139">
        <f>ROUND(I208*H208,2)</f>
        <v>0</v>
      </c>
      <c r="K208" s="135" t="s">
        <v>20</v>
      </c>
      <c r="L208" s="33"/>
      <c r="M208" s="198" t="s">
        <v>20</v>
      </c>
      <c r="N208" s="199" t="s">
        <v>51</v>
      </c>
      <c r="O208" s="180"/>
      <c r="P208" s="200">
        <f>O208*H208</f>
        <v>0</v>
      </c>
      <c r="Q208" s="200">
        <v>0</v>
      </c>
      <c r="R208" s="200">
        <f>Q208*H208</f>
        <v>0</v>
      </c>
      <c r="S208" s="200">
        <v>0</v>
      </c>
      <c r="T208" s="201">
        <f>S208*H208</f>
        <v>0</v>
      </c>
      <c r="AR208" s="144" t="s">
        <v>199</v>
      </c>
      <c r="AT208" s="144" t="s">
        <v>194</v>
      </c>
      <c r="AU208" s="144" t="s">
        <v>89</v>
      </c>
      <c r="AY208" s="18" t="s">
        <v>192</v>
      </c>
      <c r="BE208" s="145">
        <f>IF(N208="základní",J208,0)</f>
        <v>0</v>
      </c>
      <c r="BF208" s="145">
        <f>IF(N208="snížená",J208,0)</f>
        <v>0</v>
      </c>
      <c r="BG208" s="145">
        <f>IF(N208="zákl. přenesená",J208,0)</f>
        <v>0</v>
      </c>
      <c r="BH208" s="145">
        <f>IF(N208="sníž. přenesená",J208,0)</f>
        <v>0</v>
      </c>
      <c r="BI208" s="145">
        <f>IF(N208="nulová",J208,0)</f>
        <v>0</v>
      </c>
      <c r="BJ208" s="18" t="s">
        <v>22</v>
      </c>
      <c r="BK208" s="145">
        <f>ROUND(I208*H208,2)</f>
        <v>0</v>
      </c>
      <c r="BL208" s="18" t="s">
        <v>199</v>
      </c>
      <c r="BM208" s="144" t="s">
        <v>2979</v>
      </c>
    </row>
    <row r="209" spans="2:12" s="1" customFormat="1" ht="6.9" customHeight="1" x14ac:dyDescent="0.2">
      <c r="B209" s="42"/>
      <c r="C209" s="43"/>
      <c r="D209" s="43"/>
      <c r="E209" s="43"/>
      <c r="F209" s="43"/>
      <c r="G209" s="43"/>
      <c r="H209" s="43"/>
      <c r="I209" s="43"/>
      <c r="J209" s="43"/>
      <c r="K209" s="43"/>
      <c r="L209" s="33"/>
    </row>
  </sheetData>
  <sheetProtection algorithmName="SHA-512" hashValue="3ur4LNSUJvO4l8XqFXKsF+zTXI8gCai0oZVCQUekCiSsSejHyB5/NdO3wtyw4iDJwoM6K/rZn0G6Uf7SNvz11g==" saltValue="Dn/4Ux+vOpUSjLa14Ir0aHB6270rN5dNx6Tkivf9Rq4TOiuv8yfKB25pCQ11CBenu8f5Bbbk6hdaM5YDnbKIhA==" spinCount="100000" sheet="1" objects="1" scenarios="1" formatColumns="0" formatRows="0" autoFilter="0"/>
  <autoFilter ref="C96:K208" xr:uid="{00000000-0009-0000-0000-00000A000000}"/>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98"/>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123</v>
      </c>
    </row>
    <row r="3" spans="2:46" ht="6.9" customHeight="1" x14ac:dyDescent="0.2">
      <c r="B3" s="19"/>
      <c r="C3" s="20"/>
      <c r="D3" s="20"/>
      <c r="E3" s="20"/>
      <c r="F3" s="20"/>
      <c r="G3" s="20"/>
      <c r="H3" s="20"/>
      <c r="I3" s="20"/>
      <c r="J3" s="20"/>
      <c r="K3" s="20"/>
      <c r="L3" s="21"/>
      <c r="AT3" s="18" t="s">
        <v>89</v>
      </c>
    </row>
    <row r="4" spans="2:46" ht="24.9" customHeight="1" x14ac:dyDescent="0.2">
      <c r="B4" s="21"/>
      <c r="D4" s="22" t="s">
        <v>141</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150</v>
      </c>
      <c r="L8" s="21"/>
    </row>
    <row r="9" spans="2:46" s="1" customFormat="1" ht="16.5" customHeight="1" x14ac:dyDescent="0.2">
      <c r="B9" s="33"/>
      <c r="E9" s="339" t="s">
        <v>153</v>
      </c>
      <c r="F9" s="341"/>
      <c r="G9" s="341"/>
      <c r="H9" s="341"/>
      <c r="L9" s="33"/>
    </row>
    <row r="10" spans="2:46" s="1" customFormat="1" ht="12" customHeight="1" x14ac:dyDescent="0.2">
      <c r="B10" s="33"/>
      <c r="D10" s="28" t="s">
        <v>156</v>
      </c>
      <c r="L10" s="33"/>
    </row>
    <row r="11" spans="2:46" s="1" customFormat="1" ht="16.5" customHeight="1" x14ac:dyDescent="0.2">
      <c r="B11" s="33"/>
      <c r="E11" s="303" t="s">
        <v>7981</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6068</v>
      </c>
      <c r="I14" s="28" t="s">
        <v>25</v>
      </c>
      <c r="J14" s="50" t="str">
        <f>'Rekapitulace stavby'!AN8</f>
        <v>24. 4. 2024</v>
      </c>
      <c r="L14" s="33"/>
    </row>
    <row r="15" spans="2:46" s="1" customFormat="1" ht="10.8" customHeight="1" x14ac:dyDescent="0.2">
      <c r="B15" s="33"/>
      <c r="L15" s="33"/>
    </row>
    <row r="16" spans="2:46" s="1" customFormat="1" ht="12" customHeight="1" x14ac:dyDescent="0.2">
      <c r="B16" s="33"/>
      <c r="D16" s="28" t="s">
        <v>29</v>
      </c>
      <c r="I16" s="28" t="s">
        <v>30</v>
      </c>
      <c r="J16" s="26" t="str">
        <f>IF('Rekapitulace stavby'!AN10="","",'Rekapitulace stavby'!AN10)</f>
        <v>00262978</v>
      </c>
      <c r="L16" s="33"/>
    </row>
    <row r="17" spans="2:12" s="1" customFormat="1" ht="18" customHeight="1" x14ac:dyDescent="0.2">
      <c r="B17" s="33"/>
      <c r="E17" s="26" t="str">
        <f>IF('Rekapitulace stavby'!E11="","",'Rekapitulace stavby'!E11)</f>
        <v>Statutární město Liberec</v>
      </c>
      <c r="I17" s="28" t="s">
        <v>33</v>
      </c>
      <c r="J17" s="26" t="str">
        <f>IF('Rekapitulace stavby'!AN11="","",'Rekapitulace stavby'!AN11)</f>
        <v>CZ00262978</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20</v>
      </c>
      <c r="L22" s="33"/>
    </row>
    <row r="23" spans="2:12" s="1" customFormat="1" ht="18" customHeight="1" x14ac:dyDescent="0.2">
      <c r="B23" s="33"/>
      <c r="E23" s="26" t="s">
        <v>7982</v>
      </c>
      <c r="I23" s="28" t="s">
        <v>33</v>
      </c>
      <c r="J23" s="26" t="s">
        <v>20</v>
      </c>
      <c r="L23" s="33"/>
    </row>
    <row r="24" spans="2:12" s="1" customFormat="1" ht="6.9" customHeight="1" x14ac:dyDescent="0.2">
      <c r="B24" s="33"/>
      <c r="L24" s="33"/>
    </row>
    <row r="25" spans="2:12" s="1" customFormat="1" ht="12" customHeight="1" x14ac:dyDescent="0.2">
      <c r="B25" s="33"/>
      <c r="D25" s="28" t="s">
        <v>40</v>
      </c>
      <c r="I25" s="28" t="s">
        <v>30</v>
      </c>
      <c r="J25" s="26" t="s">
        <v>20</v>
      </c>
      <c r="L25" s="33"/>
    </row>
    <row r="26" spans="2:12" s="1" customFormat="1" ht="18" customHeight="1" x14ac:dyDescent="0.2">
      <c r="B26" s="33"/>
      <c r="E26" s="26" t="s">
        <v>7982</v>
      </c>
      <c r="I26" s="28" t="s">
        <v>33</v>
      </c>
      <c r="J26" s="26" t="s">
        <v>20</v>
      </c>
      <c r="L26" s="33"/>
    </row>
    <row r="27" spans="2:12" s="1" customFormat="1" ht="6.9" customHeight="1" x14ac:dyDescent="0.2">
      <c r="B27" s="33"/>
      <c r="L27" s="33"/>
    </row>
    <row r="28" spans="2:12" s="1" customFormat="1" ht="12" customHeight="1" x14ac:dyDescent="0.2">
      <c r="B28" s="33"/>
      <c r="D28" s="28" t="s">
        <v>44</v>
      </c>
      <c r="L28" s="33"/>
    </row>
    <row r="29" spans="2:12" s="7" customFormat="1" ht="71.25" customHeight="1" x14ac:dyDescent="0.2">
      <c r="B29" s="93"/>
      <c r="E29" s="314" t="s">
        <v>7983</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ROUND(J96,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ROUND((SUM(BE96:BE297)),  2)</f>
        <v>0</v>
      </c>
      <c r="I35" s="95">
        <v>0.21</v>
      </c>
      <c r="J35" s="84">
        <f>ROUND(((SUM(BE96:BE297))*I35),  2)</f>
        <v>0</v>
      </c>
      <c r="L35" s="33"/>
    </row>
    <row r="36" spans="2:12" s="1" customFormat="1" ht="14.4" customHeight="1" x14ac:dyDescent="0.2">
      <c r="B36" s="33"/>
      <c r="E36" s="28" t="s">
        <v>52</v>
      </c>
      <c r="F36" s="84">
        <f>ROUND((SUM(BF96:BF297)),  2)</f>
        <v>0</v>
      </c>
      <c r="I36" s="95">
        <v>0.12</v>
      </c>
      <c r="J36" s="84">
        <f>ROUND(((SUM(BF96:BF297))*I36),  2)</f>
        <v>0</v>
      </c>
      <c r="L36" s="33"/>
    </row>
    <row r="37" spans="2:12" s="1" customFormat="1" ht="14.4" hidden="1" customHeight="1" x14ac:dyDescent="0.2">
      <c r="B37" s="33"/>
      <c r="E37" s="28" t="s">
        <v>53</v>
      </c>
      <c r="F37" s="84">
        <f>ROUND((SUM(BG96:BG297)),  2)</f>
        <v>0</v>
      </c>
      <c r="I37" s="95">
        <v>0.21</v>
      </c>
      <c r="J37" s="84">
        <f>0</f>
        <v>0</v>
      </c>
      <c r="L37" s="33"/>
    </row>
    <row r="38" spans="2:12" s="1" customFormat="1" ht="14.4" hidden="1" customHeight="1" x14ac:dyDescent="0.2">
      <c r="B38" s="33"/>
      <c r="E38" s="28" t="s">
        <v>54</v>
      </c>
      <c r="F38" s="84">
        <f>ROUND((SUM(BH96:BH297)),  2)</f>
        <v>0</v>
      </c>
      <c r="I38" s="95">
        <v>0.12</v>
      </c>
      <c r="J38" s="84">
        <f>0</f>
        <v>0</v>
      </c>
      <c r="L38" s="33"/>
    </row>
    <row r="39" spans="2:12" s="1" customFormat="1" ht="14.4" hidden="1" customHeight="1" x14ac:dyDescent="0.2">
      <c r="B39" s="33"/>
      <c r="E39" s="28" t="s">
        <v>55</v>
      </c>
      <c r="F39" s="84">
        <f>ROUND((SUM(BI96:BI297)),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159</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150</v>
      </c>
      <c r="L51" s="21"/>
    </row>
    <row r="52" spans="2:47" s="1" customFormat="1" ht="16.5" customHeight="1" x14ac:dyDescent="0.2">
      <c r="B52" s="33"/>
      <c r="E52" s="339" t="s">
        <v>153</v>
      </c>
      <c r="F52" s="341"/>
      <c r="G52" s="341"/>
      <c r="H52" s="341"/>
      <c r="L52" s="33"/>
    </row>
    <row r="53" spans="2:47" s="1" customFormat="1" ht="12" customHeight="1" x14ac:dyDescent="0.2">
      <c r="B53" s="33"/>
      <c r="C53" s="28" t="s">
        <v>156</v>
      </c>
      <c r="L53" s="33"/>
    </row>
    <row r="54" spans="2:47" s="1" customFormat="1" ht="16.5" customHeight="1" x14ac:dyDescent="0.2">
      <c r="B54" s="33"/>
      <c r="E54" s="303" t="str">
        <f>E11</f>
        <v>11 - Měření a regulace</v>
      </c>
      <c r="F54" s="341"/>
      <c r="G54" s="341"/>
      <c r="H54" s="341"/>
      <c r="L54" s="33"/>
    </row>
    <row r="55" spans="2:47" s="1" customFormat="1" ht="6.9" customHeight="1" x14ac:dyDescent="0.2">
      <c r="B55" s="33"/>
      <c r="L55" s="33"/>
    </row>
    <row r="56" spans="2:47" s="1" customFormat="1" ht="12" customHeight="1" x14ac:dyDescent="0.2">
      <c r="B56" s="33"/>
      <c r="C56" s="28" t="s">
        <v>23</v>
      </c>
      <c r="F56" s="26" t="str">
        <f>F14</f>
        <v xml:space="preserve"> </v>
      </c>
      <c r="I56" s="28" t="s">
        <v>25</v>
      </c>
      <c r="J56" s="50" t="str">
        <f>IF(J14="","",J14)</f>
        <v>24. 4. 2024</v>
      </c>
      <c r="L56" s="33"/>
    </row>
    <row r="57" spans="2:47" s="1" customFormat="1" ht="6.9" customHeight="1" x14ac:dyDescent="0.2">
      <c r="B57" s="33"/>
      <c r="L57" s="33"/>
    </row>
    <row r="58" spans="2:47" s="1" customFormat="1" ht="25.65" customHeight="1" x14ac:dyDescent="0.2">
      <c r="B58" s="33"/>
      <c r="C58" s="28" t="s">
        <v>29</v>
      </c>
      <c r="F58" s="26" t="str">
        <f>E17</f>
        <v>Statutární město Liberec</v>
      </c>
      <c r="I58" s="28" t="s">
        <v>37</v>
      </c>
      <c r="J58" s="31" t="str">
        <f>E23</f>
        <v>Jan Šimůnek, SIL spol. s r.o.</v>
      </c>
      <c r="L58" s="33"/>
    </row>
    <row r="59" spans="2:47" s="1" customFormat="1" ht="25.65" customHeight="1" x14ac:dyDescent="0.2">
      <c r="B59" s="33"/>
      <c r="C59" s="28" t="s">
        <v>35</v>
      </c>
      <c r="F59" s="26" t="str">
        <f>IF(E20="","",E20)</f>
        <v>Vyplň údaj</v>
      </c>
      <c r="I59" s="28" t="s">
        <v>40</v>
      </c>
      <c r="J59" s="31" t="str">
        <f>E26</f>
        <v>Jan Šimůnek, SIL spol. s r.o.</v>
      </c>
      <c r="L59" s="33"/>
    </row>
    <row r="60" spans="2:47" s="1" customFormat="1" ht="10.35" customHeight="1" x14ac:dyDescent="0.2">
      <c r="B60" s="33"/>
      <c r="L60" s="33"/>
    </row>
    <row r="61" spans="2:47" s="1" customFormat="1" ht="29.25" customHeight="1" x14ac:dyDescent="0.2">
      <c r="B61" s="33"/>
      <c r="C61" s="102" t="s">
        <v>160</v>
      </c>
      <c r="D61" s="96"/>
      <c r="E61" s="96"/>
      <c r="F61" s="96"/>
      <c r="G61" s="96"/>
      <c r="H61" s="96"/>
      <c r="I61" s="96"/>
      <c r="J61" s="103" t="s">
        <v>161</v>
      </c>
      <c r="K61" s="96"/>
      <c r="L61" s="33"/>
    </row>
    <row r="62" spans="2:47" s="1" customFormat="1" ht="10.35" customHeight="1" x14ac:dyDescent="0.2">
      <c r="B62" s="33"/>
      <c r="L62" s="33"/>
    </row>
    <row r="63" spans="2:47" s="1" customFormat="1" ht="22.8" customHeight="1" x14ac:dyDescent="0.2">
      <c r="B63" s="33"/>
      <c r="C63" s="104" t="s">
        <v>78</v>
      </c>
      <c r="J63" s="64">
        <f>J96</f>
        <v>0</v>
      </c>
      <c r="L63" s="33"/>
      <c r="AU63" s="18" t="s">
        <v>162</v>
      </c>
    </row>
    <row r="64" spans="2:47" s="8" customFormat="1" ht="24.9" customHeight="1" x14ac:dyDescent="0.2">
      <c r="B64" s="105"/>
      <c r="D64" s="106" t="s">
        <v>7984</v>
      </c>
      <c r="E64" s="107"/>
      <c r="F64" s="107"/>
      <c r="G64" s="107"/>
      <c r="H64" s="107"/>
      <c r="I64" s="107"/>
      <c r="J64" s="108">
        <f>J97</f>
        <v>0</v>
      </c>
      <c r="L64" s="105"/>
    </row>
    <row r="65" spans="2:12" s="8" customFormat="1" ht="24.9" customHeight="1" x14ac:dyDescent="0.2">
      <c r="B65" s="105"/>
      <c r="D65" s="106" t="s">
        <v>7985</v>
      </c>
      <c r="E65" s="107"/>
      <c r="F65" s="107"/>
      <c r="G65" s="107"/>
      <c r="H65" s="107"/>
      <c r="I65" s="107"/>
      <c r="J65" s="108">
        <f>J173</f>
        <v>0</v>
      </c>
      <c r="L65" s="105"/>
    </row>
    <row r="66" spans="2:12" s="8" customFormat="1" ht="24.9" customHeight="1" x14ac:dyDescent="0.2">
      <c r="B66" s="105"/>
      <c r="D66" s="106" t="s">
        <v>7986</v>
      </c>
      <c r="E66" s="107"/>
      <c r="F66" s="107"/>
      <c r="G66" s="107"/>
      <c r="H66" s="107"/>
      <c r="I66" s="107"/>
      <c r="J66" s="108">
        <f>J186</f>
        <v>0</v>
      </c>
      <c r="L66" s="105"/>
    </row>
    <row r="67" spans="2:12" s="8" customFormat="1" ht="24.9" customHeight="1" x14ac:dyDescent="0.2">
      <c r="B67" s="105"/>
      <c r="D67" s="106" t="s">
        <v>7987</v>
      </c>
      <c r="E67" s="107"/>
      <c r="F67" s="107"/>
      <c r="G67" s="107"/>
      <c r="H67" s="107"/>
      <c r="I67" s="107"/>
      <c r="J67" s="108">
        <f>J191</f>
        <v>0</v>
      </c>
      <c r="L67" s="105"/>
    </row>
    <row r="68" spans="2:12" s="8" customFormat="1" ht="24.9" customHeight="1" x14ac:dyDescent="0.2">
      <c r="B68" s="105"/>
      <c r="D68" s="106" t="s">
        <v>7988</v>
      </c>
      <c r="E68" s="107"/>
      <c r="F68" s="107"/>
      <c r="G68" s="107"/>
      <c r="H68" s="107"/>
      <c r="I68" s="107"/>
      <c r="J68" s="108">
        <f>J194</f>
        <v>0</v>
      </c>
      <c r="L68" s="105"/>
    </row>
    <row r="69" spans="2:12" s="8" customFormat="1" ht="24.9" customHeight="1" x14ac:dyDescent="0.2">
      <c r="B69" s="105"/>
      <c r="D69" s="106" t="s">
        <v>7989</v>
      </c>
      <c r="E69" s="107"/>
      <c r="F69" s="107"/>
      <c r="G69" s="107"/>
      <c r="H69" s="107"/>
      <c r="I69" s="107"/>
      <c r="J69" s="108">
        <f>J207</f>
        <v>0</v>
      </c>
      <c r="L69" s="105"/>
    </row>
    <row r="70" spans="2:12" s="8" customFormat="1" ht="24.9" customHeight="1" x14ac:dyDescent="0.2">
      <c r="B70" s="105"/>
      <c r="D70" s="106" t="s">
        <v>7990</v>
      </c>
      <c r="E70" s="107"/>
      <c r="F70" s="107"/>
      <c r="G70" s="107"/>
      <c r="H70" s="107"/>
      <c r="I70" s="107"/>
      <c r="J70" s="108">
        <f>J244</f>
        <v>0</v>
      </c>
      <c r="L70" s="105"/>
    </row>
    <row r="71" spans="2:12" s="8" customFormat="1" ht="24.9" customHeight="1" x14ac:dyDescent="0.2">
      <c r="B71" s="105"/>
      <c r="D71" s="106" t="s">
        <v>7991</v>
      </c>
      <c r="E71" s="107"/>
      <c r="F71" s="107"/>
      <c r="G71" s="107"/>
      <c r="H71" s="107"/>
      <c r="I71" s="107"/>
      <c r="J71" s="108">
        <f>J263</f>
        <v>0</v>
      </c>
      <c r="L71" s="105"/>
    </row>
    <row r="72" spans="2:12" s="8" customFormat="1" ht="24.9" customHeight="1" x14ac:dyDescent="0.2">
      <c r="B72" s="105"/>
      <c r="D72" s="106" t="s">
        <v>7992</v>
      </c>
      <c r="E72" s="107"/>
      <c r="F72" s="107"/>
      <c r="G72" s="107"/>
      <c r="H72" s="107"/>
      <c r="I72" s="107"/>
      <c r="J72" s="108">
        <f>J276</f>
        <v>0</v>
      </c>
      <c r="L72" s="105"/>
    </row>
    <row r="73" spans="2:12" s="8" customFormat="1" ht="24.9" customHeight="1" x14ac:dyDescent="0.2">
      <c r="B73" s="105"/>
      <c r="D73" s="106" t="s">
        <v>7993</v>
      </c>
      <c r="E73" s="107"/>
      <c r="F73" s="107"/>
      <c r="G73" s="107"/>
      <c r="H73" s="107"/>
      <c r="I73" s="107"/>
      <c r="J73" s="108">
        <f>J288</f>
        <v>0</v>
      </c>
      <c r="L73" s="105"/>
    </row>
    <row r="74" spans="2:12" s="8" customFormat="1" ht="24.9" customHeight="1" x14ac:dyDescent="0.2">
      <c r="B74" s="105"/>
      <c r="D74" s="106" t="s">
        <v>7994</v>
      </c>
      <c r="E74" s="107"/>
      <c r="F74" s="107"/>
      <c r="G74" s="107"/>
      <c r="H74" s="107"/>
      <c r="I74" s="107"/>
      <c r="J74" s="108">
        <f>J294</f>
        <v>0</v>
      </c>
      <c r="L74" s="105"/>
    </row>
    <row r="75" spans="2:12" s="1" customFormat="1" ht="21.75" customHeight="1" x14ac:dyDescent="0.2">
      <c r="B75" s="33"/>
      <c r="L75" s="33"/>
    </row>
    <row r="76" spans="2:12" s="1" customFormat="1" ht="6.9" customHeight="1" x14ac:dyDescent="0.2">
      <c r="B76" s="42"/>
      <c r="C76" s="43"/>
      <c r="D76" s="43"/>
      <c r="E76" s="43"/>
      <c r="F76" s="43"/>
      <c r="G76" s="43"/>
      <c r="H76" s="43"/>
      <c r="I76" s="43"/>
      <c r="J76" s="43"/>
      <c r="K76" s="43"/>
      <c r="L76" s="33"/>
    </row>
    <row r="80" spans="2:12" s="1" customFormat="1" ht="6.9" customHeight="1" x14ac:dyDescent="0.2">
      <c r="B80" s="44"/>
      <c r="C80" s="45"/>
      <c r="D80" s="45"/>
      <c r="E80" s="45"/>
      <c r="F80" s="45"/>
      <c r="G80" s="45"/>
      <c r="H80" s="45"/>
      <c r="I80" s="45"/>
      <c r="J80" s="45"/>
      <c r="K80" s="45"/>
      <c r="L80" s="33"/>
    </row>
    <row r="81" spans="2:63" s="1" customFormat="1" ht="24.9" customHeight="1" x14ac:dyDescent="0.2">
      <c r="B81" s="33"/>
      <c r="C81" s="22" t="s">
        <v>177</v>
      </c>
      <c r="L81" s="33"/>
    </row>
    <row r="82" spans="2:63" s="1" customFormat="1" ht="6.9" customHeight="1" x14ac:dyDescent="0.2">
      <c r="B82" s="33"/>
      <c r="L82" s="33"/>
    </row>
    <row r="83" spans="2:63" s="1" customFormat="1" ht="12" customHeight="1" x14ac:dyDescent="0.2">
      <c r="B83" s="33"/>
      <c r="C83" s="28" t="s">
        <v>16</v>
      </c>
      <c r="L83" s="33"/>
    </row>
    <row r="84" spans="2:63" s="1" customFormat="1" ht="16.5" customHeight="1" x14ac:dyDescent="0.2">
      <c r="B84" s="33"/>
      <c r="E84" s="339" t="str">
        <f>E7</f>
        <v>STAVEBNÍ ÚPRAVY KINO VARŠAVA - ITI</v>
      </c>
      <c r="F84" s="340"/>
      <c r="G84" s="340"/>
      <c r="H84" s="340"/>
      <c r="L84" s="33"/>
    </row>
    <row r="85" spans="2:63" ht="12" customHeight="1" x14ac:dyDescent="0.2">
      <c r="B85" s="21"/>
      <c r="C85" s="28" t="s">
        <v>150</v>
      </c>
      <c r="L85" s="21"/>
    </row>
    <row r="86" spans="2:63" s="1" customFormat="1" ht="16.5" customHeight="1" x14ac:dyDescent="0.2">
      <c r="B86" s="33"/>
      <c r="E86" s="339" t="s">
        <v>153</v>
      </c>
      <c r="F86" s="341"/>
      <c r="G86" s="341"/>
      <c r="H86" s="341"/>
      <c r="L86" s="33"/>
    </row>
    <row r="87" spans="2:63" s="1" customFormat="1" ht="12" customHeight="1" x14ac:dyDescent="0.2">
      <c r="B87" s="33"/>
      <c r="C87" s="28" t="s">
        <v>156</v>
      </c>
      <c r="L87" s="33"/>
    </row>
    <row r="88" spans="2:63" s="1" customFormat="1" ht="16.5" customHeight="1" x14ac:dyDescent="0.2">
      <c r="B88" s="33"/>
      <c r="E88" s="303" t="str">
        <f>E11</f>
        <v>11 - Měření a regulace</v>
      </c>
      <c r="F88" s="341"/>
      <c r="G88" s="341"/>
      <c r="H88" s="341"/>
      <c r="L88" s="33"/>
    </row>
    <row r="89" spans="2:63" s="1" customFormat="1" ht="6.9" customHeight="1" x14ac:dyDescent="0.2">
      <c r="B89" s="33"/>
      <c r="L89" s="33"/>
    </row>
    <row r="90" spans="2:63" s="1" customFormat="1" ht="12" customHeight="1" x14ac:dyDescent="0.2">
      <c r="B90" s="33"/>
      <c r="C90" s="28" t="s">
        <v>23</v>
      </c>
      <c r="F90" s="26" t="str">
        <f>F14</f>
        <v xml:space="preserve"> </v>
      </c>
      <c r="I90" s="28" t="s">
        <v>25</v>
      </c>
      <c r="J90" s="50" t="str">
        <f>IF(J14="","",J14)</f>
        <v>24. 4. 2024</v>
      </c>
      <c r="L90" s="33"/>
    </row>
    <row r="91" spans="2:63" s="1" customFormat="1" ht="6.9" customHeight="1" x14ac:dyDescent="0.2">
      <c r="B91" s="33"/>
      <c r="L91" s="33"/>
    </row>
    <row r="92" spans="2:63" s="1" customFormat="1" ht="25.65" customHeight="1" x14ac:dyDescent="0.2">
      <c r="B92" s="33"/>
      <c r="C92" s="28" t="s">
        <v>29</v>
      </c>
      <c r="F92" s="26" t="str">
        <f>E17</f>
        <v>Statutární město Liberec</v>
      </c>
      <c r="I92" s="28" t="s">
        <v>37</v>
      </c>
      <c r="J92" s="31" t="str">
        <f>E23</f>
        <v>Jan Šimůnek, SIL spol. s r.o.</v>
      </c>
      <c r="L92" s="33"/>
    </row>
    <row r="93" spans="2:63" s="1" customFormat="1" ht="25.65" customHeight="1" x14ac:dyDescent="0.2">
      <c r="B93" s="33"/>
      <c r="C93" s="28" t="s">
        <v>35</v>
      </c>
      <c r="F93" s="26" t="str">
        <f>IF(E20="","",E20)</f>
        <v>Vyplň údaj</v>
      </c>
      <c r="I93" s="28" t="s">
        <v>40</v>
      </c>
      <c r="J93" s="31" t="str">
        <f>E26</f>
        <v>Jan Šimůnek, SIL spol. s r.o.</v>
      </c>
      <c r="L93" s="33"/>
    </row>
    <row r="94" spans="2:63" s="1" customFormat="1" ht="10.35" customHeight="1" x14ac:dyDescent="0.2">
      <c r="B94" s="33"/>
      <c r="L94" s="33"/>
    </row>
    <row r="95" spans="2:63" s="10" customFormat="1" ht="29.25" customHeight="1" x14ac:dyDescent="0.2">
      <c r="B95" s="113"/>
      <c r="C95" s="114" t="s">
        <v>178</v>
      </c>
      <c r="D95" s="115" t="s">
        <v>65</v>
      </c>
      <c r="E95" s="115" t="s">
        <v>61</v>
      </c>
      <c r="F95" s="115" t="s">
        <v>62</v>
      </c>
      <c r="G95" s="115" t="s">
        <v>179</v>
      </c>
      <c r="H95" s="115" t="s">
        <v>180</v>
      </c>
      <c r="I95" s="115" t="s">
        <v>181</v>
      </c>
      <c r="J95" s="115" t="s">
        <v>161</v>
      </c>
      <c r="K95" s="116" t="s">
        <v>182</v>
      </c>
      <c r="L95" s="113"/>
      <c r="M95" s="57" t="s">
        <v>20</v>
      </c>
      <c r="N95" s="58" t="s">
        <v>50</v>
      </c>
      <c r="O95" s="58" t="s">
        <v>183</v>
      </c>
      <c r="P95" s="58" t="s">
        <v>184</v>
      </c>
      <c r="Q95" s="58" t="s">
        <v>185</v>
      </c>
      <c r="R95" s="58" t="s">
        <v>186</v>
      </c>
      <c r="S95" s="58" t="s">
        <v>187</v>
      </c>
      <c r="T95" s="59" t="s">
        <v>188</v>
      </c>
    </row>
    <row r="96" spans="2:63" s="1" customFormat="1" ht="22.8" customHeight="1" x14ac:dyDescent="0.3">
      <c r="B96" s="33"/>
      <c r="C96" s="62" t="s">
        <v>189</v>
      </c>
      <c r="J96" s="117">
        <f>BK96</f>
        <v>0</v>
      </c>
      <c r="L96" s="33"/>
      <c r="M96" s="60"/>
      <c r="N96" s="51"/>
      <c r="O96" s="51"/>
      <c r="P96" s="118">
        <f>P97+P173+P186+P191+P194+P207+P244+P263+P276+P288+P294</f>
        <v>0</v>
      </c>
      <c r="Q96" s="51"/>
      <c r="R96" s="118">
        <f>R97+R173+R186+R191+R194+R207+R244+R263+R276+R288+R294</f>
        <v>0</v>
      </c>
      <c r="S96" s="51"/>
      <c r="T96" s="119">
        <f>T97+T173+T186+T191+T194+T207+T244+T263+T276+T288+T294</f>
        <v>0</v>
      </c>
      <c r="AT96" s="18" t="s">
        <v>79</v>
      </c>
      <c r="AU96" s="18" t="s">
        <v>162</v>
      </c>
      <c r="BK96" s="120">
        <f>BK97+BK173+BK186+BK191+BK194+BK207+BK244+BK263+BK276+BK288+BK294</f>
        <v>0</v>
      </c>
    </row>
    <row r="97" spans="2:65" s="11" customFormat="1" ht="25.95" customHeight="1" x14ac:dyDescent="0.25">
      <c r="B97" s="121"/>
      <c r="D97" s="122" t="s">
        <v>79</v>
      </c>
      <c r="E97" s="123" t="s">
        <v>22</v>
      </c>
      <c r="F97" s="123" t="s">
        <v>7995</v>
      </c>
      <c r="I97" s="124"/>
      <c r="J97" s="125">
        <f>BK97</f>
        <v>0</v>
      </c>
      <c r="L97" s="121"/>
      <c r="M97" s="126"/>
      <c r="P97" s="127">
        <f>SUM(P98:P172)</f>
        <v>0</v>
      </c>
      <c r="R97" s="127">
        <f>SUM(R98:R172)</f>
        <v>0</v>
      </c>
      <c r="T97" s="128">
        <f>SUM(T98:T172)</f>
        <v>0</v>
      </c>
      <c r="AR97" s="122" t="s">
        <v>22</v>
      </c>
      <c r="AT97" s="129" t="s">
        <v>79</v>
      </c>
      <c r="AU97" s="129" t="s">
        <v>80</v>
      </c>
      <c r="AY97" s="122" t="s">
        <v>192</v>
      </c>
      <c r="BK97" s="130">
        <f>SUM(BK98:BK172)</f>
        <v>0</v>
      </c>
    </row>
    <row r="98" spans="2:65" s="1" customFormat="1" ht="37.799999999999997" customHeight="1" x14ac:dyDescent="0.2">
      <c r="B98" s="33"/>
      <c r="C98" s="133" t="s">
        <v>22</v>
      </c>
      <c r="D98" s="133" t="s">
        <v>194</v>
      </c>
      <c r="E98" s="134" t="s">
        <v>7996</v>
      </c>
      <c r="F98" s="135" t="s">
        <v>7997</v>
      </c>
      <c r="G98" s="136" t="s">
        <v>869</v>
      </c>
      <c r="H98" s="137">
        <v>1</v>
      </c>
      <c r="I98" s="138"/>
      <c r="J98" s="139">
        <f>ROUND(I98*H98,2)</f>
        <v>0</v>
      </c>
      <c r="K98" s="135" t="s">
        <v>20</v>
      </c>
      <c r="L98" s="33"/>
      <c r="M98" s="140" t="s">
        <v>20</v>
      </c>
      <c r="N98" s="141" t="s">
        <v>51</v>
      </c>
      <c r="P98" s="142">
        <f>O98*H98</f>
        <v>0</v>
      </c>
      <c r="Q98" s="142">
        <v>0</v>
      </c>
      <c r="R98" s="142">
        <f>Q98*H98</f>
        <v>0</v>
      </c>
      <c r="S98" s="142">
        <v>0</v>
      </c>
      <c r="T98" s="143">
        <f>S98*H98</f>
        <v>0</v>
      </c>
      <c r="AR98" s="144" t="s">
        <v>199</v>
      </c>
      <c r="AT98" s="144" t="s">
        <v>194</v>
      </c>
      <c r="AU98" s="144" t="s">
        <v>22</v>
      </c>
      <c r="AY98" s="18" t="s">
        <v>192</v>
      </c>
      <c r="BE98" s="145">
        <f>IF(N98="základní",J98,0)</f>
        <v>0</v>
      </c>
      <c r="BF98" s="145">
        <f>IF(N98="snížená",J98,0)</f>
        <v>0</v>
      </c>
      <c r="BG98" s="145">
        <f>IF(N98="zákl. přenesená",J98,0)</f>
        <v>0</v>
      </c>
      <c r="BH98" s="145">
        <f>IF(N98="sníž. přenesená",J98,0)</f>
        <v>0</v>
      </c>
      <c r="BI98" s="145">
        <f>IF(N98="nulová",J98,0)</f>
        <v>0</v>
      </c>
      <c r="BJ98" s="18" t="s">
        <v>22</v>
      </c>
      <c r="BK98" s="145">
        <f>ROUND(I98*H98,2)</f>
        <v>0</v>
      </c>
      <c r="BL98" s="18" t="s">
        <v>199</v>
      </c>
      <c r="BM98" s="144" t="s">
        <v>89</v>
      </c>
    </row>
    <row r="99" spans="2:65" s="1" customFormat="1" ht="19.2" x14ac:dyDescent="0.2">
      <c r="B99" s="33"/>
      <c r="D99" s="151" t="s">
        <v>929</v>
      </c>
      <c r="F99" s="178" t="s">
        <v>7998</v>
      </c>
      <c r="I99" s="148"/>
      <c r="L99" s="33"/>
      <c r="M99" s="149"/>
      <c r="T99" s="54"/>
      <c r="AT99" s="18" t="s">
        <v>929</v>
      </c>
      <c r="AU99" s="18" t="s">
        <v>22</v>
      </c>
    </row>
    <row r="100" spans="2:65" s="1" customFormat="1" ht="16.5" customHeight="1" x14ac:dyDescent="0.2">
      <c r="B100" s="33"/>
      <c r="C100" s="133" t="s">
        <v>89</v>
      </c>
      <c r="D100" s="133" t="s">
        <v>194</v>
      </c>
      <c r="E100" s="134" t="s">
        <v>7999</v>
      </c>
      <c r="F100" s="135" t="s">
        <v>8000</v>
      </c>
      <c r="G100" s="136" t="s">
        <v>869</v>
      </c>
      <c r="H100" s="137">
        <v>1</v>
      </c>
      <c r="I100" s="138"/>
      <c r="J100" s="139">
        <f>ROUND(I100*H100,2)</f>
        <v>0</v>
      </c>
      <c r="K100" s="135" t="s">
        <v>20</v>
      </c>
      <c r="L100" s="33"/>
      <c r="M100" s="140" t="s">
        <v>20</v>
      </c>
      <c r="N100" s="141" t="s">
        <v>51</v>
      </c>
      <c r="P100" s="142">
        <f>O100*H100</f>
        <v>0</v>
      </c>
      <c r="Q100" s="142">
        <v>0</v>
      </c>
      <c r="R100" s="142">
        <f>Q100*H100</f>
        <v>0</v>
      </c>
      <c r="S100" s="142">
        <v>0</v>
      </c>
      <c r="T100" s="143">
        <f>S100*H100</f>
        <v>0</v>
      </c>
      <c r="AR100" s="144" t="s">
        <v>199</v>
      </c>
      <c r="AT100" s="144" t="s">
        <v>194</v>
      </c>
      <c r="AU100" s="144" t="s">
        <v>22</v>
      </c>
      <c r="AY100" s="18" t="s">
        <v>192</v>
      </c>
      <c r="BE100" s="145">
        <f>IF(N100="základní",J100,0)</f>
        <v>0</v>
      </c>
      <c r="BF100" s="145">
        <f>IF(N100="snížená",J100,0)</f>
        <v>0</v>
      </c>
      <c r="BG100" s="145">
        <f>IF(N100="zákl. přenesená",J100,0)</f>
        <v>0</v>
      </c>
      <c r="BH100" s="145">
        <f>IF(N100="sníž. přenesená",J100,0)</f>
        <v>0</v>
      </c>
      <c r="BI100" s="145">
        <f>IF(N100="nulová",J100,0)</f>
        <v>0</v>
      </c>
      <c r="BJ100" s="18" t="s">
        <v>22</v>
      </c>
      <c r="BK100" s="145">
        <f>ROUND(I100*H100,2)</f>
        <v>0</v>
      </c>
      <c r="BL100" s="18" t="s">
        <v>199</v>
      </c>
      <c r="BM100" s="144" t="s">
        <v>199</v>
      </c>
    </row>
    <row r="101" spans="2:65" s="1" customFormat="1" ht="19.2" x14ac:dyDescent="0.2">
      <c r="B101" s="33"/>
      <c r="D101" s="151" t="s">
        <v>929</v>
      </c>
      <c r="F101" s="178" t="s">
        <v>8001</v>
      </c>
      <c r="I101" s="148"/>
      <c r="L101" s="33"/>
      <c r="M101" s="149"/>
      <c r="T101" s="54"/>
      <c r="AT101" s="18" t="s">
        <v>929</v>
      </c>
      <c r="AU101" s="18" t="s">
        <v>22</v>
      </c>
    </row>
    <row r="102" spans="2:65" s="1" customFormat="1" ht="24.15" customHeight="1" x14ac:dyDescent="0.2">
      <c r="B102" s="33"/>
      <c r="C102" s="133" t="s">
        <v>225</v>
      </c>
      <c r="D102" s="133" t="s">
        <v>194</v>
      </c>
      <c r="E102" s="134" t="s">
        <v>8002</v>
      </c>
      <c r="F102" s="135" t="s">
        <v>8003</v>
      </c>
      <c r="G102" s="136" t="s">
        <v>869</v>
      </c>
      <c r="H102" s="137">
        <v>2</v>
      </c>
      <c r="I102" s="138"/>
      <c r="J102" s="139">
        <f>ROUND(I102*H102,2)</f>
        <v>0</v>
      </c>
      <c r="K102" s="135" t="s">
        <v>20</v>
      </c>
      <c r="L102" s="33"/>
      <c r="M102" s="140" t="s">
        <v>20</v>
      </c>
      <c r="N102" s="141" t="s">
        <v>51</v>
      </c>
      <c r="P102" s="142">
        <f>O102*H102</f>
        <v>0</v>
      </c>
      <c r="Q102" s="142">
        <v>0</v>
      </c>
      <c r="R102" s="142">
        <f>Q102*H102</f>
        <v>0</v>
      </c>
      <c r="S102" s="142">
        <v>0</v>
      </c>
      <c r="T102" s="143">
        <f>S102*H102</f>
        <v>0</v>
      </c>
      <c r="AR102" s="144" t="s">
        <v>199</v>
      </c>
      <c r="AT102" s="144" t="s">
        <v>194</v>
      </c>
      <c r="AU102" s="144" t="s">
        <v>22</v>
      </c>
      <c r="AY102" s="18" t="s">
        <v>192</v>
      </c>
      <c r="BE102" s="145">
        <f>IF(N102="základní",J102,0)</f>
        <v>0</v>
      </c>
      <c r="BF102" s="145">
        <f>IF(N102="snížená",J102,0)</f>
        <v>0</v>
      </c>
      <c r="BG102" s="145">
        <f>IF(N102="zákl. přenesená",J102,0)</f>
        <v>0</v>
      </c>
      <c r="BH102" s="145">
        <f>IF(N102="sníž. přenesená",J102,0)</f>
        <v>0</v>
      </c>
      <c r="BI102" s="145">
        <f>IF(N102="nulová",J102,0)</f>
        <v>0</v>
      </c>
      <c r="BJ102" s="18" t="s">
        <v>22</v>
      </c>
      <c r="BK102" s="145">
        <f>ROUND(I102*H102,2)</f>
        <v>0</v>
      </c>
      <c r="BL102" s="18" t="s">
        <v>199</v>
      </c>
      <c r="BM102" s="144" t="s">
        <v>250</v>
      </c>
    </row>
    <row r="103" spans="2:65" s="1" customFormat="1" ht="19.2" x14ac:dyDescent="0.2">
      <c r="B103" s="33"/>
      <c r="D103" s="151" t="s">
        <v>929</v>
      </c>
      <c r="F103" s="178" t="s">
        <v>8004</v>
      </c>
      <c r="I103" s="148"/>
      <c r="L103" s="33"/>
      <c r="M103" s="149"/>
      <c r="T103" s="54"/>
      <c r="AT103" s="18" t="s">
        <v>929</v>
      </c>
      <c r="AU103" s="18" t="s">
        <v>22</v>
      </c>
    </row>
    <row r="104" spans="2:65" s="1" customFormat="1" ht="16.5" customHeight="1" x14ac:dyDescent="0.2">
      <c r="B104" s="33"/>
      <c r="C104" s="133" t="s">
        <v>199</v>
      </c>
      <c r="D104" s="133" t="s">
        <v>194</v>
      </c>
      <c r="E104" s="134" t="s">
        <v>8005</v>
      </c>
      <c r="F104" s="135" t="s">
        <v>8006</v>
      </c>
      <c r="G104" s="136" t="s">
        <v>869</v>
      </c>
      <c r="H104" s="137">
        <v>2</v>
      </c>
      <c r="I104" s="138"/>
      <c r="J104" s="139">
        <f>ROUND(I104*H104,2)</f>
        <v>0</v>
      </c>
      <c r="K104" s="135" t="s">
        <v>20</v>
      </c>
      <c r="L104" s="33"/>
      <c r="M104" s="140" t="s">
        <v>20</v>
      </c>
      <c r="N104" s="141" t="s">
        <v>51</v>
      </c>
      <c r="P104" s="142">
        <f>O104*H104</f>
        <v>0</v>
      </c>
      <c r="Q104" s="142">
        <v>0</v>
      </c>
      <c r="R104" s="142">
        <f>Q104*H104</f>
        <v>0</v>
      </c>
      <c r="S104" s="142">
        <v>0</v>
      </c>
      <c r="T104" s="143">
        <f>S104*H104</f>
        <v>0</v>
      </c>
      <c r="AR104" s="144" t="s">
        <v>199</v>
      </c>
      <c r="AT104" s="144" t="s">
        <v>194</v>
      </c>
      <c r="AU104" s="144" t="s">
        <v>22</v>
      </c>
      <c r="AY104" s="18" t="s">
        <v>192</v>
      </c>
      <c r="BE104" s="145">
        <f>IF(N104="základní",J104,0)</f>
        <v>0</v>
      </c>
      <c r="BF104" s="145">
        <f>IF(N104="snížená",J104,0)</f>
        <v>0</v>
      </c>
      <c r="BG104" s="145">
        <f>IF(N104="zákl. přenesená",J104,0)</f>
        <v>0</v>
      </c>
      <c r="BH104" s="145">
        <f>IF(N104="sníž. přenesená",J104,0)</f>
        <v>0</v>
      </c>
      <c r="BI104" s="145">
        <f>IF(N104="nulová",J104,0)</f>
        <v>0</v>
      </c>
      <c r="BJ104" s="18" t="s">
        <v>22</v>
      </c>
      <c r="BK104" s="145">
        <f>ROUND(I104*H104,2)</f>
        <v>0</v>
      </c>
      <c r="BL104" s="18" t="s">
        <v>199</v>
      </c>
      <c r="BM104" s="144" t="s">
        <v>266</v>
      </c>
    </row>
    <row r="105" spans="2:65" s="1" customFormat="1" ht="19.2" x14ac:dyDescent="0.2">
      <c r="B105" s="33"/>
      <c r="D105" s="151" t="s">
        <v>929</v>
      </c>
      <c r="F105" s="178" t="s">
        <v>8001</v>
      </c>
      <c r="I105" s="148"/>
      <c r="L105" s="33"/>
      <c r="M105" s="149"/>
      <c r="T105" s="54"/>
      <c r="AT105" s="18" t="s">
        <v>929</v>
      </c>
      <c r="AU105" s="18" t="s">
        <v>22</v>
      </c>
    </row>
    <row r="106" spans="2:65" s="1" customFormat="1" ht="21.75" customHeight="1" x14ac:dyDescent="0.2">
      <c r="B106" s="33"/>
      <c r="C106" s="133" t="s">
        <v>243</v>
      </c>
      <c r="D106" s="133" t="s">
        <v>194</v>
      </c>
      <c r="E106" s="134" t="s">
        <v>8007</v>
      </c>
      <c r="F106" s="135" t="s">
        <v>8008</v>
      </c>
      <c r="G106" s="136" t="s">
        <v>869</v>
      </c>
      <c r="H106" s="137">
        <v>1</v>
      </c>
      <c r="I106" s="138"/>
      <c r="J106" s="139">
        <f>ROUND(I106*H106,2)</f>
        <v>0</v>
      </c>
      <c r="K106" s="135" t="s">
        <v>20</v>
      </c>
      <c r="L106" s="33"/>
      <c r="M106" s="140" t="s">
        <v>20</v>
      </c>
      <c r="N106" s="141" t="s">
        <v>51</v>
      </c>
      <c r="P106" s="142">
        <f>O106*H106</f>
        <v>0</v>
      </c>
      <c r="Q106" s="142">
        <v>0</v>
      </c>
      <c r="R106" s="142">
        <f>Q106*H106</f>
        <v>0</v>
      </c>
      <c r="S106" s="142">
        <v>0</v>
      </c>
      <c r="T106" s="143">
        <f>S106*H106</f>
        <v>0</v>
      </c>
      <c r="AR106" s="144" t="s">
        <v>199</v>
      </c>
      <c r="AT106" s="144" t="s">
        <v>194</v>
      </c>
      <c r="AU106" s="144" t="s">
        <v>22</v>
      </c>
      <c r="AY106" s="18" t="s">
        <v>192</v>
      </c>
      <c r="BE106" s="145">
        <f>IF(N106="základní",J106,0)</f>
        <v>0</v>
      </c>
      <c r="BF106" s="145">
        <f>IF(N106="snížená",J106,0)</f>
        <v>0</v>
      </c>
      <c r="BG106" s="145">
        <f>IF(N106="zákl. přenesená",J106,0)</f>
        <v>0</v>
      </c>
      <c r="BH106" s="145">
        <f>IF(N106="sníž. přenesená",J106,0)</f>
        <v>0</v>
      </c>
      <c r="BI106" s="145">
        <f>IF(N106="nulová",J106,0)</f>
        <v>0</v>
      </c>
      <c r="BJ106" s="18" t="s">
        <v>22</v>
      </c>
      <c r="BK106" s="145">
        <f>ROUND(I106*H106,2)</f>
        <v>0</v>
      </c>
      <c r="BL106" s="18" t="s">
        <v>199</v>
      </c>
      <c r="BM106" s="144" t="s">
        <v>27</v>
      </c>
    </row>
    <row r="107" spans="2:65" s="1" customFormat="1" ht="19.2" x14ac:dyDescent="0.2">
      <c r="B107" s="33"/>
      <c r="D107" s="151" t="s">
        <v>929</v>
      </c>
      <c r="F107" s="178" t="s">
        <v>8009</v>
      </c>
      <c r="I107" s="148"/>
      <c r="L107" s="33"/>
      <c r="M107" s="149"/>
      <c r="T107" s="54"/>
      <c r="AT107" s="18" t="s">
        <v>929</v>
      </c>
      <c r="AU107" s="18" t="s">
        <v>22</v>
      </c>
    </row>
    <row r="108" spans="2:65" s="1" customFormat="1" ht="16.5" customHeight="1" x14ac:dyDescent="0.2">
      <c r="B108" s="33"/>
      <c r="C108" s="133" t="s">
        <v>250</v>
      </c>
      <c r="D108" s="133" t="s">
        <v>194</v>
      </c>
      <c r="E108" s="134" t="s">
        <v>8010</v>
      </c>
      <c r="F108" s="135" t="s">
        <v>8006</v>
      </c>
      <c r="G108" s="136" t="s">
        <v>869</v>
      </c>
      <c r="H108" s="137">
        <v>1</v>
      </c>
      <c r="I108" s="138"/>
      <c r="J108" s="139">
        <f>ROUND(I108*H108,2)</f>
        <v>0</v>
      </c>
      <c r="K108" s="135" t="s">
        <v>20</v>
      </c>
      <c r="L108" s="33"/>
      <c r="M108" s="140" t="s">
        <v>20</v>
      </c>
      <c r="N108" s="141" t="s">
        <v>51</v>
      </c>
      <c r="P108" s="142">
        <f>O108*H108</f>
        <v>0</v>
      </c>
      <c r="Q108" s="142">
        <v>0</v>
      </c>
      <c r="R108" s="142">
        <f>Q108*H108</f>
        <v>0</v>
      </c>
      <c r="S108" s="142">
        <v>0</v>
      </c>
      <c r="T108" s="143">
        <f>S108*H108</f>
        <v>0</v>
      </c>
      <c r="AR108" s="144" t="s">
        <v>199</v>
      </c>
      <c r="AT108" s="144" t="s">
        <v>194</v>
      </c>
      <c r="AU108" s="144" t="s">
        <v>22</v>
      </c>
      <c r="AY108" s="18" t="s">
        <v>192</v>
      </c>
      <c r="BE108" s="145">
        <f>IF(N108="základní",J108,0)</f>
        <v>0</v>
      </c>
      <c r="BF108" s="145">
        <f>IF(N108="snížená",J108,0)</f>
        <v>0</v>
      </c>
      <c r="BG108" s="145">
        <f>IF(N108="zákl. přenesená",J108,0)</f>
        <v>0</v>
      </c>
      <c r="BH108" s="145">
        <f>IF(N108="sníž. přenesená",J108,0)</f>
        <v>0</v>
      </c>
      <c r="BI108" s="145">
        <f>IF(N108="nulová",J108,0)</f>
        <v>0</v>
      </c>
      <c r="BJ108" s="18" t="s">
        <v>22</v>
      </c>
      <c r="BK108" s="145">
        <f>ROUND(I108*H108,2)</f>
        <v>0</v>
      </c>
      <c r="BL108" s="18" t="s">
        <v>199</v>
      </c>
      <c r="BM108" s="144" t="s">
        <v>8</v>
      </c>
    </row>
    <row r="109" spans="2:65" s="1" customFormat="1" ht="19.2" x14ac:dyDescent="0.2">
      <c r="B109" s="33"/>
      <c r="D109" s="151" t="s">
        <v>929</v>
      </c>
      <c r="F109" s="178" t="s">
        <v>8001</v>
      </c>
      <c r="I109" s="148"/>
      <c r="L109" s="33"/>
      <c r="M109" s="149"/>
      <c r="T109" s="54"/>
      <c r="AT109" s="18" t="s">
        <v>929</v>
      </c>
      <c r="AU109" s="18" t="s">
        <v>22</v>
      </c>
    </row>
    <row r="110" spans="2:65" s="1" customFormat="1" ht="24.15" customHeight="1" x14ac:dyDescent="0.2">
      <c r="B110" s="33"/>
      <c r="C110" s="133" t="s">
        <v>260</v>
      </c>
      <c r="D110" s="133" t="s">
        <v>194</v>
      </c>
      <c r="E110" s="134" t="s">
        <v>8011</v>
      </c>
      <c r="F110" s="135" t="s">
        <v>8012</v>
      </c>
      <c r="G110" s="136" t="s">
        <v>869</v>
      </c>
      <c r="H110" s="137">
        <v>1</v>
      </c>
      <c r="I110" s="138"/>
      <c r="J110" s="139">
        <f>ROUND(I110*H110,2)</f>
        <v>0</v>
      </c>
      <c r="K110" s="135" t="s">
        <v>20</v>
      </c>
      <c r="L110" s="33"/>
      <c r="M110" s="140" t="s">
        <v>20</v>
      </c>
      <c r="N110" s="141" t="s">
        <v>51</v>
      </c>
      <c r="P110" s="142">
        <f>O110*H110</f>
        <v>0</v>
      </c>
      <c r="Q110" s="142">
        <v>0</v>
      </c>
      <c r="R110" s="142">
        <f>Q110*H110</f>
        <v>0</v>
      </c>
      <c r="S110" s="142">
        <v>0</v>
      </c>
      <c r="T110" s="143">
        <f>S110*H110</f>
        <v>0</v>
      </c>
      <c r="AR110" s="144" t="s">
        <v>199</v>
      </c>
      <c r="AT110" s="144" t="s">
        <v>194</v>
      </c>
      <c r="AU110" s="144" t="s">
        <v>22</v>
      </c>
      <c r="AY110" s="18" t="s">
        <v>192</v>
      </c>
      <c r="BE110" s="145">
        <f>IF(N110="základní",J110,0)</f>
        <v>0</v>
      </c>
      <c r="BF110" s="145">
        <f>IF(N110="snížená",J110,0)</f>
        <v>0</v>
      </c>
      <c r="BG110" s="145">
        <f>IF(N110="zákl. přenesená",J110,0)</f>
        <v>0</v>
      </c>
      <c r="BH110" s="145">
        <f>IF(N110="sníž. přenesená",J110,0)</f>
        <v>0</v>
      </c>
      <c r="BI110" s="145">
        <f>IF(N110="nulová",J110,0)</f>
        <v>0</v>
      </c>
      <c r="BJ110" s="18" t="s">
        <v>22</v>
      </c>
      <c r="BK110" s="145">
        <f>ROUND(I110*H110,2)</f>
        <v>0</v>
      </c>
      <c r="BL110" s="18" t="s">
        <v>199</v>
      </c>
      <c r="BM110" s="144" t="s">
        <v>317</v>
      </c>
    </row>
    <row r="111" spans="2:65" s="1" customFormat="1" ht="19.2" x14ac:dyDescent="0.2">
      <c r="B111" s="33"/>
      <c r="D111" s="151" t="s">
        <v>929</v>
      </c>
      <c r="F111" s="178" t="s">
        <v>8013</v>
      </c>
      <c r="I111" s="148"/>
      <c r="L111" s="33"/>
      <c r="M111" s="149"/>
      <c r="T111" s="54"/>
      <c r="AT111" s="18" t="s">
        <v>929</v>
      </c>
      <c r="AU111" s="18" t="s">
        <v>22</v>
      </c>
    </row>
    <row r="112" spans="2:65" s="1" customFormat="1" ht="16.5" customHeight="1" x14ac:dyDescent="0.2">
      <c r="B112" s="33"/>
      <c r="C112" s="133" t="s">
        <v>266</v>
      </c>
      <c r="D112" s="133" t="s">
        <v>194</v>
      </c>
      <c r="E112" s="134" t="s">
        <v>8014</v>
      </c>
      <c r="F112" s="135" t="s">
        <v>8006</v>
      </c>
      <c r="G112" s="136" t="s">
        <v>869</v>
      </c>
      <c r="H112" s="137">
        <v>1</v>
      </c>
      <c r="I112" s="138"/>
      <c r="J112" s="139">
        <f>ROUND(I112*H112,2)</f>
        <v>0</v>
      </c>
      <c r="K112" s="135" t="s">
        <v>20</v>
      </c>
      <c r="L112" s="33"/>
      <c r="M112" s="140" t="s">
        <v>20</v>
      </c>
      <c r="N112" s="141" t="s">
        <v>51</v>
      </c>
      <c r="P112" s="142">
        <f>O112*H112</f>
        <v>0</v>
      </c>
      <c r="Q112" s="142">
        <v>0</v>
      </c>
      <c r="R112" s="142">
        <f>Q112*H112</f>
        <v>0</v>
      </c>
      <c r="S112" s="142">
        <v>0</v>
      </c>
      <c r="T112" s="143">
        <f>S112*H112</f>
        <v>0</v>
      </c>
      <c r="AR112" s="144" t="s">
        <v>199</v>
      </c>
      <c r="AT112" s="144" t="s">
        <v>194</v>
      </c>
      <c r="AU112" s="144" t="s">
        <v>22</v>
      </c>
      <c r="AY112" s="18" t="s">
        <v>192</v>
      </c>
      <c r="BE112" s="145">
        <f>IF(N112="základní",J112,0)</f>
        <v>0</v>
      </c>
      <c r="BF112" s="145">
        <f>IF(N112="snížená",J112,0)</f>
        <v>0</v>
      </c>
      <c r="BG112" s="145">
        <f>IF(N112="zákl. přenesená",J112,0)</f>
        <v>0</v>
      </c>
      <c r="BH112" s="145">
        <f>IF(N112="sníž. přenesená",J112,0)</f>
        <v>0</v>
      </c>
      <c r="BI112" s="145">
        <f>IF(N112="nulová",J112,0)</f>
        <v>0</v>
      </c>
      <c r="BJ112" s="18" t="s">
        <v>22</v>
      </c>
      <c r="BK112" s="145">
        <f>ROUND(I112*H112,2)</f>
        <v>0</v>
      </c>
      <c r="BL112" s="18" t="s">
        <v>199</v>
      </c>
      <c r="BM112" s="144" t="s">
        <v>350</v>
      </c>
    </row>
    <row r="113" spans="2:65" s="1" customFormat="1" ht="19.2" x14ac:dyDescent="0.2">
      <c r="B113" s="33"/>
      <c r="D113" s="151" t="s">
        <v>929</v>
      </c>
      <c r="F113" s="178" t="s">
        <v>8001</v>
      </c>
      <c r="I113" s="148"/>
      <c r="L113" s="33"/>
      <c r="M113" s="149"/>
      <c r="T113" s="54"/>
      <c r="AT113" s="18" t="s">
        <v>929</v>
      </c>
      <c r="AU113" s="18" t="s">
        <v>22</v>
      </c>
    </row>
    <row r="114" spans="2:65" s="1" customFormat="1" ht="24.15" customHeight="1" x14ac:dyDescent="0.2">
      <c r="B114" s="33"/>
      <c r="C114" s="133" t="s">
        <v>208</v>
      </c>
      <c r="D114" s="133" t="s">
        <v>194</v>
      </c>
      <c r="E114" s="134" t="s">
        <v>8015</v>
      </c>
      <c r="F114" s="135" t="s">
        <v>8016</v>
      </c>
      <c r="G114" s="136" t="s">
        <v>869</v>
      </c>
      <c r="H114" s="137">
        <v>1</v>
      </c>
      <c r="I114" s="138"/>
      <c r="J114" s="139">
        <f>ROUND(I114*H114,2)</f>
        <v>0</v>
      </c>
      <c r="K114" s="135" t="s">
        <v>20</v>
      </c>
      <c r="L114" s="33"/>
      <c r="M114" s="140" t="s">
        <v>20</v>
      </c>
      <c r="N114" s="141" t="s">
        <v>51</v>
      </c>
      <c r="P114" s="142">
        <f>O114*H114</f>
        <v>0</v>
      </c>
      <c r="Q114" s="142">
        <v>0</v>
      </c>
      <c r="R114" s="142">
        <f>Q114*H114</f>
        <v>0</v>
      </c>
      <c r="S114" s="142">
        <v>0</v>
      </c>
      <c r="T114" s="143">
        <f>S114*H114</f>
        <v>0</v>
      </c>
      <c r="AR114" s="144" t="s">
        <v>199</v>
      </c>
      <c r="AT114" s="144" t="s">
        <v>194</v>
      </c>
      <c r="AU114" s="144" t="s">
        <v>22</v>
      </c>
      <c r="AY114" s="18" t="s">
        <v>192</v>
      </c>
      <c r="BE114" s="145">
        <f>IF(N114="základní",J114,0)</f>
        <v>0</v>
      </c>
      <c r="BF114" s="145">
        <f>IF(N114="snížená",J114,0)</f>
        <v>0</v>
      </c>
      <c r="BG114" s="145">
        <f>IF(N114="zákl. přenesená",J114,0)</f>
        <v>0</v>
      </c>
      <c r="BH114" s="145">
        <f>IF(N114="sníž. přenesená",J114,0)</f>
        <v>0</v>
      </c>
      <c r="BI114" s="145">
        <f>IF(N114="nulová",J114,0)</f>
        <v>0</v>
      </c>
      <c r="BJ114" s="18" t="s">
        <v>22</v>
      </c>
      <c r="BK114" s="145">
        <f>ROUND(I114*H114,2)</f>
        <v>0</v>
      </c>
      <c r="BL114" s="18" t="s">
        <v>199</v>
      </c>
      <c r="BM114" s="144" t="s">
        <v>370</v>
      </c>
    </row>
    <row r="115" spans="2:65" s="1" customFormat="1" ht="19.2" x14ac:dyDescent="0.2">
      <c r="B115" s="33"/>
      <c r="D115" s="151" t="s">
        <v>929</v>
      </c>
      <c r="F115" s="178" t="s">
        <v>8017</v>
      </c>
      <c r="I115" s="148"/>
      <c r="L115" s="33"/>
      <c r="M115" s="149"/>
      <c r="T115" s="54"/>
      <c r="AT115" s="18" t="s">
        <v>929</v>
      </c>
      <c r="AU115" s="18" t="s">
        <v>22</v>
      </c>
    </row>
    <row r="116" spans="2:65" s="1" customFormat="1" ht="16.5" customHeight="1" x14ac:dyDescent="0.2">
      <c r="B116" s="33"/>
      <c r="C116" s="133" t="s">
        <v>27</v>
      </c>
      <c r="D116" s="133" t="s">
        <v>194</v>
      </c>
      <c r="E116" s="134" t="s">
        <v>8018</v>
      </c>
      <c r="F116" s="135" t="s">
        <v>8006</v>
      </c>
      <c r="G116" s="136" t="s">
        <v>869</v>
      </c>
      <c r="H116" s="137">
        <v>1</v>
      </c>
      <c r="I116" s="138"/>
      <c r="J116" s="139">
        <f>ROUND(I116*H116,2)</f>
        <v>0</v>
      </c>
      <c r="K116" s="135" t="s">
        <v>20</v>
      </c>
      <c r="L116" s="33"/>
      <c r="M116" s="140" t="s">
        <v>20</v>
      </c>
      <c r="N116" s="141" t="s">
        <v>51</v>
      </c>
      <c r="P116" s="142">
        <f>O116*H116</f>
        <v>0</v>
      </c>
      <c r="Q116" s="142">
        <v>0</v>
      </c>
      <c r="R116" s="142">
        <f>Q116*H116</f>
        <v>0</v>
      </c>
      <c r="S116" s="142">
        <v>0</v>
      </c>
      <c r="T116" s="143">
        <f>S116*H116</f>
        <v>0</v>
      </c>
      <c r="AR116" s="144" t="s">
        <v>199</v>
      </c>
      <c r="AT116" s="144" t="s">
        <v>194</v>
      </c>
      <c r="AU116" s="144" t="s">
        <v>22</v>
      </c>
      <c r="AY116" s="18" t="s">
        <v>192</v>
      </c>
      <c r="BE116" s="145">
        <f>IF(N116="základní",J116,0)</f>
        <v>0</v>
      </c>
      <c r="BF116" s="145">
        <f>IF(N116="snížená",J116,0)</f>
        <v>0</v>
      </c>
      <c r="BG116" s="145">
        <f>IF(N116="zákl. přenesená",J116,0)</f>
        <v>0</v>
      </c>
      <c r="BH116" s="145">
        <f>IF(N116="sníž. přenesená",J116,0)</f>
        <v>0</v>
      </c>
      <c r="BI116" s="145">
        <f>IF(N116="nulová",J116,0)</f>
        <v>0</v>
      </c>
      <c r="BJ116" s="18" t="s">
        <v>22</v>
      </c>
      <c r="BK116" s="145">
        <f>ROUND(I116*H116,2)</f>
        <v>0</v>
      </c>
      <c r="BL116" s="18" t="s">
        <v>199</v>
      </c>
      <c r="BM116" s="144" t="s">
        <v>380</v>
      </c>
    </row>
    <row r="117" spans="2:65" s="1" customFormat="1" ht="19.2" x14ac:dyDescent="0.2">
      <c r="B117" s="33"/>
      <c r="D117" s="151" t="s">
        <v>929</v>
      </c>
      <c r="F117" s="178" t="s">
        <v>8001</v>
      </c>
      <c r="I117" s="148"/>
      <c r="L117" s="33"/>
      <c r="M117" s="149"/>
      <c r="T117" s="54"/>
      <c r="AT117" s="18" t="s">
        <v>929</v>
      </c>
      <c r="AU117" s="18" t="s">
        <v>22</v>
      </c>
    </row>
    <row r="118" spans="2:65" s="1" customFormat="1" ht="24.15" customHeight="1" x14ac:dyDescent="0.2">
      <c r="B118" s="33"/>
      <c r="C118" s="133" t="s">
        <v>121</v>
      </c>
      <c r="D118" s="133" t="s">
        <v>194</v>
      </c>
      <c r="E118" s="134" t="s">
        <v>8019</v>
      </c>
      <c r="F118" s="135" t="s">
        <v>8020</v>
      </c>
      <c r="G118" s="136" t="s">
        <v>869</v>
      </c>
      <c r="H118" s="137">
        <v>2</v>
      </c>
      <c r="I118" s="138"/>
      <c r="J118" s="139">
        <f>ROUND(I118*H118,2)</f>
        <v>0</v>
      </c>
      <c r="K118" s="135" t="s">
        <v>20</v>
      </c>
      <c r="L118" s="33"/>
      <c r="M118" s="140" t="s">
        <v>20</v>
      </c>
      <c r="N118" s="141" t="s">
        <v>51</v>
      </c>
      <c r="P118" s="142">
        <f>O118*H118</f>
        <v>0</v>
      </c>
      <c r="Q118" s="142">
        <v>0</v>
      </c>
      <c r="R118" s="142">
        <f>Q118*H118</f>
        <v>0</v>
      </c>
      <c r="S118" s="142">
        <v>0</v>
      </c>
      <c r="T118" s="143">
        <f>S118*H118</f>
        <v>0</v>
      </c>
      <c r="AR118" s="144" t="s">
        <v>199</v>
      </c>
      <c r="AT118" s="144" t="s">
        <v>194</v>
      </c>
      <c r="AU118" s="144" t="s">
        <v>22</v>
      </c>
      <c r="AY118" s="18" t="s">
        <v>192</v>
      </c>
      <c r="BE118" s="145">
        <f>IF(N118="základní",J118,0)</f>
        <v>0</v>
      </c>
      <c r="BF118" s="145">
        <f>IF(N118="snížená",J118,0)</f>
        <v>0</v>
      </c>
      <c r="BG118" s="145">
        <f>IF(N118="zákl. přenesená",J118,0)</f>
        <v>0</v>
      </c>
      <c r="BH118" s="145">
        <f>IF(N118="sníž. přenesená",J118,0)</f>
        <v>0</v>
      </c>
      <c r="BI118" s="145">
        <f>IF(N118="nulová",J118,0)</f>
        <v>0</v>
      </c>
      <c r="BJ118" s="18" t="s">
        <v>22</v>
      </c>
      <c r="BK118" s="145">
        <f>ROUND(I118*H118,2)</f>
        <v>0</v>
      </c>
      <c r="BL118" s="18" t="s">
        <v>199</v>
      </c>
      <c r="BM118" s="144" t="s">
        <v>395</v>
      </c>
    </row>
    <row r="119" spans="2:65" s="1" customFormat="1" ht="19.2" x14ac:dyDescent="0.2">
      <c r="B119" s="33"/>
      <c r="D119" s="151" t="s">
        <v>929</v>
      </c>
      <c r="F119" s="178" t="s">
        <v>8021</v>
      </c>
      <c r="I119" s="148"/>
      <c r="L119" s="33"/>
      <c r="M119" s="149"/>
      <c r="T119" s="54"/>
      <c r="AT119" s="18" t="s">
        <v>929</v>
      </c>
      <c r="AU119" s="18" t="s">
        <v>22</v>
      </c>
    </row>
    <row r="120" spans="2:65" s="1" customFormat="1" ht="16.5" customHeight="1" x14ac:dyDescent="0.2">
      <c r="B120" s="33"/>
      <c r="C120" s="133" t="s">
        <v>8</v>
      </c>
      <c r="D120" s="133" t="s">
        <v>194</v>
      </c>
      <c r="E120" s="134" t="s">
        <v>8022</v>
      </c>
      <c r="F120" s="135" t="s">
        <v>8006</v>
      </c>
      <c r="G120" s="136" t="s">
        <v>869</v>
      </c>
      <c r="H120" s="137">
        <v>2</v>
      </c>
      <c r="I120" s="138"/>
      <c r="J120" s="139">
        <f>ROUND(I120*H120,2)</f>
        <v>0</v>
      </c>
      <c r="K120" s="135" t="s">
        <v>20</v>
      </c>
      <c r="L120" s="33"/>
      <c r="M120" s="140" t="s">
        <v>20</v>
      </c>
      <c r="N120" s="141" t="s">
        <v>51</v>
      </c>
      <c r="P120" s="142">
        <f>O120*H120</f>
        <v>0</v>
      </c>
      <c r="Q120" s="142">
        <v>0</v>
      </c>
      <c r="R120" s="142">
        <f>Q120*H120</f>
        <v>0</v>
      </c>
      <c r="S120" s="142">
        <v>0</v>
      </c>
      <c r="T120" s="143">
        <f>S120*H120</f>
        <v>0</v>
      </c>
      <c r="AR120" s="144" t="s">
        <v>199</v>
      </c>
      <c r="AT120" s="144" t="s">
        <v>194</v>
      </c>
      <c r="AU120" s="144" t="s">
        <v>22</v>
      </c>
      <c r="AY120" s="18" t="s">
        <v>192</v>
      </c>
      <c r="BE120" s="145">
        <f>IF(N120="základní",J120,0)</f>
        <v>0</v>
      </c>
      <c r="BF120" s="145">
        <f>IF(N120="snížená",J120,0)</f>
        <v>0</v>
      </c>
      <c r="BG120" s="145">
        <f>IF(N120="zákl. přenesená",J120,0)</f>
        <v>0</v>
      </c>
      <c r="BH120" s="145">
        <f>IF(N120="sníž. přenesená",J120,0)</f>
        <v>0</v>
      </c>
      <c r="BI120" s="145">
        <f>IF(N120="nulová",J120,0)</f>
        <v>0</v>
      </c>
      <c r="BJ120" s="18" t="s">
        <v>22</v>
      </c>
      <c r="BK120" s="145">
        <f>ROUND(I120*H120,2)</f>
        <v>0</v>
      </c>
      <c r="BL120" s="18" t="s">
        <v>199</v>
      </c>
      <c r="BM120" s="144" t="s">
        <v>422</v>
      </c>
    </row>
    <row r="121" spans="2:65" s="1" customFormat="1" ht="19.2" x14ac:dyDescent="0.2">
      <c r="B121" s="33"/>
      <c r="D121" s="151" t="s">
        <v>929</v>
      </c>
      <c r="F121" s="178" t="s">
        <v>8001</v>
      </c>
      <c r="I121" s="148"/>
      <c r="L121" s="33"/>
      <c r="M121" s="149"/>
      <c r="T121" s="54"/>
      <c r="AT121" s="18" t="s">
        <v>929</v>
      </c>
      <c r="AU121" s="18" t="s">
        <v>22</v>
      </c>
    </row>
    <row r="122" spans="2:65" s="1" customFormat="1" ht="24.15" customHeight="1" x14ac:dyDescent="0.2">
      <c r="B122" s="33"/>
      <c r="C122" s="133" t="s">
        <v>311</v>
      </c>
      <c r="D122" s="133" t="s">
        <v>194</v>
      </c>
      <c r="E122" s="134" t="s">
        <v>8023</v>
      </c>
      <c r="F122" s="135" t="s">
        <v>8024</v>
      </c>
      <c r="G122" s="136" t="s">
        <v>869</v>
      </c>
      <c r="H122" s="137">
        <v>1</v>
      </c>
      <c r="I122" s="138"/>
      <c r="J122" s="139">
        <f>ROUND(I122*H122,2)</f>
        <v>0</v>
      </c>
      <c r="K122" s="135" t="s">
        <v>20</v>
      </c>
      <c r="L122" s="33"/>
      <c r="M122" s="140" t="s">
        <v>20</v>
      </c>
      <c r="N122" s="141" t="s">
        <v>51</v>
      </c>
      <c r="P122" s="142">
        <f>O122*H122</f>
        <v>0</v>
      </c>
      <c r="Q122" s="142">
        <v>0</v>
      </c>
      <c r="R122" s="142">
        <f>Q122*H122</f>
        <v>0</v>
      </c>
      <c r="S122" s="142">
        <v>0</v>
      </c>
      <c r="T122" s="143">
        <f>S122*H122</f>
        <v>0</v>
      </c>
      <c r="AR122" s="144" t="s">
        <v>199</v>
      </c>
      <c r="AT122" s="144" t="s">
        <v>194</v>
      </c>
      <c r="AU122" s="144" t="s">
        <v>22</v>
      </c>
      <c r="AY122" s="18" t="s">
        <v>192</v>
      </c>
      <c r="BE122" s="145">
        <f>IF(N122="základní",J122,0)</f>
        <v>0</v>
      </c>
      <c r="BF122" s="145">
        <f>IF(N122="snížená",J122,0)</f>
        <v>0</v>
      </c>
      <c r="BG122" s="145">
        <f>IF(N122="zákl. přenesená",J122,0)</f>
        <v>0</v>
      </c>
      <c r="BH122" s="145">
        <f>IF(N122="sníž. přenesená",J122,0)</f>
        <v>0</v>
      </c>
      <c r="BI122" s="145">
        <f>IF(N122="nulová",J122,0)</f>
        <v>0</v>
      </c>
      <c r="BJ122" s="18" t="s">
        <v>22</v>
      </c>
      <c r="BK122" s="145">
        <f>ROUND(I122*H122,2)</f>
        <v>0</v>
      </c>
      <c r="BL122" s="18" t="s">
        <v>199</v>
      </c>
      <c r="BM122" s="144" t="s">
        <v>444</v>
      </c>
    </row>
    <row r="123" spans="2:65" s="1" customFormat="1" ht="19.2" x14ac:dyDescent="0.2">
      <c r="B123" s="33"/>
      <c r="D123" s="151" t="s">
        <v>929</v>
      </c>
      <c r="F123" s="178" t="s">
        <v>8025</v>
      </c>
      <c r="I123" s="148"/>
      <c r="L123" s="33"/>
      <c r="M123" s="149"/>
      <c r="T123" s="54"/>
      <c r="AT123" s="18" t="s">
        <v>929</v>
      </c>
      <c r="AU123" s="18" t="s">
        <v>22</v>
      </c>
    </row>
    <row r="124" spans="2:65" s="1" customFormat="1" ht="16.5" customHeight="1" x14ac:dyDescent="0.2">
      <c r="B124" s="33"/>
      <c r="C124" s="133" t="s">
        <v>317</v>
      </c>
      <c r="D124" s="133" t="s">
        <v>194</v>
      </c>
      <c r="E124" s="134" t="s">
        <v>8026</v>
      </c>
      <c r="F124" s="135" t="s">
        <v>8006</v>
      </c>
      <c r="G124" s="136" t="s">
        <v>869</v>
      </c>
      <c r="H124" s="137">
        <v>1</v>
      </c>
      <c r="I124" s="138"/>
      <c r="J124" s="139">
        <f>ROUND(I124*H124,2)</f>
        <v>0</v>
      </c>
      <c r="K124" s="135" t="s">
        <v>20</v>
      </c>
      <c r="L124" s="33"/>
      <c r="M124" s="140" t="s">
        <v>20</v>
      </c>
      <c r="N124" s="141" t="s">
        <v>51</v>
      </c>
      <c r="P124" s="142">
        <f>O124*H124</f>
        <v>0</v>
      </c>
      <c r="Q124" s="142">
        <v>0</v>
      </c>
      <c r="R124" s="142">
        <f>Q124*H124</f>
        <v>0</v>
      </c>
      <c r="S124" s="142">
        <v>0</v>
      </c>
      <c r="T124" s="143">
        <f>S124*H124</f>
        <v>0</v>
      </c>
      <c r="AR124" s="144" t="s">
        <v>199</v>
      </c>
      <c r="AT124" s="144" t="s">
        <v>194</v>
      </c>
      <c r="AU124" s="144" t="s">
        <v>22</v>
      </c>
      <c r="AY124" s="18" t="s">
        <v>192</v>
      </c>
      <c r="BE124" s="145">
        <f>IF(N124="základní",J124,0)</f>
        <v>0</v>
      </c>
      <c r="BF124" s="145">
        <f>IF(N124="snížená",J124,0)</f>
        <v>0</v>
      </c>
      <c r="BG124" s="145">
        <f>IF(N124="zákl. přenesená",J124,0)</f>
        <v>0</v>
      </c>
      <c r="BH124" s="145">
        <f>IF(N124="sníž. přenesená",J124,0)</f>
        <v>0</v>
      </c>
      <c r="BI124" s="145">
        <f>IF(N124="nulová",J124,0)</f>
        <v>0</v>
      </c>
      <c r="BJ124" s="18" t="s">
        <v>22</v>
      </c>
      <c r="BK124" s="145">
        <f>ROUND(I124*H124,2)</f>
        <v>0</v>
      </c>
      <c r="BL124" s="18" t="s">
        <v>199</v>
      </c>
      <c r="BM124" s="144" t="s">
        <v>459</v>
      </c>
    </row>
    <row r="125" spans="2:65" s="1" customFormat="1" ht="19.2" x14ac:dyDescent="0.2">
      <c r="B125" s="33"/>
      <c r="D125" s="151" t="s">
        <v>929</v>
      </c>
      <c r="F125" s="178" t="s">
        <v>8001</v>
      </c>
      <c r="I125" s="148"/>
      <c r="L125" s="33"/>
      <c r="M125" s="149"/>
      <c r="T125" s="54"/>
      <c r="AT125" s="18" t="s">
        <v>929</v>
      </c>
      <c r="AU125" s="18" t="s">
        <v>22</v>
      </c>
    </row>
    <row r="126" spans="2:65" s="1" customFormat="1" ht="24.15" customHeight="1" x14ac:dyDescent="0.2">
      <c r="B126" s="33"/>
      <c r="C126" s="133" t="s">
        <v>324</v>
      </c>
      <c r="D126" s="133" t="s">
        <v>194</v>
      </c>
      <c r="E126" s="134" t="s">
        <v>8027</v>
      </c>
      <c r="F126" s="135" t="s">
        <v>8028</v>
      </c>
      <c r="G126" s="136" t="s">
        <v>869</v>
      </c>
      <c r="H126" s="137">
        <v>1</v>
      </c>
      <c r="I126" s="138"/>
      <c r="J126" s="139">
        <f>ROUND(I126*H126,2)</f>
        <v>0</v>
      </c>
      <c r="K126" s="135" t="s">
        <v>20</v>
      </c>
      <c r="L126" s="33"/>
      <c r="M126" s="140" t="s">
        <v>20</v>
      </c>
      <c r="N126" s="141" t="s">
        <v>51</v>
      </c>
      <c r="P126" s="142">
        <f>O126*H126</f>
        <v>0</v>
      </c>
      <c r="Q126" s="142">
        <v>0</v>
      </c>
      <c r="R126" s="142">
        <f>Q126*H126</f>
        <v>0</v>
      </c>
      <c r="S126" s="142">
        <v>0</v>
      </c>
      <c r="T126" s="143">
        <f>S126*H126</f>
        <v>0</v>
      </c>
      <c r="AR126" s="144" t="s">
        <v>199</v>
      </c>
      <c r="AT126" s="144" t="s">
        <v>194</v>
      </c>
      <c r="AU126" s="144" t="s">
        <v>22</v>
      </c>
      <c r="AY126" s="18" t="s">
        <v>192</v>
      </c>
      <c r="BE126" s="145">
        <f>IF(N126="základní",J126,0)</f>
        <v>0</v>
      </c>
      <c r="BF126" s="145">
        <f>IF(N126="snížená",J126,0)</f>
        <v>0</v>
      </c>
      <c r="BG126" s="145">
        <f>IF(N126="zákl. přenesená",J126,0)</f>
        <v>0</v>
      </c>
      <c r="BH126" s="145">
        <f>IF(N126="sníž. přenesená",J126,0)</f>
        <v>0</v>
      </c>
      <c r="BI126" s="145">
        <f>IF(N126="nulová",J126,0)</f>
        <v>0</v>
      </c>
      <c r="BJ126" s="18" t="s">
        <v>22</v>
      </c>
      <c r="BK126" s="145">
        <f>ROUND(I126*H126,2)</f>
        <v>0</v>
      </c>
      <c r="BL126" s="18" t="s">
        <v>199</v>
      </c>
      <c r="BM126" s="144" t="s">
        <v>475</v>
      </c>
    </row>
    <row r="127" spans="2:65" s="1" customFormat="1" ht="19.2" x14ac:dyDescent="0.2">
      <c r="B127" s="33"/>
      <c r="D127" s="151" t="s">
        <v>929</v>
      </c>
      <c r="F127" s="178" t="s">
        <v>8029</v>
      </c>
      <c r="I127" s="148"/>
      <c r="L127" s="33"/>
      <c r="M127" s="149"/>
      <c r="T127" s="54"/>
      <c r="AT127" s="18" t="s">
        <v>929</v>
      </c>
      <c r="AU127" s="18" t="s">
        <v>22</v>
      </c>
    </row>
    <row r="128" spans="2:65" s="1" customFormat="1" ht="16.5" customHeight="1" x14ac:dyDescent="0.2">
      <c r="B128" s="33"/>
      <c r="C128" s="133" t="s">
        <v>350</v>
      </c>
      <c r="D128" s="133" t="s">
        <v>194</v>
      </c>
      <c r="E128" s="134" t="s">
        <v>8030</v>
      </c>
      <c r="F128" s="135" t="s">
        <v>8006</v>
      </c>
      <c r="G128" s="136" t="s">
        <v>869</v>
      </c>
      <c r="H128" s="137">
        <v>1</v>
      </c>
      <c r="I128" s="138"/>
      <c r="J128" s="139">
        <f>ROUND(I128*H128,2)</f>
        <v>0</v>
      </c>
      <c r="K128" s="135" t="s">
        <v>20</v>
      </c>
      <c r="L128" s="33"/>
      <c r="M128" s="140" t="s">
        <v>20</v>
      </c>
      <c r="N128" s="141" t="s">
        <v>51</v>
      </c>
      <c r="P128" s="142">
        <f>O128*H128</f>
        <v>0</v>
      </c>
      <c r="Q128" s="142">
        <v>0</v>
      </c>
      <c r="R128" s="142">
        <f>Q128*H128</f>
        <v>0</v>
      </c>
      <c r="S128" s="142">
        <v>0</v>
      </c>
      <c r="T128" s="143">
        <f>S128*H128</f>
        <v>0</v>
      </c>
      <c r="AR128" s="144" t="s">
        <v>199</v>
      </c>
      <c r="AT128" s="144" t="s">
        <v>194</v>
      </c>
      <c r="AU128" s="144" t="s">
        <v>22</v>
      </c>
      <c r="AY128" s="18" t="s">
        <v>192</v>
      </c>
      <c r="BE128" s="145">
        <f>IF(N128="základní",J128,0)</f>
        <v>0</v>
      </c>
      <c r="BF128" s="145">
        <f>IF(N128="snížená",J128,0)</f>
        <v>0</v>
      </c>
      <c r="BG128" s="145">
        <f>IF(N128="zákl. přenesená",J128,0)</f>
        <v>0</v>
      </c>
      <c r="BH128" s="145">
        <f>IF(N128="sníž. přenesená",J128,0)</f>
        <v>0</v>
      </c>
      <c r="BI128" s="145">
        <f>IF(N128="nulová",J128,0)</f>
        <v>0</v>
      </c>
      <c r="BJ128" s="18" t="s">
        <v>22</v>
      </c>
      <c r="BK128" s="145">
        <f>ROUND(I128*H128,2)</f>
        <v>0</v>
      </c>
      <c r="BL128" s="18" t="s">
        <v>199</v>
      </c>
      <c r="BM128" s="144" t="s">
        <v>490</v>
      </c>
    </row>
    <row r="129" spans="2:65" s="1" customFormat="1" ht="19.2" x14ac:dyDescent="0.2">
      <c r="B129" s="33"/>
      <c r="D129" s="151" t="s">
        <v>929</v>
      </c>
      <c r="F129" s="178" t="s">
        <v>8001</v>
      </c>
      <c r="I129" s="148"/>
      <c r="L129" s="33"/>
      <c r="M129" s="149"/>
      <c r="T129" s="54"/>
      <c r="AT129" s="18" t="s">
        <v>929</v>
      </c>
      <c r="AU129" s="18" t="s">
        <v>22</v>
      </c>
    </row>
    <row r="130" spans="2:65" s="1" customFormat="1" ht="24.15" customHeight="1" x14ac:dyDescent="0.2">
      <c r="B130" s="33"/>
      <c r="C130" s="133" t="s">
        <v>364</v>
      </c>
      <c r="D130" s="133" t="s">
        <v>194</v>
      </c>
      <c r="E130" s="134" t="s">
        <v>8031</v>
      </c>
      <c r="F130" s="135" t="s">
        <v>8032</v>
      </c>
      <c r="G130" s="136" t="s">
        <v>869</v>
      </c>
      <c r="H130" s="137">
        <v>1</v>
      </c>
      <c r="I130" s="138"/>
      <c r="J130" s="139">
        <f>ROUND(I130*H130,2)</f>
        <v>0</v>
      </c>
      <c r="K130" s="135" t="s">
        <v>20</v>
      </c>
      <c r="L130" s="33"/>
      <c r="M130" s="140" t="s">
        <v>20</v>
      </c>
      <c r="N130" s="141" t="s">
        <v>51</v>
      </c>
      <c r="P130" s="142">
        <f>O130*H130</f>
        <v>0</v>
      </c>
      <c r="Q130" s="142">
        <v>0</v>
      </c>
      <c r="R130" s="142">
        <f>Q130*H130</f>
        <v>0</v>
      </c>
      <c r="S130" s="142">
        <v>0</v>
      </c>
      <c r="T130" s="143">
        <f>S130*H130</f>
        <v>0</v>
      </c>
      <c r="AR130" s="144" t="s">
        <v>199</v>
      </c>
      <c r="AT130" s="144" t="s">
        <v>194</v>
      </c>
      <c r="AU130" s="144" t="s">
        <v>22</v>
      </c>
      <c r="AY130" s="18" t="s">
        <v>192</v>
      </c>
      <c r="BE130" s="145">
        <f>IF(N130="základní",J130,0)</f>
        <v>0</v>
      </c>
      <c r="BF130" s="145">
        <f>IF(N130="snížená",J130,0)</f>
        <v>0</v>
      </c>
      <c r="BG130" s="145">
        <f>IF(N130="zákl. přenesená",J130,0)</f>
        <v>0</v>
      </c>
      <c r="BH130" s="145">
        <f>IF(N130="sníž. přenesená",J130,0)</f>
        <v>0</v>
      </c>
      <c r="BI130" s="145">
        <f>IF(N130="nulová",J130,0)</f>
        <v>0</v>
      </c>
      <c r="BJ130" s="18" t="s">
        <v>22</v>
      </c>
      <c r="BK130" s="145">
        <f>ROUND(I130*H130,2)</f>
        <v>0</v>
      </c>
      <c r="BL130" s="18" t="s">
        <v>199</v>
      </c>
      <c r="BM130" s="144" t="s">
        <v>506</v>
      </c>
    </row>
    <row r="131" spans="2:65" s="1" customFormat="1" ht="19.2" x14ac:dyDescent="0.2">
      <c r="B131" s="33"/>
      <c r="D131" s="151" t="s">
        <v>929</v>
      </c>
      <c r="F131" s="178" t="s">
        <v>8033</v>
      </c>
      <c r="I131" s="148"/>
      <c r="L131" s="33"/>
      <c r="M131" s="149"/>
      <c r="T131" s="54"/>
      <c r="AT131" s="18" t="s">
        <v>929</v>
      </c>
      <c r="AU131" s="18" t="s">
        <v>22</v>
      </c>
    </row>
    <row r="132" spans="2:65" s="1" customFormat="1" ht="16.5" customHeight="1" x14ac:dyDescent="0.2">
      <c r="B132" s="33"/>
      <c r="C132" s="133" t="s">
        <v>370</v>
      </c>
      <c r="D132" s="133" t="s">
        <v>194</v>
      </c>
      <c r="E132" s="134" t="s">
        <v>8034</v>
      </c>
      <c r="F132" s="135" t="s">
        <v>8035</v>
      </c>
      <c r="G132" s="136" t="s">
        <v>869</v>
      </c>
      <c r="H132" s="137">
        <v>1</v>
      </c>
      <c r="I132" s="138"/>
      <c r="J132" s="139">
        <f>ROUND(I132*H132,2)</f>
        <v>0</v>
      </c>
      <c r="K132" s="135" t="s">
        <v>20</v>
      </c>
      <c r="L132" s="33"/>
      <c r="M132" s="140" t="s">
        <v>20</v>
      </c>
      <c r="N132" s="141" t="s">
        <v>51</v>
      </c>
      <c r="P132" s="142">
        <f>O132*H132</f>
        <v>0</v>
      </c>
      <c r="Q132" s="142">
        <v>0</v>
      </c>
      <c r="R132" s="142">
        <f>Q132*H132</f>
        <v>0</v>
      </c>
      <c r="S132" s="142">
        <v>0</v>
      </c>
      <c r="T132" s="143">
        <f>S132*H132</f>
        <v>0</v>
      </c>
      <c r="AR132" s="144" t="s">
        <v>199</v>
      </c>
      <c r="AT132" s="144" t="s">
        <v>194</v>
      </c>
      <c r="AU132" s="144" t="s">
        <v>22</v>
      </c>
      <c r="AY132" s="18" t="s">
        <v>192</v>
      </c>
      <c r="BE132" s="145">
        <f>IF(N132="základní",J132,0)</f>
        <v>0</v>
      </c>
      <c r="BF132" s="145">
        <f>IF(N132="snížená",J132,0)</f>
        <v>0</v>
      </c>
      <c r="BG132" s="145">
        <f>IF(N132="zákl. přenesená",J132,0)</f>
        <v>0</v>
      </c>
      <c r="BH132" s="145">
        <f>IF(N132="sníž. přenesená",J132,0)</f>
        <v>0</v>
      </c>
      <c r="BI132" s="145">
        <f>IF(N132="nulová",J132,0)</f>
        <v>0</v>
      </c>
      <c r="BJ132" s="18" t="s">
        <v>22</v>
      </c>
      <c r="BK132" s="145">
        <f>ROUND(I132*H132,2)</f>
        <v>0</v>
      </c>
      <c r="BL132" s="18" t="s">
        <v>199</v>
      </c>
      <c r="BM132" s="144" t="s">
        <v>520</v>
      </c>
    </row>
    <row r="133" spans="2:65" s="1" customFormat="1" ht="19.2" x14ac:dyDescent="0.2">
      <c r="B133" s="33"/>
      <c r="D133" s="151" t="s">
        <v>929</v>
      </c>
      <c r="F133" s="178" t="s">
        <v>8033</v>
      </c>
      <c r="I133" s="148"/>
      <c r="L133" s="33"/>
      <c r="M133" s="149"/>
      <c r="T133" s="54"/>
      <c r="AT133" s="18" t="s">
        <v>929</v>
      </c>
      <c r="AU133" s="18" t="s">
        <v>22</v>
      </c>
    </row>
    <row r="134" spans="2:65" s="1" customFormat="1" ht="16.5" customHeight="1" x14ac:dyDescent="0.2">
      <c r="B134" s="33"/>
      <c r="C134" s="133" t="s">
        <v>375</v>
      </c>
      <c r="D134" s="133" t="s">
        <v>194</v>
      </c>
      <c r="E134" s="134" t="s">
        <v>8036</v>
      </c>
      <c r="F134" s="135" t="s">
        <v>8037</v>
      </c>
      <c r="G134" s="136" t="s">
        <v>869</v>
      </c>
      <c r="H134" s="137">
        <v>1</v>
      </c>
      <c r="I134" s="138"/>
      <c r="J134" s="139">
        <f>ROUND(I134*H134,2)</f>
        <v>0</v>
      </c>
      <c r="K134" s="135" t="s">
        <v>20</v>
      </c>
      <c r="L134" s="33"/>
      <c r="M134" s="140" t="s">
        <v>20</v>
      </c>
      <c r="N134" s="141" t="s">
        <v>51</v>
      </c>
      <c r="P134" s="142">
        <f>O134*H134</f>
        <v>0</v>
      </c>
      <c r="Q134" s="142">
        <v>0</v>
      </c>
      <c r="R134" s="142">
        <f>Q134*H134</f>
        <v>0</v>
      </c>
      <c r="S134" s="142">
        <v>0</v>
      </c>
      <c r="T134" s="143">
        <f>S134*H134</f>
        <v>0</v>
      </c>
      <c r="AR134" s="144" t="s">
        <v>199</v>
      </c>
      <c r="AT134" s="144" t="s">
        <v>194</v>
      </c>
      <c r="AU134" s="144" t="s">
        <v>22</v>
      </c>
      <c r="AY134" s="18" t="s">
        <v>192</v>
      </c>
      <c r="BE134" s="145">
        <f>IF(N134="základní",J134,0)</f>
        <v>0</v>
      </c>
      <c r="BF134" s="145">
        <f>IF(N134="snížená",J134,0)</f>
        <v>0</v>
      </c>
      <c r="BG134" s="145">
        <f>IF(N134="zákl. přenesená",J134,0)</f>
        <v>0</v>
      </c>
      <c r="BH134" s="145">
        <f>IF(N134="sníž. přenesená",J134,0)</f>
        <v>0</v>
      </c>
      <c r="BI134" s="145">
        <f>IF(N134="nulová",J134,0)</f>
        <v>0</v>
      </c>
      <c r="BJ134" s="18" t="s">
        <v>22</v>
      </c>
      <c r="BK134" s="145">
        <f>ROUND(I134*H134,2)</f>
        <v>0</v>
      </c>
      <c r="BL134" s="18" t="s">
        <v>199</v>
      </c>
      <c r="BM134" s="144" t="s">
        <v>533</v>
      </c>
    </row>
    <row r="135" spans="2:65" s="1" customFormat="1" ht="19.2" x14ac:dyDescent="0.2">
      <c r="B135" s="33"/>
      <c r="D135" s="151" t="s">
        <v>929</v>
      </c>
      <c r="F135" s="178" t="s">
        <v>8001</v>
      </c>
      <c r="I135" s="148"/>
      <c r="L135" s="33"/>
      <c r="M135" s="149"/>
      <c r="T135" s="54"/>
      <c r="AT135" s="18" t="s">
        <v>929</v>
      </c>
      <c r="AU135" s="18" t="s">
        <v>22</v>
      </c>
    </row>
    <row r="136" spans="2:65" s="1" customFormat="1" ht="24.15" customHeight="1" x14ac:dyDescent="0.2">
      <c r="B136" s="33"/>
      <c r="C136" s="133" t="s">
        <v>380</v>
      </c>
      <c r="D136" s="133" t="s">
        <v>194</v>
      </c>
      <c r="E136" s="134" t="s">
        <v>8038</v>
      </c>
      <c r="F136" s="135" t="s">
        <v>8039</v>
      </c>
      <c r="G136" s="136" t="s">
        <v>869</v>
      </c>
      <c r="H136" s="137">
        <v>1</v>
      </c>
      <c r="I136" s="138"/>
      <c r="J136" s="139">
        <f>ROUND(I136*H136,2)</f>
        <v>0</v>
      </c>
      <c r="K136" s="135" t="s">
        <v>20</v>
      </c>
      <c r="L136" s="33"/>
      <c r="M136" s="140" t="s">
        <v>20</v>
      </c>
      <c r="N136" s="141" t="s">
        <v>51</v>
      </c>
      <c r="P136" s="142">
        <f>O136*H136</f>
        <v>0</v>
      </c>
      <c r="Q136" s="142">
        <v>0</v>
      </c>
      <c r="R136" s="142">
        <f>Q136*H136</f>
        <v>0</v>
      </c>
      <c r="S136" s="142">
        <v>0</v>
      </c>
      <c r="T136" s="143">
        <f>S136*H136</f>
        <v>0</v>
      </c>
      <c r="AR136" s="144" t="s">
        <v>199</v>
      </c>
      <c r="AT136" s="144" t="s">
        <v>194</v>
      </c>
      <c r="AU136" s="144" t="s">
        <v>22</v>
      </c>
      <c r="AY136" s="18" t="s">
        <v>192</v>
      </c>
      <c r="BE136" s="145">
        <f>IF(N136="základní",J136,0)</f>
        <v>0</v>
      </c>
      <c r="BF136" s="145">
        <f>IF(N136="snížená",J136,0)</f>
        <v>0</v>
      </c>
      <c r="BG136" s="145">
        <f>IF(N136="zákl. přenesená",J136,0)</f>
        <v>0</v>
      </c>
      <c r="BH136" s="145">
        <f>IF(N136="sníž. přenesená",J136,0)</f>
        <v>0</v>
      </c>
      <c r="BI136" s="145">
        <f>IF(N136="nulová",J136,0)</f>
        <v>0</v>
      </c>
      <c r="BJ136" s="18" t="s">
        <v>22</v>
      </c>
      <c r="BK136" s="145">
        <f>ROUND(I136*H136,2)</f>
        <v>0</v>
      </c>
      <c r="BL136" s="18" t="s">
        <v>199</v>
      </c>
      <c r="BM136" s="144" t="s">
        <v>545</v>
      </c>
    </row>
    <row r="137" spans="2:65" s="1" customFormat="1" ht="16.5" customHeight="1" x14ac:dyDescent="0.2">
      <c r="B137" s="33"/>
      <c r="C137" s="133" t="s">
        <v>7</v>
      </c>
      <c r="D137" s="133" t="s">
        <v>194</v>
      </c>
      <c r="E137" s="134" t="s">
        <v>8040</v>
      </c>
      <c r="F137" s="135" t="s">
        <v>8006</v>
      </c>
      <c r="G137" s="136" t="s">
        <v>869</v>
      </c>
      <c r="H137" s="137">
        <v>1</v>
      </c>
      <c r="I137" s="138"/>
      <c r="J137" s="139">
        <f>ROUND(I137*H137,2)</f>
        <v>0</v>
      </c>
      <c r="K137" s="135" t="s">
        <v>20</v>
      </c>
      <c r="L137" s="33"/>
      <c r="M137" s="140" t="s">
        <v>20</v>
      </c>
      <c r="N137" s="141" t="s">
        <v>51</v>
      </c>
      <c r="P137" s="142">
        <f>O137*H137</f>
        <v>0</v>
      </c>
      <c r="Q137" s="142">
        <v>0</v>
      </c>
      <c r="R137" s="142">
        <f>Q137*H137</f>
        <v>0</v>
      </c>
      <c r="S137" s="142">
        <v>0</v>
      </c>
      <c r="T137" s="143">
        <f>S137*H137</f>
        <v>0</v>
      </c>
      <c r="AR137" s="144" t="s">
        <v>199</v>
      </c>
      <c r="AT137" s="144" t="s">
        <v>194</v>
      </c>
      <c r="AU137" s="144" t="s">
        <v>22</v>
      </c>
      <c r="AY137" s="18" t="s">
        <v>192</v>
      </c>
      <c r="BE137" s="145">
        <f>IF(N137="základní",J137,0)</f>
        <v>0</v>
      </c>
      <c r="BF137" s="145">
        <f>IF(N137="snížená",J137,0)</f>
        <v>0</v>
      </c>
      <c r="BG137" s="145">
        <f>IF(N137="zákl. přenesená",J137,0)</f>
        <v>0</v>
      </c>
      <c r="BH137" s="145">
        <f>IF(N137="sníž. přenesená",J137,0)</f>
        <v>0</v>
      </c>
      <c r="BI137" s="145">
        <f>IF(N137="nulová",J137,0)</f>
        <v>0</v>
      </c>
      <c r="BJ137" s="18" t="s">
        <v>22</v>
      </c>
      <c r="BK137" s="145">
        <f>ROUND(I137*H137,2)</f>
        <v>0</v>
      </c>
      <c r="BL137" s="18" t="s">
        <v>199</v>
      </c>
      <c r="BM137" s="144" t="s">
        <v>560</v>
      </c>
    </row>
    <row r="138" spans="2:65" s="1" customFormat="1" ht="19.2" x14ac:dyDescent="0.2">
      <c r="B138" s="33"/>
      <c r="D138" s="151" t="s">
        <v>929</v>
      </c>
      <c r="F138" s="178" t="s">
        <v>8001</v>
      </c>
      <c r="I138" s="148"/>
      <c r="L138" s="33"/>
      <c r="M138" s="149"/>
      <c r="T138" s="54"/>
      <c r="AT138" s="18" t="s">
        <v>929</v>
      </c>
      <c r="AU138" s="18" t="s">
        <v>22</v>
      </c>
    </row>
    <row r="139" spans="2:65" s="1" customFormat="1" ht="37.799999999999997" customHeight="1" x14ac:dyDescent="0.2">
      <c r="B139" s="33"/>
      <c r="C139" s="133" t="s">
        <v>395</v>
      </c>
      <c r="D139" s="133" t="s">
        <v>194</v>
      </c>
      <c r="E139" s="134" t="s">
        <v>8041</v>
      </c>
      <c r="F139" s="135" t="s">
        <v>8042</v>
      </c>
      <c r="G139" s="136" t="s">
        <v>869</v>
      </c>
      <c r="H139" s="137">
        <v>1</v>
      </c>
      <c r="I139" s="138"/>
      <c r="J139" s="139">
        <f>ROUND(I139*H139,2)</f>
        <v>0</v>
      </c>
      <c r="K139" s="135" t="s">
        <v>20</v>
      </c>
      <c r="L139" s="33"/>
      <c r="M139" s="140" t="s">
        <v>20</v>
      </c>
      <c r="N139" s="141" t="s">
        <v>51</v>
      </c>
      <c r="P139" s="142">
        <f>O139*H139</f>
        <v>0</v>
      </c>
      <c r="Q139" s="142">
        <v>0</v>
      </c>
      <c r="R139" s="142">
        <f>Q139*H139</f>
        <v>0</v>
      </c>
      <c r="S139" s="142">
        <v>0</v>
      </c>
      <c r="T139" s="143">
        <f>S139*H139</f>
        <v>0</v>
      </c>
      <c r="AR139" s="144" t="s">
        <v>199</v>
      </c>
      <c r="AT139" s="144" t="s">
        <v>194</v>
      </c>
      <c r="AU139" s="144" t="s">
        <v>22</v>
      </c>
      <c r="AY139" s="18" t="s">
        <v>192</v>
      </c>
      <c r="BE139" s="145">
        <f>IF(N139="základní",J139,0)</f>
        <v>0</v>
      </c>
      <c r="BF139" s="145">
        <f>IF(N139="snížená",J139,0)</f>
        <v>0</v>
      </c>
      <c r="BG139" s="145">
        <f>IF(N139="zákl. přenesená",J139,0)</f>
        <v>0</v>
      </c>
      <c r="BH139" s="145">
        <f>IF(N139="sníž. přenesená",J139,0)</f>
        <v>0</v>
      </c>
      <c r="BI139" s="145">
        <f>IF(N139="nulová",J139,0)</f>
        <v>0</v>
      </c>
      <c r="BJ139" s="18" t="s">
        <v>22</v>
      </c>
      <c r="BK139" s="145">
        <f>ROUND(I139*H139,2)</f>
        <v>0</v>
      </c>
      <c r="BL139" s="18" t="s">
        <v>199</v>
      </c>
      <c r="BM139" s="144" t="s">
        <v>573</v>
      </c>
    </row>
    <row r="140" spans="2:65" s="1" customFormat="1" ht="19.2" x14ac:dyDescent="0.2">
      <c r="B140" s="33"/>
      <c r="D140" s="151" t="s">
        <v>929</v>
      </c>
      <c r="F140" s="178" t="s">
        <v>8043</v>
      </c>
      <c r="I140" s="148"/>
      <c r="L140" s="33"/>
      <c r="M140" s="149"/>
      <c r="T140" s="54"/>
      <c r="AT140" s="18" t="s">
        <v>929</v>
      </c>
      <c r="AU140" s="18" t="s">
        <v>22</v>
      </c>
    </row>
    <row r="141" spans="2:65" s="1" customFormat="1" ht="16.5" customHeight="1" x14ac:dyDescent="0.2">
      <c r="B141" s="33"/>
      <c r="C141" s="133" t="s">
        <v>403</v>
      </c>
      <c r="D141" s="133" t="s">
        <v>194</v>
      </c>
      <c r="E141" s="134" t="s">
        <v>8044</v>
      </c>
      <c r="F141" s="135" t="s">
        <v>8045</v>
      </c>
      <c r="G141" s="136" t="s">
        <v>869</v>
      </c>
      <c r="H141" s="137">
        <v>1</v>
      </c>
      <c r="I141" s="138"/>
      <c r="J141" s="139">
        <f>ROUND(I141*H141,2)</f>
        <v>0</v>
      </c>
      <c r="K141" s="135" t="s">
        <v>20</v>
      </c>
      <c r="L141" s="33"/>
      <c r="M141" s="140" t="s">
        <v>20</v>
      </c>
      <c r="N141" s="141" t="s">
        <v>51</v>
      </c>
      <c r="P141" s="142">
        <f>O141*H141</f>
        <v>0</v>
      </c>
      <c r="Q141" s="142">
        <v>0</v>
      </c>
      <c r="R141" s="142">
        <f>Q141*H141</f>
        <v>0</v>
      </c>
      <c r="S141" s="142">
        <v>0</v>
      </c>
      <c r="T141" s="143">
        <f>S141*H141</f>
        <v>0</v>
      </c>
      <c r="AR141" s="144" t="s">
        <v>199</v>
      </c>
      <c r="AT141" s="144" t="s">
        <v>194</v>
      </c>
      <c r="AU141" s="144" t="s">
        <v>22</v>
      </c>
      <c r="AY141" s="18" t="s">
        <v>192</v>
      </c>
      <c r="BE141" s="145">
        <f>IF(N141="základní",J141,0)</f>
        <v>0</v>
      </c>
      <c r="BF141" s="145">
        <f>IF(N141="snížená",J141,0)</f>
        <v>0</v>
      </c>
      <c r="BG141" s="145">
        <f>IF(N141="zákl. přenesená",J141,0)</f>
        <v>0</v>
      </c>
      <c r="BH141" s="145">
        <f>IF(N141="sníž. přenesená",J141,0)</f>
        <v>0</v>
      </c>
      <c r="BI141" s="145">
        <f>IF(N141="nulová",J141,0)</f>
        <v>0</v>
      </c>
      <c r="BJ141" s="18" t="s">
        <v>22</v>
      </c>
      <c r="BK141" s="145">
        <f>ROUND(I141*H141,2)</f>
        <v>0</v>
      </c>
      <c r="BL141" s="18" t="s">
        <v>199</v>
      </c>
      <c r="BM141" s="144" t="s">
        <v>586</v>
      </c>
    </row>
    <row r="142" spans="2:65" s="1" customFormat="1" ht="19.2" x14ac:dyDescent="0.2">
      <c r="B142" s="33"/>
      <c r="D142" s="151" t="s">
        <v>929</v>
      </c>
      <c r="F142" s="178" t="s">
        <v>8046</v>
      </c>
      <c r="I142" s="148"/>
      <c r="L142" s="33"/>
      <c r="M142" s="149"/>
      <c r="T142" s="54"/>
      <c r="AT142" s="18" t="s">
        <v>929</v>
      </c>
      <c r="AU142" s="18" t="s">
        <v>22</v>
      </c>
    </row>
    <row r="143" spans="2:65" s="1" customFormat="1" ht="16.5" customHeight="1" x14ac:dyDescent="0.2">
      <c r="B143" s="33"/>
      <c r="C143" s="133" t="s">
        <v>422</v>
      </c>
      <c r="D143" s="133" t="s">
        <v>194</v>
      </c>
      <c r="E143" s="134" t="s">
        <v>8047</v>
      </c>
      <c r="F143" s="135" t="s">
        <v>8048</v>
      </c>
      <c r="G143" s="136" t="s">
        <v>869</v>
      </c>
      <c r="H143" s="137">
        <v>1</v>
      </c>
      <c r="I143" s="138"/>
      <c r="J143" s="139">
        <f>ROUND(I143*H143,2)</f>
        <v>0</v>
      </c>
      <c r="K143" s="135" t="s">
        <v>20</v>
      </c>
      <c r="L143" s="33"/>
      <c r="M143" s="140" t="s">
        <v>20</v>
      </c>
      <c r="N143" s="141" t="s">
        <v>51</v>
      </c>
      <c r="P143" s="142">
        <f>O143*H143</f>
        <v>0</v>
      </c>
      <c r="Q143" s="142">
        <v>0</v>
      </c>
      <c r="R143" s="142">
        <f>Q143*H143</f>
        <v>0</v>
      </c>
      <c r="S143" s="142">
        <v>0</v>
      </c>
      <c r="T143" s="143">
        <f>S143*H143</f>
        <v>0</v>
      </c>
      <c r="AR143" s="144" t="s">
        <v>199</v>
      </c>
      <c r="AT143" s="144" t="s">
        <v>194</v>
      </c>
      <c r="AU143" s="144" t="s">
        <v>22</v>
      </c>
      <c r="AY143" s="18" t="s">
        <v>192</v>
      </c>
      <c r="BE143" s="145">
        <f>IF(N143="základní",J143,0)</f>
        <v>0</v>
      </c>
      <c r="BF143" s="145">
        <f>IF(N143="snížená",J143,0)</f>
        <v>0</v>
      </c>
      <c r="BG143" s="145">
        <f>IF(N143="zákl. přenesená",J143,0)</f>
        <v>0</v>
      </c>
      <c r="BH143" s="145">
        <f>IF(N143="sníž. přenesená",J143,0)</f>
        <v>0</v>
      </c>
      <c r="BI143" s="145">
        <f>IF(N143="nulová",J143,0)</f>
        <v>0</v>
      </c>
      <c r="BJ143" s="18" t="s">
        <v>22</v>
      </c>
      <c r="BK143" s="145">
        <f>ROUND(I143*H143,2)</f>
        <v>0</v>
      </c>
      <c r="BL143" s="18" t="s">
        <v>199</v>
      </c>
      <c r="BM143" s="144" t="s">
        <v>598</v>
      </c>
    </row>
    <row r="144" spans="2:65" s="1" customFormat="1" ht="19.2" x14ac:dyDescent="0.2">
      <c r="B144" s="33"/>
      <c r="D144" s="151" t="s">
        <v>929</v>
      </c>
      <c r="F144" s="178" t="s">
        <v>8049</v>
      </c>
      <c r="I144" s="148"/>
      <c r="L144" s="33"/>
      <c r="M144" s="149"/>
      <c r="T144" s="54"/>
      <c r="AT144" s="18" t="s">
        <v>929</v>
      </c>
      <c r="AU144" s="18" t="s">
        <v>22</v>
      </c>
    </row>
    <row r="145" spans="2:65" s="1" customFormat="1" ht="16.5" customHeight="1" x14ac:dyDescent="0.2">
      <c r="B145" s="33"/>
      <c r="C145" s="133" t="s">
        <v>437</v>
      </c>
      <c r="D145" s="133" t="s">
        <v>194</v>
      </c>
      <c r="E145" s="134" t="s">
        <v>8050</v>
      </c>
      <c r="F145" s="135" t="s">
        <v>8051</v>
      </c>
      <c r="G145" s="136" t="s">
        <v>869</v>
      </c>
      <c r="H145" s="137">
        <v>1</v>
      </c>
      <c r="I145" s="138"/>
      <c r="J145" s="139">
        <f>ROUND(I145*H145,2)</f>
        <v>0</v>
      </c>
      <c r="K145" s="135" t="s">
        <v>20</v>
      </c>
      <c r="L145" s="33"/>
      <c r="M145" s="140" t="s">
        <v>20</v>
      </c>
      <c r="N145" s="141" t="s">
        <v>51</v>
      </c>
      <c r="P145" s="142">
        <f>O145*H145</f>
        <v>0</v>
      </c>
      <c r="Q145" s="142">
        <v>0</v>
      </c>
      <c r="R145" s="142">
        <f>Q145*H145</f>
        <v>0</v>
      </c>
      <c r="S145" s="142">
        <v>0</v>
      </c>
      <c r="T145" s="143">
        <f>S145*H145</f>
        <v>0</v>
      </c>
      <c r="AR145" s="144" t="s">
        <v>199</v>
      </c>
      <c r="AT145" s="144" t="s">
        <v>194</v>
      </c>
      <c r="AU145" s="144" t="s">
        <v>22</v>
      </c>
      <c r="AY145" s="18" t="s">
        <v>192</v>
      </c>
      <c r="BE145" s="145">
        <f>IF(N145="základní",J145,0)</f>
        <v>0</v>
      </c>
      <c r="BF145" s="145">
        <f>IF(N145="snížená",J145,0)</f>
        <v>0</v>
      </c>
      <c r="BG145" s="145">
        <f>IF(N145="zákl. přenesená",J145,0)</f>
        <v>0</v>
      </c>
      <c r="BH145" s="145">
        <f>IF(N145="sníž. přenesená",J145,0)</f>
        <v>0</v>
      </c>
      <c r="BI145" s="145">
        <f>IF(N145="nulová",J145,0)</f>
        <v>0</v>
      </c>
      <c r="BJ145" s="18" t="s">
        <v>22</v>
      </c>
      <c r="BK145" s="145">
        <f>ROUND(I145*H145,2)</f>
        <v>0</v>
      </c>
      <c r="BL145" s="18" t="s">
        <v>199</v>
      </c>
      <c r="BM145" s="144" t="s">
        <v>622</v>
      </c>
    </row>
    <row r="146" spans="2:65" s="1" customFormat="1" ht="19.2" x14ac:dyDescent="0.2">
      <c r="B146" s="33"/>
      <c r="D146" s="151" t="s">
        <v>929</v>
      </c>
      <c r="F146" s="178" t="s">
        <v>8001</v>
      </c>
      <c r="I146" s="148"/>
      <c r="L146" s="33"/>
      <c r="M146" s="149"/>
      <c r="T146" s="54"/>
      <c r="AT146" s="18" t="s">
        <v>929</v>
      </c>
      <c r="AU146" s="18" t="s">
        <v>22</v>
      </c>
    </row>
    <row r="147" spans="2:65" s="1" customFormat="1" ht="16.5" customHeight="1" x14ac:dyDescent="0.2">
      <c r="B147" s="33"/>
      <c r="C147" s="133" t="s">
        <v>444</v>
      </c>
      <c r="D147" s="133" t="s">
        <v>194</v>
      </c>
      <c r="E147" s="134" t="s">
        <v>8052</v>
      </c>
      <c r="F147" s="135" t="s">
        <v>8053</v>
      </c>
      <c r="G147" s="136" t="s">
        <v>869</v>
      </c>
      <c r="H147" s="137">
        <v>1</v>
      </c>
      <c r="I147" s="138"/>
      <c r="J147" s="139">
        <f>ROUND(I147*H147,2)</f>
        <v>0</v>
      </c>
      <c r="K147" s="135" t="s">
        <v>20</v>
      </c>
      <c r="L147" s="33"/>
      <c r="M147" s="140" t="s">
        <v>20</v>
      </c>
      <c r="N147" s="141" t="s">
        <v>51</v>
      </c>
      <c r="P147" s="142">
        <f>O147*H147</f>
        <v>0</v>
      </c>
      <c r="Q147" s="142">
        <v>0</v>
      </c>
      <c r="R147" s="142">
        <f>Q147*H147</f>
        <v>0</v>
      </c>
      <c r="S147" s="142">
        <v>0</v>
      </c>
      <c r="T147" s="143">
        <f>S147*H147</f>
        <v>0</v>
      </c>
      <c r="AR147" s="144" t="s">
        <v>199</v>
      </c>
      <c r="AT147" s="144" t="s">
        <v>194</v>
      </c>
      <c r="AU147" s="144" t="s">
        <v>22</v>
      </c>
      <c r="AY147" s="18" t="s">
        <v>192</v>
      </c>
      <c r="BE147" s="145">
        <f>IF(N147="základní",J147,0)</f>
        <v>0</v>
      </c>
      <c r="BF147" s="145">
        <f>IF(N147="snížená",J147,0)</f>
        <v>0</v>
      </c>
      <c r="BG147" s="145">
        <f>IF(N147="zákl. přenesená",J147,0)</f>
        <v>0</v>
      </c>
      <c r="BH147" s="145">
        <f>IF(N147="sníž. přenesená",J147,0)</f>
        <v>0</v>
      </c>
      <c r="BI147" s="145">
        <f>IF(N147="nulová",J147,0)</f>
        <v>0</v>
      </c>
      <c r="BJ147" s="18" t="s">
        <v>22</v>
      </c>
      <c r="BK147" s="145">
        <f>ROUND(I147*H147,2)</f>
        <v>0</v>
      </c>
      <c r="BL147" s="18" t="s">
        <v>199</v>
      </c>
      <c r="BM147" s="144" t="s">
        <v>641</v>
      </c>
    </row>
    <row r="148" spans="2:65" s="1" customFormat="1" ht="19.2" x14ac:dyDescent="0.2">
      <c r="B148" s="33"/>
      <c r="D148" s="151" t="s">
        <v>929</v>
      </c>
      <c r="F148" s="178" t="s">
        <v>8054</v>
      </c>
      <c r="I148" s="148"/>
      <c r="L148" s="33"/>
      <c r="M148" s="149"/>
      <c r="T148" s="54"/>
      <c r="AT148" s="18" t="s">
        <v>929</v>
      </c>
      <c r="AU148" s="18" t="s">
        <v>22</v>
      </c>
    </row>
    <row r="149" spans="2:65" s="1" customFormat="1" ht="16.5" customHeight="1" x14ac:dyDescent="0.2">
      <c r="B149" s="33"/>
      <c r="C149" s="133" t="s">
        <v>453</v>
      </c>
      <c r="D149" s="133" t="s">
        <v>194</v>
      </c>
      <c r="E149" s="134" t="s">
        <v>8055</v>
      </c>
      <c r="F149" s="135" t="s">
        <v>8056</v>
      </c>
      <c r="G149" s="136" t="s">
        <v>869</v>
      </c>
      <c r="H149" s="137">
        <v>1</v>
      </c>
      <c r="I149" s="138"/>
      <c r="J149" s="139">
        <f>ROUND(I149*H149,2)</f>
        <v>0</v>
      </c>
      <c r="K149" s="135" t="s">
        <v>20</v>
      </c>
      <c r="L149" s="33"/>
      <c r="M149" s="140" t="s">
        <v>20</v>
      </c>
      <c r="N149" s="141" t="s">
        <v>51</v>
      </c>
      <c r="P149" s="142">
        <f>O149*H149</f>
        <v>0</v>
      </c>
      <c r="Q149" s="142">
        <v>0</v>
      </c>
      <c r="R149" s="142">
        <f>Q149*H149</f>
        <v>0</v>
      </c>
      <c r="S149" s="142">
        <v>0</v>
      </c>
      <c r="T149" s="143">
        <f>S149*H149</f>
        <v>0</v>
      </c>
      <c r="AR149" s="144" t="s">
        <v>199</v>
      </c>
      <c r="AT149" s="144" t="s">
        <v>194</v>
      </c>
      <c r="AU149" s="144" t="s">
        <v>22</v>
      </c>
      <c r="AY149" s="18" t="s">
        <v>192</v>
      </c>
      <c r="BE149" s="145">
        <f>IF(N149="základní",J149,0)</f>
        <v>0</v>
      </c>
      <c r="BF149" s="145">
        <f>IF(N149="snížená",J149,0)</f>
        <v>0</v>
      </c>
      <c r="BG149" s="145">
        <f>IF(N149="zákl. přenesená",J149,0)</f>
        <v>0</v>
      </c>
      <c r="BH149" s="145">
        <f>IF(N149="sníž. přenesená",J149,0)</f>
        <v>0</v>
      </c>
      <c r="BI149" s="145">
        <f>IF(N149="nulová",J149,0)</f>
        <v>0</v>
      </c>
      <c r="BJ149" s="18" t="s">
        <v>22</v>
      </c>
      <c r="BK149" s="145">
        <f>ROUND(I149*H149,2)</f>
        <v>0</v>
      </c>
      <c r="BL149" s="18" t="s">
        <v>199</v>
      </c>
      <c r="BM149" s="144" t="s">
        <v>655</v>
      </c>
    </row>
    <row r="150" spans="2:65" s="1" customFormat="1" ht="19.2" x14ac:dyDescent="0.2">
      <c r="B150" s="33"/>
      <c r="D150" s="151" t="s">
        <v>929</v>
      </c>
      <c r="F150" s="178" t="s">
        <v>8001</v>
      </c>
      <c r="I150" s="148"/>
      <c r="L150" s="33"/>
      <c r="M150" s="149"/>
      <c r="T150" s="54"/>
      <c r="AT150" s="18" t="s">
        <v>929</v>
      </c>
      <c r="AU150" s="18" t="s">
        <v>22</v>
      </c>
    </row>
    <row r="151" spans="2:65" s="1" customFormat="1" ht="16.5" customHeight="1" x14ac:dyDescent="0.2">
      <c r="B151" s="33"/>
      <c r="C151" s="133" t="s">
        <v>459</v>
      </c>
      <c r="D151" s="133" t="s">
        <v>194</v>
      </c>
      <c r="E151" s="134" t="s">
        <v>8057</v>
      </c>
      <c r="F151" s="135" t="s">
        <v>8058</v>
      </c>
      <c r="G151" s="136" t="s">
        <v>869</v>
      </c>
      <c r="H151" s="137">
        <v>1</v>
      </c>
      <c r="I151" s="138"/>
      <c r="J151" s="139">
        <f>ROUND(I151*H151,2)</f>
        <v>0</v>
      </c>
      <c r="K151" s="135" t="s">
        <v>20</v>
      </c>
      <c r="L151" s="33"/>
      <c r="M151" s="140" t="s">
        <v>20</v>
      </c>
      <c r="N151" s="141" t="s">
        <v>51</v>
      </c>
      <c r="P151" s="142">
        <f>O151*H151</f>
        <v>0</v>
      </c>
      <c r="Q151" s="142">
        <v>0</v>
      </c>
      <c r="R151" s="142">
        <f>Q151*H151</f>
        <v>0</v>
      </c>
      <c r="S151" s="142">
        <v>0</v>
      </c>
      <c r="T151" s="143">
        <f>S151*H151</f>
        <v>0</v>
      </c>
      <c r="AR151" s="144" t="s">
        <v>199</v>
      </c>
      <c r="AT151" s="144" t="s">
        <v>194</v>
      </c>
      <c r="AU151" s="144" t="s">
        <v>22</v>
      </c>
      <c r="AY151" s="18" t="s">
        <v>192</v>
      </c>
      <c r="BE151" s="145">
        <f>IF(N151="základní",J151,0)</f>
        <v>0</v>
      </c>
      <c r="BF151" s="145">
        <f>IF(N151="snížená",J151,0)</f>
        <v>0</v>
      </c>
      <c r="BG151" s="145">
        <f>IF(N151="zákl. přenesená",J151,0)</f>
        <v>0</v>
      </c>
      <c r="BH151" s="145">
        <f>IF(N151="sníž. přenesená",J151,0)</f>
        <v>0</v>
      </c>
      <c r="BI151" s="145">
        <f>IF(N151="nulová",J151,0)</f>
        <v>0</v>
      </c>
      <c r="BJ151" s="18" t="s">
        <v>22</v>
      </c>
      <c r="BK151" s="145">
        <f>ROUND(I151*H151,2)</f>
        <v>0</v>
      </c>
      <c r="BL151" s="18" t="s">
        <v>199</v>
      </c>
      <c r="BM151" s="144" t="s">
        <v>671</v>
      </c>
    </row>
    <row r="152" spans="2:65" s="1" customFormat="1" ht="19.2" x14ac:dyDescent="0.2">
      <c r="B152" s="33"/>
      <c r="D152" s="151" t="s">
        <v>929</v>
      </c>
      <c r="F152" s="178" t="s">
        <v>8059</v>
      </c>
      <c r="I152" s="148"/>
      <c r="L152" s="33"/>
      <c r="M152" s="149"/>
      <c r="T152" s="54"/>
      <c r="AT152" s="18" t="s">
        <v>929</v>
      </c>
      <c r="AU152" s="18" t="s">
        <v>22</v>
      </c>
    </row>
    <row r="153" spans="2:65" s="1" customFormat="1" ht="16.5" customHeight="1" x14ac:dyDescent="0.2">
      <c r="B153" s="33"/>
      <c r="C153" s="133" t="s">
        <v>466</v>
      </c>
      <c r="D153" s="133" t="s">
        <v>194</v>
      </c>
      <c r="E153" s="134" t="s">
        <v>8060</v>
      </c>
      <c r="F153" s="135" t="s">
        <v>8061</v>
      </c>
      <c r="G153" s="136" t="s">
        <v>869</v>
      </c>
      <c r="H153" s="137">
        <v>1</v>
      </c>
      <c r="I153" s="138"/>
      <c r="J153" s="139">
        <f>ROUND(I153*H153,2)</f>
        <v>0</v>
      </c>
      <c r="K153" s="135" t="s">
        <v>20</v>
      </c>
      <c r="L153" s="33"/>
      <c r="M153" s="140" t="s">
        <v>20</v>
      </c>
      <c r="N153" s="141" t="s">
        <v>51</v>
      </c>
      <c r="P153" s="142">
        <f>O153*H153</f>
        <v>0</v>
      </c>
      <c r="Q153" s="142">
        <v>0</v>
      </c>
      <c r="R153" s="142">
        <f>Q153*H153</f>
        <v>0</v>
      </c>
      <c r="S153" s="142">
        <v>0</v>
      </c>
      <c r="T153" s="143">
        <f>S153*H153</f>
        <v>0</v>
      </c>
      <c r="AR153" s="144" t="s">
        <v>199</v>
      </c>
      <c r="AT153" s="144" t="s">
        <v>194</v>
      </c>
      <c r="AU153" s="144" t="s">
        <v>22</v>
      </c>
      <c r="AY153" s="18" t="s">
        <v>192</v>
      </c>
      <c r="BE153" s="145">
        <f>IF(N153="základní",J153,0)</f>
        <v>0</v>
      </c>
      <c r="BF153" s="145">
        <f>IF(N153="snížená",J153,0)</f>
        <v>0</v>
      </c>
      <c r="BG153" s="145">
        <f>IF(N153="zákl. přenesená",J153,0)</f>
        <v>0</v>
      </c>
      <c r="BH153" s="145">
        <f>IF(N153="sníž. přenesená",J153,0)</f>
        <v>0</v>
      </c>
      <c r="BI153" s="145">
        <f>IF(N153="nulová",J153,0)</f>
        <v>0</v>
      </c>
      <c r="BJ153" s="18" t="s">
        <v>22</v>
      </c>
      <c r="BK153" s="145">
        <f>ROUND(I153*H153,2)</f>
        <v>0</v>
      </c>
      <c r="BL153" s="18" t="s">
        <v>199</v>
      </c>
      <c r="BM153" s="144" t="s">
        <v>683</v>
      </c>
    </row>
    <row r="154" spans="2:65" s="1" customFormat="1" ht="19.2" x14ac:dyDescent="0.2">
      <c r="B154" s="33"/>
      <c r="D154" s="151" t="s">
        <v>929</v>
      </c>
      <c r="F154" s="178" t="s">
        <v>8001</v>
      </c>
      <c r="I154" s="148"/>
      <c r="L154" s="33"/>
      <c r="M154" s="149"/>
      <c r="T154" s="54"/>
      <c r="AT154" s="18" t="s">
        <v>929</v>
      </c>
      <c r="AU154" s="18" t="s">
        <v>22</v>
      </c>
    </row>
    <row r="155" spans="2:65" s="1" customFormat="1" ht="16.5" customHeight="1" x14ac:dyDescent="0.2">
      <c r="B155" s="33"/>
      <c r="C155" s="133" t="s">
        <v>475</v>
      </c>
      <c r="D155" s="133" t="s">
        <v>194</v>
      </c>
      <c r="E155" s="134" t="s">
        <v>8062</v>
      </c>
      <c r="F155" s="135" t="s">
        <v>8063</v>
      </c>
      <c r="G155" s="136" t="s">
        <v>869</v>
      </c>
      <c r="H155" s="137">
        <v>1</v>
      </c>
      <c r="I155" s="138"/>
      <c r="J155" s="139">
        <f>ROUND(I155*H155,2)</f>
        <v>0</v>
      </c>
      <c r="K155" s="135" t="s">
        <v>20</v>
      </c>
      <c r="L155" s="33"/>
      <c r="M155" s="140" t="s">
        <v>20</v>
      </c>
      <c r="N155" s="141" t="s">
        <v>51</v>
      </c>
      <c r="P155" s="142">
        <f>O155*H155</f>
        <v>0</v>
      </c>
      <c r="Q155" s="142">
        <v>0</v>
      </c>
      <c r="R155" s="142">
        <f>Q155*H155</f>
        <v>0</v>
      </c>
      <c r="S155" s="142">
        <v>0</v>
      </c>
      <c r="T155" s="143">
        <f>S155*H155</f>
        <v>0</v>
      </c>
      <c r="AR155" s="144" t="s">
        <v>199</v>
      </c>
      <c r="AT155" s="144" t="s">
        <v>194</v>
      </c>
      <c r="AU155" s="144" t="s">
        <v>22</v>
      </c>
      <c r="AY155" s="18" t="s">
        <v>192</v>
      </c>
      <c r="BE155" s="145">
        <f>IF(N155="základní",J155,0)</f>
        <v>0</v>
      </c>
      <c r="BF155" s="145">
        <f>IF(N155="snížená",J155,0)</f>
        <v>0</v>
      </c>
      <c r="BG155" s="145">
        <f>IF(N155="zákl. přenesená",J155,0)</f>
        <v>0</v>
      </c>
      <c r="BH155" s="145">
        <f>IF(N155="sníž. přenesená",J155,0)</f>
        <v>0</v>
      </c>
      <c r="BI155" s="145">
        <f>IF(N155="nulová",J155,0)</f>
        <v>0</v>
      </c>
      <c r="BJ155" s="18" t="s">
        <v>22</v>
      </c>
      <c r="BK155" s="145">
        <f>ROUND(I155*H155,2)</f>
        <v>0</v>
      </c>
      <c r="BL155" s="18" t="s">
        <v>199</v>
      </c>
      <c r="BM155" s="144" t="s">
        <v>697</v>
      </c>
    </row>
    <row r="156" spans="2:65" s="1" customFormat="1" ht="19.2" x14ac:dyDescent="0.2">
      <c r="B156" s="33"/>
      <c r="D156" s="151" t="s">
        <v>929</v>
      </c>
      <c r="F156" s="178" t="s">
        <v>8064</v>
      </c>
      <c r="I156" s="148"/>
      <c r="L156" s="33"/>
      <c r="M156" s="149"/>
      <c r="T156" s="54"/>
      <c r="AT156" s="18" t="s">
        <v>929</v>
      </c>
      <c r="AU156" s="18" t="s">
        <v>22</v>
      </c>
    </row>
    <row r="157" spans="2:65" s="1" customFormat="1" ht="16.5" customHeight="1" x14ac:dyDescent="0.2">
      <c r="B157" s="33"/>
      <c r="C157" s="133" t="s">
        <v>484</v>
      </c>
      <c r="D157" s="133" t="s">
        <v>194</v>
      </c>
      <c r="E157" s="134" t="s">
        <v>8065</v>
      </c>
      <c r="F157" s="135" t="s">
        <v>8061</v>
      </c>
      <c r="G157" s="136" t="s">
        <v>869</v>
      </c>
      <c r="H157" s="137">
        <v>1</v>
      </c>
      <c r="I157" s="138"/>
      <c r="J157" s="139">
        <f>ROUND(I157*H157,2)</f>
        <v>0</v>
      </c>
      <c r="K157" s="135" t="s">
        <v>20</v>
      </c>
      <c r="L157" s="33"/>
      <c r="M157" s="140" t="s">
        <v>20</v>
      </c>
      <c r="N157" s="141" t="s">
        <v>51</v>
      </c>
      <c r="P157" s="142">
        <f>O157*H157</f>
        <v>0</v>
      </c>
      <c r="Q157" s="142">
        <v>0</v>
      </c>
      <c r="R157" s="142">
        <f>Q157*H157</f>
        <v>0</v>
      </c>
      <c r="S157" s="142">
        <v>0</v>
      </c>
      <c r="T157" s="143">
        <f>S157*H157</f>
        <v>0</v>
      </c>
      <c r="AR157" s="144" t="s">
        <v>199</v>
      </c>
      <c r="AT157" s="144" t="s">
        <v>194</v>
      </c>
      <c r="AU157" s="144" t="s">
        <v>22</v>
      </c>
      <c r="AY157" s="18" t="s">
        <v>192</v>
      </c>
      <c r="BE157" s="145">
        <f>IF(N157="základní",J157,0)</f>
        <v>0</v>
      </c>
      <c r="BF157" s="145">
        <f>IF(N157="snížená",J157,0)</f>
        <v>0</v>
      </c>
      <c r="BG157" s="145">
        <f>IF(N157="zákl. přenesená",J157,0)</f>
        <v>0</v>
      </c>
      <c r="BH157" s="145">
        <f>IF(N157="sníž. přenesená",J157,0)</f>
        <v>0</v>
      </c>
      <c r="BI157" s="145">
        <f>IF(N157="nulová",J157,0)</f>
        <v>0</v>
      </c>
      <c r="BJ157" s="18" t="s">
        <v>22</v>
      </c>
      <c r="BK157" s="145">
        <f>ROUND(I157*H157,2)</f>
        <v>0</v>
      </c>
      <c r="BL157" s="18" t="s">
        <v>199</v>
      </c>
      <c r="BM157" s="144" t="s">
        <v>708</v>
      </c>
    </row>
    <row r="158" spans="2:65" s="1" customFormat="1" ht="19.2" x14ac:dyDescent="0.2">
      <c r="B158" s="33"/>
      <c r="D158" s="151" t="s">
        <v>929</v>
      </c>
      <c r="F158" s="178" t="s">
        <v>8001</v>
      </c>
      <c r="I158" s="148"/>
      <c r="L158" s="33"/>
      <c r="M158" s="149"/>
      <c r="T158" s="54"/>
      <c r="AT158" s="18" t="s">
        <v>929</v>
      </c>
      <c r="AU158" s="18" t="s">
        <v>22</v>
      </c>
    </row>
    <row r="159" spans="2:65" s="1" customFormat="1" ht="66.75" customHeight="1" x14ac:dyDescent="0.2">
      <c r="B159" s="33"/>
      <c r="C159" s="133" t="s">
        <v>490</v>
      </c>
      <c r="D159" s="133" t="s">
        <v>194</v>
      </c>
      <c r="E159" s="134" t="s">
        <v>8066</v>
      </c>
      <c r="F159" s="135" t="s">
        <v>8067</v>
      </c>
      <c r="G159" s="136" t="s">
        <v>869</v>
      </c>
      <c r="H159" s="137">
        <v>1</v>
      </c>
      <c r="I159" s="138"/>
      <c r="J159" s="139">
        <f>ROUND(I159*H159,2)</f>
        <v>0</v>
      </c>
      <c r="K159" s="135" t="s">
        <v>20</v>
      </c>
      <c r="L159" s="33"/>
      <c r="M159" s="140" t="s">
        <v>20</v>
      </c>
      <c r="N159" s="141" t="s">
        <v>51</v>
      </c>
      <c r="P159" s="142">
        <f>O159*H159</f>
        <v>0</v>
      </c>
      <c r="Q159" s="142">
        <v>0</v>
      </c>
      <c r="R159" s="142">
        <f>Q159*H159</f>
        <v>0</v>
      </c>
      <c r="S159" s="142">
        <v>0</v>
      </c>
      <c r="T159" s="143">
        <f>S159*H159</f>
        <v>0</v>
      </c>
      <c r="AR159" s="144" t="s">
        <v>199</v>
      </c>
      <c r="AT159" s="144" t="s">
        <v>194</v>
      </c>
      <c r="AU159" s="144" t="s">
        <v>22</v>
      </c>
      <c r="AY159" s="18" t="s">
        <v>192</v>
      </c>
      <c r="BE159" s="145">
        <f>IF(N159="základní",J159,0)</f>
        <v>0</v>
      </c>
      <c r="BF159" s="145">
        <f>IF(N159="snížená",J159,0)</f>
        <v>0</v>
      </c>
      <c r="BG159" s="145">
        <f>IF(N159="zákl. přenesená",J159,0)</f>
        <v>0</v>
      </c>
      <c r="BH159" s="145">
        <f>IF(N159="sníž. přenesená",J159,0)</f>
        <v>0</v>
      </c>
      <c r="BI159" s="145">
        <f>IF(N159="nulová",J159,0)</f>
        <v>0</v>
      </c>
      <c r="BJ159" s="18" t="s">
        <v>22</v>
      </c>
      <c r="BK159" s="145">
        <f>ROUND(I159*H159,2)</f>
        <v>0</v>
      </c>
      <c r="BL159" s="18" t="s">
        <v>199</v>
      </c>
      <c r="BM159" s="144" t="s">
        <v>718</v>
      </c>
    </row>
    <row r="160" spans="2:65" s="1" customFormat="1" ht="19.2" x14ac:dyDescent="0.2">
      <c r="B160" s="33"/>
      <c r="D160" s="151" t="s">
        <v>929</v>
      </c>
      <c r="F160" s="178" t="s">
        <v>8068</v>
      </c>
      <c r="I160" s="148"/>
      <c r="L160" s="33"/>
      <c r="M160" s="149"/>
      <c r="T160" s="54"/>
      <c r="AT160" s="18" t="s">
        <v>929</v>
      </c>
      <c r="AU160" s="18" t="s">
        <v>22</v>
      </c>
    </row>
    <row r="161" spans="2:65" s="1" customFormat="1" ht="16.5" customHeight="1" x14ac:dyDescent="0.2">
      <c r="B161" s="33"/>
      <c r="C161" s="133" t="s">
        <v>500</v>
      </c>
      <c r="D161" s="133" t="s">
        <v>194</v>
      </c>
      <c r="E161" s="134" t="s">
        <v>8069</v>
      </c>
      <c r="F161" s="135" t="s">
        <v>8070</v>
      </c>
      <c r="G161" s="136" t="s">
        <v>1225</v>
      </c>
      <c r="H161" s="137">
        <v>24</v>
      </c>
      <c r="I161" s="138"/>
      <c r="J161" s="139">
        <f>ROUND(I161*H161,2)</f>
        <v>0</v>
      </c>
      <c r="K161" s="135" t="s">
        <v>20</v>
      </c>
      <c r="L161" s="33"/>
      <c r="M161" s="140" t="s">
        <v>20</v>
      </c>
      <c r="N161" s="141" t="s">
        <v>51</v>
      </c>
      <c r="P161" s="142">
        <f>O161*H161</f>
        <v>0</v>
      </c>
      <c r="Q161" s="142">
        <v>0</v>
      </c>
      <c r="R161" s="142">
        <f>Q161*H161</f>
        <v>0</v>
      </c>
      <c r="S161" s="142">
        <v>0</v>
      </c>
      <c r="T161" s="143">
        <f>S161*H161</f>
        <v>0</v>
      </c>
      <c r="AR161" s="144" t="s">
        <v>199</v>
      </c>
      <c r="AT161" s="144" t="s">
        <v>194</v>
      </c>
      <c r="AU161" s="144" t="s">
        <v>22</v>
      </c>
      <c r="AY161" s="18" t="s">
        <v>192</v>
      </c>
      <c r="BE161" s="145">
        <f>IF(N161="základní",J161,0)</f>
        <v>0</v>
      </c>
      <c r="BF161" s="145">
        <f>IF(N161="snížená",J161,0)</f>
        <v>0</v>
      </c>
      <c r="BG161" s="145">
        <f>IF(N161="zákl. přenesená",J161,0)</f>
        <v>0</v>
      </c>
      <c r="BH161" s="145">
        <f>IF(N161="sníž. přenesená",J161,0)</f>
        <v>0</v>
      </c>
      <c r="BI161" s="145">
        <f>IF(N161="nulová",J161,0)</f>
        <v>0</v>
      </c>
      <c r="BJ161" s="18" t="s">
        <v>22</v>
      </c>
      <c r="BK161" s="145">
        <f>ROUND(I161*H161,2)</f>
        <v>0</v>
      </c>
      <c r="BL161" s="18" t="s">
        <v>199</v>
      </c>
      <c r="BM161" s="144" t="s">
        <v>731</v>
      </c>
    </row>
    <row r="162" spans="2:65" s="1" customFormat="1" ht="19.2" x14ac:dyDescent="0.2">
      <c r="B162" s="33"/>
      <c r="D162" s="151" t="s">
        <v>929</v>
      </c>
      <c r="F162" s="178" t="s">
        <v>8068</v>
      </c>
      <c r="I162" s="148"/>
      <c r="L162" s="33"/>
      <c r="M162" s="149"/>
      <c r="T162" s="54"/>
      <c r="AT162" s="18" t="s">
        <v>929</v>
      </c>
      <c r="AU162" s="18" t="s">
        <v>22</v>
      </c>
    </row>
    <row r="163" spans="2:65" s="1" customFormat="1" ht="16.5" customHeight="1" x14ac:dyDescent="0.2">
      <c r="B163" s="33"/>
      <c r="C163" s="133" t="s">
        <v>506</v>
      </c>
      <c r="D163" s="133" t="s">
        <v>194</v>
      </c>
      <c r="E163" s="134" t="s">
        <v>8071</v>
      </c>
      <c r="F163" s="135" t="s">
        <v>8072</v>
      </c>
      <c r="G163" s="136" t="s">
        <v>1225</v>
      </c>
      <c r="H163" s="137">
        <v>8</v>
      </c>
      <c r="I163" s="138"/>
      <c r="J163" s="139">
        <f>ROUND(I163*H163,2)</f>
        <v>0</v>
      </c>
      <c r="K163" s="135" t="s">
        <v>20</v>
      </c>
      <c r="L163" s="33"/>
      <c r="M163" s="140" t="s">
        <v>20</v>
      </c>
      <c r="N163" s="141" t="s">
        <v>51</v>
      </c>
      <c r="P163" s="142">
        <f>O163*H163</f>
        <v>0</v>
      </c>
      <c r="Q163" s="142">
        <v>0</v>
      </c>
      <c r="R163" s="142">
        <f>Q163*H163</f>
        <v>0</v>
      </c>
      <c r="S163" s="142">
        <v>0</v>
      </c>
      <c r="T163" s="143">
        <f>S163*H163</f>
        <v>0</v>
      </c>
      <c r="AR163" s="144" t="s">
        <v>199</v>
      </c>
      <c r="AT163" s="144" t="s">
        <v>194</v>
      </c>
      <c r="AU163" s="144" t="s">
        <v>22</v>
      </c>
      <c r="AY163" s="18" t="s">
        <v>192</v>
      </c>
      <c r="BE163" s="145">
        <f>IF(N163="základní",J163,0)</f>
        <v>0</v>
      </c>
      <c r="BF163" s="145">
        <f>IF(N163="snížená",J163,0)</f>
        <v>0</v>
      </c>
      <c r="BG163" s="145">
        <f>IF(N163="zákl. přenesená",J163,0)</f>
        <v>0</v>
      </c>
      <c r="BH163" s="145">
        <f>IF(N163="sníž. přenesená",J163,0)</f>
        <v>0</v>
      </c>
      <c r="BI163" s="145">
        <f>IF(N163="nulová",J163,0)</f>
        <v>0</v>
      </c>
      <c r="BJ163" s="18" t="s">
        <v>22</v>
      </c>
      <c r="BK163" s="145">
        <f>ROUND(I163*H163,2)</f>
        <v>0</v>
      </c>
      <c r="BL163" s="18" t="s">
        <v>199</v>
      </c>
      <c r="BM163" s="144" t="s">
        <v>745</v>
      </c>
    </row>
    <row r="164" spans="2:65" s="1" customFormat="1" ht="19.2" x14ac:dyDescent="0.2">
      <c r="B164" s="33"/>
      <c r="D164" s="151" t="s">
        <v>929</v>
      </c>
      <c r="F164" s="178" t="s">
        <v>8068</v>
      </c>
      <c r="I164" s="148"/>
      <c r="L164" s="33"/>
      <c r="M164" s="149"/>
      <c r="T164" s="54"/>
      <c r="AT164" s="18" t="s">
        <v>929</v>
      </c>
      <c r="AU164" s="18" t="s">
        <v>22</v>
      </c>
    </row>
    <row r="165" spans="2:65" s="1" customFormat="1" ht="22.8" x14ac:dyDescent="0.2">
      <c r="B165" s="33"/>
      <c r="C165" s="133" t="s">
        <v>513</v>
      </c>
      <c r="D165" s="133" t="s">
        <v>194</v>
      </c>
      <c r="E165" s="134" t="s">
        <v>8073</v>
      </c>
      <c r="F165" s="135" t="s">
        <v>8074</v>
      </c>
      <c r="G165" s="136" t="s">
        <v>8075</v>
      </c>
      <c r="H165" s="137">
        <v>55</v>
      </c>
      <c r="I165" s="138"/>
      <c r="J165" s="139">
        <f>ROUND(I165*H165,2)</f>
        <v>0</v>
      </c>
      <c r="K165" s="135" t="s">
        <v>20</v>
      </c>
      <c r="L165" s="33"/>
      <c r="M165" s="140" t="s">
        <v>20</v>
      </c>
      <c r="N165" s="141" t="s">
        <v>51</v>
      </c>
      <c r="P165" s="142">
        <f>O165*H165</f>
        <v>0</v>
      </c>
      <c r="Q165" s="142">
        <v>0</v>
      </c>
      <c r="R165" s="142">
        <f>Q165*H165</f>
        <v>0</v>
      </c>
      <c r="S165" s="142">
        <v>0</v>
      </c>
      <c r="T165" s="143">
        <f>S165*H165</f>
        <v>0</v>
      </c>
      <c r="AR165" s="144" t="s">
        <v>199</v>
      </c>
      <c r="AT165" s="144" t="s">
        <v>194</v>
      </c>
      <c r="AU165" s="144" t="s">
        <v>22</v>
      </c>
      <c r="AY165" s="18" t="s">
        <v>192</v>
      </c>
      <c r="BE165" s="145">
        <f>IF(N165="základní",J165,0)</f>
        <v>0</v>
      </c>
      <c r="BF165" s="145">
        <f>IF(N165="snížená",J165,0)</f>
        <v>0</v>
      </c>
      <c r="BG165" s="145">
        <f>IF(N165="zákl. přenesená",J165,0)</f>
        <v>0</v>
      </c>
      <c r="BH165" s="145">
        <f>IF(N165="sníž. přenesená",J165,0)</f>
        <v>0</v>
      </c>
      <c r="BI165" s="145">
        <f>IF(N165="nulová",J165,0)</f>
        <v>0</v>
      </c>
      <c r="BJ165" s="18" t="s">
        <v>22</v>
      </c>
      <c r="BK165" s="145">
        <f>ROUND(I165*H165,2)</f>
        <v>0</v>
      </c>
      <c r="BL165" s="18" t="s">
        <v>199</v>
      </c>
      <c r="BM165" s="144" t="s">
        <v>764</v>
      </c>
    </row>
    <row r="166" spans="2:65" s="1" customFormat="1" ht="19.2" x14ac:dyDescent="0.2">
      <c r="B166" s="33"/>
      <c r="D166" s="151" t="s">
        <v>929</v>
      </c>
      <c r="F166" s="178" t="s">
        <v>8076</v>
      </c>
      <c r="I166" s="148"/>
      <c r="L166" s="33"/>
      <c r="M166" s="149"/>
      <c r="T166" s="54"/>
      <c r="AT166" s="18" t="s">
        <v>929</v>
      </c>
      <c r="AU166" s="18" t="s">
        <v>22</v>
      </c>
    </row>
    <row r="167" spans="2:65" s="1" customFormat="1" ht="16.5" customHeight="1" x14ac:dyDescent="0.2">
      <c r="B167" s="33"/>
      <c r="C167" s="133" t="s">
        <v>520</v>
      </c>
      <c r="D167" s="133" t="s">
        <v>194</v>
      </c>
      <c r="E167" s="134" t="s">
        <v>8077</v>
      </c>
      <c r="F167" s="135" t="s">
        <v>8078</v>
      </c>
      <c r="G167" s="136" t="s">
        <v>1225</v>
      </c>
      <c r="H167" s="137">
        <v>24</v>
      </c>
      <c r="I167" s="138"/>
      <c r="J167" s="139">
        <f>ROUND(I167*H167,2)</f>
        <v>0</v>
      </c>
      <c r="K167" s="135" t="s">
        <v>20</v>
      </c>
      <c r="L167" s="33"/>
      <c r="M167" s="140" t="s">
        <v>20</v>
      </c>
      <c r="N167" s="141" t="s">
        <v>51</v>
      </c>
      <c r="P167" s="142">
        <f>O167*H167</f>
        <v>0</v>
      </c>
      <c r="Q167" s="142">
        <v>0</v>
      </c>
      <c r="R167" s="142">
        <f>Q167*H167</f>
        <v>0</v>
      </c>
      <c r="S167" s="142">
        <v>0</v>
      </c>
      <c r="T167" s="143">
        <f>S167*H167</f>
        <v>0</v>
      </c>
      <c r="AR167" s="144" t="s">
        <v>199</v>
      </c>
      <c r="AT167" s="144" t="s">
        <v>194</v>
      </c>
      <c r="AU167" s="144" t="s">
        <v>22</v>
      </c>
      <c r="AY167" s="18" t="s">
        <v>192</v>
      </c>
      <c r="BE167" s="145">
        <f>IF(N167="základní",J167,0)</f>
        <v>0</v>
      </c>
      <c r="BF167" s="145">
        <f>IF(N167="snížená",J167,0)</f>
        <v>0</v>
      </c>
      <c r="BG167" s="145">
        <f>IF(N167="zákl. přenesená",J167,0)</f>
        <v>0</v>
      </c>
      <c r="BH167" s="145">
        <f>IF(N167="sníž. přenesená",J167,0)</f>
        <v>0</v>
      </c>
      <c r="BI167" s="145">
        <f>IF(N167="nulová",J167,0)</f>
        <v>0</v>
      </c>
      <c r="BJ167" s="18" t="s">
        <v>22</v>
      </c>
      <c r="BK167" s="145">
        <f>ROUND(I167*H167,2)</f>
        <v>0</v>
      </c>
      <c r="BL167" s="18" t="s">
        <v>199</v>
      </c>
      <c r="BM167" s="144" t="s">
        <v>780</v>
      </c>
    </row>
    <row r="168" spans="2:65" s="1" customFormat="1" ht="19.2" x14ac:dyDescent="0.2">
      <c r="B168" s="33"/>
      <c r="D168" s="151" t="s">
        <v>929</v>
      </c>
      <c r="F168" s="178" t="s">
        <v>8079</v>
      </c>
      <c r="I168" s="148"/>
      <c r="L168" s="33"/>
      <c r="M168" s="149"/>
      <c r="T168" s="54"/>
      <c r="AT168" s="18" t="s">
        <v>929</v>
      </c>
      <c r="AU168" s="18" t="s">
        <v>22</v>
      </c>
    </row>
    <row r="169" spans="2:65" s="1" customFormat="1" ht="24.15" customHeight="1" x14ac:dyDescent="0.2">
      <c r="B169" s="33"/>
      <c r="C169" s="133" t="s">
        <v>527</v>
      </c>
      <c r="D169" s="133" t="s">
        <v>194</v>
      </c>
      <c r="E169" s="134" t="s">
        <v>8080</v>
      </c>
      <c r="F169" s="135" t="s">
        <v>8081</v>
      </c>
      <c r="G169" s="136" t="s">
        <v>8075</v>
      </c>
      <c r="H169" s="137">
        <v>3</v>
      </c>
      <c r="I169" s="138"/>
      <c r="J169" s="139">
        <f>ROUND(I169*H169,2)</f>
        <v>0</v>
      </c>
      <c r="K169" s="135" t="s">
        <v>20</v>
      </c>
      <c r="L169" s="33"/>
      <c r="M169" s="140" t="s">
        <v>20</v>
      </c>
      <c r="N169" s="141" t="s">
        <v>51</v>
      </c>
      <c r="P169" s="142">
        <f>O169*H169</f>
        <v>0</v>
      </c>
      <c r="Q169" s="142">
        <v>0</v>
      </c>
      <c r="R169" s="142">
        <f>Q169*H169</f>
        <v>0</v>
      </c>
      <c r="S169" s="142">
        <v>0</v>
      </c>
      <c r="T169" s="143">
        <f>S169*H169</f>
        <v>0</v>
      </c>
      <c r="AR169" s="144" t="s">
        <v>199</v>
      </c>
      <c r="AT169" s="144" t="s">
        <v>194</v>
      </c>
      <c r="AU169" s="144" t="s">
        <v>22</v>
      </c>
      <c r="AY169" s="18" t="s">
        <v>192</v>
      </c>
      <c r="BE169" s="145">
        <f>IF(N169="základní",J169,0)</f>
        <v>0</v>
      </c>
      <c r="BF169" s="145">
        <f>IF(N169="snížená",J169,0)</f>
        <v>0</v>
      </c>
      <c r="BG169" s="145">
        <f>IF(N169="zákl. přenesená",J169,0)</f>
        <v>0</v>
      </c>
      <c r="BH169" s="145">
        <f>IF(N169="sníž. přenesená",J169,0)</f>
        <v>0</v>
      </c>
      <c r="BI169" s="145">
        <f>IF(N169="nulová",J169,0)</f>
        <v>0</v>
      </c>
      <c r="BJ169" s="18" t="s">
        <v>22</v>
      </c>
      <c r="BK169" s="145">
        <f>ROUND(I169*H169,2)</f>
        <v>0</v>
      </c>
      <c r="BL169" s="18" t="s">
        <v>199</v>
      </c>
      <c r="BM169" s="144" t="s">
        <v>797</v>
      </c>
    </row>
    <row r="170" spans="2:65" s="1" customFormat="1" ht="19.2" x14ac:dyDescent="0.2">
      <c r="B170" s="33"/>
      <c r="D170" s="151" t="s">
        <v>929</v>
      </c>
      <c r="F170" s="178" t="s">
        <v>8082</v>
      </c>
      <c r="I170" s="148"/>
      <c r="L170" s="33"/>
      <c r="M170" s="149"/>
      <c r="T170" s="54"/>
      <c r="AT170" s="18" t="s">
        <v>929</v>
      </c>
      <c r="AU170" s="18" t="s">
        <v>22</v>
      </c>
    </row>
    <row r="171" spans="2:65" s="1" customFormat="1" ht="24.15" customHeight="1" x14ac:dyDescent="0.2">
      <c r="B171" s="33"/>
      <c r="C171" s="133" t="s">
        <v>533</v>
      </c>
      <c r="D171" s="133" t="s">
        <v>194</v>
      </c>
      <c r="E171" s="134" t="s">
        <v>8083</v>
      </c>
      <c r="F171" s="135" t="s">
        <v>8084</v>
      </c>
      <c r="G171" s="136" t="s">
        <v>8075</v>
      </c>
      <c r="H171" s="137">
        <v>5</v>
      </c>
      <c r="I171" s="138"/>
      <c r="J171" s="139">
        <f>ROUND(I171*H171,2)</f>
        <v>0</v>
      </c>
      <c r="K171" s="135" t="s">
        <v>20</v>
      </c>
      <c r="L171" s="33"/>
      <c r="M171" s="140" t="s">
        <v>20</v>
      </c>
      <c r="N171" s="141" t="s">
        <v>51</v>
      </c>
      <c r="P171" s="142">
        <f>O171*H171</f>
        <v>0</v>
      </c>
      <c r="Q171" s="142">
        <v>0</v>
      </c>
      <c r="R171" s="142">
        <f>Q171*H171</f>
        <v>0</v>
      </c>
      <c r="S171" s="142">
        <v>0</v>
      </c>
      <c r="T171" s="143">
        <f>S171*H171</f>
        <v>0</v>
      </c>
      <c r="AR171" s="144" t="s">
        <v>199</v>
      </c>
      <c r="AT171" s="144" t="s">
        <v>194</v>
      </c>
      <c r="AU171" s="144" t="s">
        <v>22</v>
      </c>
      <c r="AY171" s="18" t="s">
        <v>192</v>
      </c>
      <c r="BE171" s="145">
        <f>IF(N171="základní",J171,0)</f>
        <v>0</v>
      </c>
      <c r="BF171" s="145">
        <f>IF(N171="snížená",J171,0)</f>
        <v>0</v>
      </c>
      <c r="BG171" s="145">
        <f>IF(N171="zákl. přenesená",J171,0)</f>
        <v>0</v>
      </c>
      <c r="BH171" s="145">
        <f>IF(N171="sníž. přenesená",J171,0)</f>
        <v>0</v>
      </c>
      <c r="BI171" s="145">
        <f>IF(N171="nulová",J171,0)</f>
        <v>0</v>
      </c>
      <c r="BJ171" s="18" t="s">
        <v>22</v>
      </c>
      <c r="BK171" s="145">
        <f>ROUND(I171*H171,2)</f>
        <v>0</v>
      </c>
      <c r="BL171" s="18" t="s">
        <v>199</v>
      </c>
      <c r="BM171" s="144" t="s">
        <v>808</v>
      </c>
    </row>
    <row r="172" spans="2:65" s="1" customFormat="1" ht="19.2" x14ac:dyDescent="0.2">
      <c r="B172" s="33"/>
      <c r="D172" s="151" t="s">
        <v>929</v>
      </c>
      <c r="F172" s="178" t="s">
        <v>8085</v>
      </c>
      <c r="I172" s="148"/>
      <c r="L172" s="33"/>
      <c r="M172" s="149"/>
      <c r="T172" s="54"/>
      <c r="AT172" s="18" t="s">
        <v>929</v>
      </c>
      <c r="AU172" s="18" t="s">
        <v>22</v>
      </c>
    </row>
    <row r="173" spans="2:65" s="11" customFormat="1" ht="25.95" customHeight="1" x14ac:dyDescent="0.25">
      <c r="B173" s="121"/>
      <c r="D173" s="122" t="s">
        <v>79</v>
      </c>
      <c r="E173" s="123" t="s">
        <v>89</v>
      </c>
      <c r="F173" s="123" t="s">
        <v>8086</v>
      </c>
      <c r="I173" s="124"/>
      <c r="J173" s="125">
        <f>BK173</f>
        <v>0</v>
      </c>
      <c r="L173" s="121"/>
      <c r="M173" s="126"/>
      <c r="P173" s="127">
        <f>SUM(P174:P185)</f>
        <v>0</v>
      </c>
      <c r="R173" s="127">
        <f>SUM(R174:R185)</f>
        <v>0</v>
      </c>
      <c r="T173" s="128">
        <f>SUM(T174:T185)</f>
        <v>0</v>
      </c>
      <c r="AR173" s="122" t="s">
        <v>22</v>
      </c>
      <c r="AT173" s="129" t="s">
        <v>79</v>
      </c>
      <c r="AU173" s="129" t="s">
        <v>80</v>
      </c>
      <c r="AY173" s="122" t="s">
        <v>192</v>
      </c>
      <c r="BK173" s="130">
        <f>SUM(BK174:BK185)</f>
        <v>0</v>
      </c>
    </row>
    <row r="174" spans="2:65" s="1" customFormat="1" ht="16.5" customHeight="1" x14ac:dyDescent="0.2">
      <c r="B174" s="33"/>
      <c r="C174" s="133" t="s">
        <v>539</v>
      </c>
      <c r="D174" s="133" t="s">
        <v>194</v>
      </c>
      <c r="E174" s="134" t="s">
        <v>8087</v>
      </c>
      <c r="F174" s="135" t="s">
        <v>8088</v>
      </c>
      <c r="G174" s="136" t="s">
        <v>869</v>
      </c>
      <c r="H174" s="137">
        <v>2</v>
      </c>
      <c r="I174" s="138"/>
      <c r="J174" s="139">
        <f>ROUND(I174*H174,2)</f>
        <v>0</v>
      </c>
      <c r="K174" s="135" t="s">
        <v>20</v>
      </c>
      <c r="L174" s="33"/>
      <c r="M174" s="140" t="s">
        <v>20</v>
      </c>
      <c r="N174" s="141" t="s">
        <v>51</v>
      </c>
      <c r="P174" s="142">
        <f>O174*H174</f>
        <v>0</v>
      </c>
      <c r="Q174" s="142">
        <v>0</v>
      </c>
      <c r="R174" s="142">
        <f>Q174*H174</f>
        <v>0</v>
      </c>
      <c r="S174" s="142">
        <v>0</v>
      </c>
      <c r="T174" s="143">
        <f>S174*H174</f>
        <v>0</v>
      </c>
      <c r="AR174" s="144" t="s">
        <v>199</v>
      </c>
      <c r="AT174" s="144" t="s">
        <v>194</v>
      </c>
      <c r="AU174" s="144" t="s">
        <v>22</v>
      </c>
      <c r="AY174" s="18" t="s">
        <v>192</v>
      </c>
      <c r="BE174" s="145">
        <f>IF(N174="základní",J174,0)</f>
        <v>0</v>
      </c>
      <c r="BF174" s="145">
        <f>IF(N174="snížená",J174,0)</f>
        <v>0</v>
      </c>
      <c r="BG174" s="145">
        <f>IF(N174="zákl. přenesená",J174,0)</f>
        <v>0</v>
      </c>
      <c r="BH174" s="145">
        <f>IF(N174="sníž. přenesená",J174,0)</f>
        <v>0</v>
      </c>
      <c r="BI174" s="145">
        <f>IF(N174="nulová",J174,0)</f>
        <v>0</v>
      </c>
      <c r="BJ174" s="18" t="s">
        <v>22</v>
      </c>
      <c r="BK174" s="145">
        <f>ROUND(I174*H174,2)</f>
        <v>0</v>
      </c>
      <c r="BL174" s="18" t="s">
        <v>199</v>
      </c>
      <c r="BM174" s="144" t="s">
        <v>848</v>
      </c>
    </row>
    <row r="175" spans="2:65" s="1" customFormat="1" ht="19.2" x14ac:dyDescent="0.2">
      <c r="B175" s="33"/>
      <c r="D175" s="151" t="s">
        <v>929</v>
      </c>
      <c r="F175" s="178" t="s">
        <v>8089</v>
      </c>
      <c r="I175" s="148"/>
      <c r="L175" s="33"/>
      <c r="M175" s="149"/>
      <c r="T175" s="54"/>
      <c r="AT175" s="18" t="s">
        <v>929</v>
      </c>
      <c r="AU175" s="18" t="s">
        <v>22</v>
      </c>
    </row>
    <row r="176" spans="2:65" s="1" customFormat="1" ht="16.5" customHeight="1" x14ac:dyDescent="0.2">
      <c r="B176" s="33"/>
      <c r="C176" s="133" t="s">
        <v>545</v>
      </c>
      <c r="D176" s="133" t="s">
        <v>194</v>
      </c>
      <c r="E176" s="134" t="s">
        <v>8090</v>
      </c>
      <c r="F176" s="135" t="s">
        <v>8091</v>
      </c>
      <c r="G176" s="136" t="s">
        <v>869</v>
      </c>
      <c r="H176" s="137">
        <v>2</v>
      </c>
      <c r="I176" s="138"/>
      <c r="J176" s="139">
        <f>ROUND(I176*H176,2)</f>
        <v>0</v>
      </c>
      <c r="K176" s="135" t="s">
        <v>20</v>
      </c>
      <c r="L176" s="33"/>
      <c r="M176" s="140" t="s">
        <v>20</v>
      </c>
      <c r="N176" s="141" t="s">
        <v>51</v>
      </c>
      <c r="P176" s="142">
        <f>O176*H176</f>
        <v>0</v>
      </c>
      <c r="Q176" s="142">
        <v>0</v>
      </c>
      <c r="R176" s="142">
        <f>Q176*H176</f>
        <v>0</v>
      </c>
      <c r="S176" s="142">
        <v>0</v>
      </c>
      <c r="T176" s="143">
        <f>S176*H176</f>
        <v>0</v>
      </c>
      <c r="AR176" s="144" t="s">
        <v>199</v>
      </c>
      <c r="AT176" s="144" t="s">
        <v>194</v>
      </c>
      <c r="AU176" s="144" t="s">
        <v>22</v>
      </c>
      <c r="AY176" s="18" t="s">
        <v>192</v>
      </c>
      <c r="BE176" s="145">
        <f>IF(N176="základní",J176,0)</f>
        <v>0</v>
      </c>
      <c r="BF176" s="145">
        <f>IF(N176="snížená",J176,0)</f>
        <v>0</v>
      </c>
      <c r="BG176" s="145">
        <f>IF(N176="zákl. přenesená",J176,0)</f>
        <v>0</v>
      </c>
      <c r="BH176" s="145">
        <f>IF(N176="sníž. přenesená",J176,0)</f>
        <v>0</v>
      </c>
      <c r="BI176" s="145">
        <f>IF(N176="nulová",J176,0)</f>
        <v>0</v>
      </c>
      <c r="BJ176" s="18" t="s">
        <v>22</v>
      </c>
      <c r="BK176" s="145">
        <f>ROUND(I176*H176,2)</f>
        <v>0</v>
      </c>
      <c r="BL176" s="18" t="s">
        <v>199</v>
      </c>
      <c r="BM176" s="144" t="s">
        <v>866</v>
      </c>
    </row>
    <row r="177" spans="2:65" s="1" customFormat="1" ht="19.2" x14ac:dyDescent="0.2">
      <c r="B177" s="33"/>
      <c r="D177" s="151" t="s">
        <v>929</v>
      </c>
      <c r="F177" s="178" t="s">
        <v>8092</v>
      </c>
      <c r="I177" s="148"/>
      <c r="L177" s="33"/>
      <c r="M177" s="149"/>
      <c r="T177" s="54"/>
      <c r="AT177" s="18" t="s">
        <v>929</v>
      </c>
      <c r="AU177" s="18" t="s">
        <v>22</v>
      </c>
    </row>
    <row r="178" spans="2:65" s="1" customFormat="1" ht="24.15" customHeight="1" x14ac:dyDescent="0.2">
      <c r="B178" s="33"/>
      <c r="C178" s="133" t="s">
        <v>554</v>
      </c>
      <c r="D178" s="133" t="s">
        <v>194</v>
      </c>
      <c r="E178" s="134" t="s">
        <v>8093</v>
      </c>
      <c r="F178" s="135" t="s">
        <v>8094</v>
      </c>
      <c r="G178" s="136" t="s">
        <v>869</v>
      </c>
      <c r="H178" s="137">
        <v>4</v>
      </c>
      <c r="I178" s="138"/>
      <c r="J178" s="139">
        <f>ROUND(I178*H178,2)</f>
        <v>0</v>
      </c>
      <c r="K178" s="135" t="s">
        <v>20</v>
      </c>
      <c r="L178" s="33"/>
      <c r="M178" s="140" t="s">
        <v>20</v>
      </c>
      <c r="N178" s="141" t="s">
        <v>51</v>
      </c>
      <c r="P178" s="142">
        <f>O178*H178</f>
        <v>0</v>
      </c>
      <c r="Q178" s="142">
        <v>0</v>
      </c>
      <c r="R178" s="142">
        <f>Q178*H178</f>
        <v>0</v>
      </c>
      <c r="S178" s="142">
        <v>0</v>
      </c>
      <c r="T178" s="143">
        <f>S178*H178</f>
        <v>0</v>
      </c>
      <c r="AR178" s="144" t="s">
        <v>199</v>
      </c>
      <c r="AT178" s="144" t="s">
        <v>194</v>
      </c>
      <c r="AU178" s="144" t="s">
        <v>22</v>
      </c>
      <c r="AY178" s="18" t="s">
        <v>192</v>
      </c>
      <c r="BE178" s="145">
        <f>IF(N178="základní",J178,0)</f>
        <v>0</v>
      </c>
      <c r="BF178" s="145">
        <f>IF(N178="snížená",J178,0)</f>
        <v>0</v>
      </c>
      <c r="BG178" s="145">
        <f>IF(N178="zákl. přenesená",J178,0)</f>
        <v>0</v>
      </c>
      <c r="BH178" s="145">
        <f>IF(N178="sníž. přenesená",J178,0)</f>
        <v>0</v>
      </c>
      <c r="BI178" s="145">
        <f>IF(N178="nulová",J178,0)</f>
        <v>0</v>
      </c>
      <c r="BJ178" s="18" t="s">
        <v>22</v>
      </c>
      <c r="BK178" s="145">
        <f>ROUND(I178*H178,2)</f>
        <v>0</v>
      </c>
      <c r="BL178" s="18" t="s">
        <v>199</v>
      </c>
      <c r="BM178" s="144" t="s">
        <v>875</v>
      </c>
    </row>
    <row r="179" spans="2:65" s="1" customFormat="1" ht="19.2" x14ac:dyDescent="0.2">
      <c r="B179" s="33"/>
      <c r="D179" s="151" t="s">
        <v>929</v>
      </c>
      <c r="F179" s="178" t="s">
        <v>8095</v>
      </c>
      <c r="I179" s="148"/>
      <c r="L179" s="33"/>
      <c r="M179" s="149"/>
      <c r="T179" s="54"/>
      <c r="AT179" s="18" t="s">
        <v>929</v>
      </c>
      <c r="AU179" s="18" t="s">
        <v>22</v>
      </c>
    </row>
    <row r="180" spans="2:65" s="1" customFormat="1" ht="16.5" customHeight="1" x14ac:dyDescent="0.2">
      <c r="B180" s="33"/>
      <c r="C180" s="133" t="s">
        <v>560</v>
      </c>
      <c r="D180" s="133" t="s">
        <v>194</v>
      </c>
      <c r="E180" s="134" t="s">
        <v>8096</v>
      </c>
      <c r="F180" s="135" t="s">
        <v>8097</v>
      </c>
      <c r="G180" s="136" t="s">
        <v>869</v>
      </c>
      <c r="H180" s="137">
        <v>4</v>
      </c>
      <c r="I180" s="138"/>
      <c r="J180" s="139">
        <f>ROUND(I180*H180,2)</f>
        <v>0</v>
      </c>
      <c r="K180" s="135" t="s">
        <v>20</v>
      </c>
      <c r="L180" s="33"/>
      <c r="M180" s="140" t="s">
        <v>20</v>
      </c>
      <c r="N180" s="141" t="s">
        <v>51</v>
      </c>
      <c r="P180" s="142">
        <f>O180*H180</f>
        <v>0</v>
      </c>
      <c r="Q180" s="142">
        <v>0</v>
      </c>
      <c r="R180" s="142">
        <f>Q180*H180</f>
        <v>0</v>
      </c>
      <c r="S180" s="142">
        <v>0</v>
      </c>
      <c r="T180" s="143">
        <f>S180*H180</f>
        <v>0</v>
      </c>
      <c r="AR180" s="144" t="s">
        <v>199</v>
      </c>
      <c r="AT180" s="144" t="s">
        <v>194</v>
      </c>
      <c r="AU180" s="144" t="s">
        <v>22</v>
      </c>
      <c r="AY180" s="18" t="s">
        <v>192</v>
      </c>
      <c r="BE180" s="145">
        <f>IF(N180="základní",J180,0)</f>
        <v>0</v>
      </c>
      <c r="BF180" s="145">
        <f>IF(N180="snížená",J180,0)</f>
        <v>0</v>
      </c>
      <c r="BG180" s="145">
        <f>IF(N180="zákl. přenesená",J180,0)</f>
        <v>0</v>
      </c>
      <c r="BH180" s="145">
        <f>IF(N180="sníž. přenesená",J180,0)</f>
        <v>0</v>
      </c>
      <c r="BI180" s="145">
        <f>IF(N180="nulová",J180,0)</f>
        <v>0</v>
      </c>
      <c r="BJ180" s="18" t="s">
        <v>22</v>
      </c>
      <c r="BK180" s="145">
        <f>ROUND(I180*H180,2)</f>
        <v>0</v>
      </c>
      <c r="BL180" s="18" t="s">
        <v>199</v>
      </c>
      <c r="BM180" s="144" t="s">
        <v>885</v>
      </c>
    </row>
    <row r="181" spans="2:65" s="1" customFormat="1" ht="19.2" x14ac:dyDescent="0.2">
      <c r="B181" s="33"/>
      <c r="D181" s="151" t="s">
        <v>929</v>
      </c>
      <c r="F181" s="178" t="s">
        <v>8098</v>
      </c>
      <c r="I181" s="148"/>
      <c r="L181" s="33"/>
      <c r="M181" s="149"/>
      <c r="T181" s="54"/>
      <c r="AT181" s="18" t="s">
        <v>929</v>
      </c>
      <c r="AU181" s="18" t="s">
        <v>22</v>
      </c>
    </row>
    <row r="182" spans="2:65" s="1" customFormat="1" ht="24.15" customHeight="1" x14ac:dyDescent="0.2">
      <c r="B182" s="33"/>
      <c r="C182" s="133" t="s">
        <v>566</v>
      </c>
      <c r="D182" s="133" t="s">
        <v>194</v>
      </c>
      <c r="E182" s="134" t="s">
        <v>8099</v>
      </c>
      <c r="F182" s="135" t="s">
        <v>8100</v>
      </c>
      <c r="G182" s="136" t="s">
        <v>869</v>
      </c>
      <c r="H182" s="137">
        <v>1</v>
      </c>
      <c r="I182" s="138"/>
      <c r="J182" s="139">
        <f>ROUND(I182*H182,2)</f>
        <v>0</v>
      </c>
      <c r="K182" s="135" t="s">
        <v>20</v>
      </c>
      <c r="L182" s="33"/>
      <c r="M182" s="140" t="s">
        <v>20</v>
      </c>
      <c r="N182" s="141" t="s">
        <v>51</v>
      </c>
      <c r="P182" s="142">
        <f>O182*H182</f>
        <v>0</v>
      </c>
      <c r="Q182" s="142">
        <v>0</v>
      </c>
      <c r="R182" s="142">
        <f>Q182*H182</f>
        <v>0</v>
      </c>
      <c r="S182" s="142">
        <v>0</v>
      </c>
      <c r="T182" s="143">
        <f>S182*H182</f>
        <v>0</v>
      </c>
      <c r="AR182" s="144" t="s">
        <v>199</v>
      </c>
      <c r="AT182" s="144" t="s">
        <v>194</v>
      </c>
      <c r="AU182" s="144" t="s">
        <v>22</v>
      </c>
      <c r="AY182" s="18" t="s">
        <v>192</v>
      </c>
      <c r="BE182" s="145">
        <f>IF(N182="základní",J182,0)</f>
        <v>0</v>
      </c>
      <c r="BF182" s="145">
        <f>IF(N182="snížená",J182,0)</f>
        <v>0</v>
      </c>
      <c r="BG182" s="145">
        <f>IF(N182="zákl. přenesená",J182,0)</f>
        <v>0</v>
      </c>
      <c r="BH182" s="145">
        <f>IF(N182="sníž. přenesená",J182,0)</f>
        <v>0</v>
      </c>
      <c r="BI182" s="145">
        <f>IF(N182="nulová",J182,0)</f>
        <v>0</v>
      </c>
      <c r="BJ182" s="18" t="s">
        <v>22</v>
      </c>
      <c r="BK182" s="145">
        <f>ROUND(I182*H182,2)</f>
        <v>0</v>
      </c>
      <c r="BL182" s="18" t="s">
        <v>199</v>
      </c>
      <c r="BM182" s="144" t="s">
        <v>1895</v>
      </c>
    </row>
    <row r="183" spans="2:65" s="1" customFormat="1" ht="19.2" x14ac:dyDescent="0.2">
      <c r="B183" s="33"/>
      <c r="D183" s="151" t="s">
        <v>929</v>
      </c>
      <c r="F183" s="178" t="s">
        <v>8101</v>
      </c>
      <c r="I183" s="148"/>
      <c r="L183" s="33"/>
      <c r="M183" s="149"/>
      <c r="T183" s="54"/>
      <c r="AT183" s="18" t="s">
        <v>929</v>
      </c>
      <c r="AU183" s="18" t="s">
        <v>22</v>
      </c>
    </row>
    <row r="184" spans="2:65" s="1" customFormat="1" ht="16.5" customHeight="1" x14ac:dyDescent="0.2">
      <c r="B184" s="33"/>
      <c r="C184" s="133" t="s">
        <v>573</v>
      </c>
      <c r="D184" s="133" t="s">
        <v>194</v>
      </c>
      <c r="E184" s="134" t="s">
        <v>8102</v>
      </c>
      <c r="F184" s="135" t="s">
        <v>8103</v>
      </c>
      <c r="G184" s="136" t="s">
        <v>869</v>
      </c>
      <c r="H184" s="137">
        <v>1</v>
      </c>
      <c r="I184" s="138"/>
      <c r="J184" s="139">
        <f>ROUND(I184*H184,2)</f>
        <v>0</v>
      </c>
      <c r="K184" s="135" t="s">
        <v>20</v>
      </c>
      <c r="L184" s="33"/>
      <c r="M184" s="140" t="s">
        <v>20</v>
      </c>
      <c r="N184" s="141" t="s">
        <v>51</v>
      </c>
      <c r="P184" s="142">
        <f>O184*H184</f>
        <v>0</v>
      </c>
      <c r="Q184" s="142">
        <v>0</v>
      </c>
      <c r="R184" s="142">
        <f>Q184*H184</f>
        <v>0</v>
      </c>
      <c r="S184" s="142">
        <v>0</v>
      </c>
      <c r="T184" s="143">
        <f>S184*H184</f>
        <v>0</v>
      </c>
      <c r="AR184" s="144" t="s">
        <v>199</v>
      </c>
      <c r="AT184" s="144" t="s">
        <v>194</v>
      </c>
      <c r="AU184" s="144" t="s">
        <v>22</v>
      </c>
      <c r="AY184" s="18" t="s">
        <v>192</v>
      </c>
      <c r="BE184" s="145">
        <f>IF(N184="základní",J184,0)</f>
        <v>0</v>
      </c>
      <c r="BF184" s="145">
        <f>IF(N184="snížená",J184,0)</f>
        <v>0</v>
      </c>
      <c r="BG184" s="145">
        <f>IF(N184="zákl. přenesená",J184,0)</f>
        <v>0</v>
      </c>
      <c r="BH184" s="145">
        <f>IF(N184="sníž. přenesená",J184,0)</f>
        <v>0</v>
      </c>
      <c r="BI184" s="145">
        <f>IF(N184="nulová",J184,0)</f>
        <v>0</v>
      </c>
      <c r="BJ184" s="18" t="s">
        <v>22</v>
      </c>
      <c r="BK184" s="145">
        <f>ROUND(I184*H184,2)</f>
        <v>0</v>
      </c>
      <c r="BL184" s="18" t="s">
        <v>199</v>
      </c>
      <c r="BM184" s="144" t="s">
        <v>913</v>
      </c>
    </row>
    <row r="185" spans="2:65" s="1" customFormat="1" ht="19.2" x14ac:dyDescent="0.2">
      <c r="B185" s="33"/>
      <c r="D185" s="151" t="s">
        <v>929</v>
      </c>
      <c r="F185" s="178" t="s">
        <v>8104</v>
      </c>
      <c r="I185" s="148"/>
      <c r="L185" s="33"/>
      <c r="M185" s="149"/>
      <c r="T185" s="54"/>
      <c r="AT185" s="18" t="s">
        <v>929</v>
      </c>
      <c r="AU185" s="18" t="s">
        <v>22</v>
      </c>
    </row>
    <row r="186" spans="2:65" s="11" customFormat="1" ht="25.95" customHeight="1" x14ac:dyDescent="0.25">
      <c r="B186" s="121"/>
      <c r="D186" s="122" t="s">
        <v>79</v>
      </c>
      <c r="E186" s="123" t="s">
        <v>225</v>
      </c>
      <c r="F186" s="123" t="s">
        <v>8105</v>
      </c>
      <c r="I186" s="124"/>
      <c r="J186" s="125">
        <f>BK186</f>
        <v>0</v>
      </c>
      <c r="L186" s="121"/>
      <c r="M186" s="126"/>
      <c r="P186" s="127">
        <f>SUM(P187:P190)</f>
        <v>0</v>
      </c>
      <c r="R186" s="127">
        <f>SUM(R187:R190)</f>
        <v>0</v>
      </c>
      <c r="T186" s="128">
        <f>SUM(T187:T190)</f>
        <v>0</v>
      </c>
      <c r="AR186" s="122" t="s">
        <v>22</v>
      </c>
      <c r="AT186" s="129" t="s">
        <v>79</v>
      </c>
      <c r="AU186" s="129" t="s">
        <v>80</v>
      </c>
      <c r="AY186" s="122" t="s">
        <v>192</v>
      </c>
      <c r="BK186" s="130">
        <f>SUM(BK187:BK190)</f>
        <v>0</v>
      </c>
    </row>
    <row r="187" spans="2:65" s="1" customFormat="1" ht="24.15" customHeight="1" x14ac:dyDescent="0.2">
      <c r="B187" s="33"/>
      <c r="C187" s="133" t="s">
        <v>580</v>
      </c>
      <c r="D187" s="133" t="s">
        <v>194</v>
      </c>
      <c r="E187" s="134" t="s">
        <v>8106</v>
      </c>
      <c r="F187" s="135" t="s">
        <v>8107</v>
      </c>
      <c r="G187" s="136" t="s">
        <v>869</v>
      </c>
      <c r="H187" s="137">
        <v>1</v>
      </c>
      <c r="I187" s="138"/>
      <c r="J187" s="139">
        <f>ROUND(I187*H187,2)</f>
        <v>0</v>
      </c>
      <c r="K187" s="135" t="s">
        <v>20</v>
      </c>
      <c r="L187" s="33"/>
      <c r="M187" s="140" t="s">
        <v>20</v>
      </c>
      <c r="N187" s="141" t="s">
        <v>51</v>
      </c>
      <c r="P187" s="142">
        <f>O187*H187</f>
        <v>0</v>
      </c>
      <c r="Q187" s="142">
        <v>0</v>
      </c>
      <c r="R187" s="142">
        <f>Q187*H187</f>
        <v>0</v>
      </c>
      <c r="S187" s="142">
        <v>0</v>
      </c>
      <c r="T187" s="143">
        <f>S187*H187</f>
        <v>0</v>
      </c>
      <c r="AR187" s="144" t="s">
        <v>199</v>
      </c>
      <c r="AT187" s="144" t="s">
        <v>194</v>
      </c>
      <c r="AU187" s="144" t="s">
        <v>22</v>
      </c>
      <c r="AY187" s="18" t="s">
        <v>192</v>
      </c>
      <c r="BE187" s="145">
        <f>IF(N187="základní",J187,0)</f>
        <v>0</v>
      </c>
      <c r="BF187" s="145">
        <f>IF(N187="snížená",J187,0)</f>
        <v>0</v>
      </c>
      <c r="BG187" s="145">
        <f>IF(N187="zákl. přenesená",J187,0)</f>
        <v>0</v>
      </c>
      <c r="BH187" s="145">
        <f>IF(N187="sníž. přenesená",J187,0)</f>
        <v>0</v>
      </c>
      <c r="BI187" s="145">
        <f>IF(N187="nulová",J187,0)</f>
        <v>0</v>
      </c>
      <c r="BJ187" s="18" t="s">
        <v>22</v>
      </c>
      <c r="BK187" s="145">
        <f>ROUND(I187*H187,2)</f>
        <v>0</v>
      </c>
      <c r="BL187" s="18" t="s">
        <v>199</v>
      </c>
      <c r="BM187" s="144" t="s">
        <v>924</v>
      </c>
    </row>
    <row r="188" spans="2:65" s="1" customFormat="1" ht="48" x14ac:dyDescent="0.2">
      <c r="B188" s="33"/>
      <c r="D188" s="151" t="s">
        <v>929</v>
      </c>
      <c r="F188" s="178" t="s">
        <v>8108</v>
      </c>
      <c r="I188" s="148"/>
      <c r="L188" s="33"/>
      <c r="M188" s="149"/>
      <c r="T188" s="54"/>
      <c r="AT188" s="18" t="s">
        <v>929</v>
      </c>
      <c r="AU188" s="18" t="s">
        <v>22</v>
      </c>
    </row>
    <row r="189" spans="2:65" s="1" customFormat="1" ht="16.5" customHeight="1" x14ac:dyDescent="0.2">
      <c r="B189" s="33"/>
      <c r="C189" s="133" t="s">
        <v>586</v>
      </c>
      <c r="D189" s="133" t="s">
        <v>194</v>
      </c>
      <c r="E189" s="134" t="s">
        <v>8109</v>
      </c>
      <c r="F189" s="135" t="s">
        <v>8006</v>
      </c>
      <c r="G189" s="136" t="s">
        <v>869</v>
      </c>
      <c r="H189" s="137">
        <v>1</v>
      </c>
      <c r="I189" s="138"/>
      <c r="J189" s="139">
        <f>ROUND(I189*H189,2)</f>
        <v>0</v>
      </c>
      <c r="K189" s="135" t="s">
        <v>20</v>
      </c>
      <c r="L189" s="33"/>
      <c r="M189" s="140" t="s">
        <v>20</v>
      </c>
      <c r="N189" s="141" t="s">
        <v>51</v>
      </c>
      <c r="P189" s="142">
        <f>O189*H189</f>
        <v>0</v>
      </c>
      <c r="Q189" s="142">
        <v>0</v>
      </c>
      <c r="R189" s="142">
        <f>Q189*H189</f>
        <v>0</v>
      </c>
      <c r="S189" s="142">
        <v>0</v>
      </c>
      <c r="T189" s="143">
        <f>S189*H189</f>
        <v>0</v>
      </c>
      <c r="AR189" s="144" t="s">
        <v>199</v>
      </c>
      <c r="AT189" s="144" t="s">
        <v>194</v>
      </c>
      <c r="AU189" s="144" t="s">
        <v>22</v>
      </c>
      <c r="AY189" s="18" t="s">
        <v>192</v>
      </c>
      <c r="BE189" s="145">
        <f>IF(N189="základní",J189,0)</f>
        <v>0</v>
      </c>
      <c r="BF189" s="145">
        <f>IF(N189="snížená",J189,0)</f>
        <v>0</v>
      </c>
      <c r="BG189" s="145">
        <f>IF(N189="zákl. přenesená",J189,0)</f>
        <v>0</v>
      </c>
      <c r="BH189" s="145">
        <f>IF(N189="sníž. přenesená",J189,0)</f>
        <v>0</v>
      </c>
      <c r="BI189" s="145">
        <f>IF(N189="nulová",J189,0)</f>
        <v>0</v>
      </c>
      <c r="BJ189" s="18" t="s">
        <v>22</v>
      </c>
      <c r="BK189" s="145">
        <f>ROUND(I189*H189,2)</f>
        <v>0</v>
      </c>
      <c r="BL189" s="18" t="s">
        <v>199</v>
      </c>
      <c r="BM189" s="144" t="s">
        <v>956</v>
      </c>
    </row>
    <row r="190" spans="2:65" s="1" customFormat="1" ht="19.2" x14ac:dyDescent="0.2">
      <c r="B190" s="33"/>
      <c r="D190" s="151" t="s">
        <v>929</v>
      </c>
      <c r="F190" s="178" t="s">
        <v>8001</v>
      </c>
      <c r="I190" s="148"/>
      <c r="L190" s="33"/>
      <c r="M190" s="149"/>
      <c r="T190" s="54"/>
      <c r="AT190" s="18" t="s">
        <v>929</v>
      </c>
      <c r="AU190" s="18" t="s">
        <v>22</v>
      </c>
    </row>
    <row r="191" spans="2:65" s="11" customFormat="1" ht="25.95" customHeight="1" x14ac:dyDescent="0.25">
      <c r="B191" s="121"/>
      <c r="D191" s="122" t="s">
        <v>79</v>
      </c>
      <c r="E191" s="123" t="s">
        <v>199</v>
      </c>
      <c r="F191" s="123" t="s">
        <v>8110</v>
      </c>
      <c r="I191" s="124"/>
      <c r="J191" s="125">
        <f>BK191</f>
        <v>0</v>
      </c>
      <c r="L191" s="121"/>
      <c r="M191" s="126"/>
      <c r="P191" s="127">
        <f>SUM(P192:P193)</f>
        <v>0</v>
      </c>
      <c r="R191" s="127">
        <f>SUM(R192:R193)</f>
        <v>0</v>
      </c>
      <c r="T191" s="128">
        <f>SUM(T192:T193)</f>
        <v>0</v>
      </c>
      <c r="AR191" s="122" t="s">
        <v>22</v>
      </c>
      <c r="AT191" s="129" t="s">
        <v>79</v>
      </c>
      <c r="AU191" s="129" t="s">
        <v>80</v>
      </c>
      <c r="AY191" s="122" t="s">
        <v>192</v>
      </c>
      <c r="BK191" s="130">
        <f>SUM(BK192:BK193)</f>
        <v>0</v>
      </c>
    </row>
    <row r="192" spans="2:65" s="1" customFormat="1" ht="16.5" customHeight="1" x14ac:dyDescent="0.2">
      <c r="B192" s="33"/>
      <c r="C192" s="133" t="s">
        <v>592</v>
      </c>
      <c r="D192" s="133" t="s">
        <v>194</v>
      </c>
      <c r="E192" s="134" t="s">
        <v>8111</v>
      </c>
      <c r="F192" s="135" t="s">
        <v>8112</v>
      </c>
      <c r="G192" s="136" t="s">
        <v>869</v>
      </c>
      <c r="H192" s="137">
        <v>2</v>
      </c>
      <c r="I192" s="138"/>
      <c r="J192" s="139">
        <f>ROUND(I192*H192,2)</f>
        <v>0</v>
      </c>
      <c r="K192" s="135" t="s">
        <v>20</v>
      </c>
      <c r="L192" s="33"/>
      <c r="M192" s="140" t="s">
        <v>20</v>
      </c>
      <c r="N192" s="141" t="s">
        <v>51</v>
      </c>
      <c r="P192" s="142">
        <f>O192*H192</f>
        <v>0</v>
      </c>
      <c r="Q192" s="142">
        <v>0</v>
      </c>
      <c r="R192" s="142">
        <f>Q192*H192</f>
        <v>0</v>
      </c>
      <c r="S192" s="142">
        <v>0</v>
      </c>
      <c r="T192" s="143">
        <f>S192*H192</f>
        <v>0</v>
      </c>
      <c r="AR192" s="144" t="s">
        <v>199</v>
      </c>
      <c r="AT192" s="144" t="s">
        <v>194</v>
      </c>
      <c r="AU192" s="144" t="s">
        <v>22</v>
      </c>
      <c r="AY192" s="18" t="s">
        <v>192</v>
      </c>
      <c r="BE192" s="145">
        <f>IF(N192="základní",J192,0)</f>
        <v>0</v>
      </c>
      <c r="BF192" s="145">
        <f>IF(N192="snížená",J192,0)</f>
        <v>0</v>
      </c>
      <c r="BG192" s="145">
        <f>IF(N192="zákl. přenesená",J192,0)</f>
        <v>0</v>
      </c>
      <c r="BH192" s="145">
        <f>IF(N192="sníž. přenesená",J192,0)</f>
        <v>0</v>
      </c>
      <c r="BI192" s="145">
        <f>IF(N192="nulová",J192,0)</f>
        <v>0</v>
      </c>
      <c r="BJ192" s="18" t="s">
        <v>22</v>
      </c>
      <c r="BK192" s="145">
        <f>ROUND(I192*H192,2)</f>
        <v>0</v>
      </c>
      <c r="BL192" s="18" t="s">
        <v>199</v>
      </c>
      <c r="BM192" s="144" t="s">
        <v>988</v>
      </c>
    </row>
    <row r="193" spans="2:65" s="1" customFormat="1" ht="28.8" x14ac:dyDescent="0.2">
      <c r="B193" s="33"/>
      <c r="D193" s="151" t="s">
        <v>929</v>
      </c>
      <c r="F193" s="178" t="s">
        <v>8113</v>
      </c>
      <c r="I193" s="148"/>
      <c r="L193" s="33"/>
      <c r="M193" s="149"/>
      <c r="T193" s="54"/>
      <c r="AT193" s="18" t="s">
        <v>929</v>
      </c>
      <c r="AU193" s="18" t="s">
        <v>22</v>
      </c>
    </row>
    <row r="194" spans="2:65" s="11" customFormat="1" ht="25.95" customHeight="1" x14ac:dyDescent="0.25">
      <c r="B194" s="121"/>
      <c r="D194" s="122" t="s">
        <v>79</v>
      </c>
      <c r="E194" s="123" t="s">
        <v>243</v>
      </c>
      <c r="F194" s="123" t="s">
        <v>8114</v>
      </c>
      <c r="I194" s="124"/>
      <c r="J194" s="125">
        <f>BK194</f>
        <v>0</v>
      </c>
      <c r="L194" s="121"/>
      <c r="M194" s="126"/>
      <c r="P194" s="127">
        <f>SUM(P195:P206)</f>
        <v>0</v>
      </c>
      <c r="R194" s="127">
        <f>SUM(R195:R206)</f>
        <v>0</v>
      </c>
      <c r="T194" s="128">
        <f>SUM(T195:T206)</f>
        <v>0</v>
      </c>
      <c r="AR194" s="122" t="s">
        <v>22</v>
      </c>
      <c r="AT194" s="129" t="s">
        <v>79</v>
      </c>
      <c r="AU194" s="129" t="s">
        <v>80</v>
      </c>
      <c r="AY194" s="122" t="s">
        <v>192</v>
      </c>
      <c r="BK194" s="130">
        <f>SUM(BK195:BK206)</f>
        <v>0</v>
      </c>
    </row>
    <row r="195" spans="2:65" s="1" customFormat="1" ht="24.15" customHeight="1" x14ac:dyDescent="0.2">
      <c r="B195" s="33"/>
      <c r="C195" s="133" t="s">
        <v>598</v>
      </c>
      <c r="D195" s="133" t="s">
        <v>194</v>
      </c>
      <c r="E195" s="134" t="s">
        <v>8115</v>
      </c>
      <c r="F195" s="135" t="s">
        <v>8116</v>
      </c>
      <c r="G195" s="136" t="s">
        <v>869</v>
      </c>
      <c r="H195" s="137">
        <v>1</v>
      </c>
      <c r="I195" s="138"/>
      <c r="J195" s="139">
        <f>ROUND(I195*H195,2)</f>
        <v>0</v>
      </c>
      <c r="K195" s="135" t="s">
        <v>20</v>
      </c>
      <c r="L195" s="33"/>
      <c r="M195" s="140" t="s">
        <v>20</v>
      </c>
      <c r="N195" s="141" t="s">
        <v>51</v>
      </c>
      <c r="P195" s="142">
        <f>O195*H195</f>
        <v>0</v>
      </c>
      <c r="Q195" s="142">
        <v>0</v>
      </c>
      <c r="R195" s="142">
        <f>Q195*H195</f>
        <v>0</v>
      </c>
      <c r="S195" s="142">
        <v>0</v>
      </c>
      <c r="T195" s="143">
        <f>S195*H195</f>
        <v>0</v>
      </c>
      <c r="AR195" s="144" t="s">
        <v>199</v>
      </c>
      <c r="AT195" s="144" t="s">
        <v>194</v>
      </c>
      <c r="AU195" s="144" t="s">
        <v>22</v>
      </c>
      <c r="AY195" s="18" t="s">
        <v>192</v>
      </c>
      <c r="BE195" s="145">
        <f>IF(N195="základní",J195,0)</f>
        <v>0</v>
      </c>
      <c r="BF195" s="145">
        <f>IF(N195="snížená",J195,0)</f>
        <v>0</v>
      </c>
      <c r="BG195" s="145">
        <f>IF(N195="zákl. přenesená",J195,0)</f>
        <v>0</v>
      </c>
      <c r="BH195" s="145">
        <f>IF(N195="sníž. přenesená",J195,0)</f>
        <v>0</v>
      </c>
      <c r="BI195" s="145">
        <f>IF(N195="nulová",J195,0)</f>
        <v>0</v>
      </c>
      <c r="BJ195" s="18" t="s">
        <v>22</v>
      </c>
      <c r="BK195" s="145">
        <f>ROUND(I195*H195,2)</f>
        <v>0</v>
      </c>
      <c r="BL195" s="18" t="s">
        <v>199</v>
      </c>
      <c r="BM195" s="144" t="s">
        <v>1015</v>
      </c>
    </row>
    <row r="196" spans="2:65" s="1" customFormat="1" ht="19.2" x14ac:dyDescent="0.2">
      <c r="B196" s="33"/>
      <c r="D196" s="151" t="s">
        <v>929</v>
      </c>
      <c r="F196" s="178" t="s">
        <v>8117</v>
      </c>
      <c r="I196" s="148"/>
      <c r="L196" s="33"/>
      <c r="M196" s="149"/>
      <c r="T196" s="54"/>
      <c r="AT196" s="18" t="s">
        <v>929</v>
      </c>
      <c r="AU196" s="18" t="s">
        <v>22</v>
      </c>
    </row>
    <row r="197" spans="2:65" s="1" customFormat="1" ht="16.5" customHeight="1" x14ac:dyDescent="0.2">
      <c r="B197" s="33"/>
      <c r="C197" s="133" t="s">
        <v>615</v>
      </c>
      <c r="D197" s="133" t="s">
        <v>194</v>
      </c>
      <c r="E197" s="134" t="s">
        <v>8118</v>
      </c>
      <c r="F197" s="135" t="s">
        <v>8119</v>
      </c>
      <c r="G197" s="136" t="s">
        <v>869</v>
      </c>
      <c r="H197" s="137">
        <v>1</v>
      </c>
      <c r="I197" s="138"/>
      <c r="J197" s="139">
        <f>ROUND(I197*H197,2)</f>
        <v>0</v>
      </c>
      <c r="K197" s="135" t="s">
        <v>20</v>
      </c>
      <c r="L197" s="33"/>
      <c r="M197" s="140" t="s">
        <v>20</v>
      </c>
      <c r="N197" s="141" t="s">
        <v>51</v>
      </c>
      <c r="P197" s="142">
        <f>O197*H197</f>
        <v>0</v>
      </c>
      <c r="Q197" s="142">
        <v>0</v>
      </c>
      <c r="R197" s="142">
        <f>Q197*H197</f>
        <v>0</v>
      </c>
      <c r="S197" s="142">
        <v>0</v>
      </c>
      <c r="T197" s="143">
        <f>S197*H197</f>
        <v>0</v>
      </c>
      <c r="AR197" s="144" t="s">
        <v>199</v>
      </c>
      <c r="AT197" s="144" t="s">
        <v>194</v>
      </c>
      <c r="AU197" s="144" t="s">
        <v>22</v>
      </c>
      <c r="AY197" s="18" t="s">
        <v>192</v>
      </c>
      <c r="BE197" s="145">
        <f>IF(N197="základní",J197,0)</f>
        <v>0</v>
      </c>
      <c r="BF197" s="145">
        <f>IF(N197="snížená",J197,0)</f>
        <v>0</v>
      </c>
      <c r="BG197" s="145">
        <f>IF(N197="zákl. přenesená",J197,0)</f>
        <v>0</v>
      </c>
      <c r="BH197" s="145">
        <f>IF(N197="sníž. přenesená",J197,0)</f>
        <v>0</v>
      </c>
      <c r="BI197" s="145">
        <f>IF(N197="nulová",J197,0)</f>
        <v>0</v>
      </c>
      <c r="BJ197" s="18" t="s">
        <v>22</v>
      </c>
      <c r="BK197" s="145">
        <f>ROUND(I197*H197,2)</f>
        <v>0</v>
      </c>
      <c r="BL197" s="18" t="s">
        <v>199</v>
      </c>
      <c r="BM197" s="144" t="s">
        <v>1052</v>
      </c>
    </row>
    <row r="198" spans="2:65" s="1" customFormat="1" ht="19.2" x14ac:dyDescent="0.2">
      <c r="B198" s="33"/>
      <c r="D198" s="151" t="s">
        <v>929</v>
      </c>
      <c r="F198" s="178" t="s">
        <v>8120</v>
      </c>
      <c r="I198" s="148"/>
      <c r="L198" s="33"/>
      <c r="M198" s="149"/>
      <c r="T198" s="54"/>
      <c r="AT198" s="18" t="s">
        <v>929</v>
      </c>
      <c r="AU198" s="18" t="s">
        <v>22</v>
      </c>
    </row>
    <row r="199" spans="2:65" s="1" customFormat="1" ht="16.5" customHeight="1" x14ac:dyDescent="0.2">
      <c r="B199" s="33"/>
      <c r="C199" s="133" t="s">
        <v>622</v>
      </c>
      <c r="D199" s="133" t="s">
        <v>194</v>
      </c>
      <c r="E199" s="134" t="s">
        <v>8121</v>
      </c>
      <c r="F199" s="135" t="s">
        <v>8122</v>
      </c>
      <c r="G199" s="136" t="s">
        <v>869</v>
      </c>
      <c r="H199" s="137">
        <v>1</v>
      </c>
      <c r="I199" s="138"/>
      <c r="J199" s="139">
        <f>ROUND(I199*H199,2)</f>
        <v>0</v>
      </c>
      <c r="K199" s="135" t="s">
        <v>20</v>
      </c>
      <c r="L199" s="33"/>
      <c r="M199" s="140" t="s">
        <v>20</v>
      </c>
      <c r="N199" s="141" t="s">
        <v>51</v>
      </c>
      <c r="P199" s="142">
        <f>O199*H199</f>
        <v>0</v>
      </c>
      <c r="Q199" s="142">
        <v>0</v>
      </c>
      <c r="R199" s="142">
        <f>Q199*H199</f>
        <v>0</v>
      </c>
      <c r="S199" s="142">
        <v>0</v>
      </c>
      <c r="T199" s="143">
        <f>S199*H199</f>
        <v>0</v>
      </c>
      <c r="AR199" s="144" t="s">
        <v>199</v>
      </c>
      <c r="AT199" s="144" t="s">
        <v>194</v>
      </c>
      <c r="AU199" s="144" t="s">
        <v>22</v>
      </c>
      <c r="AY199" s="18" t="s">
        <v>192</v>
      </c>
      <c r="BE199" s="145">
        <f>IF(N199="základní",J199,0)</f>
        <v>0</v>
      </c>
      <c r="BF199" s="145">
        <f>IF(N199="snížená",J199,0)</f>
        <v>0</v>
      </c>
      <c r="BG199" s="145">
        <f>IF(N199="zákl. přenesená",J199,0)</f>
        <v>0</v>
      </c>
      <c r="BH199" s="145">
        <f>IF(N199="sníž. přenesená",J199,0)</f>
        <v>0</v>
      </c>
      <c r="BI199" s="145">
        <f>IF(N199="nulová",J199,0)</f>
        <v>0</v>
      </c>
      <c r="BJ199" s="18" t="s">
        <v>22</v>
      </c>
      <c r="BK199" s="145">
        <f>ROUND(I199*H199,2)</f>
        <v>0</v>
      </c>
      <c r="BL199" s="18" t="s">
        <v>199</v>
      </c>
      <c r="BM199" s="144" t="s">
        <v>28</v>
      </c>
    </row>
    <row r="200" spans="2:65" s="1" customFormat="1" ht="19.2" x14ac:dyDescent="0.2">
      <c r="B200" s="33"/>
      <c r="D200" s="151" t="s">
        <v>929</v>
      </c>
      <c r="F200" s="178" t="s">
        <v>8123</v>
      </c>
      <c r="I200" s="148"/>
      <c r="L200" s="33"/>
      <c r="M200" s="149"/>
      <c r="T200" s="54"/>
      <c r="AT200" s="18" t="s">
        <v>929</v>
      </c>
      <c r="AU200" s="18" t="s">
        <v>22</v>
      </c>
    </row>
    <row r="201" spans="2:65" s="1" customFormat="1" ht="16.5" customHeight="1" x14ac:dyDescent="0.2">
      <c r="B201" s="33"/>
      <c r="C201" s="133" t="s">
        <v>632</v>
      </c>
      <c r="D201" s="133" t="s">
        <v>194</v>
      </c>
      <c r="E201" s="134" t="s">
        <v>8124</v>
      </c>
      <c r="F201" s="135" t="s">
        <v>8125</v>
      </c>
      <c r="G201" s="136" t="s">
        <v>869</v>
      </c>
      <c r="H201" s="137">
        <v>1</v>
      </c>
      <c r="I201" s="138"/>
      <c r="J201" s="139">
        <f>ROUND(I201*H201,2)</f>
        <v>0</v>
      </c>
      <c r="K201" s="135" t="s">
        <v>20</v>
      </c>
      <c r="L201" s="33"/>
      <c r="M201" s="140" t="s">
        <v>20</v>
      </c>
      <c r="N201" s="141" t="s">
        <v>51</v>
      </c>
      <c r="P201" s="142">
        <f>O201*H201</f>
        <v>0</v>
      </c>
      <c r="Q201" s="142">
        <v>0</v>
      </c>
      <c r="R201" s="142">
        <f>Q201*H201</f>
        <v>0</v>
      </c>
      <c r="S201" s="142">
        <v>0</v>
      </c>
      <c r="T201" s="143">
        <f>S201*H201</f>
        <v>0</v>
      </c>
      <c r="AR201" s="144" t="s">
        <v>199</v>
      </c>
      <c r="AT201" s="144" t="s">
        <v>194</v>
      </c>
      <c r="AU201" s="144" t="s">
        <v>22</v>
      </c>
      <c r="AY201" s="18" t="s">
        <v>192</v>
      </c>
      <c r="BE201" s="145">
        <f>IF(N201="základní",J201,0)</f>
        <v>0</v>
      </c>
      <c r="BF201" s="145">
        <f>IF(N201="snížená",J201,0)</f>
        <v>0</v>
      </c>
      <c r="BG201" s="145">
        <f>IF(N201="zákl. přenesená",J201,0)</f>
        <v>0</v>
      </c>
      <c r="BH201" s="145">
        <f>IF(N201="sníž. přenesená",J201,0)</f>
        <v>0</v>
      </c>
      <c r="BI201" s="145">
        <f>IF(N201="nulová",J201,0)</f>
        <v>0</v>
      </c>
      <c r="BJ201" s="18" t="s">
        <v>22</v>
      </c>
      <c r="BK201" s="145">
        <f>ROUND(I201*H201,2)</f>
        <v>0</v>
      </c>
      <c r="BL201" s="18" t="s">
        <v>199</v>
      </c>
      <c r="BM201" s="144" t="s">
        <v>1096</v>
      </c>
    </row>
    <row r="202" spans="2:65" s="1" customFormat="1" ht="19.2" x14ac:dyDescent="0.2">
      <c r="B202" s="33"/>
      <c r="D202" s="151" t="s">
        <v>929</v>
      </c>
      <c r="F202" s="178" t="s">
        <v>8126</v>
      </c>
      <c r="I202" s="148"/>
      <c r="L202" s="33"/>
      <c r="M202" s="149"/>
      <c r="T202" s="54"/>
      <c r="AT202" s="18" t="s">
        <v>929</v>
      </c>
      <c r="AU202" s="18" t="s">
        <v>22</v>
      </c>
    </row>
    <row r="203" spans="2:65" s="1" customFormat="1" ht="24.15" customHeight="1" x14ac:dyDescent="0.2">
      <c r="B203" s="33"/>
      <c r="C203" s="133" t="s">
        <v>641</v>
      </c>
      <c r="D203" s="133" t="s">
        <v>194</v>
      </c>
      <c r="E203" s="134" t="s">
        <v>8127</v>
      </c>
      <c r="F203" s="135" t="s">
        <v>8128</v>
      </c>
      <c r="G203" s="136" t="s">
        <v>869</v>
      </c>
      <c r="H203" s="137">
        <v>1</v>
      </c>
      <c r="I203" s="138"/>
      <c r="J203" s="139">
        <f>ROUND(I203*H203,2)</f>
        <v>0</v>
      </c>
      <c r="K203" s="135" t="s">
        <v>20</v>
      </c>
      <c r="L203" s="33"/>
      <c r="M203" s="140" t="s">
        <v>20</v>
      </c>
      <c r="N203" s="141" t="s">
        <v>51</v>
      </c>
      <c r="P203" s="142">
        <f>O203*H203</f>
        <v>0</v>
      </c>
      <c r="Q203" s="142">
        <v>0</v>
      </c>
      <c r="R203" s="142">
        <f>Q203*H203</f>
        <v>0</v>
      </c>
      <c r="S203" s="142">
        <v>0</v>
      </c>
      <c r="T203" s="143">
        <f>S203*H203</f>
        <v>0</v>
      </c>
      <c r="AR203" s="144" t="s">
        <v>199</v>
      </c>
      <c r="AT203" s="144" t="s">
        <v>194</v>
      </c>
      <c r="AU203" s="144" t="s">
        <v>22</v>
      </c>
      <c r="AY203" s="18" t="s">
        <v>192</v>
      </c>
      <c r="BE203" s="145">
        <f>IF(N203="základní",J203,0)</f>
        <v>0</v>
      </c>
      <c r="BF203" s="145">
        <f>IF(N203="snížená",J203,0)</f>
        <v>0</v>
      </c>
      <c r="BG203" s="145">
        <f>IF(N203="zákl. přenesená",J203,0)</f>
        <v>0</v>
      </c>
      <c r="BH203" s="145">
        <f>IF(N203="sníž. přenesená",J203,0)</f>
        <v>0</v>
      </c>
      <c r="BI203" s="145">
        <f>IF(N203="nulová",J203,0)</f>
        <v>0</v>
      </c>
      <c r="BJ203" s="18" t="s">
        <v>22</v>
      </c>
      <c r="BK203" s="145">
        <f>ROUND(I203*H203,2)</f>
        <v>0</v>
      </c>
      <c r="BL203" s="18" t="s">
        <v>199</v>
      </c>
      <c r="BM203" s="144" t="s">
        <v>1114</v>
      </c>
    </row>
    <row r="204" spans="2:65" s="1" customFormat="1" ht="19.2" x14ac:dyDescent="0.2">
      <c r="B204" s="33"/>
      <c r="D204" s="151" t="s">
        <v>929</v>
      </c>
      <c r="F204" s="178" t="s">
        <v>8129</v>
      </c>
      <c r="I204" s="148"/>
      <c r="L204" s="33"/>
      <c r="M204" s="149"/>
      <c r="T204" s="54"/>
      <c r="AT204" s="18" t="s">
        <v>929</v>
      </c>
      <c r="AU204" s="18" t="s">
        <v>22</v>
      </c>
    </row>
    <row r="205" spans="2:65" s="1" customFormat="1" ht="16.5" customHeight="1" x14ac:dyDescent="0.2">
      <c r="B205" s="33"/>
      <c r="C205" s="133" t="s">
        <v>648</v>
      </c>
      <c r="D205" s="133" t="s">
        <v>194</v>
      </c>
      <c r="E205" s="134" t="s">
        <v>8130</v>
      </c>
      <c r="F205" s="135" t="s">
        <v>8131</v>
      </c>
      <c r="G205" s="136" t="s">
        <v>869</v>
      </c>
      <c r="H205" s="137">
        <v>1</v>
      </c>
      <c r="I205" s="138"/>
      <c r="J205" s="139">
        <f>ROUND(I205*H205,2)</f>
        <v>0</v>
      </c>
      <c r="K205" s="135" t="s">
        <v>20</v>
      </c>
      <c r="L205" s="33"/>
      <c r="M205" s="140" t="s">
        <v>20</v>
      </c>
      <c r="N205" s="141" t="s">
        <v>51</v>
      </c>
      <c r="P205" s="142">
        <f>O205*H205</f>
        <v>0</v>
      </c>
      <c r="Q205" s="142">
        <v>0</v>
      </c>
      <c r="R205" s="142">
        <f>Q205*H205</f>
        <v>0</v>
      </c>
      <c r="S205" s="142">
        <v>0</v>
      </c>
      <c r="T205" s="143">
        <f>S205*H205</f>
        <v>0</v>
      </c>
      <c r="AR205" s="144" t="s">
        <v>199</v>
      </c>
      <c r="AT205" s="144" t="s">
        <v>194</v>
      </c>
      <c r="AU205" s="144" t="s">
        <v>22</v>
      </c>
      <c r="AY205" s="18" t="s">
        <v>192</v>
      </c>
      <c r="BE205" s="145">
        <f>IF(N205="základní",J205,0)</f>
        <v>0</v>
      </c>
      <c r="BF205" s="145">
        <f>IF(N205="snížená",J205,0)</f>
        <v>0</v>
      </c>
      <c r="BG205" s="145">
        <f>IF(N205="zákl. přenesená",J205,0)</f>
        <v>0</v>
      </c>
      <c r="BH205" s="145">
        <f>IF(N205="sníž. přenesená",J205,0)</f>
        <v>0</v>
      </c>
      <c r="BI205" s="145">
        <f>IF(N205="nulová",J205,0)</f>
        <v>0</v>
      </c>
      <c r="BJ205" s="18" t="s">
        <v>22</v>
      </c>
      <c r="BK205" s="145">
        <f>ROUND(I205*H205,2)</f>
        <v>0</v>
      </c>
      <c r="BL205" s="18" t="s">
        <v>199</v>
      </c>
      <c r="BM205" s="144" t="s">
        <v>1129</v>
      </c>
    </row>
    <row r="206" spans="2:65" s="1" customFormat="1" ht="19.2" x14ac:dyDescent="0.2">
      <c r="B206" s="33"/>
      <c r="D206" s="151" t="s">
        <v>929</v>
      </c>
      <c r="F206" s="178" t="s">
        <v>8126</v>
      </c>
      <c r="I206" s="148"/>
      <c r="L206" s="33"/>
      <c r="M206" s="149"/>
      <c r="T206" s="54"/>
      <c r="AT206" s="18" t="s">
        <v>929</v>
      </c>
      <c r="AU206" s="18" t="s">
        <v>22</v>
      </c>
    </row>
    <row r="207" spans="2:65" s="11" customFormat="1" ht="25.95" customHeight="1" x14ac:dyDescent="0.25">
      <c r="B207" s="121"/>
      <c r="D207" s="122" t="s">
        <v>79</v>
      </c>
      <c r="E207" s="123" t="s">
        <v>250</v>
      </c>
      <c r="F207" s="123" t="s">
        <v>8132</v>
      </c>
      <c r="I207" s="124"/>
      <c r="J207" s="125">
        <f>BK207</f>
        <v>0</v>
      </c>
      <c r="L207" s="121"/>
      <c r="M207" s="126"/>
      <c r="P207" s="127">
        <f>SUM(P208:P243)</f>
        <v>0</v>
      </c>
      <c r="R207" s="127">
        <f>SUM(R208:R243)</f>
        <v>0</v>
      </c>
      <c r="T207" s="128">
        <f>SUM(T208:T243)</f>
        <v>0</v>
      </c>
      <c r="AR207" s="122" t="s">
        <v>22</v>
      </c>
      <c r="AT207" s="129" t="s">
        <v>79</v>
      </c>
      <c r="AU207" s="129" t="s">
        <v>80</v>
      </c>
      <c r="AY207" s="122" t="s">
        <v>192</v>
      </c>
      <c r="BK207" s="130">
        <f>SUM(BK208:BK243)</f>
        <v>0</v>
      </c>
    </row>
    <row r="208" spans="2:65" s="1" customFormat="1" ht="37.799999999999997" customHeight="1" x14ac:dyDescent="0.2">
      <c r="B208" s="33"/>
      <c r="C208" s="133" t="s">
        <v>655</v>
      </c>
      <c r="D208" s="133" t="s">
        <v>194</v>
      </c>
      <c r="E208" s="134" t="s">
        <v>8133</v>
      </c>
      <c r="F208" s="135" t="s">
        <v>8134</v>
      </c>
      <c r="G208" s="136" t="s">
        <v>869</v>
      </c>
      <c r="H208" s="137">
        <v>1</v>
      </c>
      <c r="I208" s="138"/>
      <c r="J208" s="139">
        <f>ROUND(I208*H208,2)</f>
        <v>0</v>
      </c>
      <c r="K208" s="135" t="s">
        <v>20</v>
      </c>
      <c r="L208" s="33"/>
      <c r="M208" s="140" t="s">
        <v>20</v>
      </c>
      <c r="N208" s="141" t="s">
        <v>51</v>
      </c>
      <c r="P208" s="142">
        <f>O208*H208</f>
        <v>0</v>
      </c>
      <c r="Q208" s="142">
        <v>0</v>
      </c>
      <c r="R208" s="142">
        <f>Q208*H208</f>
        <v>0</v>
      </c>
      <c r="S208" s="142">
        <v>0</v>
      </c>
      <c r="T208" s="143">
        <f>S208*H208</f>
        <v>0</v>
      </c>
      <c r="AR208" s="144" t="s">
        <v>199</v>
      </c>
      <c r="AT208" s="144" t="s">
        <v>194</v>
      </c>
      <c r="AU208" s="144" t="s">
        <v>22</v>
      </c>
      <c r="AY208" s="18" t="s">
        <v>192</v>
      </c>
      <c r="BE208" s="145">
        <f>IF(N208="základní",J208,0)</f>
        <v>0</v>
      </c>
      <c r="BF208" s="145">
        <f>IF(N208="snížená",J208,0)</f>
        <v>0</v>
      </c>
      <c r="BG208" s="145">
        <f>IF(N208="zákl. přenesená",J208,0)</f>
        <v>0</v>
      </c>
      <c r="BH208" s="145">
        <f>IF(N208="sníž. přenesená",J208,0)</f>
        <v>0</v>
      </c>
      <c r="BI208" s="145">
        <f>IF(N208="nulová",J208,0)</f>
        <v>0</v>
      </c>
      <c r="BJ208" s="18" t="s">
        <v>22</v>
      </c>
      <c r="BK208" s="145">
        <f>ROUND(I208*H208,2)</f>
        <v>0</v>
      </c>
      <c r="BL208" s="18" t="s">
        <v>199</v>
      </c>
      <c r="BM208" s="144" t="s">
        <v>1144</v>
      </c>
    </row>
    <row r="209" spans="2:65" s="1" customFormat="1" ht="19.2" x14ac:dyDescent="0.2">
      <c r="B209" s="33"/>
      <c r="D209" s="151" t="s">
        <v>929</v>
      </c>
      <c r="F209" s="178" t="s">
        <v>8135</v>
      </c>
      <c r="I209" s="148"/>
      <c r="L209" s="33"/>
      <c r="M209" s="149"/>
      <c r="T209" s="54"/>
      <c r="AT209" s="18" t="s">
        <v>929</v>
      </c>
      <c r="AU209" s="18" t="s">
        <v>22</v>
      </c>
    </row>
    <row r="210" spans="2:65" s="1" customFormat="1" ht="16.5" customHeight="1" x14ac:dyDescent="0.2">
      <c r="B210" s="33"/>
      <c r="C210" s="133" t="s">
        <v>664</v>
      </c>
      <c r="D210" s="133" t="s">
        <v>194</v>
      </c>
      <c r="E210" s="134" t="s">
        <v>8136</v>
      </c>
      <c r="F210" s="135" t="s">
        <v>8045</v>
      </c>
      <c r="G210" s="136" t="s">
        <v>869</v>
      </c>
      <c r="H210" s="137">
        <v>1</v>
      </c>
      <c r="I210" s="138"/>
      <c r="J210" s="139">
        <f>ROUND(I210*H210,2)</f>
        <v>0</v>
      </c>
      <c r="K210" s="135" t="s">
        <v>20</v>
      </c>
      <c r="L210" s="33"/>
      <c r="M210" s="140" t="s">
        <v>20</v>
      </c>
      <c r="N210" s="141" t="s">
        <v>51</v>
      </c>
      <c r="P210" s="142">
        <f>O210*H210</f>
        <v>0</v>
      </c>
      <c r="Q210" s="142">
        <v>0</v>
      </c>
      <c r="R210" s="142">
        <f>Q210*H210</f>
        <v>0</v>
      </c>
      <c r="S210" s="142">
        <v>0</v>
      </c>
      <c r="T210" s="143">
        <f>S210*H210</f>
        <v>0</v>
      </c>
      <c r="AR210" s="144" t="s">
        <v>199</v>
      </c>
      <c r="AT210" s="144" t="s">
        <v>194</v>
      </c>
      <c r="AU210" s="144" t="s">
        <v>22</v>
      </c>
      <c r="AY210" s="18" t="s">
        <v>192</v>
      </c>
      <c r="BE210" s="145">
        <f>IF(N210="základní",J210,0)</f>
        <v>0</v>
      </c>
      <c r="BF210" s="145">
        <f>IF(N210="snížená",J210,0)</f>
        <v>0</v>
      </c>
      <c r="BG210" s="145">
        <f>IF(N210="zákl. přenesená",J210,0)</f>
        <v>0</v>
      </c>
      <c r="BH210" s="145">
        <f>IF(N210="sníž. přenesená",J210,0)</f>
        <v>0</v>
      </c>
      <c r="BI210" s="145">
        <f>IF(N210="nulová",J210,0)</f>
        <v>0</v>
      </c>
      <c r="BJ210" s="18" t="s">
        <v>22</v>
      </c>
      <c r="BK210" s="145">
        <f>ROUND(I210*H210,2)</f>
        <v>0</v>
      </c>
      <c r="BL210" s="18" t="s">
        <v>199</v>
      </c>
      <c r="BM210" s="144" t="s">
        <v>1160</v>
      </c>
    </row>
    <row r="211" spans="2:65" s="1" customFormat="1" ht="19.2" x14ac:dyDescent="0.2">
      <c r="B211" s="33"/>
      <c r="D211" s="151" t="s">
        <v>929</v>
      </c>
      <c r="F211" s="178" t="s">
        <v>8046</v>
      </c>
      <c r="I211" s="148"/>
      <c r="L211" s="33"/>
      <c r="M211" s="149"/>
      <c r="T211" s="54"/>
      <c r="AT211" s="18" t="s">
        <v>929</v>
      </c>
      <c r="AU211" s="18" t="s">
        <v>22</v>
      </c>
    </row>
    <row r="212" spans="2:65" s="1" customFormat="1" ht="21.75" customHeight="1" x14ac:dyDescent="0.2">
      <c r="B212" s="33"/>
      <c r="C212" s="133" t="s">
        <v>671</v>
      </c>
      <c r="D212" s="133" t="s">
        <v>194</v>
      </c>
      <c r="E212" s="134" t="s">
        <v>8137</v>
      </c>
      <c r="F212" s="135" t="s">
        <v>8138</v>
      </c>
      <c r="G212" s="136" t="s">
        <v>869</v>
      </c>
      <c r="H212" s="137">
        <v>3</v>
      </c>
      <c r="I212" s="138"/>
      <c r="J212" s="139">
        <f>ROUND(I212*H212,2)</f>
        <v>0</v>
      </c>
      <c r="K212" s="135" t="s">
        <v>20</v>
      </c>
      <c r="L212" s="33"/>
      <c r="M212" s="140" t="s">
        <v>20</v>
      </c>
      <c r="N212" s="141" t="s">
        <v>51</v>
      </c>
      <c r="P212" s="142">
        <f>O212*H212</f>
        <v>0</v>
      </c>
      <c r="Q212" s="142">
        <v>0</v>
      </c>
      <c r="R212" s="142">
        <f>Q212*H212</f>
        <v>0</v>
      </c>
      <c r="S212" s="142">
        <v>0</v>
      </c>
      <c r="T212" s="143">
        <f>S212*H212</f>
        <v>0</v>
      </c>
      <c r="AR212" s="144" t="s">
        <v>199</v>
      </c>
      <c r="AT212" s="144" t="s">
        <v>194</v>
      </c>
      <c r="AU212" s="144" t="s">
        <v>22</v>
      </c>
      <c r="AY212" s="18" t="s">
        <v>192</v>
      </c>
      <c r="BE212" s="145">
        <f>IF(N212="základní",J212,0)</f>
        <v>0</v>
      </c>
      <c r="BF212" s="145">
        <f>IF(N212="snížená",J212,0)</f>
        <v>0</v>
      </c>
      <c r="BG212" s="145">
        <f>IF(N212="zákl. přenesená",J212,0)</f>
        <v>0</v>
      </c>
      <c r="BH212" s="145">
        <f>IF(N212="sníž. přenesená",J212,0)</f>
        <v>0</v>
      </c>
      <c r="BI212" s="145">
        <f>IF(N212="nulová",J212,0)</f>
        <v>0</v>
      </c>
      <c r="BJ212" s="18" t="s">
        <v>22</v>
      </c>
      <c r="BK212" s="145">
        <f>ROUND(I212*H212,2)</f>
        <v>0</v>
      </c>
      <c r="BL212" s="18" t="s">
        <v>199</v>
      </c>
      <c r="BM212" s="144" t="s">
        <v>1176</v>
      </c>
    </row>
    <row r="213" spans="2:65" s="1" customFormat="1" ht="19.2" x14ac:dyDescent="0.2">
      <c r="B213" s="33"/>
      <c r="D213" s="151" t="s">
        <v>929</v>
      </c>
      <c r="F213" s="178" t="s">
        <v>8139</v>
      </c>
      <c r="I213" s="148"/>
      <c r="L213" s="33"/>
      <c r="M213" s="149"/>
      <c r="T213" s="54"/>
      <c r="AT213" s="18" t="s">
        <v>929</v>
      </c>
      <c r="AU213" s="18" t="s">
        <v>22</v>
      </c>
    </row>
    <row r="214" spans="2:65" s="1" customFormat="1" ht="16.5" customHeight="1" x14ac:dyDescent="0.2">
      <c r="B214" s="33"/>
      <c r="C214" s="133" t="s">
        <v>678</v>
      </c>
      <c r="D214" s="133" t="s">
        <v>194</v>
      </c>
      <c r="E214" s="134" t="s">
        <v>8140</v>
      </c>
      <c r="F214" s="135" t="s">
        <v>8141</v>
      </c>
      <c r="G214" s="136" t="s">
        <v>869</v>
      </c>
      <c r="H214" s="137">
        <v>3</v>
      </c>
      <c r="I214" s="138"/>
      <c r="J214" s="139">
        <f>ROUND(I214*H214,2)</f>
        <v>0</v>
      </c>
      <c r="K214" s="135" t="s">
        <v>20</v>
      </c>
      <c r="L214" s="33"/>
      <c r="M214" s="140" t="s">
        <v>20</v>
      </c>
      <c r="N214" s="141" t="s">
        <v>51</v>
      </c>
      <c r="P214" s="142">
        <f>O214*H214</f>
        <v>0</v>
      </c>
      <c r="Q214" s="142">
        <v>0</v>
      </c>
      <c r="R214" s="142">
        <f>Q214*H214</f>
        <v>0</v>
      </c>
      <c r="S214" s="142">
        <v>0</v>
      </c>
      <c r="T214" s="143">
        <f>S214*H214</f>
        <v>0</v>
      </c>
      <c r="AR214" s="144" t="s">
        <v>199</v>
      </c>
      <c r="AT214" s="144" t="s">
        <v>194</v>
      </c>
      <c r="AU214" s="144" t="s">
        <v>22</v>
      </c>
      <c r="AY214" s="18" t="s">
        <v>192</v>
      </c>
      <c r="BE214" s="145">
        <f>IF(N214="základní",J214,0)</f>
        <v>0</v>
      </c>
      <c r="BF214" s="145">
        <f>IF(N214="snížená",J214,0)</f>
        <v>0</v>
      </c>
      <c r="BG214" s="145">
        <f>IF(N214="zákl. přenesená",J214,0)</f>
        <v>0</v>
      </c>
      <c r="BH214" s="145">
        <f>IF(N214="sníž. přenesená",J214,0)</f>
        <v>0</v>
      </c>
      <c r="BI214" s="145">
        <f>IF(N214="nulová",J214,0)</f>
        <v>0</v>
      </c>
      <c r="BJ214" s="18" t="s">
        <v>22</v>
      </c>
      <c r="BK214" s="145">
        <f>ROUND(I214*H214,2)</f>
        <v>0</v>
      </c>
      <c r="BL214" s="18" t="s">
        <v>199</v>
      </c>
      <c r="BM214" s="144" t="s">
        <v>1195</v>
      </c>
    </row>
    <row r="215" spans="2:65" s="1" customFormat="1" ht="19.2" x14ac:dyDescent="0.2">
      <c r="B215" s="33"/>
      <c r="D215" s="151" t="s">
        <v>929</v>
      </c>
      <c r="F215" s="178" t="s">
        <v>8098</v>
      </c>
      <c r="I215" s="148"/>
      <c r="L215" s="33"/>
      <c r="M215" s="149"/>
      <c r="T215" s="54"/>
      <c r="AT215" s="18" t="s">
        <v>929</v>
      </c>
      <c r="AU215" s="18" t="s">
        <v>22</v>
      </c>
    </row>
    <row r="216" spans="2:65" s="1" customFormat="1" ht="24.15" customHeight="1" x14ac:dyDescent="0.2">
      <c r="B216" s="33"/>
      <c r="C216" s="133" t="s">
        <v>683</v>
      </c>
      <c r="D216" s="133" t="s">
        <v>194</v>
      </c>
      <c r="E216" s="134" t="s">
        <v>8142</v>
      </c>
      <c r="F216" s="135" t="s">
        <v>8143</v>
      </c>
      <c r="G216" s="136" t="s">
        <v>869</v>
      </c>
      <c r="H216" s="137">
        <v>1</v>
      </c>
      <c r="I216" s="138"/>
      <c r="J216" s="139">
        <f>ROUND(I216*H216,2)</f>
        <v>0</v>
      </c>
      <c r="K216" s="135" t="s">
        <v>20</v>
      </c>
      <c r="L216" s="33"/>
      <c r="M216" s="140" t="s">
        <v>20</v>
      </c>
      <c r="N216" s="141" t="s">
        <v>51</v>
      </c>
      <c r="P216" s="142">
        <f>O216*H216</f>
        <v>0</v>
      </c>
      <c r="Q216" s="142">
        <v>0</v>
      </c>
      <c r="R216" s="142">
        <f>Q216*H216</f>
        <v>0</v>
      </c>
      <c r="S216" s="142">
        <v>0</v>
      </c>
      <c r="T216" s="143">
        <f>S216*H216</f>
        <v>0</v>
      </c>
      <c r="AR216" s="144" t="s">
        <v>199</v>
      </c>
      <c r="AT216" s="144" t="s">
        <v>194</v>
      </c>
      <c r="AU216" s="144" t="s">
        <v>22</v>
      </c>
      <c r="AY216" s="18" t="s">
        <v>192</v>
      </c>
      <c r="BE216" s="145">
        <f>IF(N216="základní",J216,0)</f>
        <v>0</v>
      </c>
      <c r="BF216" s="145">
        <f>IF(N216="snížená",J216,0)</f>
        <v>0</v>
      </c>
      <c r="BG216" s="145">
        <f>IF(N216="zákl. přenesená",J216,0)</f>
        <v>0</v>
      </c>
      <c r="BH216" s="145">
        <f>IF(N216="sníž. přenesená",J216,0)</f>
        <v>0</v>
      </c>
      <c r="BI216" s="145">
        <f>IF(N216="nulová",J216,0)</f>
        <v>0</v>
      </c>
      <c r="BJ216" s="18" t="s">
        <v>22</v>
      </c>
      <c r="BK216" s="145">
        <f>ROUND(I216*H216,2)</f>
        <v>0</v>
      </c>
      <c r="BL216" s="18" t="s">
        <v>199</v>
      </c>
      <c r="BM216" s="144" t="s">
        <v>1222</v>
      </c>
    </row>
    <row r="217" spans="2:65" s="1" customFormat="1" ht="19.2" x14ac:dyDescent="0.2">
      <c r="B217" s="33"/>
      <c r="D217" s="151" t="s">
        <v>929</v>
      </c>
      <c r="F217" s="178" t="s">
        <v>8144</v>
      </c>
      <c r="I217" s="148"/>
      <c r="L217" s="33"/>
      <c r="M217" s="149"/>
      <c r="T217" s="54"/>
      <c r="AT217" s="18" t="s">
        <v>929</v>
      </c>
      <c r="AU217" s="18" t="s">
        <v>22</v>
      </c>
    </row>
    <row r="218" spans="2:65" s="1" customFormat="1" ht="16.5" customHeight="1" x14ac:dyDescent="0.2">
      <c r="B218" s="33"/>
      <c r="C218" s="133" t="s">
        <v>690</v>
      </c>
      <c r="D218" s="133" t="s">
        <v>194</v>
      </c>
      <c r="E218" s="134" t="s">
        <v>8145</v>
      </c>
      <c r="F218" s="135" t="s">
        <v>8097</v>
      </c>
      <c r="G218" s="136" t="s">
        <v>869</v>
      </c>
      <c r="H218" s="137">
        <v>1</v>
      </c>
      <c r="I218" s="138"/>
      <c r="J218" s="139">
        <f>ROUND(I218*H218,2)</f>
        <v>0</v>
      </c>
      <c r="K218" s="135" t="s">
        <v>20</v>
      </c>
      <c r="L218" s="33"/>
      <c r="M218" s="140" t="s">
        <v>20</v>
      </c>
      <c r="N218" s="141" t="s">
        <v>51</v>
      </c>
      <c r="P218" s="142">
        <f>O218*H218</f>
        <v>0</v>
      </c>
      <c r="Q218" s="142">
        <v>0</v>
      </c>
      <c r="R218" s="142">
        <f>Q218*H218</f>
        <v>0</v>
      </c>
      <c r="S218" s="142">
        <v>0</v>
      </c>
      <c r="T218" s="143">
        <f>S218*H218</f>
        <v>0</v>
      </c>
      <c r="AR218" s="144" t="s">
        <v>199</v>
      </c>
      <c r="AT218" s="144" t="s">
        <v>194</v>
      </c>
      <c r="AU218" s="144" t="s">
        <v>22</v>
      </c>
      <c r="AY218" s="18" t="s">
        <v>192</v>
      </c>
      <c r="BE218" s="145">
        <f>IF(N218="základní",J218,0)</f>
        <v>0</v>
      </c>
      <c r="BF218" s="145">
        <f>IF(N218="snížená",J218,0)</f>
        <v>0</v>
      </c>
      <c r="BG218" s="145">
        <f>IF(N218="zákl. přenesená",J218,0)</f>
        <v>0</v>
      </c>
      <c r="BH218" s="145">
        <f>IF(N218="sníž. přenesená",J218,0)</f>
        <v>0</v>
      </c>
      <c r="BI218" s="145">
        <f>IF(N218="nulová",J218,0)</f>
        <v>0</v>
      </c>
      <c r="BJ218" s="18" t="s">
        <v>22</v>
      </c>
      <c r="BK218" s="145">
        <f>ROUND(I218*H218,2)</f>
        <v>0</v>
      </c>
      <c r="BL218" s="18" t="s">
        <v>199</v>
      </c>
      <c r="BM218" s="144" t="s">
        <v>1031</v>
      </c>
    </row>
    <row r="219" spans="2:65" s="1" customFormat="1" ht="19.2" x14ac:dyDescent="0.2">
      <c r="B219" s="33"/>
      <c r="D219" s="151" t="s">
        <v>929</v>
      </c>
      <c r="F219" s="178" t="s">
        <v>8098</v>
      </c>
      <c r="I219" s="148"/>
      <c r="L219" s="33"/>
      <c r="M219" s="149"/>
      <c r="T219" s="54"/>
      <c r="AT219" s="18" t="s">
        <v>929</v>
      </c>
      <c r="AU219" s="18" t="s">
        <v>22</v>
      </c>
    </row>
    <row r="220" spans="2:65" s="1" customFormat="1" ht="24.15" customHeight="1" x14ac:dyDescent="0.2">
      <c r="B220" s="33"/>
      <c r="C220" s="133" t="s">
        <v>697</v>
      </c>
      <c r="D220" s="133" t="s">
        <v>194</v>
      </c>
      <c r="E220" s="134" t="s">
        <v>8146</v>
      </c>
      <c r="F220" s="135" t="s">
        <v>8147</v>
      </c>
      <c r="G220" s="136" t="s">
        <v>869</v>
      </c>
      <c r="H220" s="137">
        <v>1</v>
      </c>
      <c r="I220" s="138"/>
      <c r="J220" s="139">
        <f>ROUND(I220*H220,2)</f>
        <v>0</v>
      </c>
      <c r="K220" s="135" t="s">
        <v>20</v>
      </c>
      <c r="L220" s="33"/>
      <c r="M220" s="140" t="s">
        <v>20</v>
      </c>
      <c r="N220" s="141" t="s">
        <v>51</v>
      </c>
      <c r="P220" s="142">
        <f>O220*H220</f>
        <v>0</v>
      </c>
      <c r="Q220" s="142">
        <v>0</v>
      </c>
      <c r="R220" s="142">
        <f>Q220*H220</f>
        <v>0</v>
      </c>
      <c r="S220" s="142">
        <v>0</v>
      </c>
      <c r="T220" s="143">
        <f>S220*H220</f>
        <v>0</v>
      </c>
      <c r="AR220" s="144" t="s">
        <v>199</v>
      </c>
      <c r="AT220" s="144" t="s">
        <v>194</v>
      </c>
      <c r="AU220" s="144" t="s">
        <v>22</v>
      </c>
      <c r="AY220" s="18" t="s">
        <v>192</v>
      </c>
      <c r="BE220" s="145">
        <f>IF(N220="základní",J220,0)</f>
        <v>0</v>
      </c>
      <c r="BF220" s="145">
        <f>IF(N220="snížená",J220,0)</f>
        <v>0</v>
      </c>
      <c r="BG220" s="145">
        <f>IF(N220="zákl. přenesená",J220,0)</f>
        <v>0</v>
      </c>
      <c r="BH220" s="145">
        <f>IF(N220="sníž. přenesená",J220,0)</f>
        <v>0</v>
      </c>
      <c r="BI220" s="145">
        <f>IF(N220="nulová",J220,0)</f>
        <v>0</v>
      </c>
      <c r="BJ220" s="18" t="s">
        <v>22</v>
      </c>
      <c r="BK220" s="145">
        <f>ROUND(I220*H220,2)</f>
        <v>0</v>
      </c>
      <c r="BL220" s="18" t="s">
        <v>199</v>
      </c>
      <c r="BM220" s="144" t="s">
        <v>901</v>
      </c>
    </row>
    <row r="221" spans="2:65" s="1" customFormat="1" ht="19.2" x14ac:dyDescent="0.2">
      <c r="B221" s="33"/>
      <c r="D221" s="151" t="s">
        <v>929</v>
      </c>
      <c r="F221" s="178" t="s">
        <v>8148</v>
      </c>
      <c r="I221" s="148"/>
      <c r="L221" s="33"/>
      <c r="M221" s="149"/>
      <c r="T221" s="54"/>
      <c r="AT221" s="18" t="s">
        <v>929</v>
      </c>
      <c r="AU221" s="18" t="s">
        <v>22</v>
      </c>
    </row>
    <row r="222" spans="2:65" s="1" customFormat="1" ht="16.5" customHeight="1" x14ac:dyDescent="0.2">
      <c r="B222" s="33"/>
      <c r="C222" s="133" t="s">
        <v>703</v>
      </c>
      <c r="D222" s="133" t="s">
        <v>194</v>
      </c>
      <c r="E222" s="134" t="s">
        <v>8149</v>
      </c>
      <c r="F222" s="135" t="s">
        <v>8150</v>
      </c>
      <c r="G222" s="136" t="s">
        <v>869</v>
      </c>
      <c r="H222" s="137">
        <v>1</v>
      </c>
      <c r="I222" s="138"/>
      <c r="J222" s="139">
        <f>ROUND(I222*H222,2)</f>
        <v>0</v>
      </c>
      <c r="K222" s="135" t="s">
        <v>20</v>
      </c>
      <c r="L222" s="33"/>
      <c r="M222" s="140" t="s">
        <v>20</v>
      </c>
      <c r="N222" s="141" t="s">
        <v>51</v>
      </c>
      <c r="P222" s="142">
        <f>O222*H222</f>
        <v>0</v>
      </c>
      <c r="Q222" s="142">
        <v>0</v>
      </c>
      <c r="R222" s="142">
        <f>Q222*H222</f>
        <v>0</v>
      </c>
      <c r="S222" s="142">
        <v>0</v>
      </c>
      <c r="T222" s="143">
        <f>S222*H222</f>
        <v>0</v>
      </c>
      <c r="AR222" s="144" t="s">
        <v>199</v>
      </c>
      <c r="AT222" s="144" t="s">
        <v>194</v>
      </c>
      <c r="AU222" s="144" t="s">
        <v>22</v>
      </c>
      <c r="AY222" s="18" t="s">
        <v>192</v>
      </c>
      <c r="BE222" s="145">
        <f>IF(N222="základní",J222,0)</f>
        <v>0</v>
      </c>
      <c r="BF222" s="145">
        <f>IF(N222="snížená",J222,0)</f>
        <v>0</v>
      </c>
      <c r="BG222" s="145">
        <f>IF(N222="zákl. přenesená",J222,0)</f>
        <v>0</v>
      </c>
      <c r="BH222" s="145">
        <f>IF(N222="sníž. přenesená",J222,0)</f>
        <v>0</v>
      </c>
      <c r="BI222" s="145">
        <f>IF(N222="nulová",J222,0)</f>
        <v>0</v>
      </c>
      <c r="BJ222" s="18" t="s">
        <v>22</v>
      </c>
      <c r="BK222" s="145">
        <f>ROUND(I222*H222,2)</f>
        <v>0</v>
      </c>
      <c r="BL222" s="18" t="s">
        <v>199</v>
      </c>
      <c r="BM222" s="144" t="s">
        <v>895</v>
      </c>
    </row>
    <row r="223" spans="2:65" s="1" customFormat="1" ht="19.2" x14ac:dyDescent="0.2">
      <c r="B223" s="33"/>
      <c r="D223" s="151" t="s">
        <v>929</v>
      </c>
      <c r="F223" s="178" t="s">
        <v>8151</v>
      </c>
      <c r="I223" s="148"/>
      <c r="L223" s="33"/>
      <c r="M223" s="149"/>
      <c r="T223" s="54"/>
      <c r="AT223" s="18" t="s">
        <v>929</v>
      </c>
      <c r="AU223" s="18" t="s">
        <v>22</v>
      </c>
    </row>
    <row r="224" spans="2:65" s="1" customFormat="1" ht="24.15" customHeight="1" x14ac:dyDescent="0.2">
      <c r="B224" s="33"/>
      <c r="C224" s="133" t="s">
        <v>708</v>
      </c>
      <c r="D224" s="133" t="s">
        <v>194</v>
      </c>
      <c r="E224" s="134" t="s">
        <v>8152</v>
      </c>
      <c r="F224" s="135" t="s">
        <v>8153</v>
      </c>
      <c r="G224" s="136" t="s">
        <v>869</v>
      </c>
      <c r="H224" s="137">
        <v>2</v>
      </c>
      <c r="I224" s="138"/>
      <c r="J224" s="139">
        <f>ROUND(I224*H224,2)</f>
        <v>0</v>
      </c>
      <c r="K224" s="135" t="s">
        <v>20</v>
      </c>
      <c r="L224" s="33"/>
      <c r="M224" s="140" t="s">
        <v>20</v>
      </c>
      <c r="N224" s="141" t="s">
        <v>51</v>
      </c>
      <c r="P224" s="142">
        <f>O224*H224</f>
        <v>0</v>
      </c>
      <c r="Q224" s="142">
        <v>0</v>
      </c>
      <c r="R224" s="142">
        <f>Q224*H224</f>
        <v>0</v>
      </c>
      <c r="S224" s="142">
        <v>0</v>
      </c>
      <c r="T224" s="143">
        <f>S224*H224</f>
        <v>0</v>
      </c>
      <c r="AR224" s="144" t="s">
        <v>199</v>
      </c>
      <c r="AT224" s="144" t="s">
        <v>194</v>
      </c>
      <c r="AU224" s="144" t="s">
        <v>22</v>
      </c>
      <c r="AY224" s="18" t="s">
        <v>192</v>
      </c>
      <c r="BE224" s="145">
        <f>IF(N224="základní",J224,0)</f>
        <v>0</v>
      </c>
      <c r="BF224" s="145">
        <f>IF(N224="snížená",J224,0)</f>
        <v>0</v>
      </c>
      <c r="BG224" s="145">
        <f>IF(N224="zákl. přenesená",J224,0)</f>
        <v>0</v>
      </c>
      <c r="BH224" s="145">
        <f>IF(N224="sníž. přenesená",J224,0)</f>
        <v>0</v>
      </c>
      <c r="BI224" s="145">
        <f>IF(N224="nulová",J224,0)</f>
        <v>0</v>
      </c>
      <c r="BJ224" s="18" t="s">
        <v>22</v>
      </c>
      <c r="BK224" s="145">
        <f>ROUND(I224*H224,2)</f>
        <v>0</v>
      </c>
      <c r="BL224" s="18" t="s">
        <v>199</v>
      </c>
      <c r="BM224" s="144" t="s">
        <v>2200</v>
      </c>
    </row>
    <row r="225" spans="2:65" s="1" customFormat="1" ht="19.2" x14ac:dyDescent="0.2">
      <c r="B225" s="33"/>
      <c r="D225" s="151" t="s">
        <v>929</v>
      </c>
      <c r="F225" s="178" t="s">
        <v>8154</v>
      </c>
      <c r="I225" s="148"/>
      <c r="L225" s="33"/>
      <c r="M225" s="149"/>
      <c r="T225" s="54"/>
      <c r="AT225" s="18" t="s">
        <v>929</v>
      </c>
      <c r="AU225" s="18" t="s">
        <v>22</v>
      </c>
    </row>
    <row r="226" spans="2:65" s="1" customFormat="1" ht="16.5" customHeight="1" x14ac:dyDescent="0.2">
      <c r="B226" s="33"/>
      <c r="C226" s="133" t="s">
        <v>713</v>
      </c>
      <c r="D226" s="133" t="s">
        <v>194</v>
      </c>
      <c r="E226" s="134" t="s">
        <v>8155</v>
      </c>
      <c r="F226" s="135" t="s">
        <v>8156</v>
      </c>
      <c r="G226" s="136" t="s">
        <v>869</v>
      </c>
      <c r="H226" s="137">
        <v>2</v>
      </c>
      <c r="I226" s="138"/>
      <c r="J226" s="139">
        <f>ROUND(I226*H226,2)</f>
        <v>0</v>
      </c>
      <c r="K226" s="135" t="s">
        <v>20</v>
      </c>
      <c r="L226" s="33"/>
      <c r="M226" s="140" t="s">
        <v>20</v>
      </c>
      <c r="N226" s="141" t="s">
        <v>51</v>
      </c>
      <c r="P226" s="142">
        <f>O226*H226</f>
        <v>0</v>
      </c>
      <c r="Q226" s="142">
        <v>0</v>
      </c>
      <c r="R226" s="142">
        <f>Q226*H226</f>
        <v>0</v>
      </c>
      <c r="S226" s="142">
        <v>0</v>
      </c>
      <c r="T226" s="143">
        <f>S226*H226</f>
        <v>0</v>
      </c>
      <c r="AR226" s="144" t="s">
        <v>199</v>
      </c>
      <c r="AT226" s="144" t="s">
        <v>194</v>
      </c>
      <c r="AU226" s="144" t="s">
        <v>22</v>
      </c>
      <c r="AY226" s="18" t="s">
        <v>192</v>
      </c>
      <c r="BE226" s="145">
        <f>IF(N226="základní",J226,0)</f>
        <v>0</v>
      </c>
      <c r="BF226" s="145">
        <f>IF(N226="snížená",J226,0)</f>
        <v>0</v>
      </c>
      <c r="BG226" s="145">
        <f>IF(N226="zákl. přenesená",J226,0)</f>
        <v>0</v>
      </c>
      <c r="BH226" s="145">
        <f>IF(N226="sníž. přenesená",J226,0)</f>
        <v>0</v>
      </c>
      <c r="BI226" s="145">
        <f>IF(N226="nulová",J226,0)</f>
        <v>0</v>
      </c>
      <c r="BJ226" s="18" t="s">
        <v>22</v>
      </c>
      <c r="BK226" s="145">
        <f>ROUND(I226*H226,2)</f>
        <v>0</v>
      </c>
      <c r="BL226" s="18" t="s">
        <v>199</v>
      </c>
      <c r="BM226" s="144" t="s">
        <v>2217</v>
      </c>
    </row>
    <row r="227" spans="2:65" s="1" customFormat="1" ht="19.2" x14ac:dyDescent="0.2">
      <c r="B227" s="33"/>
      <c r="D227" s="151" t="s">
        <v>929</v>
      </c>
      <c r="F227" s="178" t="s">
        <v>8157</v>
      </c>
      <c r="I227" s="148"/>
      <c r="L227" s="33"/>
      <c r="M227" s="149"/>
      <c r="T227" s="54"/>
      <c r="AT227" s="18" t="s">
        <v>929</v>
      </c>
      <c r="AU227" s="18" t="s">
        <v>22</v>
      </c>
    </row>
    <row r="228" spans="2:65" s="1" customFormat="1" ht="24.15" customHeight="1" x14ac:dyDescent="0.2">
      <c r="B228" s="33"/>
      <c r="C228" s="133" t="s">
        <v>718</v>
      </c>
      <c r="D228" s="133" t="s">
        <v>194</v>
      </c>
      <c r="E228" s="134" t="s">
        <v>8158</v>
      </c>
      <c r="F228" s="135" t="s">
        <v>8159</v>
      </c>
      <c r="G228" s="136" t="s">
        <v>869</v>
      </c>
      <c r="H228" s="137">
        <v>1</v>
      </c>
      <c r="I228" s="138"/>
      <c r="J228" s="139">
        <f>ROUND(I228*H228,2)</f>
        <v>0</v>
      </c>
      <c r="K228" s="135" t="s">
        <v>20</v>
      </c>
      <c r="L228" s="33"/>
      <c r="M228" s="140" t="s">
        <v>20</v>
      </c>
      <c r="N228" s="141" t="s">
        <v>51</v>
      </c>
      <c r="P228" s="142">
        <f>O228*H228</f>
        <v>0</v>
      </c>
      <c r="Q228" s="142">
        <v>0</v>
      </c>
      <c r="R228" s="142">
        <f>Q228*H228</f>
        <v>0</v>
      </c>
      <c r="S228" s="142">
        <v>0</v>
      </c>
      <c r="T228" s="143">
        <f>S228*H228</f>
        <v>0</v>
      </c>
      <c r="AR228" s="144" t="s">
        <v>199</v>
      </c>
      <c r="AT228" s="144" t="s">
        <v>194</v>
      </c>
      <c r="AU228" s="144" t="s">
        <v>22</v>
      </c>
      <c r="AY228" s="18" t="s">
        <v>192</v>
      </c>
      <c r="BE228" s="145">
        <f>IF(N228="základní",J228,0)</f>
        <v>0</v>
      </c>
      <c r="BF228" s="145">
        <f>IF(N228="snížená",J228,0)</f>
        <v>0</v>
      </c>
      <c r="BG228" s="145">
        <f>IF(N228="zákl. přenesená",J228,0)</f>
        <v>0</v>
      </c>
      <c r="BH228" s="145">
        <f>IF(N228="sníž. přenesená",J228,0)</f>
        <v>0</v>
      </c>
      <c r="BI228" s="145">
        <f>IF(N228="nulová",J228,0)</f>
        <v>0</v>
      </c>
      <c r="BJ228" s="18" t="s">
        <v>22</v>
      </c>
      <c r="BK228" s="145">
        <f>ROUND(I228*H228,2)</f>
        <v>0</v>
      </c>
      <c r="BL228" s="18" t="s">
        <v>199</v>
      </c>
      <c r="BM228" s="144" t="s">
        <v>2232</v>
      </c>
    </row>
    <row r="229" spans="2:65" s="1" customFormat="1" ht="19.2" x14ac:dyDescent="0.2">
      <c r="B229" s="33"/>
      <c r="D229" s="151" t="s">
        <v>929</v>
      </c>
      <c r="F229" s="178" t="s">
        <v>8160</v>
      </c>
      <c r="I229" s="148"/>
      <c r="L229" s="33"/>
      <c r="M229" s="149"/>
      <c r="T229" s="54"/>
      <c r="AT229" s="18" t="s">
        <v>929</v>
      </c>
      <c r="AU229" s="18" t="s">
        <v>22</v>
      </c>
    </row>
    <row r="230" spans="2:65" s="1" customFormat="1" ht="16.5" customHeight="1" x14ac:dyDescent="0.2">
      <c r="B230" s="33"/>
      <c r="C230" s="133" t="s">
        <v>725</v>
      </c>
      <c r="D230" s="133" t="s">
        <v>194</v>
      </c>
      <c r="E230" s="134" t="s">
        <v>8161</v>
      </c>
      <c r="F230" s="135" t="s">
        <v>8156</v>
      </c>
      <c r="G230" s="136" t="s">
        <v>869</v>
      </c>
      <c r="H230" s="137">
        <v>1</v>
      </c>
      <c r="I230" s="138"/>
      <c r="J230" s="139">
        <f>ROUND(I230*H230,2)</f>
        <v>0</v>
      </c>
      <c r="K230" s="135" t="s">
        <v>20</v>
      </c>
      <c r="L230" s="33"/>
      <c r="M230" s="140" t="s">
        <v>20</v>
      </c>
      <c r="N230" s="141" t="s">
        <v>51</v>
      </c>
      <c r="P230" s="142">
        <f>O230*H230</f>
        <v>0</v>
      </c>
      <c r="Q230" s="142">
        <v>0</v>
      </c>
      <c r="R230" s="142">
        <f>Q230*H230</f>
        <v>0</v>
      </c>
      <c r="S230" s="142">
        <v>0</v>
      </c>
      <c r="T230" s="143">
        <f>S230*H230</f>
        <v>0</v>
      </c>
      <c r="AR230" s="144" t="s">
        <v>199</v>
      </c>
      <c r="AT230" s="144" t="s">
        <v>194</v>
      </c>
      <c r="AU230" s="144" t="s">
        <v>22</v>
      </c>
      <c r="AY230" s="18" t="s">
        <v>192</v>
      </c>
      <c r="BE230" s="145">
        <f>IF(N230="základní",J230,0)</f>
        <v>0</v>
      </c>
      <c r="BF230" s="145">
        <f>IF(N230="snížená",J230,0)</f>
        <v>0</v>
      </c>
      <c r="BG230" s="145">
        <f>IF(N230="zákl. přenesená",J230,0)</f>
        <v>0</v>
      </c>
      <c r="BH230" s="145">
        <f>IF(N230="sníž. přenesená",J230,0)</f>
        <v>0</v>
      </c>
      <c r="BI230" s="145">
        <f>IF(N230="nulová",J230,0)</f>
        <v>0</v>
      </c>
      <c r="BJ230" s="18" t="s">
        <v>22</v>
      </c>
      <c r="BK230" s="145">
        <f>ROUND(I230*H230,2)</f>
        <v>0</v>
      </c>
      <c r="BL230" s="18" t="s">
        <v>199</v>
      </c>
      <c r="BM230" s="144" t="s">
        <v>2248</v>
      </c>
    </row>
    <row r="231" spans="2:65" s="1" customFormat="1" ht="19.2" x14ac:dyDescent="0.2">
      <c r="B231" s="33"/>
      <c r="D231" s="151" t="s">
        <v>929</v>
      </c>
      <c r="F231" s="178" t="s">
        <v>8157</v>
      </c>
      <c r="I231" s="148"/>
      <c r="L231" s="33"/>
      <c r="M231" s="149"/>
      <c r="T231" s="54"/>
      <c r="AT231" s="18" t="s">
        <v>929</v>
      </c>
      <c r="AU231" s="18" t="s">
        <v>22</v>
      </c>
    </row>
    <row r="232" spans="2:65" s="1" customFormat="1" ht="24.15" customHeight="1" x14ac:dyDescent="0.2">
      <c r="B232" s="33"/>
      <c r="C232" s="133" t="s">
        <v>731</v>
      </c>
      <c r="D232" s="133" t="s">
        <v>194</v>
      </c>
      <c r="E232" s="134" t="s">
        <v>8162</v>
      </c>
      <c r="F232" s="135" t="s">
        <v>8163</v>
      </c>
      <c r="G232" s="136" t="s">
        <v>869</v>
      </c>
      <c r="H232" s="137">
        <v>1</v>
      </c>
      <c r="I232" s="138"/>
      <c r="J232" s="139">
        <f>ROUND(I232*H232,2)</f>
        <v>0</v>
      </c>
      <c r="K232" s="135" t="s">
        <v>20</v>
      </c>
      <c r="L232" s="33"/>
      <c r="M232" s="140" t="s">
        <v>20</v>
      </c>
      <c r="N232" s="141" t="s">
        <v>51</v>
      </c>
      <c r="P232" s="142">
        <f>O232*H232</f>
        <v>0</v>
      </c>
      <c r="Q232" s="142">
        <v>0</v>
      </c>
      <c r="R232" s="142">
        <f>Q232*H232</f>
        <v>0</v>
      </c>
      <c r="S232" s="142">
        <v>0</v>
      </c>
      <c r="T232" s="143">
        <f>S232*H232</f>
        <v>0</v>
      </c>
      <c r="AR232" s="144" t="s">
        <v>199</v>
      </c>
      <c r="AT232" s="144" t="s">
        <v>194</v>
      </c>
      <c r="AU232" s="144" t="s">
        <v>22</v>
      </c>
      <c r="AY232" s="18" t="s">
        <v>192</v>
      </c>
      <c r="BE232" s="145">
        <f>IF(N232="základní",J232,0)</f>
        <v>0</v>
      </c>
      <c r="BF232" s="145">
        <f>IF(N232="snížená",J232,0)</f>
        <v>0</v>
      </c>
      <c r="BG232" s="145">
        <f>IF(N232="zákl. přenesená",J232,0)</f>
        <v>0</v>
      </c>
      <c r="BH232" s="145">
        <f>IF(N232="sníž. přenesená",J232,0)</f>
        <v>0</v>
      </c>
      <c r="BI232" s="145">
        <f>IF(N232="nulová",J232,0)</f>
        <v>0</v>
      </c>
      <c r="BJ232" s="18" t="s">
        <v>22</v>
      </c>
      <c r="BK232" s="145">
        <f>ROUND(I232*H232,2)</f>
        <v>0</v>
      </c>
      <c r="BL232" s="18" t="s">
        <v>199</v>
      </c>
      <c r="BM232" s="144" t="s">
        <v>2260</v>
      </c>
    </row>
    <row r="233" spans="2:65" s="1" customFormat="1" ht="19.2" x14ac:dyDescent="0.2">
      <c r="B233" s="33"/>
      <c r="D233" s="151" t="s">
        <v>929</v>
      </c>
      <c r="F233" s="178" t="s">
        <v>8164</v>
      </c>
      <c r="I233" s="148"/>
      <c r="L233" s="33"/>
      <c r="M233" s="149"/>
      <c r="T233" s="54"/>
      <c r="AT233" s="18" t="s">
        <v>929</v>
      </c>
      <c r="AU233" s="18" t="s">
        <v>22</v>
      </c>
    </row>
    <row r="234" spans="2:65" s="1" customFormat="1" ht="16.5" customHeight="1" x14ac:dyDescent="0.2">
      <c r="B234" s="33"/>
      <c r="C234" s="133" t="s">
        <v>737</v>
      </c>
      <c r="D234" s="133" t="s">
        <v>194</v>
      </c>
      <c r="E234" s="134" t="s">
        <v>8165</v>
      </c>
      <c r="F234" s="135" t="s">
        <v>8166</v>
      </c>
      <c r="G234" s="136" t="s">
        <v>869</v>
      </c>
      <c r="H234" s="137">
        <v>1</v>
      </c>
      <c r="I234" s="138"/>
      <c r="J234" s="139">
        <f>ROUND(I234*H234,2)</f>
        <v>0</v>
      </c>
      <c r="K234" s="135" t="s">
        <v>20</v>
      </c>
      <c r="L234" s="33"/>
      <c r="M234" s="140" t="s">
        <v>20</v>
      </c>
      <c r="N234" s="141" t="s">
        <v>51</v>
      </c>
      <c r="P234" s="142">
        <f>O234*H234</f>
        <v>0</v>
      </c>
      <c r="Q234" s="142">
        <v>0</v>
      </c>
      <c r="R234" s="142">
        <f>Q234*H234</f>
        <v>0</v>
      </c>
      <c r="S234" s="142">
        <v>0</v>
      </c>
      <c r="T234" s="143">
        <f>S234*H234</f>
        <v>0</v>
      </c>
      <c r="AR234" s="144" t="s">
        <v>199</v>
      </c>
      <c r="AT234" s="144" t="s">
        <v>194</v>
      </c>
      <c r="AU234" s="144" t="s">
        <v>22</v>
      </c>
      <c r="AY234" s="18" t="s">
        <v>192</v>
      </c>
      <c r="BE234" s="145">
        <f>IF(N234="základní",J234,0)</f>
        <v>0</v>
      </c>
      <c r="BF234" s="145">
        <f>IF(N234="snížená",J234,0)</f>
        <v>0</v>
      </c>
      <c r="BG234" s="145">
        <f>IF(N234="zákl. přenesená",J234,0)</f>
        <v>0</v>
      </c>
      <c r="BH234" s="145">
        <f>IF(N234="sníž. přenesená",J234,0)</f>
        <v>0</v>
      </c>
      <c r="BI234" s="145">
        <f>IF(N234="nulová",J234,0)</f>
        <v>0</v>
      </c>
      <c r="BJ234" s="18" t="s">
        <v>22</v>
      </c>
      <c r="BK234" s="145">
        <f>ROUND(I234*H234,2)</f>
        <v>0</v>
      </c>
      <c r="BL234" s="18" t="s">
        <v>199</v>
      </c>
      <c r="BM234" s="144" t="s">
        <v>2272</v>
      </c>
    </row>
    <row r="235" spans="2:65" s="1" customFormat="1" ht="19.2" x14ac:dyDescent="0.2">
      <c r="B235" s="33"/>
      <c r="D235" s="151" t="s">
        <v>929</v>
      </c>
      <c r="F235" s="178" t="s">
        <v>8167</v>
      </c>
      <c r="I235" s="148"/>
      <c r="L235" s="33"/>
      <c r="M235" s="149"/>
      <c r="T235" s="54"/>
      <c r="AT235" s="18" t="s">
        <v>929</v>
      </c>
      <c r="AU235" s="18" t="s">
        <v>22</v>
      </c>
    </row>
    <row r="236" spans="2:65" s="1" customFormat="1" ht="16.5" customHeight="1" x14ac:dyDescent="0.2">
      <c r="B236" s="33"/>
      <c r="C236" s="133" t="s">
        <v>745</v>
      </c>
      <c r="D236" s="133" t="s">
        <v>194</v>
      </c>
      <c r="E236" s="134" t="s">
        <v>8168</v>
      </c>
      <c r="F236" s="135" t="s">
        <v>8169</v>
      </c>
      <c r="G236" s="136" t="s">
        <v>869</v>
      </c>
      <c r="H236" s="137">
        <v>1</v>
      </c>
      <c r="I236" s="138"/>
      <c r="J236" s="139">
        <f>ROUND(I236*H236,2)</f>
        <v>0</v>
      </c>
      <c r="K236" s="135" t="s">
        <v>20</v>
      </c>
      <c r="L236" s="33"/>
      <c r="M236" s="140" t="s">
        <v>20</v>
      </c>
      <c r="N236" s="141" t="s">
        <v>51</v>
      </c>
      <c r="P236" s="142">
        <f>O236*H236</f>
        <v>0</v>
      </c>
      <c r="Q236" s="142">
        <v>0</v>
      </c>
      <c r="R236" s="142">
        <f>Q236*H236</f>
        <v>0</v>
      </c>
      <c r="S236" s="142">
        <v>0</v>
      </c>
      <c r="T236" s="143">
        <f>S236*H236</f>
        <v>0</v>
      </c>
      <c r="AR236" s="144" t="s">
        <v>199</v>
      </c>
      <c r="AT236" s="144" t="s">
        <v>194</v>
      </c>
      <c r="AU236" s="144" t="s">
        <v>22</v>
      </c>
      <c r="AY236" s="18" t="s">
        <v>192</v>
      </c>
      <c r="BE236" s="145">
        <f>IF(N236="základní",J236,0)</f>
        <v>0</v>
      </c>
      <c r="BF236" s="145">
        <f>IF(N236="snížená",J236,0)</f>
        <v>0</v>
      </c>
      <c r="BG236" s="145">
        <f>IF(N236="zákl. přenesená",J236,0)</f>
        <v>0</v>
      </c>
      <c r="BH236" s="145">
        <f>IF(N236="sníž. přenesená",J236,0)</f>
        <v>0</v>
      </c>
      <c r="BI236" s="145">
        <f>IF(N236="nulová",J236,0)</f>
        <v>0</v>
      </c>
      <c r="BJ236" s="18" t="s">
        <v>22</v>
      </c>
      <c r="BK236" s="145">
        <f>ROUND(I236*H236,2)</f>
        <v>0</v>
      </c>
      <c r="BL236" s="18" t="s">
        <v>199</v>
      </c>
      <c r="BM236" s="144" t="s">
        <v>2287</v>
      </c>
    </row>
    <row r="237" spans="2:65" s="1" customFormat="1" ht="19.2" x14ac:dyDescent="0.2">
      <c r="B237" s="33"/>
      <c r="D237" s="151" t="s">
        <v>929</v>
      </c>
      <c r="F237" s="178" t="s">
        <v>8170</v>
      </c>
      <c r="I237" s="148"/>
      <c r="L237" s="33"/>
      <c r="M237" s="149"/>
      <c r="T237" s="54"/>
      <c r="AT237" s="18" t="s">
        <v>929</v>
      </c>
      <c r="AU237" s="18" t="s">
        <v>22</v>
      </c>
    </row>
    <row r="238" spans="2:65" s="1" customFormat="1" ht="16.5" customHeight="1" x14ac:dyDescent="0.2">
      <c r="B238" s="33"/>
      <c r="C238" s="133" t="s">
        <v>754</v>
      </c>
      <c r="D238" s="133" t="s">
        <v>194</v>
      </c>
      <c r="E238" s="134" t="s">
        <v>8171</v>
      </c>
      <c r="F238" s="135" t="s">
        <v>8172</v>
      </c>
      <c r="G238" s="136" t="s">
        <v>869</v>
      </c>
      <c r="H238" s="137">
        <v>2</v>
      </c>
      <c r="I238" s="138"/>
      <c r="J238" s="139">
        <f>ROUND(I238*H238,2)</f>
        <v>0</v>
      </c>
      <c r="K238" s="135" t="s">
        <v>20</v>
      </c>
      <c r="L238" s="33"/>
      <c r="M238" s="140" t="s">
        <v>20</v>
      </c>
      <c r="N238" s="141" t="s">
        <v>51</v>
      </c>
      <c r="P238" s="142">
        <f>O238*H238</f>
        <v>0</v>
      </c>
      <c r="Q238" s="142">
        <v>0</v>
      </c>
      <c r="R238" s="142">
        <f>Q238*H238</f>
        <v>0</v>
      </c>
      <c r="S238" s="142">
        <v>0</v>
      </c>
      <c r="T238" s="143">
        <f>S238*H238</f>
        <v>0</v>
      </c>
      <c r="AR238" s="144" t="s">
        <v>199</v>
      </c>
      <c r="AT238" s="144" t="s">
        <v>194</v>
      </c>
      <c r="AU238" s="144" t="s">
        <v>22</v>
      </c>
      <c r="AY238" s="18" t="s">
        <v>192</v>
      </c>
      <c r="BE238" s="145">
        <f>IF(N238="základní",J238,0)</f>
        <v>0</v>
      </c>
      <c r="BF238" s="145">
        <f>IF(N238="snížená",J238,0)</f>
        <v>0</v>
      </c>
      <c r="BG238" s="145">
        <f>IF(N238="zákl. přenesená",J238,0)</f>
        <v>0</v>
      </c>
      <c r="BH238" s="145">
        <f>IF(N238="sníž. přenesená",J238,0)</f>
        <v>0</v>
      </c>
      <c r="BI238" s="145">
        <f>IF(N238="nulová",J238,0)</f>
        <v>0</v>
      </c>
      <c r="BJ238" s="18" t="s">
        <v>22</v>
      </c>
      <c r="BK238" s="145">
        <f>ROUND(I238*H238,2)</f>
        <v>0</v>
      </c>
      <c r="BL238" s="18" t="s">
        <v>199</v>
      </c>
      <c r="BM238" s="144" t="s">
        <v>2298</v>
      </c>
    </row>
    <row r="239" spans="2:65" s="1" customFormat="1" ht="19.2" x14ac:dyDescent="0.2">
      <c r="B239" s="33"/>
      <c r="D239" s="151" t="s">
        <v>929</v>
      </c>
      <c r="F239" s="178" t="s">
        <v>8173</v>
      </c>
      <c r="I239" s="148"/>
      <c r="L239" s="33"/>
      <c r="M239" s="149"/>
      <c r="T239" s="54"/>
      <c r="AT239" s="18" t="s">
        <v>929</v>
      </c>
      <c r="AU239" s="18" t="s">
        <v>22</v>
      </c>
    </row>
    <row r="240" spans="2:65" s="1" customFormat="1" ht="16.5" customHeight="1" x14ac:dyDescent="0.2">
      <c r="B240" s="33"/>
      <c r="C240" s="133" t="s">
        <v>764</v>
      </c>
      <c r="D240" s="133" t="s">
        <v>194</v>
      </c>
      <c r="E240" s="134" t="s">
        <v>8174</v>
      </c>
      <c r="F240" s="135" t="s">
        <v>8175</v>
      </c>
      <c r="G240" s="136" t="s">
        <v>869</v>
      </c>
      <c r="H240" s="137">
        <v>2</v>
      </c>
      <c r="I240" s="138"/>
      <c r="J240" s="139">
        <f>ROUND(I240*H240,2)</f>
        <v>0</v>
      </c>
      <c r="K240" s="135" t="s">
        <v>20</v>
      </c>
      <c r="L240" s="33"/>
      <c r="M240" s="140" t="s">
        <v>20</v>
      </c>
      <c r="N240" s="141" t="s">
        <v>51</v>
      </c>
      <c r="P240" s="142">
        <f>O240*H240</f>
        <v>0</v>
      </c>
      <c r="Q240" s="142">
        <v>0</v>
      </c>
      <c r="R240" s="142">
        <f>Q240*H240</f>
        <v>0</v>
      </c>
      <c r="S240" s="142">
        <v>0</v>
      </c>
      <c r="T240" s="143">
        <f>S240*H240</f>
        <v>0</v>
      </c>
      <c r="AR240" s="144" t="s">
        <v>199</v>
      </c>
      <c r="AT240" s="144" t="s">
        <v>194</v>
      </c>
      <c r="AU240" s="144" t="s">
        <v>22</v>
      </c>
      <c r="AY240" s="18" t="s">
        <v>192</v>
      </c>
      <c r="BE240" s="145">
        <f>IF(N240="základní",J240,0)</f>
        <v>0</v>
      </c>
      <c r="BF240" s="145">
        <f>IF(N240="snížená",J240,0)</f>
        <v>0</v>
      </c>
      <c r="BG240" s="145">
        <f>IF(N240="zákl. přenesená",J240,0)</f>
        <v>0</v>
      </c>
      <c r="BH240" s="145">
        <f>IF(N240="sníž. přenesená",J240,0)</f>
        <v>0</v>
      </c>
      <c r="BI240" s="145">
        <f>IF(N240="nulová",J240,0)</f>
        <v>0</v>
      </c>
      <c r="BJ240" s="18" t="s">
        <v>22</v>
      </c>
      <c r="BK240" s="145">
        <f>ROUND(I240*H240,2)</f>
        <v>0</v>
      </c>
      <c r="BL240" s="18" t="s">
        <v>199</v>
      </c>
      <c r="BM240" s="144" t="s">
        <v>2330</v>
      </c>
    </row>
    <row r="241" spans="2:65" s="1" customFormat="1" ht="19.2" x14ac:dyDescent="0.2">
      <c r="B241" s="33"/>
      <c r="D241" s="151" t="s">
        <v>929</v>
      </c>
      <c r="F241" s="178" t="s">
        <v>8176</v>
      </c>
      <c r="I241" s="148"/>
      <c r="L241" s="33"/>
      <c r="M241" s="149"/>
      <c r="T241" s="54"/>
      <c r="AT241" s="18" t="s">
        <v>929</v>
      </c>
      <c r="AU241" s="18" t="s">
        <v>22</v>
      </c>
    </row>
    <row r="242" spans="2:65" s="1" customFormat="1" ht="16.5" customHeight="1" x14ac:dyDescent="0.2">
      <c r="B242" s="33"/>
      <c r="C242" s="133" t="s">
        <v>772</v>
      </c>
      <c r="D242" s="133" t="s">
        <v>194</v>
      </c>
      <c r="E242" s="134" t="s">
        <v>8177</v>
      </c>
      <c r="F242" s="135" t="s">
        <v>8178</v>
      </c>
      <c r="G242" s="136" t="s">
        <v>869</v>
      </c>
      <c r="H242" s="137">
        <v>2</v>
      </c>
      <c r="I242" s="138"/>
      <c r="J242" s="139">
        <f>ROUND(I242*H242,2)</f>
        <v>0</v>
      </c>
      <c r="K242" s="135" t="s">
        <v>20</v>
      </c>
      <c r="L242" s="33"/>
      <c r="M242" s="140" t="s">
        <v>20</v>
      </c>
      <c r="N242" s="141" t="s">
        <v>51</v>
      </c>
      <c r="P242" s="142">
        <f>O242*H242</f>
        <v>0</v>
      </c>
      <c r="Q242" s="142">
        <v>0</v>
      </c>
      <c r="R242" s="142">
        <f>Q242*H242</f>
        <v>0</v>
      </c>
      <c r="S242" s="142">
        <v>0</v>
      </c>
      <c r="T242" s="143">
        <f>S242*H242</f>
        <v>0</v>
      </c>
      <c r="AR242" s="144" t="s">
        <v>199</v>
      </c>
      <c r="AT242" s="144" t="s">
        <v>194</v>
      </c>
      <c r="AU242" s="144" t="s">
        <v>22</v>
      </c>
      <c r="AY242" s="18" t="s">
        <v>192</v>
      </c>
      <c r="BE242" s="145">
        <f>IF(N242="základní",J242,0)</f>
        <v>0</v>
      </c>
      <c r="BF242" s="145">
        <f>IF(N242="snížená",J242,0)</f>
        <v>0</v>
      </c>
      <c r="BG242" s="145">
        <f>IF(N242="zákl. přenesená",J242,0)</f>
        <v>0</v>
      </c>
      <c r="BH242" s="145">
        <f>IF(N242="sníž. přenesená",J242,0)</f>
        <v>0</v>
      </c>
      <c r="BI242" s="145">
        <f>IF(N242="nulová",J242,0)</f>
        <v>0</v>
      </c>
      <c r="BJ242" s="18" t="s">
        <v>22</v>
      </c>
      <c r="BK242" s="145">
        <f>ROUND(I242*H242,2)</f>
        <v>0</v>
      </c>
      <c r="BL242" s="18" t="s">
        <v>199</v>
      </c>
      <c r="BM242" s="144" t="s">
        <v>2383</v>
      </c>
    </row>
    <row r="243" spans="2:65" s="1" customFormat="1" ht="28.8" x14ac:dyDescent="0.2">
      <c r="B243" s="33"/>
      <c r="D243" s="151" t="s">
        <v>929</v>
      </c>
      <c r="F243" s="178" t="s">
        <v>8179</v>
      </c>
      <c r="I243" s="148"/>
      <c r="L243" s="33"/>
      <c r="M243" s="149"/>
      <c r="T243" s="54"/>
      <c r="AT243" s="18" t="s">
        <v>929</v>
      </c>
      <c r="AU243" s="18" t="s">
        <v>22</v>
      </c>
    </row>
    <row r="244" spans="2:65" s="11" customFormat="1" ht="25.95" customHeight="1" x14ac:dyDescent="0.25">
      <c r="B244" s="121"/>
      <c r="D244" s="122" t="s">
        <v>79</v>
      </c>
      <c r="E244" s="123" t="s">
        <v>260</v>
      </c>
      <c r="F244" s="123" t="s">
        <v>8180</v>
      </c>
      <c r="I244" s="124"/>
      <c r="J244" s="125">
        <f>BK244</f>
        <v>0</v>
      </c>
      <c r="L244" s="121"/>
      <c r="M244" s="126"/>
      <c r="P244" s="127">
        <f>SUM(P245:P262)</f>
        <v>0</v>
      </c>
      <c r="R244" s="127">
        <f>SUM(R245:R262)</f>
        <v>0</v>
      </c>
      <c r="T244" s="128">
        <f>SUM(T245:T262)</f>
        <v>0</v>
      </c>
      <c r="AR244" s="122" t="s">
        <v>22</v>
      </c>
      <c r="AT244" s="129" t="s">
        <v>79</v>
      </c>
      <c r="AU244" s="129" t="s">
        <v>80</v>
      </c>
      <c r="AY244" s="122" t="s">
        <v>192</v>
      </c>
      <c r="BK244" s="130">
        <f>SUM(BK245:BK262)</f>
        <v>0</v>
      </c>
    </row>
    <row r="245" spans="2:65" s="1" customFormat="1" ht="16.5" customHeight="1" x14ac:dyDescent="0.2">
      <c r="B245" s="33"/>
      <c r="C245" s="133" t="s">
        <v>780</v>
      </c>
      <c r="D245" s="133" t="s">
        <v>194</v>
      </c>
      <c r="E245" s="134" t="s">
        <v>8181</v>
      </c>
      <c r="F245" s="135" t="s">
        <v>8182</v>
      </c>
      <c r="G245" s="136" t="s">
        <v>269</v>
      </c>
      <c r="H245" s="137">
        <v>18</v>
      </c>
      <c r="I245" s="138"/>
      <c r="J245" s="139">
        <f t="shared" ref="J245:J262" si="0">ROUND(I245*H245,2)</f>
        <v>0</v>
      </c>
      <c r="K245" s="135" t="s">
        <v>20</v>
      </c>
      <c r="L245" s="33"/>
      <c r="M245" s="140" t="s">
        <v>20</v>
      </c>
      <c r="N245" s="141" t="s">
        <v>51</v>
      </c>
      <c r="P245" s="142">
        <f t="shared" ref="P245:P262" si="1">O245*H245</f>
        <v>0</v>
      </c>
      <c r="Q245" s="142">
        <v>0</v>
      </c>
      <c r="R245" s="142">
        <f t="shared" ref="R245:R262" si="2">Q245*H245</f>
        <v>0</v>
      </c>
      <c r="S245" s="142">
        <v>0</v>
      </c>
      <c r="T245" s="143">
        <f t="shared" ref="T245:T262" si="3">S245*H245</f>
        <v>0</v>
      </c>
      <c r="AR245" s="144" t="s">
        <v>199</v>
      </c>
      <c r="AT245" s="144" t="s">
        <v>194</v>
      </c>
      <c r="AU245" s="144" t="s">
        <v>22</v>
      </c>
      <c r="AY245" s="18" t="s">
        <v>192</v>
      </c>
      <c r="BE245" s="145">
        <f t="shared" ref="BE245:BE262" si="4">IF(N245="základní",J245,0)</f>
        <v>0</v>
      </c>
      <c r="BF245" s="145">
        <f t="shared" ref="BF245:BF262" si="5">IF(N245="snížená",J245,0)</f>
        <v>0</v>
      </c>
      <c r="BG245" s="145">
        <f t="shared" ref="BG245:BG262" si="6">IF(N245="zákl. přenesená",J245,0)</f>
        <v>0</v>
      </c>
      <c r="BH245" s="145">
        <f t="shared" ref="BH245:BH262" si="7">IF(N245="sníž. přenesená",J245,0)</f>
        <v>0</v>
      </c>
      <c r="BI245" s="145">
        <f t="shared" ref="BI245:BI262" si="8">IF(N245="nulová",J245,0)</f>
        <v>0</v>
      </c>
      <c r="BJ245" s="18" t="s">
        <v>22</v>
      </c>
      <c r="BK245" s="145">
        <f t="shared" ref="BK245:BK262" si="9">ROUND(I245*H245,2)</f>
        <v>0</v>
      </c>
      <c r="BL245" s="18" t="s">
        <v>199</v>
      </c>
      <c r="BM245" s="144" t="s">
        <v>2396</v>
      </c>
    </row>
    <row r="246" spans="2:65" s="1" customFormat="1" ht="16.5" customHeight="1" x14ac:dyDescent="0.2">
      <c r="B246" s="33"/>
      <c r="C246" s="133" t="s">
        <v>790</v>
      </c>
      <c r="D246" s="133" t="s">
        <v>194</v>
      </c>
      <c r="E246" s="134" t="s">
        <v>8183</v>
      </c>
      <c r="F246" s="135" t="s">
        <v>8184</v>
      </c>
      <c r="G246" s="136" t="s">
        <v>269</v>
      </c>
      <c r="H246" s="137">
        <v>105</v>
      </c>
      <c r="I246" s="138"/>
      <c r="J246" s="139">
        <f t="shared" si="0"/>
        <v>0</v>
      </c>
      <c r="K246" s="135" t="s">
        <v>20</v>
      </c>
      <c r="L246" s="33"/>
      <c r="M246" s="140" t="s">
        <v>20</v>
      </c>
      <c r="N246" s="141" t="s">
        <v>51</v>
      </c>
      <c r="P246" s="142">
        <f t="shared" si="1"/>
        <v>0</v>
      </c>
      <c r="Q246" s="142">
        <v>0</v>
      </c>
      <c r="R246" s="142">
        <f t="shared" si="2"/>
        <v>0</v>
      </c>
      <c r="S246" s="142">
        <v>0</v>
      </c>
      <c r="T246" s="143">
        <f t="shared" si="3"/>
        <v>0</v>
      </c>
      <c r="AR246" s="144" t="s">
        <v>199</v>
      </c>
      <c r="AT246" s="144" t="s">
        <v>194</v>
      </c>
      <c r="AU246" s="144" t="s">
        <v>22</v>
      </c>
      <c r="AY246" s="18" t="s">
        <v>192</v>
      </c>
      <c r="BE246" s="145">
        <f t="shared" si="4"/>
        <v>0</v>
      </c>
      <c r="BF246" s="145">
        <f t="shared" si="5"/>
        <v>0</v>
      </c>
      <c r="BG246" s="145">
        <f t="shared" si="6"/>
        <v>0</v>
      </c>
      <c r="BH246" s="145">
        <f t="shared" si="7"/>
        <v>0</v>
      </c>
      <c r="BI246" s="145">
        <f t="shared" si="8"/>
        <v>0</v>
      </c>
      <c r="BJ246" s="18" t="s">
        <v>22</v>
      </c>
      <c r="BK246" s="145">
        <f t="shared" si="9"/>
        <v>0</v>
      </c>
      <c r="BL246" s="18" t="s">
        <v>199</v>
      </c>
      <c r="BM246" s="144" t="s">
        <v>2421</v>
      </c>
    </row>
    <row r="247" spans="2:65" s="1" customFormat="1" ht="16.5" customHeight="1" x14ac:dyDescent="0.2">
      <c r="B247" s="33"/>
      <c r="C247" s="133" t="s">
        <v>797</v>
      </c>
      <c r="D247" s="133" t="s">
        <v>194</v>
      </c>
      <c r="E247" s="134" t="s">
        <v>8185</v>
      </c>
      <c r="F247" s="135" t="s">
        <v>8186</v>
      </c>
      <c r="G247" s="136" t="s">
        <v>269</v>
      </c>
      <c r="H247" s="137">
        <v>50</v>
      </c>
      <c r="I247" s="138"/>
      <c r="J247" s="139">
        <f t="shared" si="0"/>
        <v>0</v>
      </c>
      <c r="K247" s="135" t="s">
        <v>20</v>
      </c>
      <c r="L247" s="33"/>
      <c r="M247" s="140" t="s">
        <v>20</v>
      </c>
      <c r="N247" s="141" t="s">
        <v>51</v>
      </c>
      <c r="P247" s="142">
        <f t="shared" si="1"/>
        <v>0</v>
      </c>
      <c r="Q247" s="142">
        <v>0</v>
      </c>
      <c r="R247" s="142">
        <f t="shared" si="2"/>
        <v>0</v>
      </c>
      <c r="S247" s="142">
        <v>0</v>
      </c>
      <c r="T247" s="143">
        <f t="shared" si="3"/>
        <v>0</v>
      </c>
      <c r="AR247" s="144" t="s">
        <v>199</v>
      </c>
      <c r="AT247" s="144" t="s">
        <v>194</v>
      </c>
      <c r="AU247" s="144" t="s">
        <v>22</v>
      </c>
      <c r="AY247" s="18" t="s">
        <v>192</v>
      </c>
      <c r="BE247" s="145">
        <f t="shared" si="4"/>
        <v>0</v>
      </c>
      <c r="BF247" s="145">
        <f t="shared" si="5"/>
        <v>0</v>
      </c>
      <c r="BG247" s="145">
        <f t="shared" si="6"/>
        <v>0</v>
      </c>
      <c r="BH247" s="145">
        <f t="shared" si="7"/>
        <v>0</v>
      </c>
      <c r="BI247" s="145">
        <f t="shared" si="8"/>
        <v>0</v>
      </c>
      <c r="BJ247" s="18" t="s">
        <v>22</v>
      </c>
      <c r="BK247" s="145">
        <f t="shared" si="9"/>
        <v>0</v>
      </c>
      <c r="BL247" s="18" t="s">
        <v>199</v>
      </c>
      <c r="BM247" s="144" t="s">
        <v>2445</v>
      </c>
    </row>
    <row r="248" spans="2:65" s="1" customFormat="1" ht="16.5" customHeight="1" x14ac:dyDescent="0.2">
      <c r="B248" s="33"/>
      <c r="C248" s="133" t="s">
        <v>802</v>
      </c>
      <c r="D248" s="133" t="s">
        <v>194</v>
      </c>
      <c r="E248" s="134" t="s">
        <v>8187</v>
      </c>
      <c r="F248" s="135" t="s">
        <v>8188</v>
      </c>
      <c r="G248" s="136" t="s">
        <v>269</v>
      </c>
      <c r="H248" s="137">
        <v>393</v>
      </c>
      <c r="I248" s="138"/>
      <c r="J248" s="139">
        <f t="shared" si="0"/>
        <v>0</v>
      </c>
      <c r="K248" s="135" t="s">
        <v>20</v>
      </c>
      <c r="L248" s="33"/>
      <c r="M248" s="140" t="s">
        <v>20</v>
      </c>
      <c r="N248" s="141" t="s">
        <v>51</v>
      </c>
      <c r="P248" s="142">
        <f t="shared" si="1"/>
        <v>0</v>
      </c>
      <c r="Q248" s="142">
        <v>0</v>
      </c>
      <c r="R248" s="142">
        <f t="shared" si="2"/>
        <v>0</v>
      </c>
      <c r="S248" s="142">
        <v>0</v>
      </c>
      <c r="T248" s="143">
        <f t="shared" si="3"/>
        <v>0</v>
      </c>
      <c r="AR248" s="144" t="s">
        <v>199</v>
      </c>
      <c r="AT248" s="144" t="s">
        <v>194</v>
      </c>
      <c r="AU248" s="144" t="s">
        <v>22</v>
      </c>
      <c r="AY248" s="18" t="s">
        <v>192</v>
      </c>
      <c r="BE248" s="145">
        <f t="shared" si="4"/>
        <v>0</v>
      </c>
      <c r="BF248" s="145">
        <f t="shared" si="5"/>
        <v>0</v>
      </c>
      <c r="BG248" s="145">
        <f t="shared" si="6"/>
        <v>0</v>
      </c>
      <c r="BH248" s="145">
        <f t="shared" si="7"/>
        <v>0</v>
      </c>
      <c r="BI248" s="145">
        <f t="shared" si="8"/>
        <v>0</v>
      </c>
      <c r="BJ248" s="18" t="s">
        <v>22</v>
      </c>
      <c r="BK248" s="145">
        <f t="shared" si="9"/>
        <v>0</v>
      </c>
      <c r="BL248" s="18" t="s">
        <v>199</v>
      </c>
      <c r="BM248" s="144" t="s">
        <v>2470</v>
      </c>
    </row>
    <row r="249" spans="2:65" s="1" customFormat="1" ht="16.5" customHeight="1" x14ac:dyDescent="0.2">
      <c r="B249" s="33"/>
      <c r="C249" s="133" t="s">
        <v>808</v>
      </c>
      <c r="D249" s="133" t="s">
        <v>194</v>
      </c>
      <c r="E249" s="134" t="s">
        <v>8189</v>
      </c>
      <c r="F249" s="135" t="s">
        <v>8190</v>
      </c>
      <c r="G249" s="136" t="s">
        <v>269</v>
      </c>
      <c r="H249" s="137">
        <v>101</v>
      </c>
      <c r="I249" s="138"/>
      <c r="J249" s="139">
        <f t="shared" si="0"/>
        <v>0</v>
      </c>
      <c r="K249" s="135" t="s">
        <v>20</v>
      </c>
      <c r="L249" s="33"/>
      <c r="M249" s="140" t="s">
        <v>20</v>
      </c>
      <c r="N249" s="141" t="s">
        <v>51</v>
      </c>
      <c r="P249" s="142">
        <f t="shared" si="1"/>
        <v>0</v>
      </c>
      <c r="Q249" s="142">
        <v>0</v>
      </c>
      <c r="R249" s="142">
        <f t="shared" si="2"/>
        <v>0</v>
      </c>
      <c r="S249" s="142">
        <v>0</v>
      </c>
      <c r="T249" s="143">
        <f t="shared" si="3"/>
        <v>0</v>
      </c>
      <c r="AR249" s="144" t="s">
        <v>199</v>
      </c>
      <c r="AT249" s="144" t="s">
        <v>194</v>
      </c>
      <c r="AU249" s="144" t="s">
        <v>22</v>
      </c>
      <c r="AY249" s="18" t="s">
        <v>192</v>
      </c>
      <c r="BE249" s="145">
        <f t="shared" si="4"/>
        <v>0</v>
      </c>
      <c r="BF249" s="145">
        <f t="shared" si="5"/>
        <v>0</v>
      </c>
      <c r="BG249" s="145">
        <f t="shared" si="6"/>
        <v>0</v>
      </c>
      <c r="BH249" s="145">
        <f t="shared" si="7"/>
        <v>0</v>
      </c>
      <c r="BI249" s="145">
        <f t="shared" si="8"/>
        <v>0</v>
      </c>
      <c r="BJ249" s="18" t="s">
        <v>22</v>
      </c>
      <c r="BK249" s="145">
        <f t="shared" si="9"/>
        <v>0</v>
      </c>
      <c r="BL249" s="18" t="s">
        <v>199</v>
      </c>
      <c r="BM249" s="144" t="s">
        <v>2493</v>
      </c>
    </row>
    <row r="250" spans="2:65" s="1" customFormat="1" ht="16.5" customHeight="1" x14ac:dyDescent="0.2">
      <c r="B250" s="33"/>
      <c r="C250" s="133" t="s">
        <v>841</v>
      </c>
      <c r="D250" s="133" t="s">
        <v>194</v>
      </c>
      <c r="E250" s="134" t="s">
        <v>8191</v>
      </c>
      <c r="F250" s="135" t="s">
        <v>8192</v>
      </c>
      <c r="G250" s="136" t="s">
        <v>269</v>
      </c>
      <c r="H250" s="137">
        <v>206</v>
      </c>
      <c r="I250" s="138"/>
      <c r="J250" s="139">
        <f t="shared" si="0"/>
        <v>0</v>
      </c>
      <c r="K250" s="135" t="s">
        <v>20</v>
      </c>
      <c r="L250" s="33"/>
      <c r="M250" s="140" t="s">
        <v>20</v>
      </c>
      <c r="N250" s="141" t="s">
        <v>51</v>
      </c>
      <c r="P250" s="142">
        <f t="shared" si="1"/>
        <v>0</v>
      </c>
      <c r="Q250" s="142">
        <v>0</v>
      </c>
      <c r="R250" s="142">
        <f t="shared" si="2"/>
        <v>0</v>
      </c>
      <c r="S250" s="142">
        <v>0</v>
      </c>
      <c r="T250" s="143">
        <f t="shared" si="3"/>
        <v>0</v>
      </c>
      <c r="AR250" s="144" t="s">
        <v>199</v>
      </c>
      <c r="AT250" s="144" t="s">
        <v>194</v>
      </c>
      <c r="AU250" s="144" t="s">
        <v>22</v>
      </c>
      <c r="AY250" s="18" t="s">
        <v>192</v>
      </c>
      <c r="BE250" s="145">
        <f t="shared" si="4"/>
        <v>0</v>
      </c>
      <c r="BF250" s="145">
        <f t="shared" si="5"/>
        <v>0</v>
      </c>
      <c r="BG250" s="145">
        <f t="shared" si="6"/>
        <v>0</v>
      </c>
      <c r="BH250" s="145">
        <f t="shared" si="7"/>
        <v>0</v>
      </c>
      <c r="BI250" s="145">
        <f t="shared" si="8"/>
        <v>0</v>
      </c>
      <c r="BJ250" s="18" t="s">
        <v>22</v>
      </c>
      <c r="BK250" s="145">
        <f t="shared" si="9"/>
        <v>0</v>
      </c>
      <c r="BL250" s="18" t="s">
        <v>199</v>
      </c>
      <c r="BM250" s="144" t="s">
        <v>2513</v>
      </c>
    </row>
    <row r="251" spans="2:65" s="1" customFormat="1" ht="16.5" customHeight="1" x14ac:dyDescent="0.2">
      <c r="B251" s="33"/>
      <c r="C251" s="133" t="s">
        <v>848</v>
      </c>
      <c r="D251" s="133" t="s">
        <v>194</v>
      </c>
      <c r="E251" s="134" t="s">
        <v>8193</v>
      </c>
      <c r="F251" s="135" t="s">
        <v>8194</v>
      </c>
      <c r="G251" s="136" t="s">
        <v>269</v>
      </c>
      <c r="H251" s="137">
        <v>127</v>
      </c>
      <c r="I251" s="138"/>
      <c r="J251" s="139">
        <f t="shared" si="0"/>
        <v>0</v>
      </c>
      <c r="K251" s="135" t="s">
        <v>20</v>
      </c>
      <c r="L251" s="33"/>
      <c r="M251" s="140" t="s">
        <v>20</v>
      </c>
      <c r="N251" s="141" t="s">
        <v>51</v>
      </c>
      <c r="P251" s="142">
        <f t="shared" si="1"/>
        <v>0</v>
      </c>
      <c r="Q251" s="142">
        <v>0</v>
      </c>
      <c r="R251" s="142">
        <f t="shared" si="2"/>
        <v>0</v>
      </c>
      <c r="S251" s="142">
        <v>0</v>
      </c>
      <c r="T251" s="143">
        <f t="shared" si="3"/>
        <v>0</v>
      </c>
      <c r="AR251" s="144" t="s">
        <v>199</v>
      </c>
      <c r="AT251" s="144" t="s">
        <v>194</v>
      </c>
      <c r="AU251" s="144" t="s">
        <v>22</v>
      </c>
      <c r="AY251" s="18" t="s">
        <v>192</v>
      </c>
      <c r="BE251" s="145">
        <f t="shared" si="4"/>
        <v>0</v>
      </c>
      <c r="BF251" s="145">
        <f t="shared" si="5"/>
        <v>0</v>
      </c>
      <c r="BG251" s="145">
        <f t="shared" si="6"/>
        <v>0</v>
      </c>
      <c r="BH251" s="145">
        <f t="shared" si="7"/>
        <v>0</v>
      </c>
      <c r="BI251" s="145">
        <f t="shared" si="8"/>
        <v>0</v>
      </c>
      <c r="BJ251" s="18" t="s">
        <v>22</v>
      </c>
      <c r="BK251" s="145">
        <f t="shared" si="9"/>
        <v>0</v>
      </c>
      <c r="BL251" s="18" t="s">
        <v>199</v>
      </c>
      <c r="BM251" s="144" t="s">
        <v>2545</v>
      </c>
    </row>
    <row r="252" spans="2:65" s="1" customFormat="1" ht="16.5" customHeight="1" x14ac:dyDescent="0.2">
      <c r="B252" s="33"/>
      <c r="C252" s="133" t="s">
        <v>861</v>
      </c>
      <c r="D252" s="133" t="s">
        <v>194</v>
      </c>
      <c r="E252" s="134" t="s">
        <v>8195</v>
      </c>
      <c r="F252" s="135" t="s">
        <v>8196</v>
      </c>
      <c r="G252" s="136" t="s">
        <v>269</v>
      </c>
      <c r="H252" s="137">
        <v>52</v>
      </c>
      <c r="I252" s="138"/>
      <c r="J252" s="139">
        <f t="shared" si="0"/>
        <v>0</v>
      </c>
      <c r="K252" s="135" t="s">
        <v>20</v>
      </c>
      <c r="L252" s="33"/>
      <c r="M252" s="140" t="s">
        <v>20</v>
      </c>
      <c r="N252" s="141" t="s">
        <v>51</v>
      </c>
      <c r="P252" s="142">
        <f t="shared" si="1"/>
        <v>0</v>
      </c>
      <c r="Q252" s="142">
        <v>0</v>
      </c>
      <c r="R252" s="142">
        <f t="shared" si="2"/>
        <v>0</v>
      </c>
      <c r="S252" s="142">
        <v>0</v>
      </c>
      <c r="T252" s="143">
        <f t="shared" si="3"/>
        <v>0</v>
      </c>
      <c r="AR252" s="144" t="s">
        <v>199</v>
      </c>
      <c r="AT252" s="144" t="s">
        <v>194</v>
      </c>
      <c r="AU252" s="144" t="s">
        <v>22</v>
      </c>
      <c r="AY252" s="18" t="s">
        <v>192</v>
      </c>
      <c r="BE252" s="145">
        <f t="shared" si="4"/>
        <v>0</v>
      </c>
      <c r="BF252" s="145">
        <f t="shared" si="5"/>
        <v>0</v>
      </c>
      <c r="BG252" s="145">
        <f t="shared" si="6"/>
        <v>0</v>
      </c>
      <c r="BH252" s="145">
        <f t="shared" si="7"/>
        <v>0</v>
      </c>
      <c r="BI252" s="145">
        <f t="shared" si="8"/>
        <v>0</v>
      </c>
      <c r="BJ252" s="18" t="s">
        <v>22</v>
      </c>
      <c r="BK252" s="145">
        <f t="shared" si="9"/>
        <v>0</v>
      </c>
      <c r="BL252" s="18" t="s">
        <v>199</v>
      </c>
      <c r="BM252" s="144" t="s">
        <v>2559</v>
      </c>
    </row>
    <row r="253" spans="2:65" s="1" customFormat="1" ht="16.5" customHeight="1" x14ac:dyDescent="0.2">
      <c r="B253" s="33"/>
      <c r="C253" s="133" t="s">
        <v>866</v>
      </c>
      <c r="D253" s="133" t="s">
        <v>194</v>
      </c>
      <c r="E253" s="134" t="s">
        <v>8197</v>
      </c>
      <c r="F253" s="135" t="s">
        <v>8198</v>
      </c>
      <c r="G253" s="136" t="s">
        <v>269</v>
      </c>
      <c r="H253" s="137">
        <v>30</v>
      </c>
      <c r="I253" s="138"/>
      <c r="J253" s="139">
        <f t="shared" si="0"/>
        <v>0</v>
      </c>
      <c r="K253" s="135" t="s">
        <v>20</v>
      </c>
      <c r="L253" s="33"/>
      <c r="M253" s="140" t="s">
        <v>20</v>
      </c>
      <c r="N253" s="141" t="s">
        <v>51</v>
      </c>
      <c r="P253" s="142">
        <f t="shared" si="1"/>
        <v>0</v>
      </c>
      <c r="Q253" s="142">
        <v>0</v>
      </c>
      <c r="R253" s="142">
        <f t="shared" si="2"/>
        <v>0</v>
      </c>
      <c r="S253" s="142">
        <v>0</v>
      </c>
      <c r="T253" s="143">
        <f t="shared" si="3"/>
        <v>0</v>
      </c>
      <c r="AR253" s="144" t="s">
        <v>199</v>
      </c>
      <c r="AT253" s="144" t="s">
        <v>194</v>
      </c>
      <c r="AU253" s="144" t="s">
        <v>22</v>
      </c>
      <c r="AY253" s="18" t="s">
        <v>192</v>
      </c>
      <c r="BE253" s="145">
        <f t="shared" si="4"/>
        <v>0</v>
      </c>
      <c r="BF253" s="145">
        <f t="shared" si="5"/>
        <v>0</v>
      </c>
      <c r="BG253" s="145">
        <f t="shared" si="6"/>
        <v>0</v>
      </c>
      <c r="BH253" s="145">
        <f t="shared" si="7"/>
        <v>0</v>
      </c>
      <c r="BI253" s="145">
        <f t="shared" si="8"/>
        <v>0</v>
      </c>
      <c r="BJ253" s="18" t="s">
        <v>22</v>
      </c>
      <c r="BK253" s="145">
        <f t="shared" si="9"/>
        <v>0</v>
      </c>
      <c r="BL253" s="18" t="s">
        <v>199</v>
      </c>
      <c r="BM253" s="144" t="s">
        <v>2607</v>
      </c>
    </row>
    <row r="254" spans="2:65" s="1" customFormat="1" ht="16.5" customHeight="1" x14ac:dyDescent="0.2">
      <c r="B254" s="33"/>
      <c r="C254" s="133" t="s">
        <v>871</v>
      </c>
      <c r="D254" s="133" t="s">
        <v>194</v>
      </c>
      <c r="E254" s="134" t="s">
        <v>8199</v>
      </c>
      <c r="F254" s="135" t="s">
        <v>8200</v>
      </c>
      <c r="G254" s="136" t="s">
        <v>269</v>
      </c>
      <c r="H254" s="137">
        <v>45</v>
      </c>
      <c r="I254" s="138"/>
      <c r="J254" s="139">
        <f t="shared" si="0"/>
        <v>0</v>
      </c>
      <c r="K254" s="135" t="s">
        <v>20</v>
      </c>
      <c r="L254" s="33"/>
      <c r="M254" s="140" t="s">
        <v>20</v>
      </c>
      <c r="N254" s="141" t="s">
        <v>51</v>
      </c>
      <c r="P254" s="142">
        <f t="shared" si="1"/>
        <v>0</v>
      </c>
      <c r="Q254" s="142">
        <v>0</v>
      </c>
      <c r="R254" s="142">
        <f t="shared" si="2"/>
        <v>0</v>
      </c>
      <c r="S254" s="142">
        <v>0</v>
      </c>
      <c r="T254" s="143">
        <f t="shared" si="3"/>
        <v>0</v>
      </c>
      <c r="AR254" s="144" t="s">
        <v>199</v>
      </c>
      <c r="AT254" s="144" t="s">
        <v>194</v>
      </c>
      <c r="AU254" s="144" t="s">
        <v>22</v>
      </c>
      <c r="AY254" s="18" t="s">
        <v>192</v>
      </c>
      <c r="BE254" s="145">
        <f t="shared" si="4"/>
        <v>0</v>
      </c>
      <c r="BF254" s="145">
        <f t="shared" si="5"/>
        <v>0</v>
      </c>
      <c r="BG254" s="145">
        <f t="shared" si="6"/>
        <v>0</v>
      </c>
      <c r="BH254" s="145">
        <f t="shared" si="7"/>
        <v>0</v>
      </c>
      <c r="BI254" s="145">
        <f t="shared" si="8"/>
        <v>0</v>
      </c>
      <c r="BJ254" s="18" t="s">
        <v>22</v>
      </c>
      <c r="BK254" s="145">
        <f t="shared" si="9"/>
        <v>0</v>
      </c>
      <c r="BL254" s="18" t="s">
        <v>199</v>
      </c>
      <c r="BM254" s="144" t="s">
        <v>2654</v>
      </c>
    </row>
    <row r="255" spans="2:65" s="1" customFormat="1" ht="16.5" customHeight="1" x14ac:dyDescent="0.2">
      <c r="B255" s="33"/>
      <c r="C255" s="133" t="s">
        <v>875</v>
      </c>
      <c r="D255" s="133" t="s">
        <v>194</v>
      </c>
      <c r="E255" s="134" t="s">
        <v>8201</v>
      </c>
      <c r="F255" s="135" t="s">
        <v>8202</v>
      </c>
      <c r="G255" s="136" t="s">
        <v>269</v>
      </c>
      <c r="H255" s="137">
        <v>350</v>
      </c>
      <c r="I255" s="138"/>
      <c r="J255" s="139">
        <f t="shared" si="0"/>
        <v>0</v>
      </c>
      <c r="K255" s="135" t="s">
        <v>20</v>
      </c>
      <c r="L255" s="33"/>
      <c r="M255" s="140" t="s">
        <v>20</v>
      </c>
      <c r="N255" s="141" t="s">
        <v>51</v>
      </c>
      <c r="P255" s="142">
        <f t="shared" si="1"/>
        <v>0</v>
      </c>
      <c r="Q255" s="142">
        <v>0</v>
      </c>
      <c r="R255" s="142">
        <f t="shared" si="2"/>
        <v>0</v>
      </c>
      <c r="S255" s="142">
        <v>0</v>
      </c>
      <c r="T255" s="143">
        <f t="shared" si="3"/>
        <v>0</v>
      </c>
      <c r="AR255" s="144" t="s">
        <v>199</v>
      </c>
      <c r="AT255" s="144" t="s">
        <v>194</v>
      </c>
      <c r="AU255" s="144" t="s">
        <v>22</v>
      </c>
      <c r="AY255" s="18" t="s">
        <v>192</v>
      </c>
      <c r="BE255" s="145">
        <f t="shared" si="4"/>
        <v>0</v>
      </c>
      <c r="BF255" s="145">
        <f t="shared" si="5"/>
        <v>0</v>
      </c>
      <c r="BG255" s="145">
        <f t="shared" si="6"/>
        <v>0</v>
      </c>
      <c r="BH255" s="145">
        <f t="shared" si="7"/>
        <v>0</v>
      </c>
      <c r="BI255" s="145">
        <f t="shared" si="8"/>
        <v>0</v>
      </c>
      <c r="BJ255" s="18" t="s">
        <v>22</v>
      </c>
      <c r="BK255" s="145">
        <f t="shared" si="9"/>
        <v>0</v>
      </c>
      <c r="BL255" s="18" t="s">
        <v>199</v>
      </c>
      <c r="BM255" s="144" t="s">
        <v>2675</v>
      </c>
    </row>
    <row r="256" spans="2:65" s="1" customFormat="1" ht="16.5" customHeight="1" x14ac:dyDescent="0.2">
      <c r="B256" s="33"/>
      <c r="C256" s="133" t="s">
        <v>879</v>
      </c>
      <c r="D256" s="133" t="s">
        <v>194</v>
      </c>
      <c r="E256" s="134" t="s">
        <v>8203</v>
      </c>
      <c r="F256" s="135" t="s">
        <v>8204</v>
      </c>
      <c r="G256" s="136" t="s">
        <v>869</v>
      </c>
      <c r="H256" s="137">
        <v>1</v>
      </c>
      <c r="I256" s="138"/>
      <c r="J256" s="139">
        <f t="shared" si="0"/>
        <v>0</v>
      </c>
      <c r="K256" s="135" t="s">
        <v>20</v>
      </c>
      <c r="L256" s="33"/>
      <c r="M256" s="140" t="s">
        <v>20</v>
      </c>
      <c r="N256" s="141" t="s">
        <v>51</v>
      </c>
      <c r="P256" s="142">
        <f t="shared" si="1"/>
        <v>0</v>
      </c>
      <c r="Q256" s="142">
        <v>0</v>
      </c>
      <c r="R256" s="142">
        <f t="shared" si="2"/>
        <v>0</v>
      </c>
      <c r="S256" s="142">
        <v>0</v>
      </c>
      <c r="T256" s="143">
        <f t="shared" si="3"/>
        <v>0</v>
      </c>
      <c r="AR256" s="144" t="s">
        <v>199</v>
      </c>
      <c r="AT256" s="144" t="s">
        <v>194</v>
      </c>
      <c r="AU256" s="144" t="s">
        <v>22</v>
      </c>
      <c r="AY256" s="18" t="s">
        <v>192</v>
      </c>
      <c r="BE256" s="145">
        <f t="shared" si="4"/>
        <v>0</v>
      </c>
      <c r="BF256" s="145">
        <f t="shared" si="5"/>
        <v>0</v>
      </c>
      <c r="BG256" s="145">
        <f t="shared" si="6"/>
        <v>0</v>
      </c>
      <c r="BH256" s="145">
        <f t="shared" si="7"/>
        <v>0</v>
      </c>
      <c r="BI256" s="145">
        <f t="shared" si="8"/>
        <v>0</v>
      </c>
      <c r="BJ256" s="18" t="s">
        <v>22</v>
      </c>
      <c r="BK256" s="145">
        <f t="shared" si="9"/>
        <v>0</v>
      </c>
      <c r="BL256" s="18" t="s">
        <v>199</v>
      </c>
      <c r="BM256" s="144" t="s">
        <v>2691</v>
      </c>
    </row>
    <row r="257" spans="2:65" s="1" customFormat="1" ht="16.5" customHeight="1" x14ac:dyDescent="0.2">
      <c r="B257" s="33"/>
      <c r="C257" s="133" t="s">
        <v>885</v>
      </c>
      <c r="D257" s="133" t="s">
        <v>194</v>
      </c>
      <c r="E257" s="134" t="s">
        <v>8205</v>
      </c>
      <c r="F257" s="135" t="s">
        <v>8206</v>
      </c>
      <c r="G257" s="136" t="s">
        <v>869</v>
      </c>
      <c r="H257" s="137">
        <v>1</v>
      </c>
      <c r="I257" s="138"/>
      <c r="J257" s="139">
        <f t="shared" si="0"/>
        <v>0</v>
      </c>
      <c r="K257" s="135" t="s">
        <v>20</v>
      </c>
      <c r="L257" s="33"/>
      <c r="M257" s="140" t="s">
        <v>20</v>
      </c>
      <c r="N257" s="141" t="s">
        <v>51</v>
      </c>
      <c r="P257" s="142">
        <f t="shared" si="1"/>
        <v>0</v>
      </c>
      <c r="Q257" s="142">
        <v>0</v>
      </c>
      <c r="R257" s="142">
        <f t="shared" si="2"/>
        <v>0</v>
      </c>
      <c r="S257" s="142">
        <v>0</v>
      </c>
      <c r="T257" s="143">
        <f t="shared" si="3"/>
        <v>0</v>
      </c>
      <c r="AR257" s="144" t="s">
        <v>199</v>
      </c>
      <c r="AT257" s="144" t="s">
        <v>194</v>
      </c>
      <c r="AU257" s="144" t="s">
        <v>22</v>
      </c>
      <c r="AY257" s="18" t="s">
        <v>192</v>
      </c>
      <c r="BE257" s="145">
        <f t="shared" si="4"/>
        <v>0</v>
      </c>
      <c r="BF257" s="145">
        <f t="shared" si="5"/>
        <v>0</v>
      </c>
      <c r="BG257" s="145">
        <f t="shared" si="6"/>
        <v>0</v>
      </c>
      <c r="BH257" s="145">
        <f t="shared" si="7"/>
        <v>0</v>
      </c>
      <c r="BI257" s="145">
        <f t="shared" si="8"/>
        <v>0</v>
      </c>
      <c r="BJ257" s="18" t="s">
        <v>22</v>
      </c>
      <c r="BK257" s="145">
        <f t="shared" si="9"/>
        <v>0</v>
      </c>
      <c r="BL257" s="18" t="s">
        <v>199</v>
      </c>
      <c r="BM257" s="144" t="s">
        <v>2704</v>
      </c>
    </row>
    <row r="258" spans="2:65" s="1" customFormat="1" ht="16.5" customHeight="1" x14ac:dyDescent="0.2">
      <c r="B258" s="33"/>
      <c r="C258" s="133" t="s">
        <v>889</v>
      </c>
      <c r="D258" s="133" t="s">
        <v>194</v>
      </c>
      <c r="E258" s="134" t="s">
        <v>8207</v>
      </c>
      <c r="F258" s="135" t="s">
        <v>8208</v>
      </c>
      <c r="G258" s="136" t="s">
        <v>869</v>
      </c>
      <c r="H258" s="137">
        <v>2</v>
      </c>
      <c r="I258" s="138"/>
      <c r="J258" s="139">
        <f t="shared" si="0"/>
        <v>0</v>
      </c>
      <c r="K258" s="135" t="s">
        <v>20</v>
      </c>
      <c r="L258" s="33"/>
      <c r="M258" s="140" t="s">
        <v>20</v>
      </c>
      <c r="N258" s="141" t="s">
        <v>51</v>
      </c>
      <c r="P258" s="142">
        <f t="shared" si="1"/>
        <v>0</v>
      </c>
      <c r="Q258" s="142">
        <v>0</v>
      </c>
      <c r="R258" s="142">
        <f t="shared" si="2"/>
        <v>0</v>
      </c>
      <c r="S258" s="142">
        <v>0</v>
      </c>
      <c r="T258" s="143">
        <f t="shared" si="3"/>
        <v>0</v>
      </c>
      <c r="AR258" s="144" t="s">
        <v>199</v>
      </c>
      <c r="AT258" s="144" t="s">
        <v>194</v>
      </c>
      <c r="AU258" s="144" t="s">
        <v>22</v>
      </c>
      <c r="AY258" s="18" t="s">
        <v>192</v>
      </c>
      <c r="BE258" s="145">
        <f t="shared" si="4"/>
        <v>0</v>
      </c>
      <c r="BF258" s="145">
        <f t="shared" si="5"/>
        <v>0</v>
      </c>
      <c r="BG258" s="145">
        <f t="shared" si="6"/>
        <v>0</v>
      </c>
      <c r="BH258" s="145">
        <f t="shared" si="7"/>
        <v>0</v>
      </c>
      <c r="BI258" s="145">
        <f t="shared" si="8"/>
        <v>0</v>
      </c>
      <c r="BJ258" s="18" t="s">
        <v>22</v>
      </c>
      <c r="BK258" s="145">
        <f t="shared" si="9"/>
        <v>0</v>
      </c>
      <c r="BL258" s="18" t="s">
        <v>199</v>
      </c>
      <c r="BM258" s="144" t="s">
        <v>2717</v>
      </c>
    </row>
    <row r="259" spans="2:65" s="1" customFormat="1" ht="16.5" customHeight="1" x14ac:dyDescent="0.2">
      <c r="B259" s="33"/>
      <c r="C259" s="133" t="s">
        <v>1895</v>
      </c>
      <c r="D259" s="133" t="s">
        <v>194</v>
      </c>
      <c r="E259" s="134" t="s">
        <v>8209</v>
      </c>
      <c r="F259" s="135" t="s">
        <v>8210</v>
      </c>
      <c r="G259" s="136" t="s">
        <v>1225</v>
      </c>
      <c r="H259" s="137">
        <v>160</v>
      </c>
      <c r="I259" s="138"/>
      <c r="J259" s="139">
        <f t="shared" si="0"/>
        <v>0</v>
      </c>
      <c r="K259" s="135" t="s">
        <v>20</v>
      </c>
      <c r="L259" s="33"/>
      <c r="M259" s="140" t="s">
        <v>20</v>
      </c>
      <c r="N259" s="141" t="s">
        <v>51</v>
      </c>
      <c r="P259" s="142">
        <f t="shared" si="1"/>
        <v>0</v>
      </c>
      <c r="Q259" s="142">
        <v>0</v>
      </c>
      <c r="R259" s="142">
        <f t="shared" si="2"/>
        <v>0</v>
      </c>
      <c r="S259" s="142">
        <v>0</v>
      </c>
      <c r="T259" s="143">
        <f t="shared" si="3"/>
        <v>0</v>
      </c>
      <c r="AR259" s="144" t="s">
        <v>199</v>
      </c>
      <c r="AT259" s="144" t="s">
        <v>194</v>
      </c>
      <c r="AU259" s="144" t="s">
        <v>22</v>
      </c>
      <c r="AY259" s="18" t="s">
        <v>192</v>
      </c>
      <c r="BE259" s="145">
        <f t="shared" si="4"/>
        <v>0</v>
      </c>
      <c r="BF259" s="145">
        <f t="shared" si="5"/>
        <v>0</v>
      </c>
      <c r="BG259" s="145">
        <f t="shared" si="6"/>
        <v>0</v>
      </c>
      <c r="BH259" s="145">
        <f t="shared" si="7"/>
        <v>0</v>
      </c>
      <c r="BI259" s="145">
        <f t="shared" si="8"/>
        <v>0</v>
      </c>
      <c r="BJ259" s="18" t="s">
        <v>22</v>
      </c>
      <c r="BK259" s="145">
        <f t="shared" si="9"/>
        <v>0</v>
      </c>
      <c r="BL259" s="18" t="s">
        <v>199</v>
      </c>
      <c r="BM259" s="144" t="s">
        <v>2728</v>
      </c>
    </row>
    <row r="260" spans="2:65" s="1" customFormat="1" ht="16.5" customHeight="1" x14ac:dyDescent="0.2">
      <c r="B260" s="33"/>
      <c r="C260" s="133" t="s">
        <v>1914</v>
      </c>
      <c r="D260" s="133" t="s">
        <v>194</v>
      </c>
      <c r="E260" s="134" t="s">
        <v>8211</v>
      </c>
      <c r="F260" s="135" t="s">
        <v>8212</v>
      </c>
      <c r="G260" s="136" t="s">
        <v>1225</v>
      </c>
      <c r="H260" s="137">
        <v>12</v>
      </c>
      <c r="I260" s="138"/>
      <c r="J260" s="139">
        <f t="shared" si="0"/>
        <v>0</v>
      </c>
      <c r="K260" s="135" t="s">
        <v>20</v>
      </c>
      <c r="L260" s="33"/>
      <c r="M260" s="140" t="s">
        <v>20</v>
      </c>
      <c r="N260" s="141" t="s">
        <v>51</v>
      </c>
      <c r="P260" s="142">
        <f t="shared" si="1"/>
        <v>0</v>
      </c>
      <c r="Q260" s="142">
        <v>0</v>
      </c>
      <c r="R260" s="142">
        <f t="shared" si="2"/>
        <v>0</v>
      </c>
      <c r="S260" s="142">
        <v>0</v>
      </c>
      <c r="T260" s="143">
        <f t="shared" si="3"/>
        <v>0</v>
      </c>
      <c r="AR260" s="144" t="s">
        <v>199</v>
      </c>
      <c r="AT260" s="144" t="s">
        <v>194</v>
      </c>
      <c r="AU260" s="144" t="s">
        <v>22</v>
      </c>
      <c r="AY260" s="18" t="s">
        <v>192</v>
      </c>
      <c r="BE260" s="145">
        <f t="shared" si="4"/>
        <v>0</v>
      </c>
      <c r="BF260" s="145">
        <f t="shared" si="5"/>
        <v>0</v>
      </c>
      <c r="BG260" s="145">
        <f t="shared" si="6"/>
        <v>0</v>
      </c>
      <c r="BH260" s="145">
        <f t="shared" si="7"/>
        <v>0</v>
      </c>
      <c r="BI260" s="145">
        <f t="shared" si="8"/>
        <v>0</v>
      </c>
      <c r="BJ260" s="18" t="s">
        <v>22</v>
      </c>
      <c r="BK260" s="145">
        <f t="shared" si="9"/>
        <v>0</v>
      </c>
      <c r="BL260" s="18" t="s">
        <v>199</v>
      </c>
      <c r="BM260" s="144" t="s">
        <v>2746</v>
      </c>
    </row>
    <row r="261" spans="2:65" s="1" customFormat="1" ht="16.5" customHeight="1" x14ac:dyDescent="0.2">
      <c r="B261" s="33"/>
      <c r="C261" s="133" t="s">
        <v>913</v>
      </c>
      <c r="D261" s="133" t="s">
        <v>194</v>
      </c>
      <c r="E261" s="134" t="s">
        <v>8213</v>
      </c>
      <c r="F261" s="135" t="s">
        <v>8214</v>
      </c>
      <c r="G261" s="136" t="s">
        <v>1225</v>
      </c>
      <c r="H261" s="137">
        <v>24</v>
      </c>
      <c r="I261" s="138"/>
      <c r="J261" s="139">
        <f t="shared" si="0"/>
        <v>0</v>
      </c>
      <c r="K261" s="135" t="s">
        <v>20</v>
      </c>
      <c r="L261" s="33"/>
      <c r="M261" s="140" t="s">
        <v>20</v>
      </c>
      <c r="N261" s="141" t="s">
        <v>51</v>
      </c>
      <c r="P261" s="142">
        <f t="shared" si="1"/>
        <v>0</v>
      </c>
      <c r="Q261" s="142">
        <v>0</v>
      </c>
      <c r="R261" s="142">
        <f t="shared" si="2"/>
        <v>0</v>
      </c>
      <c r="S261" s="142">
        <v>0</v>
      </c>
      <c r="T261" s="143">
        <f t="shared" si="3"/>
        <v>0</v>
      </c>
      <c r="AR261" s="144" t="s">
        <v>199</v>
      </c>
      <c r="AT261" s="144" t="s">
        <v>194</v>
      </c>
      <c r="AU261" s="144" t="s">
        <v>22</v>
      </c>
      <c r="AY261" s="18" t="s">
        <v>192</v>
      </c>
      <c r="BE261" s="145">
        <f t="shared" si="4"/>
        <v>0</v>
      </c>
      <c r="BF261" s="145">
        <f t="shared" si="5"/>
        <v>0</v>
      </c>
      <c r="BG261" s="145">
        <f t="shared" si="6"/>
        <v>0</v>
      </c>
      <c r="BH261" s="145">
        <f t="shared" si="7"/>
        <v>0</v>
      </c>
      <c r="BI261" s="145">
        <f t="shared" si="8"/>
        <v>0</v>
      </c>
      <c r="BJ261" s="18" t="s">
        <v>22</v>
      </c>
      <c r="BK261" s="145">
        <f t="shared" si="9"/>
        <v>0</v>
      </c>
      <c r="BL261" s="18" t="s">
        <v>199</v>
      </c>
      <c r="BM261" s="144" t="s">
        <v>2842</v>
      </c>
    </row>
    <row r="262" spans="2:65" s="1" customFormat="1" ht="16.5" customHeight="1" x14ac:dyDescent="0.2">
      <c r="B262" s="33"/>
      <c r="C262" s="133" t="s">
        <v>918</v>
      </c>
      <c r="D262" s="133" t="s">
        <v>194</v>
      </c>
      <c r="E262" s="134" t="s">
        <v>8215</v>
      </c>
      <c r="F262" s="135" t="s">
        <v>8216</v>
      </c>
      <c r="G262" s="136" t="s">
        <v>1225</v>
      </c>
      <c r="H262" s="137">
        <v>8</v>
      </c>
      <c r="I262" s="138"/>
      <c r="J262" s="139">
        <f t="shared" si="0"/>
        <v>0</v>
      </c>
      <c r="K262" s="135" t="s">
        <v>20</v>
      </c>
      <c r="L262" s="33"/>
      <c r="M262" s="140" t="s">
        <v>20</v>
      </c>
      <c r="N262" s="141" t="s">
        <v>51</v>
      </c>
      <c r="P262" s="142">
        <f t="shared" si="1"/>
        <v>0</v>
      </c>
      <c r="Q262" s="142">
        <v>0</v>
      </c>
      <c r="R262" s="142">
        <f t="shared" si="2"/>
        <v>0</v>
      </c>
      <c r="S262" s="142">
        <v>0</v>
      </c>
      <c r="T262" s="143">
        <f t="shared" si="3"/>
        <v>0</v>
      </c>
      <c r="AR262" s="144" t="s">
        <v>199</v>
      </c>
      <c r="AT262" s="144" t="s">
        <v>194</v>
      </c>
      <c r="AU262" s="144" t="s">
        <v>22</v>
      </c>
      <c r="AY262" s="18" t="s">
        <v>192</v>
      </c>
      <c r="BE262" s="145">
        <f t="shared" si="4"/>
        <v>0</v>
      </c>
      <c r="BF262" s="145">
        <f t="shared" si="5"/>
        <v>0</v>
      </c>
      <c r="BG262" s="145">
        <f t="shared" si="6"/>
        <v>0</v>
      </c>
      <c r="BH262" s="145">
        <f t="shared" si="7"/>
        <v>0</v>
      </c>
      <c r="BI262" s="145">
        <f t="shared" si="8"/>
        <v>0</v>
      </c>
      <c r="BJ262" s="18" t="s">
        <v>22</v>
      </c>
      <c r="BK262" s="145">
        <f t="shared" si="9"/>
        <v>0</v>
      </c>
      <c r="BL262" s="18" t="s">
        <v>199</v>
      </c>
      <c r="BM262" s="144" t="s">
        <v>2853</v>
      </c>
    </row>
    <row r="263" spans="2:65" s="11" customFormat="1" ht="25.95" customHeight="1" x14ac:dyDescent="0.25">
      <c r="B263" s="121"/>
      <c r="D263" s="122" t="s">
        <v>79</v>
      </c>
      <c r="E263" s="123" t="s">
        <v>266</v>
      </c>
      <c r="F263" s="123" t="s">
        <v>8217</v>
      </c>
      <c r="I263" s="124"/>
      <c r="J263" s="125">
        <f>BK263</f>
        <v>0</v>
      </c>
      <c r="L263" s="121"/>
      <c r="M263" s="126"/>
      <c r="P263" s="127">
        <f>SUM(P264:P275)</f>
        <v>0</v>
      </c>
      <c r="R263" s="127">
        <f>SUM(R264:R275)</f>
        <v>0</v>
      </c>
      <c r="T263" s="128">
        <f>SUM(T264:T275)</f>
        <v>0</v>
      </c>
      <c r="AR263" s="122" t="s">
        <v>22</v>
      </c>
      <c r="AT263" s="129" t="s">
        <v>79</v>
      </c>
      <c r="AU263" s="129" t="s">
        <v>80</v>
      </c>
      <c r="AY263" s="122" t="s">
        <v>192</v>
      </c>
      <c r="BK263" s="130">
        <f>SUM(BK264:BK275)</f>
        <v>0</v>
      </c>
    </row>
    <row r="264" spans="2:65" s="1" customFormat="1" ht="24.15" customHeight="1" x14ac:dyDescent="0.2">
      <c r="B264" s="33"/>
      <c r="C264" s="133" t="s">
        <v>924</v>
      </c>
      <c r="D264" s="133" t="s">
        <v>194</v>
      </c>
      <c r="E264" s="134" t="s">
        <v>8218</v>
      </c>
      <c r="F264" s="135" t="s">
        <v>8219</v>
      </c>
      <c r="G264" s="136" t="s">
        <v>869</v>
      </c>
      <c r="H264" s="137">
        <v>1</v>
      </c>
      <c r="I264" s="138"/>
      <c r="J264" s="139">
        <f>ROUND(I264*H264,2)</f>
        <v>0</v>
      </c>
      <c r="K264" s="135" t="s">
        <v>20</v>
      </c>
      <c r="L264" s="33"/>
      <c r="M264" s="140" t="s">
        <v>20</v>
      </c>
      <c r="N264" s="141" t="s">
        <v>51</v>
      </c>
      <c r="P264" s="142">
        <f>O264*H264</f>
        <v>0</v>
      </c>
      <c r="Q264" s="142">
        <v>0</v>
      </c>
      <c r="R264" s="142">
        <f>Q264*H264</f>
        <v>0</v>
      </c>
      <c r="S264" s="142">
        <v>0</v>
      </c>
      <c r="T264" s="143">
        <f>S264*H264</f>
        <v>0</v>
      </c>
      <c r="AR264" s="144" t="s">
        <v>199</v>
      </c>
      <c r="AT264" s="144" t="s">
        <v>194</v>
      </c>
      <c r="AU264" s="144" t="s">
        <v>22</v>
      </c>
      <c r="AY264" s="18" t="s">
        <v>192</v>
      </c>
      <c r="BE264" s="145">
        <f>IF(N264="základní",J264,0)</f>
        <v>0</v>
      </c>
      <c r="BF264" s="145">
        <f>IF(N264="snížená",J264,0)</f>
        <v>0</v>
      </c>
      <c r="BG264" s="145">
        <f>IF(N264="zákl. přenesená",J264,0)</f>
        <v>0</v>
      </c>
      <c r="BH264" s="145">
        <f>IF(N264="sníž. přenesená",J264,0)</f>
        <v>0</v>
      </c>
      <c r="BI264" s="145">
        <f>IF(N264="nulová",J264,0)</f>
        <v>0</v>
      </c>
      <c r="BJ264" s="18" t="s">
        <v>22</v>
      </c>
      <c r="BK264" s="145">
        <f>ROUND(I264*H264,2)</f>
        <v>0</v>
      </c>
      <c r="BL264" s="18" t="s">
        <v>199</v>
      </c>
      <c r="BM264" s="144" t="s">
        <v>2876</v>
      </c>
    </row>
    <row r="265" spans="2:65" s="1" customFormat="1" ht="28.8" x14ac:dyDescent="0.2">
      <c r="B265" s="33"/>
      <c r="D265" s="151" t="s">
        <v>929</v>
      </c>
      <c r="F265" s="178" t="s">
        <v>8220</v>
      </c>
      <c r="I265" s="148"/>
      <c r="L265" s="33"/>
      <c r="M265" s="149"/>
      <c r="T265" s="54"/>
      <c r="AT265" s="18" t="s">
        <v>929</v>
      </c>
      <c r="AU265" s="18" t="s">
        <v>22</v>
      </c>
    </row>
    <row r="266" spans="2:65" s="1" customFormat="1" ht="16.5" customHeight="1" x14ac:dyDescent="0.2">
      <c r="B266" s="33"/>
      <c r="C266" s="133" t="s">
        <v>936</v>
      </c>
      <c r="D266" s="133" t="s">
        <v>194</v>
      </c>
      <c r="E266" s="134" t="s">
        <v>8221</v>
      </c>
      <c r="F266" s="135" t="s">
        <v>8156</v>
      </c>
      <c r="G266" s="136" t="s">
        <v>869</v>
      </c>
      <c r="H266" s="137">
        <v>1</v>
      </c>
      <c r="I266" s="138"/>
      <c r="J266" s="139">
        <f>ROUND(I266*H266,2)</f>
        <v>0</v>
      </c>
      <c r="K266" s="135" t="s">
        <v>20</v>
      </c>
      <c r="L266" s="33"/>
      <c r="M266" s="140" t="s">
        <v>20</v>
      </c>
      <c r="N266" s="141" t="s">
        <v>51</v>
      </c>
      <c r="P266" s="142">
        <f>O266*H266</f>
        <v>0</v>
      </c>
      <c r="Q266" s="142">
        <v>0</v>
      </c>
      <c r="R266" s="142">
        <f>Q266*H266</f>
        <v>0</v>
      </c>
      <c r="S266" s="142">
        <v>0</v>
      </c>
      <c r="T266" s="143">
        <f>S266*H266</f>
        <v>0</v>
      </c>
      <c r="AR266" s="144" t="s">
        <v>199</v>
      </c>
      <c r="AT266" s="144" t="s">
        <v>194</v>
      </c>
      <c r="AU266" s="144" t="s">
        <v>22</v>
      </c>
      <c r="AY266" s="18" t="s">
        <v>192</v>
      </c>
      <c r="BE266" s="145">
        <f>IF(N266="základní",J266,0)</f>
        <v>0</v>
      </c>
      <c r="BF266" s="145">
        <f>IF(N266="snížená",J266,0)</f>
        <v>0</v>
      </c>
      <c r="BG266" s="145">
        <f>IF(N266="zákl. přenesená",J266,0)</f>
        <v>0</v>
      </c>
      <c r="BH266" s="145">
        <f>IF(N266="sníž. přenesená",J266,0)</f>
        <v>0</v>
      </c>
      <c r="BI266" s="145">
        <f>IF(N266="nulová",J266,0)</f>
        <v>0</v>
      </c>
      <c r="BJ266" s="18" t="s">
        <v>22</v>
      </c>
      <c r="BK266" s="145">
        <f>ROUND(I266*H266,2)</f>
        <v>0</v>
      </c>
      <c r="BL266" s="18" t="s">
        <v>199</v>
      </c>
      <c r="BM266" s="144" t="s">
        <v>2889</v>
      </c>
    </row>
    <row r="267" spans="2:65" s="1" customFormat="1" ht="19.2" x14ac:dyDescent="0.2">
      <c r="B267" s="33"/>
      <c r="D267" s="151" t="s">
        <v>929</v>
      </c>
      <c r="F267" s="178" t="s">
        <v>8157</v>
      </c>
      <c r="I267" s="148"/>
      <c r="L267" s="33"/>
      <c r="M267" s="149"/>
      <c r="T267" s="54"/>
      <c r="AT267" s="18" t="s">
        <v>929</v>
      </c>
      <c r="AU267" s="18" t="s">
        <v>22</v>
      </c>
    </row>
    <row r="268" spans="2:65" s="1" customFormat="1" ht="24.15" customHeight="1" x14ac:dyDescent="0.2">
      <c r="B268" s="33"/>
      <c r="C268" s="133" t="s">
        <v>956</v>
      </c>
      <c r="D268" s="133" t="s">
        <v>194</v>
      </c>
      <c r="E268" s="134" t="s">
        <v>8222</v>
      </c>
      <c r="F268" s="135" t="s">
        <v>8147</v>
      </c>
      <c r="G268" s="136" t="s">
        <v>869</v>
      </c>
      <c r="H268" s="137">
        <v>1</v>
      </c>
      <c r="I268" s="138"/>
      <c r="J268" s="139">
        <f>ROUND(I268*H268,2)</f>
        <v>0</v>
      </c>
      <c r="K268" s="135" t="s">
        <v>20</v>
      </c>
      <c r="L268" s="33"/>
      <c r="M268" s="140" t="s">
        <v>20</v>
      </c>
      <c r="N268" s="141" t="s">
        <v>51</v>
      </c>
      <c r="P268" s="142">
        <f>O268*H268</f>
        <v>0</v>
      </c>
      <c r="Q268" s="142">
        <v>0</v>
      </c>
      <c r="R268" s="142">
        <f>Q268*H268</f>
        <v>0</v>
      </c>
      <c r="S268" s="142">
        <v>0</v>
      </c>
      <c r="T268" s="143">
        <f>S268*H268</f>
        <v>0</v>
      </c>
      <c r="AR268" s="144" t="s">
        <v>199</v>
      </c>
      <c r="AT268" s="144" t="s">
        <v>194</v>
      </c>
      <c r="AU268" s="144" t="s">
        <v>22</v>
      </c>
      <c r="AY268" s="18" t="s">
        <v>192</v>
      </c>
      <c r="BE268" s="145">
        <f>IF(N268="základní",J268,0)</f>
        <v>0</v>
      </c>
      <c r="BF268" s="145">
        <f>IF(N268="snížená",J268,0)</f>
        <v>0</v>
      </c>
      <c r="BG268" s="145">
        <f>IF(N268="zákl. přenesená",J268,0)</f>
        <v>0</v>
      </c>
      <c r="BH268" s="145">
        <f>IF(N268="sníž. přenesená",J268,0)</f>
        <v>0</v>
      </c>
      <c r="BI268" s="145">
        <f>IF(N268="nulová",J268,0)</f>
        <v>0</v>
      </c>
      <c r="BJ268" s="18" t="s">
        <v>22</v>
      </c>
      <c r="BK268" s="145">
        <f>ROUND(I268*H268,2)</f>
        <v>0</v>
      </c>
      <c r="BL268" s="18" t="s">
        <v>199</v>
      </c>
      <c r="BM268" s="144" t="s">
        <v>2904</v>
      </c>
    </row>
    <row r="269" spans="2:65" s="1" customFormat="1" ht="19.2" x14ac:dyDescent="0.2">
      <c r="B269" s="33"/>
      <c r="D269" s="151" t="s">
        <v>929</v>
      </c>
      <c r="F269" s="178" t="s">
        <v>8148</v>
      </c>
      <c r="I269" s="148"/>
      <c r="L269" s="33"/>
      <c r="M269" s="149"/>
      <c r="T269" s="54"/>
      <c r="AT269" s="18" t="s">
        <v>929</v>
      </c>
      <c r="AU269" s="18" t="s">
        <v>22</v>
      </c>
    </row>
    <row r="270" spans="2:65" s="1" customFormat="1" ht="16.5" customHeight="1" x14ac:dyDescent="0.2">
      <c r="B270" s="33"/>
      <c r="C270" s="133" t="s">
        <v>981</v>
      </c>
      <c r="D270" s="133" t="s">
        <v>194</v>
      </c>
      <c r="E270" s="134" t="s">
        <v>8223</v>
      </c>
      <c r="F270" s="135" t="s">
        <v>8150</v>
      </c>
      <c r="G270" s="136" t="s">
        <v>869</v>
      </c>
      <c r="H270" s="137">
        <v>1</v>
      </c>
      <c r="I270" s="138"/>
      <c r="J270" s="139">
        <f>ROUND(I270*H270,2)</f>
        <v>0</v>
      </c>
      <c r="K270" s="135" t="s">
        <v>20</v>
      </c>
      <c r="L270" s="33"/>
      <c r="M270" s="140" t="s">
        <v>20</v>
      </c>
      <c r="N270" s="141" t="s">
        <v>51</v>
      </c>
      <c r="P270" s="142">
        <f>O270*H270</f>
        <v>0</v>
      </c>
      <c r="Q270" s="142">
        <v>0</v>
      </c>
      <c r="R270" s="142">
        <f>Q270*H270</f>
        <v>0</v>
      </c>
      <c r="S270" s="142">
        <v>0</v>
      </c>
      <c r="T270" s="143">
        <f>S270*H270</f>
        <v>0</v>
      </c>
      <c r="AR270" s="144" t="s">
        <v>199</v>
      </c>
      <c r="AT270" s="144" t="s">
        <v>194</v>
      </c>
      <c r="AU270" s="144" t="s">
        <v>22</v>
      </c>
      <c r="AY270" s="18" t="s">
        <v>192</v>
      </c>
      <c r="BE270" s="145">
        <f>IF(N270="základní",J270,0)</f>
        <v>0</v>
      </c>
      <c r="BF270" s="145">
        <f>IF(N270="snížená",J270,0)</f>
        <v>0</v>
      </c>
      <c r="BG270" s="145">
        <f>IF(N270="zákl. přenesená",J270,0)</f>
        <v>0</v>
      </c>
      <c r="BH270" s="145">
        <f>IF(N270="sníž. přenesená",J270,0)</f>
        <v>0</v>
      </c>
      <c r="BI270" s="145">
        <f>IF(N270="nulová",J270,0)</f>
        <v>0</v>
      </c>
      <c r="BJ270" s="18" t="s">
        <v>22</v>
      </c>
      <c r="BK270" s="145">
        <f>ROUND(I270*H270,2)</f>
        <v>0</v>
      </c>
      <c r="BL270" s="18" t="s">
        <v>199</v>
      </c>
      <c r="BM270" s="144" t="s">
        <v>2914</v>
      </c>
    </row>
    <row r="271" spans="2:65" s="1" customFormat="1" ht="19.2" x14ac:dyDescent="0.2">
      <c r="B271" s="33"/>
      <c r="D271" s="151" t="s">
        <v>929</v>
      </c>
      <c r="F271" s="178" t="s">
        <v>8151</v>
      </c>
      <c r="I271" s="148"/>
      <c r="L271" s="33"/>
      <c r="M271" s="149"/>
      <c r="T271" s="54"/>
      <c r="AT271" s="18" t="s">
        <v>929</v>
      </c>
      <c r="AU271" s="18" t="s">
        <v>22</v>
      </c>
    </row>
    <row r="272" spans="2:65" s="1" customFormat="1" ht="16.5" customHeight="1" x14ac:dyDescent="0.2">
      <c r="B272" s="33"/>
      <c r="C272" s="133" t="s">
        <v>988</v>
      </c>
      <c r="D272" s="133" t="s">
        <v>194</v>
      </c>
      <c r="E272" s="134" t="s">
        <v>8224</v>
      </c>
      <c r="F272" s="135" t="s">
        <v>8225</v>
      </c>
      <c r="G272" s="136" t="s">
        <v>1225</v>
      </c>
      <c r="H272" s="137">
        <v>4</v>
      </c>
      <c r="I272" s="138"/>
      <c r="J272" s="139">
        <f>ROUND(I272*H272,2)</f>
        <v>0</v>
      </c>
      <c r="K272" s="135" t="s">
        <v>20</v>
      </c>
      <c r="L272" s="33"/>
      <c r="M272" s="140" t="s">
        <v>20</v>
      </c>
      <c r="N272" s="141" t="s">
        <v>51</v>
      </c>
      <c r="P272" s="142">
        <f>O272*H272</f>
        <v>0</v>
      </c>
      <c r="Q272" s="142">
        <v>0</v>
      </c>
      <c r="R272" s="142">
        <f>Q272*H272</f>
        <v>0</v>
      </c>
      <c r="S272" s="142">
        <v>0</v>
      </c>
      <c r="T272" s="143">
        <f>S272*H272</f>
        <v>0</v>
      </c>
      <c r="AR272" s="144" t="s">
        <v>199</v>
      </c>
      <c r="AT272" s="144" t="s">
        <v>194</v>
      </c>
      <c r="AU272" s="144" t="s">
        <v>22</v>
      </c>
      <c r="AY272" s="18" t="s">
        <v>192</v>
      </c>
      <c r="BE272" s="145">
        <f>IF(N272="základní",J272,0)</f>
        <v>0</v>
      </c>
      <c r="BF272" s="145">
        <f>IF(N272="snížená",J272,0)</f>
        <v>0</v>
      </c>
      <c r="BG272" s="145">
        <f>IF(N272="zákl. přenesená",J272,0)</f>
        <v>0</v>
      </c>
      <c r="BH272" s="145">
        <f>IF(N272="sníž. přenesená",J272,0)</f>
        <v>0</v>
      </c>
      <c r="BI272" s="145">
        <f>IF(N272="nulová",J272,0)</f>
        <v>0</v>
      </c>
      <c r="BJ272" s="18" t="s">
        <v>22</v>
      </c>
      <c r="BK272" s="145">
        <f>ROUND(I272*H272,2)</f>
        <v>0</v>
      </c>
      <c r="BL272" s="18" t="s">
        <v>199</v>
      </c>
      <c r="BM272" s="144" t="s">
        <v>4996</v>
      </c>
    </row>
    <row r="273" spans="2:65" s="1" customFormat="1" ht="19.2" x14ac:dyDescent="0.2">
      <c r="B273" s="33"/>
      <c r="D273" s="151" t="s">
        <v>929</v>
      </c>
      <c r="F273" s="178" t="s">
        <v>8226</v>
      </c>
      <c r="I273" s="148"/>
      <c r="L273" s="33"/>
      <c r="M273" s="149"/>
      <c r="T273" s="54"/>
      <c r="AT273" s="18" t="s">
        <v>929</v>
      </c>
      <c r="AU273" s="18" t="s">
        <v>22</v>
      </c>
    </row>
    <row r="274" spans="2:65" s="1" customFormat="1" ht="16.5" customHeight="1" x14ac:dyDescent="0.2">
      <c r="B274" s="33"/>
      <c r="C274" s="133" t="s">
        <v>1003</v>
      </c>
      <c r="D274" s="133" t="s">
        <v>194</v>
      </c>
      <c r="E274" s="134" t="s">
        <v>8227</v>
      </c>
      <c r="F274" s="135" t="s">
        <v>8228</v>
      </c>
      <c r="G274" s="136" t="s">
        <v>869</v>
      </c>
      <c r="H274" s="137">
        <v>1</v>
      </c>
      <c r="I274" s="138"/>
      <c r="J274" s="139">
        <f>ROUND(I274*H274,2)</f>
        <v>0</v>
      </c>
      <c r="K274" s="135" t="s">
        <v>20</v>
      </c>
      <c r="L274" s="33"/>
      <c r="M274" s="140" t="s">
        <v>20</v>
      </c>
      <c r="N274" s="141" t="s">
        <v>51</v>
      </c>
      <c r="P274" s="142">
        <f>O274*H274</f>
        <v>0</v>
      </c>
      <c r="Q274" s="142">
        <v>0</v>
      </c>
      <c r="R274" s="142">
        <f>Q274*H274</f>
        <v>0</v>
      </c>
      <c r="S274" s="142">
        <v>0</v>
      </c>
      <c r="T274" s="143">
        <f>S274*H274</f>
        <v>0</v>
      </c>
      <c r="AR274" s="144" t="s">
        <v>199</v>
      </c>
      <c r="AT274" s="144" t="s">
        <v>194</v>
      </c>
      <c r="AU274" s="144" t="s">
        <v>22</v>
      </c>
      <c r="AY274" s="18" t="s">
        <v>192</v>
      </c>
      <c r="BE274" s="145">
        <f>IF(N274="základní",J274,0)</f>
        <v>0</v>
      </c>
      <c r="BF274" s="145">
        <f>IF(N274="snížená",J274,0)</f>
        <v>0</v>
      </c>
      <c r="BG274" s="145">
        <f>IF(N274="zákl. přenesená",J274,0)</f>
        <v>0</v>
      </c>
      <c r="BH274" s="145">
        <f>IF(N274="sníž. přenesená",J274,0)</f>
        <v>0</v>
      </c>
      <c r="BI274" s="145">
        <f>IF(N274="nulová",J274,0)</f>
        <v>0</v>
      </c>
      <c r="BJ274" s="18" t="s">
        <v>22</v>
      </c>
      <c r="BK274" s="145">
        <f>ROUND(I274*H274,2)</f>
        <v>0</v>
      </c>
      <c r="BL274" s="18" t="s">
        <v>199</v>
      </c>
      <c r="BM274" s="144" t="s">
        <v>2934</v>
      </c>
    </row>
    <row r="275" spans="2:65" s="1" customFormat="1" ht="19.2" x14ac:dyDescent="0.2">
      <c r="B275" s="33"/>
      <c r="D275" s="151" t="s">
        <v>929</v>
      </c>
      <c r="F275" s="178" t="s">
        <v>8046</v>
      </c>
      <c r="I275" s="148"/>
      <c r="L275" s="33"/>
      <c r="M275" s="149"/>
      <c r="T275" s="54"/>
      <c r="AT275" s="18" t="s">
        <v>929</v>
      </c>
      <c r="AU275" s="18" t="s">
        <v>22</v>
      </c>
    </row>
    <row r="276" spans="2:65" s="11" customFormat="1" ht="25.95" customHeight="1" x14ac:dyDescent="0.25">
      <c r="B276" s="121"/>
      <c r="D276" s="122" t="s">
        <v>79</v>
      </c>
      <c r="E276" s="123" t="s">
        <v>208</v>
      </c>
      <c r="F276" s="123" t="s">
        <v>8229</v>
      </c>
      <c r="I276" s="124"/>
      <c r="J276" s="125">
        <f>BK276</f>
        <v>0</v>
      </c>
      <c r="L276" s="121"/>
      <c r="M276" s="126"/>
      <c r="P276" s="127">
        <f>SUM(P277:P287)</f>
        <v>0</v>
      </c>
      <c r="R276" s="127">
        <f>SUM(R277:R287)</f>
        <v>0</v>
      </c>
      <c r="T276" s="128">
        <f>SUM(T277:T287)</f>
        <v>0</v>
      </c>
      <c r="AR276" s="122" t="s">
        <v>22</v>
      </c>
      <c r="AT276" s="129" t="s">
        <v>79</v>
      </c>
      <c r="AU276" s="129" t="s">
        <v>80</v>
      </c>
      <c r="AY276" s="122" t="s">
        <v>192</v>
      </c>
      <c r="BK276" s="130">
        <f>SUM(BK277:BK287)</f>
        <v>0</v>
      </c>
    </row>
    <row r="277" spans="2:65" s="1" customFormat="1" ht="16.5" customHeight="1" x14ac:dyDescent="0.2">
      <c r="B277" s="33"/>
      <c r="C277" s="133" t="s">
        <v>1015</v>
      </c>
      <c r="D277" s="133" t="s">
        <v>194</v>
      </c>
      <c r="E277" s="134" t="s">
        <v>8230</v>
      </c>
      <c r="F277" s="135" t="s">
        <v>8186</v>
      </c>
      <c r="G277" s="136" t="s">
        <v>269</v>
      </c>
      <c r="H277" s="137">
        <v>30</v>
      </c>
      <c r="I277" s="138"/>
      <c r="J277" s="139">
        <f t="shared" ref="J277:J287" si="10">ROUND(I277*H277,2)</f>
        <v>0</v>
      </c>
      <c r="K277" s="135" t="s">
        <v>20</v>
      </c>
      <c r="L277" s="33"/>
      <c r="M277" s="140" t="s">
        <v>20</v>
      </c>
      <c r="N277" s="141" t="s">
        <v>51</v>
      </c>
      <c r="P277" s="142">
        <f t="shared" ref="P277:P287" si="11">O277*H277</f>
        <v>0</v>
      </c>
      <c r="Q277" s="142">
        <v>0</v>
      </c>
      <c r="R277" s="142">
        <f t="shared" ref="R277:R287" si="12">Q277*H277</f>
        <v>0</v>
      </c>
      <c r="S277" s="142">
        <v>0</v>
      </c>
      <c r="T277" s="143">
        <f t="shared" ref="T277:T287" si="13">S277*H277</f>
        <v>0</v>
      </c>
      <c r="AR277" s="144" t="s">
        <v>199</v>
      </c>
      <c r="AT277" s="144" t="s">
        <v>194</v>
      </c>
      <c r="AU277" s="144" t="s">
        <v>22</v>
      </c>
      <c r="AY277" s="18" t="s">
        <v>192</v>
      </c>
      <c r="BE277" s="145">
        <f t="shared" ref="BE277:BE287" si="14">IF(N277="základní",J277,0)</f>
        <v>0</v>
      </c>
      <c r="BF277" s="145">
        <f t="shared" ref="BF277:BF287" si="15">IF(N277="snížená",J277,0)</f>
        <v>0</v>
      </c>
      <c r="BG277" s="145">
        <f t="shared" ref="BG277:BG287" si="16">IF(N277="zákl. přenesená",J277,0)</f>
        <v>0</v>
      </c>
      <c r="BH277" s="145">
        <f t="shared" ref="BH277:BH287" si="17">IF(N277="sníž. přenesená",J277,0)</f>
        <v>0</v>
      </c>
      <c r="BI277" s="145">
        <f t="shared" ref="BI277:BI287" si="18">IF(N277="nulová",J277,0)</f>
        <v>0</v>
      </c>
      <c r="BJ277" s="18" t="s">
        <v>22</v>
      </c>
      <c r="BK277" s="145">
        <f t="shared" ref="BK277:BK287" si="19">ROUND(I277*H277,2)</f>
        <v>0</v>
      </c>
      <c r="BL277" s="18" t="s">
        <v>199</v>
      </c>
      <c r="BM277" s="144" t="s">
        <v>2944</v>
      </c>
    </row>
    <row r="278" spans="2:65" s="1" customFormat="1" ht="16.5" customHeight="1" x14ac:dyDescent="0.2">
      <c r="B278" s="33"/>
      <c r="C278" s="133" t="s">
        <v>1043</v>
      </c>
      <c r="D278" s="133" t="s">
        <v>194</v>
      </c>
      <c r="E278" s="134" t="s">
        <v>8231</v>
      </c>
      <c r="F278" s="135" t="s">
        <v>8232</v>
      </c>
      <c r="G278" s="136" t="s">
        <v>269</v>
      </c>
      <c r="H278" s="137">
        <v>14</v>
      </c>
      <c r="I278" s="138"/>
      <c r="J278" s="139">
        <f t="shared" si="10"/>
        <v>0</v>
      </c>
      <c r="K278" s="135" t="s">
        <v>20</v>
      </c>
      <c r="L278" s="33"/>
      <c r="M278" s="140" t="s">
        <v>20</v>
      </c>
      <c r="N278" s="141" t="s">
        <v>51</v>
      </c>
      <c r="P278" s="142">
        <f t="shared" si="11"/>
        <v>0</v>
      </c>
      <c r="Q278" s="142">
        <v>0</v>
      </c>
      <c r="R278" s="142">
        <f t="shared" si="12"/>
        <v>0</v>
      </c>
      <c r="S278" s="142">
        <v>0</v>
      </c>
      <c r="T278" s="143">
        <f t="shared" si="13"/>
        <v>0</v>
      </c>
      <c r="AR278" s="144" t="s">
        <v>199</v>
      </c>
      <c r="AT278" s="144" t="s">
        <v>194</v>
      </c>
      <c r="AU278" s="144" t="s">
        <v>22</v>
      </c>
      <c r="AY278" s="18" t="s">
        <v>192</v>
      </c>
      <c r="BE278" s="145">
        <f t="shared" si="14"/>
        <v>0</v>
      </c>
      <c r="BF278" s="145">
        <f t="shared" si="15"/>
        <v>0</v>
      </c>
      <c r="BG278" s="145">
        <f t="shared" si="16"/>
        <v>0</v>
      </c>
      <c r="BH278" s="145">
        <f t="shared" si="17"/>
        <v>0</v>
      </c>
      <c r="BI278" s="145">
        <f t="shared" si="18"/>
        <v>0</v>
      </c>
      <c r="BJ278" s="18" t="s">
        <v>22</v>
      </c>
      <c r="BK278" s="145">
        <f t="shared" si="19"/>
        <v>0</v>
      </c>
      <c r="BL278" s="18" t="s">
        <v>199</v>
      </c>
      <c r="BM278" s="144" t="s">
        <v>2954</v>
      </c>
    </row>
    <row r="279" spans="2:65" s="1" customFormat="1" ht="16.5" customHeight="1" x14ac:dyDescent="0.2">
      <c r="B279" s="33"/>
      <c r="C279" s="133" t="s">
        <v>1052</v>
      </c>
      <c r="D279" s="133" t="s">
        <v>194</v>
      </c>
      <c r="E279" s="134" t="s">
        <v>8233</v>
      </c>
      <c r="F279" s="135" t="s">
        <v>8234</v>
      </c>
      <c r="G279" s="136" t="s">
        <v>269</v>
      </c>
      <c r="H279" s="137">
        <v>23</v>
      </c>
      <c r="I279" s="138"/>
      <c r="J279" s="139">
        <f t="shared" si="10"/>
        <v>0</v>
      </c>
      <c r="K279" s="135" t="s">
        <v>20</v>
      </c>
      <c r="L279" s="33"/>
      <c r="M279" s="140" t="s">
        <v>20</v>
      </c>
      <c r="N279" s="141" t="s">
        <v>51</v>
      </c>
      <c r="P279" s="142">
        <f t="shared" si="11"/>
        <v>0</v>
      </c>
      <c r="Q279" s="142">
        <v>0</v>
      </c>
      <c r="R279" s="142">
        <f t="shared" si="12"/>
        <v>0</v>
      </c>
      <c r="S279" s="142">
        <v>0</v>
      </c>
      <c r="T279" s="143">
        <f t="shared" si="13"/>
        <v>0</v>
      </c>
      <c r="AR279" s="144" t="s">
        <v>199</v>
      </c>
      <c r="AT279" s="144" t="s">
        <v>194</v>
      </c>
      <c r="AU279" s="144" t="s">
        <v>22</v>
      </c>
      <c r="AY279" s="18" t="s">
        <v>192</v>
      </c>
      <c r="BE279" s="145">
        <f t="shared" si="14"/>
        <v>0</v>
      </c>
      <c r="BF279" s="145">
        <f t="shared" si="15"/>
        <v>0</v>
      </c>
      <c r="BG279" s="145">
        <f t="shared" si="16"/>
        <v>0</v>
      </c>
      <c r="BH279" s="145">
        <f t="shared" si="17"/>
        <v>0</v>
      </c>
      <c r="BI279" s="145">
        <f t="shared" si="18"/>
        <v>0</v>
      </c>
      <c r="BJ279" s="18" t="s">
        <v>22</v>
      </c>
      <c r="BK279" s="145">
        <f t="shared" si="19"/>
        <v>0</v>
      </c>
      <c r="BL279" s="18" t="s">
        <v>199</v>
      </c>
      <c r="BM279" s="144" t="s">
        <v>2965</v>
      </c>
    </row>
    <row r="280" spans="2:65" s="1" customFormat="1" ht="16.5" customHeight="1" x14ac:dyDescent="0.2">
      <c r="B280" s="33"/>
      <c r="C280" s="133" t="s">
        <v>1070</v>
      </c>
      <c r="D280" s="133" t="s">
        <v>194</v>
      </c>
      <c r="E280" s="134" t="s">
        <v>8235</v>
      </c>
      <c r="F280" s="135" t="s">
        <v>8188</v>
      </c>
      <c r="G280" s="136" t="s">
        <v>269</v>
      </c>
      <c r="H280" s="137">
        <v>14</v>
      </c>
      <c r="I280" s="138"/>
      <c r="J280" s="139">
        <f t="shared" si="10"/>
        <v>0</v>
      </c>
      <c r="K280" s="135" t="s">
        <v>20</v>
      </c>
      <c r="L280" s="33"/>
      <c r="M280" s="140" t="s">
        <v>20</v>
      </c>
      <c r="N280" s="141" t="s">
        <v>51</v>
      </c>
      <c r="P280" s="142">
        <f t="shared" si="11"/>
        <v>0</v>
      </c>
      <c r="Q280" s="142">
        <v>0</v>
      </c>
      <c r="R280" s="142">
        <f t="shared" si="12"/>
        <v>0</v>
      </c>
      <c r="S280" s="142">
        <v>0</v>
      </c>
      <c r="T280" s="143">
        <f t="shared" si="13"/>
        <v>0</v>
      </c>
      <c r="AR280" s="144" t="s">
        <v>199</v>
      </c>
      <c r="AT280" s="144" t="s">
        <v>194</v>
      </c>
      <c r="AU280" s="144" t="s">
        <v>22</v>
      </c>
      <c r="AY280" s="18" t="s">
        <v>192</v>
      </c>
      <c r="BE280" s="145">
        <f t="shared" si="14"/>
        <v>0</v>
      </c>
      <c r="BF280" s="145">
        <f t="shared" si="15"/>
        <v>0</v>
      </c>
      <c r="BG280" s="145">
        <f t="shared" si="16"/>
        <v>0</v>
      </c>
      <c r="BH280" s="145">
        <f t="shared" si="17"/>
        <v>0</v>
      </c>
      <c r="BI280" s="145">
        <f t="shared" si="18"/>
        <v>0</v>
      </c>
      <c r="BJ280" s="18" t="s">
        <v>22</v>
      </c>
      <c r="BK280" s="145">
        <f t="shared" si="19"/>
        <v>0</v>
      </c>
      <c r="BL280" s="18" t="s">
        <v>199</v>
      </c>
      <c r="BM280" s="144" t="s">
        <v>2979</v>
      </c>
    </row>
    <row r="281" spans="2:65" s="1" customFormat="1" ht="16.5" customHeight="1" x14ac:dyDescent="0.2">
      <c r="B281" s="33"/>
      <c r="C281" s="133" t="s">
        <v>28</v>
      </c>
      <c r="D281" s="133" t="s">
        <v>194</v>
      </c>
      <c r="E281" s="134" t="s">
        <v>8236</v>
      </c>
      <c r="F281" s="135" t="s">
        <v>8190</v>
      </c>
      <c r="G281" s="136" t="s">
        <v>269</v>
      </c>
      <c r="H281" s="137">
        <v>10</v>
      </c>
      <c r="I281" s="138"/>
      <c r="J281" s="139">
        <f t="shared" si="10"/>
        <v>0</v>
      </c>
      <c r="K281" s="135" t="s">
        <v>20</v>
      </c>
      <c r="L281" s="33"/>
      <c r="M281" s="140" t="s">
        <v>20</v>
      </c>
      <c r="N281" s="141" t="s">
        <v>51</v>
      </c>
      <c r="P281" s="142">
        <f t="shared" si="11"/>
        <v>0</v>
      </c>
      <c r="Q281" s="142">
        <v>0</v>
      </c>
      <c r="R281" s="142">
        <f t="shared" si="12"/>
        <v>0</v>
      </c>
      <c r="S281" s="142">
        <v>0</v>
      </c>
      <c r="T281" s="143">
        <f t="shared" si="13"/>
        <v>0</v>
      </c>
      <c r="AR281" s="144" t="s">
        <v>199</v>
      </c>
      <c r="AT281" s="144" t="s">
        <v>194</v>
      </c>
      <c r="AU281" s="144" t="s">
        <v>22</v>
      </c>
      <c r="AY281" s="18" t="s">
        <v>192</v>
      </c>
      <c r="BE281" s="145">
        <f t="shared" si="14"/>
        <v>0</v>
      </c>
      <c r="BF281" s="145">
        <f t="shared" si="15"/>
        <v>0</v>
      </c>
      <c r="BG281" s="145">
        <f t="shared" si="16"/>
        <v>0</v>
      </c>
      <c r="BH281" s="145">
        <f t="shared" si="17"/>
        <v>0</v>
      </c>
      <c r="BI281" s="145">
        <f t="shared" si="18"/>
        <v>0</v>
      </c>
      <c r="BJ281" s="18" t="s">
        <v>22</v>
      </c>
      <c r="BK281" s="145">
        <f t="shared" si="19"/>
        <v>0</v>
      </c>
      <c r="BL281" s="18" t="s">
        <v>199</v>
      </c>
      <c r="BM281" s="144" t="s">
        <v>2989</v>
      </c>
    </row>
    <row r="282" spans="2:65" s="1" customFormat="1" ht="16.5" customHeight="1" x14ac:dyDescent="0.2">
      <c r="B282" s="33"/>
      <c r="C282" s="133" t="s">
        <v>1083</v>
      </c>
      <c r="D282" s="133" t="s">
        <v>194</v>
      </c>
      <c r="E282" s="134" t="s">
        <v>8237</v>
      </c>
      <c r="F282" s="135" t="s">
        <v>8238</v>
      </c>
      <c r="G282" s="136" t="s">
        <v>269</v>
      </c>
      <c r="H282" s="137">
        <v>10</v>
      </c>
      <c r="I282" s="138"/>
      <c r="J282" s="139">
        <f t="shared" si="10"/>
        <v>0</v>
      </c>
      <c r="K282" s="135" t="s">
        <v>20</v>
      </c>
      <c r="L282" s="33"/>
      <c r="M282" s="140" t="s">
        <v>20</v>
      </c>
      <c r="N282" s="141" t="s">
        <v>51</v>
      </c>
      <c r="P282" s="142">
        <f t="shared" si="11"/>
        <v>0</v>
      </c>
      <c r="Q282" s="142">
        <v>0</v>
      </c>
      <c r="R282" s="142">
        <f t="shared" si="12"/>
        <v>0</v>
      </c>
      <c r="S282" s="142">
        <v>0</v>
      </c>
      <c r="T282" s="143">
        <f t="shared" si="13"/>
        <v>0</v>
      </c>
      <c r="AR282" s="144" t="s">
        <v>199</v>
      </c>
      <c r="AT282" s="144" t="s">
        <v>194</v>
      </c>
      <c r="AU282" s="144" t="s">
        <v>22</v>
      </c>
      <c r="AY282" s="18" t="s">
        <v>192</v>
      </c>
      <c r="BE282" s="145">
        <f t="shared" si="14"/>
        <v>0</v>
      </c>
      <c r="BF282" s="145">
        <f t="shared" si="15"/>
        <v>0</v>
      </c>
      <c r="BG282" s="145">
        <f t="shared" si="16"/>
        <v>0</v>
      </c>
      <c r="BH282" s="145">
        <f t="shared" si="17"/>
        <v>0</v>
      </c>
      <c r="BI282" s="145">
        <f t="shared" si="18"/>
        <v>0</v>
      </c>
      <c r="BJ282" s="18" t="s">
        <v>22</v>
      </c>
      <c r="BK282" s="145">
        <f t="shared" si="19"/>
        <v>0</v>
      </c>
      <c r="BL282" s="18" t="s">
        <v>199</v>
      </c>
      <c r="BM282" s="144" t="s">
        <v>2999</v>
      </c>
    </row>
    <row r="283" spans="2:65" s="1" customFormat="1" ht="16.5" customHeight="1" x14ac:dyDescent="0.2">
      <c r="B283" s="33"/>
      <c r="C283" s="133" t="s">
        <v>1096</v>
      </c>
      <c r="D283" s="133" t="s">
        <v>194</v>
      </c>
      <c r="E283" s="134" t="s">
        <v>8239</v>
      </c>
      <c r="F283" s="135" t="s">
        <v>8202</v>
      </c>
      <c r="G283" s="136" t="s">
        <v>269</v>
      </c>
      <c r="H283" s="137">
        <v>50</v>
      </c>
      <c r="I283" s="138"/>
      <c r="J283" s="139">
        <f t="shared" si="10"/>
        <v>0</v>
      </c>
      <c r="K283" s="135" t="s">
        <v>20</v>
      </c>
      <c r="L283" s="33"/>
      <c r="M283" s="140" t="s">
        <v>20</v>
      </c>
      <c r="N283" s="141" t="s">
        <v>51</v>
      </c>
      <c r="P283" s="142">
        <f t="shared" si="11"/>
        <v>0</v>
      </c>
      <c r="Q283" s="142">
        <v>0</v>
      </c>
      <c r="R283" s="142">
        <f t="shared" si="12"/>
        <v>0</v>
      </c>
      <c r="S283" s="142">
        <v>0</v>
      </c>
      <c r="T283" s="143">
        <f t="shared" si="13"/>
        <v>0</v>
      </c>
      <c r="AR283" s="144" t="s">
        <v>199</v>
      </c>
      <c r="AT283" s="144" t="s">
        <v>194</v>
      </c>
      <c r="AU283" s="144" t="s">
        <v>22</v>
      </c>
      <c r="AY283" s="18" t="s">
        <v>192</v>
      </c>
      <c r="BE283" s="145">
        <f t="shared" si="14"/>
        <v>0</v>
      </c>
      <c r="BF283" s="145">
        <f t="shared" si="15"/>
        <v>0</v>
      </c>
      <c r="BG283" s="145">
        <f t="shared" si="16"/>
        <v>0</v>
      </c>
      <c r="BH283" s="145">
        <f t="shared" si="17"/>
        <v>0</v>
      </c>
      <c r="BI283" s="145">
        <f t="shared" si="18"/>
        <v>0</v>
      </c>
      <c r="BJ283" s="18" t="s">
        <v>22</v>
      </c>
      <c r="BK283" s="145">
        <f t="shared" si="19"/>
        <v>0</v>
      </c>
      <c r="BL283" s="18" t="s">
        <v>199</v>
      </c>
      <c r="BM283" s="144" t="s">
        <v>3007</v>
      </c>
    </row>
    <row r="284" spans="2:65" s="1" customFormat="1" ht="16.5" customHeight="1" x14ac:dyDescent="0.2">
      <c r="B284" s="33"/>
      <c r="C284" s="133" t="s">
        <v>1105</v>
      </c>
      <c r="D284" s="133" t="s">
        <v>194</v>
      </c>
      <c r="E284" s="134" t="s">
        <v>8240</v>
      </c>
      <c r="F284" s="135" t="s">
        <v>8204</v>
      </c>
      <c r="G284" s="136" t="s">
        <v>869</v>
      </c>
      <c r="H284" s="137">
        <v>1</v>
      </c>
      <c r="I284" s="138"/>
      <c r="J284" s="139">
        <f t="shared" si="10"/>
        <v>0</v>
      </c>
      <c r="K284" s="135" t="s">
        <v>20</v>
      </c>
      <c r="L284" s="33"/>
      <c r="M284" s="140" t="s">
        <v>20</v>
      </c>
      <c r="N284" s="141" t="s">
        <v>51</v>
      </c>
      <c r="P284" s="142">
        <f t="shared" si="11"/>
        <v>0</v>
      </c>
      <c r="Q284" s="142">
        <v>0</v>
      </c>
      <c r="R284" s="142">
        <f t="shared" si="12"/>
        <v>0</v>
      </c>
      <c r="S284" s="142">
        <v>0</v>
      </c>
      <c r="T284" s="143">
        <f t="shared" si="13"/>
        <v>0</v>
      </c>
      <c r="AR284" s="144" t="s">
        <v>199</v>
      </c>
      <c r="AT284" s="144" t="s">
        <v>194</v>
      </c>
      <c r="AU284" s="144" t="s">
        <v>22</v>
      </c>
      <c r="AY284" s="18" t="s">
        <v>192</v>
      </c>
      <c r="BE284" s="145">
        <f t="shared" si="14"/>
        <v>0</v>
      </c>
      <c r="BF284" s="145">
        <f t="shared" si="15"/>
        <v>0</v>
      </c>
      <c r="BG284" s="145">
        <f t="shared" si="16"/>
        <v>0</v>
      </c>
      <c r="BH284" s="145">
        <f t="shared" si="17"/>
        <v>0</v>
      </c>
      <c r="BI284" s="145">
        <f t="shared" si="18"/>
        <v>0</v>
      </c>
      <c r="BJ284" s="18" t="s">
        <v>22</v>
      </c>
      <c r="BK284" s="145">
        <f t="shared" si="19"/>
        <v>0</v>
      </c>
      <c r="BL284" s="18" t="s">
        <v>199</v>
      </c>
      <c r="BM284" s="144" t="s">
        <v>3017</v>
      </c>
    </row>
    <row r="285" spans="2:65" s="1" customFormat="1" ht="16.5" customHeight="1" x14ac:dyDescent="0.2">
      <c r="B285" s="33"/>
      <c r="C285" s="133" t="s">
        <v>1114</v>
      </c>
      <c r="D285" s="133" t="s">
        <v>194</v>
      </c>
      <c r="E285" s="134" t="s">
        <v>8241</v>
      </c>
      <c r="F285" s="135" t="s">
        <v>8210</v>
      </c>
      <c r="G285" s="136" t="s">
        <v>1225</v>
      </c>
      <c r="H285" s="137">
        <v>24</v>
      </c>
      <c r="I285" s="138"/>
      <c r="J285" s="139">
        <f t="shared" si="10"/>
        <v>0</v>
      </c>
      <c r="K285" s="135" t="s">
        <v>20</v>
      </c>
      <c r="L285" s="33"/>
      <c r="M285" s="140" t="s">
        <v>20</v>
      </c>
      <c r="N285" s="141" t="s">
        <v>51</v>
      </c>
      <c r="P285" s="142">
        <f t="shared" si="11"/>
        <v>0</v>
      </c>
      <c r="Q285" s="142">
        <v>0</v>
      </c>
      <c r="R285" s="142">
        <f t="shared" si="12"/>
        <v>0</v>
      </c>
      <c r="S285" s="142">
        <v>0</v>
      </c>
      <c r="T285" s="143">
        <f t="shared" si="13"/>
        <v>0</v>
      </c>
      <c r="AR285" s="144" t="s">
        <v>199</v>
      </c>
      <c r="AT285" s="144" t="s">
        <v>194</v>
      </c>
      <c r="AU285" s="144" t="s">
        <v>22</v>
      </c>
      <c r="AY285" s="18" t="s">
        <v>192</v>
      </c>
      <c r="BE285" s="145">
        <f t="shared" si="14"/>
        <v>0</v>
      </c>
      <c r="BF285" s="145">
        <f t="shared" si="15"/>
        <v>0</v>
      </c>
      <c r="BG285" s="145">
        <f t="shared" si="16"/>
        <v>0</v>
      </c>
      <c r="BH285" s="145">
        <f t="shared" si="17"/>
        <v>0</v>
      </c>
      <c r="BI285" s="145">
        <f t="shared" si="18"/>
        <v>0</v>
      </c>
      <c r="BJ285" s="18" t="s">
        <v>22</v>
      </c>
      <c r="BK285" s="145">
        <f t="shared" si="19"/>
        <v>0</v>
      </c>
      <c r="BL285" s="18" t="s">
        <v>199</v>
      </c>
      <c r="BM285" s="144" t="s">
        <v>3024</v>
      </c>
    </row>
    <row r="286" spans="2:65" s="1" customFormat="1" ht="16.5" customHeight="1" x14ac:dyDescent="0.2">
      <c r="B286" s="33"/>
      <c r="C286" s="133" t="s">
        <v>1123</v>
      </c>
      <c r="D286" s="133" t="s">
        <v>194</v>
      </c>
      <c r="E286" s="134" t="s">
        <v>8242</v>
      </c>
      <c r="F286" s="135" t="s">
        <v>8212</v>
      </c>
      <c r="G286" s="136" t="s">
        <v>1225</v>
      </c>
      <c r="H286" s="137">
        <v>4</v>
      </c>
      <c r="I286" s="138"/>
      <c r="J286" s="139">
        <f t="shared" si="10"/>
        <v>0</v>
      </c>
      <c r="K286" s="135" t="s">
        <v>20</v>
      </c>
      <c r="L286" s="33"/>
      <c r="M286" s="140" t="s">
        <v>20</v>
      </c>
      <c r="N286" s="141" t="s">
        <v>51</v>
      </c>
      <c r="P286" s="142">
        <f t="shared" si="11"/>
        <v>0</v>
      </c>
      <c r="Q286" s="142">
        <v>0</v>
      </c>
      <c r="R286" s="142">
        <f t="shared" si="12"/>
        <v>0</v>
      </c>
      <c r="S286" s="142">
        <v>0</v>
      </c>
      <c r="T286" s="143">
        <f t="shared" si="13"/>
        <v>0</v>
      </c>
      <c r="AR286" s="144" t="s">
        <v>199</v>
      </c>
      <c r="AT286" s="144" t="s">
        <v>194</v>
      </c>
      <c r="AU286" s="144" t="s">
        <v>22</v>
      </c>
      <c r="AY286" s="18" t="s">
        <v>192</v>
      </c>
      <c r="BE286" s="145">
        <f t="shared" si="14"/>
        <v>0</v>
      </c>
      <c r="BF286" s="145">
        <f t="shared" si="15"/>
        <v>0</v>
      </c>
      <c r="BG286" s="145">
        <f t="shared" si="16"/>
        <v>0</v>
      </c>
      <c r="BH286" s="145">
        <f t="shared" si="17"/>
        <v>0</v>
      </c>
      <c r="BI286" s="145">
        <f t="shared" si="18"/>
        <v>0</v>
      </c>
      <c r="BJ286" s="18" t="s">
        <v>22</v>
      </c>
      <c r="BK286" s="145">
        <f t="shared" si="19"/>
        <v>0</v>
      </c>
      <c r="BL286" s="18" t="s">
        <v>199</v>
      </c>
      <c r="BM286" s="144" t="s">
        <v>3029</v>
      </c>
    </row>
    <row r="287" spans="2:65" s="1" customFormat="1" ht="16.5" customHeight="1" x14ac:dyDescent="0.2">
      <c r="B287" s="33"/>
      <c r="C287" s="133" t="s">
        <v>1129</v>
      </c>
      <c r="D287" s="133" t="s">
        <v>194</v>
      </c>
      <c r="E287" s="134" t="s">
        <v>8243</v>
      </c>
      <c r="F287" s="135" t="s">
        <v>8216</v>
      </c>
      <c r="G287" s="136" t="s">
        <v>1225</v>
      </c>
      <c r="H287" s="137">
        <v>4</v>
      </c>
      <c r="I287" s="138"/>
      <c r="J287" s="139">
        <f t="shared" si="10"/>
        <v>0</v>
      </c>
      <c r="K287" s="135" t="s">
        <v>20</v>
      </c>
      <c r="L287" s="33"/>
      <c r="M287" s="140" t="s">
        <v>20</v>
      </c>
      <c r="N287" s="141" t="s">
        <v>51</v>
      </c>
      <c r="P287" s="142">
        <f t="shared" si="11"/>
        <v>0</v>
      </c>
      <c r="Q287" s="142">
        <v>0</v>
      </c>
      <c r="R287" s="142">
        <f t="shared" si="12"/>
        <v>0</v>
      </c>
      <c r="S287" s="142">
        <v>0</v>
      </c>
      <c r="T287" s="143">
        <f t="shared" si="13"/>
        <v>0</v>
      </c>
      <c r="AR287" s="144" t="s">
        <v>199</v>
      </c>
      <c r="AT287" s="144" t="s">
        <v>194</v>
      </c>
      <c r="AU287" s="144" t="s">
        <v>22</v>
      </c>
      <c r="AY287" s="18" t="s">
        <v>192</v>
      </c>
      <c r="BE287" s="145">
        <f t="shared" si="14"/>
        <v>0</v>
      </c>
      <c r="BF287" s="145">
        <f t="shared" si="15"/>
        <v>0</v>
      </c>
      <c r="BG287" s="145">
        <f t="shared" si="16"/>
        <v>0</v>
      </c>
      <c r="BH287" s="145">
        <f t="shared" si="17"/>
        <v>0</v>
      </c>
      <c r="BI287" s="145">
        <f t="shared" si="18"/>
        <v>0</v>
      </c>
      <c r="BJ287" s="18" t="s">
        <v>22</v>
      </c>
      <c r="BK287" s="145">
        <f t="shared" si="19"/>
        <v>0</v>
      </c>
      <c r="BL287" s="18" t="s">
        <v>199</v>
      </c>
      <c r="BM287" s="144" t="s">
        <v>3047</v>
      </c>
    </row>
    <row r="288" spans="2:65" s="11" customFormat="1" ht="25.95" customHeight="1" x14ac:dyDescent="0.25">
      <c r="B288" s="121"/>
      <c r="D288" s="122" t="s">
        <v>79</v>
      </c>
      <c r="E288" s="123" t="s">
        <v>27</v>
      </c>
      <c r="F288" s="123" t="s">
        <v>8244</v>
      </c>
      <c r="I288" s="124"/>
      <c r="J288" s="125">
        <f>BK288</f>
        <v>0</v>
      </c>
      <c r="L288" s="121"/>
      <c r="M288" s="126"/>
      <c r="P288" s="127">
        <f>SUM(P289:P293)</f>
        <v>0</v>
      </c>
      <c r="R288" s="127">
        <f>SUM(R289:R293)</f>
        <v>0</v>
      </c>
      <c r="T288" s="128">
        <f>SUM(T289:T293)</f>
        <v>0</v>
      </c>
      <c r="AR288" s="122" t="s">
        <v>22</v>
      </c>
      <c r="AT288" s="129" t="s">
        <v>79</v>
      </c>
      <c r="AU288" s="129" t="s">
        <v>80</v>
      </c>
      <c r="AY288" s="122" t="s">
        <v>192</v>
      </c>
      <c r="BK288" s="130">
        <f>SUM(BK289:BK293)</f>
        <v>0</v>
      </c>
    </row>
    <row r="289" spans="2:65" s="1" customFormat="1" ht="16.5" customHeight="1" x14ac:dyDescent="0.2">
      <c r="B289" s="33"/>
      <c r="C289" s="133" t="s">
        <v>1137</v>
      </c>
      <c r="D289" s="133" t="s">
        <v>194</v>
      </c>
      <c r="E289" s="134" t="s">
        <v>8245</v>
      </c>
      <c r="F289" s="135" t="s">
        <v>8246</v>
      </c>
      <c r="G289" s="136" t="s">
        <v>1225</v>
      </c>
      <c r="H289" s="137">
        <v>40</v>
      </c>
      <c r="I289" s="138"/>
      <c r="J289" s="139">
        <f>ROUND(I289*H289,2)</f>
        <v>0</v>
      </c>
      <c r="K289" s="135" t="s">
        <v>20</v>
      </c>
      <c r="L289" s="33"/>
      <c r="M289" s="140" t="s">
        <v>20</v>
      </c>
      <c r="N289" s="141" t="s">
        <v>51</v>
      </c>
      <c r="P289" s="142">
        <f>O289*H289</f>
        <v>0</v>
      </c>
      <c r="Q289" s="142">
        <v>0</v>
      </c>
      <c r="R289" s="142">
        <f>Q289*H289</f>
        <v>0</v>
      </c>
      <c r="S289" s="142">
        <v>0</v>
      </c>
      <c r="T289" s="143">
        <f>S289*H289</f>
        <v>0</v>
      </c>
      <c r="AR289" s="144" t="s">
        <v>199</v>
      </c>
      <c r="AT289" s="144" t="s">
        <v>194</v>
      </c>
      <c r="AU289" s="144" t="s">
        <v>22</v>
      </c>
      <c r="AY289" s="18" t="s">
        <v>192</v>
      </c>
      <c r="BE289" s="145">
        <f>IF(N289="základní",J289,0)</f>
        <v>0</v>
      </c>
      <c r="BF289" s="145">
        <f>IF(N289="snížená",J289,0)</f>
        <v>0</v>
      </c>
      <c r="BG289" s="145">
        <f>IF(N289="zákl. přenesená",J289,0)</f>
        <v>0</v>
      </c>
      <c r="BH289" s="145">
        <f>IF(N289="sníž. přenesená",J289,0)</f>
        <v>0</v>
      </c>
      <c r="BI289" s="145">
        <f>IF(N289="nulová",J289,0)</f>
        <v>0</v>
      </c>
      <c r="BJ289" s="18" t="s">
        <v>22</v>
      </c>
      <c r="BK289" s="145">
        <f>ROUND(I289*H289,2)</f>
        <v>0</v>
      </c>
      <c r="BL289" s="18" t="s">
        <v>199</v>
      </c>
      <c r="BM289" s="144" t="s">
        <v>3062</v>
      </c>
    </row>
    <row r="290" spans="2:65" s="1" customFormat="1" ht="16.5" customHeight="1" x14ac:dyDescent="0.2">
      <c r="B290" s="33"/>
      <c r="C290" s="133" t="s">
        <v>1144</v>
      </c>
      <c r="D290" s="133" t="s">
        <v>194</v>
      </c>
      <c r="E290" s="134" t="s">
        <v>8247</v>
      </c>
      <c r="F290" s="135" t="s">
        <v>8248</v>
      </c>
      <c r="G290" s="136" t="s">
        <v>1225</v>
      </c>
      <c r="H290" s="137">
        <v>16</v>
      </c>
      <c r="I290" s="138"/>
      <c r="J290" s="139">
        <f>ROUND(I290*H290,2)</f>
        <v>0</v>
      </c>
      <c r="K290" s="135" t="s">
        <v>20</v>
      </c>
      <c r="L290" s="33"/>
      <c r="M290" s="140" t="s">
        <v>20</v>
      </c>
      <c r="N290" s="141" t="s">
        <v>51</v>
      </c>
      <c r="P290" s="142">
        <f>O290*H290</f>
        <v>0</v>
      </c>
      <c r="Q290" s="142">
        <v>0</v>
      </c>
      <c r="R290" s="142">
        <f>Q290*H290</f>
        <v>0</v>
      </c>
      <c r="S290" s="142">
        <v>0</v>
      </c>
      <c r="T290" s="143">
        <f>S290*H290</f>
        <v>0</v>
      </c>
      <c r="AR290" s="144" t="s">
        <v>199</v>
      </c>
      <c r="AT290" s="144" t="s">
        <v>194</v>
      </c>
      <c r="AU290" s="144" t="s">
        <v>22</v>
      </c>
      <c r="AY290" s="18" t="s">
        <v>192</v>
      </c>
      <c r="BE290" s="145">
        <f>IF(N290="základní",J290,0)</f>
        <v>0</v>
      </c>
      <c r="BF290" s="145">
        <f>IF(N290="snížená",J290,0)</f>
        <v>0</v>
      </c>
      <c r="BG290" s="145">
        <f>IF(N290="zákl. přenesená",J290,0)</f>
        <v>0</v>
      </c>
      <c r="BH290" s="145">
        <f>IF(N290="sníž. přenesená",J290,0)</f>
        <v>0</v>
      </c>
      <c r="BI290" s="145">
        <f>IF(N290="nulová",J290,0)</f>
        <v>0</v>
      </c>
      <c r="BJ290" s="18" t="s">
        <v>22</v>
      </c>
      <c r="BK290" s="145">
        <f>ROUND(I290*H290,2)</f>
        <v>0</v>
      </c>
      <c r="BL290" s="18" t="s">
        <v>199</v>
      </c>
      <c r="BM290" s="144" t="s">
        <v>3076</v>
      </c>
    </row>
    <row r="291" spans="2:65" s="1" customFormat="1" ht="16.5" customHeight="1" x14ac:dyDescent="0.2">
      <c r="B291" s="33"/>
      <c r="C291" s="133" t="s">
        <v>1151</v>
      </c>
      <c r="D291" s="133" t="s">
        <v>194</v>
      </c>
      <c r="E291" s="134" t="s">
        <v>8249</v>
      </c>
      <c r="F291" s="135" t="s">
        <v>8250</v>
      </c>
      <c r="G291" s="136" t="s">
        <v>1225</v>
      </c>
      <c r="H291" s="137">
        <v>12</v>
      </c>
      <c r="I291" s="138"/>
      <c r="J291" s="139">
        <f>ROUND(I291*H291,2)</f>
        <v>0</v>
      </c>
      <c r="K291" s="135" t="s">
        <v>20</v>
      </c>
      <c r="L291" s="33"/>
      <c r="M291" s="140" t="s">
        <v>20</v>
      </c>
      <c r="N291" s="141" t="s">
        <v>51</v>
      </c>
      <c r="P291" s="142">
        <f>O291*H291</f>
        <v>0</v>
      </c>
      <c r="Q291" s="142">
        <v>0</v>
      </c>
      <c r="R291" s="142">
        <f>Q291*H291</f>
        <v>0</v>
      </c>
      <c r="S291" s="142">
        <v>0</v>
      </c>
      <c r="T291" s="143">
        <f>S291*H291</f>
        <v>0</v>
      </c>
      <c r="AR291" s="144" t="s">
        <v>199</v>
      </c>
      <c r="AT291" s="144" t="s">
        <v>194</v>
      </c>
      <c r="AU291" s="144" t="s">
        <v>22</v>
      </c>
      <c r="AY291" s="18" t="s">
        <v>192</v>
      </c>
      <c r="BE291" s="145">
        <f>IF(N291="základní",J291,0)</f>
        <v>0</v>
      </c>
      <c r="BF291" s="145">
        <f>IF(N291="snížená",J291,0)</f>
        <v>0</v>
      </c>
      <c r="BG291" s="145">
        <f>IF(N291="zákl. přenesená",J291,0)</f>
        <v>0</v>
      </c>
      <c r="BH291" s="145">
        <f>IF(N291="sníž. přenesená",J291,0)</f>
        <v>0</v>
      </c>
      <c r="BI291" s="145">
        <f>IF(N291="nulová",J291,0)</f>
        <v>0</v>
      </c>
      <c r="BJ291" s="18" t="s">
        <v>22</v>
      </c>
      <c r="BK291" s="145">
        <f>ROUND(I291*H291,2)</f>
        <v>0</v>
      </c>
      <c r="BL291" s="18" t="s">
        <v>199</v>
      </c>
      <c r="BM291" s="144" t="s">
        <v>3090</v>
      </c>
    </row>
    <row r="292" spans="2:65" s="1" customFormat="1" ht="16.5" customHeight="1" x14ac:dyDescent="0.2">
      <c r="B292" s="33"/>
      <c r="C292" s="133" t="s">
        <v>1160</v>
      </c>
      <c r="D292" s="133" t="s">
        <v>194</v>
      </c>
      <c r="E292" s="134" t="s">
        <v>8251</v>
      </c>
      <c r="F292" s="135" t="s">
        <v>8252</v>
      </c>
      <c r="G292" s="136" t="s">
        <v>869</v>
      </c>
      <c r="H292" s="137">
        <v>1</v>
      </c>
      <c r="I292" s="138"/>
      <c r="J292" s="139">
        <f>ROUND(I292*H292,2)</f>
        <v>0</v>
      </c>
      <c r="K292" s="135" t="s">
        <v>20</v>
      </c>
      <c r="L292" s="33"/>
      <c r="M292" s="140" t="s">
        <v>20</v>
      </c>
      <c r="N292" s="141" t="s">
        <v>51</v>
      </c>
      <c r="P292" s="142">
        <f>O292*H292</f>
        <v>0</v>
      </c>
      <c r="Q292" s="142">
        <v>0</v>
      </c>
      <c r="R292" s="142">
        <f>Q292*H292</f>
        <v>0</v>
      </c>
      <c r="S292" s="142">
        <v>0</v>
      </c>
      <c r="T292" s="143">
        <f>S292*H292</f>
        <v>0</v>
      </c>
      <c r="AR292" s="144" t="s">
        <v>199</v>
      </c>
      <c r="AT292" s="144" t="s">
        <v>194</v>
      </c>
      <c r="AU292" s="144" t="s">
        <v>22</v>
      </c>
      <c r="AY292" s="18" t="s">
        <v>192</v>
      </c>
      <c r="BE292" s="145">
        <f>IF(N292="základní",J292,0)</f>
        <v>0</v>
      </c>
      <c r="BF292" s="145">
        <f>IF(N292="snížená",J292,0)</f>
        <v>0</v>
      </c>
      <c r="BG292" s="145">
        <f>IF(N292="zákl. přenesená",J292,0)</f>
        <v>0</v>
      </c>
      <c r="BH292" s="145">
        <f>IF(N292="sníž. přenesená",J292,0)</f>
        <v>0</v>
      </c>
      <c r="BI292" s="145">
        <f>IF(N292="nulová",J292,0)</f>
        <v>0</v>
      </c>
      <c r="BJ292" s="18" t="s">
        <v>22</v>
      </c>
      <c r="BK292" s="145">
        <f>ROUND(I292*H292,2)</f>
        <v>0</v>
      </c>
      <c r="BL292" s="18" t="s">
        <v>199</v>
      </c>
      <c r="BM292" s="144" t="s">
        <v>3101</v>
      </c>
    </row>
    <row r="293" spans="2:65" s="1" customFormat="1" ht="16.5" customHeight="1" x14ac:dyDescent="0.2">
      <c r="B293" s="33"/>
      <c r="C293" s="133" t="s">
        <v>1169</v>
      </c>
      <c r="D293" s="133" t="s">
        <v>194</v>
      </c>
      <c r="E293" s="134" t="s">
        <v>8253</v>
      </c>
      <c r="F293" s="135" t="s">
        <v>8254</v>
      </c>
      <c r="G293" s="136" t="s">
        <v>869</v>
      </c>
      <c r="H293" s="137">
        <v>1</v>
      </c>
      <c r="I293" s="138"/>
      <c r="J293" s="139">
        <f>ROUND(I293*H293,2)</f>
        <v>0</v>
      </c>
      <c r="K293" s="135" t="s">
        <v>20</v>
      </c>
      <c r="L293" s="33"/>
      <c r="M293" s="140" t="s">
        <v>20</v>
      </c>
      <c r="N293" s="141" t="s">
        <v>51</v>
      </c>
      <c r="P293" s="142">
        <f>O293*H293</f>
        <v>0</v>
      </c>
      <c r="Q293" s="142">
        <v>0</v>
      </c>
      <c r="R293" s="142">
        <f>Q293*H293</f>
        <v>0</v>
      </c>
      <c r="S293" s="142">
        <v>0</v>
      </c>
      <c r="T293" s="143">
        <f>S293*H293</f>
        <v>0</v>
      </c>
      <c r="AR293" s="144" t="s">
        <v>199</v>
      </c>
      <c r="AT293" s="144" t="s">
        <v>194</v>
      </c>
      <c r="AU293" s="144" t="s">
        <v>22</v>
      </c>
      <c r="AY293" s="18" t="s">
        <v>192</v>
      </c>
      <c r="BE293" s="145">
        <f>IF(N293="základní",J293,0)</f>
        <v>0</v>
      </c>
      <c r="BF293" s="145">
        <f>IF(N293="snížená",J293,0)</f>
        <v>0</v>
      </c>
      <c r="BG293" s="145">
        <f>IF(N293="zákl. přenesená",J293,0)</f>
        <v>0</v>
      </c>
      <c r="BH293" s="145">
        <f>IF(N293="sníž. přenesená",J293,0)</f>
        <v>0</v>
      </c>
      <c r="BI293" s="145">
        <f>IF(N293="nulová",J293,0)</f>
        <v>0</v>
      </c>
      <c r="BJ293" s="18" t="s">
        <v>22</v>
      </c>
      <c r="BK293" s="145">
        <f>ROUND(I293*H293,2)</f>
        <v>0</v>
      </c>
      <c r="BL293" s="18" t="s">
        <v>199</v>
      </c>
      <c r="BM293" s="144" t="s">
        <v>6299</v>
      </c>
    </row>
    <row r="294" spans="2:65" s="11" customFormat="1" ht="25.95" customHeight="1" x14ac:dyDescent="0.25">
      <c r="B294" s="121"/>
      <c r="D294" s="122" t="s">
        <v>79</v>
      </c>
      <c r="E294" s="123" t="s">
        <v>121</v>
      </c>
      <c r="F294" s="123" t="s">
        <v>8255</v>
      </c>
      <c r="I294" s="124"/>
      <c r="J294" s="125">
        <f>BK294</f>
        <v>0</v>
      </c>
      <c r="L294" s="121"/>
      <c r="M294" s="126"/>
      <c r="P294" s="127">
        <f>SUM(P295:P297)</f>
        <v>0</v>
      </c>
      <c r="R294" s="127">
        <f>SUM(R295:R297)</f>
        <v>0</v>
      </c>
      <c r="T294" s="128">
        <f>SUM(T295:T297)</f>
        <v>0</v>
      </c>
      <c r="AR294" s="122" t="s">
        <v>22</v>
      </c>
      <c r="AT294" s="129" t="s">
        <v>79</v>
      </c>
      <c r="AU294" s="129" t="s">
        <v>80</v>
      </c>
      <c r="AY294" s="122" t="s">
        <v>192</v>
      </c>
      <c r="BK294" s="130">
        <f>SUM(BK295:BK297)</f>
        <v>0</v>
      </c>
    </row>
    <row r="295" spans="2:65" s="1" customFormat="1" ht="16.5" customHeight="1" x14ac:dyDescent="0.2">
      <c r="B295" s="33"/>
      <c r="C295" s="133" t="s">
        <v>1176</v>
      </c>
      <c r="D295" s="133" t="s">
        <v>194</v>
      </c>
      <c r="E295" s="134" t="s">
        <v>8256</v>
      </c>
      <c r="F295" s="135" t="s">
        <v>8257</v>
      </c>
      <c r="G295" s="136" t="s">
        <v>869</v>
      </c>
      <c r="H295" s="137">
        <v>1</v>
      </c>
      <c r="I295" s="138"/>
      <c r="J295" s="139">
        <f>ROUND(I295*H295,2)</f>
        <v>0</v>
      </c>
      <c r="K295" s="135" t="s">
        <v>20</v>
      </c>
      <c r="L295" s="33"/>
      <c r="M295" s="140" t="s">
        <v>20</v>
      </c>
      <c r="N295" s="141" t="s">
        <v>51</v>
      </c>
      <c r="P295" s="142">
        <f>O295*H295</f>
        <v>0</v>
      </c>
      <c r="Q295" s="142">
        <v>0</v>
      </c>
      <c r="R295" s="142">
        <f>Q295*H295</f>
        <v>0</v>
      </c>
      <c r="S295" s="142">
        <v>0</v>
      </c>
      <c r="T295" s="143">
        <f>S295*H295</f>
        <v>0</v>
      </c>
      <c r="AR295" s="144" t="s">
        <v>199</v>
      </c>
      <c r="AT295" s="144" t="s">
        <v>194</v>
      </c>
      <c r="AU295" s="144" t="s">
        <v>22</v>
      </c>
      <c r="AY295" s="18" t="s">
        <v>192</v>
      </c>
      <c r="BE295" s="145">
        <f>IF(N295="základní",J295,0)</f>
        <v>0</v>
      </c>
      <c r="BF295" s="145">
        <f>IF(N295="snížená",J295,0)</f>
        <v>0</v>
      </c>
      <c r="BG295" s="145">
        <f>IF(N295="zákl. přenesená",J295,0)</f>
        <v>0</v>
      </c>
      <c r="BH295" s="145">
        <f>IF(N295="sníž. přenesená",J295,0)</f>
        <v>0</v>
      </c>
      <c r="BI295" s="145">
        <f>IF(N295="nulová",J295,0)</f>
        <v>0</v>
      </c>
      <c r="BJ295" s="18" t="s">
        <v>22</v>
      </c>
      <c r="BK295" s="145">
        <f>ROUND(I295*H295,2)</f>
        <v>0</v>
      </c>
      <c r="BL295" s="18" t="s">
        <v>199</v>
      </c>
      <c r="BM295" s="144" t="s">
        <v>6302</v>
      </c>
    </row>
    <row r="296" spans="2:65" s="1" customFormat="1" ht="16.5" customHeight="1" x14ac:dyDescent="0.2">
      <c r="B296" s="33"/>
      <c r="C296" s="133" t="s">
        <v>1186</v>
      </c>
      <c r="D296" s="133" t="s">
        <v>194</v>
      </c>
      <c r="E296" s="134" t="s">
        <v>8258</v>
      </c>
      <c r="F296" s="135" t="s">
        <v>8259</v>
      </c>
      <c r="G296" s="136" t="s">
        <v>1225</v>
      </c>
      <c r="H296" s="137">
        <v>40</v>
      </c>
      <c r="I296" s="138"/>
      <c r="J296" s="139">
        <f>ROUND(I296*H296,2)</f>
        <v>0</v>
      </c>
      <c r="K296" s="135" t="s">
        <v>20</v>
      </c>
      <c r="L296" s="33"/>
      <c r="M296" s="140" t="s">
        <v>20</v>
      </c>
      <c r="N296" s="141" t="s">
        <v>51</v>
      </c>
      <c r="P296" s="142">
        <f>O296*H296</f>
        <v>0</v>
      </c>
      <c r="Q296" s="142">
        <v>0</v>
      </c>
      <c r="R296" s="142">
        <f>Q296*H296</f>
        <v>0</v>
      </c>
      <c r="S296" s="142">
        <v>0</v>
      </c>
      <c r="T296" s="143">
        <f>S296*H296</f>
        <v>0</v>
      </c>
      <c r="AR296" s="144" t="s">
        <v>199</v>
      </c>
      <c r="AT296" s="144" t="s">
        <v>194</v>
      </c>
      <c r="AU296" s="144" t="s">
        <v>22</v>
      </c>
      <c r="AY296" s="18" t="s">
        <v>192</v>
      </c>
      <c r="BE296" s="145">
        <f>IF(N296="základní",J296,0)</f>
        <v>0</v>
      </c>
      <c r="BF296" s="145">
        <f>IF(N296="snížená",J296,0)</f>
        <v>0</v>
      </c>
      <c r="BG296" s="145">
        <f>IF(N296="zákl. přenesená",J296,0)</f>
        <v>0</v>
      </c>
      <c r="BH296" s="145">
        <f>IF(N296="sníž. přenesená",J296,0)</f>
        <v>0</v>
      </c>
      <c r="BI296" s="145">
        <f>IF(N296="nulová",J296,0)</f>
        <v>0</v>
      </c>
      <c r="BJ296" s="18" t="s">
        <v>22</v>
      </c>
      <c r="BK296" s="145">
        <f>ROUND(I296*H296,2)</f>
        <v>0</v>
      </c>
      <c r="BL296" s="18" t="s">
        <v>199</v>
      </c>
      <c r="BM296" s="144" t="s">
        <v>3125</v>
      </c>
    </row>
    <row r="297" spans="2:65" s="1" customFormat="1" ht="16.5" customHeight="1" x14ac:dyDescent="0.2">
      <c r="B297" s="33"/>
      <c r="C297" s="133" t="s">
        <v>1195</v>
      </c>
      <c r="D297" s="133" t="s">
        <v>194</v>
      </c>
      <c r="E297" s="134" t="s">
        <v>8260</v>
      </c>
      <c r="F297" s="135" t="s">
        <v>8261</v>
      </c>
      <c r="G297" s="136" t="s">
        <v>1225</v>
      </c>
      <c r="H297" s="137">
        <v>16</v>
      </c>
      <c r="I297" s="138"/>
      <c r="J297" s="139">
        <f>ROUND(I297*H297,2)</f>
        <v>0</v>
      </c>
      <c r="K297" s="135" t="s">
        <v>20</v>
      </c>
      <c r="L297" s="33"/>
      <c r="M297" s="198" t="s">
        <v>20</v>
      </c>
      <c r="N297" s="199" t="s">
        <v>51</v>
      </c>
      <c r="O297" s="180"/>
      <c r="P297" s="200">
        <f>O297*H297</f>
        <v>0</v>
      </c>
      <c r="Q297" s="200">
        <v>0</v>
      </c>
      <c r="R297" s="200">
        <f>Q297*H297</f>
        <v>0</v>
      </c>
      <c r="S297" s="200">
        <v>0</v>
      </c>
      <c r="T297" s="201">
        <f>S297*H297</f>
        <v>0</v>
      </c>
      <c r="AR297" s="144" t="s">
        <v>199</v>
      </c>
      <c r="AT297" s="144" t="s">
        <v>194</v>
      </c>
      <c r="AU297" s="144" t="s">
        <v>22</v>
      </c>
      <c r="AY297" s="18" t="s">
        <v>192</v>
      </c>
      <c r="BE297" s="145">
        <f>IF(N297="základní",J297,0)</f>
        <v>0</v>
      </c>
      <c r="BF297" s="145">
        <f>IF(N297="snížená",J297,0)</f>
        <v>0</v>
      </c>
      <c r="BG297" s="145">
        <f>IF(N297="zákl. přenesená",J297,0)</f>
        <v>0</v>
      </c>
      <c r="BH297" s="145">
        <f>IF(N297="sníž. přenesená",J297,0)</f>
        <v>0</v>
      </c>
      <c r="BI297" s="145">
        <f>IF(N297="nulová",J297,0)</f>
        <v>0</v>
      </c>
      <c r="BJ297" s="18" t="s">
        <v>22</v>
      </c>
      <c r="BK297" s="145">
        <f>ROUND(I297*H297,2)</f>
        <v>0</v>
      </c>
      <c r="BL297" s="18" t="s">
        <v>199</v>
      </c>
      <c r="BM297" s="144" t="s">
        <v>3137</v>
      </c>
    </row>
    <row r="298" spans="2:65" s="1" customFormat="1" ht="6.9" customHeight="1" x14ac:dyDescent="0.2">
      <c r="B298" s="42"/>
      <c r="C298" s="43"/>
      <c r="D298" s="43"/>
      <c r="E298" s="43"/>
      <c r="F298" s="43"/>
      <c r="G298" s="43"/>
      <c r="H298" s="43"/>
      <c r="I298" s="43"/>
      <c r="J298" s="43"/>
      <c r="K298" s="43"/>
      <c r="L298" s="33"/>
    </row>
  </sheetData>
  <sheetProtection algorithmName="SHA-512" hashValue="0DsuzYrstW0fD3PPp1t+fhfsgF2xkgjJ76X8DwM6UlERp2yqc+xJGvdkFzVQhrgMevpiVh//t2DwYJkowrpt8Q==" saltValue="d354LelBfCTLhNyVCTm6lk+CgWwLmvQ43r/RGWgaqsaLy94MkNp3umRyToNnynKdbuu51DqQCB1RppGqMjR+hw==" spinCount="100000" sheet="1" objects="1" scenarios="1" formatColumns="0" formatRows="0" autoFilter="0"/>
  <autoFilter ref="C95:K297" xr:uid="{00000000-0009-0000-0000-00000B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85"/>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125</v>
      </c>
    </row>
    <row r="3" spans="2:46" ht="6.9" customHeight="1" x14ac:dyDescent="0.2">
      <c r="B3" s="19"/>
      <c r="C3" s="20"/>
      <c r="D3" s="20"/>
      <c r="E3" s="20"/>
      <c r="F3" s="20"/>
      <c r="G3" s="20"/>
      <c r="H3" s="20"/>
      <c r="I3" s="20"/>
      <c r="J3" s="20"/>
      <c r="K3" s="20"/>
      <c r="L3" s="21"/>
      <c r="AT3" s="18" t="s">
        <v>89</v>
      </c>
    </row>
    <row r="4" spans="2:46" ht="24.9" customHeight="1" x14ac:dyDescent="0.2">
      <c r="B4" s="21"/>
      <c r="D4" s="22" t="s">
        <v>141</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150</v>
      </c>
      <c r="L8" s="21"/>
    </row>
    <row r="9" spans="2:46" s="1" customFormat="1" ht="16.5" customHeight="1" x14ac:dyDescent="0.2">
      <c r="B9" s="33"/>
      <c r="E9" s="339" t="s">
        <v>153</v>
      </c>
      <c r="F9" s="341"/>
      <c r="G9" s="341"/>
      <c r="H9" s="341"/>
      <c r="L9" s="33"/>
    </row>
    <row r="10" spans="2:46" s="1" customFormat="1" ht="12" customHeight="1" x14ac:dyDescent="0.2">
      <c r="B10" s="33"/>
      <c r="D10" s="28" t="s">
        <v>156</v>
      </c>
      <c r="L10" s="33"/>
    </row>
    <row r="11" spans="2:46" s="1" customFormat="1" ht="16.5" customHeight="1" x14ac:dyDescent="0.2">
      <c r="B11" s="33"/>
      <c r="E11" s="303" t="s">
        <v>8262</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6068</v>
      </c>
      <c r="I14" s="28" t="s">
        <v>25</v>
      </c>
      <c r="J14" s="50" t="str">
        <f>'Rekapitulace stavby'!AN8</f>
        <v>24. 4. 2024</v>
      </c>
      <c r="L14" s="33"/>
    </row>
    <row r="15" spans="2:46" s="1" customFormat="1" ht="10.8" customHeight="1" x14ac:dyDescent="0.2">
      <c r="B15" s="33"/>
      <c r="L15" s="33"/>
    </row>
    <row r="16" spans="2:46" s="1" customFormat="1" ht="12" customHeight="1" x14ac:dyDescent="0.2">
      <c r="B16" s="33"/>
      <c r="D16" s="28" t="s">
        <v>29</v>
      </c>
      <c r="I16" s="28" t="s">
        <v>30</v>
      </c>
      <c r="J16" s="26" t="str">
        <f>IF('Rekapitulace stavby'!AN10="","",'Rekapitulace stavby'!AN10)</f>
        <v>00262978</v>
      </c>
      <c r="L16" s="33"/>
    </row>
    <row r="17" spans="2:12" s="1" customFormat="1" ht="18" customHeight="1" x14ac:dyDescent="0.2">
      <c r="B17" s="33"/>
      <c r="E17" s="26" t="str">
        <f>IF('Rekapitulace stavby'!E11="","",'Rekapitulace stavby'!E11)</f>
        <v>Statutární město Liberec</v>
      </c>
      <c r="I17" s="28" t="s">
        <v>33</v>
      </c>
      <c r="J17" s="26" t="str">
        <f>IF('Rekapitulace stavby'!AN11="","",'Rekapitulace stavby'!AN11)</f>
        <v>CZ00262978</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tr">
        <f>IF('Rekapitulace stavby'!AN16="","",'Rekapitulace stavby'!AN16)</f>
        <v/>
      </c>
      <c r="L22" s="33"/>
    </row>
    <row r="23" spans="2:12" s="1" customFormat="1" ht="18" customHeight="1" x14ac:dyDescent="0.2">
      <c r="B23" s="33"/>
      <c r="E23" s="26" t="str">
        <f>IF('Rekapitulace stavby'!E17="","",'Rekapitulace stavby'!E17)</f>
        <v>Atelier Železná</v>
      </c>
      <c r="I23" s="28" t="s">
        <v>33</v>
      </c>
      <c r="J23" s="26" t="str">
        <f>IF('Rekapitulace stavby'!AN17="","",'Rekapitulace stavby'!AN17)</f>
        <v/>
      </c>
      <c r="L23" s="33"/>
    </row>
    <row r="24" spans="2:12" s="1" customFormat="1" ht="6.9" customHeight="1" x14ac:dyDescent="0.2">
      <c r="B24" s="33"/>
      <c r="L24" s="33"/>
    </row>
    <row r="25" spans="2:12" s="1" customFormat="1" ht="12" customHeight="1" x14ac:dyDescent="0.2">
      <c r="B25" s="33"/>
      <c r="D25" s="28" t="s">
        <v>40</v>
      </c>
      <c r="I25" s="28" t="s">
        <v>30</v>
      </c>
      <c r="J25" s="26" t="str">
        <f>IF('Rekapitulace stavby'!AN19="","",'Rekapitulace stavby'!AN19)</f>
        <v>25415751</v>
      </c>
      <c r="L25" s="33"/>
    </row>
    <row r="26" spans="2:12" s="1" customFormat="1" ht="18" customHeight="1" x14ac:dyDescent="0.2">
      <c r="B26" s="33"/>
      <c r="E26" s="26" t="str">
        <f>IF('Rekapitulace stavby'!E20="","",'Rekapitulace stavby'!E20)</f>
        <v>Propos Liberec s.r.o.</v>
      </c>
      <c r="I26" s="28" t="s">
        <v>33</v>
      </c>
      <c r="J26" s="26" t="str">
        <f>IF('Rekapitulace stavby'!AN20="","",'Rekapitulace stavby'!AN20)</f>
        <v>CZ25415751</v>
      </c>
      <c r="L26" s="33"/>
    </row>
    <row r="27" spans="2:12" s="1" customFormat="1" ht="6.9" customHeight="1" x14ac:dyDescent="0.2">
      <c r="B27" s="33"/>
      <c r="L27" s="33"/>
    </row>
    <row r="28" spans="2:12" s="1" customFormat="1" ht="12" customHeight="1" x14ac:dyDescent="0.2">
      <c r="B28" s="33"/>
      <c r="D28" s="28" t="s">
        <v>44</v>
      </c>
      <c r="L28" s="33"/>
    </row>
    <row r="29" spans="2:12" s="7" customFormat="1" ht="16.5" customHeight="1" x14ac:dyDescent="0.2">
      <c r="B29" s="93"/>
      <c r="E29" s="314" t="s">
        <v>8263</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ROUND(J96,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ROUND((SUM(BE96:BE184)),  2)</f>
        <v>0</v>
      </c>
      <c r="I35" s="95">
        <v>0.21</v>
      </c>
      <c r="J35" s="84">
        <f>ROUND(((SUM(BE96:BE184))*I35),  2)</f>
        <v>0</v>
      </c>
      <c r="L35" s="33"/>
    </row>
    <row r="36" spans="2:12" s="1" customFormat="1" ht="14.4" customHeight="1" x14ac:dyDescent="0.2">
      <c r="B36" s="33"/>
      <c r="E36" s="28" t="s">
        <v>52</v>
      </c>
      <c r="F36" s="84">
        <f>ROUND((SUM(BF96:BF184)),  2)</f>
        <v>0</v>
      </c>
      <c r="I36" s="95">
        <v>0.12</v>
      </c>
      <c r="J36" s="84">
        <f>ROUND(((SUM(BF96:BF184))*I36),  2)</f>
        <v>0</v>
      </c>
      <c r="L36" s="33"/>
    </row>
    <row r="37" spans="2:12" s="1" customFormat="1" ht="14.4" hidden="1" customHeight="1" x14ac:dyDescent="0.2">
      <c r="B37" s="33"/>
      <c r="E37" s="28" t="s">
        <v>53</v>
      </c>
      <c r="F37" s="84">
        <f>ROUND((SUM(BG96:BG184)),  2)</f>
        <v>0</v>
      </c>
      <c r="I37" s="95">
        <v>0.21</v>
      </c>
      <c r="J37" s="84">
        <f>0</f>
        <v>0</v>
      </c>
      <c r="L37" s="33"/>
    </row>
    <row r="38" spans="2:12" s="1" customFormat="1" ht="14.4" hidden="1" customHeight="1" x14ac:dyDescent="0.2">
      <c r="B38" s="33"/>
      <c r="E38" s="28" t="s">
        <v>54</v>
      </c>
      <c r="F38" s="84">
        <f>ROUND((SUM(BH96:BH184)),  2)</f>
        <v>0</v>
      </c>
      <c r="I38" s="95">
        <v>0.12</v>
      </c>
      <c r="J38" s="84">
        <f>0</f>
        <v>0</v>
      </c>
      <c r="L38" s="33"/>
    </row>
    <row r="39" spans="2:12" s="1" customFormat="1" ht="14.4" hidden="1" customHeight="1" x14ac:dyDescent="0.2">
      <c r="B39" s="33"/>
      <c r="E39" s="28" t="s">
        <v>55</v>
      </c>
      <c r="F39" s="84">
        <f>ROUND((SUM(BI96:BI184)),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159</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150</v>
      </c>
      <c r="L51" s="21"/>
    </row>
    <row r="52" spans="2:47" s="1" customFormat="1" ht="16.5" customHeight="1" x14ac:dyDescent="0.2">
      <c r="B52" s="33"/>
      <c r="E52" s="339" t="s">
        <v>153</v>
      </c>
      <c r="F52" s="341"/>
      <c r="G52" s="341"/>
      <c r="H52" s="341"/>
      <c r="L52" s="33"/>
    </row>
    <row r="53" spans="2:47" s="1" customFormat="1" ht="12" customHeight="1" x14ac:dyDescent="0.2">
      <c r="B53" s="33"/>
      <c r="C53" s="28" t="s">
        <v>156</v>
      </c>
      <c r="L53" s="33"/>
    </row>
    <row r="54" spans="2:47" s="1" customFormat="1" ht="16.5" customHeight="1" x14ac:dyDescent="0.2">
      <c r="B54" s="33"/>
      <c r="E54" s="303" t="str">
        <f>E11</f>
        <v>12 - Ostatní prvky spojené se stavbou</v>
      </c>
      <c r="F54" s="341"/>
      <c r="G54" s="341"/>
      <c r="H54" s="341"/>
      <c r="L54" s="33"/>
    </row>
    <row r="55" spans="2:47" s="1" customFormat="1" ht="6.9" customHeight="1" x14ac:dyDescent="0.2">
      <c r="B55" s="33"/>
      <c r="L55" s="33"/>
    </row>
    <row r="56" spans="2:47" s="1" customFormat="1" ht="12" customHeight="1" x14ac:dyDescent="0.2">
      <c r="B56" s="33"/>
      <c r="C56" s="28" t="s">
        <v>23</v>
      </c>
      <c r="F56" s="26" t="str">
        <f>F14</f>
        <v xml:space="preserve"> </v>
      </c>
      <c r="I56" s="28" t="s">
        <v>25</v>
      </c>
      <c r="J56" s="50" t="str">
        <f>IF(J14="","",J14)</f>
        <v>24. 4. 2024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Atelier Železná</v>
      </c>
      <c r="L58" s="33"/>
    </row>
    <row r="59" spans="2:47" s="1" customFormat="1" ht="15.15" customHeight="1" x14ac:dyDescent="0.2">
      <c r="B59" s="33"/>
      <c r="C59" s="28" t="s">
        <v>35</v>
      </c>
      <c r="F59" s="26" t="str">
        <f>IF(E20="","",E20)</f>
        <v>Vyplň údaj</v>
      </c>
      <c r="I59" s="28" t="s">
        <v>40</v>
      </c>
      <c r="J59" s="31" t="str">
        <f>E26</f>
        <v>Propos Liberec s.r.o.</v>
      </c>
      <c r="L59" s="33"/>
    </row>
    <row r="60" spans="2:47" s="1" customFormat="1" ht="10.35" customHeight="1" x14ac:dyDescent="0.2">
      <c r="B60" s="33"/>
      <c r="L60" s="33"/>
    </row>
    <row r="61" spans="2:47" s="1" customFormat="1" ht="29.25" customHeight="1" x14ac:dyDescent="0.2">
      <c r="B61" s="33"/>
      <c r="C61" s="102" t="s">
        <v>160</v>
      </c>
      <c r="D61" s="96"/>
      <c r="E61" s="96"/>
      <c r="F61" s="96"/>
      <c r="G61" s="96"/>
      <c r="H61" s="96"/>
      <c r="I61" s="96"/>
      <c r="J61" s="103" t="s">
        <v>161</v>
      </c>
      <c r="K61" s="96"/>
      <c r="L61" s="33"/>
    </row>
    <row r="62" spans="2:47" s="1" customFormat="1" ht="10.35" customHeight="1" x14ac:dyDescent="0.2">
      <c r="B62" s="33"/>
      <c r="L62" s="33"/>
    </row>
    <row r="63" spans="2:47" s="1" customFormat="1" ht="22.8" customHeight="1" x14ac:dyDescent="0.2">
      <c r="B63" s="33"/>
      <c r="C63" s="104" t="s">
        <v>78</v>
      </c>
      <c r="J63" s="64">
        <f>J96</f>
        <v>0</v>
      </c>
      <c r="L63" s="33"/>
      <c r="AU63" s="18" t="s">
        <v>162</v>
      </c>
    </row>
    <row r="64" spans="2:47" s="8" customFormat="1" ht="24.9" customHeight="1" x14ac:dyDescent="0.2">
      <c r="B64" s="105"/>
      <c r="D64" s="106" t="s">
        <v>8264</v>
      </c>
      <c r="E64" s="107"/>
      <c r="F64" s="107"/>
      <c r="G64" s="107"/>
      <c r="H64" s="107"/>
      <c r="I64" s="107"/>
      <c r="J64" s="108">
        <f>J97</f>
        <v>0</v>
      </c>
      <c r="L64" s="105"/>
    </row>
    <row r="65" spans="2:12" s="9" customFormat="1" ht="19.95" customHeight="1" x14ac:dyDescent="0.2">
      <c r="B65" s="109"/>
      <c r="D65" s="110" t="s">
        <v>8265</v>
      </c>
      <c r="E65" s="111"/>
      <c r="F65" s="111"/>
      <c r="G65" s="111"/>
      <c r="H65" s="111"/>
      <c r="I65" s="111"/>
      <c r="J65" s="112">
        <f>J98</f>
        <v>0</v>
      </c>
      <c r="L65" s="109"/>
    </row>
    <row r="66" spans="2:12" s="9" customFormat="1" ht="19.95" customHeight="1" x14ac:dyDescent="0.2">
      <c r="B66" s="109"/>
      <c r="D66" s="110" t="s">
        <v>8266</v>
      </c>
      <c r="E66" s="111"/>
      <c r="F66" s="111"/>
      <c r="G66" s="111"/>
      <c r="H66" s="111"/>
      <c r="I66" s="111"/>
      <c r="J66" s="112">
        <f>J107</f>
        <v>0</v>
      </c>
      <c r="L66" s="109"/>
    </row>
    <row r="67" spans="2:12" s="9" customFormat="1" ht="19.95" customHeight="1" x14ac:dyDescent="0.2">
      <c r="B67" s="109"/>
      <c r="D67" s="110" t="s">
        <v>8267</v>
      </c>
      <c r="E67" s="111"/>
      <c r="F67" s="111"/>
      <c r="G67" s="111"/>
      <c r="H67" s="111"/>
      <c r="I67" s="111"/>
      <c r="J67" s="112">
        <f>J115</f>
        <v>0</v>
      </c>
      <c r="L67" s="109"/>
    </row>
    <row r="68" spans="2:12" s="9" customFormat="1" ht="19.95" customHeight="1" x14ac:dyDescent="0.2">
      <c r="B68" s="109"/>
      <c r="D68" s="110" t="s">
        <v>8268</v>
      </c>
      <c r="E68" s="111"/>
      <c r="F68" s="111"/>
      <c r="G68" s="111"/>
      <c r="H68" s="111"/>
      <c r="I68" s="111"/>
      <c r="J68" s="112">
        <f>J125</f>
        <v>0</v>
      </c>
      <c r="L68" s="109"/>
    </row>
    <row r="69" spans="2:12" s="9" customFormat="1" ht="19.95" customHeight="1" x14ac:dyDescent="0.2">
      <c r="B69" s="109"/>
      <c r="D69" s="110" t="s">
        <v>8269</v>
      </c>
      <c r="E69" s="111"/>
      <c r="F69" s="111"/>
      <c r="G69" s="111"/>
      <c r="H69" s="111"/>
      <c r="I69" s="111"/>
      <c r="J69" s="112">
        <f>J141</f>
        <v>0</v>
      </c>
      <c r="L69" s="109"/>
    </row>
    <row r="70" spans="2:12" s="9" customFormat="1" ht="19.95" customHeight="1" x14ac:dyDescent="0.2">
      <c r="B70" s="109"/>
      <c r="D70" s="110" t="s">
        <v>8270</v>
      </c>
      <c r="E70" s="111"/>
      <c r="F70" s="111"/>
      <c r="G70" s="111"/>
      <c r="H70" s="111"/>
      <c r="I70" s="111"/>
      <c r="J70" s="112">
        <f>J147</f>
        <v>0</v>
      </c>
      <c r="L70" s="109"/>
    </row>
    <row r="71" spans="2:12" s="9" customFormat="1" ht="19.95" customHeight="1" x14ac:dyDescent="0.2">
      <c r="B71" s="109"/>
      <c r="D71" s="110" t="s">
        <v>8271</v>
      </c>
      <c r="E71" s="111"/>
      <c r="F71" s="111"/>
      <c r="G71" s="111"/>
      <c r="H71" s="111"/>
      <c r="I71" s="111"/>
      <c r="J71" s="112">
        <f>J153</f>
        <v>0</v>
      </c>
      <c r="L71" s="109"/>
    </row>
    <row r="72" spans="2:12" s="9" customFormat="1" ht="19.95" customHeight="1" x14ac:dyDescent="0.2">
      <c r="B72" s="109"/>
      <c r="D72" s="110" t="s">
        <v>8272</v>
      </c>
      <c r="E72" s="111"/>
      <c r="F72" s="111"/>
      <c r="G72" s="111"/>
      <c r="H72" s="111"/>
      <c r="I72" s="111"/>
      <c r="J72" s="112">
        <f>J172</f>
        <v>0</v>
      </c>
      <c r="L72" s="109"/>
    </row>
    <row r="73" spans="2:12" s="9" customFormat="1" ht="19.95" customHeight="1" x14ac:dyDescent="0.2">
      <c r="B73" s="109"/>
      <c r="D73" s="110" t="s">
        <v>8273</v>
      </c>
      <c r="E73" s="111"/>
      <c r="F73" s="111"/>
      <c r="G73" s="111"/>
      <c r="H73" s="111"/>
      <c r="I73" s="111"/>
      <c r="J73" s="112">
        <f>J176</f>
        <v>0</v>
      </c>
      <c r="L73" s="109"/>
    </row>
    <row r="74" spans="2:12" s="9" customFormat="1" ht="19.95" customHeight="1" x14ac:dyDescent="0.2">
      <c r="B74" s="109"/>
      <c r="D74" s="110" t="s">
        <v>8274</v>
      </c>
      <c r="E74" s="111"/>
      <c r="F74" s="111"/>
      <c r="G74" s="111"/>
      <c r="H74" s="111"/>
      <c r="I74" s="111"/>
      <c r="J74" s="112">
        <f>J182</f>
        <v>0</v>
      </c>
      <c r="L74" s="109"/>
    </row>
    <row r="75" spans="2:12" s="1" customFormat="1" ht="21.75" customHeight="1" x14ac:dyDescent="0.2">
      <c r="B75" s="33"/>
      <c r="L75" s="33"/>
    </row>
    <row r="76" spans="2:12" s="1" customFormat="1" ht="6.9" customHeight="1" x14ac:dyDescent="0.2">
      <c r="B76" s="42"/>
      <c r="C76" s="43"/>
      <c r="D76" s="43"/>
      <c r="E76" s="43"/>
      <c r="F76" s="43"/>
      <c r="G76" s="43"/>
      <c r="H76" s="43"/>
      <c r="I76" s="43"/>
      <c r="J76" s="43"/>
      <c r="K76" s="43"/>
      <c r="L76" s="33"/>
    </row>
    <row r="80" spans="2:12" s="1" customFormat="1" ht="6.9" customHeight="1" x14ac:dyDescent="0.2">
      <c r="B80" s="44"/>
      <c r="C80" s="45"/>
      <c r="D80" s="45"/>
      <c r="E80" s="45"/>
      <c r="F80" s="45"/>
      <c r="G80" s="45"/>
      <c r="H80" s="45"/>
      <c r="I80" s="45"/>
      <c r="J80" s="45"/>
      <c r="K80" s="45"/>
      <c r="L80" s="33"/>
    </row>
    <row r="81" spans="2:63" s="1" customFormat="1" ht="24.9" customHeight="1" x14ac:dyDescent="0.2">
      <c r="B81" s="33"/>
      <c r="C81" s="22" t="s">
        <v>177</v>
      </c>
      <c r="L81" s="33"/>
    </row>
    <row r="82" spans="2:63" s="1" customFormat="1" ht="6.9" customHeight="1" x14ac:dyDescent="0.2">
      <c r="B82" s="33"/>
      <c r="L82" s="33"/>
    </row>
    <row r="83" spans="2:63" s="1" customFormat="1" ht="12" customHeight="1" x14ac:dyDescent="0.2">
      <c r="B83" s="33"/>
      <c r="C83" s="28" t="s">
        <v>16</v>
      </c>
      <c r="L83" s="33"/>
    </row>
    <row r="84" spans="2:63" s="1" customFormat="1" ht="16.5" customHeight="1" x14ac:dyDescent="0.2">
      <c r="B84" s="33"/>
      <c r="E84" s="339" t="str">
        <f>E7</f>
        <v>STAVEBNÍ ÚPRAVY KINO VARŠAVA - ITI</v>
      </c>
      <c r="F84" s="340"/>
      <c r="G84" s="340"/>
      <c r="H84" s="340"/>
      <c r="L84" s="33"/>
    </row>
    <row r="85" spans="2:63" ht="12" customHeight="1" x14ac:dyDescent="0.2">
      <c r="B85" s="21"/>
      <c r="C85" s="28" t="s">
        <v>150</v>
      </c>
      <c r="L85" s="21"/>
    </row>
    <row r="86" spans="2:63" s="1" customFormat="1" ht="16.5" customHeight="1" x14ac:dyDescent="0.2">
      <c r="B86" s="33"/>
      <c r="E86" s="339" t="s">
        <v>153</v>
      </c>
      <c r="F86" s="341"/>
      <c r="G86" s="341"/>
      <c r="H86" s="341"/>
      <c r="L86" s="33"/>
    </row>
    <row r="87" spans="2:63" s="1" customFormat="1" ht="12" customHeight="1" x14ac:dyDescent="0.2">
      <c r="B87" s="33"/>
      <c r="C87" s="28" t="s">
        <v>156</v>
      </c>
      <c r="L87" s="33"/>
    </row>
    <row r="88" spans="2:63" s="1" customFormat="1" ht="16.5" customHeight="1" x14ac:dyDescent="0.2">
      <c r="B88" s="33"/>
      <c r="E88" s="303" t="str">
        <f>E11</f>
        <v>12 - Ostatní prvky spojené se stavbou</v>
      </c>
      <c r="F88" s="341"/>
      <c r="G88" s="341"/>
      <c r="H88" s="341"/>
      <c r="L88" s="33"/>
    </row>
    <row r="89" spans="2:63" s="1" customFormat="1" ht="6.9" customHeight="1" x14ac:dyDescent="0.2">
      <c r="B89" s="33"/>
      <c r="L89" s="33"/>
    </row>
    <row r="90" spans="2:63" s="1" customFormat="1" ht="12" customHeight="1" x14ac:dyDescent="0.2">
      <c r="B90" s="33"/>
      <c r="C90" s="28" t="s">
        <v>23</v>
      </c>
      <c r="F90" s="26" t="str">
        <f>F14</f>
        <v xml:space="preserve"> </v>
      </c>
      <c r="I90" s="28" t="s">
        <v>25</v>
      </c>
      <c r="J90" s="50" t="str">
        <f>IF(J14="","",J14)</f>
        <v>24. 4. 2024</v>
      </c>
      <c r="L90" s="33"/>
    </row>
    <row r="91" spans="2:63" s="1" customFormat="1" ht="6.9" customHeight="1" x14ac:dyDescent="0.2">
      <c r="B91" s="33"/>
      <c r="L91" s="33"/>
    </row>
    <row r="92" spans="2:63" s="1" customFormat="1" ht="15.15" customHeight="1" x14ac:dyDescent="0.2">
      <c r="B92" s="33"/>
      <c r="C92" s="28" t="s">
        <v>29</v>
      </c>
      <c r="F92" s="26" t="str">
        <f>E17</f>
        <v>Statutární město Liberec</v>
      </c>
      <c r="I92" s="28" t="s">
        <v>37</v>
      </c>
      <c r="J92" s="31" t="str">
        <f>E23</f>
        <v>Atelier Železná</v>
      </c>
      <c r="L92" s="33"/>
    </row>
    <row r="93" spans="2:63" s="1" customFormat="1" ht="15.15" customHeight="1" x14ac:dyDescent="0.2">
      <c r="B93" s="33"/>
      <c r="C93" s="28" t="s">
        <v>35</v>
      </c>
      <c r="F93" s="26" t="str">
        <f>IF(E20="","",E20)</f>
        <v>Vyplň údaj</v>
      </c>
      <c r="I93" s="28" t="s">
        <v>40</v>
      </c>
      <c r="J93" s="31" t="str">
        <f>E26</f>
        <v>Propos Liberec s.r.o.</v>
      </c>
      <c r="L93" s="33"/>
    </row>
    <row r="94" spans="2:63" s="1" customFormat="1" ht="10.35" customHeight="1" x14ac:dyDescent="0.2">
      <c r="B94" s="33"/>
      <c r="L94" s="33"/>
    </row>
    <row r="95" spans="2:63" s="10" customFormat="1" ht="29.25" customHeight="1" x14ac:dyDescent="0.2">
      <c r="B95" s="113"/>
      <c r="C95" s="114" t="s">
        <v>178</v>
      </c>
      <c r="D95" s="115" t="s">
        <v>65</v>
      </c>
      <c r="E95" s="115" t="s">
        <v>61</v>
      </c>
      <c r="F95" s="115" t="s">
        <v>62</v>
      </c>
      <c r="G95" s="115" t="s">
        <v>179</v>
      </c>
      <c r="H95" s="115" t="s">
        <v>180</v>
      </c>
      <c r="I95" s="115" t="s">
        <v>181</v>
      </c>
      <c r="J95" s="115" t="s">
        <v>161</v>
      </c>
      <c r="K95" s="116" t="s">
        <v>182</v>
      </c>
      <c r="L95" s="113"/>
      <c r="M95" s="57" t="s">
        <v>20</v>
      </c>
      <c r="N95" s="58" t="s">
        <v>50</v>
      </c>
      <c r="O95" s="58" t="s">
        <v>183</v>
      </c>
      <c r="P95" s="58" t="s">
        <v>184</v>
      </c>
      <c r="Q95" s="58" t="s">
        <v>185</v>
      </c>
      <c r="R95" s="58" t="s">
        <v>186</v>
      </c>
      <c r="S95" s="58" t="s">
        <v>187</v>
      </c>
      <c r="T95" s="59" t="s">
        <v>188</v>
      </c>
    </row>
    <row r="96" spans="2:63" s="1" customFormat="1" ht="22.8" customHeight="1" x14ac:dyDescent="0.3">
      <c r="B96" s="33"/>
      <c r="C96" s="62" t="s">
        <v>189</v>
      </c>
      <c r="J96" s="117">
        <f>BK96</f>
        <v>0</v>
      </c>
      <c r="L96" s="33"/>
      <c r="M96" s="60"/>
      <c r="N96" s="51"/>
      <c r="O96" s="51"/>
      <c r="P96" s="118">
        <f>P97</f>
        <v>0</v>
      </c>
      <c r="Q96" s="51"/>
      <c r="R96" s="118">
        <f>R97</f>
        <v>0</v>
      </c>
      <c r="S96" s="51"/>
      <c r="T96" s="119">
        <f>T97</f>
        <v>0</v>
      </c>
      <c r="AT96" s="18" t="s">
        <v>79</v>
      </c>
      <c r="AU96" s="18" t="s">
        <v>162</v>
      </c>
      <c r="BK96" s="120">
        <f>BK97</f>
        <v>0</v>
      </c>
    </row>
    <row r="97" spans="2:65" s="11" customFormat="1" ht="25.95" customHeight="1" x14ac:dyDescent="0.25">
      <c r="B97" s="121"/>
      <c r="D97" s="122" t="s">
        <v>79</v>
      </c>
      <c r="E97" s="123" t="s">
        <v>8275</v>
      </c>
      <c r="F97" s="123" t="s">
        <v>124</v>
      </c>
      <c r="I97" s="124"/>
      <c r="J97" s="125">
        <f>BK97</f>
        <v>0</v>
      </c>
      <c r="L97" s="121"/>
      <c r="M97" s="126"/>
      <c r="P97" s="127">
        <f>P98+P107+P115+P125+P141+P147+P153+P172+P176+P182</f>
        <v>0</v>
      </c>
      <c r="R97" s="127">
        <f>R98+R107+R115+R125+R141+R147+R153+R172+R176+R182</f>
        <v>0</v>
      </c>
      <c r="T97" s="128">
        <f>T98+T107+T115+T125+T141+T147+T153+T172+T176+T182</f>
        <v>0</v>
      </c>
      <c r="AR97" s="122" t="s">
        <v>199</v>
      </c>
      <c r="AT97" s="129" t="s">
        <v>79</v>
      </c>
      <c r="AU97" s="129" t="s">
        <v>80</v>
      </c>
      <c r="AY97" s="122" t="s">
        <v>192</v>
      </c>
      <c r="BK97" s="130">
        <f>BK98+BK107+BK115+BK125+BK141+BK147+BK153+BK172+BK176+BK182</f>
        <v>0</v>
      </c>
    </row>
    <row r="98" spans="2:65" s="11" customFormat="1" ht="22.8" customHeight="1" x14ac:dyDescent="0.25">
      <c r="B98" s="121"/>
      <c r="D98" s="122" t="s">
        <v>79</v>
      </c>
      <c r="E98" s="131" t="s">
        <v>8276</v>
      </c>
      <c r="F98" s="131" t="s">
        <v>8277</v>
      </c>
      <c r="I98" s="124"/>
      <c r="J98" s="132">
        <f>BK98</f>
        <v>0</v>
      </c>
      <c r="L98" s="121"/>
      <c r="M98" s="126"/>
      <c r="P98" s="127">
        <f>SUM(P99:P106)</f>
        <v>0</v>
      </c>
      <c r="R98" s="127">
        <f>SUM(R99:R106)</f>
        <v>0</v>
      </c>
      <c r="T98" s="128">
        <f>SUM(T99:T106)</f>
        <v>0</v>
      </c>
      <c r="AR98" s="122" t="s">
        <v>22</v>
      </c>
      <c r="AT98" s="129" t="s">
        <v>79</v>
      </c>
      <c r="AU98" s="129" t="s">
        <v>22</v>
      </c>
      <c r="AY98" s="122" t="s">
        <v>192</v>
      </c>
      <c r="BK98" s="130">
        <f>SUM(BK99:BK106)</f>
        <v>0</v>
      </c>
    </row>
    <row r="99" spans="2:65" s="1" customFormat="1" ht="33" customHeight="1" x14ac:dyDescent="0.2">
      <c r="B99" s="33"/>
      <c r="C99" s="133" t="s">
        <v>266</v>
      </c>
      <c r="D99" s="133" t="s">
        <v>194</v>
      </c>
      <c r="E99" s="134" t="s">
        <v>8278</v>
      </c>
      <c r="F99" s="135" t="s">
        <v>8279</v>
      </c>
      <c r="G99" s="136" t="s">
        <v>869</v>
      </c>
      <c r="H99" s="137">
        <v>1</v>
      </c>
      <c r="I99" s="138"/>
      <c r="J99" s="139">
        <f t="shared" ref="J99:J106" si="0">ROUND(I99*H99,2)</f>
        <v>0</v>
      </c>
      <c r="K99" s="135" t="s">
        <v>20</v>
      </c>
      <c r="L99" s="33"/>
      <c r="M99" s="140" t="s">
        <v>20</v>
      </c>
      <c r="N99" s="141" t="s">
        <v>51</v>
      </c>
      <c r="P99" s="142">
        <f t="shared" ref="P99:P106" si="1">O99*H99</f>
        <v>0</v>
      </c>
      <c r="Q99" s="142">
        <v>0</v>
      </c>
      <c r="R99" s="142">
        <f t="shared" ref="R99:R106" si="2">Q99*H99</f>
        <v>0</v>
      </c>
      <c r="S99" s="142">
        <v>0</v>
      </c>
      <c r="T99" s="143">
        <f t="shared" ref="T99:T106" si="3">S99*H99</f>
        <v>0</v>
      </c>
      <c r="AR99" s="144" t="s">
        <v>199</v>
      </c>
      <c r="AT99" s="144" t="s">
        <v>194</v>
      </c>
      <c r="AU99" s="144" t="s">
        <v>89</v>
      </c>
      <c r="AY99" s="18" t="s">
        <v>192</v>
      </c>
      <c r="BE99" s="145">
        <f t="shared" ref="BE99:BE106" si="4">IF(N99="základní",J99,0)</f>
        <v>0</v>
      </c>
      <c r="BF99" s="145">
        <f t="shared" ref="BF99:BF106" si="5">IF(N99="snížená",J99,0)</f>
        <v>0</v>
      </c>
      <c r="BG99" s="145">
        <f t="shared" ref="BG99:BG106" si="6">IF(N99="zákl. přenesená",J99,0)</f>
        <v>0</v>
      </c>
      <c r="BH99" s="145">
        <f t="shared" ref="BH99:BH106" si="7">IF(N99="sníž. přenesená",J99,0)</f>
        <v>0</v>
      </c>
      <c r="BI99" s="145">
        <f t="shared" ref="BI99:BI106" si="8">IF(N99="nulová",J99,0)</f>
        <v>0</v>
      </c>
      <c r="BJ99" s="18" t="s">
        <v>22</v>
      </c>
      <c r="BK99" s="145">
        <f t="shared" ref="BK99:BK106" si="9">ROUND(I99*H99,2)</f>
        <v>0</v>
      </c>
      <c r="BL99" s="18" t="s">
        <v>199</v>
      </c>
      <c r="BM99" s="144" t="s">
        <v>350</v>
      </c>
    </row>
    <row r="100" spans="2:65" s="1" customFormat="1" ht="21.75" customHeight="1" x14ac:dyDescent="0.2">
      <c r="B100" s="33"/>
      <c r="C100" s="133" t="s">
        <v>208</v>
      </c>
      <c r="D100" s="133" t="s">
        <v>194</v>
      </c>
      <c r="E100" s="134" t="s">
        <v>8280</v>
      </c>
      <c r="F100" s="135" t="s">
        <v>8281</v>
      </c>
      <c r="G100" s="136" t="s">
        <v>869</v>
      </c>
      <c r="H100" s="137">
        <v>1</v>
      </c>
      <c r="I100" s="138"/>
      <c r="J100" s="139">
        <f t="shared" si="0"/>
        <v>0</v>
      </c>
      <c r="K100" s="135" t="s">
        <v>20</v>
      </c>
      <c r="L100" s="33"/>
      <c r="M100" s="140" t="s">
        <v>20</v>
      </c>
      <c r="N100" s="141" t="s">
        <v>51</v>
      </c>
      <c r="P100" s="142">
        <f t="shared" si="1"/>
        <v>0</v>
      </c>
      <c r="Q100" s="142">
        <v>0</v>
      </c>
      <c r="R100" s="142">
        <f t="shared" si="2"/>
        <v>0</v>
      </c>
      <c r="S100" s="142">
        <v>0</v>
      </c>
      <c r="T100" s="143">
        <f t="shared" si="3"/>
        <v>0</v>
      </c>
      <c r="AR100" s="144" t="s">
        <v>199</v>
      </c>
      <c r="AT100" s="144" t="s">
        <v>194</v>
      </c>
      <c r="AU100" s="144" t="s">
        <v>89</v>
      </c>
      <c r="AY100" s="18" t="s">
        <v>192</v>
      </c>
      <c r="BE100" s="145">
        <f t="shared" si="4"/>
        <v>0</v>
      </c>
      <c r="BF100" s="145">
        <f t="shared" si="5"/>
        <v>0</v>
      </c>
      <c r="BG100" s="145">
        <f t="shared" si="6"/>
        <v>0</v>
      </c>
      <c r="BH100" s="145">
        <f t="shared" si="7"/>
        <v>0</v>
      </c>
      <c r="BI100" s="145">
        <f t="shared" si="8"/>
        <v>0</v>
      </c>
      <c r="BJ100" s="18" t="s">
        <v>22</v>
      </c>
      <c r="BK100" s="145">
        <f t="shared" si="9"/>
        <v>0</v>
      </c>
      <c r="BL100" s="18" t="s">
        <v>199</v>
      </c>
      <c r="BM100" s="144" t="s">
        <v>370</v>
      </c>
    </row>
    <row r="101" spans="2:65" s="1" customFormat="1" ht="16.5" customHeight="1" x14ac:dyDescent="0.2">
      <c r="B101" s="33"/>
      <c r="C101" s="133" t="s">
        <v>27</v>
      </c>
      <c r="D101" s="133" t="s">
        <v>194</v>
      </c>
      <c r="E101" s="134" t="s">
        <v>8282</v>
      </c>
      <c r="F101" s="135" t="s">
        <v>8283</v>
      </c>
      <c r="G101" s="136" t="s">
        <v>869</v>
      </c>
      <c r="H101" s="137">
        <v>1</v>
      </c>
      <c r="I101" s="138"/>
      <c r="J101" s="139">
        <f t="shared" si="0"/>
        <v>0</v>
      </c>
      <c r="K101" s="135" t="s">
        <v>20</v>
      </c>
      <c r="L101" s="33"/>
      <c r="M101" s="140" t="s">
        <v>20</v>
      </c>
      <c r="N101" s="141" t="s">
        <v>51</v>
      </c>
      <c r="P101" s="142">
        <f t="shared" si="1"/>
        <v>0</v>
      </c>
      <c r="Q101" s="142">
        <v>0</v>
      </c>
      <c r="R101" s="142">
        <f t="shared" si="2"/>
        <v>0</v>
      </c>
      <c r="S101" s="142">
        <v>0</v>
      </c>
      <c r="T101" s="143">
        <f t="shared" si="3"/>
        <v>0</v>
      </c>
      <c r="AR101" s="144" t="s">
        <v>199</v>
      </c>
      <c r="AT101" s="144" t="s">
        <v>194</v>
      </c>
      <c r="AU101" s="144" t="s">
        <v>89</v>
      </c>
      <c r="AY101" s="18" t="s">
        <v>192</v>
      </c>
      <c r="BE101" s="145">
        <f t="shared" si="4"/>
        <v>0</v>
      </c>
      <c r="BF101" s="145">
        <f t="shared" si="5"/>
        <v>0</v>
      </c>
      <c r="BG101" s="145">
        <f t="shared" si="6"/>
        <v>0</v>
      </c>
      <c r="BH101" s="145">
        <f t="shared" si="7"/>
        <v>0</v>
      </c>
      <c r="BI101" s="145">
        <f t="shared" si="8"/>
        <v>0</v>
      </c>
      <c r="BJ101" s="18" t="s">
        <v>22</v>
      </c>
      <c r="BK101" s="145">
        <f t="shared" si="9"/>
        <v>0</v>
      </c>
      <c r="BL101" s="18" t="s">
        <v>199</v>
      </c>
      <c r="BM101" s="144" t="s">
        <v>380</v>
      </c>
    </row>
    <row r="102" spans="2:65" s="1" customFormat="1" ht="16.5" customHeight="1" x14ac:dyDescent="0.2">
      <c r="B102" s="33"/>
      <c r="C102" s="133" t="s">
        <v>121</v>
      </c>
      <c r="D102" s="133" t="s">
        <v>194</v>
      </c>
      <c r="E102" s="134" t="s">
        <v>8284</v>
      </c>
      <c r="F102" s="135" t="s">
        <v>8285</v>
      </c>
      <c r="G102" s="136" t="s">
        <v>869</v>
      </c>
      <c r="H102" s="137">
        <v>1</v>
      </c>
      <c r="I102" s="138"/>
      <c r="J102" s="139">
        <f t="shared" si="0"/>
        <v>0</v>
      </c>
      <c r="K102" s="135" t="s">
        <v>20</v>
      </c>
      <c r="L102" s="33"/>
      <c r="M102" s="140" t="s">
        <v>20</v>
      </c>
      <c r="N102" s="141" t="s">
        <v>51</v>
      </c>
      <c r="P102" s="142">
        <f t="shared" si="1"/>
        <v>0</v>
      </c>
      <c r="Q102" s="142">
        <v>0</v>
      </c>
      <c r="R102" s="142">
        <f t="shared" si="2"/>
        <v>0</v>
      </c>
      <c r="S102" s="142">
        <v>0</v>
      </c>
      <c r="T102" s="143">
        <f t="shared" si="3"/>
        <v>0</v>
      </c>
      <c r="AR102" s="144" t="s">
        <v>199</v>
      </c>
      <c r="AT102" s="144" t="s">
        <v>194</v>
      </c>
      <c r="AU102" s="144" t="s">
        <v>89</v>
      </c>
      <c r="AY102" s="18" t="s">
        <v>192</v>
      </c>
      <c r="BE102" s="145">
        <f t="shared" si="4"/>
        <v>0</v>
      </c>
      <c r="BF102" s="145">
        <f t="shared" si="5"/>
        <v>0</v>
      </c>
      <c r="BG102" s="145">
        <f t="shared" si="6"/>
        <v>0</v>
      </c>
      <c r="BH102" s="145">
        <f t="shared" si="7"/>
        <v>0</v>
      </c>
      <c r="BI102" s="145">
        <f t="shared" si="8"/>
        <v>0</v>
      </c>
      <c r="BJ102" s="18" t="s">
        <v>22</v>
      </c>
      <c r="BK102" s="145">
        <f t="shared" si="9"/>
        <v>0</v>
      </c>
      <c r="BL102" s="18" t="s">
        <v>199</v>
      </c>
      <c r="BM102" s="144" t="s">
        <v>395</v>
      </c>
    </row>
    <row r="103" spans="2:65" s="1" customFormat="1" ht="16.5" customHeight="1" x14ac:dyDescent="0.2">
      <c r="B103" s="33"/>
      <c r="C103" s="133" t="s">
        <v>8</v>
      </c>
      <c r="D103" s="133" t="s">
        <v>194</v>
      </c>
      <c r="E103" s="134" t="s">
        <v>8286</v>
      </c>
      <c r="F103" s="135" t="s">
        <v>8287</v>
      </c>
      <c r="G103" s="136" t="s">
        <v>269</v>
      </c>
      <c r="H103" s="137">
        <v>40</v>
      </c>
      <c r="I103" s="138"/>
      <c r="J103" s="139">
        <f t="shared" si="0"/>
        <v>0</v>
      </c>
      <c r="K103" s="135" t="s">
        <v>20</v>
      </c>
      <c r="L103" s="33"/>
      <c r="M103" s="140" t="s">
        <v>20</v>
      </c>
      <c r="N103" s="141" t="s">
        <v>51</v>
      </c>
      <c r="P103" s="142">
        <f t="shared" si="1"/>
        <v>0</v>
      </c>
      <c r="Q103" s="142">
        <v>0</v>
      </c>
      <c r="R103" s="142">
        <f t="shared" si="2"/>
        <v>0</v>
      </c>
      <c r="S103" s="142">
        <v>0</v>
      </c>
      <c r="T103" s="143">
        <f t="shared" si="3"/>
        <v>0</v>
      </c>
      <c r="AR103" s="144" t="s">
        <v>199</v>
      </c>
      <c r="AT103" s="144" t="s">
        <v>194</v>
      </c>
      <c r="AU103" s="144" t="s">
        <v>89</v>
      </c>
      <c r="AY103" s="18" t="s">
        <v>192</v>
      </c>
      <c r="BE103" s="145">
        <f t="shared" si="4"/>
        <v>0</v>
      </c>
      <c r="BF103" s="145">
        <f t="shared" si="5"/>
        <v>0</v>
      </c>
      <c r="BG103" s="145">
        <f t="shared" si="6"/>
        <v>0</v>
      </c>
      <c r="BH103" s="145">
        <f t="shared" si="7"/>
        <v>0</v>
      </c>
      <c r="BI103" s="145">
        <f t="shared" si="8"/>
        <v>0</v>
      </c>
      <c r="BJ103" s="18" t="s">
        <v>22</v>
      </c>
      <c r="BK103" s="145">
        <f t="shared" si="9"/>
        <v>0</v>
      </c>
      <c r="BL103" s="18" t="s">
        <v>199</v>
      </c>
      <c r="BM103" s="144" t="s">
        <v>422</v>
      </c>
    </row>
    <row r="104" spans="2:65" s="1" customFormat="1" ht="16.5" customHeight="1" x14ac:dyDescent="0.2">
      <c r="B104" s="33"/>
      <c r="C104" s="133" t="s">
        <v>324</v>
      </c>
      <c r="D104" s="133" t="s">
        <v>194</v>
      </c>
      <c r="E104" s="134" t="s">
        <v>8288</v>
      </c>
      <c r="F104" s="135" t="s">
        <v>8289</v>
      </c>
      <c r="G104" s="136" t="s">
        <v>5598</v>
      </c>
      <c r="H104" s="137">
        <v>1</v>
      </c>
      <c r="I104" s="138"/>
      <c r="J104" s="139">
        <f t="shared" si="0"/>
        <v>0</v>
      </c>
      <c r="K104" s="135" t="s">
        <v>20</v>
      </c>
      <c r="L104" s="33"/>
      <c r="M104" s="140" t="s">
        <v>20</v>
      </c>
      <c r="N104" s="141" t="s">
        <v>51</v>
      </c>
      <c r="P104" s="142">
        <f t="shared" si="1"/>
        <v>0</v>
      </c>
      <c r="Q104" s="142">
        <v>0</v>
      </c>
      <c r="R104" s="142">
        <f t="shared" si="2"/>
        <v>0</v>
      </c>
      <c r="S104" s="142">
        <v>0</v>
      </c>
      <c r="T104" s="143">
        <f t="shared" si="3"/>
        <v>0</v>
      </c>
      <c r="AR104" s="144" t="s">
        <v>199</v>
      </c>
      <c r="AT104" s="144" t="s">
        <v>194</v>
      </c>
      <c r="AU104" s="144" t="s">
        <v>89</v>
      </c>
      <c r="AY104" s="18" t="s">
        <v>192</v>
      </c>
      <c r="BE104" s="145">
        <f t="shared" si="4"/>
        <v>0</v>
      </c>
      <c r="BF104" s="145">
        <f t="shared" si="5"/>
        <v>0</v>
      </c>
      <c r="BG104" s="145">
        <f t="shared" si="6"/>
        <v>0</v>
      </c>
      <c r="BH104" s="145">
        <f t="shared" si="7"/>
        <v>0</v>
      </c>
      <c r="BI104" s="145">
        <f t="shared" si="8"/>
        <v>0</v>
      </c>
      <c r="BJ104" s="18" t="s">
        <v>22</v>
      </c>
      <c r="BK104" s="145">
        <f t="shared" si="9"/>
        <v>0</v>
      </c>
      <c r="BL104" s="18" t="s">
        <v>199</v>
      </c>
      <c r="BM104" s="144" t="s">
        <v>475</v>
      </c>
    </row>
    <row r="105" spans="2:65" s="1" customFormat="1" ht="21.75" customHeight="1" x14ac:dyDescent="0.2">
      <c r="B105" s="33"/>
      <c r="C105" s="133" t="s">
        <v>350</v>
      </c>
      <c r="D105" s="133" t="s">
        <v>194</v>
      </c>
      <c r="E105" s="134" t="s">
        <v>8290</v>
      </c>
      <c r="F105" s="135" t="s">
        <v>8291</v>
      </c>
      <c r="G105" s="136" t="s">
        <v>5598</v>
      </c>
      <c r="H105" s="137">
        <v>6</v>
      </c>
      <c r="I105" s="138"/>
      <c r="J105" s="139">
        <f t="shared" si="0"/>
        <v>0</v>
      </c>
      <c r="K105" s="135" t="s">
        <v>20</v>
      </c>
      <c r="L105" s="33"/>
      <c r="M105" s="140" t="s">
        <v>20</v>
      </c>
      <c r="N105" s="141" t="s">
        <v>51</v>
      </c>
      <c r="P105" s="142">
        <f t="shared" si="1"/>
        <v>0</v>
      </c>
      <c r="Q105" s="142">
        <v>0</v>
      </c>
      <c r="R105" s="142">
        <f t="shared" si="2"/>
        <v>0</v>
      </c>
      <c r="S105" s="142">
        <v>0</v>
      </c>
      <c r="T105" s="143">
        <f t="shared" si="3"/>
        <v>0</v>
      </c>
      <c r="AR105" s="144" t="s">
        <v>199</v>
      </c>
      <c r="AT105" s="144" t="s">
        <v>194</v>
      </c>
      <c r="AU105" s="144" t="s">
        <v>89</v>
      </c>
      <c r="AY105" s="18" t="s">
        <v>192</v>
      </c>
      <c r="BE105" s="145">
        <f t="shared" si="4"/>
        <v>0</v>
      </c>
      <c r="BF105" s="145">
        <f t="shared" si="5"/>
        <v>0</v>
      </c>
      <c r="BG105" s="145">
        <f t="shared" si="6"/>
        <v>0</v>
      </c>
      <c r="BH105" s="145">
        <f t="shared" si="7"/>
        <v>0</v>
      </c>
      <c r="BI105" s="145">
        <f t="shared" si="8"/>
        <v>0</v>
      </c>
      <c r="BJ105" s="18" t="s">
        <v>22</v>
      </c>
      <c r="BK105" s="145">
        <f t="shared" si="9"/>
        <v>0</v>
      </c>
      <c r="BL105" s="18" t="s">
        <v>199</v>
      </c>
      <c r="BM105" s="144" t="s">
        <v>490</v>
      </c>
    </row>
    <row r="106" spans="2:65" s="1" customFormat="1" ht="16.5" customHeight="1" x14ac:dyDescent="0.2">
      <c r="B106" s="33"/>
      <c r="C106" s="133" t="s">
        <v>375</v>
      </c>
      <c r="D106" s="133" t="s">
        <v>194</v>
      </c>
      <c r="E106" s="134" t="s">
        <v>8292</v>
      </c>
      <c r="F106" s="135" t="s">
        <v>8293</v>
      </c>
      <c r="G106" s="136" t="s">
        <v>5598</v>
      </c>
      <c r="H106" s="137">
        <v>1</v>
      </c>
      <c r="I106" s="138"/>
      <c r="J106" s="139">
        <f t="shared" si="0"/>
        <v>0</v>
      </c>
      <c r="K106" s="135" t="s">
        <v>20</v>
      </c>
      <c r="L106" s="33"/>
      <c r="M106" s="140" t="s">
        <v>20</v>
      </c>
      <c r="N106" s="141" t="s">
        <v>51</v>
      </c>
      <c r="P106" s="142">
        <f t="shared" si="1"/>
        <v>0</v>
      </c>
      <c r="Q106" s="142">
        <v>0</v>
      </c>
      <c r="R106" s="142">
        <f t="shared" si="2"/>
        <v>0</v>
      </c>
      <c r="S106" s="142">
        <v>0</v>
      </c>
      <c r="T106" s="143">
        <f t="shared" si="3"/>
        <v>0</v>
      </c>
      <c r="AR106" s="144" t="s">
        <v>199</v>
      </c>
      <c r="AT106" s="144" t="s">
        <v>194</v>
      </c>
      <c r="AU106" s="144" t="s">
        <v>89</v>
      </c>
      <c r="AY106" s="18" t="s">
        <v>192</v>
      </c>
      <c r="BE106" s="145">
        <f t="shared" si="4"/>
        <v>0</v>
      </c>
      <c r="BF106" s="145">
        <f t="shared" si="5"/>
        <v>0</v>
      </c>
      <c r="BG106" s="145">
        <f t="shared" si="6"/>
        <v>0</v>
      </c>
      <c r="BH106" s="145">
        <f t="shared" si="7"/>
        <v>0</v>
      </c>
      <c r="BI106" s="145">
        <f t="shared" si="8"/>
        <v>0</v>
      </c>
      <c r="BJ106" s="18" t="s">
        <v>22</v>
      </c>
      <c r="BK106" s="145">
        <f t="shared" si="9"/>
        <v>0</v>
      </c>
      <c r="BL106" s="18" t="s">
        <v>199</v>
      </c>
      <c r="BM106" s="144" t="s">
        <v>533</v>
      </c>
    </row>
    <row r="107" spans="2:65" s="11" customFormat="1" ht="22.8" customHeight="1" x14ac:dyDescent="0.25">
      <c r="B107" s="121"/>
      <c r="D107" s="122" t="s">
        <v>79</v>
      </c>
      <c r="E107" s="131" t="s">
        <v>8294</v>
      </c>
      <c r="F107" s="131" t="s">
        <v>8295</v>
      </c>
      <c r="I107" s="124"/>
      <c r="J107" s="132">
        <f>BK107</f>
        <v>0</v>
      </c>
      <c r="L107" s="121"/>
      <c r="M107" s="126"/>
      <c r="P107" s="127">
        <f>SUM(P108:P114)</f>
        <v>0</v>
      </c>
      <c r="R107" s="127">
        <f>SUM(R108:R114)</f>
        <v>0</v>
      </c>
      <c r="T107" s="128">
        <f>SUM(T108:T114)</f>
        <v>0</v>
      </c>
      <c r="AR107" s="122" t="s">
        <v>22</v>
      </c>
      <c r="AT107" s="129" t="s">
        <v>79</v>
      </c>
      <c r="AU107" s="129" t="s">
        <v>22</v>
      </c>
      <c r="AY107" s="122" t="s">
        <v>192</v>
      </c>
      <c r="BK107" s="130">
        <f>SUM(BK108:BK114)</f>
        <v>0</v>
      </c>
    </row>
    <row r="108" spans="2:65" s="1" customFormat="1" ht="16.5" customHeight="1" x14ac:dyDescent="0.2">
      <c r="B108" s="33"/>
      <c r="C108" s="133" t="s">
        <v>506</v>
      </c>
      <c r="D108" s="133" t="s">
        <v>194</v>
      </c>
      <c r="E108" s="134" t="s">
        <v>8296</v>
      </c>
      <c r="F108" s="135" t="s">
        <v>8297</v>
      </c>
      <c r="G108" s="136" t="s">
        <v>269</v>
      </c>
      <c r="H108" s="137">
        <v>70</v>
      </c>
      <c r="I108" s="138"/>
      <c r="J108" s="139">
        <f t="shared" ref="J108:J114" si="10">ROUND(I108*H108,2)</f>
        <v>0</v>
      </c>
      <c r="K108" s="135" t="s">
        <v>20</v>
      </c>
      <c r="L108" s="33"/>
      <c r="M108" s="140" t="s">
        <v>20</v>
      </c>
      <c r="N108" s="141" t="s">
        <v>51</v>
      </c>
      <c r="P108" s="142">
        <f t="shared" ref="P108:P114" si="11">O108*H108</f>
        <v>0</v>
      </c>
      <c r="Q108" s="142">
        <v>0</v>
      </c>
      <c r="R108" s="142">
        <f t="shared" ref="R108:R114" si="12">Q108*H108</f>
        <v>0</v>
      </c>
      <c r="S108" s="142">
        <v>0</v>
      </c>
      <c r="T108" s="143">
        <f t="shared" ref="T108:T114" si="13">S108*H108</f>
        <v>0</v>
      </c>
      <c r="AR108" s="144" t="s">
        <v>199</v>
      </c>
      <c r="AT108" s="144" t="s">
        <v>194</v>
      </c>
      <c r="AU108" s="144" t="s">
        <v>89</v>
      </c>
      <c r="AY108" s="18" t="s">
        <v>192</v>
      </c>
      <c r="BE108" s="145">
        <f t="shared" ref="BE108:BE114" si="14">IF(N108="základní",J108,0)</f>
        <v>0</v>
      </c>
      <c r="BF108" s="145">
        <f t="shared" ref="BF108:BF114" si="15">IF(N108="snížená",J108,0)</f>
        <v>0</v>
      </c>
      <c r="BG108" s="145">
        <f t="shared" ref="BG108:BG114" si="16">IF(N108="zákl. přenesená",J108,0)</f>
        <v>0</v>
      </c>
      <c r="BH108" s="145">
        <f t="shared" ref="BH108:BH114" si="17">IF(N108="sníž. přenesená",J108,0)</f>
        <v>0</v>
      </c>
      <c r="BI108" s="145">
        <f t="shared" ref="BI108:BI114" si="18">IF(N108="nulová",J108,0)</f>
        <v>0</v>
      </c>
      <c r="BJ108" s="18" t="s">
        <v>22</v>
      </c>
      <c r="BK108" s="145">
        <f t="shared" ref="BK108:BK114" si="19">ROUND(I108*H108,2)</f>
        <v>0</v>
      </c>
      <c r="BL108" s="18" t="s">
        <v>199</v>
      </c>
      <c r="BM108" s="144" t="s">
        <v>745</v>
      </c>
    </row>
    <row r="109" spans="2:65" s="1" customFormat="1" ht="16.5" customHeight="1" x14ac:dyDescent="0.2">
      <c r="B109" s="33"/>
      <c r="C109" s="133" t="s">
        <v>513</v>
      </c>
      <c r="D109" s="133" t="s">
        <v>194</v>
      </c>
      <c r="E109" s="134" t="s">
        <v>8298</v>
      </c>
      <c r="F109" s="135" t="s">
        <v>8299</v>
      </c>
      <c r="G109" s="136" t="s">
        <v>269</v>
      </c>
      <c r="H109" s="137">
        <v>80</v>
      </c>
      <c r="I109" s="138"/>
      <c r="J109" s="139">
        <f t="shared" si="10"/>
        <v>0</v>
      </c>
      <c r="K109" s="135" t="s">
        <v>20</v>
      </c>
      <c r="L109" s="33"/>
      <c r="M109" s="140" t="s">
        <v>20</v>
      </c>
      <c r="N109" s="141" t="s">
        <v>51</v>
      </c>
      <c r="P109" s="142">
        <f t="shared" si="11"/>
        <v>0</v>
      </c>
      <c r="Q109" s="142">
        <v>0</v>
      </c>
      <c r="R109" s="142">
        <f t="shared" si="12"/>
        <v>0</v>
      </c>
      <c r="S109" s="142">
        <v>0</v>
      </c>
      <c r="T109" s="143">
        <f t="shared" si="13"/>
        <v>0</v>
      </c>
      <c r="AR109" s="144" t="s">
        <v>199</v>
      </c>
      <c r="AT109" s="144" t="s">
        <v>194</v>
      </c>
      <c r="AU109" s="144" t="s">
        <v>89</v>
      </c>
      <c r="AY109" s="18" t="s">
        <v>192</v>
      </c>
      <c r="BE109" s="145">
        <f t="shared" si="14"/>
        <v>0</v>
      </c>
      <c r="BF109" s="145">
        <f t="shared" si="15"/>
        <v>0</v>
      </c>
      <c r="BG109" s="145">
        <f t="shared" si="16"/>
        <v>0</v>
      </c>
      <c r="BH109" s="145">
        <f t="shared" si="17"/>
        <v>0</v>
      </c>
      <c r="BI109" s="145">
        <f t="shared" si="18"/>
        <v>0</v>
      </c>
      <c r="BJ109" s="18" t="s">
        <v>22</v>
      </c>
      <c r="BK109" s="145">
        <f t="shared" si="19"/>
        <v>0</v>
      </c>
      <c r="BL109" s="18" t="s">
        <v>199</v>
      </c>
      <c r="BM109" s="144" t="s">
        <v>764</v>
      </c>
    </row>
    <row r="110" spans="2:65" s="1" customFormat="1" ht="16.5" customHeight="1" x14ac:dyDescent="0.2">
      <c r="B110" s="33"/>
      <c r="C110" s="133" t="s">
        <v>520</v>
      </c>
      <c r="D110" s="133" t="s">
        <v>194</v>
      </c>
      <c r="E110" s="134" t="s">
        <v>8300</v>
      </c>
      <c r="F110" s="135" t="s">
        <v>8301</v>
      </c>
      <c r="G110" s="136" t="s">
        <v>269</v>
      </c>
      <c r="H110" s="137">
        <v>500</v>
      </c>
      <c r="I110" s="138"/>
      <c r="J110" s="139">
        <f t="shared" si="10"/>
        <v>0</v>
      </c>
      <c r="K110" s="135" t="s">
        <v>20</v>
      </c>
      <c r="L110" s="33"/>
      <c r="M110" s="140" t="s">
        <v>20</v>
      </c>
      <c r="N110" s="141" t="s">
        <v>51</v>
      </c>
      <c r="P110" s="142">
        <f t="shared" si="11"/>
        <v>0</v>
      </c>
      <c r="Q110" s="142">
        <v>0</v>
      </c>
      <c r="R110" s="142">
        <f t="shared" si="12"/>
        <v>0</v>
      </c>
      <c r="S110" s="142">
        <v>0</v>
      </c>
      <c r="T110" s="143">
        <f t="shared" si="13"/>
        <v>0</v>
      </c>
      <c r="AR110" s="144" t="s">
        <v>199</v>
      </c>
      <c r="AT110" s="144" t="s">
        <v>194</v>
      </c>
      <c r="AU110" s="144" t="s">
        <v>89</v>
      </c>
      <c r="AY110" s="18" t="s">
        <v>192</v>
      </c>
      <c r="BE110" s="145">
        <f t="shared" si="14"/>
        <v>0</v>
      </c>
      <c r="BF110" s="145">
        <f t="shared" si="15"/>
        <v>0</v>
      </c>
      <c r="BG110" s="145">
        <f t="shared" si="16"/>
        <v>0</v>
      </c>
      <c r="BH110" s="145">
        <f t="shared" si="17"/>
        <v>0</v>
      </c>
      <c r="BI110" s="145">
        <f t="shared" si="18"/>
        <v>0</v>
      </c>
      <c r="BJ110" s="18" t="s">
        <v>22</v>
      </c>
      <c r="BK110" s="145">
        <f t="shared" si="19"/>
        <v>0</v>
      </c>
      <c r="BL110" s="18" t="s">
        <v>199</v>
      </c>
      <c r="BM110" s="144" t="s">
        <v>780</v>
      </c>
    </row>
    <row r="111" spans="2:65" s="1" customFormat="1" ht="16.5" customHeight="1" x14ac:dyDescent="0.2">
      <c r="B111" s="33"/>
      <c r="C111" s="133" t="s">
        <v>527</v>
      </c>
      <c r="D111" s="133" t="s">
        <v>194</v>
      </c>
      <c r="E111" s="134" t="s">
        <v>8302</v>
      </c>
      <c r="F111" s="135" t="s">
        <v>8303</v>
      </c>
      <c r="G111" s="136" t="s">
        <v>869</v>
      </c>
      <c r="H111" s="137">
        <v>2</v>
      </c>
      <c r="I111" s="138"/>
      <c r="J111" s="139">
        <f t="shared" si="10"/>
        <v>0</v>
      </c>
      <c r="K111" s="135" t="s">
        <v>20</v>
      </c>
      <c r="L111" s="33"/>
      <c r="M111" s="140" t="s">
        <v>20</v>
      </c>
      <c r="N111" s="141" t="s">
        <v>51</v>
      </c>
      <c r="P111" s="142">
        <f t="shared" si="11"/>
        <v>0</v>
      </c>
      <c r="Q111" s="142">
        <v>0</v>
      </c>
      <c r="R111" s="142">
        <f t="shared" si="12"/>
        <v>0</v>
      </c>
      <c r="S111" s="142">
        <v>0</v>
      </c>
      <c r="T111" s="143">
        <f t="shared" si="13"/>
        <v>0</v>
      </c>
      <c r="AR111" s="144" t="s">
        <v>199</v>
      </c>
      <c r="AT111" s="144" t="s">
        <v>194</v>
      </c>
      <c r="AU111" s="144" t="s">
        <v>89</v>
      </c>
      <c r="AY111" s="18" t="s">
        <v>192</v>
      </c>
      <c r="BE111" s="145">
        <f t="shared" si="14"/>
        <v>0</v>
      </c>
      <c r="BF111" s="145">
        <f t="shared" si="15"/>
        <v>0</v>
      </c>
      <c r="BG111" s="145">
        <f t="shared" si="16"/>
        <v>0</v>
      </c>
      <c r="BH111" s="145">
        <f t="shared" si="17"/>
        <v>0</v>
      </c>
      <c r="BI111" s="145">
        <f t="shared" si="18"/>
        <v>0</v>
      </c>
      <c r="BJ111" s="18" t="s">
        <v>22</v>
      </c>
      <c r="BK111" s="145">
        <f t="shared" si="19"/>
        <v>0</v>
      </c>
      <c r="BL111" s="18" t="s">
        <v>199</v>
      </c>
      <c r="BM111" s="144" t="s">
        <v>797</v>
      </c>
    </row>
    <row r="112" spans="2:65" s="1" customFormat="1" ht="16.5" customHeight="1" x14ac:dyDescent="0.2">
      <c r="B112" s="33"/>
      <c r="C112" s="133" t="s">
        <v>533</v>
      </c>
      <c r="D112" s="133" t="s">
        <v>194</v>
      </c>
      <c r="E112" s="134" t="s">
        <v>8304</v>
      </c>
      <c r="F112" s="135" t="s">
        <v>8305</v>
      </c>
      <c r="G112" s="136" t="s">
        <v>5598</v>
      </c>
      <c r="H112" s="137">
        <v>1</v>
      </c>
      <c r="I112" s="138"/>
      <c r="J112" s="139">
        <f t="shared" si="10"/>
        <v>0</v>
      </c>
      <c r="K112" s="135" t="s">
        <v>20</v>
      </c>
      <c r="L112" s="33"/>
      <c r="M112" s="140" t="s">
        <v>20</v>
      </c>
      <c r="N112" s="141" t="s">
        <v>51</v>
      </c>
      <c r="P112" s="142">
        <f t="shared" si="11"/>
        <v>0</v>
      </c>
      <c r="Q112" s="142">
        <v>0</v>
      </c>
      <c r="R112" s="142">
        <f t="shared" si="12"/>
        <v>0</v>
      </c>
      <c r="S112" s="142">
        <v>0</v>
      </c>
      <c r="T112" s="143">
        <f t="shared" si="13"/>
        <v>0</v>
      </c>
      <c r="AR112" s="144" t="s">
        <v>199</v>
      </c>
      <c r="AT112" s="144" t="s">
        <v>194</v>
      </c>
      <c r="AU112" s="144" t="s">
        <v>89</v>
      </c>
      <c r="AY112" s="18" t="s">
        <v>192</v>
      </c>
      <c r="BE112" s="145">
        <f t="shared" si="14"/>
        <v>0</v>
      </c>
      <c r="BF112" s="145">
        <f t="shared" si="15"/>
        <v>0</v>
      </c>
      <c r="BG112" s="145">
        <f t="shared" si="16"/>
        <v>0</v>
      </c>
      <c r="BH112" s="145">
        <f t="shared" si="17"/>
        <v>0</v>
      </c>
      <c r="BI112" s="145">
        <f t="shared" si="18"/>
        <v>0</v>
      </c>
      <c r="BJ112" s="18" t="s">
        <v>22</v>
      </c>
      <c r="BK112" s="145">
        <f t="shared" si="19"/>
        <v>0</v>
      </c>
      <c r="BL112" s="18" t="s">
        <v>199</v>
      </c>
      <c r="BM112" s="144" t="s">
        <v>808</v>
      </c>
    </row>
    <row r="113" spans="2:65" s="1" customFormat="1" ht="16.5" customHeight="1" x14ac:dyDescent="0.2">
      <c r="B113" s="33"/>
      <c r="C113" s="133" t="s">
        <v>539</v>
      </c>
      <c r="D113" s="133" t="s">
        <v>194</v>
      </c>
      <c r="E113" s="134" t="s">
        <v>8306</v>
      </c>
      <c r="F113" s="135" t="s">
        <v>8307</v>
      </c>
      <c r="G113" s="136" t="s">
        <v>5598</v>
      </c>
      <c r="H113" s="137">
        <v>1</v>
      </c>
      <c r="I113" s="138"/>
      <c r="J113" s="139">
        <f t="shared" si="10"/>
        <v>0</v>
      </c>
      <c r="K113" s="135" t="s">
        <v>20</v>
      </c>
      <c r="L113" s="33"/>
      <c r="M113" s="140" t="s">
        <v>20</v>
      </c>
      <c r="N113" s="141" t="s">
        <v>51</v>
      </c>
      <c r="P113" s="142">
        <f t="shared" si="11"/>
        <v>0</v>
      </c>
      <c r="Q113" s="142">
        <v>0</v>
      </c>
      <c r="R113" s="142">
        <f t="shared" si="12"/>
        <v>0</v>
      </c>
      <c r="S113" s="142">
        <v>0</v>
      </c>
      <c r="T113" s="143">
        <f t="shared" si="13"/>
        <v>0</v>
      </c>
      <c r="AR113" s="144" t="s">
        <v>199</v>
      </c>
      <c r="AT113" s="144" t="s">
        <v>194</v>
      </c>
      <c r="AU113" s="144" t="s">
        <v>89</v>
      </c>
      <c r="AY113" s="18" t="s">
        <v>192</v>
      </c>
      <c r="BE113" s="145">
        <f t="shared" si="14"/>
        <v>0</v>
      </c>
      <c r="BF113" s="145">
        <f t="shared" si="15"/>
        <v>0</v>
      </c>
      <c r="BG113" s="145">
        <f t="shared" si="16"/>
        <v>0</v>
      </c>
      <c r="BH113" s="145">
        <f t="shared" si="17"/>
        <v>0</v>
      </c>
      <c r="BI113" s="145">
        <f t="shared" si="18"/>
        <v>0</v>
      </c>
      <c r="BJ113" s="18" t="s">
        <v>22</v>
      </c>
      <c r="BK113" s="145">
        <f t="shared" si="19"/>
        <v>0</v>
      </c>
      <c r="BL113" s="18" t="s">
        <v>199</v>
      </c>
      <c r="BM113" s="144" t="s">
        <v>848</v>
      </c>
    </row>
    <row r="114" spans="2:65" s="1" customFormat="1" ht="16.5" customHeight="1" x14ac:dyDescent="0.2">
      <c r="B114" s="33"/>
      <c r="C114" s="133" t="s">
        <v>545</v>
      </c>
      <c r="D114" s="133" t="s">
        <v>194</v>
      </c>
      <c r="E114" s="134" t="s">
        <v>8308</v>
      </c>
      <c r="F114" s="135" t="s">
        <v>8309</v>
      </c>
      <c r="G114" s="136" t="s">
        <v>5598</v>
      </c>
      <c r="H114" s="137">
        <v>1</v>
      </c>
      <c r="I114" s="138"/>
      <c r="J114" s="139">
        <f t="shared" si="10"/>
        <v>0</v>
      </c>
      <c r="K114" s="135" t="s">
        <v>20</v>
      </c>
      <c r="L114" s="33"/>
      <c r="M114" s="140" t="s">
        <v>20</v>
      </c>
      <c r="N114" s="141" t="s">
        <v>51</v>
      </c>
      <c r="P114" s="142">
        <f t="shared" si="11"/>
        <v>0</v>
      </c>
      <c r="Q114" s="142">
        <v>0</v>
      </c>
      <c r="R114" s="142">
        <f t="shared" si="12"/>
        <v>0</v>
      </c>
      <c r="S114" s="142">
        <v>0</v>
      </c>
      <c r="T114" s="143">
        <f t="shared" si="13"/>
        <v>0</v>
      </c>
      <c r="AR114" s="144" t="s">
        <v>199</v>
      </c>
      <c r="AT114" s="144" t="s">
        <v>194</v>
      </c>
      <c r="AU114" s="144" t="s">
        <v>89</v>
      </c>
      <c r="AY114" s="18" t="s">
        <v>192</v>
      </c>
      <c r="BE114" s="145">
        <f t="shared" si="14"/>
        <v>0</v>
      </c>
      <c r="BF114" s="145">
        <f t="shared" si="15"/>
        <v>0</v>
      </c>
      <c r="BG114" s="145">
        <f t="shared" si="16"/>
        <v>0</v>
      </c>
      <c r="BH114" s="145">
        <f t="shared" si="17"/>
        <v>0</v>
      </c>
      <c r="BI114" s="145">
        <f t="shared" si="18"/>
        <v>0</v>
      </c>
      <c r="BJ114" s="18" t="s">
        <v>22</v>
      </c>
      <c r="BK114" s="145">
        <f t="shared" si="19"/>
        <v>0</v>
      </c>
      <c r="BL114" s="18" t="s">
        <v>199</v>
      </c>
      <c r="BM114" s="144" t="s">
        <v>866</v>
      </c>
    </row>
    <row r="115" spans="2:65" s="11" customFormat="1" ht="22.8" customHeight="1" x14ac:dyDescent="0.25">
      <c r="B115" s="121"/>
      <c r="D115" s="122" t="s">
        <v>79</v>
      </c>
      <c r="E115" s="131" t="s">
        <v>8310</v>
      </c>
      <c r="F115" s="131" t="s">
        <v>8311</v>
      </c>
      <c r="I115" s="124"/>
      <c r="J115" s="132">
        <f>BK115</f>
        <v>0</v>
      </c>
      <c r="L115" s="121"/>
      <c r="M115" s="126"/>
      <c r="P115" s="127">
        <f>SUM(P116:P124)</f>
        <v>0</v>
      </c>
      <c r="R115" s="127">
        <f>SUM(R116:R124)</f>
        <v>0</v>
      </c>
      <c r="T115" s="128">
        <f>SUM(T116:T124)</f>
        <v>0</v>
      </c>
      <c r="AR115" s="122" t="s">
        <v>22</v>
      </c>
      <c r="AT115" s="129" t="s">
        <v>79</v>
      </c>
      <c r="AU115" s="129" t="s">
        <v>22</v>
      </c>
      <c r="AY115" s="122" t="s">
        <v>192</v>
      </c>
      <c r="BK115" s="130">
        <f>SUM(BK116:BK124)</f>
        <v>0</v>
      </c>
    </row>
    <row r="116" spans="2:65" s="1" customFormat="1" ht="21.75" customHeight="1" x14ac:dyDescent="0.2">
      <c r="B116" s="33"/>
      <c r="C116" s="133" t="s">
        <v>554</v>
      </c>
      <c r="D116" s="133" t="s">
        <v>194</v>
      </c>
      <c r="E116" s="134" t="s">
        <v>8312</v>
      </c>
      <c r="F116" s="135" t="s">
        <v>8313</v>
      </c>
      <c r="G116" s="136" t="s">
        <v>869</v>
      </c>
      <c r="H116" s="137">
        <v>6</v>
      </c>
      <c r="I116" s="138"/>
      <c r="J116" s="139">
        <f t="shared" ref="J116:J124" si="20">ROUND(I116*H116,2)</f>
        <v>0</v>
      </c>
      <c r="K116" s="135" t="s">
        <v>20</v>
      </c>
      <c r="L116" s="33"/>
      <c r="M116" s="140" t="s">
        <v>20</v>
      </c>
      <c r="N116" s="141" t="s">
        <v>51</v>
      </c>
      <c r="P116" s="142">
        <f t="shared" ref="P116:P124" si="21">O116*H116</f>
        <v>0</v>
      </c>
      <c r="Q116" s="142">
        <v>0</v>
      </c>
      <c r="R116" s="142">
        <f t="shared" ref="R116:R124" si="22">Q116*H116</f>
        <v>0</v>
      </c>
      <c r="S116" s="142">
        <v>0</v>
      </c>
      <c r="T116" s="143">
        <f t="shared" ref="T116:T124" si="23">S116*H116</f>
        <v>0</v>
      </c>
      <c r="AR116" s="144" t="s">
        <v>199</v>
      </c>
      <c r="AT116" s="144" t="s">
        <v>194</v>
      </c>
      <c r="AU116" s="144" t="s">
        <v>89</v>
      </c>
      <c r="AY116" s="18" t="s">
        <v>192</v>
      </c>
      <c r="BE116" s="145">
        <f t="shared" ref="BE116:BE124" si="24">IF(N116="základní",J116,0)</f>
        <v>0</v>
      </c>
      <c r="BF116" s="145">
        <f t="shared" ref="BF116:BF124" si="25">IF(N116="snížená",J116,0)</f>
        <v>0</v>
      </c>
      <c r="BG116" s="145">
        <f t="shared" ref="BG116:BG124" si="26">IF(N116="zákl. přenesená",J116,0)</f>
        <v>0</v>
      </c>
      <c r="BH116" s="145">
        <f t="shared" ref="BH116:BH124" si="27">IF(N116="sníž. přenesená",J116,0)</f>
        <v>0</v>
      </c>
      <c r="BI116" s="145">
        <f t="shared" ref="BI116:BI124" si="28">IF(N116="nulová",J116,0)</f>
        <v>0</v>
      </c>
      <c r="BJ116" s="18" t="s">
        <v>22</v>
      </c>
      <c r="BK116" s="145">
        <f t="shared" ref="BK116:BK124" si="29">ROUND(I116*H116,2)</f>
        <v>0</v>
      </c>
      <c r="BL116" s="18" t="s">
        <v>199</v>
      </c>
      <c r="BM116" s="144" t="s">
        <v>875</v>
      </c>
    </row>
    <row r="117" spans="2:65" s="1" customFormat="1" ht="21.75" customHeight="1" x14ac:dyDescent="0.2">
      <c r="B117" s="33"/>
      <c r="C117" s="133" t="s">
        <v>560</v>
      </c>
      <c r="D117" s="133" t="s">
        <v>194</v>
      </c>
      <c r="E117" s="134" t="s">
        <v>8314</v>
      </c>
      <c r="F117" s="135" t="s">
        <v>8315</v>
      </c>
      <c r="G117" s="136" t="s">
        <v>869</v>
      </c>
      <c r="H117" s="137">
        <v>10</v>
      </c>
      <c r="I117" s="138"/>
      <c r="J117" s="139">
        <f t="shared" si="20"/>
        <v>0</v>
      </c>
      <c r="K117" s="135" t="s">
        <v>20</v>
      </c>
      <c r="L117" s="33"/>
      <c r="M117" s="140" t="s">
        <v>20</v>
      </c>
      <c r="N117" s="141" t="s">
        <v>51</v>
      </c>
      <c r="P117" s="142">
        <f t="shared" si="21"/>
        <v>0</v>
      </c>
      <c r="Q117" s="142">
        <v>0</v>
      </c>
      <c r="R117" s="142">
        <f t="shared" si="22"/>
        <v>0</v>
      </c>
      <c r="S117" s="142">
        <v>0</v>
      </c>
      <c r="T117" s="143">
        <f t="shared" si="23"/>
        <v>0</v>
      </c>
      <c r="AR117" s="144" t="s">
        <v>199</v>
      </c>
      <c r="AT117" s="144" t="s">
        <v>194</v>
      </c>
      <c r="AU117" s="144" t="s">
        <v>89</v>
      </c>
      <c r="AY117" s="18" t="s">
        <v>192</v>
      </c>
      <c r="BE117" s="145">
        <f t="shared" si="24"/>
        <v>0</v>
      </c>
      <c r="BF117" s="145">
        <f t="shared" si="25"/>
        <v>0</v>
      </c>
      <c r="BG117" s="145">
        <f t="shared" si="26"/>
        <v>0</v>
      </c>
      <c r="BH117" s="145">
        <f t="shared" si="27"/>
        <v>0</v>
      </c>
      <c r="BI117" s="145">
        <f t="shared" si="28"/>
        <v>0</v>
      </c>
      <c r="BJ117" s="18" t="s">
        <v>22</v>
      </c>
      <c r="BK117" s="145">
        <f t="shared" si="29"/>
        <v>0</v>
      </c>
      <c r="BL117" s="18" t="s">
        <v>199</v>
      </c>
      <c r="BM117" s="144" t="s">
        <v>885</v>
      </c>
    </row>
    <row r="118" spans="2:65" s="1" customFormat="1" ht="16.5" customHeight="1" x14ac:dyDescent="0.2">
      <c r="B118" s="33"/>
      <c r="C118" s="133" t="s">
        <v>566</v>
      </c>
      <c r="D118" s="133" t="s">
        <v>194</v>
      </c>
      <c r="E118" s="134" t="s">
        <v>8316</v>
      </c>
      <c r="F118" s="135" t="s">
        <v>8317</v>
      </c>
      <c r="G118" s="136" t="s">
        <v>869</v>
      </c>
      <c r="H118" s="137">
        <v>45</v>
      </c>
      <c r="I118" s="138"/>
      <c r="J118" s="139">
        <f t="shared" si="20"/>
        <v>0</v>
      </c>
      <c r="K118" s="135" t="s">
        <v>20</v>
      </c>
      <c r="L118" s="33"/>
      <c r="M118" s="140" t="s">
        <v>20</v>
      </c>
      <c r="N118" s="141" t="s">
        <v>51</v>
      </c>
      <c r="P118" s="142">
        <f t="shared" si="21"/>
        <v>0</v>
      </c>
      <c r="Q118" s="142">
        <v>0</v>
      </c>
      <c r="R118" s="142">
        <f t="shared" si="22"/>
        <v>0</v>
      </c>
      <c r="S118" s="142">
        <v>0</v>
      </c>
      <c r="T118" s="143">
        <f t="shared" si="23"/>
        <v>0</v>
      </c>
      <c r="AR118" s="144" t="s">
        <v>199</v>
      </c>
      <c r="AT118" s="144" t="s">
        <v>194</v>
      </c>
      <c r="AU118" s="144" t="s">
        <v>89</v>
      </c>
      <c r="AY118" s="18" t="s">
        <v>192</v>
      </c>
      <c r="BE118" s="145">
        <f t="shared" si="24"/>
        <v>0</v>
      </c>
      <c r="BF118" s="145">
        <f t="shared" si="25"/>
        <v>0</v>
      </c>
      <c r="BG118" s="145">
        <f t="shared" si="26"/>
        <v>0</v>
      </c>
      <c r="BH118" s="145">
        <f t="shared" si="27"/>
        <v>0</v>
      </c>
      <c r="BI118" s="145">
        <f t="shared" si="28"/>
        <v>0</v>
      </c>
      <c r="BJ118" s="18" t="s">
        <v>22</v>
      </c>
      <c r="BK118" s="145">
        <f t="shared" si="29"/>
        <v>0</v>
      </c>
      <c r="BL118" s="18" t="s">
        <v>199</v>
      </c>
      <c r="BM118" s="144" t="s">
        <v>1895</v>
      </c>
    </row>
    <row r="119" spans="2:65" s="1" customFormat="1" ht="16.5" customHeight="1" x14ac:dyDescent="0.2">
      <c r="B119" s="33"/>
      <c r="C119" s="133" t="s">
        <v>573</v>
      </c>
      <c r="D119" s="133" t="s">
        <v>194</v>
      </c>
      <c r="E119" s="134" t="s">
        <v>8318</v>
      </c>
      <c r="F119" s="135" t="s">
        <v>8319</v>
      </c>
      <c r="G119" s="136" t="s">
        <v>869</v>
      </c>
      <c r="H119" s="137">
        <v>1</v>
      </c>
      <c r="I119" s="138"/>
      <c r="J119" s="139">
        <f t="shared" si="20"/>
        <v>0</v>
      </c>
      <c r="K119" s="135" t="s">
        <v>20</v>
      </c>
      <c r="L119" s="33"/>
      <c r="M119" s="140" t="s">
        <v>20</v>
      </c>
      <c r="N119" s="141" t="s">
        <v>51</v>
      </c>
      <c r="P119" s="142">
        <f t="shared" si="21"/>
        <v>0</v>
      </c>
      <c r="Q119" s="142">
        <v>0</v>
      </c>
      <c r="R119" s="142">
        <f t="shared" si="22"/>
        <v>0</v>
      </c>
      <c r="S119" s="142">
        <v>0</v>
      </c>
      <c r="T119" s="143">
        <f t="shared" si="23"/>
        <v>0</v>
      </c>
      <c r="AR119" s="144" t="s">
        <v>199</v>
      </c>
      <c r="AT119" s="144" t="s">
        <v>194</v>
      </c>
      <c r="AU119" s="144" t="s">
        <v>89</v>
      </c>
      <c r="AY119" s="18" t="s">
        <v>192</v>
      </c>
      <c r="BE119" s="145">
        <f t="shared" si="24"/>
        <v>0</v>
      </c>
      <c r="BF119" s="145">
        <f t="shared" si="25"/>
        <v>0</v>
      </c>
      <c r="BG119" s="145">
        <f t="shared" si="26"/>
        <v>0</v>
      </c>
      <c r="BH119" s="145">
        <f t="shared" si="27"/>
        <v>0</v>
      </c>
      <c r="BI119" s="145">
        <f t="shared" si="28"/>
        <v>0</v>
      </c>
      <c r="BJ119" s="18" t="s">
        <v>22</v>
      </c>
      <c r="BK119" s="145">
        <f t="shared" si="29"/>
        <v>0</v>
      </c>
      <c r="BL119" s="18" t="s">
        <v>199</v>
      </c>
      <c r="BM119" s="144" t="s">
        <v>913</v>
      </c>
    </row>
    <row r="120" spans="2:65" s="1" customFormat="1" ht="16.5" customHeight="1" x14ac:dyDescent="0.2">
      <c r="B120" s="33"/>
      <c r="C120" s="133" t="s">
        <v>580</v>
      </c>
      <c r="D120" s="133" t="s">
        <v>194</v>
      </c>
      <c r="E120" s="134" t="s">
        <v>8320</v>
      </c>
      <c r="F120" s="135" t="s">
        <v>8321</v>
      </c>
      <c r="G120" s="136" t="s">
        <v>234</v>
      </c>
      <c r="H120" s="137">
        <v>70</v>
      </c>
      <c r="I120" s="138"/>
      <c r="J120" s="139">
        <f t="shared" si="20"/>
        <v>0</v>
      </c>
      <c r="K120" s="135" t="s">
        <v>20</v>
      </c>
      <c r="L120" s="33"/>
      <c r="M120" s="140" t="s">
        <v>20</v>
      </c>
      <c r="N120" s="141" t="s">
        <v>51</v>
      </c>
      <c r="P120" s="142">
        <f t="shared" si="21"/>
        <v>0</v>
      </c>
      <c r="Q120" s="142">
        <v>0</v>
      </c>
      <c r="R120" s="142">
        <f t="shared" si="22"/>
        <v>0</v>
      </c>
      <c r="S120" s="142">
        <v>0</v>
      </c>
      <c r="T120" s="143">
        <f t="shared" si="23"/>
        <v>0</v>
      </c>
      <c r="AR120" s="144" t="s">
        <v>199</v>
      </c>
      <c r="AT120" s="144" t="s">
        <v>194</v>
      </c>
      <c r="AU120" s="144" t="s">
        <v>89</v>
      </c>
      <c r="AY120" s="18" t="s">
        <v>192</v>
      </c>
      <c r="BE120" s="145">
        <f t="shared" si="24"/>
        <v>0</v>
      </c>
      <c r="BF120" s="145">
        <f t="shared" si="25"/>
        <v>0</v>
      </c>
      <c r="BG120" s="145">
        <f t="shared" si="26"/>
        <v>0</v>
      </c>
      <c r="BH120" s="145">
        <f t="shared" si="27"/>
        <v>0</v>
      </c>
      <c r="BI120" s="145">
        <f t="shared" si="28"/>
        <v>0</v>
      </c>
      <c r="BJ120" s="18" t="s">
        <v>22</v>
      </c>
      <c r="BK120" s="145">
        <f t="shared" si="29"/>
        <v>0</v>
      </c>
      <c r="BL120" s="18" t="s">
        <v>199</v>
      </c>
      <c r="BM120" s="144" t="s">
        <v>924</v>
      </c>
    </row>
    <row r="121" spans="2:65" s="1" customFormat="1" ht="16.5" customHeight="1" x14ac:dyDescent="0.2">
      <c r="B121" s="33"/>
      <c r="C121" s="133" t="s">
        <v>586</v>
      </c>
      <c r="D121" s="133" t="s">
        <v>194</v>
      </c>
      <c r="E121" s="134" t="s">
        <v>8322</v>
      </c>
      <c r="F121" s="135" t="s">
        <v>8323</v>
      </c>
      <c r="G121" s="136" t="s">
        <v>869</v>
      </c>
      <c r="H121" s="137">
        <v>300</v>
      </c>
      <c r="I121" s="138"/>
      <c r="J121" s="139">
        <f t="shared" si="20"/>
        <v>0</v>
      </c>
      <c r="K121" s="135" t="s">
        <v>20</v>
      </c>
      <c r="L121" s="33"/>
      <c r="M121" s="140" t="s">
        <v>20</v>
      </c>
      <c r="N121" s="141" t="s">
        <v>51</v>
      </c>
      <c r="P121" s="142">
        <f t="shared" si="21"/>
        <v>0</v>
      </c>
      <c r="Q121" s="142">
        <v>0</v>
      </c>
      <c r="R121" s="142">
        <f t="shared" si="22"/>
        <v>0</v>
      </c>
      <c r="S121" s="142">
        <v>0</v>
      </c>
      <c r="T121" s="143">
        <f t="shared" si="23"/>
        <v>0</v>
      </c>
      <c r="AR121" s="144" t="s">
        <v>199</v>
      </c>
      <c r="AT121" s="144" t="s">
        <v>194</v>
      </c>
      <c r="AU121" s="144" t="s">
        <v>89</v>
      </c>
      <c r="AY121" s="18" t="s">
        <v>192</v>
      </c>
      <c r="BE121" s="145">
        <f t="shared" si="24"/>
        <v>0</v>
      </c>
      <c r="BF121" s="145">
        <f t="shared" si="25"/>
        <v>0</v>
      </c>
      <c r="BG121" s="145">
        <f t="shared" si="26"/>
        <v>0</v>
      </c>
      <c r="BH121" s="145">
        <f t="shared" si="27"/>
        <v>0</v>
      </c>
      <c r="BI121" s="145">
        <f t="shared" si="28"/>
        <v>0</v>
      </c>
      <c r="BJ121" s="18" t="s">
        <v>22</v>
      </c>
      <c r="BK121" s="145">
        <f t="shared" si="29"/>
        <v>0</v>
      </c>
      <c r="BL121" s="18" t="s">
        <v>199</v>
      </c>
      <c r="BM121" s="144" t="s">
        <v>956</v>
      </c>
    </row>
    <row r="122" spans="2:65" s="1" customFormat="1" ht="16.5" customHeight="1" x14ac:dyDescent="0.2">
      <c r="B122" s="33"/>
      <c r="C122" s="133" t="s">
        <v>592</v>
      </c>
      <c r="D122" s="133" t="s">
        <v>194</v>
      </c>
      <c r="E122" s="134" t="s">
        <v>8324</v>
      </c>
      <c r="F122" s="135" t="s">
        <v>8325</v>
      </c>
      <c r="G122" s="136" t="s">
        <v>5598</v>
      </c>
      <c r="H122" s="137">
        <v>1</v>
      </c>
      <c r="I122" s="138"/>
      <c r="J122" s="139">
        <f t="shared" si="20"/>
        <v>0</v>
      </c>
      <c r="K122" s="135" t="s">
        <v>20</v>
      </c>
      <c r="L122" s="33"/>
      <c r="M122" s="140" t="s">
        <v>20</v>
      </c>
      <c r="N122" s="141" t="s">
        <v>51</v>
      </c>
      <c r="P122" s="142">
        <f t="shared" si="21"/>
        <v>0</v>
      </c>
      <c r="Q122" s="142">
        <v>0</v>
      </c>
      <c r="R122" s="142">
        <f t="shared" si="22"/>
        <v>0</v>
      </c>
      <c r="S122" s="142">
        <v>0</v>
      </c>
      <c r="T122" s="143">
        <f t="shared" si="23"/>
        <v>0</v>
      </c>
      <c r="AR122" s="144" t="s">
        <v>199</v>
      </c>
      <c r="AT122" s="144" t="s">
        <v>194</v>
      </c>
      <c r="AU122" s="144" t="s">
        <v>89</v>
      </c>
      <c r="AY122" s="18" t="s">
        <v>192</v>
      </c>
      <c r="BE122" s="145">
        <f t="shared" si="24"/>
        <v>0</v>
      </c>
      <c r="BF122" s="145">
        <f t="shared" si="25"/>
        <v>0</v>
      </c>
      <c r="BG122" s="145">
        <f t="shared" si="26"/>
        <v>0</v>
      </c>
      <c r="BH122" s="145">
        <f t="shared" si="27"/>
        <v>0</v>
      </c>
      <c r="BI122" s="145">
        <f t="shared" si="28"/>
        <v>0</v>
      </c>
      <c r="BJ122" s="18" t="s">
        <v>22</v>
      </c>
      <c r="BK122" s="145">
        <f t="shared" si="29"/>
        <v>0</v>
      </c>
      <c r="BL122" s="18" t="s">
        <v>199</v>
      </c>
      <c r="BM122" s="144" t="s">
        <v>988</v>
      </c>
    </row>
    <row r="123" spans="2:65" s="1" customFormat="1" ht="16.5" customHeight="1" x14ac:dyDescent="0.2">
      <c r="B123" s="33"/>
      <c r="C123" s="133" t="s">
        <v>598</v>
      </c>
      <c r="D123" s="133" t="s">
        <v>194</v>
      </c>
      <c r="E123" s="134" t="s">
        <v>8326</v>
      </c>
      <c r="F123" s="135" t="s">
        <v>8327</v>
      </c>
      <c r="G123" s="136" t="s">
        <v>869</v>
      </c>
      <c r="H123" s="137">
        <v>1</v>
      </c>
      <c r="I123" s="138"/>
      <c r="J123" s="139">
        <f t="shared" si="20"/>
        <v>0</v>
      </c>
      <c r="K123" s="135" t="s">
        <v>20</v>
      </c>
      <c r="L123" s="33"/>
      <c r="M123" s="140" t="s">
        <v>20</v>
      </c>
      <c r="N123" s="141" t="s">
        <v>51</v>
      </c>
      <c r="P123" s="142">
        <f t="shared" si="21"/>
        <v>0</v>
      </c>
      <c r="Q123" s="142">
        <v>0</v>
      </c>
      <c r="R123" s="142">
        <f t="shared" si="22"/>
        <v>0</v>
      </c>
      <c r="S123" s="142">
        <v>0</v>
      </c>
      <c r="T123" s="143">
        <f t="shared" si="23"/>
        <v>0</v>
      </c>
      <c r="AR123" s="144" t="s">
        <v>199</v>
      </c>
      <c r="AT123" s="144" t="s">
        <v>194</v>
      </c>
      <c r="AU123" s="144" t="s">
        <v>89</v>
      </c>
      <c r="AY123" s="18" t="s">
        <v>192</v>
      </c>
      <c r="BE123" s="145">
        <f t="shared" si="24"/>
        <v>0</v>
      </c>
      <c r="BF123" s="145">
        <f t="shared" si="25"/>
        <v>0</v>
      </c>
      <c r="BG123" s="145">
        <f t="shared" si="26"/>
        <v>0</v>
      </c>
      <c r="BH123" s="145">
        <f t="shared" si="27"/>
        <v>0</v>
      </c>
      <c r="BI123" s="145">
        <f t="shared" si="28"/>
        <v>0</v>
      </c>
      <c r="BJ123" s="18" t="s">
        <v>22</v>
      </c>
      <c r="BK123" s="145">
        <f t="shared" si="29"/>
        <v>0</v>
      </c>
      <c r="BL123" s="18" t="s">
        <v>199</v>
      </c>
      <c r="BM123" s="144" t="s">
        <v>1015</v>
      </c>
    </row>
    <row r="124" spans="2:65" s="1" customFormat="1" ht="16.5" customHeight="1" x14ac:dyDescent="0.2">
      <c r="B124" s="33"/>
      <c r="C124" s="133" t="s">
        <v>615</v>
      </c>
      <c r="D124" s="133" t="s">
        <v>194</v>
      </c>
      <c r="E124" s="134" t="s">
        <v>8328</v>
      </c>
      <c r="F124" s="135" t="s">
        <v>8329</v>
      </c>
      <c r="G124" s="136" t="s">
        <v>5598</v>
      </c>
      <c r="H124" s="137">
        <v>1</v>
      </c>
      <c r="I124" s="138"/>
      <c r="J124" s="139">
        <f t="shared" si="20"/>
        <v>0</v>
      </c>
      <c r="K124" s="135" t="s">
        <v>20</v>
      </c>
      <c r="L124" s="33"/>
      <c r="M124" s="140" t="s">
        <v>20</v>
      </c>
      <c r="N124" s="141" t="s">
        <v>51</v>
      </c>
      <c r="P124" s="142">
        <f t="shared" si="21"/>
        <v>0</v>
      </c>
      <c r="Q124" s="142">
        <v>0</v>
      </c>
      <c r="R124" s="142">
        <f t="shared" si="22"/>
        <v>0</v>
      </c>
      <c r="S124" s="142">
        <v>0</v>
      </c>
      <c r="T124" s="143">
        <f t="shared" si="23"/>
        <v>0</v>
      </c>
      <c r="AR124" s="144" t="s">
        <v>199</v>
      </c>
      <c r="AT124" s="144" t="s">
        <v>194</v>
      </c>
      <c r="AU124" s="144" t="s">
        <v>89</v>
      </c>
      <c r="AY124" s="18" t="s">
        <v>192</v>
      </c>
      <c r="BE124" s="145">
        <f t="shared" si="24"/>
        <v>0</v>
      </c>
      <c r="BF124" s="145">
        <f t="shared" si="25"/>
        <v>0</v>
      </c>
      <c r="BG124" s="145">
        <f t="shared" si="26"/>
        <v>0</v>
      </c>
      <c r="BH124" s="145">
        <f t="shared" si="27"/>
        <v>0</v>
      </c>
      <c r="BI124" s="145">
        <f t="shared" si="28"/>
        <v>0</v>
      </c>
      <c r="BJ124" s="18" t="s">
        <v>22</v>
      </c>
      <c r="BK124" s="145">
        <f t="shared" si="29"/>
        <v>0</v>
      </c>
      <c r="BL124" s="18" t="s">
        <v>199</v>
      </c>
      <c r="BM124" s="144" t="s">
        <v>1052</v>
      </c>
    </row>
    <row r="125" spans="2:65" s="11" customFormat="1" ht="22.8" customHeight="1" x14ac:dyDescent="0.25">
      <c r="B125" s="121"/>
      <c r="D125" s="122" t="s">
        <v>79</v>
      </c>
      <c r="E125" s="131" t="s">
        <v>8330</v>
      </c>
      <c r="F125" s="131" t="s">
        <v>8331</v>
      </c>
      <c r="I125" s="124"/>
      <c r="J125" s="132">
        <f>BK125</f>
        <v>0</v>
      </c>
      <c r="L125" s="121"/>
      <c r="M125" s="126"/>
      <c r="P125" s="127">
        <f>SUM(P126:P140)</f>
        <v>0</v>
      </c>
      <c r="R125" s="127">
        <f>SUM(R126:R140)</f>
        <v>0</v>
      </c>
      <c r="T125" s="128">
        <f>SUM(T126:T140)</f>
        <v>0</v>
      </c>
      <c r="AR125" s="122" t="s">
        <v>22</v>
      </c>
      <c r="AT125" s="129" t="s">
        <v>79</v>
      </c>
      <c r="AU125" s="129" t="s">
        <v>22</v>
      </c>
      <c r="AY125" s="122" t="s">
        <v>192</v>
      </c>
      <c r="BK125" s="130">
        <f>SUM(BK126:BK140)</f>
        <v>0</v>
      </c>
    </row>
    <row r="126" spans="2:65" s="1" customFormat="1" ht="21.75" customHeight="1" x14ac:dyDescent="0.2">
      <c r="B126" s="33"/>
      <c r="C126" s="133" t="s">
        <v>622</v>
      </c>
      <c r="D126" s="133" t="s">
        <v>194</v>
      </c>
      <c r="E126" s="134" t="s">
        <v>8332</v>
      </c>
      <c r="F126" s="135" t="s">
        <v>8333</v>
      </c>
      <c r="G126" s="136" t="s">
        <v>869</v>
      </c>
      <c r="H126" s="137">
        <v>6</v>
      </c>
      <c r="I126" s="138"/>
      <c r="J126" s="139">
        <f t="shared" ref="J126:J140" si="30">ROUND(I126*H126,2)</f>
        <v>0</v>
      </c>
      <c r="K126" s="135" t="s">
        <v>20</v>
      </c>
      <c r="L126" s="33"/>
      <c r="M126" s="140" t="s">
        <v>20</v>
      </c>
      <c r="N126" s="141" t="s">
        <v>51</v>
      </c>
      <c r="P126" s="142">
        <f t="shared" ref="P126:P140" si="31">O126*H126</f>
        <v>0</v>
      </c>
      <c r="Q126" s="142">
        <v>0</v>
      </c>
      <c r="R126" s="142">
        <f t="shared" ref="R126:R140" si="32">Q126*H126</f>
        <v>0</v>
      </c>
      <c r="S126" s="142">
        <v>0</v>
      </c>
      <c r="T126" s="143">
        <f t="shared" ref="T126:T140" si="33">S126*H126</f>
        <v>0</v>
      </c>
      <c r="AR126" s="144" t="s">
        <v>199</v>
      </c>
      <c r="AT126" s="144" t="s">
        <v>194</v>
      </c>
      <c r="AU126" s="144" t="s">
        <v>89</v>
      </c>
      <c r="AY126" s="18" t="s">
        <v>192</v>
      </c>
      <c r="BE126" s="145">
        <f t="shared" ref="BE126:BE140" si="34">IF(N126="základní",J126,0)</f>
        <v>0</v>
      </c>
      <c r="BF126" s="145">
        <f t="shared" ref="BF126:BF140" si="35">IF(N126="snížená",J126,0)</f>
        <v>0</v>
      </c>
      <c r="BG126" s="145">
        <f t="shared" ref="BG126:BG140" si="36">IF(N126="zákl. přenesená",J126,0)</f>
        <v>0</v>
      </c>
      <c r="BH126" s="145">
        <f t="shared" ref="BH126:BH140" si="37">IF(N126="sníž. přenesená",J126,0)</f>
        <v>0</v>
      </c>
      <c r="BI126" s="145">
        <f t="shared" ref="BI126:BI140" si="38">IF(N126="nulová",J126,0)</f>
        <v>0</v>
      </c>
      <c r="BJ126" s="18" t="s">
        <v>22</v>
      </c>
      <c r="BK126" s="145">
        <f t="shared" ref="BK126:BK140" si="39">ROUND(I126*H126,2)</f>
        <v>0</v>
      </c>
      <c r="BL126" s="18" t="s">
        <v>199</v>
      </c>
      <c r="BM126" s="144" t="s">
        <v>28</v>
      </c>
    </row>
    <row r="127" spans="2:65" s="1" customFormat="1" ht="16.5" customHeight="1" x14ac:dyDescent="0.2">
      <c r="B127" s="33"/>
      <c r="C127" s="133" t="s">
        <v>632</v>
      </c>
      <c r="D127" s="133" t="s">
        <v>194</v>
      </c>
      <c r="E127" s="134" t="s">
        <v>8334</v>
      </c>
      <c r="F127" s="135" t="s">
        <v>8335</v>
      </c>
      <c r="G127" s="136" t="s">
        <v>269</v>
      </c>
      <c r="H127" s="137">
        <v>15</v>
      </c>
      <c r="I127" s="138"/>
      <c r="J127" s="139">
        <f t="shared" si="30"/>
        <v>0</v>
      </c>
      <c r="K127" s="135" t="s">
        <v>20</v>
      </c>
      <c r="L127" s="33"/>
      <c r="M127" s="140" t="s">
        <v>20</v>
      </c>
      <c r="N127" s="141" t="s">
        <v>51</v>
      </c>
      <c r="P127" s="142">
        <f t="shared" si="31"/>
        <v>0</v>
      </c>
      <c r="Q127" s="142">
        <v>0</v>
      </c>
      <c r="R127" s="142">
        <f t="shared" si="32"/>
        <v>0</v>
      </c>
      <c r="S127" s="142">
        <v>0</v>
      </c>
      <c r="T127" s="143">
        <f t="shared" si="33"/>
        <v>0</v>
      </c>
      <c r="AR127" s="144" t="s">
        <v>199</v>
      </c>
      <c r="AT127" s="144" t="s">
        <v>194</v>
      </c>
      <c r="AU127" s="144" t="s">
        <v>89</v>
      </c>
      <c r="AY127" s="18" t="s">
        <v>192</v>
      </c>
      <c r="BE127" s="145">
        <f t="shared" si="34"/>
        <v>0</v>
      </c>
      <c r="BF127" s="145">
        <f t="shared" si="35"/>
        <v>0</v>
      </c>
      <c r="BG127" s="145">
        <f t="shared" si="36"/>
        <v>0</v>
      </c>
      <c r="BH127" s="145">
        <f t="shared" si="37"/>
        <v>0</v>
      </c>
      <c r="BI127" s="145">
        <f t="shared" si="38"/>
        <v>0</v>
      </c>
      <c r="BJ127" s="18" t="s">
        <v>22</v>
      </c>
      <c r="BK127" s="145">
        <f t="shared" si="39"/>
        <v>0</v>
      </c>
      <c r="BL127" s="18" t="s">
        <v>199</v>
      </c>
      <c r="BM127" s="144" t="s">
        <v>1096</v>
      </c>
    </row>
    <row r="128" spans="2:65" s="1" customFormat="1" ht="16.5" customHeight="1" x14ac:dyDescent="0.2">
      <c r="B128" s="33"/>
      <c r="C128" s="133" t="s">
        <v>641</v>
      </c>
      <c r="D128" s="133" t="s">
        <v>194</v>
      </c>
      <c r="E128" s="134" t="s">
        <v>8336</v>
      </c>
      <c r="F128" s="135" t="s">
        <v>8337</v>
      </c>
      <c r="G128" s="136" t="s">
        <v>869</v>
      </c>
      <c r="H128" s="137">
        <v>60</v>
      </c>
      <c r="I128" s="138"/>
      <c r="J128" s="139">
        <f t="shared" si="30"/>
        <v>0</v>
      </c>
      <c r="K128" s="135" t="s">
        <v>20</v>
      </c>
      <c r="L128" s="33"/>
      <c r="M128" s="140" t="s">
        <v>20</v>
      </c>
      <c r="N128" s="141" t="s">
        <v>51</v>
      </c>
      <c r="P128" s="142">
        <f t="shared" si="31"/>
        <v>0</v>
      </c>
      <c r="Q128" s="142">
        <v>0</v>
      </c>
      <c r="R128" s="142">
        <f t="shared" si="32"/>
        <v>0</v>
      </c>
      <c r="S128" s="142">
        <v>0</v>
      </c>
      <c r="T128" s="143">
        <f t="shared" si="33"/>
        <v>0</v>
      </c>
      <c r="AR128" s="144" t="s">
        <v>199</v>
      </c>
      <c r="AT128" s="144" t="s">
        <v>194</v>
      </c>
      <c r="AU128" s="144" t="s">
        <v>89</v>
      </c>
      <c r="AY128" s="18" t="s">
        <v>192</v>
      </c>
      <c r="BE128" s="145">
        <f t="shared" si="34"/>
        <v>0</v>
      </c>
      <c r="BF128" s="145">
        <f t="shared" si="35"/>
        <v>0</v>
      </c>
      <c r="BG128" s="145">
        <f t="shared" si="36"/>
        <v>0</v>
      </c>
      <c r="BH128" s="145">
        <f t="shared" si="37"/>
        <v>0</v>
      </c>
      <c r="BI128" s="145">
        <f t="shared" si="38"/>
        <v>0</v>
      </c>
      <c r="BJ128" s="18" t="s">
        <v>22</v>
      </c>
      <c r="BK128" s="145">
        <f t="shared" si="39"/>
        <v>0</v>
      </c>
      <c r="BL128" s="18" t="s">
        <v>199</v>
      </c>
      <c r="BM128" s="144" t="s">
        <v>1114</v>
      </c>
    </row>
    <row r="129" spans="2:65" s="1" customFormat="1" ht="16.5" customHeight="1" x14ac:dyDescent="0.2">
      <c r="B129" s="33"/>
      <c r="C129" s="133" t="s">
        <v>648</v>
      </c>
      <c r="D129" s="133" t="s">
        <v>194</v>
      </c>
      <c r="E129" s="134" t="s">
        <v>8338</v>
      </c>
      <c r="F129" s="135" t="s">
        <v>8339</v>
      </c>
      <c r="G129" s="136" t="s">
        <v>869</v>
      </c>
      <c r="H129" s="137">
        <v>4</v>
      </c>
      <c r="I129" s="138"/>
      <c r="J129" s="139">
        <f t="shared" si="30"/>
        <v>0</v>
      </c>
      <c r="K129" s="135" t="s">
        <v>20</v>
      </c>
      <c r="L129" s="33"/>
      <c r="M129" s="140" t="s">
        <v>20</v>
      </c>
      <c r="N129" s="141" t="s">
        <v>51</v>
      </c>
      <c r="P129" s="142">
        <f t="shared" si="31"/>
        <v>0</v>
      </c>
      <c r="Q129" s="142">
        <v>0</v>
      </c>
      <c r="R129" s="142">
        <f t="shared" si="32"/>
        <v>0</v>
      </c>
      <c r="S129" s="142">
        <v>0</v>
      </c>
      <c r="T129" s="143">
        <f t="shared" si="33"/>
        <v>0</v>
      </c>
      <c r="AR129" s="144" t="s">
        <v>199</v>
      </c>
      <c r="AT129" s="144" t="s">
        <v>194</v>
      </c>
      <c r="AU129" s="144" t="s">
        <v>89</v>
      </c>
      <c r="AY129" s="18" t="s">
        <v>192</v>
      </c>
      <c r="BE129" s="145">
        <f t="shared" si="34"/>
        <v>0</v>
      </c>
      <c r="BF129" s="145">
        <f t="shared" si="35"/>
        <v>0</v>
      </c>
      <c r="BG129" s="145">
        <f t="shared" si="36"/>
        <v>0</v>
      </c>
      <c r="BH129" s="145">
        <f t="shared" si="37"/>
        <v>0</v>
      </c>
      <c r="BI129" s="145">
        <f t="shared" si="38"/>
        <v>0</v>
      </c>
      <c r="BJ129" s="18" t="s">
        <v>22</v>
      </c>
      <c r="BK129" s="145">
        <f t="shared" si="39"/>
        <v>0</v>
      </c>
      <c r="BL129" s="18" t="s">
        <v>199</v>
      </c>
      <c r="BM129" s="144" t="s">
        <v>1129</v>
      </c>
    </row>
    <row r="130" spans="2:65" s="1" customFormat="1" ht="16.5" customHeight="1" x14ac:dyDescent="0.2">
      <c r="B130" s="33"/>
      <c r="C130" s="133" t="s">
        <v>655</v>
      </c>
      <c r="D130" s="133" t="s">
        <v>194</v>
      </c>
      <c r="E130" s="134" t="s">
        <v>8340</v>
      </c>
      <c r="F130" s="135" t="s">
        <v>8341</v>
      </c>
      <c r="G130" s="136" t="s">
        <v>869</v>
      </c>
      <c r="H130" s="137">
        <v>30</v>
      </c>
      <c r="I130" s="138"/>
      <c r="J130" s="139">
        <f t="shared" si="30"/>
        <v>0</v>
      </c>
      <c r="K130" s="135" t="s">
        <v>20</v>
      </c>
      <c r="L130" s="33"/>
      <c r="M130" s="140" t="s">
        <v>20</v>
      </c>
      <c r="N130" s="141" t="s">
        <v>51</v>
      </c>
      <c r="P130" s="142">
        <f t="shared" si="31"/>
        <v>0</v>
      </c>
      <c r="Q130" s="142">
        <v>0</v>
      </c>
      <c r="R130" s="142">
        <f t="shared" si="32"/>
        <v>0</v>
      </c>
      <c r="S130" s="142">
        <v>0</v>
      </c>
      <c r="T130" s="143">
        <f t="shared" si="33"/>
        <v>0</v>
      </c>
      <c r="AR130" s="144" t="s">
        <v>199</v>
      </c>
      <c r="AT130" s="144" t="s">
        <v>194</v>
      </c>
      <c r="AU130" s="144" t="s">
        <v>89</v>
      </c>
      <c r="AY130" s="18" t="s">
        <v>192</v>
      </c>
      <c r="BE130" s="145">
        <f t="shared" si="34"/>
        <v>0</v>
      </c>
      <c r="BF130" s="145">
        <f t="shared" si="35"/>
        <v>0</v>
      </c>
      <c r="BG130" s="145">
        <f t="shared" si="36"/>
        <v>0</v>
      </c>
      <c r="BH130" s="145">
        <f t="shared" si="37"/>
        <v>0</v>
      </c>
      <c r="BI130" s="145">
        <f t="shared" si="38"/>
        <v>0</v>
      </c>
      <c r="BJ130" s="18" t="s">
        <v>22</v>
      </c>
      <c r="BK130" s="145">
        <f t="shared" si="39"/>
        <v>0</v>
      </c>
      <c r="BL130" s="18" t="s">
        <v>199</v>
      </c>
      <c r="BM130" s="144" t="s">
        <v>1144</v>
      </c>
    </row>
    <row r="131" spans="2:65" s="1" customFormat="1" ht="16.5" customHeight="1" x14ac:dyDescent="0.2">
      <c r="B131" s="33"/>
      <c r="C131" s="133" t="s">
        <v>664</v>
      </c>
      <c r="D131" s="133" t="s">
        <v>194</v>
      </c>
      <c r="E131" s="134" t="s">
        <v>8342</v>
      </c>
      <c r="F131" s="135" t="s">
        <v>8343</v>
      </c>
      <c r="G131" s="136" t="s">
        <v>869</v>
      </c>
      <c r="H131" s="137">
        <v>2</v>
      </c>
      <c r="I131" s="138"/>
      <c r="J131" s="139">
        <f t="shared" si="30"/>
        <v>0</v>
      </c>
      <c r="K131" s="135" t="s">
        <v>20</v>
      </c>
      <c r="L131" s="33"/>
      <c r="M131" s="140" t="s">
        <v>20</v>
      </c>
      <c r="N131" s="141" t="s">
        <v>51</v>
      </c>
      <c r="P131" s="142">
        <f t="shared" si="31"/>
        <v>0</v>
      </c>
      <c r="Q131" s="142">
        <v>0</v>
      </c>
      <c r="R131" s="142">
        <f t="shared" si="32"/>
        <v>0</v>
      </c>
      <c r="S131" s="142">
        <v>0</v>
      </c>
      <c r="T131" s="143">
        <f t="shared" si="33"/>
        <v>0</v>
      </c>
      <c r="AR131" s="144" t="s">
        <v>199</v>
      </c>
      <c r="AT131" s="144" t="s">
        <v>194</v>
      </c>
      <c r="AU131" s="144" t="s">
        <v>89</v>
      </c>
      <c r="AY131" s="18" t="s">
        <v>192</v>
      </c>
      <c r="BE131" s="145">
        <f t="shared" si="34"/>
        <v>0</v>
      </c>
      <c r="BF131" s="145">
        <f t="shared" si="35"/>
        <v>0</v>
      </c>
      <c r="BG131" s="145">
        <f t="shared" si="36"/>
        <v>0</v>
      </c>
      <c r="BH131" s="145">
        <f t="shared" si="37"/>
        <v>0</v>
      </c>
      <c r="BI131" s="145">
        <f t="shared" si="38"/>
        <v>0</v>
      </c>
      <c r="BJ131" s="18" t="s">
        <v>22</v>
      </c>
      <c r="BK131" s="145">
        <f t="shared" si="39"/>
        <v>0</v>
      </c>
      <c r="BL131" s="18" t="s">
        <v>199</v>
      </c>
      <c r="BM131" s="144" t="s">
        <v>1160</v>
      </c>
    </row>
    <row r="132" spans="2:65" s="1" customFormat="1" ht="16.5" customHeight="1" x14ac:dyDescent="0.2">
      <c r="B132" s="33"/>
      <c r="C132" s="133" t="s">
        <v>671</v>
      </c>
      <c r="D132" s="133" t="s">
        <v>194</v>
      </c>
      <c r="E132" s="134" t="s">
        <v>8344</v>
      </c>
      <c r="F132" s="135" t="s">
        <v>8345</v>
      </c>
      <c r="G132" s="136" t="s">
        <v>869</v>
      </c>
      <c r="H132" s="137">
        <v>1</v>
      </c>
      <c r="I132" s="138"/>
      <c r="J132" s="139">
        <f t="shared" si="30"/>
        <v>0</v>
      </c>
      <c r="K132" s="135" t="s">
        <v>20</v>
      </c>
      <c r="L132" s="33"/>
      <c r="M132" s="140" t="s">
        <v>20</v>
      </c>
      <c r="N132" s="141" t="s">
        <v>51</v>
      </c>
      <c r="P132" s="142">
        <f t="shared" si="31"/>
        <v>0</v>
      </c>
      <c r="Q132" s="142">
        <v>0</v>
      </c>
      <c r="R132" s="142">
        <f t="shared" si="32"/>
        <v>0</v>
      </c>
      <c r="S132" s="142">
        <v>0</v>
      </c>
      <c r="T132" s="143">
        <f t="shared" si="33"/>
        <v>0</v>
      </c>
      <c r="AR132" s="144" t="s">
        <v>199</v>
      </c>
      <c r="AT132" s="144" t="s">
        <v>194</v>
      </c>
      <c r="AU132" s="144" t="s">
        <v>89</v>
      </c>
      <c r="AY132" s="18" t="s">
        <v>192</v>
      </c>
      <c r="BE132" s="145">
        <f t="shared" si="34"/>
        <v>0</v>
      </c>
      <c r="BF132" s="145">
        <f t="shared" si="35"/>
        <v>0</v>
      </c>
      <c r="BG132" s="145">
        <f t="shared" si="36"/>
        <v>0</v>
      </c>
      <c r="BH132" s="145">
        <f t="shared" si="37"/>
        <v>0</v>
      </c>
      <c r="BI132" s="145">
        <f t="shared" si="38"/>
        <v>0</v>
      </c>
      <c r="BJ132" s="18" t="s">
        <v>22</v>
      </c>
      <c r="BK132" s="145">
        <f t="shared" si="39"/>
        <v>0</v>
      </c>
      <c r="BL132" s="18" t="s">
        <v>199</v>
      </c>
      <c r="BM132" s="144" t="s">
        <v>1176</v>
      </c>
    </row>
    <row r="133" spans="2:65" s="1" customFormat="1" ht="16.5" customHeight="1" x14ac:dyDescent="0.2">
      <c r="B133" s="33"/>
      <c r="C133" s="133" t="s">
        <v>678</v>
      </c>
      <c r="D133" s="133" t="s">
        <v>194</v>
      </c>
      <c r="E133" s="134" t="s">
        <v>8346</v>
      </c>
      <c r="F133" s="135" t="s">
        <v>8347</v>
      </c>
      <c r="G133" s="136" t="s">
        <v>869</v>
      </c>
      <c r="H133" s="137">
        <v>6</v>
      </c>
      <c r="I133" s="138"/>
      <c r="J133" s="139">
        <f t="shared" si="30"/>
        <v>0</v>
      </c>
      <c r="K133" s="135" t="s">
        <v>20</v>
      </c>
      <c r="L133" s="33"/>
      <c r="M133" s="140" t="s">
        <v>20</v>
      </c>
      <c r="N133" s="141" t="s">
        <v>51</v>
      </c>
      <c r="P133" s="142">
        <f t="shared" si="31"/>
        <v>0</v>
      </c>
      <c r="Q133" s="142">
        <v>0</v>
      </c>
      <c r="R133" s="142">
        <f t="shared" si="32"/>
        <v>0</v>
      </c>
      <c r="S133" s="142">
        <v>0</v>
      </c>
      <c r="T133" s="143">
        <f t="shared" si="33"/>
        <v>0</v>
      </c>
      <c r="AR133" s="144" t="s">
        <v>199</v>
      </c>
      <c r="AT133" s="144" t="s">
        <v>194</v>
      </c>
      <c r="AU133" s="144" t="s">
        <v>89</v>
      </c>
      <c r="AY133" s="18" t="s">
        <v>192</v>
      </c>
      <c r="BE133" s="145">
        <f t="shared" si="34"/>
        <v>0</v>
      </c>
      <c r="BF133" s="145">
        <f t="shared" si="35"/>
        <v>0</v>
      </c>
      <c r="BG133" s="145">
        <f t="shared" si="36"/>
        <v>0</v>
      </c>
      <c r="BH133" s="145">
        <f t="shared" si="37"/>
        <v>0</v>
      </c>
      <c r="BI133" s="145">
        <f t="shared" si="38"/>
        <v>0</v>
      </c>
      <c r="BJ133" s="18" t="s">
        <v>22</v>
      </c>
      <c r="BK133" s="145">
        <f t="shared" si="39"/>
        <v>0</v>
      </c>
      <c r="BL133" s="18" t="s">
        <v>199</v>
      </c>
      <c r="BM133" s="144" t="s">
        <v>1195</v>
      </c>
    </row>
    <row r="134" spans="2:65" s="1" customFormat="1" ht="16.5" customHeight="1" x14ac:dyDescent="0.2">
      <c r="B134" s="33"/>
      <c r="C134" s="133" t="s">
        <v>683</v>
      </c>
      <c r="D134" s="133" t="s">
        <v>194</v>
      </c>
      <c r="E134" s="134" t="s">
        <v>8348</v>
      </c>
      <c r="F134" s="135" t="s">
        <v>8349</v>
      </c>
      <c r="G134" s="136" t="s">
        <v>269</v>
      </c>
      <c r="H134" s="137">
        <v>80</v>
      </c>
      <c r="I134" s="138"/>
      <c r="J134" s="139">
        <f t="shared" si="30"/>
        <v>0</v>
      </c>
      <c r="K134" s="135" t="s">
        <v>20</v>
      </c>
      <c r="L134" s="33"/>
      <c r="M134" s="140" t="s">
        <v>20</v>
      </c>
      <c r="N134" s="141" t="s">
        <v>51</v>
      </c>
      <c r="P134" s="142">
        <f t="shared" si="31"/>
        <v>0</v>
      </c>
      <c r="Q134" s="142">
        <v>0</v>
      </c>
      <c r="R134" s="142">
        <f t="shared" si="32"/>
        <v>0</v>
      </c>
      <c r="S134" s="142">
        <v>0</v>
      </c>
      <c r="T134" s="143">
        <f t="shared" si="33"/>
        <v>0</v>
      </c>
      <c r="AR134" s="144" t="s">
        <v>199</v>
      </c>
      <c r="AT134" s="144" t="s">
        <v>194</v>
      </c>
      <c r="AU134" s="144" t="s">
        <v>89</v>
      </c>
      <c r="AY134" s="18" t="s">
        <v>192</v>
      </c>
      <c r="BE134" s="145">
        <f t="shared" si="34"/>
        <v>0</v>
      </c>
      <c r="BF134" s="145">
        <f t="shared" si="35"/>
        <v>0</v>
      </c>
      <c r="BG134" s="145">
        <f t="shared" si="36"/>
        <v>0</v>
      </c>
      <c r="BH134" s="145">
        <f t="shared" si="37"/>
        <v>0</v>
      </c>
      <c r="BI134" s="145">
        <f t="shared" si="38"/>
        <v>0</v>
      </c>
      <c r="BJ134" s="18" t="s">
        <v>22</v>
      </c>
      <c r="BK134" s="145">
        <f t="shared" si="39"/>
        <v>0</v>
      </c>
      <c r="BL134" s="18" t="s">
        <v>199</v>
      </c>
      <c r="BM134" s="144" t="s">
        <v>1222</v>
      </c>
    </row>
    <row r="135" spans="2:65" s="1" customFormat="1" ht="16.5" customHeight="1" x14ac:dyDescent="0.2">
      <c r="B135" s="33"/>
      <c r="C135" s="133" t="s">
        <v>690</v>
      </c>
      <c r="D135" s="133" t="s">
        <v>194</v>
      </c>
      <c r="E135" s="134" t="s">
        <v>8350</v>
      </c>
      <c r="F135" s="135" t="s">
        <v>8351</v>
      </c>
      <c r="G135" s="136" t="s">
        <v>869</v>
      </c>
      <c r="H135" s="137">
        <v>1</v>
      </c>
      <c r="I135" s="138"/>
      <c r="J135" s="139">
        <f t="shared" si="30"/>
        <v>0</v>
      </c>
      <c r="K135" s="135" t="s">
        <v>20</v>
      </c>
      <c r="L135" s="33"/>
      <c r="M135" s="140" t="s">
        <v>20</v>
      </c>
      <c r="N135" s="141" t="s">
        <v>51</v>
      </c>
      <c r="P135" s="142">
        <f t="shared" si="31"/>
        <v>0</v>
      </c>
      <c r="Q135" s="142">
        <v>0</v>
      </c>
      <c r="R135" s="142">
        <f t="shared" si="32"/>
        <v>0</v>
      </c>
      <c r="S135" s="142">
        <v>0</v>
      </c>
      <c r="T135" s="143">
        <f t="shared" si="33"/>
        <v>0</v>
      </c>
      <c r="AR135" s="144" t="s">
        <v>199</v>
      </c>
      <c r="AT135" s="144" t="s">
        <v>194</v>
      </c>
      <c r="AU135" s="144" t="s">
        <v>89</v>
      </c>
      <c r="AY135" s="18" t="s">
        <v>192</v>
      </c>
      <c r="BE135" s="145">
        <f t="shared" si="34"/>
        <v>0</v>
      </c>
      <c r="BF135" s="145">
        <f t="shared" si="35"/>
        <v>0</v>
      </c>
      <c r="BG135" s="145">
        <f t="shared" si="36"/>
        <v>0</v>
      </c>
      <c r="BH135" s="145">
        <f t="shared" si="37"/>
        <v>0</v>
      </c>
      <c r="BI135" s="145">
        <f t="shared" si="38"/>
        <v>0</v>
      </c>
      <c r="BJ135" s="18" t="s">
        <v>22</v>
      </c>
      <c r="BK135" s="145">
        <f t="shared" si="39"/>
        <v>0</v>
      </c>
      <c r="BL135" s="18" t="s">
        <v>199</v>
      </c>
      <c r="BM135" s="144" t="s">
        <v>1031</v>
      </c>
    </row>
    <row r="136" spans="2:65" s="1" customFormat="1" ht="16.5" customHeight="1" x14ac:dyDescent="0.2">
      <c r="B136" s="33"/>
      <c r="C136" s="133" t="s">
        <v>697</v>
      </c>
      <c r="D136" s="133" t="s">
        <v>194</v>
      </c>
      <c r="E136" s="134" t="s">
        <v>8352</v>
      </c>
      <c r="F136" s="135" t="s">
        <v>8353</v>
      </c>
      <c r="G136" s="136" t="s">
        <v>8354</v>
      </c>
      <c r="H136" s="137">
        <v>1</v>
      </c>
      <c r="I136" s="138"/>
      <c r="J136" s="139">
        <f t="shared" si="30"/>
        <v>0</v>
      </c>
      <c r="K136" s="135" t="s">
        <v>20</v>
      </c>
      <c r="L136" s="33"/>
      <c r="M136" s="140" t="s">
        <v>20</v>
      </c>
      <c r="N136" s="141" t="s">
        <v>51</v>
      </c>
      <c r="P136" s="142">
        <f t="shared" si="31"/>
        <v>0</v>
      </c>
      <c r="Q136" s="142">
        <v>0</v>
      </c>
      <c r="R136" s="142">
        <f t="shared" si="32"/>
        <v>0</v>
      </c>
      <c r="S136" s="142">
        <v>0</v>
      </c>
      <c r="T136" s="143">
        <f t="shared" si="33"/>
        <v>0</v>
      </c>
      <c r="AR136" s="144" t="s">
        <v>199</v>
      </c>
      <c r="AT136" s="144" t="s">
        <v>194</v>
      </c>
      <c r="AU136" s="144" t="s">
        <v>89</v>
      </c>
      <c r="AY136" s="18" t="s">
        <v>192</v>
      </c>
      <c r="BE136" s="145">
        <f t="shared" si="34"/>
        <v>0</v>
      </c>
      <c r="BF136" s="145">
        <f t="shared" si="35"/>
        <v>0</v>
      </c>
      <c r="BG136" s="145">
        <f t="shared" si="36"/>
        <v>0</v>
      </c>
      <c r="BH136" s="145">
        <f t="shared" si="37"/>
        <v>0</v>
      </c>
      <c r="BI136" s="145">
        <f t="shared" si="38"/>
        <v>0</v>
      </c>
      <c r="BJ136" s="18" t="s">
        <v>22</v>
      </c>
      <c r="BK136" s="145">
        <f t="shared" si="39"/>
        <v>0</v>
      </c>
      <c r="BL136" s="18" t="s">
        <v>199</v>
      </c>
      <c r="BM136" s="144" t="s">
        <v>901</v>
      </c>
    </row>
    <row r="137" spans="2:65" s="1" customFormat="1" ht="16.5" customHeight="1" x14ac:dyDescent="0.2">
      <c r="B137" s="33"/>
      <c r="C137" s="133" t="s">
        <v>703</v>
      </c>
      <c r="D137" s="133" t="s">
        <v>194</v>
      </c>
      <c r="E137" s="134" t="s">
        <v>8355</v>
      </c>
      <c r="F137" s="135" t="s">
        <v>8356</v>
      </c>
      <c r="G137" s="136" t="s">
        <v>8354</v>
      </c>
      <c r="H137" s="137">
        <v>1</v>
      </c>
      <c r="I137" s="138"/>
      <c r="J137" s="139">
        <f t="shared" si="30"/>
        <v>0</v>
      </c>
      <c r="K137" s="135" t="s">
        <v>20</v>
      </c>
      <c r="L137" s="33"/>
      <c r="M137" s="140" t="s">
        <v>20</v>
      </c>
      <c r="N137" s="141" t="s">
        <v>51</v>
      </c>
      <c r="P137" s="142">
        <f t="shared" si="31"/>
        <v>0</v>
      </c>
      <c r="Q137" s="142">
        <v>0</v>
      </c>
      <c r="R137" s="142">
        <f t="shared" si="32"/>
        <v>0</v>
      </c>
      <c r="S137" s="142">
        <v>0</v>
      </c>
      <c r="T137" s="143">
        <f t="shared" si="33"/>
        <v>0</v>
      </c>
      <c r="AR137" s="144" t="s">
        <v>199</v>
      </c>
      <c r="AT137" s="144" t="s">
        <v>194</v>
      </c>
      <c r="AU137" s="144" t="s">
        <v>89</v>
      </c>
      <c r="AY137" s="18" t="s">
        <v>192</v>
      </c>
      <c r="BE137" s="145">
        <f t="shared" si="34"/>
        <v>0</v>
      </c>
      <c r="BF137" s="145">
        <f t="shared" si="35"/>
        <v>0</v>
      </c>
      <c r="BG137" s="145">
        <f t="shared" si="36"/>
        <v>0</v>
      </c>
      <c r="BH137" s="145">
        <f t="shared" si="37"/>
        <v>0</v>
      </c>
      <c r="BI137" s="145">
        <f t="shared" si="38"/>
        <v>0</v>
      </c>
      <c r="BJ137" s="18" t="s">
        <v>22</v>
      </c>
      <c r="BK137" s="145">
        <f t="shared" si="39"/>
        <v>0</v>
      </c>
      <c r="BL137" s="18" t="s">
        <v>199</v>
      </c>
      <c r="BM137" s="144" t="s">
        <v>895</v>
      </c>
    </row>
    <row r="138" spans="2:65" s="1" customFormat="1" ht="16.5" customHeight="1" x14ac:dyDescent="0.2">
      <c r="B138" s="33"/>
      <c r="C138" s="133" t="s">
        <v>708</v>
      </c>
      <c r="D138" s="133" t="s">
        <v>194</v>
      </c>
      <c r="E138" s="134" t="s">
        <v>8357</v>
      </c>
      <c r="F138" s="135" t="s">
        <v>8358</v>
      </c>
      <c r="G138" s="136" t="s">
        <v>869</v>
      </c>
      <c r="H138" s="137">
        <v>1</v>
      </c>
      <c r="I138" s="138"/>
      <c r="J138" s="139">
        <f t="shared" si="30"/>
        <v>0</v>
      </c>
      <c r="K138" s="135" t="s">
        <v>20</v>
      </c>
      <c r="L138" s="33"/>
      <c r="M138" s="140" t="s">
        <v>20</v>
      </c>
      <c r="N138" s="141" t="s">
        <v>51</v>
      </c>
      <c r="P138" s="142">
        <f t="shared" si="31"/>
        <v>0</v>
      </c>
      <c r="Q138" s="142">
        <v>0</v>
      </c>
      <c r="R138" s="142">
        <f t="shared" si="32"/>
        <v>0</v>
      </c>
      <c r="S138" s="142">
        <v>0</v>
      </c>
      <c r="T138" s="143">
        <f t="shared" si="33"/>
        <v>0</v>
      </c>
      <c r="AR138" s="144" t="s">
        <v>199</v>
      </c>
      <c r="AT138" s="144" t="s">
        <v>194</v>
      </c>
      <c r="AU138" s="144" t="s">
        <v>89</v>
      </c>
      <c r="AY138" s="18" t="s">
        <v>192</v>
      </c>
      <c r="BE138" s="145">
        <f t="shared" si="34"/>
        <v>0</v>
      </c>
      <c r="BF138" s="145">
        <f t="shared" si="35"/>
        <v>0</v>
      </c>
      <c r="BG138" s="145">
        <f t="shared" si="36"/>
        <v>0</v>
      </c>
      <c r="BH138" s="145">
        <f t="shared" si="37"/>
        <v>0</v>
      </c>
      <c r="BI138" s="145">
        <f t="shared" si="38"/>
        <v>0</v>
      </c>
      <c r="BJ138" s="18" t="s">
        <v>22</v>
      </c>
      <c r="BK138" s="145">
        <f t="shared" si="39"/>
        <v>0</v>
      </c>
      <c r="BL138" s="18" t="s">
        <v>199</v>
      </c>
      <c r="BM138" s="144" t="s">
        <v>2200</v>
      </c>
    </row>
    <row r="139" spans="2:65" s="1" customFormat="1" ht="16.5" customHeight="1" x14ac:dyDescent="0.2">
      <c r="B139" s="33"/>
      <c r="C139" s="133" t="s">
        <v>713</v>
      </c>
      <c r="D139" s="133" t="s">
        <v>194</v>
      </c>
      <c r="E139" s="134" t="s">
        <v>8359</v>
      </c>
      <c r="F139" s="135" t="s">
        <v>8360</v>
      </c>
      <c r="G139" s="136" t="s">
        <v>869</v>
      </c>
      <c r="H139" s="137">
        <v>2</v>
      </c>
      <c r="I139" s="138"/>
      <c r="J139" s="139">
        <f t="shared" si="30"/>
        <v>0</v>
      </c>
      <c r="K139" s="135" t="s">
        <v>20</v>
      </c>
      <c r="L139" s="33"/>
      <c r="M139" s="140" t="s">
        <v>20</v>
      </c>
      <c r="N139" s="141" t="s">
        <v>51</v>
      </c>
      <c r="P139" s="142">
        <f t="shared" si="31"/>
        <v>0</v>
      </c>
      <c r="Q139" s="142">
        <v>0</v>
      </c>
      <c r="R139" s="142">
        <f t="shared" si="32"/>
        <v>0</v>
      </c>
      <c r="S139" s="142">
        <v>0</v>
      </c>
      <c r="T139" s="143">
        <f t="shared" si="33"/>
        <v>0</v>
      </c>
      <c r="AR139" s="144" t="s">
        <v>199</v>
      </c>
      <c r="AT139" s="144" t="s">
        <v>194</v>
      </c>
      <c r="AU139" s="144" t="s">
        <v>89</v>
      </c>
      <c r="AY139" s="18" t="s">
        <v>192</v>
      </c>
      <c r="BE139" s="145">
        <f t="shared" si="34"/>
        <v>0</v>
      </c>
      <c r="BF139" s="145">
        <f t="shared" si="35"/>
        <v>0</v>
      </c>
      <c r="BG139" s="145">
        <f t="shared" si="36"/>
        <v>0</v>
      </c>
      <c r="BH139" s="145">
        <f t="shared" si="37"/>
        <v>0</v>
      </c>
      <c r="BI139" s="145">
        <f t="shared" si="38"/>
        <v>0</v>
      </c>
      <c r="BJ139" s="18" t="s">
        <v>22</v>
      </c>
      <c r="BK139" s="145">
        <f t="shared" si="39"/>
        <v>0</v>
      </c>
      <c r="BL139" s="18" t="s">
        <v>199</v>
      </c>
      <c r="BM139" s="144" t="s">
        <v>2217</v>
      </c>
    </row>
    <row r="140" spans="2:65" s="1" customFormat="1" ht="16.5" customHeight="1" x14ac:dyDescent="0.2">
      <c r="B140" s="33"/>
      <c r="C140" s="133" t="s">
        <v>718</v>
      </c>
      <c r="D140" s="133" t="s">
        <v>194</v>
      </c>
      <c r="E140" s="134" t="s">
        <v>8361</v>
      </c>
      <c r="F140" s="135" t="s">
        <v>8362</v>
      </c>
      <c r="G140" s="136" t="s">
        <v>5598</v>
      </c>
      <c r="H140" s="137">
        <v>1</v>
      </c>
      <c r="I140" s="138"/>
      <c r="J140" s="139">
        <f t="shared" si="30"/>
        <v>0</v>
      </c>
      <c r="K140" s="135" t="s">
        <v>20</v>
      </c>
      <c r="L140" s="33"/>
      <c r="M140" s="140" t="s">
        <v>20</v>
      </c>
      <c r="N140" s="141" t="s">
        <v>51</v>
      </c>
      <c r="P140" s="142">
        <f t="shared" si="31"/>
        <v>0</v>
      </c>
      <c r="Q140" s="142">
        <v>0</v>
      </c>
      <c r="R140" s="142">
        <f t="shared" si="32"/>
        <v>0</v>
      </c>
      <c r="S140" s="142">
        <v>0</v>
      </c>
      <c r="T140" s="143">
        <f t="shared" si="33"/>
        <v>0</v>
      </c>
      <c r="AR140" s="144" t="s">
        <v>199</v>
      </c>
      <c r="AT140" s="144" t="s">
        <v>194</v>
      </c>
      <c r="AU140" s="144" t="s">
        <v>89</v>
      </c>
      <c r="AY140" s="18" t="s">
        <v>192</v>
      </c>
      <c r="BE140" s="145">
        <f t="shared" si="34"/>
        <v>0</v>
      </c>
      <c r="BF140" s="145">
        <f t="shared" si="35"/>
        <v>0</v>
      </c>
      <c r="BG140" s="145">
        <f t="shared" si="36"/>
        <v>0</v>
      </c>
      <c r="BH140" s="145">
        <f t="shared" si="37"/>
        <v>0</v>
      </c>
      <c r="BI140" s="145">
        <f t="shared" si="38"/>
        <v>0</v>
      </c>
      <c r="BJ140" s="18" t="s">
        <v>22</v>
      </c>
      <c r="BK140" s="145">
        <f t="shared" si="39"/>
        <v>0</v>
      </c>
      <c r="BL140" s="18" t="s">
        <v>199</v>
      </c>
      <c r="BM140" s="144" t="s">
        <v>2232</v>
      </c>
    </row>
    <row r="141" spans="2:65" s="11" customFormat="1" ht="22.8" customHeight="1" x14ac:dyDescent="0.25">
      <c r="B141" s="121"/>
      <c r="D141" s="122" t="s">
        <v>79</v>
      </c>
      <c r="E141" s="131" t="s">
        <v>8363</v>
      </c>
      <c r="F141" s="131" t="s">
        <v>8364</v>
      </c>
      <c r="I141" s="124"/>
      <c r="J141" s="132">
        <f>BK141</f>
        <v>0</v>
      </c>
      <c r="L141" s="121"/>
      <c r="M141" s="126"/>
      <c r="P141" s="127">
        <f>SUM(P142:P146)</f>
        <v>0</v>
      </c>
      <c r="R141" s="127">
        <f>SUM(R142:R146)</f>
        <v>0</v>
      </c>
      <c r="T141" s="128">
        <f>SUM(T142:T146)</f>
        <v>0</v>
      </c>
      <c r="AR141" s="122" t="s">
        <v>22</v>
      </c>
      <c r="AT141" s="129" t="s">
        <v>79</v>
      </c>
      <c r="AU141" s="129" t="s">
        <v>22</v>
      </c>
      <c r="AY141" s="122" t="s">
        <v>192</v>
      </c>
      <c r="BK141" s="130">
        <f>SUM(BK142:BK146)</f>
        <v>0</v>
      </c>
    </row>
    <row r="142" spans="2:65" s="1" customFormat="1" ht="16.5" customHeight="1" x14ac:dyDescent="0.2">
      <c r="B142" s="33"/>
      <c r="C142" s="133" t="s">
        <v>725</v>
      </c>
      <c r="D142" s="133" t="s">
        <v>194</v>
      </c>
      <c r="E142" s="134" t="s">
        <v>8365</v>
      </c>
      <c r="F142" s="135" t="s">
        <v>8366</v>
      </c>
      <c r="G142" s="136" t="s">
        <v>869</v>
      </c>
      <c r="H142" s="137">
        <v>1</v>
      </c>
      <c r="I142" s="138"/>
      <c r="J142" s="139">
        <f>ROUND(I142*H142,2)</f>
        <v>0</v>
      </c>
      <c r="K142" s="135" t="s">
        <v>20</v>
      </c>
      <c r="L142" s="33"/>
      <c r="M142" s="140" t="s">
        <v>20</v>
      </c>
      <c r="N142" s="141" t="s">
        <v>51</v>
      </c>
      <c r="P142" s="142">
        <f>O142*H142</f>
        <v>0</v>
      </c>
      <c r="Q142" s="142">
        <v>0</v>
      </c>
      <c r="R142" s="142">
        <f>Q142*H142</f>
        <v>0</v>
      </c>
      <c r="S142" s="142">
        <v>0</v>
      </c>
      <c r="T142" s="143">
        <f>S142*H142</f>
        <v>0</v>
      </c>
      <c r="AR142" s="144" t="s">
        <v>199</v>
      </c>
      <c r="AT142" s="144" t="s">
        <v>194</v>
      </c>
      <c r="AU142" s="144" t="s">
        <v>89</v>
      </c>
      <c r="AY142" s="18" t="s">
        <v>192</v>
      </c>
      <c r="BE142" s="145">
        <f>IF(N142="základní",J142,0)</f>
        <v>0</v>
      </c>
      <c r="BF142" s="145">
        <f>IF(N142="snížená",J142,0)</f>
        <v>0</v>
      </c>
      <c r="BG142" s="145">
        <f>IF(N142="zákl. přenesená",J142,0)</f>
        <v>0</v>
      </c>
      <c r="BH142" s="145">
        <f>IF(N142="sníž. přenesená",J142,0)</f>
        <v>0</v>
      </c>
      <c r="BI142" s="145">
        <f>IF(N142="nulová",J142,0)</f>
        <v>0</v>
      </c>
      <c r="BJ142" s="18" t="s">
        <v>22</v>
      </c>
      <c r="BK142" s="145">
        <f>ROUND(I142*H142,2)</f>
        <v>0</v>
      </c>
      <c r="BL142" s="18" t="s">
        <v>199</v>
      </c>
      <c r="BM142" s="144" t="s">
        <v>2248</v>
      </c>
    </row>
    <row r="143" spans="2:65" s="1" customFormat="1" ht="16.5" customHeight="1" x14ac:dyDescent="0.2">
      <c r="B143" s="33"/>
      <c r="C143" s="133" t="s">
        <v>731</v>
      </c>
      <c r="D143" s="133" t="s">
        <v>194</v>
      </c>
      <c r="E143" s="134" t="s">
        <v>8367</v>
      </c>
      <c r="F143" s="135" t="s">
        <v>8368</v>
      </c>
      <c r="G143" s="136" t="s">
        <v>869</v>
      </c>
      <c r="H143" s="137">
        <v>1</v>
      </c>
      <c r="I143" s="138"/>
      <c r="J143" s="139">
        <f>ROUND(I143*H143,2)</f>
        <v>0</v>
      </c>
      <c r="K143" s="135" t="s">
        <v>20</v>
      </c>
      <c r="L143" s="33"/>
      <c r="M143" s="140" t="s">
        <v>20</v>
      </c>
      <c r="N143" s="141" t="s">
        <v>51</v>
      </c>
      <c r="P143" s="142">
        <f>O143*H143</f>
        <v>0</v>
      </c>
      <c r="Q143" s="142">
        <v>0</v>
      </c>
      <c r="R143" s="142">
        <f>Q143*H143</f>
        <v>0</v>
      </c>
      <c r="S143" s="142">
        <v>0</v>
      </c>
      <c r="T143" s="143">
        <f>S143*H143</f>
        <v>0</v>
      </c>
      <c r="AR143" s="144" t="s">
        <v>199</v>
      </c>
      <c r="AT143" s="144" t="s">
        <v>194</v>
      </c>
      <c r="AU143" s="144" t="s">
        <v>89</v>
      </c>
      <c r="AY143" s="18" t="s">
        <v>192</v>
      </c>
      <c r="BE143" s="145">
        <f>IF(N143="základní",J143,0)</f>
        <v>0</v>
      </c>
      <c r="BF143" s="145">
        <f>IF(N143="snížená",J143,0)</f>
        <v>0</v>
      </c>
      <c r="BG143" s="145">
        <f>IF(N143="zákl. přenesená",J143,0)</f>
        <v>0</v>
      </c>
      <c r="BH143" s="145">
        <f>IF(N143="sníž. přenesená",J143,0)</f>
        <v>0</v>
      </c>
      <c r="BI143" s="145">
        <f>IF(N143="nulová",J143,0)</f>
        <v>0</v>
      </c>
      <c r="BJ143" s="18" t="s">
        <v>22</v>
      </c>
      <c r="BK143" s="145">
        <f>ROUND(I143*H143,2)</f>
        <v>0</v>
      </c>
      <c r="BL143" s="18" t="s">
        <v>199</v>
      </c>
      <c r="BM143" s="144" t="s">
        <v>2260</v>
      </c>
    </row>
    <row r="144" spans="2:65" s="1" customFormat="1" ht="16.5" customHeight="1" x14ac:dyDescent="0.2">
      <c r="B144" s="33"/>
      <c r="C144" s="133" t="s">
        <v>754</v>
      </c>
      <c r="D144" s="133" t="s">
        <v>194</v>
      </c>
      <c r="E144" s="134" t="s">
        <v>8369</v>
      </c>
      <c r="F144" s="135" t="s">
        <v>8370</v>
      </c>
      <c r="G144" s="136" t="s">
        <v>869</v>
      </c>
      <c r="H144" s="137">
        <v>1</v>
      </c>
      <c r="I144" s="138"/>
      <c r="J144" s="139">
        <f>ROUND(I144*H144,2)</f>
        <v>0</v>
      </c>
      <c r="K144" s="135" t="s">
        <v>20</v>
      </c>
      <c r="L144" s="33"/>
      <c r="M144" s="140" t="s">
        <v>20</v>
      </c>
      <c r="N144" s="141" t="s">
        <v>51</v>
      </c>
      <c r="P144" s="142">
        <f>O144*H144</f>
        <v>0</v>
      </c>
      <c r="Q144" s="142">
        <v>0</v>
      </c>
      <c r="R144" s="142">
        <f>Q144*H144</f>
        <v>0</v>
      </c>
      <c r="S144" s="142">
        <v>0</v>
      </c>
      <c r="T144" s="143">
        <f>S144*H144</f>
        <v>0</v>
      </c>
      <c r="AR144" s="144" t="s">
        <v>199</v>
      </c>
      <c r="AT144" s="144" t="s">
        <v>194</v>
      </c>
      <c r="AU144" s="144" t="s">
        <v>89</v>
      </c>
      <c r="AY144" s="18" t="s">
        <v>192</v>
      </c>
      <c r="BE144" s="145">
        <f>IF(N144="základní",J144,0)</f>
        <v>0</v>
      </c>
      <c r="BF144" s="145">
        <f>IF(N144="snížená",J144,0)</f>
        <v>0</v>
      </c>
      <c r="BG144" s="145">
        <f>IF(N144="zákl. přenesená",J144,0)</f>
        <v>0</v>
      </c>
      <c r="BH144" s="145">
        <f>IF(N144="sníž. přenesená",J144,0)</f>
        <v>0</v>
      </c>
      <c r="BI144" s="145">
        <f>IF(N144="nulová",J144,0)</f>
        <v>0</v>
      </c>
      <c r="BJ144" s="18" t="s">
        <v>22</v>
      </c>
      <c r="BK144" s="145">
        <f>ROUND(I144*H144,2)</f>
        <v>0</v>
      </c>
      <c r="BL144" s="18" t="s">
        <v>199</v>
      </c>
      <c r="BM144" s="144" t="s">
        <v>2298</v>
      </c>
    </row>
    <row r="145" spans="2:65" s="1" customFormat="1" ht="16.5" customHeight="1" x14ac:dyDescent="0.2">
      <c r="B145" s="33"/>
      <c r="C145" s="133" t="s">
        <v>764</v>
      </c>
      <c r="D145" s="133" t="s">
        <v>194</v>
      </c>
      <c r="E145" s="134" t="s">
        <v>8371</v>
      </c>
      <c r="F145" s="135" t="s">
        <v>8372</v>
      </c>
      <c r="G145" s="136" t="s">
        <v>869</v>
      </c>
      <c r="H145" s="137">
        <v>1</v>
      </c>
      <c r="I145" s="138"/>
      <c r="J145" s="139">
        <f>ROUND(I145*H145,2)</f>
        <v>0</v>
      </c>
      <c r="K145" s="135" t="s">
        <v>20</v>
      </c>
      <c r="L145" s="33"/>
      <c r="M145" s="140" t="s">
        <v>20</v>
      </c>
      <c r="N145" s="141" t="s">
        <v>51</v>
      </c>
      <c r="P145" s="142">
        <f>O145*H145</f>
        <v>0</v>
      </c>
      <c r="Q145" s="142">
        <v>0</v>
      </c>
      <c r="R145" s="142">
        <f>Q145*H145</f>
        <v>0</v>
      </c>
      <c r="S145" s="142">
        <v>0</v>
      </c>
      <c r="T145" s="143">
        <f>S145*H145</f>
        <v>0</v>
      </c>
      <c r="AR145" s="144" t="s">
        <v>199</v>
      </c>
      <c r="AT145" s="144" t="s">
        <v>194</v>
      </c>
      <c r="AU145" s="144" t="s">
        <v>89</v>
      </c>
      <c r="AY145" s="18" t="s">
        <v>192</v>
      </c>
      <c r="BE145" s="145">
        <f>IF(N145="základní",J145,0)</f>
        <v>0</v>
      </c>
      <c r="BF145" s="145">
        <f>IF(N145="snížená",J145,0)</f>
        <v>0</v>
      </c>
      <c r="BG145" s="145">
        <f>IF(N145="zákl. přenesená",J145,0)</f>
        <v>0</v>
      </c>
      <c r="BH145" s="145">
        <f>IF(N145="sníž. přenesená",J145,0)</f>
        <v>0</v>
      </c>
      <c r="BI145" s="145">
        <f>IF(N145="nulová",J145,0)</f>
        <v>0</v>
      </c>
      <c r="BJ145" s="18" t="s">
        <v>22</v>
      </c>
      <c r="BK145" s="145">
        <f>ROUND(I145*H145,2)</f>
        <v>0</v>
      </c>
      <c r="BL145" s="18" t="s">
        <v>199</v>
      </c>
      <c r="BM145" s="144" t="s">
        <v>2330</v>
      </c>
    </row>
    <row r="146" spans="2:65" s="1" customFormat="1" ht="16.5" customHeight="1" x14ac:dyDescent="0.2">
      <c r="B146" s="33"/>
      <c r="C146" s="133" t="s">
        <v>772</v>
      </c>
      <c r="D146" s="133" t="s">
        <v>194</v>
      </c>
      <c r="E146" s="134" t="s">
        <v>8373</v>
      </c>
      <c r="F146" s="135" t="s">
        <v>8374</v>
      </c>
      <c r="G146" s="136" t="s">
        <v>5598</v>
      </c>
      <c r="H146" s="137">
        <v>1</v>
      </c>
      <c r="I146" s="138"/>
      <c r="J146" s="139">
        <f>ROUND(I146*H146,2)</f>
        <v>0</v>
      </c>
      <c r="K146" s="135" t="s">
        <v>20</v>
      </c>
      <c r="L146" s="33"/>
      <c r="M146" s="140" t="s">
        <v>20</v>
      </c>
      <c r="N146" s="141" t="s">
        <v>51</v>
      </c>
      <c r="P146" s="142">
        <f>O146*H146</f>
        <v>0</v>
      </c>
      <c r="Q146" s="142">
        <v>0</v>
      </c>
      <c r="R146" s="142">
        <f>Q146*H146</f>
        <v>0</v>
      </c>
      <c r="S146" s="142">
        <v>0</v>
      </c>
      <c r="T146" s="143">
        <f>S146*H146</f>
        <v>0</v>
      </c>
      <c r="AR146" s="144" t="s">
        <v>199</v>
      </c>
      <c r="AT146" s="144" t="s">
        <v>194</v>
      </c>
      <c r="AU146" s="144" t="s">
        <v>89</v>
      </c>
      <c r="AY146" s="18" t="s">
        <v>192</v>
      </c>
      <c r="BE146" s="145">
        <f>IF(N146="základní",J146,0)</f>
        <v>0</v>
      </c>
      <c r="BF146" s="145">
        <f>IF(N146="snížená",J146,0)</f>
        <v>0</v>
      </c>
      <c r="BG146" s="145">
        <f>IF(N146="zákl. přenesená",J146,0)</f>
        <v>0</v>
      </c>
      <c r="BH146" s="145">
        <f>IF(N146="sníž. přenesená",J146,0)</f>
        <v>0</v>
      </c>
      <c r="BI146" s="145">
        <f>IF(N146="nulová",J146,0)</f>
        <v>0</v>
      </c>
      <c r="BJ146" s="18" t="s">
        <v>22</v>
      </c>
      <c r="BK146" s="145">
        <f>ROUND(I146*H146,2)</f>
        <v>0</v>
      </c>
      <c r="BL146" s="18" t="s">
        <v>199</v>
      </c>
      <c r="BM146" s="144" t="s">
        <v>8375</v>
      </c>
    </row>
    <row r="147" spans="2:65" s="11" customFormat="1" ht="22.8" customHeight="1" x14ac:dyDescent="0.25">
      <c r="B147" s="121"/>
      <c r="D147" s="122" t="s">
        <v>79</v>
      </c>
      <c r="E147" s="131" t="s">
        <v>8376</v>
      </c>
      <c r="F147" s="131" t="s">
        <v>8377</v>
      </c>
      <c r="I147" s="124"/>
      <c r="J147" s="132">
        <f>BK147</f>
        <v>0</v>
      </c>
      <c r="L147" s="121"/>
      <c r="M147" s="126"/>
      <c r="P147" s="127">
        <f>SUM(P148:P152)</f>
        <v>0</v>
      </c>
      <c r="R147" s="127">
        <f>SUM(R148:R152)</f>
        <v>0</v>
      </c>
      <c r="T147" s="128">
        <f>SUM(T148:T152)</f>
        <v>0</v>
      </c>
      <c r="AR147" s="122" t="s">
        <v>22</v>
      </c>
      <c r="AT147" s="129" t="s">
        <v>79</v>
      </c>
      <c r="AU147" s="129" t="s">
        <v>22</v>
      </c>
      <c r="AY147" s="122" t="s">
        <v>192</v>
      </c>
      <c r="BK147" s="130">
        <f>SUM(BK148:BK152)</f>
        <v>0</v>
      </c>
    </row>
    <row r="148" spans="2:65" s="1" customFormat="1" ht="16.5" customHeight="1" x14ac:dyDescent="0.2">
      <c r="B148" s="33"/>
      <c r="C148" s="133" t="s">
        <v>889</v>
      </c>
      <c r="D148" s="133" t="s">
        <v>194</v>
      </c>
      <c r="E148" s="134" t="s">
        <v>8378</v>
      </c>
      <c r="F148" s="135" t="s">
        <v>8379</v>
      </c>
      <c r="G148" s="136" t="s">
        <v>869</v>
      </c>
      <c r="H148" s="137">
        <v>10</v>
      </c>
      <c r="I148" s="138"/>
      <c r="J148" s="139">
        <f>ROUND(I148*H148,2)</f>
        <v>0</v>
      </c>
      <c r="K148" s="135" t="s">
        <v>20</v>
      </c>
      <c r="L148" s="33"/>
      <c r="M148" s="140" t="s">
        <v>20</v>
      </c>
      <c r="N148" s="141" t="s">
        <v>51</v>
      </c>
      <c r="P148" s="142">
        <f>O148*H148</f>
        <v>0</v>
      </c>
      <c r="Q148" s="142">
        <v>0</v>
      </c>
      <c r="R148" s="142">
        <f>Q148*H148</f>
        <v>0</v>
      </c>
      <c r="S148" s="142">
        <v>0</v>
      </c>
      <c r="T148" s="143">
        <f>S148*H148</f>
        <v>0</v>
      </c>
      <c r="AR148" s="144" t="s">
        <v>199</v>
      </c>
      <c r="AT148" s="144" t="s">
        <v>194</v>
      </c>
      <c r="AU148" s="144" t="s">
        <v>89</v>
      </c>
      <c r="AY148" s="18" t="s">
        <v>192</v>
      </c>
      <c r="BE148" s="145">
        <f>IF(N148="základní",J148,0)</f>
        <v>0</v>
      </c>
      <c r="BF148" s="145">
        <f>IF(N148="snížená",J148,0)</f>
        <v>0</v>
      </c>
      <c r="BG148" s="145">
        <f>IF(N148="zákl. přenesená",J148,0)</f>
        <v>0</v>
      </c>
      <c r="BH148" s="145">
        <f>IF(N148="sníž. přenesená",J148,0)</f>
        <v>0</v>
      </c>
      <c r="BI148" s="145">
        <f>IF(N148="nulová",J148,0)</f>
        <v>0</v>
      </c>
      <c r="BJ148" s="18" t="s">
        <v>22</v>
      </c>
      <c r="BK148" s="145">
        <f>ROUND(I148*H148,2)</f>
        <v>0</v>
      </c>
      <c r="BL148" s="18" t="s">
        <v>199</v>
      </c>
      <c r="BM148" s="144" t="s">
        <v>2704</v>
      </c>
    </row>
    <row r="149" spans="2:65" s="1" customFormat="1" ht="16.5" customHeight="1" x14ac:dyDescent="0.2">
      <c r="B149" s="33"/>
      <c r="C149" s="133" t="s">
        <v>1895</v>
      </c>
      <c r="D149" s="133" t="s">
        <v>194</v>
      </c>
      <c r="E149" s="134" t="s">
        <v>8380</v>
      </c>
      <c r="F149" s="135" t="s">
        <v>8381</v>
      </c>
      <c r="G149" s="136" t="s">
        <v>869</v>
      </c>
      <c r="H149" s="137">
        <v>8</v>
      </c>
      <c r="I149" s="138"/>
      <c r="J149" s="139">
        <f>ROUND(I149*H149,2)</f>
        <v>0</v>
      </c>
      <c r="K149" s="135" t="s">
        <v>20</v>
      </c>
      <c r="L149" s="33"/>
      <c r="M149" s="140" t="s">
        <v>20</v>
      </c>
      <c r="N149" s="141" t="s">
        <v>51</v>
      </c>
      <c r="P149" s="142">
        <f>O149*H149</f>
        <v>0</v>
      </c>
      <c r="Q149" s="142">
        <v>0</v>
      </c>
      <c r="R149" s="142">
        <f>Q149*H149</f>
        <v>0</v>
      </c>
      <c r="S149" s="142">
        <v>0</v>
      </c>
      <c r="T149" s="143">
        <f>S149*H149</f>
        <v>0</v>
      </c>
      <c r="AR149" s="144" t="s">
        <v>199</v>
      </c>
      <c r="AT149" s="144" t="s">
        <v>194</v>
      </c>
      <c r="AU149" s="144" t="s">
        <v>89</v>
      </c>
      <c r="AY149" s="18" t="s">
        <v>192</v>
      </c>
      <c r="BE149" s="145">
        <f>IF(N149="základní",J149,0)</f>
        <v>0</v>
      </c>
      <c r="BF149" s="145">
        <f>IF(N149="snížená",J149,0)</f>
        <v>0</v>
      </c>
      <c r="BG149" s="145">
        <f>IF(N149="zákl. přenesená",J149,0)</f>
        <v>0</v>
      </c>
      <c r="BH149" s="145">
        <f>IF(N149="sníž. přenesená",J149,0)</f>
        <v>0</v>
      </c>
      <c r="BI149" s="145">
        <f>IF(N149="nulová",J149,0)</f>
        <v>0</v>
      </c>
      <c r="BJ149" s="18" t="s">
        <v>22</v>
      </c>
      <c r="BK149" s="145">
        <f>ROUND(I149*H149,2)</f>
        <v>0</v>
      </c>
      <c r="BL149" s="18" t="s">
        <v>199</v>
      </c>
      <c r="BM149" s="144" t="s">
        <v>2717</v>
      </c>
    </row>
    <row r="150" spans="2:65" s="1" customFormat="1" ht="16.5" customHeight="1" x14ac:dyDescent="0.2">
      <c r="B150" s="33"/>
      <c r="C150" s="133" t="s">
        <v>1914</v>
      </c>
      <c r="D150" s="133" t="s">
        <v>194</v>
      </c>
      <c r="E150" s="134" t="s">
        <v>8382</v>
      </c>
      <c r="F150" s="135" t="s">
        <v>8383</v>
      </c>
      <c r="G150" s="136" t="s">
        <v>869</v>
      </c>
      <c r="H150" s="137">
        <v>5</v>
      </c>
      <c r="I150" s="138"/>
      <c r="J150" s="139">
        <f>ROUND(I150*H150,2)</f>
        <v>0</v>
      </c>
      <c r="K150" s="135" t="s">
        <v>20</v>
      </c>
      <c r="L150" s="33"/>
      <c r="M150" s="140" t="s">
        <v>20</v>
      </c>
      <c r="N150" s="141" t="s">
        <v>51</v>
      </c>
      <c r="P150" s="142">
        <f>O150*H150</f>
        <v>0</v>
      </c>
      <c r="Q150" s="142">
        <v>0</v>
      </c>
      <c r="R150" s="142">
        <f>Q150*H150</f>
        <v>0</v>
      </c>
      <c r="S150" s="142">
        <v>0</v>
      </c>
      <c r="T150" s="143">
        <f>S150*H150</f>
        <v>0</v>
      </c>
      <c r="AR150" s="144" t="s">
        <v>199</v>
      </c>
      <c r="AT150" s="144" t="s">
        <v>194</v>
      </c>
      <c r="AU150" s="144" t="s">
        <v>89</v>
      </c>
      <c r="AY150" s="18" t="s">
        <v>192</v>
      </c>
      <c r="BE150" s="145">
        <f>IF(N150="základní",J150,0)</f>
        <v>0</v>
      </c>
      <c r="BF150" s="145">
        <f>IF(N150="snížená",J150,0)</f>
        <v>0</v>
      </c>
      <c r="BG150" s="145">
        <f>IF(N150="zákl. přenesená",J150,0)</f>
        <v>0</v>
      </c>
      <c r="BH150" s="145">
        <f>IF(N150="sníž. přenesená",J150,0)</f>
        <v>0</v>
      </c>
      <c r="BI150" s="145">
        <f>IF(N150="nulová",J150,0)</f>
        <v>0</v>
      </c>
      <c r="BJ150" s="18" t="s">
        <v>22</v>
      </c>
      <c r="BK150" s="145">
        <f>ROUND(I150*H150,2)</f>
        <v>0</v>
      </c>
      <c r="BL150" s="18" t="s">
        <v>199</v>
      </c>
      <c r="BM150" s="144" t="s">
        <v>2728</v>
      </c>
    </row>
    <row r="151" spans="2:65" s="1" customFormat="1" ht="16.5" customHeight="1" x14ac:dyDescent="0.2">
      <c r="B151" s="33"/>
      <c r="C151" s="133" t="s">
        <v>913</v>
      </c>
      <c r="D151" s="133" t="s">
        <v>194</v>
      </c>
      <c r="E151" s="134" t="s">
        <v>8384</v>
      </c>
      <c r="F151" s="135" t="s">
        <v>8385</v>
      </c>
      <c r="G151" s="136" t="s">
        <v>5598</v>
      </c>
      <c r="H151" s="137">
        <v>1</v>
      </c>
      <c r="I151" s="138"/>
      <c r="J151" s="139">
        <f>ROUND(I151*H151,2)</f>
        <v>0</v>
      </c>
      <c r="K151" s="135" t="s">
        <v>20</v>
      </c>
      <c r="L151" s="33"/>
      <c r="M151" s="140" t="s">
        <v>20</v>
      </c>
      <c r="N151" s="141" t="s">
        <v>51</v>
      </c>
      <c r="P151" s="142">
        <f>O151*H151</f>
        <v>0</v>
      </c>
      <c r="Q151" s="142">
        <v>0</v>
      </c>
      <c r="R151" s="142">
        <f>Q151*H151</f>
        <v>0</v>
      </c>
      <c r="S151" s="142">
        <v>0</v>
      </c>
      <c r="T151" s="143">
        <f>S151*H151</f>
        <v>0</v>
      </c>
      <c r="AR151" s="144" t="s">
        <v>199</v>
      </c>
      <c r="AT151" s="144" t="s">
        <v>194</v>
      </c>
      <c r="AU151" s="144" t="s">
        <v>89</v>
      </c>
      <c r="AY151" s="18" t="s">
        <v>192</v>
      </c>
      <c r="BE151" s="145">
        <f>IF(N151="základní",J151,0)</f>
        <v>0</v>
      </c>
      <c r="BF151" s="145">
        <f>IF(N151="snížená",J151,0)</f>
        <v>0</v>
      </c>
      <c r="BG151" s="145">
        <f>IF(N151="zákl. přenesená",J151,0)</f>
        <v>0</v>
      </c>
      <c r="BH151" s="145">
        <f>IF(N151="sníž. přenesená",J151,0)</f>
        <v>0</v>
      </c>
      <c r="BI151" s="145">
        <f>IF(N151="nulová",J151,0)</f>
        <v>0</v>
      </c>
      <c r="BJ151" s="18" t="s">
        <v>22</v>
      </c>
      <c r="BK151" s="145">
        <f>ROUND(I151*H151,2)</f>
        <v>0</v>
      </c>
      <c r="BL151" s="18" t="s">
        <v>199</v>
      </c>
      <c r="BM151" s="144" t="s">
        <v>2746</v>
      </c>
    </row>
    <row r="152" spans="2:65" s="1" customFormat="1" ht="16.5" customHeight="1" x14ac:dyDescent="0.2">
      <c r="B152" s="33"/>
      <c r="C152" s="133" t="s">
        <v>918</v>
      </c>
      <c r="D152" s="133" t="s">
        <v>194</v>
      </c>
      <c r="E152" s="134" t="s">
        <v>8386</v>
      </c>
      <c r="F152" s="135" t="s">
        <v>8387</v>
      </c>
      <c r="G152" s="136" t="s">
        <v>5598</v>
      </c>
      <c r="H152" s="137">
        <v>1</v>
      </c>
      <c r="I152" s="138"/>
      <c r="J152" s="139">
        <f>ROUND(I152*H152,2)</f>
        <v>0</v>
      </c>
      <c r="K152" s="135" t="s">
        <v>20</v>
      </c>
      <c r="L152" s="33"/>
      <c r="M152" s="140" t="s">
        <v>20</v>
      </c>
      <c r="N152" s="141" t="s">
        <v>51</v>
      </c>
      <c r="P152" s="142">
        <f>O152*H152</f>
        <v>0</v>
      </c>
      <c r="Q152" s="142">
        <v>0</v>
      </c>
      <c r="R152" s="142">
        <f>Q152*H152</f>
        <v>0</v>
      </c>
      <c r="S152" s="142">
        <v>0</v>
      </c>
      <c r="T152" s="143">
        <f>S152*H152</f>
        <v>0</v>
      </c>
      <c r="AR152" s="144" t="s">
        <v>199</v>
      </c>
      <c r="AT152" s="144" t="s">
        <v>194</v>
      </c>
      <c r="AU152" s="144" t="s">
        <v>89</v>
      </c>
      <c r="AY152" s="18" t="s">
        <v>192</v>
      </c>
      <c r="BE152" s="145">
        <f>IF(N152="základní",J152,0)</f>
        <v>0</v>
      </c>
      <c r="BF152" s="145">
        <f>IF(N152="snížená",J152,0)</f>
        <v>0</v>
      </c>
      <c r="BG152" s="145">
        <f>IF(N152="zákl. přenesená",J152,0)</f>
        <v>0</v>
      </c>
      <c r="BH152" s="145">
        <f>IF(N152="sníž. přenesená",J152,0)</f>
        <v>0</v>
      </c>
      <c r="BI152" s="145">
        <f>IF(N152="nulová",J152,0)</f>
        <v>0</v>
      </c>
      <c r="BJ152" s="18" t="s">
        <v>22</v>
      </c>
      <c r="BK152" s="145">
        <f>ROUND(I152*H152,2)</f>
        <v>0</v>
      </c>
      <c r="BL152" s="18" t="s">
        <v>199</v>
      </c>
      <c r="BM152" s="144" t="s">
        <v>2842</v>
      </c>
    </row>
    <row r="153" spans="2:65" s="11" customFormat="1" ht="22.8" customHeight="1" x14ac:dyDescent="0.25">
      <c r="B153" s="121"/>
      <c r="D153" s="122" t="s">
        <v>79</v>
      </c>
      <c r="E153" s="131" t="s">
        <v>8388</v>
      </c>
      <c r="F153" s="131" t="s">
        <v>8389</v>
      </c>
      <c r="I153" s="124"/>
      <c r="J153" s="132">
        <f>BK153</f>
        <v>0</v>
      </c>
      <c r="L153" s="121"/>
      <c r="M153" s="126"/>
      <c r="P153" s="127">
        <f>SUM(P154:P171)</f>
        <v>0</v>
      </c>
      <c r="R153" s="127">
        <f>SUM(R154:R171)</f>
        <v>0</v>
      </c>
      <c r="T153" s="128">
        <f>SUM(T154:T171)</f>
        <v>0</v>
      </c>
      <c r="AR153" s="122" t="s">
        <v>22</v>
      </c>
      <c r="AT153" s="129" t="s">
        <v>79</v>
      </c>
      <c r="AU153" s="129" t="s">
        <v>22</v>
      </c>
      <c r="AY153" s="122" t="s">
        <v>192</v>
      </c>
      <c r="BK153" s="130">
        <f>SUM(BK154:BK171)</f>
        <v>0</v>
      </c>
    </row>
    <row r="154" spans="2:65" s="1" customFormat="1" ht="16.5" customHeight="1" x14ac:dyDescent="0.2">
      <c r="B154" s="33"/>
      <c r="C154" s="133" t="s">
        <v>988</v>
      </c>
      <c r="D154" s="133" t="s">
        <v>194</v>
      </c>
      <c r="E154" s="134" t="s">
        <v>8390</v>
      </c>
      <c r="F154" s="135" t="s">
        <v>8391</v>
      </c>
      <c r="G154" s="136" t="s">
        <v>869</v>
      </c>
      <c r="H154" s="137">
        <v>1</v>
      </c>
      <c r="I154" s="138"/>
      <c r="J154" s="139">
        <f t="shared" ref="J154:J171" si="40">ROUND(I154*H154,2)</f>
        <v>0</v>
      </c>
      <c r="K154" s="135" t="s">
        <v>20</v>
      </c>
      <c r="L154" s="33"/>
      <c r="M154" s="140" t="s">
        <v>20</v>
      </c>
      <c r="N154" s="141" t="s">
        <v>51</v>
      </c>
      <c r="P154" s="142">
        <f t="shared" ref="P154:P171" si="41">O154*H154</f>
        <v>0</v>
      </c>
      <c r="Q154" s="142">
        <v>0</v>
      </c>
      <c r="R154" s="142">
        <f t="shared" ref="R154:R171" si="42">Q154*H154</f>
        <v>0</v>
      </c>
      <c r="S154" s="142">
        <v>0</v>
      </c>
      <c r="T154" s="143">
        <f t="shared" ref="T154:T171" si="43">S154*H154</f>
        <v>0</v>
      </c>
      <c r="AR154" s="144" t="s">
        <v>199</v>
      </c>
      <c r="AT154" s="144" t="s">
        <v>194</v>
      </c>
      <c r="AU154" s="144" t="s">
        <v>89</v>
      </c>
      <c r="AY154" s="18" t="s">
        <v>192</v>
      </c>
      <c r="BE154" s="145">
        <f t="shared" ref="BE154:BE171" si="44">IF(N154="základní",J154,0)</f>
        <v>0</v>
      </c>
      <c r="BF154" s="145">
        <f t="shared" ref="BF154:BF171" si="45">IF(N154="snížená",J154,0)</f>
        <v>0</v>
      </c>
      <c r="BG154" s="145">
        <f t="shared" ref="BG154:BG171" si="46">IF(N154="zákl. přenesená",J154,0)</f>
        <v>0</v>
      </c>
      <c r="BH154" s="145">
        <f t="shared" ref="BH154:BH171" si="47">IF(N154="sníž. přenesená",J154,0)</f>
        <v>0</v>
      </c>
      <c r="BI154" s="145">
        <f t="shared" ref="BI154:BI171" si="48">IF(N154="nulová",J154,0)</f>
        <v>0</v>
      </c>
      <c r="BJ154" s="18" t="s">
        <v>22</v>
      </c>
      <c r="BK154" s="145">
        <f t="shared" ref="BK154:BK171" si="49">ROUND(I154*H154,2)</f>
        <v>0</v>
      </c>
      <c r="BL154" s="18" t="s">
        <v>199</v>
      </c>
      <c r="BM154" s="144" t="s">
        <v>2914</v>
      </c>
    </row>
    <row r="155" spans="2:65" s="1" customFormat="1" ht="16.5" customHeight="1" x14ac:dyDescent="0.2">
      <c r="B155" s="33"/>
      <c r="C155" s="133" t="s">
        <v>1003</v>
      </c>
      <c r="D155" s="133" t="s">
        <v>194</v>
      </c>
      <c r="E155" s="134" t="s">
        <v>8392</v>
      </c>
      <c r="F155" s="135" t="s">
        <v>8393</v>
      </c>
      <c r="G155" s="136" t="s">
        <v>869</v>
      </c>
      <c r="H155" s="137">
        <v>1</v>
      </c>
      <c r="I155" s="138"/>
      <c r="J155" s="139">
        <f t="shared" si="40"/>
        <v>0</v>
      </c>
      <c r="K155" s="135" t="s">
        <v>20</v>
      </c>
      <c r="L155" s="33"/>
      <c r="M155" s="140" t="s">
        <v>20</v>
      </c>
      <c r="N155" s="141" t="s">
        <v>51</v>
      </c>
      <c r="P155" s="142">
        <f t="shared" si="41"/>
        <v>0</v>
      </c>
      <c r="Q155" s="142">
        <v>0</v>
      </c>
      <c r="R155" s="142">
        <f t="shared" si="42"/>
        <v>0</v>
      </c>
      <c r="S155" s="142">
        <v>0</v>
      </c>
      <c r="T155" s="143">
        <f t="shared" si="43"/>
        <v>0</v>
      </c>
      <c r="AR155" s="144" t="s">
        <v>199</v>
      </c>
      <c r="AT155" s="144" t="s">
        <v>194</v>
      </c>
      <c r="AU155" s="144" t="s">
        <v>89</v>
      </c>
      <c r="AY155" s="18" t="s">
        <v>192</v>
      </c>
      <c r="BE155" s="145">
        <f t="shared" si="44"/>
        <v>0</v>
      </c>
      <c r="BF155" s="145">
        <f t="shared" si="45"/>
        <v>0</v>
      </c>
      <c r="BG155" s="145">
        <f t="shared" si="46"/>
        <v>0</v>
      </c>
      <c r="BH155" s="145">
        <f t="shared" si="47"/>
        <v>0</v>
      </c>
      <c r="BI155" s="145">
        <f t="shared" si="48"/>
        <v>0</v>
      </c>
      <c r="BJ155" s="18" t="s">
        <v>22</v>
      </c>
      <c r="BK155" s="145">
        <f t="shared" si="49"/>
        <v>0</v>
      </c>
      <c r="BL155" s="18" t="s">
        <v>199</v>
      </c>
      <c r="BM155" s="144" t="s">
        <v>4996</v>
      </c>
    </row>
    <row r="156" spans="2:65" s="1" customFormat="1" ht="16.5" customHeight="1" x14ac:dyDescent="0.2">
      <c r="B156" s="33"/>
      <c r="C156" s="133" t="s">
        <v>1015</v>
      </c>
      <c r="D156" s="133" t="s">
        <v>194</v>
      </c>
      <c r="E156" s="134" t="s">
        <v>8394</v>
      </c>
      <c r="F156" s="135" t="s">
        <v>8395</v>
      </c>
      <c r="G156" s="136" t="s">
        <v>869</v>
      </c>
      <c r="H156" s="137">
        <v>10</v>
      </c>
      <c r="I156" s="138"/>
      <c r="J156" s="139">
        <f t="shared" si="40"/>
        <v>0</v>
      </c>
      <c r="K156" s="135" t="s">
        <v>20</v>
      </c>
      <c r="L156" s="33"/>
      <c r="M156" s="140" t="s">
        <v>20</v>
      </c>
      <c r="N156" s="141" t="s">
        <v>51</v>
      </c>
      <c r="P156" s="142">
        <f t="shared" si="41"/>
        <v>0</v>
      </c>
      <c r="Q156" s="142">
        <v>0</v>
      </c>
      <c r="R156" s="142">
        <f t="shared" si="42"/>
        <v>0</v>
      </c>
      <c r="S156" s="142">
        <v>0</v>
      </c>
      <c r="T156" s="143">
        <f t="shared" si="43"/>
        <v>0</v>
      </c>
      <c r="AR156" s="144" t="s">
        <v>199</v>
      </c>
      <c r="AT156" s="144" t="s">
        <v>194</v>
      </c>
      <c r="AU156" s="144" t="s">
        <v>89</v>
      </c>
      <c r="AY156" s="18" t="s">
        <v>192</v>
      </c>
      <c r="BE156" s="145">
        <f t="shared" si="44"/>
        <v>0</v>
      </c>
      <c r="BF156" s="145">
        <f t="shared" si="45"/>
        <v>0</v>
      </c>
      <c r="BG156" s="145">
        <f t="shared" si="46"/>
        <v>0</v>
      </c>
      <c r="BH156" s="145">
        <f t="shared" si="47"/>
        <v>0</v>
      </c>
      <c r="BI156" s="145">
        <f t="shared" si="48"/>
        <v>0</v>
      </c>
      <c r="BJ156" s="18" t="s">
        <v>22</v>
      </c>
      <c r="BK156" s="145">
        <f t="shared" si="49"/>
        <v>0</v>
      </c>
      <c r="BL156" s="18" t="s">
        <v>199</v>
      </c>
      <c r="BM156" s="144" t="s">
        <v>2934</v>
      </c>
    </row>
    <row r="157" spans="2:65" s="1" customFormat="1" ht="16.5" customHeight="1" x14ac:dyDescent="0.2">
      <c r="B157" s="33"/>
      <c r="C157" s="133" t="s">
        <v>1043</v>
      </c>
      <c r="D157" s="133" t="s">
        <v>194</v>
      </c>
      <c r="E157" s="134" t="s">
        <v>8396</v>
      </c>
      <c r="F157" s="135" t="s">
        <v>8397</v>
      </c>
      <c r="G157" s="136" t="s">
        <v>869</v>
      </c>
      <c r="H157" s="137">
        <v>10</v>
      </c>
      <c r="I157" s="138"/>
      <c r="J157" s="139">
        <f t="shared" si="40"/>
        <v>0</v>
      </c>
      <c r="K157" s="135" t="s">
        <v>20</v>
      </c>
      <c r="L157" s="33"/>
      <c r="M157" s="140" t="s">
        <v>20</v>
      </c>
      <c r="N157" s="141" t="s">
        <v>51</v>
      </c>
      <c r="P157" s="142">
        <f t="shared" si="41"/>
        <v>0</v>
      </c>
      <c r="Q157" s="142">
        <v>0</v>
      </c>
      <c r="R157" s="142">
        <f t="shared" si="42"/>
        <v>0</v>
      </c>
      <c r="S157" s="142">
        <v>0</v>
      </c>
      <c r="T157" s="143">
        <f t="shared" si="43"/>
        <v>0</v>
      </c>
      <c r="AR157" s="144" t="s">
        <v>199</v>
      </c>
      <c r="AT157" s="144" t="s">
        <v>194</v>
      </c>
      <c r="AU157" s="144" t="s">
        <v>89</v>
      </c>
      <c r="AY157" s="18" t="s">
        <v>192</v>
      </c>
      <c r="BE157" s="145">
        <f t="shared" si="44"/>
        <v>0</v>
      </c>
      <c r="BF157" s="145">
        <f t="shared" si="45"/>
        <v>0</v>
      </c>
      <c r="BG157" s="145">
        <f t="shared" si="46"/>
        <v>0</v>
      </c>
      <c r="BH157" s="145">
        <f t="shared" si="47"/>
        <v>0</v>
      </c>
      <c r="BI157" s="145">
        <f t="shared" si="48"/>
        <v>0</v>
      </c>
      <c r="BJ157" s="18" t="s">
        <v>22</v>
      </c>
      <c r="BK157" s="145">
        <f t="shared" si="49"/>
        <v>0</v>
      </c>
      <c r="BL157" s="18" t="s">
        <v>199</v>
      </c>
      <c r="BM157" s="144" t="s">
        <v>2944</v>
      </c>
    </row>
    <row r="158" spans="2:65" s="1" customFormat="1" ht="16.5" customHeight="1" x14ac:dyDescent="0.2">
      <c r="B158" s="33"/>
      <c r="C158" s="133" t="s">
        <v>1052</v>
      </c>
      <c r="D158" s="133" t="s">
        <v>194</v>
      </c>
      <c r="E158" s="134" t="s">
        <v>8398</v>
      </c>
      <c r="F158" s="135" t="s">
        <v>8399</v>
      </c>
      <c r="G158" s="136" t="s">
        <v>269</v>
      </c>
      <c r="H158" s="137">
        <v>100</v>
      </c>
      <c r="I158" s="138"/>
      <c r="J158" s="139">
        <f t="shared" si="40"/>
        <v>0</v>
      </c>
      <c r="K158" s="135" t="s">
        <v>20</v>
      </c>
      <c r="L158" s="33"/>
      <c r="M158" s="140" t="s">
        <v>20</v>
      </c>
      <c r="N158" s="141" t="s">
        <v>51</v>
      </c>
      <c r="P158" s="142">
        <f t="shared" si="41"/>
        <v>0</v>
      </c>
      <c r="Q158" s="142">
        <v>0</v>
      </c>
      <c r="R158" s="142">
        <f t="shared" si="42"/>
        <v>0</v>
      </c>
      <c r="S158" s="142">
        <v>0</v>
      </c>
      <c r="T158" s="143">
        <f t="shared" si="43"/>
        <v>0</v>
      </c>
      <c r="AR158" s="144" t="s">
        <v>199</v>
      </c>
      <c r="AT158" s="144" t="s">
        <v>194</v>
      </c>
      <c r="AU158" s="144" t="s">
        <v>89</v>
      </c>
      <c r="AY158" s="18" t="s">
        <v>192</v>
      </c>
      <c r="BE158" s="145">
        <f t="shared" si="44"/>
        <v>0</v>
      </c>
      <c r="BF158" s="145">
        <f t="shared" si="45"/>
        <v>0</v>
      </c>
      <c r="BG158" s="145">
        <f t="shared" si="46"/>
        <v>0</v>
      </c>
      <c r="BH158" s="145">
        <f t="shared" si="47"/>
        <v>0</v>
      </c>
      <c r="BI158" s="145">
        <f t="shared" si="48"/>
        <v>0</v>
      </c>
      <c r="BJ158" s="18" t="s">
        <v>22</v>
      </c>
      <c r="BK158" s="145">
        <f t="shared" si="49"/>
        <v>0</v>
      </c>
      <c r="BL158" s="18" t="s">
        <v>199</v>
      </c>
      <c r="BM158" s="144" t="s">
        <v>2954</v>
      </c>
    </row>
    <row r="159" spans="2:65" s="1" customFormat="1" ht="16.5" customHeight="1" x14ac:dyDescent="0.2">
      <c r="B159" s="33"/>
      <c r="C159" s="133" t="s">
        <v>1070</v>
      </c>
      <c r="D159" s="133" t="s">
        <v>194</v>
      </c>
      <c r="E159" s="134" t="s">
        <v>8400</v>
      </c>
      <c r="F159" s="135" t="s">
        <v>8401</v>
      </c>
      <c r="G159" s="136" t="s">
        <v>869</v>
      </c>
      <c r="H159" s="137">
        <v>10</v>
      </c>
      <c r="I159" s="138"/>
      <c r="J159" s="139">
        <f t="shared" si="40"/>
        <v>0</v>
      </c>
      <c r="K159" s="135" t="s">
        <v>20</v>
      </c>
      <c r="L159" s="33"/>
      <c r="M159" s="140" t="s">
        <v>20</v>
      </c>
      <c r="N159" s="141" t="s">
        <v>51</v>
      </c>
      <c r="P159" s="142">
        <f t="shared" si="41"/>
        <v>0</v>
      </c>
      <c r="Q159" s="142">
        <v>0</v>
      </c>
      <c r="R159" s="142">
        <f t="shared" si="42"/>
        <v>0</v>
      </c>
      <c r="S159" s="142">
        <v>0</v>
      </c>
      <c r="T159" s="143">
        <f t="shared" si="43"/>
        <v>0</v>
      </c>
      <c r="AR159" s="144" t="s">
        <v>199</v>
      </c>
      <c r="AT159" s="144" t="s">
        <v>194</v>
      </c>
      <c r="AU159" s="144" t="s">
        <v>89</v>
      </c>
      <c r="AY159" s="18" t="s">
        <v>192</v>
      </c>
      <c r="BE159" s="145">
        <f t="shared" si="44"/>
        <v>0</v>
      </c>
      <c r="BF159" s="145">
        <f t="shared" si="45"/>
        <v>0</v>
      </c>
      <c r="BG159" s="145">
        <f t="shared" si="46"/>
        <v>0</v>
      </c>
      <c r="BH159" s="145">
        <f t="shared" si="47"/>
        <v>0</v>
      </c>
      <c r="BI159" s="145">
        <f t="shared" si="48"/>
        <v>0</v>
      </c>
      <c r="BJ159" s="18" t="s">
        <v>22</v>
      </c>
      <c r="BK159" s="145">
        <f t="shared" si="49"/>
        <v>0</v>
      </c>
      <c r="BL159" s="18" t="s">
        <v>199</v>
      </c>
      <c r="BM159" s="144" t="s">
        <v>2965</v>
      </c>
    </row>
    <row r="160" spans="2:65" s="1" customFormat="1" ht="16.5" customHeight="1" x14ac:dyDescent="0.2">
      <c r="B160" s="33"/>
      <c r="C160" s="133" t="s">
        <v>28</v>
      </c>
      <c r="D160" s="133" t="s">
        <v>194</v>
      </c>
      <c r="E160" s="134" t="s">
        <v>8402</v>
      </c>
      <c r="F160" s="135" t="s">
        <v>8403</v>
      </c>
      <c r="G160" s="136" t="s">
        <v>869</v>
      </c>
      <c r="H160" s="137">
        <v>10</v>
      </c>
      <c r="I160" s="138"/>
      <c r="J160" s="139">
        <f t="shared" si="40"/>
        <v>0</v>
      </c>
      <c r="K160" s="135" t="s">
        <v>20</v>
      </c>
      <c r="L160" s="33"/>
      <c r="M160" s="140" t="s">
        <v>20</v>
      </c>
      <c r="N160" s="141" t="s">
        <v>51</v>
      </c>
      <c r="P160" s="142">
        <f t="shared" si="41"/>
        <v>0</v>
      </c>
      <c r="Q160" s="142">
        <v>0</v>
      </c>
      <c r="R160" s="142">
        <f t="shared" si="42"/>
        <v>0</v>
      </c>
      <c r="S160" s="142">
        <v>0</v>
      </c>
      <c r="T160" s="143">
        <f t="shared" si="43"/>
        <v>0</v>
      </c>
      <c r="AR160" s="144" t="s">
        <v>199</v>
      </c>
      <c r="AT160" s="144" t="s">
        <v>194</v>
      </c>
      <c r="AU160" s="144" t="s">
        <v>89</v>
      </c>
      <c r="AY160" s="18" t="s">
        <v>192</v>
      </c>
      <c r="BE160" s="145">
        <f t="shared" si="44"/>
        <v>0</v>
      </c>
      <c r="BF160" s="145">
        <f t="shared" si="45"/>
        <v>0</v>
      </c>
      <c r="BG160" s="145">
        <f t="shared" si="46"/>
        <v>0</v>
      </c>
      <c r="BH160" s="145">
        <f t="shared" si="47"/>
        <v>0</v>
      </c>
      <c r="BI160" s="145">
        <f t="shared" si="48"/>
        <v>0</v>
      </c>
      <c r="BJ160" s="18" t="s">
        <v>22</v>
      </c>
      <c r="BK160" s="145">
        <f t="shared" si="49"/>
        <v>0</v>
      </c>
      <c r="BL160" s="18" t="s">
        <v>199</v>
      </c>
      <c r="BM160" s="144" t="s">
        <v>2979</v>
      </c>
    </row>
    <row r="161" spans="2:65" s="1" customFormat="1" ht="16.5" customHeight="1" x14ac:dyDescent="0.2">
      <c r="B161" s="33"/>
      <c r="C161" s="133" t="s">
        <v>1083</v>
      </c>
      <c r="D161" s="133" t="s">
        <v>194</v>
      </c>
      <c r="E161" s="134" t="s">
        <v>8404</v>
      </c>
      <c r="F161" s="135" t="s">
        <v>8405</v>
      </c>
      <c r="G161" s="136" t="s">
        <v>869</v>
      </c>
      <c r="H161" s="137">
        <v>2</v>
      </c>
      <c r="I161" s="138"/>
      <c r="J161" s="139">
        <f t="shared" si="40"/>
        <v>0</v>
      </c>
      <c r="K161" s="135" t="s">
        <v>20</v>
      </c>
      <c r="L161" s="33"/>
      <c r="M161" s="140" t="s">
        <v>20</v>
      </c>
      <c r="N161" s="141" t="s">
        <v>51</v>
      </c>
      <c r="P161" s="142">
        <f t="shared" si="41"/>
        <v>0</v>
      </c>
      <c r="Q161" s="142">
        <v>0</v>
      </c>
      <c r="R161" s="142">
        <f t="shared" si="42"/>
        <v>0</v>
      </c>
      <c r="S161" s="142">
        <v>0</v>
      </c>
      <c r="T161" s="143">
        <f t="shared" si="43"/>
        <v>0</v>
      </c>
      <c r="AR161" s="144" t="s">
        <v>199</v>
      </c>
      <c r="AT161" s="144" t="s">
        <v>194</v>
      </c>
      <c r="AU161" s="144" t="s">
        <v>89</v>
      </c>
      <c r="AY161" s="18" t="s">
        <v>192</v>
      </c>
      <c r="BE161" s="145">
        <f t="shared" si="44"/>
        <v>0</v>
      </c>
      <c r="BF161" s="145">
        <f t="shared" si="45"/>
        <v>0</v>
      </c>
      <c r="BG161" s="145">
        <f t="shared" si="46"/>
        <v>0</v>
      </c>
      <c r="BH161" s="145">
        <f t="shared" si="47"/>
        <v>0</v>
      </c>
      <c r="BI161" s="145">
        <f t="shared" si="48"/>
        <v>0</v>
      </c>
      <c r="BJ161" s="18" t="s">
        <v>22</v>
      </c>
      <c r="BK161" s="145">
        <f t="shared" si="49"/>
        <v>0</v>
      </c>
      <c r="BL161" s="18" t="s">
        <v>199</v>
      </c>
      <c r="BM161" s="144" t="s">
        <v>2989</v>
      </c>
    </row>
    <row r="162" spans="2:65" s="1" customFormat="1" ht="16.5" customHeight="1" x14ac:dyDescent="0.2">
      <c r="B162" s="33"/>
      <c r="C162" s="133" t="s">
        <v>1096</v>
      </c>
      <c r="D162" s="133" t="s">
        <v>194</v>
      </c>
      <c r="E162" s="134" t="s">
        <v>8406</v>
      </c>
      <c r="F162" s="135" t="s">
        <v>8407</v>
      </c>
      <c r="G162" s="136" t="s">
        <v>869</v>
      </c>
      <c r="H162" s="137">
        <v>4</v>
      </c>
      <c r="I162" s="138"/>
      <c r="J162" s="139">
        <f t="shared" si="40"/>
        <v>0</v>
      </c>
      <c r="K162" s="135" t="s">
        <v>20</v>
      </c>
      <c r="L162" s="33"/>
      <c r="M162" s="140" t="s">
        <v>20</v>
      </c>
      <c r="N162" s="141" t="s">
        <v>51</v>
      </c>
      <c r="P162" s="142">
        <f t="shared" si="41"/>
        <v>0</v>
      </c>
      <c r="Q162" s="142">
        <v>0</v>
      </c>
      <c r="R162" s="142">
        <f t="shared" si="42"/>
        <v>0</v>
      </c>
      <c r="S162" s="142">
        <v>0</v>
      </c>
      <c r="T162" s="143">
        <f t="shared" si="43"/>
        <v>0</v>
      </c>
      <c r="AR162" s="144" t="s">
        <v>199</v>
      </c>
      <c r="AT162" s="144" t="s">
        <v>194</v>
      </c>
      <c r="AU162" s="144" t="s">
        <v>89</v>
      </c>
      <c r="AY162" s="18" t="s">
        <v>192</v>
      </c>
      <c r="BE162" s="145">
        <f t="shared" si="44"/>
        <v>0</v>
      </c>
      <c r="BF162" s="145">
        <f t="shared" si="45"/>
        <v>0</v>
      </c>
      <c r="BG162" s="145">
        <f t="shared" si="46"/>
        <v>0</v>
      </c>
      <c r="BH162" s="145">
        <f t="shared" si="47"/>
        <v>0</v>
      </c>
      <c r="BI162" s="145">
        <f t="shared" si="48"/>
        <v>0</v>
      </c>
      <c r="BJ162" s="18" t="s">
        <v>22</v>
      </c>
      <c r="BK162" s="145">
        <f t="shared" si="49"/>
        <v>0</v>
      </c>
      <c r="BL162" s="18" t="s">
        <v>199</v>
      </c>
      <c r="BM162" s="144" t="s">
        <v>2999</v>
      </c>
    </row>
    <row r="163" spans="2:65" s="1" customFormat="1" ht="16.5" customHeight="1" x14ac:dyDescent="0.2">
      <c r="B163" s="33"/>
      <c r="C163" s="133" t="s">
        <v>1105</v>
      </c>
      <c r="D163" s="133" t="s">
        <v>194</v>
      </c>
      <c r="E163" s="134" t="s">
        <v>8408</v>
      </c>
      <c r="F163" s="135" t="s">
        <v>8409</v>
      </c>
      <c r="G163" s="136" t="s">
        <v>869</v>
      </c>
      <c r="H163" s="137">
        <v>4</v>
      </c>
      <c r="I163" s="138"/>
      <c r="J163" s="139">
        <f t="shared" si="40"/>
        <v>0</v>
      </c>
      <c r="K163" s="135" t="s">
        <v>20</v>
      </c>
      <c r="L163" s="33"/>
      <c r="M163" s="140" t="s">
        <v>20</v>
      </c>
      <c r="N163" s="141" t="s">
        <v>51</v>
      </c>
      <c r="P163" s="142">
        <f t="shared" si="41"/>
        <v>0</v>
      </c>
      <c r="Q163" s="142">
        <v>0</v>
      </c>
      <c r="R163" s="142">
        <f t="shared" si="42"/>
        <v>0</v>
      </c>
      <c r="S163" s="142">
        <v>0</v>
      </c>
      <c r="T163" s="143">
        <f t="shared" si="43"/>
        <v>0</v>
      </c>
      <c r="AR163" s="144" t="s">
        <v>199</v>
      </c>
      <c r="AT163" s="144" t="s">
        <v>194</v>
      </c>
      <c r="AU163" s="144" t="s">
        <v>89</v>
      </c>
      <c r="AY163" s="18" t="s">
        <v>192</v>
      </c>
      <c r="BE163" s="145">
        <f t="shared" si="44"/>
        <v>0</v>
      </c>
      <c r="BF163" s="145">
        <f t="shared" si="45"/>
        <v>0</v>
      </c>
      <c r="BG163" s="145">
        <f t="shared" si="46"/>
        <v>0</v>
      </c>
      <c r="BH163" s="145">
        <f t="shared" si="47"/>
        <v>0</v>
      </c>
      <c r="BI163" s="145">
        <f t="shared" si="48"/>
        <v>0</v>
      </c>
      <c r="BJ163" s="18" t="s">
        <v>22</v>
      </c>
      <c r="BK163" s="145">
        <f t="shared" si="49"/>
        <v>0</v>
      </c>
      <c r="BL163" s="18" t="s">
        <v>199</v>
      </c>
      <c r="BM163" s="144" t="s">
        <v>3007</v>
      </c>
    </row>
    <row r="164" spans="2:65" s="1" customFormat="1" ht="16.5" customHeight="1" x14ac:dyDescent="0.2">
      <c r="B164" s="33"/>
      <c r="C164" s="133" t="s">
        <v>1114</v>
      </c>
      <c r="D164" s="133" t="s">
        <v>194</v>
      </c>
      <c r="E164" s="134" t="s">
        <v>8410</v>
      </c>
      <c r="F164" s="135" t="s">
        <v>8411</v>
      </c>
      <c r="G164" s="136" t="s">
        <v>869</v>
      </c>
      <c r="H164" s="137">
        <v>1</v>
      </c>
      <c r="I164" s="138"/>
      <c r="J164" s="139">
        <f t="shared" si="40"/>
        <v>0</v>
      </c>
      <c r="K164" s="135" t="s">
        <v>20</v>
      </c>
      <c r="L164" s="33"/>
      <c r="M164" s="140" t="s">
        <v>20</v>
      </c>
      <c r="N164" s="141" t="s">
        <v>51</v>
      </c>
      <c r="P164" s="142">
        <f t="shared" si="41"/>
        <v>0</v>
      </c>
      <c r="Q164" s="142">
        <v>0</v>
      </c>
      <c r="R164" s="142">
        <f t="shared" si="42"/>
        <v>0</v>
      </c>
      <c r="S164" s="142">
        <v>0</v>
      </c>
      <c r="T164" s="143">
        <f t="shared" si="43"/>
        <v>0</v>
      </c>
      <c r="AR164" s="144" t="s">
        <v>199</v>
      </c>
      <c r="AT164" s="144" t="s">
        <v>194</v>
      </c>
      <c r="AU164" s="144" t="s">
        <v>89</v>
      </c>
      <c r="AY164" s="18" t="s">
        <v>192</v>
      </c>
      <c r="BE164" s="145">
        <f t="shared" si="44"/>
        <v>0</v>
      </c>
      <c r="BF164" s="145">
        <f t="shared" si="45"/>
        <v>0</v>
      </c>
      <c r="BG164" s="145">
        <f t="shared" si="46"/>
        <v>0</v>
      </c>
      <c r="BH164" s="145">
        <f t="shared" si="47"/>
        <v>0</v>
      </c>
      <c r="BI164" s="145">
        <f t="shared" si="48"/>
        <v>0</v>
      </c>
      <c r="BJ164" s="18" t="s">
        <v>22</v>
      </c>
      <c r="BK164" s="145">
        <f t="shared" si="49"/>
        <v>0</v>
      </c>
      <c r="BL164" s="18" t="s">
        <v>199</v>
      </c>
      <c r="BM164" s="144" t="s">
        <v>3017</v>
      </c>
    </row>
    <row r="165" spans="2:65" s="1" customFormat="1" ht="16.5" customHeight="1" x14ac:dyDescent="0.2">
      <c r="B165" s="33"/>
      <c r="C165" s="133" t="s">
        <v>1123</v>
      </c>
      <c r="D165" s="133" t="s">
        <v>194</v>
      </c>
      <c r="E165" s="134" t="s">
        <v>8412</v>
      </c>
      <c r="F165" s="135" t="s">
        <v>8413</v>
      </c>
      <c r="G165" s="136" t="s">
        <v>5598</v>
      </c>
      <c r="H165" s="137">
        <v>1</v>
      </c>
      <c r="I165" s="138"/>
      <c r="J165" s="139">
        <f t="shared" si="40"/>
        <v>0</v>
      </c>
      <c r="K165" s="135" t="s">
        <v>20</v>
      </c>
      <c r="L165" s="33"/>
      <c r="M165" s="140" t="s">
        <v>20</v>
      </c>
      <c r="N165" s="141" t="s">
        <v>51</v>
      </c>
      <c r="P165" s="142">
        <f t="shared" si="41"/>
        <v>0</v>
      </c>
      <c r="Q165" s="142">
        <v>0</v>
      </c>
      <c r="R165" s="142">
        <f t="shared" si="42"/>
        <v>0</v>
      </c>
      <c r="S165" s="142">
        <v>0</v>
      </c>
      <c r="T165" s="143">
        <f t="shared" si="43"/>
        <v>0</v>
      </c>
      <c r="AR165" s="144" t="s">
        <v>199</v>
      </c>
      <c r="AT165" s="144" t="s">
        <v>194</v>
      </c>
      <c r="AU165" s="144" t="s">
        <v>89</v>
      </c>
      <c r="AY165" s="18" t="s">
        <v>192</v>
      </c>
      <c r="BE165" s="145">
        <f t="shared" si="44"/>
        <v>0</v>
      </c>
      <c r="BF165" s="145">
        <f t="shared" si="45"/>
        <v>0</v>
      </c>
      <c r="BG165" s="145">
        <f t="shared" si="46"/>
        <v>0</v>
      </c>
      <c r="BH165" s="145">
        <f t="shared" si="47"/>
        <v>0</v>
      </c>
      <c r="BI165" s="145">
        <f t="shared" si="48"/>
        <v>0</v>
      </c>
      <c r="BJ165" s="18" t="s">
        <v>22</v>
      </c>
      <c r="BK165" s="145">
        <f t="shared" si="49"/>
        <v>0</v>
      </c>
      <c r="BL165" s="18" t="s">
        <v>199</v>
      </c>
      <c r="BM165" s="144" t="s">
        <v>3024</v>
      </c>
    </row>
    <row r="166" spans="2:65" s="1" customFormat="1" ht="16.5" customHeight="1" x14ac:dyDescent="0.2">
      <c r="B166" s="33"/>
      <c r="C166" s="133" t="s">
        <v>1129</v>
      </c>
      <c r="D166" s="133" t="s">
        <v>194</v>
      </c>
      <c r="E166" s="134" t="s">
        <v>8414</v>
      </c>
      <c r="F166" s="135" t="s">
        <v>8415</v>
      </c>
      <c r="G166" s="136" t="s">
        <v>5598</v>
      </c>
      <c r="H166" s="137">
        <v>1</v>
      </c>
      <c r="I166" s="138"/>
      <c r="J166" s="139">
        <f t="shared" si="40"/>
        <v>0</v>
      </c>
      <c r="K166" s="135" t="s">
        <v>20</v>
      </c>
      <c r="L166" s="33"/>
      <c r="M166" s="140" t="s">
        <v>20</v>
      </c>
      <c r="N166" s="141" t="s">
        <v>51</v>
      </c>
      <c r="P166" s="142">
        <f t="shared" si="41"/>
        <v>0</v>
      </c>
      <c r="Q166" s="142">
        <v>0</v>
      </c>
      <c r="R166" s="142">
        <f t="shared" si="42"/>
        <v>0</v>
      </c>
      <c r="S166" s="142">
        <v>0</v>
      </c>
      <c r="T166" s="143">
        <f t="shared" si="43"/>
        <v>0</v>
      </c>
      <c r="AR166" s="144" t="s">
        <v>199</v>
      </c>
      <c r="AT166" s="144" t="s">
        <v>194</v>
      </c>
      <c r="AU166" s="144" t="s">
        <v>89</v>
      </c>
      <c r="AY166" s="18" t="s">
        <v>192</v>
      </c>
      <c r="BE166" s="145">
        <f t="shared" si="44"/>
        <v>0</v>
      </c>
      <c r="BF166" s="145">
        <f t="shared" si="45"/>
        <v>0</v>
      </c>
      <c r="BG166" s="145">
        <f t="shared" si="46"/>
        <v>0</v>
      </c>
      <c r="BH166" s="145">
        <f t="shared" si="47"/>
        <v>0</v>
      </c>
      <c r="BI166" s="145">
        <f t="shared" si="48"/>
        <v>0</v>
      </c>
      <c r="BJ166" s="18" t="s">
        <v>22</v>
      </c>
      <c r="BK166" s="145">
        <f t="shared" si="49"/>
        <v>0</v>
      </c>
      <c r="BL166" s="18" t="s">
        <v>199</v>
      </c>
      <c r="BM166" s="144" t="s">
        <v>3029</v>
      </c>
    </row>
    <row r="167" spans="2:65" s="1" customFormat="1" ht="16.5" customHeight="1" x14ac:dyDescent="0.2">
      <c r="B167" s="33"/>
      <c r="C167" s="133" t="s">
        <v>1137</v>
      </c>
      <c r="D167" s="133" t="s">
        <v>194</v>
      </c>
      <c r="E167" s="134" t="s">
        <v>8416</v>
      </c>
      <c r="F167" s="135" t="s">
        <v>8417</v>
      </c>
      <c r="G167" s="136" t="s">
        <v>869</v>
      </c>
      <c r="H167" s="137">
        <v>2</v>
      </c>
      <c r="I167" s="138"/>
      <c r="J167" s="139">
        <f t="shared" si="40"/>
        <v>0</v>
      </c>
      <c r="K167" s="135" t="s">
        <v>20</v>
      </c>
      <c r="L167" s="33"/>
      <c r="M167" s="140" t="s">
        <v>20</v>
      </c>
      <c r="N167" s="141" t="s">
        <v>51</v>
      </c>
      <c r="P167" s="142">
        <f t="shared" si="41"/>
        <v>0</v>
      </c>
      <c r="Q167" s="142">
        <v>0</v>
      </c>
      <c r="R167" s="142">
        <f t="shared" si="42"/>
        <v>0</v>
      </c>
      <c r="S167" s="142">
        <v>0</v>
      </c>
      <c r="T167" s="143">
        <f t="shared" si="43"/>
        <v>0</v>
      </c>
      <c r="AR167" s="144" t="s">
        <v>199</v>
      </c>
      <c r="AT167" s="144" t="s">
        <v>194</v>
      </c>
      <c r="AU167" s="144" t="s">
        <v>89</v>
      </c>
      <c r="AY167" s="18" t="s">
        <v>192</v>
      </c>
      <c r="BE167" s="145">
        <f t="shared" si="44"/>
        <v>0</v>
      </c>
      <c r="BF167" s="145">
        <f t="shared" si="45"/>
        <v>0</v>
      </c>
      <c r="BG167" s="145">
        <f t="shared" si="46"/>
        <v>0</v>
      </c>
      <c r="BH167" s="145">
        <f t="shared" si="47"/>
        <v>0</v>
      </c>
      <c r="BI167" s="145">
        <f t="shared" si="48"/>
        <v>0</v>
      </c>
      <c r="BJ167" s="18" t="s">
        <v>22</v>
      </c>
      <c r="BK167" s="145">
        <f t="shared" si="49"/>
        <v>0</v>
      </c>
      <c r="BL167" s="18" t="s">
        <v>199</v>
      </c>
      <c r="BM167" s="144" t="s">
        <v>3047</v>
      </c>
    </row>
    <row r="168" spans="2:65" s="1" customFormat="1" ht="24.15" customHeight="1" x14ac:dyDescent="0.2">
      <c r="B168" s="33"/>
      <c r="C168" s="133" t="s">
        <v>1144</v>
      </c>
      <c r="D168" s="133" t="s">
        <v>194</v>
      </c>
      <c r="E168" s="134" t="s">
        <v>8418</v>
      </c>
      <c r="F168" s="135" t="s">
        <v>8419</v>
      </c>
      <c r="G168" s="136" t="s">
        <v>869</v>
      </c>
      <c r="H168" s="137">
        <v>2</v>
      </c>
      <c r="I168" s="138"/>
      <c r="J168" s="139">
        <f t="shared" si="40"/>
        <v>0</v>
      </c>
      <c r="K168" s="135" t="s">
        <v>20</v>
      </c>
      <c r="L168" s="33"/>
      <c r="M168" s="140" t="s">
        <v>20</v>
      </c>
      <c r="N168" s="141" t="s">
        <v>51</v>
      </c>
      <c r="P168" s="142">
        <f t="shared" si="41"/>
        <v>0</v>
      </c>
      <c r="Q168" s="142">
        <v>0</v>
      </c>
      <c r="R168" s="142">
        <f t="shared" si="42"/>
        <v>0</v>
      </c>
      <c r="S168" s="142">
        <v>0</v>
      </c>
      <c r="T168" s="143">
        <f t="shared" si="43"/>
        <v>0</v>
      </c>
      <c r="AR168" s="144" t="s">
        <v>199</v>
      </c>
      <c r="AT168" s="144" t="s">
        <v>194</v>
      </c>
      <c r="AU168" s="144" t="s">
        <v>89</v>
      </c>
      <c r="AY168" s="18" t="s">
        <v>192</v>
      </c>
      <c r="BE168" s="145">
        <f t="shared" si="44"/>
        <v>0</v>
      </c>
      <c r="BF168" s="145">
        <f t="shared" si="45"/>
        <v>0</v>
      </c>
      <c r="BG168" s="145">
        <f t="shared" si="46"/>
        <v>0</v>
      </c>
      <c r="BH168" s="145">
        <f t="shared" si="47"/>
        <v>0</v>
      </c>
      <c r="BI168" s="145">
        <f t="shared" si="48"/>
        <v>0</v>
      </c>
      <c r="BJ168" s="18" t="s">
        <v>22</v>
      </c>
      <c r="BK168" s="145">
        <f t="shared" si="49"/>
        <v>0</v>
      </c>
      <c r="BL168" s="18" t="s">
        <v>199</v>
      </c>
      <c r="BM168" s="144" t="s">
        <v>3062</v>
      </c>
    </row>
    <row r="169" spans="2:65" s="1" customFormat="1" ht="24.15" customHeight="1" x14ac:dyDescent="0.2">
      <c r="B169" s="33"/>
      <c r="C169" s="133" t="s">
        <v>1151</v>
      </c>
      <c r="D169" s="133" t="s">
        <v>194</v>
      </c>
      <c r="E169" s="134" t="s">
        <v>8420</v>
      </c>
      <c r="F169" s="135" t="s">
        <v>8421</v>
      </c>
      <c r="G169" s="136" t="s">
        <v>869</v>
      </c>
      <c r="H169" s="137">
        <v>1</v>
      </c>
      <c r="I169" s="138"/>
      <c r="J169" s="139">
        <f t="shared" si="40"/>
        <v>0</v>
      </c>
      <c r="K169" s="135" t="s">
        <v>20</v>
      </c>
      <c r="L169" s="33"/>
      <c r="M169" s="140" t="s">
        <v>20</v>
      </c>
      <c r="N169" s="141" t="s">
        <v>51</v>
      </c>
      <c r="P169" s="142">
        <f t="shared" si="41"/>
        <v>0</v>
      </c>
      <c r="Q169" s="142">
        <v>0</v>
      </c>
      <c r="R169" s="142">
        <f t="shared" si="42"/>
        <v>0</v>
      </c>
      <c r="S169" s="142">
        <v>0</v>
      </c>
      <c r="T169" s="143">
        <f t="shared" si="43"/>
        <v>0</v>
      </c>
      <c r="AR169" s="144" t="s">
        <v>199</v>
      </c>
      <c r="AT169" s="144" t="s">
        <v>194</v>
      </c>
      <c r="AU169" s="144" t="s">
        <v>89</v>
      </c>
      <c r="AY169" s="18" t="s">
        <v>192</v>
      </c>
      <c r="BE169" s="145">
        <f t="shared" si="44"/>
        <v>0</v>
      </c>
      <c r="BF169" s="145">
        <f t="shared" si="45"/>
        <v>0</v>
      </c>
      <c r="BG169" s="145">
        <f t="shared" si="46"/>
        <v>0</v>
      </c>
      <c r="BH169" s="145">
        <f t="shared" si="47"/>
        <v>0</v>
      </c>
      <c r="BI169" s="145">
        <f t="shared" si="48"/>
        <v>0</v>
      </c>
      <c r="BJ169" s="18" t="s">
        <v>22</v>
      </c>
      <c r="BK169" s="145">
        <f t="shared" si="49"/>
        <v>0</v>
      </c>
      <c r="BL169" s="18" t="s">
        <v>199</v>
      </c>
      <c r="BM169" s="144" t="s">
        <v>3076</v>
      </c>
    </row>
    <row r="170" spans="2:65" s="1" customFormat="1" ht="16.5" customHeight="1" x14ac:dyDescent="0.2">
      <c r="B170" s="33"/>
      <c r="C170" s="133" t="s">
        <v>1160</v>
      </c>
      <c r="D170" s="133" t="s">
        <v>194</v>
      </c>
      <c r="E170" s="134" t="s">
        <v>8422</v>
      </c>
      <c r="F170" s="135" t="s">
        <v>8423</v>
      </c>
      <c r="G170" s="136" t="s">
        <v>869</v>
      </c>
      <c r="H170" s="137">
        <v>1</v>
      </c>
      <c r="I170" s="138"/>
      <c r="J170" s="139">
        <f t="shared" si="40"/>
        <v>0</v>
      </c>
      <c r="K170" s="135" t="s">
        <v>20</v>
      </c>
      <c r="L170" s="33"/>
      <c r="M170" s="140" t="s">
        <v>20</v>
      </c>
      <c r="N170" s="141" t="s">
        <v>51</v>
      </c>
      <c r="P170" s="142">
        <f t="shared" si="41"/>
        <v>0</v>
      </c>
      <c r="Q170" s="142">
        <v>0</v>
      </c>
      <c r="R170" s="142">
        <f t="shared" si="42"/>
        <v>0</v>
      </c>
      <c r="S170" s="142">
        <v>0</v>
      </c>
      <c r="T170" s="143">
        <f t="shared" si="43"/>
        <v>0</v>
      </c>
      <c r="AR170" s="144" t="s">
        <v>199</v>
      </c>
      <c r="AT170" s="144" t="s">
        <v>194</v>
      </c>
      <c r="AU170" s="144" t="s">
        <v>89</v>
      </c>
      <c r="AY170" s="18" t="s">
        <v>192</v>
      </c>
      <c r="BE170" s="145">
        <f t="shared" si="44"/>
        <v>0</v>
      </c>
      <c r="BF170" s="145">
        <f t="shared" si="45"/>
        <v>0</v>
      </c>
      <c r="BG170" s="145">
        <f t="shared" si="46"/>
        <v>0</v>
      </c>
      <c r="BH170" s="145">
        <f t="shared" si="47"/>
        <v>0</v>
      </c>
      <c r="BI170" s="145">
        <f t="shared" si="48"/>
        <v>0</v>
      </c>
      <c r="BJ170" s="18" t="s">
        <v>22</v>
      </c>
      <c r="BK170" s="145">
        <f t="shared" si="49"/>
        <v>0</v>
      </c>
      <c r="BL170" s="18" t="s">
        <v>199</v>
      </c>
      <c r="BM170" s="144" t="s">
        <v>3090</v>
      </c>
    </row>
    <row r="171" spans="2:65" s="1" customFormat="1" ht="16.5" customHeight="1" x14ac:dyDescent="0.2">
      <c r="B171" s="33"/>
      <c r="C171" s="133" t="s">
        <v>1176</v>
      </c>
      <c r="D171" s="133" t="s">
        <v>194</v>
      </c>
      <c r="E171" s="134" t="s">
        <v>8424</v>
      </c>
      <c r="F171" s="135" t="s">
        <v>8425</v>
      </c>
      <c r="G171" s="136" t="s">
        <v>5598</v>
      </c>
      <c r="H171" s="137">
        <v>1</v>
      </c>
      <c r="I171" s="138"/>
      <c r="J171" s="139">
        <f t="shared" si="40"/>
        <v>0</v>
      </c>
      <c r="K171" s="135" t="s">
        <v>20</v>
      </c>
      <c r="L171" s="33"/>
      <c r="M171" s="140" t="s">
        <v>20</v>
      </c>
      <c r="N171" s="141" t="s">
        <v>51</v>
      </c>
      <c r="P171" s="142">
        <f t="shared" si="41"/>
        <v>0</v>
      </c>
      <c r="Q171" s="142">
        <v>0</v>
      </c>
      <c r="R171" s="142">
        <f t="shared" si="42"/>
        <v>0</v>
      </c>
      <c r="S171" s="142">
        <v>0</v>
      </c>
      <c r="T171" s="143">
        <f t="shared" si="43"/>
        <v>0</v>
      </c>
      <c r="AR171" s="144" t="s">
        <v>199</v>
      </c>
      <c r="AT171" s="144" t="s">
        <v>194</v>
      </c>
      <c r="AU171" s="144" t="s">
        <v>89</v>
      </c>
      <c r="AY171" s="18" t="s">
        <v>192</v>
      </c>
      <c r="BE171" s="145">
        <f t="shared" si="44"/>
        <v>0</v>
      </c>
      <c r="BF171" s="145">
        <f t="shared" si="45"/>
        <v>0</v>
      </c>
      <c r="BG171" s="145">
        <f t="shared" si="46"/>
        <v>0</v>
      </c>
      <c r="BH171" s="145">
        <f t="shared" si="47"/>
        <v>0</v>
      </c>
      <c r="BI171" s="145">
        <f t="shared" si="48"/>
        <v>0</v>
      </c>
      <c r="BJ171" s="18" t="s">
        <v>22</v>
      </c>
      <c r="BK171" s="145">
        <f t="shared" si="49"/>
        <v>0</v>
      </c>
      <c r="BL171" s="18" t="s">
        <v>199</v>
      </c>
      <c r="BM171" s="144" t="s">
        <v>8426</v>
      </c>
    </row>
    <row r="172" spans="2:65" s="11" customFormat="1" ht="22.8" customHeight="1" x14ac:dyDescent="0.25">
      <c r="B172" s="121"/>
      <c r="D172" s="122" t="s">
        <v>79</v>
      </c>
      <c r="E172" s="131" t="s">
        <v>8427</v>
      </c>
      <c r="F172" s="131" t="s">
        <v>8428</v>
      </c>
      <c r="I172" s="124"/>
      <c r="J172" s="132">
        <f>BK172</f>
        <v>0</v>
      </c>
      <c r="L172" s="121"/>
      <c r="M172" s="126"/>
      <c r="P172" s="127">
        <f>SUM(P173:P175)</f>
        <v>0</v>
      </c>
      <c r="R172" s="127">
        <f>SUM(R173:R175)</f>
        <v>0</v>
      </c>
      <c r="T172" s="128">
        <f>SUM(T173:T175)</f>
        <v>0</v>
      </c>
      <c r="AR172" s="122" t="s">
        <v>22</v>
      </c>
      <c r="AT172" s="129" t="s">
        <v>79</v>
      </c>
      <c r="AU172" s="129" t="s">
        <v>22</v>
      </c>
      <c r="AY172" s="122" t="s">
        <v>192</v>
      </c>
      <c r="BK172" s="130">
        <f>SUM(BK173:BK175)</f>
        <v>0</v>
      </c>
    </row>
    <row r="173" spans="2:65" s="1" customFormat="1" ht="16.5" customHeight="1" x14ac:dyDescent="0.2">
      <c r="B173" s="33"/>
      <c r="C173" s="133" t="s">
        <v>1195</v>
      </c>
      <c r="D173" s="133" t="s">
        <v>194</v>
      </c>
      <c r="E173" s="134" t="s">
        <v>8429</v>
      </c>
      <c r="F173" s="135" t="s">
        <v>8430</v>
      </c>
      <c r="G173" s="136" t="s">
        <v>869</v>
      </c>
      <c r="H173" s="137">
        <v>3</v>
      </c>
      <c r="I173" s="138"/>
      <c r="J173" s="139">
        <f>ROUND(I173*H173,2)</f>
        <v>0</v>
      </c>
      <c r="K173" s="135" t="s">
        <v>20</v>
      </c>
      <c r="L173" s="33"/>
      <c r="M173" s="140" t="s">
        <v>20</v>
      </c>
      <c r="N173" s="141" t="s">
        <v>51</v>
      </c>
      <c r="P173" s="142">
        <f>O173*H173</f>
        <v>0</v>
      </c>
      <c r="Q173" s="142">
        <v>0</v>
      </c>
      <c r="R173" s="142">
        <f>Q173*H173</f>
        <v>0</v>
      </c>
      <c r="S173" s="142">
        <v>0</v>
      </c>
      <c r="T173" s="143">
        <f>S173*H173</f>
        <v>0</v>
      </c>
      <c r="AR173" s="144" t="s">
        <v>199</v>
      </c>
      <c r="AT173" s="144" t="s">
        <v>194</v>
      </c>
      <c r="AU173" s="144" t="s">
        <v>89</v>
      </c>
      <c r="AY173" s="18" t="s">
        <v>192</v>
      </c>
      <c r="BE173" s="145">
        <f>IF(N173="základní",J173,0)</f>
        <v>0</v>
      </c>
      <c r="BF173" s="145">
        <f>IF(N173="snížená",J173,0)</f>
        <v>0</v>
      </c>
      <c r="BG173" s="145">
        <f>IF(N173="zákl. přenesená",J173,0)</f>
        <v>0</v>
      </c>
      <c r="BH173" s="145">
        <f>IF(N173="sníž. přenesená",J173,0)</f>
        <v>0</v>
      </c>
      <c r="BI173" s="145">
        <f>IF(N173="nulová",J173,0)</f>
        <v>0</v>
      </c>
      <c r="BJ173" s="18" t="s">
        <v>22</v>
      </c>
      <c r="BK173" s="145">
        <f>ROUND(I173*H173,2)</f>
        <v>0</v>
      </c>
      <c r="BL173" s="18" t="s">
        <v>199</v>
      </c>
      <c r="BM173" s="144" t="s">
        <v>6302</v>
      </c>
    </row>
    <row r="174" spans="2:65" s="1" customFormat="1" ht="16.5" customHeight="1" x14ac:dyDescent="0.2">
      <c r="B174" s="33"/>
      <c r="C174" s="133" t="s">
        <v>1031</v>
      </c>
      <c r="D174" s="133" t="s">
        <v>194</v>
      </c>
      <c r="E174" s="134" t="s">
        <v>8431</v>
      </c>
      <c r="F174" s="135" t="s">
        <v>8432</v>
      </c>
      <c r="G174" s="136" t="s">
        <v>5598</v>
      </c>
      <c r="H174" s="137">
        <v>1</v>
      </c>
      <c r="I174" s="138"/>
      <c r="J174" s="139">
        <f>ROUND(I174*H174,2)</f>
        <v>0</v>
      </c>
      <c r="K174" s="135" t="s">
        <v>20</v>
      </c>
      <c r="L174" s="33"/>
      <c r="M174" s="140" t="s">
        <v>20</v>
      </c>
      <c r="N174" s="141" t="s">
        <v>51</v>
      </c>
      <c r="P174" s="142">
        <f>O174*H174</f>
        <v>0</v>
      </c>
      <c r="Q174" s="142">
        <v>0</v>
      </c>
      <c r="R174" s="142">
        <f>Q174*H174</f>
        <v>0</v>
      </c>
      <c r="S174" s="142">
        <v>0</v>
      </c>
      <c r="T174" s="143">
        <f>S174*H174</f>
        <v>0</v>
      </c>
      <c r="AR174" s="144" t="s">
        <v>199</v>
      </c>
      <c r="AT174" s="144" t="s">
        <v>194</v>
      </c>
      <c r="AU174" s="144" t="s">
        <v>89</v>
      </c>
      <c r="AY174" s="18" t="s">
        <v>192</v>
      </c>
      <c r="BE174" s="145">
        <f>IF(N174="základní",J174,0)</f>
        <v>0</v>
      </c>
      <c r="BF174" s="145">
        <f>IF(N174="snížená",J174,0)</f>
        <v>0</v>
      </c>
      <c r="BG174" s="145">
        <f>IF(N174="zákl. přenesená",J174,0)</f>
        <v>0</v>
      </c>
      <c r="BH174" s="145">
        <f>IF(N174="sníž. přenesená",J174,0)</f>
        <v>0</v>
      </c>
      <c r="BI174" s="145">
        <f>IF(N174="nulová",J174,0)</f>
        <v>0</v>
      </c>
      <c r="BJ174" s="18" t="s">
        <v>22</v>
      </c>
      <c r="BK174" s="145">
        <f>ROUND(I174*H174,2)</f>
        <v>0</v>
      </c>
      <c r="BL174" s="18" t="s">
        <v>199</v>
      </c>
      <c r="BM174" s="144" t="s">
        <v>3163</v>
      </c>
    </row>
    <row r="175" spans="2:65" s="1" customFormat="1" ht="16.5" customHeight="1" x14ac:dyDescent="0.2">
      <c r="B175" s="33"/>
      <c r="C175" s="133" t="s">
        <v>1037</v>
      </c>
      <c r="D175" s="133" t="s">
        <v>194</v>
      </c>
      <c r="E175" s="134" t="s">
        <v>8433</v>
      </c>
      <c r="F175" s="135" t="s">
        <v>8434</v>
      </c>
      <c r="G175" s="136" t="s">
        <v>5598</v>
      </c>
      <c r="H175" s="137">
        <v>1</v>
      </c>
      <c r="I175" s="138"/>
      <c r="J175" s="139">
        <f>ROUND(I175*H175,2)</f>
        <v>0</v>
      </c>
      <c r="K175" s="135" t="s">
        <v>20</v>
      </c>
      <c r="L175" s="33"/>
      <c r="M175" s="140" t="s">
        <v>20</v>
      </c>
      <c r="N175" s="141" t="s">
        <v>51</v>
      </c>
      <c r="P175" s="142">
        <f>O175*H175</f>
        <v>0</v>
      </c>
      <c r="Q175" s="142">
        <v>0</v>
      </c>
      <c r="R175" s="142">
        <f>Q175*H175</f>
        <v>0</v>
      </c>
      <c r="S175" s="142">
        <v>0</v>
      </c>
      <c r="T175" s="143">
        <f>S175*H175</f>
        <v>0</v>
      </c>
      <c r="AR175" s="144" t="s">
        <v>199</v>
      </c>
      <c r="AT175" s="144" t="s">
        <v>194</v>
      </c>
      <c r="AU175" s="144" t="s">
        <v>89</v>
      </c>
      <c r="AY175" s="18" t="s">
        <v>192</v>
      </c>
      <c r="BE175" s="145">
        <f>IF(N175="základní",J175,0)</f>
        <v>0</v>
      </c>
      <c r="BF175" s="145">
        <f>IF(N175="snížená",J175,0)</f>
        <v>0</v>
      </c>
      <c r="BG175" s="145">
        <f>IF(N175="zákl. přenesená",J175,0)</f>
        <v>0</v>
      </c>
      <c r="BH175" s="145">
        <f>IF(N175="sníž. přenesená",J175,0)</f>
        <v>0</v>
      </c>
      <c r="BI175" s="145">
        <f>IF(N175="nulová",J175,0)</f>
        <v>0</v>
      </c>
      <c r="BJ175" s="18" t="s">
        <v>22</v>
      </c>
      <c r="BK175" s="145">
        <f>ROUND(I175*H175,2)</f>
        <v>0</v>
      </c>
      <c r="BL175" s="18" t="s">
        <v>199</v>
      </c>
      <c r="BM175" s="144" t="s">
        <v>3180</v>
      </c>
    </row>
    <row r="176" spans="2:65" s="11" customFormat="1" ht="22.8" customHeight="1" x14ac:dyDescent="0.25">
      <c r="B176" s="121"/>
      <c r="D176" s="122" t="s">
        <v>79</v>
      </c>
      <c r="E176" s="131" t="s">
        <v>8435</v>
      </c>
      <c r="F176" s="131" t="s">
        <v>8436</v>
      </c>
      <c r="I176" s="124"/>
      <c r="J176" s="132">
        <f>BK176</f>
        <v>0</v>
      </c>
      <c r="L176" s="121"/>
      <c r="M176" s="126"/>
      <c r="P176" s="127">
        <f>SUM(P177:P181)</f>
        <v>0</v>
      </c>
      <c r="R176" s="127">
        <f>SUM(R177:R181)</f>
        <v>0</v>
      </c>
      <c r="T176" s="128">
        <f>SUM(T177:T181)</f>
        <v>0</v>
      </c>
      <c r="AR176" s="122" t="s">
        <v>22</v>
      </c>
      <c r="AT176" s="129" t="s">
        <v>79</v>
      </c>
      <c r="AU176" s="129" t="s">
        <v>22</v>
      </c>
      <c r="AY176" s="122" t="s">
        <v>192</v>
      </c>
      <c r="BK176" s="130">
        <f>SUM(BK177:BK181)</f>
        <v>0</v>
      </c>
    </row>
    <row r="177" spans="2:65" s="1" customFormat="1" ht="16.5" customHeight="1" x14ac:dyDescent="0.2">
      <c r="B177" s="33"/>
      <c r="C177" s="133" t="s">
        <v>907</v>
      </c>
      <c r="D177" s="133" t="s">
        <v>194</v>
      </c>
      <c r="E177" s="134" t="s">
        <v>8437</v>
      </c>
      <c r="F177" s="135" t="s">
        <v>8438</v>
      </c>
      <c r="G177" s="136" t="s">
        <v>869</v>
      </c>
      <c r="H177" s="137">
        <v>1</v>
      </c>
      <c r="I177" s="138"/>
      <c r="J177" s="139">
        <f>ROUND(I177*H177,2)</f>
        <v>0</v>
      </c>
      <c r="K177" s="135" t="s">
        <v>20</v>
      </c>
      <c r="L177" s="33"/>
      <c r="M177" s="140" t="s">
        <v>20</v>
      </c>
      <c r="N177" s="141" t="s">
        <v>51</v>
      </c>
      <c r="P177" s="142">
        <f>O177*H177</f>
        <v>0</v>
      </c>
      <c r="Q177" s="142">
        <v>0</v>
      </c>
      <c r="R177" s="142">
        <f>Q177*H177</f>
        <v>0</v>
      </c>
      <c r="S177" s="142">
        <v>0</v>
      </c>
      <c r="T177" s="143">
        <f>S177*H177</f>
        <v>0</v>
      </c>
      <c r="AR177" s="144" t="s">
        <v>199</v>
      </c>
      <c r="AT177" s="144" t="s">
        <v>194</v>
      </c>
      <c r="AU177" s="144" t="s">
        <v>89</v>
      </c>
      <c r="AY177" s="18" t="s">
        <v>192</v>
      </c>
      <c r="BE177" s="145">
        <f>IF(N177="základní",J177,0)</f>
        <v>0</v>
      </c>
      <c r="BF177" s="145">
        <f>IF(N177="snížená",J177,0)</f>
        <v>0</v>
      </c>
      <c r="BG177" s="145">
        <f>IF(N177="zákl. přenesená",J177,0)</f>
        <v>0</v>
      </c>
      <c r="BH177" s="145">
        <f>IF(N177="sníž. přenesená",J177,0)</f>
        <v>0</v>
      </c>
      <c r="BI177" s="145">
        <f>IF(N177="nulová",J177,0)</f>
        <v>0</v>
      </c>
      <c r="BJ177" s="18" t="s">
        <v>22</v>
      </c>
      <c r="BK177" s="145">
        <f>ROUND(I177*H177,2)</f>
        <v>0</v>
      </c>
      <c r="BL177" s="18" t="s">
        <v>199</v>
      </c>
      <c r="BM177" s="144" t="s">
        <v>3209</v>
      </c>
    </row>
    <row r="178" spans="2:65" s="1" customFormat="1" ht="16.5" customHeight="1" x14ac:dyDescent="0.2">
      <c r="B178" s="33"/>
      <c r="C178" s="133" t="s">
        <v>2200</v>
      </c>
      <c r="D178" s="133" t="s">
        <v>194</v>
      </c>
      <c r="E178" s="134" t="s">
        <v>8439</v>
      </c>
      <c r="F178" s="135" t="s">
        <v>8440</v>
      </c>
      <c r="G178" s="136" t="s">
        <v>869</v>
      </c>
      <c r="H178" s="137">
        <v>1</v>
      </c>
      <c r="I178" s="138"/>
      <c r="J178" s="139">
        <f>ROUND(I178*H178,2)</f>
        <v>0</v>
      </c>
      <c r="K178" s="135" t="s">
        <v>20</v>
      </c>
      <c r="L178" s="33"/>
      <c r="M178" s="140" t="s">
        <v>20</v>
      </c>
      <c r="N178" s="141" t="s">
        <v>51</v>
      </c>
      <c r="P178" s="142">
        <f>O178*H178</f>
        <v>0</v>
      </c>
      <c r="Q178" s="142">
        <v>0</v>
      </c>
      <c r="R178" s="142">
        <f>Q178*H178</f>
        <v>0</v>
      </c>
      <c r="S178" s="142">
        <v>0</v>
      </c>
      <c r="T178" s="143">
        <f>S178*H178</f>
        <v>0</v>
      </c>
      <c r="AR178" s="144" t="s">
        <v>199</v>
      </c>
      <c r="AT178" s="144" t="s">
        <v>194</v>
      </c>
      <c r="AU178" s="144" t="s">
        <v>89</v>
      </c>
      <c r="AY178" s="18" t="s">
        <v>192</v>
      </c>
      <c r="BE178" s="145">
        <f>IF(N178="základní",J178,0)</f>
        <v>0</v>
      </c>
      <c r="BF178" s="145">
        <f>IF(N178="snížená",J178,0)</f>
        <v>0</v>
      </c>
      <c r="BG178" s="145">
        <f>IF(N178="zákl. přenesená",J178,0)</f>
        <v>0</v>
      </c>
      <c r="BH178" s="145">
        <f>IF(N178="sníž. přenesená",J178,0)</f>
        <v>0</v>
      </c>
      <c r="BI178" s="145">
        <f>IF(N178="nulová",J178,0)</f>
        <v>0</v>
      </c>
      <c r="BJ178" s="18" t="s">
        <v>22</v>
      </c>
      <c r="BK178" s="145">
        <f>ROUND(I178*H178,2)</f>
        <v>0</v>
      </c>
      <c r="BL178" s="18" t="s">
        <v>199</v>
      </c>
      <c r="BM178" s="144" t="s">
        <v>3229</v>
      </c>
    </row>
    <row r="179" spans="2:65" s="1" customFormat="1" ht="24.15" customHeight="1" x14ac:dyDescent="0.2">
      <c r="B179" s="33"/>
      <c r="C179" s="133" t="s">
        <v>2248</v>
      </c>
      <c r="D179" s="133" t="s">
        <v>194</v>
      </c>
      <c r="E179" s="134" t="s">
        <v>8441</v>
      </c>
      <c r="F179" s="135" t="s">
        <v>8442</v>
      </c>
      <c r="G179" s="136" t="s">
        <v>869</v>
      </c>
      <c r="H179" s="137">
        <v>1</v>
      </c>
      <c r="I179" s="138"/>
      <c r="J179" s="139">
        <f>ROUND(I179*H179,2)</f>
        <v>0</v>
      </c>
      <c r="K179" s="135" t="s">
        <v>20</v>
      </c>
      <c r="L179" s="33"/>
      <c r="M179" s="140" t="s">
        <v>20</v>
      </c>
      <c r="N179" s="141" t="s">
        <v>51</v>
      </c>
      <c r="P179" s="142">
        <f>O179*H179</f>
        <v>0</v>
      </c>
      <c r="Q179" s="142">
        <v>0</v>
      </c>
      <c r="R179" s="142">
        <f>Q179*H179</f>
        <v>0</v>
      </c>
      <c r="S179" s="142">
        <v>0</v>
      </c>
      <c r="T179" s="143">
        <f>S179*H179</f>
        <v>0</v>
      </c>
      <c r="AR179" s="144" t="s">
        <v>199</v>
      </c>
      <c r="AT179" s="144" t="s">
        <v>194</v>
      </c>
      <c r="AU179" s="144" t="s">
        <v>89</v>
      </c>
      <c r="AY179" s="18" t="s">
        <v>192</v>
      </c>
      <c r="BE179" s="145">
        <f>IF(N179="základní",J179,0)</f>
        <v>0</v>
      </c>
      <c r="BF179" s="145">
        <f>IF(N179="snížená",J179,0)</f>
        <v>0</v>
      </c>
      <c r="BG179" s="145">
        <f>IF(N179="zákl. přenesená",J179,0)</f>
        <v>0</v>
      </c>
      <c r="BH179" s="145">
        <f>IF(N179="sníž. přenesená",J179,0)</f>
        <v>0</v>
      </c>
      <c r="BI179" s="145">
        <f>IF(N179="nulová",J179,0)</f>
        <v>0</v>
      </c>
      <c r="BJ179" s="18" t="s">
        <v>22</v>
      </c>
      <c r="BK179" s="145">
        <f>ROUND(I179*H179,2)</f>
        <v>0</v>
      </c>
      <c r="BL179" s="18" t="s">
        <v>199</v>
      </c>
      <c r="BM179" s="144" t="s">
        <v>3347</v>
      </c>
    </row>
    <row r="180" spans="2:65" s="1" customFormat="1" ht="21.75" customHeight="1" x14ac:dyDescent="0.2">
      <c r="B180" s="33"/>
      <c r="C180" s="133" t="s">
        <v>2255</v>
      </c>
      <c r="D180" s="133" t="s">
        <v>194</v>
      </c>
      <c r="E180" s="134" t="s">
        <v>8443</v>
      </c>
      <c r="F180" s="135" t="s">
        <v>8444</v>
      </c>
      <c r="G180" s="136" t="s">
        <v>5598</v>
      </c>
      <c r="H180" s="137">
        <v>1</v>
      </c>
      <c r="I180" s="138"/>
      <c r="J180" s="139">
        <f>ROUND(I180*H180,2)</f>
        <v>0</v>
      </c>
      <c r="K180" s="135" t="s">
        <v>20</v>
      </c>
      <c r="L180" s="33"/>
      <c r="M180" s="140" t="s">
        <v>20</v>
      </c>
      <c r="N180" s="141" t="s">
        <v>51</v>
      </c>
      <c r="P180" s="142">
        <f>O180*H180</f>
        <v>0</v>
      </c>
      <c r="Q180" s="142">
        <v>0</v>
      </c>
      <c r="R180" s="142">
        <f>Q180*H180</f>
        <v>0</v>
      </c>
      <c r="S180" s="142">
        <v>0</v>
      </c>
      <c r="T180" s="143">
        <f>S180*H180</f>
        <v>0</v>
      </c>
      <c r="AR180" s="144" t="s">
        <v>199</v>
      </c>
      <c r="AT180" s="144" t="s">
        <v>194</v>
      </c>
      <c r="AU180" s="144" t="s">
        <v>89</v>
      </c>
      <c r="AY180" s="18" t="s">
        <v>192</v>
      </c>
      <c r="BE180" s="145">
        <f>IF(N180="základní",J180,0)</f>
        <v>0</v>
      </c>
      <c r="BF180" s="145">
        <f>IF(N180="snížená",J180,0)</f>
        <v>0</v>
      </c>
      <c r="BG180" s="145">
        <f>IF(N180="zákl. přenesená",J180,0)</f>
        <v>0</v>
      </c>
      <c r="BH180" s="145">
        <f>IF(N180="sníž. přenesená",J180,0)</f>
        <v>0</v>
      </c>
      <c r="BI180" s="145">
        <f>IF(N180="nulová",J180,0)</f>
        <v>0</v>
      </c>
      <c r="BJ180" s="18" t="s">
        <v>22</v>
      </c>
      <c r="BK180" s="145">
        <f>ROUND(I180*H180,2)</f>
        <v>0</v>
      </c>
      <c r="BL180" s="18" t="s">
        <v>199</v>
      </c>
      <c r="BM180" s="144" t="s">
        <v>3357</v>
      </c>
    </row>
    <row r="181" spans="2:65" s="1" customFormat="1" ht="16.5" customHeight="1" x14ac:dyDescent="0.2">
      <c r="B181" s="33"/>
      <c r="C181" s="133" t="s">
        <v>2260</v>
      </c>
      <c r="D181" s="133" t="s">
        <v>194</v>
      </c>
      <c r="E181" s="134" t="s">
        <v>8445</v>
      </c>
      <c r="F181" s="135" t="s">
        <v>8446</v>
      </c>
      <c r="G181" s="136" t="s">
        <v>5598</v>
      </c>
      <c r="H181" s="137">
        <v>1</v>
      </c>
      <c r="I181" s="138"/>
      <c r="J181" s="139">
        <f>ROUND(I181*H181,2)</f>
        <v>0</v>
      </c>
      <c r="K181" s="135" t="s">
        <v>20</v>
      </c>
      <c r="L181" s="33"/>
      <c r="M181" s="140" t="s">
        <v>20</v>
      </c>
      <c r="N181" s="141" t="s">
        <v>51</v>
      </c>
      <c r="P181" s="142">
        <f>O181*H181</f>
        <v>0</v>
      </c>
      <c r="Q181" s="142">
        <v>0</v>
      </c>
      <c r="R181" s="142">
        <f>Q181*H181</f>
        <v>0</v>
      </c>
      <c r="S181" s="142">
        <v>0</v>
      </c>
      <c r="T181" s="143">
        <f>S181*H181</f>
        <v>0</v>
      </c>
      <c r="AR181" s="144" t="s">
        <v>199</v>
      </c>
      <c r="AT181" s="144" t="s">
        <v>194</v>
      </c>
      <c r="AU181" s="144" t="s">
        <v>89</v>
      </c>
      <c r="AY181" s="18" t="s">
        <v>192</v>
      </c>
      <c r="BE181" s="145">
        <f>IF(N181="základní",J181,0)</f>
        <v>0</v>
      </c>
      <c r="BF181" s="145">
        <f>IF(N181="snížená",J181,0)</f>
        <v>0</v>
      </c>
      <c r="BG181" s="145">
        <f>IF(N181="zákl. přenesená",J181,0)</f>
        <v>0</v>
      </c>
      <c r="BH181" s="145">
        <f>IF(N181="sníž. přenesená",J181,0)</f>
        <v>0</v>
      </c>
      <c r="BI181" s="145">
        <f>IF(N181="nulová",J181,0)</f>
        <v>0</v>
      </c>
      <c r="BJ181" s="18" t="s">
        <v>22</v>
      </c>
      <c r="BK181" s="145">
        <f>ROUND(I181*H181,2)</f>
        <v>0</v>
      </c>
      <c r="BL181" s="18" t="s">
        <v>199</v>
      </c>
      <c r="BM181" s="144" t="s">
        <v>6342</v>
      </c>
    </row>
    <row r="182" spans="2:65" s="11" customFormat="1" ht="22.8" customHeight="1" x14ac:dyDescent="0.25">
      <c r="B182" s="121"/>
      <c r="D182" s="122" t="s">
        <v>79</v>
      </c>
      <c r="E182" s="131" t="s">
        <v>8447</v>
      </c>
      <c r="F182" s="131" t="s">
        <v>8448</v>
      </c>
      <c r="I182" s="124"/>
      <c r="J182" s="132">
        <f>BK182</f>
        <v>0</v>
      </c>
      <c r="L182" s="121"/>
      <c r="M182" s="126"/>
      <c r="P182" s="127">
        <f>SUM(P183:P184)</f>
        <v>0</v>
      </c>
      <c r="R182" s="127">
        <f>SUM(R183:R184)</f>
        <v>0</v>
      </c>
      <c r="T182" s="128">
        <f>SUM(T183:T184)</f>
        <v>0</v>
      </c>
      <c r="AR182" s="122" t="s">
        <v>22</v>
      </c>
      <c r="AT182" s="129" t="s">
        <v>79</v>
      </c>
      <c r="AU182" s="129" t="s">
        <v>22</v>
      </c>
      <c r="AY182" s="122" t="s">
        <v>192</v>
      </c>
      <c r="BK182" s="130">
        <f>SUM(BK183:BK184)</f>
        <v>0</v>
      </c>
    </row>
    <row r="183" spans="2:65" s="1" customFormat="1" ht="16.5" customHeight="1" x14ac:dyDescent="0.2">
      <c r="B183" s="33"/>
      <c r="C183" s="133" t="s">
        <v>2293</v>
      </c>
      <c r="D183" s="133" t="s">
        <v>194</v>
      </c>
      <c r="E183" s="134" t="s">
        <v>8449</v>
      </c>
      <c r="F183" s="135" t="s">
        <v>8450</v>
      </c>
      <c r="G183" s="136" t="s">
        <v>5598</v>
      </c>
      <c r="H183" s="137">
        <v>1</v>
      </c>
      <c r="I183" s="138"/>
      <c r="J183" s="139">
        <f>ROUND(I183*H183,2)</f>
        <v>0</v>
      </c>
      <c r="K183" s="135" t="s">
        <v>20</v>
      </c>
      <c r="L183" s="33"/>
      <c r="M183" s="140" t="s">
        <v>20</v>
      </c>
      <c r="N183" s="141" t="s">
        <v>51</v>
      </c>
      <c r="P183" s="142">
        <f>O183*H183</f>
        <v>0</v>
      </c>
      <c r="Q183" s="142">
        <v>0</v>
      </c>
      <c r="R183" s="142">
        <f>Q183*H183</f>
        <v>0</v>
      </c>
      <c r="S183" s="142">
        <v>0</v>
      </c>
      <c r="T183" s="143">
        <f>S183*H183</f>
        <v>0</v>
      </c>
      <c r="AR183" s="144" t="s">
        <v>199</v>
      </c>
      <c r="AT183" s="144" t="s">
        <v>194</v>
      </c>
      <c r="AU183" s="144" t="s">
        <v>89</v>
      </c>
      <c r="AY183" s="18" t="s">
        <v>192</v>
      </c>
      <c r="BE183" s="145">
        <f>IF(N183="základní",J183,0)</f>
        <v>0</v>
      </c>
      <c r="BF183" s="145">
        <f>IF(N183="snížená",J183,0)</f>
        <v>0</v>
      </c>
      <c r="BG183" s="145">
        <f>IF(N183="zákl. přenesená",J183,0)</f>
        <v>0</v>
      </c>
      <c r="BH183" s="145">
        <f>IF(N183="sníž. přenesená",J183,0)</f>
        <v>0</v>
      </c>
      <c r="BI183" s="145">
        <f>IF(N183="nulová",J183,0)</f>
        <v>0</v>
      </c>
      <c r="BJ183" s="18" t="s">
        <v>22</v>
      </c>
      <c r="BK183" s="145">
        <f>ROUND(I183*H183,2)</f>
        <v>0</v>
      </c>
      <c r="BL183" s="18" t="s">
        <v>199</v>
      </c>
      <c r="BM183" s="144" t="s">
        <v>3462</v>
      </c>
    </row>
    <row r="184" spans="2:65" s="1" customFormat="1" ht="16.5" customHeight="1" x14ac:dyDescent="0.2">
      <c r="B184" s="33"/>
      <c r="C184" s="133" t="s">
        <v>2298</v>
      </c>
      <c r="D184" s="133" t="s">
        <v>194</v>
      </c>
      <c r="E184" s="134" t="s">
        <v>8451</v>
      </c>
      <c r="F184" s="135" t="s">
        <v>8452</v>
      </c>
      <c r="G184" s="136" t="s">
        <v>5598</v>
      </c>
      <c r="H184" s="137">
        <v>1</v>
      </c>
      <c r="I184" s="138"/>
      <c r="J184" s="139">
        <f>ROUND(I184*H184,2)</f>
        <v>0</v>
      </c>
      <c r="K184" s="135" t="s">
        <v>20</v>
      </c>
      <c r="L184" s="33"/>
      <c r="M184" s="198" t="s">
        <v>20</v>
      </c>
      <c r="N184" s="199" t="s">
        <v>51</v>
      </c>
      <c r="O184" s="180"/>
      <c r="P184" s="200">
        <f>O184*H184</f>
        <v>0</v>
      </c>
      <c r="Q184" s="200">
        <v>0</v>
      </c>
      <c r="R184" s="200">
        <f>Q184*H184</f>
        <v>0</v>
      </c>
      <c r="S184" s="200">
        <v>0</v>
      </c>
      <c r="T184" s="201">
        <f>S184*H184</f>
        <v>0</v>
      </c>
      <c r="AR184" s="144" t="s">
        <v>199</v>
      </c>
      <c r="AT184" s="144" t="s">
        <v>194</v>
      </c>
      <c r="AU184" s="144" t="s">
        <v>89</v>
      </c>
      <c r="AY184" s="18" t="s">
        <v>192</v>
      </c>
      <c r="BE184" s="145">
        <f>IF(N184="základní",J184,0)</f>
        <v>0</v>
      </c>
      <c r="BF184" s="145">
        <f>IF(N184="snížená",J184,0)</f>
        <v>0</v>
      </c>
      <c r="BG184" s="145">
        <f>IF(N184="zákl. přenesená",J184,0)</f>
        <v>0</v>
      </c>
      <c r="BH184" s="145">
        <f>IF(N184="sníž. přenesená",J184,0)</f>
        <v>0</v>
      </c>
      <c r="BI184" s="145">
        <f>IF(N184="nulová",J184,0)</f>
        <v>0</v>
      </c>
      <c r="BJ184" s="18" t="s">
        <v>22</v>
      </c>
      <c r="BK184" s="145">
        <f>ROUND(I184*H184,2)</f>
        <v>0</v>
      </c>
      <c r="BL184" s="18" t="s">
        <v>199</v>
      </c>
      <c r="BM184" s="144" t="s">
        <v>6355</v>
      </c>
    </row>
    <row r="185" spans="2:65" s="1" customFormat="1" ht="6.9" customHeight="1" x14ac:dyDescent="0.2">
      <c r="B185" s="42"/>
      <c r="C185" s="43"/>
      <c r="D185" s="43"/>
      <c r="E185" s="43"/>
      <c r="F185" s="43"/>
      <c r="G185" s="43"/>
      <c r="H185" s="43"/>
      <c r="I185" s="43"/>
      <c r="J185" s="43"/>
      <c r="K185" s="43"/>
      <c r="L185" s="33"/>
    </row>
  </sheetData>
  <sheetProtection algorithmName="SHA-512" hashValue="fOmoaWd0hVeRLNIS+mkS69UVU8exJwnlaHtEw1ezLwGBHue9WTwEgCXxXlTXK5ZuBi07aA8rrEc28pCqNvDPpQ==" saltValue="5M5Tt5apgfgXj3SlMBZCK+sas0hgKGRE2fc/TXRm7sJa73BHCYkV/OGm1b8mIKVUHRx9qW8StcHKAS91SkL+Cg==" spinCount="100000" sheet="1" objects="1" scenarios="1" formatColumns="0" formatRows="0" autoFilter="0"/>
  <autoFilter ref="C95:K184" xr:uid="{00000000-0009-0000-0000-00000C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78"/>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10"/>
      <c r="M2" s="310"/>
      <c r="N2" s="310"/>
      <c r="O2" s="310"/>
      <c r="P2" s="310"/>
      <c r="Q2" s="310"/>
      <c r="R2" s="310"/>
      <c r="S2" s="310"/>
      <c r="T2" s="310"/>
      <c r="U2" s="310"/>
      <c r="V2" s="310"/>
      <c r="AT2" s="18" t="s">
        <v>128</v>
      </c>
      <c r="AZ2" s="91" t="s">
        <v>8453</v>
      </c>
      <c r="BA2" s="91" t="s">
        <v>20</v>
      </c>
      <c r="BB2" s="91" t="s">
        <v>20</v>
      </c>
      <c r="BC2" s="91" t="s">
        <v>8454</v>
      </c>
      <c r="BD2" s="91" t="s">
        <v>89</v>
      </c>
    </row>
    <row r="3" spans="2:56" ht="6.9" customHeight="1" x14ac:dyDescent="0.2">
      <c r="B3" s="19"/>
      <c r="C3" s="20"/>
      <c r="D3" s="20"/>
      <c r="E3" s="20"/>
      <c r="F3" s="20"/>
      <c r="G3" s="20"/>
      <c r="H3" s="20"/>
      <c r="I3" s="20"/>
      <c r="J3" s="20"/>
      <c r="K3" s="20"/>
      <c r="L3" s="21"/>
      <c r="AT3" s="18" t="s">
        <v>89</v>
      </c>
      <c r="AZ3" s="91" t="s">
        <v>8455</v>
      </c>
      <c r="BA3" s="91" t="s">
        <v>20</v>
      </c>
      <c r="BB3" s="91" t="s">
        <v>20</v>
      </c>
      <c r="BC3" s="91" t="s">
        <v>243</v>
      </c>
      <c r="BD3" s="91" t="s">
        <v>89</v>
      </c>
    </row>
    <row r="4" spans="2:56" ht="24.9" customHeight="1" x14ac:dyDescent="0.2">
      <c r="B4" s="21"/>
      <c r="D4" s="22" t="s">
        <v>141</v>
      </c>
      <c r="L4" s="21"/>
      <c r="M4" s="92" t="s">
        <v>10</v>
      </c>
      <c r="AT4" s="18" t="s">
        <v>4</v>
      </c>
      <c r="AZ4" s="91" t="s">
        <v>8456</v>
      </c>
      <c r="BA4" s="91" t="s">
        <v>20</v>
      </c>
      <c r="BB4" s="91" t="s">
        <v>20</v>
      </c>
      <c r="BC4" s="91" t="s">
        <v>8457</v>
      </c>
      <c r="BD4" s="91" t="s">
        <v>89</v>
      </c>
    </row>
    <row r="5" spans="2:56" ht="6.9" customHeight="1" x14ac:dyDescent="0.2">
      <c r="B5" s="21"/>
      <c r="L5" s="21"/>
      <c r="AZ5" s="91" t="s">
        <v>8458</v>
      </c>
      <c r="BA5" s="91" t="s">
        <v>20</v>
      </c>
      <c r="BB5" s="91" t="s">
        <v>20</v>
      </c>
      <c r="BC5" s="91" t="s">
        <v>1304</v>
      </c>
      <c r="BD5" s="91" t="s">
        <v>89</v>
      </c>
    </row>
    <row r="6" spans="2:56" ht="12" customHeight="1" x14ac:dyDescent="0.2">
      <c r="B6" s="21"/>
      <c r="D6" s="28" t="s">
        <v>16</v>
      </c>
      <c r="L6" s="21"/>
      <c r="AZ6" s="91" t="s">
        <v>8459</v>
      </c>
      <c r="BA6" s="91" t="s">
        <v>20</v>
      </c>
      <c r="BB6" s="91" t="s">
        <v>20</v>
      </c>
      <c r="BC6" s="91" t="s">
        <v>8460</v>
      </c>
      <c r="BD6" s="91" t="s">
        <v>89</v>
      </c>
    </row>
    <row r="7" spans="2:56" ht="16.5" customHeight="1" x14ac:dyDescent="0.2">
      <c r="B7" s="21"/>
      <c r="E7" s="339" t="str">
        <f>'Rekapitulace stavby'!K6</f>
        <v>STAVEBNÍ ÚPRAVY KINO VARŠAVA - ITI</v>
      </c>
      <c r="F7" s="340"/>
      <c r="G7" s="340"/>
      <c r="H7" s="340"/>
      <c r="L7" s="21"/>
      <c r="AZ7" s="91" t="s">
        <v>8461</v>
      </c>
      <c r="BA7" s="91" t="s">
        <v>20</v>
      </c>
      <c r="BB7" s="91" t="s">
        <v>20</v>
      </c>
      <c r="BC7" s="91" t="s">
        <v>8462</v>
      </c>
      <c r="BD7" s="91" t="s">
        <v>89</v>
      </c>
    </row>
    <row r="8" spans="2:56" s="1" customFormat="1" ht="12" customHeight="1" x14ac:dyDescent="0.2">
      <c r="B8" s="33"/>
      <c r="D8" s="28" t="s">
        <v>150</v>
      </c>
      <c r="L8" s="33"/>
      <c r="AZ8" s="91" t="s">
        <v>8463</v>
      </c>
      <c r="BA8" s="91" t="s">
        <v>20</v>
      </c>
      <c r="BB8" s="91" t="s">
        <v>20</v>
      </c>
      <c r="BC8" s="91" t="s">
        <v>8462</v>
      </c>
      <c r="BD8" s="91" t="s">
        <v>89</v>
      </c>
    </row>
    <row r="9" spans="2:56" s="1" customFormat="1" ht="16.5" customHeight="1" x14ac:dyDescent="0.2">
      <c r="B9" s="33"/>
      <c r="E9" s="303" t="s">
        <v>8464</v>
      </c>
      <c r="F9" s="341"/>
      <c r="G9" s="341"/>
      <c r="H9" s="341"/>
      <c r="L9" s="33"/>
      <c r="AZ9" s="91" t="s">
        <v>8465</v>
      </c>
      <c r="BA9" s="91" t="s">
        <v>20</v>
      </c>
      <c r="BB9" s="91" t="s">
        <v>20</v>
      </c>
      <c r="BC9" s="91" t="s">
        <v>8466</v>
      </c>
      <c r="BD9" s="91" t="s">
        <v>89</v>
      </c>
    </row>
    <row r="10" spans="2:56" s="1" customFormat="1" ht="10.199999999999999" x14ac:dyDescent="0.2">
      <c r="B10" s="33"/>
      <c r="L10" s="33"/>
      <c r="AZ10" s="91" t="s">
        <v>8467</v>
      </c>
      <c r="BA10" s="91" t="s">
        <v>20</v>
      </c>
      <c r="BB10" s="91" t="s">
        <v>20</v>
      </c>
      <c r="BC10" s="91" t="s">
        <v>80</v>
      </c>
      <c r="BD10" s="91" t="s">
        <v>89</v>
      </c>
    </row>
    <row r="11" spans="2:56" s="1" customFormat="1" ht="12" customHeight="1" x14ac:dyDescent="0.2">
      <c r="B11" s="33"/>
      <c r="D11" s="28" t="s">
        <v>19</v>
      </c>
      <c r="F11" s="26" t="s">
        <v>129</v>
      </c>
      <c r="I11" s="28" t="s">
        <v>21</v>
      </c>
      <c r="J11" s="26" t="s">
        <v>20</v>
      </c>
      <c r="L11" s="33"/>
    </row>
    <row r="12" spans="2:56" s="1" customFormat="1" ht="12" customHeight="1" x14ac:dyDescent="0.2">
      <c r="B12" s="33"/>
      <c r="D12" s="28" t="s">
        <v>23</v>
      </c>
      <c r="F12" s="26" t="s">
        <v>24</v>
      </c>
      <c r="I12" s="28" t="s">
        <v>25</v>
      </c>
      <c r="J12" s="50" t="str">
        <f>'Rekapitulace stavby'!AN8</f>
        <v>24. 4. 2024</v>
      </c>
      <c r="L12" s="33"/>
    </row>
    <row r="13" spans="2:56" s="1" customFormat="1" ht="10.8" customHeight="1" x14ac:dyDescent="0.2">
      <c r="B13" s="33"/>
      <c r="L13" s="33"/>
    </row>
    <row r="14" spans="2:56" s="1" customFormat="1" ht="12" customHeight="1" x14ac:dyDescent="0.2">
      <c r="B14" s="33"/>
      <c r="D14" s="28" t="s">
        <v>29</v>
      </c>
      <c r="I14" s="28" t="s">
        <v>30</v>
      </c>
      <c r="J14" s="26" t="s">
        <v>20</v>
      </c>
      <c r="L14" s="33"/>
    </row>
    <row r="15" spans="2:56" s="1" customFormat="1" ht="18" customHeight="1" x14ac:dyDescent="0.2">
      <c r="B15" s="33"/>
      <c r="E15" s="26" t="s">
        <v>32</v>
      </c>
      <c r="I15" s="28" t="s">
        <v>33</v>
      </c>
      <c r="J15" s="26" t="s">
        <v>20</v>
      </c>
      <c r="L15" s="33"/>
    </row>
    <row r="16" spans="2:56" s="1" customFormat="1" ht="6.9" customHeight="1" x14ac:dyDescent="0.2">
      <c r="B16" s="33"/>
      <c r="L16" s="33"/>
    </row>
    <row r="17" spans="2:12" s="1" customFormat="1" ht="12" customHeight="1" x14ac:dyDescent="0.2">
      <c r="B17" s="33"/>
      <c r="D17" s="28" t="s">
        <v>35</v>
      </c>
      <c r="I17" s="28" t="s">
        <v>30</v>
      </c>
      <c r="J17" s="29" t="str">
        <f>'Rekapitulace stavby'!AN13</f>
        <v>Vyplň údaj</v>
      </c>
      <c r="L17" s="33"/>
    </row>
    <row r="18" spans="2:12" s="1" customFormat="1" ht="18" customHeight="1" x14ac:dyDescent="0.2">
      <c r="B18" s="33"/>
      <c r="E18" s="342" t="str">
        <f>'Rekapitulace stavby'!E14</f>
        <v>Vyplň údaj</v>
      </c>
      <c r="F18" s="309"/>
      <c r="G18" s="309"/>
      <c r="H18" s="309"/>
      <c r="I18" s="28" t="s">
        <v>33</v>
      </c>
      <c r="J18" s="29" t="str">
        <f>'Rekapitulace stavby'!AN14</f>
        <v>Vyplň údaj</v>
      </c>
      <c r="L18" s="33"/>
    </row>
    <row r="19" spans="2:12" s="1" customFormat="1" ht="6.9" customHeight="1" x14ac:dyDescent="0.2">
      <c r="B19" s="33"/>
      <c r="L19" s="33"/>
    </row>
    <row r="20" spans="2:12" s="1" customFormat="1" ht="12" customHeight="1" x14ac:dyDescent="0.2">
      <c r="B20" s="33"/>
      <c r="D20" s="28" t="s">
        <v>37</v>
      </c>
      <c r="I20" s="28" t="s">
        <v>30</v>
      </c>
      <c r="J20" s="26" t="str">
        <f>IF('Rekapitulace stavby'!AN16="","",'Rekapitulace stavby'!AN16)</f>
        <v/>
      </c>
      <c r="L20" s="33"/>
    </row>
    <row r="21" spans="2:12" s="1" customFormat="1" ht="18" customHeight="1" x14ac:dyDescent="0.2">
      <c r="B21" s="33"/>
      <c r="E21" s="26" t="str">
        <f>IF('Rekapitulace stavby'!E17="","",'Rekapitulace stavby'!E17)</f>
        <v>Atelier Železná</v>
      </c>
      <c r="I21" s="28" t="s">
        <v>33</v>
      </c>
      <c r="J21" s="26" t="str">
        <f>IF('Rekapitulace stavby'!AN17="","",'Rekapitulace stavby'!AN17)</f>
        <v/>
      </c>
      <c r="L21" s="33"/>
    </row>
    <row r="22" spans="2:12" s="1" customFormat="1" ht="6.9" customHeight="1" x14ac:dyDescent="0.2">
      <c r="B22" s="33"/>
      <c r="L22" s="33"/>
    </row>
    <row r="23" spans="2:12" s="1" customFormat="1" ht="12" customHeight="1" x14ac:dyDescent="0.2">
      <c r="B23" s="33"/>
      <c r="D23" s="28" t="s">
        <v>40</v>
      </c>
      <c r="I23" s="28" t="s">
        <v>30</v>
      </c>
      <c r="J23" s="26" t="str">
        <f>IF('Rekapitulace stavby'!AN19="","",'Rekapitulace stavby'!AN19)</f>
        <v>25415751</v>
      </c>
      <c r="L23" s="33"/>
    </row>
    <row r="24" spans="2:12" s="1" customFormat="1" ht="18" customHeight="1" x14ac:dyDescent="0.2">
      <c r="B24" s="33"/>
      <c r="E24" s="26" t="str">
        <f>IF('Rekapitulace stavby'!E20="","",'Rekapitulace stavby'!E20)</f>
        <v>Propos Liberec s.r.o.</v>
      </c>
      <c r="I24" s="28" t="s">
        <v>33</v>
      </c>
      <c r="J24" s="26" t="str">
        <f>IF('Rekapitulace stavby'!AN20="","",'Rekapitulace stavby'!AN20)</f>
        <v>CZ25415751</v>
      </c>
      <c r="L24" s="33"/>
    </row>
    <row r="25" spans="2:12" s="1" customFormat="1" ht="6.9" customHeight="1" x14ac:dyDescent="0.2">
      <c r="B25" s="33"/>
      <c r="L25" s="33"/>
    </row>
    <row r="26" spans="2:12" s="1" customFormat="1" ht="12" customHeight="1" x14ac:dyDescent="0.2">
      <c r="B26" s="33"/>
      <c r="D26" s="28" t="s">
        <v>44</v>
      </c>
      <c r="L26" s="33"/>
    </row>
    <row r="27" spans="2:12" s="7" customFormat="1" ht="23.25" customHeight="1" x14ac:dyDescent="0.2">
      <c r="B27" s="93"/>
      <c r="E27" s="314" t="s">
        <v>8468</v>
      </c>
      <c r="F27" s="314"/>
      <c r="G27" s="314"/>
      <c r="H27" s="314"/>
      <c r="L27" s="93"/>
    </row>
    <row r="28" spans="2:12" s="1" customFormat="1" ht="6.9" customHeight="1" x14ac:dyDescent="0.2">
      <c r="B28" s="33"/>
      <c r="L28" s="33"/>
    </row>
    <row r="29" spans="2:12" s="1" customFormat="1" ht="6.9" customHeight="1" x14ac:dyDescent="0.2">
      <c r="B29" s="33"/>
      <c r="D29" s="51"/>
      <c r="E29" s="51"/>
      <c r="F29" s="51"/>
      <c r="G29" s="51"/>
      <c r="H29" s="51"/>
      <c r="I29" s="51"/>
      <c r="J29" s="51"/>
      <c r="K29" s="51"/>
      <c r="L29" s="33"/>
    </row>
    <row r="30" spans="2:12" s="1" customFormat="1" ht="25.35" customHeight="1" x14ac:dyDescent="0.2">
      <c r="B30" s="33"/>
      <c r="D30" s="94" t="s">
        <v>46</v>
      </c>
      <c r="J30" s="64">
        <f>ROUND(J91, 2)</f>
        <v>0</v>
      </c>
      <c r="L30" s="33"/>
    </row>
    <row r="31" spans="2:12" s="1" customFormat="1" ht="6.9" customHeight="1" x14ac:dyDescent="0.2">
      <c r="B31" s="33"/>
      <c r="D31" s="51"/>
      <c r="E31" s="51"/>
      <c r="F31" s="51"/>
      <c r="G31" s="51"/>
      <c r="H31" s="51"/>
      <c r="I31" s="51"/>
      <c r="J31" s="51"/>
      <c r="K31" s="51"/>
      <c r="L31" s="33"/>
    </row>
    <row r="32" spans="2:12" s="1" customFormat="1" ht="14.4" customHeight="1" x14ac:dyDescent="0.2">
      <c r="B32" s="33"/>
      <c r="F32" s="36" t="s">
        <v>48</v>
      </c>
      <c r="I32" s="36" t="s">
        <v>47</v>
      </c>
      <c r="J32" s="36" t="s">
        <v>49</v>
      </c>
      <c r="L32" s="33"/>
    </row>
    <row r="33" spans="2:12" s="1" customFormat="1" ht="14.4" customHeight="1" x14ac:dyDescent="0.2">
      <c r="B33" s="33"/>
      <c r="D33" s="53" t="s">
        <v>50</v>
      </c>
      <c r="E33" s="28" t="s">
        <v>51</v>
      </c>
      <c r="F33" s="84">
        <f>ROUND((SUM(BE91:BE277)),  2)</f>
        <v>0</v>
      </c>
      <c r="I33" s="95">
        <v>0.21</v>
      </c>
      <c r="J33" s="84">
        <f>ROUND(((SUM(BE91:BE277))*I33),  2)</f>
        <v>0</v>
      </c>
      <c r="L33" s="33"/>
    </row>
    <row r="34" spans="2:12" s="1" customFormat="1" ht="14.4" customHeight="1" x14ac:dyDescent="0.2">
      <c r="B34" s="33"/>
      <c r="E34" s="28" t="s">
        <v>52</v>
      </c>
      <c r="F34" s="84">
        <f>ROUND((SUM(BF91:BF277)),  2)</f>
        <v>0</v>
      </c>
      <c r="I34" s="95">
        <v>0.12</v>
      </c>
      <c r="J34" s="84">
        <f>ROUND(((SUM(BF91:BF277))*I34),  2)</f>
        <v>0</v>
      </c>
      <c r="L34" s="33"/>
    </row>
    <row r="35" spans="2:12" s="1" customFormat="1" ht="14.4" hidden="1" customHeight="1" x14ac:dyDescent="0.2">
      <c r="B35" s="33"/>
      <c r="E35" s="28" t="s">
        <v>53</v>
      </c>
      <c r="F35" s="84">
        <f>ROUND((SUM(BG91:BG277)),  2)</f>
        <v>0</v>
      </c>
      <c r="I35" s="95">
        <v>0.21</v>
      </c>
      <c r="J35" s="84">
        <f>0</f>
        <v>0</v>
      </c>
      <c r="L35" s="33"/>
    </row>
    <row r="36" spans="2:12" s="1" customFormat="1" ht="14.4" hidden="1" customHeight="1" x14ac:dyDescent="0.2">
      <c r="B36" s="33"/>
      <c r="E36" s="28" t="s">
        <v>54</v>
      </c>
      <c r="F36" s="84">
        <f>ROUND((SUM(BH91:BH277)),  2)</f>
        <v>0</v>
      </c>
      <c r="I36" s="95">
        <v>0.12</v>
      </c>
      <c r="J36" s="84">
        <f>0</f>
        <v>0</v>
      </c>
      <c r="L36" s="33"/>
    </row>
    <row r="37" spans="2:12" s="1" customFormat="1" ht="14.4" hidden="1" customHeight="1" x14ac:dyDescent="0.2">
      <c r="B37" s="33"/>
      <c r="E37" s="28" t="s">
        <v>55</v>
      </c>
      <c r="F37" s="84">
        <f>ROUND((SUM(BI91:BI277)),  2)</f>
        <v>0</v>
      </c>
      <c r="I37" s="95">
        <v>0</v>
      </c>
      <c r="J37" s="84">
        <f>0</f>
        <v>0</v>
      </c>
      <c r="L37" s="33"/>
    </row>
    <row r="38" spans="2:12" s="1" customFormat="1" ht="6.9" customHeight="1" x14ac:dyDescent="0.2">
      <c r="B38" s="33"/>
      <c r="L38" s="33"/>
    </row>
    <row r="39" spans="2:12" s="1" customFormat="1" ht="25.35" customHeight="1" x14ac:dyDescent="0.2">
      <c r="B39" s="33"/>
      <c r="C39" s="96"/>
      <c r="D39" s="97" t="s">
        <v>56</v>
      </c>
      <c r="E39" s="55"/>
      <c r="F39" s="55"/>
      <c r="G39" s="98" t="s">
        <v>57</v>
      </c>
      <c r="H39" s="99" t="s">
        <v>58</v>
      </c>
      <c r="I39" s="55"/>
      <c r="J39" s="100">
        <f>SUM(J30:J37)</f>
        <v>0</v>
      </c>
      <c r="K39" s="101"/>
      <c r="L39" s="33"/>
    </row>
    <row r="40" spans="2:12" s="1" customFormat="1" ht="14.4" customHeight="1" x14ac:dyDescent="0.2">
      <c r="B40" s="42"/>
      <c r="C40" s="43"/>
      <c r="D40" s="43"/>
      <c r="E40" s="43"/>
      <c r="F40" s="43"/>
      <c r="G40" s="43"/>
      <c r="H40" s="43"/>
      <c r="I40" s="43"/>
      <c r="J40" s="43"/>
      <c r="K40" s="43"/>
      <c r="L40" s="33"/>
    </row>
    <row r="44" spans="2:12" s="1" customFormat="1" ht="6.9" customHeight="1" x14ac:dyDescent="0.2">
      <c r="B44" s="44"/>
      <c r="C44" s="45"/>
      <c r="D44" s="45"/>
      <c r="E44" s="45"/>
      <c r="F44" s="45"/>
      <c r="G44" s="45"/>
      <c r="H44" s="45"/>
      <c r="I44" s="45"/>
      <c r="J44" s="45"/>
      <c r="K44" s="45"/>
      <c r="L44" s="33"/>
    </row>
    <row r="45" spans="2:12" s="1" customFormat="1" ht="24.9" customHeight="1" x14ac:dyDescent="0.2">
      <c r="B45" s="33"/>
      <c r="C45" s="22" t="s">
        <v>159</v>
      </c>
      <c r="L45" s="33"/>
    </row>
    <row r="46" spans="2:12" s="1" customFormat="1" ht="6.9" customHeight="1" x14ac:dyDescent="0.2">
      <c r="B46" s="33"/>
      <c r="L46" s="33"/>
    </row>
    <row r="47" spans="2:12" s="1" customFormat="1" ht="12" customHeight="1" x14ac:dyDescent="0.2">
      <c r="B47" s="33"/>
      <c r="C47" s="28" t="s">
        <v>16</v>
      </c>
      <c r="L47" s="33"/>
    </row>
    <row r="48" spans="2:12" s="1" customFormat="1" ht="16.5" customHeight="1" x14ac:dyDescent="0.2">
      <c r="B48" s="33"/>
      <c r="E48" s="339" t="str">
        <f>E7</f>
        <v>STAVEBNÍ ÚPRAVY KINO VARŠAVA - ITI</v>
      </c>
      <c r="F48" s="340"/>
      <c r="G48" s="340"/>
      <c r="H48" s="340"/>
      <c r="L48" s="33"/>
    </row>
    <row r="49" spans="2:47" s="1" customFormat="1" ht="12" customHeight="1" x14ac:dyDescent="0.2">
      <c r="B49" s="33"/>
      <c r="C49" s="28" t="s">
        <v>150</v>
      </c>
      <c r="L49" s="33"/>
    </row>
    <row r="50" spans="2:47" s="1" customFormat="1" ht="16.5" customHeight="1" x14ac:dyDescent="0.2">
      <c r="B50" s="33"/>
      <c r="E50" s="303" t="str">
        <f>E9</f>
        <v>SO 02 - Rekonstrukce přípojek splaškové kanalizace ve stávajících trasách</v>
      </c>
      <c r="F50" s="341"/>
      <c r="G50" s="341"/>
      <c r="H50" s="341"/>
      <c r="L50" s="33"/>
    </row>
    <row r="51" spans="2:47" s="1" customFormat="1" ht="6.9" customHeight="1" x14ac:dyDescent="0.2">
      <c r="B51" s="33"/>
      <c r="L51" s="33"/>
    </row>
    <row r="52" spans="2:47" s="1" customFormat="1" ht="12" customHeight="1" x14ac:dyDescent="0.2">
      <c r="B52" s="33"/>
      <c r="C52" s="28" t="s">
        <v>23</v>
      </c>
      <c r="F52" s="26" t="str">
        <f>F12</f>
        <v>Liberec</v>
      </c>
      <c r="I52" s="28" t="s">
        <v>25</v>
      </c>
      <c r="J52" s="50" t="str">
        <f>IF(J12="","",J12)</f>
        <v>24. 4. 2024</v>
      </c>
      <c r="L52" s="33"/>
    </row>
    <row r="53" spans="2:47" s="1" customFormat="1" ht="6.9" customHeight="1" x14ac:dyDescent="0.2">
      <c r="B53" s="33"/>
      <c r="L53" s="33"/>
    </row>
    <row r="54" spans="2:47" s="1" customFormat="1" ht="15.15" customHeight="1" x14ac:dyDescent="0.2">
      <c r="B54" s="33"/>
      <c r="C54" s="28" t="s">
        <v>29</v>
      </c>
      <c r="F54" s="26" t="str">
        <f>E15</f>
        <v>Statutární město Liberec</v>
      </c>
      <c r="I54" s="28" t="s">
        <v>37</v>
      </c>
      <c r="J54" s="31" t="str">
        <f>E21</f>
        <v>Atelier Železná</v>
      </c>
      <c r="L54" s="33"/>
    </row>
    <row r="55" spans="2:47" s="1" customFormat="1" ht="15.15" customHeight="1" x14ac:dyDescent="0.2">
      <c r="B55" s="33"/>
      <c r="C55" s="28" t="s">
        <v>35</v>
      </c>
      <c r="F55" s="26" t="str">
        <f>IF(E18="","",E18)</f>
        <v>Vyplň údaj</v>
      </c>
      <c r="I55" s="28" t="s">
        <v>40</v>
      </c>
      <c r="J55" s="31" t="str">
        <f>E24</f>
        <v>Propos Liberec s.r.o.</v>
      </c>
      <c r="L55" s="33"/>
    </row>
    <row r="56" spans="2:47" s="1" customFormat="1" ht="10.35" customHeight="1" x14ac:dyDescent="0.2">
      <c r="B56" s="33"/>
      <c r="L56" s="33"/>
    </row>
    <row r="57" spans="2:47" s="1" customFormat="1" ht="29.25" customHeight="1" x14ac:dyDescent="0.2">
      <c r="B57" s="33"/>
      <c r="C57" s="102" t="s">
        <v>160</v>
      </c>
      <c r="D57" s="96"/>
      <c r="E57" s="96"/>
      <c r="F57" s="96"/>
      <c r="G57" s="96"/>
      <c r="H57" s="96"/>
      <c r="I57" s="96"/>
      <c r="J57" s="103" t="s">
        <v>161</v>
      </c>
      <c r="K57" s="96"/>
      <c r="L57" s="33"/>
    </row>
    <row r="58" spans="2:47" s="1" customFormat="1" ht="10.35" customHeight="1" x14ac:dyDescent="0.2">
      <c r="B58" s="33"/>
      <c r="L58" s="33"/>
    </row>
    <row r="59" spans="2:47" s="1" customFormat="1" ht="22.8" customHeight="1" x14ac:dyDescent="0.2">
      <c r="B59" s="33"/>
      <c r="C59" s="104" t="s">
        <v>78</v>
      </c>
      <c r="J59" s="64">
        <f>J91</f>
        <v>0</v>
      </c>
      <c r="L59" s="33"/>
      <c r="AU59" s="18" t="s">
        <v>162</v>
      </c>
    </row>
    <row r="60" spans="2:47" s="8" customFormat="1" ht="24.9" customHeight="1" x14ac:dyDescent="0.2">
      <c r="B60" s="105"/>
      <c r="D60" s="106" t="s">
        <v>8469</v>
      </c>
      <c r="E60" s="107"/>
      <c r="F60" s="107"/>
      <c r="G60" s="107"/>
      <c r="H60" s="107"/>
      <c r="I60" s="107"/>
      <c r="J60" s="108">
        <f>J92</f>
        <v>0</v>
      </c>
      <c r="L60" s="105"/>
    </row>
    <row r="61" spans="2:47" s="9" customFormat="1" ht="19.95" customHeight="1" x14ac:dyDescent="0.2">
      <c r="B61" s="109"/>
      <c r="D61" s="110" t="s">
        <v>8470</v>
      </c>
      <c r="E61" s="111"/>
      <c r="F61" s="111"/>
      <c r="G61" s="111"/>
      <c r="H61" s="111"/>
      <c r="I61" s="111"/>
      <c r="J61" s="112">
        <f>J93</f>
        <v>0</v>
      </c>
      <c r="L61" s="109"/>
    </row>
    <row r="62" spans="2:47" s="9" customFormat="1" ht="19.95" customHeight="1" x14ac:dyDescent="0.2">
      <c r="B62" s="109"/>
      <c r="D62" s="110" t="s">
        <v>8471</v>
      </c>
      <c r="E62" s="111"/>
      <c r="F62" s="111"/>
      <c r="G62" s="111"/>
      <c r="H62" s="111"/>
      <c r="I62" s="111"/>
      <c r="J62" s="112">
        <f>J186</f>
        <v>0</v>
      </c>
      <c r="L62" s="109"/>
    </row>
    <row r="63" spans="2:47" s="9" customFormat="1" ht="19.95" customHeight="1" x14ac:dyDescent="0.2">
      <c r="B63" s="109"/>
      <c r="D63" s="110" t="s">
        <v>8472</v>
      </c>
      <c r="E63" s="111"/>
      <c r="F63" s="111"/>
      <c r="G63" s="111"/>
      <c r="H63" s="111"/>
      <c r="I63" s="111"/>
      <c r="J63" s="112">
        <f>J192</f>
        <v>0</v>
      </c>
      <c r="L63" s="109"/>
    </row>
    <row r="64" spans="2:47" s="9" customFormat="1" ht="19.95" customHeight="1" x14ac:dyDescent="0.2">
      <c r="B64" s="109"/>
      <c r="D64" s="110" t="s">
        <v>8473</v>
      </c>
      <c r="E64" s="111"/>
      <c r="F64" s="111"/>
      <c r="G64" s="111"/>
      <c r="H64" s="111"/>
      <c r="I64" s="111"/>
      <c r="J64" s="112">
        <f>J200</f>
        <v>0</v>
      </c>
      <c r="L64" s="109"/>
    </row>
    <row r="65" spans="2:12" s="9" customFormat="1" ht="19.95" customHeight="1" x14ac:dyDescent="0.2">
      <c r="B65" s="109"/>
      <c r="D65" s="110" t="s">
        <v>8474</v>
      </c>
      <c r="E65" s="111"/>
      <c r="F65" s="111"/>
      <c r="G65" s="111"/>
      <c r="H65" s="111"/>
      <c r="I65" s="111"/>
      <c r="J65" s="112">
        <f>J215</f>
        <v>0</v>
      </c>
      <c r="L65" s="109"/>
    </row>
    <row r="66" spans="2:12" s="9" customFormat="1" ht="19.95" customHeight="1" x14ac:dyDescent="0.2">
      <c r="B66" s="109"/>
      <c r="D66" s="110" t="s">
        <v>8475</v>
      </c>
      <c r="E66" s="111"/>
      <c r="F66" s="111"/>
      <c r="G66" s="111"/>
      <c r="H66" s="111"/>
      <c r="I66" s="111"/>
      <c r="J66" s="112">
        <f>J245</f>
        <v>0</v>
      </c>
      <c r="L66" s="109"/>
    </row>
    <row r="67" spans="2:12" s="9" customFormat="1" ht="19.95" customHeight="1" x14ac:dyDescent="0.2">
      <c r="B67" s="109"/>
      <c r="D67" s="110" t="s">
        <v>8476</v>
      </c>
      <c r="E67" s="111"/>
      <c r="F67" s="111"/>
      <c r="G67" s="111"/>
      <c r="H67" s="111"/>
      <c r="I67" s="111"/>
      <c r="J67" s="112">
        <f>J260</f>
        <v>0</v>
      </c>
      <c r="L67" s="109"/>
    </row>
    <row r="68" spans="2:12" s="9" customFormat="1" ht="19.95" customHeight="1" x14ac:dyDescent="0.2">
      <c r="B68" s="109"/>
      <c r="D68" s="110" t="s">
        <v>8477</v>
      </c>
      <c r="E68" s="111"/>
      <c r="F68" s="111"/>
      <c r="G68" s="111"/>
      <c r="H68" s="111"/>
      <c r="I68" s="111"/>
      <c r="J68" s="112">
        <f>J269</f>
        <v>0</v>
      </c>
      <c r="L68" s="109"/>
    </row>
    <row r="69" spans="2:12" s="8" customFormat="1" ht="24.9" customHeight="1" x14ac:dyDescent="0.2">
      <c r="B69" s="105"/>
      <c r="D69" s="106" t="s">
        <v>8478</v>
      </c>
      <c r="E69" s="107"/>
      <c r="F69" s="107"/>
      <c r="G69" s="107"/>
      <c r="H69" s="107"/>
      <c r="I69" s="107"/>
      <c r="J69" s="108">
        <f>J272</f>
        <v>0</v>
      </c>
      <c r="L69" s="105"/>
    </row>
    <row r="70" spans="2:12" s="9" customFormat="1" ht="19.95" customHeight="1" x14ac:dyDescent="0.2">
      <c r="B70" s="109"/>
      <c r="D70" s="110" t="s">
        <v>8479</v>
      </c>
      <c r="E70" s="111"/>
      <c r="F70" s="111"/>
      <c r="G70" s="111"/>
      <c r="H70" s="111"/>
      <c r="I70" s="111"/>
      <c r="J70" s="112">
        <f>J273</f>
        <v>0</v>
      </c>
      <c r="L70" s="109"/>
    </row>
    <row r="71" spans="2:12" s="9" customFormat="1" ht="19.95" customHeight="1" x14ac:dyDescent="0.2">
      <c r="B71" s="109"/>
      <c r="D71" s="110" t="s">
        <v>8480</v>
      </c>
      <c r="E71" s="111"/>
      <c r="F71" s="111"/>
      <c r="G71" s="111"/>
      <c r="H71" s="111"/>
      <c r="I71" s="111"/>
      <c r="J71" s="112">
        <f>J276</f>
        <v>0</v>
      </c>
      <c r="L71" s="109"/>
    </row>
    <row r="72" spans="2:12" s="1" customFormat="1" ht="21.75" customHeight="1" x14ac:dyDescent="0.2">
      <c r="B72" s="33"/>
      <c r="L72" s="33"/>
    </row>
    <row r="73" spans="2:12" s="1" customFormat="1" ht="6.9" customHeight="1" x14ac:dyDescent="0.2">
      <c r="B73" s="42"/>
      <c r="C73" s="43"/>
      <c r="D73" s="43"/>
      <c r="E73" s="43"/>
      <c r="F73" s="43"/>
      <c r="G73" s="43"/>
      <c r="H73" s="43"/>
      <c r="I73" s="43"/>
      <c r="J73" s="43"/>
      <c r="K73" s="43"/>
      <c r="L73" s="33"/>
    </row>
    <row r="77" spans="2:12" s="1" customFormat="1" ht="6.9" customHeight="1" x14ac:dyDescent="0.2">
      <c r="B77" s="44"/>
      <c r="C77" s="45"/>
      <c r="D77" s="45"/>
      <c r="E77" s="45"/>
      <c r="F77" s="45"/>
      <c r="G77" s="45"/>
      <c r="H77" s="45"/>
      <c r="I77" s="45"/>
      <c r="J77" s="45"/>
      <c r="K77" s="45"/>
      <c r="L77" s="33"/>
    </row>
    <row r="78" spans="2:12" s="1" customFormat="1" ht="24.9" customHeight="1" x14ac:dyDescent="0.2">
      <c r="B78" s="33"/>
      <c r="C78" s="22" t="s">
        <v>177</v>
      </c>
      <c r="L78" s="33"/>
    </row>
    <row r="79" spans="2:12" s="1" customFormat="1" ht="6.9" customHeight="1" x14ac:dyDescent="0.2">
      <c r="B79" s="33"/>
      <c r="L79" s="33"/>
    </row>
    <row r="80" spans="2:12" s="1" customFormat="1" ht="12" customHeight="1" x14ac:dyDescent="0.2">
      <c r="B80" s="33"/>
      <c r="C80" s="28" t="s">
        <v>16</v>
      </c>
      <c r="L80" s="33"/>
    </row>
    <row r="81" spans="2:65" s="1" customFormat="1" ht="16.5" customHeight="1" x14ac:dyDescent="0.2">
      <c r="B81" s="33"/>
      <c r="E81" s="339" t="str">
        <f>E7</f>
        <v>STAVEBNÍ ÚPRAVY KINO VARŠAVA - ITI</v>
      </c>
      <c r="F81" s="340"/>
      <c r="G81" s="340"/>
      <c r="H81" s="340"/>
      <c r="L81" s="33"/>
    </row>
    <row r="82" spans="2:65" s="1" customFormat="1" ht="12" customHeight="1" x14ac:dyDescent="0.2">
      <c r="B82" s="33"/>
      <c r="C82" s="28" t="s">
        <v>150</v>
      </c>
      <c r="L82" s="33"/>
    </row>
    <row r="83" spans="2:65" s="1" customFormat="1" ht="16.5" customHeight="1" x14ac:dyDescent="0.2">
      <c r="B83" s="33"/>
      <c r="E83" s="303" t="str">
        <f>E9</f>
        <v>SO 02 - Rekonstrukce přípojek splaškové kanalizace ve stávajících trasách</v>
      </c>
      <c r="F83" s="341"/>
      <c r="G83" s="341"/>
      <c r="H83" s="341"/>
      <c r="L83" s="33"/>
    </row>
    <row r="84" spans="2:65" s="1" customFormat="1" ht="6.9" customHeight="1" x14ac:dyDescent="0.2">
      <c r="B84" s="33"/>
      <c r="L84" s="33"/>
    </row>
    <row r="85" spans="2:65" s="1" customFormat="1" ht="12" customHeight="1" x14ac:dyDescent="0.2">
      <c r="B85" s="33"/>
      <c r="C85" s="28" t="s">
        <v>23</v>
      </c>
      <c r="F85" s="26" t="str">
        <f>F12</f>
        <v>Liberec</v>
      </c>
      <c r="I85" s="28" t="s">
        <v>25</v>
      </c>
      <c r="J85" s="50" t="str">
        <f>IF(J12="","",J12)</f>
        <v>24. 4. 2024</v>
      </c>
      <c r="L85" s="33"/>
    </row>
    <row r="86" spans="2:65" s="1" customFormat="1" ht="6.9" customHeight="1" x14ac:dyDescent="0.2">
      <c r="B86" s="33"/>
      <c r="L86" s="33"/>
    </row>
    <row r="87" spans="2:65" s="1" customFormat="1" ht="15.15" customHeight="1" x14ac:dyDescent="0.2">
      <c r="B87" s="33"/>
      <c r="C87" s="28" t="s">
        <v>29</v>
      </c>
      <c r="F87" s="26" t="str">
        <f>E15</f>
        <v>Statutární město Liberec</v>
      </c>
      <c r="I87" s="28" t="s">
        <v>37</v>
      </c>
      <c r="J87" s="31" t="str">
        <f>E21</f>
        <v>Atelier Železná</v>
      </c>
      <c r="L87" s="33"/>
    </row>
    <row r="88" spans="2:65" s="1" customFormat="1" ht="15.15" customHeight="1" x14ac:dyDescent="0.2">
      <c r="B88" s="33"/>
      <c r="C88" s="28" t="s">
        <v>35</v>
      </c>
      <c r="F88" s="26" t="str">
        <f>IF(E18="","",E18)</f>
        <v>Vyplň údaj</v>
      </c>
      <c r="I88" s="28" t="s">
        <v>40</v>
      </c>
      <c r="J88" s="31" t="str">
        <f>E24</f>
        <v>Propos Liberec s.r.o.</v>
      </c>
      <c r="L88" s="33"/>
    </row>
    <row r="89" spans="2:65" s="1" customFormat="1" ht="10.35" customHeight="1" x14ac:dyDescent="0.2">
      <c r="B89" s="33"/>
      <c r="L89" s="33"/>
    </row>
    <row r="90" spans="2:65" s="10" customFormat="1" ht="29.25" customHeight="1" x14ac:dyDescent="0.2">
      <c r="B90" s="113"/>
      <c r="C90" s="114" t="s">
        <v>178</v>
      </c>
      <c r="D90" s="115" t="s">
        <v>65</v>
      </c>
      <c r="E90" s="115" t="s">
        <v>61</v>
      </c>
      <c r="F90" s="115" t="s">
        <v>62</v>
      </c>
      <c r="G90" s="115" t="s">
        <v>179</v>
      </c>
      <c r="H90" s="115" t="s">
        <v>180</v>
      </c>
      <c r="I90" s="115" t="s">
        <v>181</v>
      </c>
      <c r="J90" s="115" t="s">
        <v>161</v>
      </c>
      <c r="K90" s="116" t="s">
        <v>182</v>
      </c>
      <c r="L90" s="113"/>
      <c r="M90" s="57" t="s">
        <v>20</v>
      </c>
      <c r="N90" s="58" t="s">
        <v>50</v>
      </c>
      <c r="O90" s="58" t="s">
        <v>183</v>
      </c>
      <c r="P90" s="58" t="s">
        <v>184</v>
      </c>
      <c r="Q90" s="58" t="s">
        <v>185</v>
      </c>
      <c r="R90" s="58" t="s">
        <v>186</v>
      </c>
      <c r="S90" s="58" t="s">
        <v>187</v>
      </c>
      <c r="T90" s="59" t="s">
        <v>188</v>
      </c>
    </row>
    <row r="91" spans="2:65" s="1" customFormat="1" ht="22.8" customHeight="1" x14ac:dyDescent="0.3">
      <c r="B91" s="33"/>
      <c r="C91" s="62" t="s">
        <v>189</v>
      </c>
      <c r="J91" s="117">
        <f>BK91</f>
        <v>0</v>
      </c>
      <c r="L91" s="33"/>
      <c r="M91" s="60"/>
      <c r="N91" s="51"/>
      <c r="O91" s="51"/>
      <c r="P91" s="118">
        <f>P92+P272</f>
        <v>0</v>
      </c>
      <c r="Q91" s="51"/>
      <c r="R91" s="118">
        <f>R92+R272</f>
        <v>29.577392499999998</v>
      </c>
      <c r="S91" s="51"/>
      <c r="T91" s="119">
        <f>T92+T272</f>
        <v>55.780999999999999</v>
      </c>
      <c r="AT91" s="18" t="s">
        <v>79</v>
      </c>
      <c r="AU91" s="18" t="s">
        <v>162</v>
      </c>
      <c r="BK91" s="120">
        <f>BK92+BK272</f>
        <v>0</v>
      </c>
    </row>
    <row r="92" spans="2:65" s="11" customFormat="1" ht="25.95" customHeight="1" x14ac:dyDescent="0.25">
      <c r="B92" s="121"/>
      <c r="D92" s="122" t="s">
        <v>79</v>
      </c>
      <c r="E92" s="123" t="s">
        <v>190</v>
      </c>
      <c r="F92" s="123" t="s">
        <v>8481</v>
      </c>
      <c r="I92" s="124"/>
      <c r="J92" s="125">
        <f>BK92</f>
        <v>0</v>
      </c>
      <c r="L92" s="121"/>
      <c r="M92" s="126"/>
      <c r="P92" s="127">
        <f>P93+P186+P192+P200+P215+P245+P260+P269</f>
        <v>0</v>
      </c>
      <c r="R92" s="127">
        <f>R93+R186+R192+R200+R215+R245+R260+R269</f>
        <v>29.577392499999998</v>
      </c>
      <c r="T92" s="128">
        <f>T93+T186+T192+T200+T215+T245+T260+T269</f>
        <v>55.780999999999999</v>
      </c>
      <c r="AR92" s="122" t="s">
        <v>22</v>
      </c>
      <c r="AT92" s="129" t="s">
        <v>79</v>
      </c>
      <c r="AU92" s="129" t="s">
        <v>80</v>
      </c>
      <c r="AY92" s="122" t="s">
        <v>192</v>
      </c>
      <c r="BK92" s="130">
        <f>BK93+BK186+BK192+BK200+BK215+BK245+BK260+BK269</f>
        <v>0</v>
      </c>
    </row>
    <row r="93" spans="2:65" s="11" customFormat="1" ht="22.8" customHeight="1" x14ac:dyDescent="0.25">
      <c r="B93" s="121"/>
      <c r="D93" s="122" t="s">
        <v>79</v>
      </c>
      <c r="E93" s="131" t="s">
        <v>22</v>
      </c>
      <c r="F93" s="131" t="s">
        <v>8482</v>
      </c>
      <c r="I93" s="124"/>
      <c r="J93" s="132">
        <f>BK93</f>
        <v>0</v>
      </c>
      <c r="L93" s="121"/>
      <c r="M93" s="126"/>
      <c r="P93" s="127">
        <f>SUM(P94:P185)</f>
        <v>0</v>
      </c>
      <c r="R93" s="127">
        <f>SUM(R94:R185)</f>
        <v>0.42356650000000001</v>
      </c>
      <c r="T93" s="128">
        <f>SUM(T94:T185)</f>
        <v>55.381</v>
      </c>
      <c r="AR93" s="122" t="s">
        <v>22</v>
      </c>
      <c r="AT93" s="129" t="s">
        <v>79</v>
      </c>
      <c r="AU93" s="129" t="s">
        <v>22</v>
      </c>
      <c r="AY93" s="122" t="s">
        <v>192</v>
      </c>
      <c r="BK93" s="130">
        <f>SUM(BK94:BK185)</f>
        <v>0</v>
      </c>
    </row>
    <row r="94" spans="2:65" s="1" customFormat="1" ht="16.5" customHeight="1" x14ac:dyDescent="0.2">
      <c r="B94" s="33"/>
      <c r="C94" s="133" t="s">
        <v>22</v>
      </c>
      <c r="D94" s="133" t="s">
        <v>194</v>
      </c>
      <c r="E94" s="134" t="s">
        <v>8483</v>
      </c>
      <c r="F94" s="135" t="s">
        <v>8484</v>
      </c>
      <c r="G94" s="136" t="s">
        <v>234</v>
      </c>
      <c r="H94" s="137">
        <v>16</v>
      </c>
      <c r="I94" s="138"/>
      <c r="J94" s="139">
        <f>ROUND(I94*H94,2)</f>
        <v>0</v>
      </c>
      <c r="K94" s="135" t="s">
        <v>198</v>
      </c>
      <c r="L94" s="33"/>
      <c r="M94" s="140" t="s">
        <v>20</v>
      </c>
      <c r="N94" s="141" t="s">
        <v>51</v>
      </c>
      <c r="P94" s="142">
        <f>O94*H94</f>
        <v>0</v>
      </c>
      <c r="Q94" s="142">
        <v>0</v>
      </c>
      <c r="R94" s="142">
        <f>Q94*H94</f>
        <v>0</v>
      </c>
      <c r="S94" s="142">
        <v>0.28100000000000003</v>
      </c>
      <c r="T94" s="143">
        <f>S94*H94</f>
        <v>4.4960000000000004</v>
      </c>
      <c r="AR94" s="144" t="s">
        <v>199</v>
      </c>
      <c r="AT94" s="144" t="s">
        <v>194</v>
      </c>
      <c r="AU94" s="144" t="s">
        <v>89</v>
      </c>
      <c r="AY94" s="18" t="s">
        <v>192</v>
      </c>
      <c r="BE94" s="145">
        <f>IF(N94="základní",J94,0)</f>
        <v>0</v>
      </c>
      <c r="BF94" s="145">
        <f>IF(N94="snížená",J94,0)</f>
        <v>0</v>
      </c>
      <c r="BG94" s="145">
        <f>IF(N94="zákl. přenesená",J94,0)</f>
        <v>0</v>
      </c>
      <c r="BH94" s="145">
        <f>IF(N94="sníž. přenesená",J94,0)</f>
        <v>0</v>
      </c>
      <c r="BI94" s="145">
        <f>IF(N94="nulová",J94,0)</f>
        <v>0</v>
      </c>
      <c r="BJ94" s="18" t="s">
        <v>22</v>
      </c>
      <c r="BK94" s="145">
        <f>ROUND(I94*H94,2)</f>
        <v>0</v>
      </c>
      <c r="BL94" s="18" t="s">
        <v>199</v>
      </c>
      <c r="BM94" s="144" t="s">
        <v>8485</v>
      </c>
    </row>
    <row r="95" spans="2:65" s="1" customFormat="1" ht="10.199999999999999" x14ac:dyDescent="0.2">
      <c r="B95" s="33"/>
      <c r="D95" s="146" t="s">
        <v>201</v>
      </c>
      <c r="F95" s="147" t="s">
        <v>8486</v>
      </c>
      <c r="I95" s="148"/>
      <c r="L95" s="33"/>
      <c r="M95" s="149"/>
      <c r="T95" s="54"/>
      <c r="AT95" s="18" t="s">
        <v>201</v>
      </c>
      <c r="AU95" s="18" t="s">
        <v>89</v>
      </c>
    </row>
    <row r="96" spans="2:65" s="13" customFormat="1" ht="10.199999999999999" x14ac:dyDescent="0.2">
      <c r="B96" s="157"/>
      <c r="D96" s="151" t="s">
        <v>203</v>
      </c>
      <c r="E96" s="158" t="s">
        <v>20</v>
      </c>
      <c r="F96" s="159" t="s">
        <v>8487</v>
      </c>
      <c r="H96" s="160">
        <v>16</v>
      </c>
      <c r="I96" s="161"/>
      <c r="L96" s="157"/>
      <c r="M96" s="162"/>
      <c r="T96" s="163"/>
      <c r="AT96" s="158" t="s">
        <v>203</v>
      </c>
      <c r="AU96" s="158" t="s">
        <v>89</v>
      </c>
      <c r="AV96" s="13" t="s">
        <v>89</v>
      </c>
      <c r="AW96" s="13" t="s">
        <v>39</v>
      </c>
      <c r="AX96" s="13" t="s">
        <v>22</v>
      </c>
      <c r="AY96" s="158" t="s">
        <v>192</v>
      </c>
    </row>
    <row r="97" spans="2:65" s="1" customFormat="1" ht="16.5" customHeight="1" x14ac:dyDescent="0.2">
      <c r="B97" s="33"/>
      <c r="C97" s="133" t="s">
        <v>89</v>
      </c>
      <c r="D97" s="133" t="s">
        <v>194</v>
      </c>
      <c r="E97" s="134" t="s">
        <v>8488</v>
      </c>
      <c r="F97" s="135" t="s">
        <v>8489</v>
      </c>
      <c r="G97" s="136" t="s">
        <v>234</v>
      </c>
      <c r="H97" s="137">
        <v>75</v>
      </c>
      <c r="I97" s="138"/>
      <c r="J97" s="139">
        <f>ROUND(I97*H97,2)</f>
        <v>0</v>
      </c>
      <c r="K97" s="135" t="s">
        <v>198</v>
      </c>
      <c r="L97" s="33"/>
      <c r="M97" s="140" t="s">
        <v>20</v>
      </c>
      <c r="N97" s="141" t="s">
        <v>51</v>
      </c>
      <c r="P97" s="142">
        <f>O97*H97</f>
        <v>0</v>
      </c>
      <c r="Q97" s="142">
        <v>0</v>
      </c>
      <c r="R97" s="142">
        <f>Q97*H97</f>
        <v>0</v>
      </c>
      <c r="S97" s="142">
        <v>0.32</v>
      </c>
      <c r="T97" s="143">
        <f>S97*H97</f>
        <v>24</v>
      </c>
      <c r="AR97" s="144" t="s">
        <v>199</v>
      </c>
      <c r="AT97" s="144" t="s">
        <v>194</v>
      </c>
      <c r="AU97" s="144" t="s">
        <v>89</v>
      </c>
      <c r="AY97" s="18" t="s">
        <v>192</v>
      </c>
      <c r="BE97" s="145">
        <f>IF(N97="základní",J97,0)</f>
        <v>0</v>
      </c>
      <c r="BF97" s="145">
        <f>IF(N97="snížená",J97,0)</f>
        <v>0</v>
      </c>
      <c r="BG97" s="145">
        <f>IF(N97="zákl. přenesená",J97,0)</f>
        <v>0</v>
      </c>
      <c r="BH97" s="145">
        <f>IF(N97="sníž. přenesená",J97,0)</f>
        <v>0</v>
      </c>
      <c r="BI97" s="145">
        <f>IF(N97="nulová",J97,0)</f>
        <v>0</v>
      </c>
      <c r="BJ97" s="18" t="s">
        <v>22</v>
      </c>
      <c r="BK97" s="145">
        <f>ROUND(I97*H97,2)</f>
        <v>0</v>
      </c>
      <c r="BL97" s="18" t="s">
        <v>199</v>
      </c>
      <c r="BM97" s="144" t="s">
        <v>8490</v>
      </c>
    </row>
    <row r="98" spans="2:65" s="1" customFormat="1" ht="10.199999999999999" x14ac:dyDescent="0.2">
      <c r="B98" s="33"/>
      <c r="D98" s="146" t="s">
        <v>201</v>
      </c>
      <c r="F98" s="147" t="s">
        <v>8491</v>
      </c>
      <c r="I98" s="148"/>
      <c r="L98" s="33"/>
      <c r="M98" s="149"/>
      <c r="T98" s="54"/>
      <c r="AT98" s="18" t="s">
        <v>201</v>
      </c>
      <c r="AU98" s="18" t="s">
        <v>89</v>
      </c>
    </row>
    <row r="99" spans="2:65" s="13" customFormat="1" ht="10.199999999999999" x14ac:dyDescent="0.2">
      <c r="B99" s="157"/>
      <c r="D99" s="151" t="s">
        <v>203</v>
      </c>
      <c r="E99" s="158" t="s">
        <v>20</v>
      </c>
      <c r="F99" s="159" t="s">
        <v>8492</v>
      </c>
      <c r="H99" s="160">
        <v>75</v>
      </c>
      <c r="I99" s="161"/>
      <c r="L99" s="157"/>
      <c r="M99" s="162"/>
      <c r="T99" s="163"/>
      <c r="AT99" s="158" t="s">
        <v>203</v>
      </c>
      <c r="AU99" s="158" t="s">
        <v>89</v>
      </c>
      <c r="AV99" s="13" t="s">
        <v>89</v>
      </c>
      <c r="AW99" s="13" t="s">
        <v>39</v>
      </c>
      <c r="AX99" s="13" t="s">
        <v>22</v>
      </c>
      <c r="AY99" s="158" t="s">
        <v>192</v>
      </c>
    </row>
    <row r="100" spans="2:65" s="1" customFormat="1" ht="16.5" customHeight="1" x14ac:dyDescent="0.2">
      <c r="B100" s="33"/>
      <c r="C100" s="133" t="s">
        <v>225</v>
      </c>
      <c r="D100" s="133" t="s">
        <v>194</v>
      </c>
      <c r="E100" s="134" t="s">
        <v>8493</v>
      </c>
      <c r="F100" s="135" t="s">
        <v>8494</v>
      </c>
      <c r="G100" s="136" t="s">
        <v>234</v>
      </c>
      <c r="H100" s="137">
        <v>91</v>
      </c>
      <c r="I100" s="138"/>
      <c r="J100" s="139">
        <f>ROUND(I100*H100,2)</f>
        <v>0</v>
      </c>
      <c r="K100" s="135" t="s">
        <v>198</v>
      </c>
      <c r="L100" s="33"/>
      <c r="M100" s="140" t="s">
        <v>20</v>
      </c>
      <c r="N100" s="141" t="s">
        <v>51</v>
      </c>
      <c r="P100" s="142">
        <f>O100*H100</f>
        <v>0</v>
      </c>
      <c r="Q100" s="142">
        <v>0</v>
      </c>
      <c r="R100" s="142">
        <f>Q100*H100</f>
        <v>0</v>
      </c>
      <c r="S100" s="142">
        <v>0.19</v>
      </c>
      <c r="T100" s="143">
        <f>S100*H100</f>
        <v>17.29</v>
      </c>
      <c r="AR100" s="144" t="s">
        <v>199</v>
      </c>
      <c r="AT100" s="144" t="s">
        <v>194</v>
      </c>
      <c r="AU100" s="144" t="s">
        <v>89</v>
      </c>
      <c r="AY100" s="18" t="s">
        <v>192</v>
      </c>
      <c r="BE100" s="145">
        <f>IF(N100="základní",J100,0)</f>
        <v>0</v>
      </c>
      <c r="BF100" s="145">
        <f>IF(N100="snížená",J100,0)</f>
        <v>0</v>
      </c>
      <c r="BG100" s="145">
        <f>IF(N100="zákl. přenesená",J100,0)</f>
        <v>0</v>
      </c>
      <c r="BH100" s="145">
        <f>IF(N100="sníž. přenesená",J100,0)</f>
        <v>0</v>
      </c>
      <c r="BI100" s="145">
        <f>IF(N100="nulová",J100,0)</f>
        <v>0</v>
      </c>
      <c r="BJ100" s="18" t="s">
        <v>22</v>
      </c>
      <c r="BK100" s="145">
        <f>ROUND(I100*H100,2)</f>
        <v>0</v>
      </c>
      <c r="BL100" s="18" t="s">
        <v>199</v>
      </c>
      <c r="BM100" s="144" t="s">
        <v>8495</v>
      </c>
    </row>
    <row r="101" spans="2:65" s="1" customFormat="1" ht="10.199999999999999" x14ac:dyDescent="0.2">
      <c r="B101" s="33"/>
      <c r="D101" s="146" t="s">
        <v>201</v>
      </c>
      <c r="F101" s="147" t="s">
        <v>8496</v>
      </c>
      <c r="I101" s="148"/>
      <c r="L101" s="33"/>
      <c r="M101" s="149"/>
      <c r="T101" s="54"/>
      <c r="AT101" s="18" t="s">
        <v>201</v>
      </c>
      <c r="AU101" s="18" t="s">
        <v>89</v>
      </c>
    </row>
    <row r="102" spans="2:65" s="13" customFormat="1" ht="10.199999999999999" x14ac:dyDescent="0.2">
      <c r="B102" s="157"/>
      <c r="D102" s="151" t="s">
        <v>203</v>
      </c>
      <c r="E102" s="158" t="s">
        <v>20</v>
      </c>
      <c r="F102" s="159" t="s">
        <v>8492</v>
      </c>
      <c r="H102" s="160">
        <v>75</v>
      </c>
      <c r="I102" s="161"/>
      <c r="L102" s="157"/>
      <c r="M102" s="162"/>
      <c r="T102" s="163"/>
      <c r="AT102" s="158" t="s">
        <v>203</v>
      </c>
      <c r="AU102" s="158" t="s">
        <v>89</v>
      </c>
      <c r="AV102" s="13" t="s">
        <v>89</v>
      </c>
      <c r="AW102" s="13" t="s">
        <v>39</v>
      </c>
      <c r="AX102" s="13" t="s">
        <v>80</v>
      </c>
      <c r="AY102" s="158" t="s">
        <v>192</v>
      </c>
    </row>
    <row r="103" spans="2:65" s="13" customFormat="1" ht="10.199999999999999" x14ac:dyDescent="0.2">
      <c r="B103" s="157"/>
      <c r="D103" s="151" t="s">
        <v>203</v>
      </c>
      <c r="E103" s="158" t="s">
        <v>20</v>
      </c>
      <c r="F103" s="159" t="s">
        <v>8487</v>
      </c>
      <c r="H103" s="160">
        <v>16</v>
      </c>
      <c r="I103" s="161"/>
      <c r="L103" s="157"/>
      <c r="M103" s="162"/>
      <c r="T103" s="163"/>
      <c r="AT103" s="158" t="s">
        <v>203</v>
      </c>
      <c r="AU103" s="158" t="s">
        <v>89</v>
      </c>
      <c r="AV103" s="13" t="s">
        <v>89</v>
      </c>
      <c r="AW103" s="13" t="s">
        <v>39</v>
      </c>
      <c r="AX103" s="13" t="s">
        <v>80</v>
      </c>
      <c r="AY103" s="158" t="s">
        <v>192</v>
      </c>
    </row>
    <row r="104" spans="2:65" s="14" customFormat="1" ht="10.199999999999999" x14ac:dyDescent="0.2">
      <c r="B104" s="164"/>
      <c r="D104" s="151" t="s">
        <v>203</v>
      </c>
      <c r="E104" s="165" t="s">
        <v>20</v>
      </c>
      <c r="F104" s="166" t="s">
        <v>207</v>
      </c>
      <c r="H104" s="167">
        <v>91</v>
      </c>
      <c r="I104" s="168"/>
      <c r="L104" s="164"/>
      <c r="M104" s="169"/>
      <c r="T104" s="170"/>
      <c r="AT104" s="165" t="s">
        <v>203</v>
      </c>
      <c r="AU104" s="165" t="s">
        <v>89</v>
      </c>
      <c r="AV104" s="14" t="s">
        <v>199</v>
      </c>
      <c r="AW104" s="14" t="s">
        <v>39</v>
      </c>
      <c r="AX104" s="14" t="s">
        <v>22</v>
      </c>
      <c r="AY104" s="165" t="s">
        <v>192</v>
      </c>
    </row>
    <row r="105" spans="2:65" s="1" customFormat="1" ht="16.5" customHeight="1" x14ac:dyDescent="0.2">
      <c r="B105" s="33"/>
      <c r="C105" s="133" t="s">
        <v>199</v>
      </c>
      <c r="D105" s="133" t="s">
        <v>194</v>
      </c>
      <c r="E105" s="134" t="s">
        <v>8497</v>
      </c>
      <c r="F105" s="135" t="s">
        <v>8498</v>
      </c>
      <c r="G105" s="136" t="s">
        <v>234</v>
      </c>
      <c r="H105" s="137">
        <v>17</v>
      </c>
      <c r="I105" s="138"/>
      <c r="J105" s="139">
        <f>ROUND(I105*H105,2)</f>
        <v>0</v>
      </c>
      <c r="K105" s="135" t="s">
        <v>198</v>
      </c>
      <c r="L105" s="33"/>
      <c r="M105" s="140" t="s">
        <v>20</v>
      </c>
      <c r="N105" s="141" t="s">
        <v>51</v>
      </c>
      <c r="P105" s="142">
        <f>O105*H105</f>
        <v>0</v>
      </c>
      <c r="Q105" s="142">
        <v>0</v>
      </c>
      <c r="R105" s="142">
        <f>Q105*H105</f>
        <v>0</v>
      </c>
      <c r="S105" s="142">
        <v>0.28999999999999998</v>
      </c>
      <c r="T105" s="143">
        <f>S105*H105</f>
        <v>4.93</v>
      </c>
      <c r="AR105" s="144" t="s">
        <v>199</v>
      </c>
      <c r="AT105" s="144" t="s">
        <v>194</v>
      </c>
      <c r="AU105" s="144" t="s">
        <v>89</v>
      </c>
      <c r="AY105" s="18" t="s">
        <v>192</v>
      </c>
      <c r="BE105" s="145">
        <f>IF(N105="základní",J105,0)</f>
        <v>0</v>
      </c>
      <c r="BF105" s="145">
        <f>IF(N105="snížená",J105,0)</f>
        <v>0</v>
      </c>
      <c r="BG105" s="145">
        <f>IF(N105="zákl. přenesená",J105,0)</f>
        <v>0</v>
      </c>
      <c r="BH105" s="145">
        <f>IF(N105="sníž. přenesená",J105,0)</f>
        <v>0</v>
      </c>
      <c r="BI105" s="145">
        <f>IF(N105="nulová",J105,0)</f>
        <v>0</v>
      </c>
      <c r="BJ105" s="18" t="s">
        <v>22</v>
      </c>
      <c r="BK105" s="145">
        <f>ROUND(I105*H105,2)</f>
        <v>0</v>
      </c>
      <c r="BL105" s="18" t="s">
        <v>199</v>
      </c>
      <c r="BM105" s="144" t="s">
        <v>8499</v>
      </c>
    </row>
    <row r="106" spans="2:65" s="1" customFormat="1" ht="10.199999999999999" x14ac:dyDescent="0.2">
      <c r="B106" s="33"/>
      <c r="D106" s="146" t="s">
        <v>201</v>
      </c>
      <c r="F106" s="147" t="s">
        <v>8500</v>
      </c>
      <c r="I106" s="148"/>
      <c r="L106" s="33"/>
      <c r="M106" s="149"/>
      <c r="T106" s="54"/>
      <c r="AT106" s="18" t="s">
        <v>201</v>
      </c>
      <c r="AU106" s="18" t="s">
        <v>89</v>
      </c>
    </row>
    <row r="107" spans="2:65" s="13" customFormat="1" ht="10.199999999999999" x14ac:dyDescent="0.2">
      <c r="B107" s="157"/>
      <c r="D107" s="151" t="s">
        <v>203</v>
      </c>
      <c r="E107" s="158" t="s">
        <v>20</v>
      </c>
      <c r="F107" s="159" t="s">
        <v>8501</v>
      </c>
      <c r="H107" s="160">
        <v>17</v>
      </c>
      <c r="I107" s="161"/>
      <c r="L107" s="157"/>
      <c r="M107" s="162"/>
      <c r="T107" s="163"/>
      <c r="AT107" s="158" t="s">
        <v>203</v>
      </c>
      <c r="AU107" s="158" t="s">
        <v>89</v>
      </c>
      <c r="AV107" s="13" t="s">
        <v>89</v>
      </c>
      <c r="AW107" s="13" t="s">
        <v>39</v>
      </c>
      <c r="AX107" s="13" t="s">
        <v>22</v>
      </c>
      <c r="AY107" s="158" t="s">
        <v>192</v>
      </c>
    </row>
    <row r="108" spans="2:65" s="1" customFormat="1" ht="16.5" customHeight="1" x14ac:dyDescent="0.2">
      <c r="B108" s="33"/>
      <c r="C108" s="133" t="s">
        <v>243</v>
      </c>
      <c r="D108" s="133" t="s">
        <v>194</v>
      </c>
      <c r="E108" s="134" t="s">
        <v>8502</v>
      </c>
      <c r="F108" s="135" t="s">
        <v>8503</v>
      </c>
      <c r="G108" s="136" t="s">
        <v>234</v>
      </c>
      <c r="H108" s="137">
        <v>9</v>
      </c>
      <c r="I108" s="138"/>
      <c r="J108" s="139">
        <f>ROUND(I108*H108,2)</f>
        <v>0</v>
      </c>
      <c r="K108" s="135" t="s">
        <v>198</v>
      </c>
      <c r="L108" s="33"/>
      <c r="M108" s="140" t="s">
        <v>20</v>
      </c>
      <c r="N108" s="141" t="s">
        <v>51</v>
      </c>
      <c r="P108" s="142">
        <f>O108*H108</f>
        <v>0</v>
      </c>
      <c r="Q108" s="142">
        <v>0</v>
      </c>
      <c r="R108" s="142">
        <f>Q108*H108</f>
        <v>0</v>
      </c>
      <c r="S108" s="142">
        <v>0.32500000000000001</v>
      </c>
      <c r="T108" s="143">
        <f>S108*H108</f>
        <v>2.9250000000000003</v>
      </c>
      <c r="AR108" s="144" t="s">
        <v>199</v>
      </c>
      <c r="AT108" s="144" t="s">
        <v>194</v>
      </c>
      <c r="AU108" s="144" t="s">
        <v>89</v>
      </c>
      <c r="AY108" s="18" t="s">
        <v>192</v>
      </c>
      <c r="BE108" s="145">
        <f>IF(N108="základní",J108,0)</f>
        <v>0</v>
      </c>
      <c r="BF108" s="145">
        <f>IF(N108="snížená",J108,0)</f>
        <v>0</v>
      </c>
      <c r="BG108" s="145">
        <f>IF(N108="zákl. přenesená",J108,0)</f>
        <v>0</v>
      </c>
      <c r="BH108" s="145">
        <f>IF(N108="sníž. přenesená",J108,0)</f>
        <v>0</v>
      </c>
      <c r="BI108" s="145">
        <f>IF(N108="nulová",J108,0)</f>
        <v>0</v>
      </c>
      <c r="BJ108" s="18" t="s">
        <v>22</v>
      </c>
      <c r="BK108" s="145">
        <f>ROUND(I108*H108,2)</f>
        <v>0</v>
      </c>
      <c r="BL108" s="18" t="s">
        <v>199</v>
      </c>
      <c r="BM108" s="144" t="s">
        <v>8504</v>
      </c>
    </row>
    <row r="109" spans="2:65" s="1" customFormat="1" ht="10.199999999999999" x14ac:dyDescent="0.2">
      <c r="B109" s="33"/>
      <c r="D109" s="146" t="s">
        <v>201</v>
      </c>
      <c r="F109" s="147" t="s">
        <v>8505</v>
      </c>
      <c r="I109" s="148"/>
      <c r="L109" s="33"/>
      <c r="M109" s="149"/>
      <c r="T109" s="54"/>
      <c r="AT109" s="18" t="s">
        <v>201</v>
      </c>
      <c r="AU109" s="18" t="s">
        <v>89</v>
      </c>
    </row>
    <row r="110" spans="2:65" s="13" customFormat="1" ht="10.199999999999999" x14ac:dyDescent="0.2">
      <c r="B110" s="157"/>
      <c r="D110" s="151" t="s">
        <v>203</v>
      </c>
      <c r="E110" s="158" t="s">
        <v>20</v>
      </c>
      <c r="F110" s="159" t="s">
        <v>8506</v>
      </c>
      <c r="H110" s="160">
        <v>9</v>
      </c>
      <c r="I110" s="161"/>
      <c r="L110" s="157"/>
      <c r="M110" s="162"/>
      <c r="T110" s="163"/>
      <c r="AT110" s="158" t="s">
        <v>203</v>
      </c>
      <c r="AU110" s="158" t="s">
        <v>89</v>
      </c>
      <c r="AV110" s="13" t="s">
        <v>89</v>
      </c>
      <c r="AW110" s="13" t="s">
        <v>39</v>
      </c>
      <c r="AX110" s="13" t="s">
        <v>22</v>
      </c>
      <c r="AY110" s="158" t="s">
        <v>192</v>
      </c>
    </row>
    <row r="111" spans="2:65" s="1" customFormat="1" ht="16.5" customHeight="1" x14ac:dyDescent="0.2">
      <c r="B111" s="33"/>
      <c r="C111" s="133" t="s">
        <v>250</v>
      </c>
      <c r="D111" s="133" t="s">
        <v>194</v>
      </c>
      <c r="E111" s="134" t="s">
        <v>4043</v>
      </c>
      <c r="F111" s="135" t="s">
        <v>8507</v>
      </c>
      <c r="G111" s="136" t="s">
        <v>269</v>
      </c>
      <c r="H111" s="137">
        <v>6</v>
      </c>
      <c r="I111" s="138"/>
      <c r="J111" s="139">
        <f>ROUND(I111*H111,2)</f>
        <v>0</v>
      </c>
      <c r="K111" s="135" t="s">
        <v>198</v>
      </c>
      <c r="L111" s="33"/>
      <c r="M111" s="140" t="s">
        <v>20</v>
      </c>
      <c r="N111" s="141" t="s">
        <v>51</v>
      </c>
      <c r="P111" s="142">
        <f>O111*H111</f>
        <v>0</v>
      </c>
      <c r="Q111" s="142">
        <v>0</v>
      </c>
      <c r="R111" s="142">
        <f>Q111*H111</f>
        <v>0</v>
      </c>
      <c r="S111" s="142">
        <v>0.28999999999999998</v>
      </c>
      <c r="T111" s="143">
        <f>S111*H111</f>
        <v>1.7399999999999998</v>
      </c>
      <c r="AR111" s="144" t="s">
        <v>199</v>
      </c>
      <c r="AT111" s="144" t="s">
        <v>194</v>
      </c>
      <c r="AU111" s="144" t="s">
        <v>89</v>
      </c>
      <c r="AY111" s="18" t="s">
        <v>192</v>
      </c>
      <c r="BE111" s="145">
        <f>IF(N111="základní",J111,0)</f>
        <v>0</v>
      </c>
      <c r="BF111" s="145">
        <f>IF(N111="snížená",J111,0)</f>
        <v>0</v>
      </c>
      <c r="BG111" s="145">
        <f>IF(N111="zákl. přenesená",J111,0)</f>
        <v>0</v>
      </c>
      <c r="BH111" s="145">
        <f>IF(N111="sníž. přenesená",J111,0)</f>
        <v>0</v>
      </c>
      <c r="BI111" s="145">
        <f>IF(N111="nulová",J111,0)</f>
        <v>0</v>
      </c>
      <c r="BJ111" s="18" t="s">
        <v>22</v>
      </c>
      <c r="BK111" s="145">
        <f>ROUND(I111*H111,2)</f>
        <v>0</v>
      </c>
      <c r="BL111" s="18" t="s">
        <v>199</v>
      </c>
      <c r="BM111" s="144" t="s">
        <v>8508</v>
      </c>
    </row>
    <row r="112" spans="2:65" s="1" customFormat="1" ht="10.199999999999999" x14ac:dyDescent="0.2">
      <c r="B112" s="33"/>
      <c r="D112" s="146" t="s">
        <v>201</v>
      </c>
      <c r="F112" s="147" t="s">
        <v>4046</v>
      </c>
      <c r="I112" s="148"/>
      <c r="L112" s="33"/>
      <c r="M112" s="149"/>
      <c r="T112" s="54"/>
      <c r="AT112" s="18" t="s">
        <v>201</v>
      </c>
      <c r="AU112" s="18" t="s">
        <v>89</v>
      </c>
    </row>
    <row r="113" spans="2:65" s="13" customFormat="1" ht="10.199999999999999" x14ac:dyDescent="0.2">
      <c r="B113" s="157"/>
      <c r="D113" s="151" t="s">
        <v>203</v>
      </c>
      <c r="E113" s="158" t="s">
        <v>20</v>
      </c>
      <c r="F113" s="159" t="s">
        <v>8509</v>
      </c>
      <c r="H113" s="160">
        <v>6</v>
      </c>
      <c r="I113" s="161"/>
      <c r="L113" s="157"/>
      <c r="M113" s="162"/>
      <c r="T113" s="163"/>
      <c r="AT113" s="158" t="s">
        <v>203</v>
      </c>
      <c r="AU113" s="158" t="s">
        <v>89</v>
      </c>
      <c r="AV113" s="13" t="s">
        <v>89</v>
      </c>
      <c r="AW113" s="13" t="s">
        <v>39</v>
      </c>
      <c r="AX113" s="13" t="s">
        <v>22</v>
      </c>
      <c r="AY113" s="158" t="s">
        <v>192</v>
      </c>
    </row>
    <row r="114" spans="2:65" s="1" customFormat="1" ht="16.5" customHeight="1" x14ac:dyDescent="0.2">
      <c r="B114" s="33"/>
      <c r="C114" s="133" t="s">
        <v>260</v>
      </c>
      <c r="D114" s="133" t="s">
        <v>194</v>
      </c>
      <c r="E114" s="134" t="s">
        <v>8510</v>
      </c>
      <c r="F114" s="135" t="s">
        <v>8511</v>
      </c>
      <c r="G114" s="136" t="s">
        <v>269</v>
      </c>
      <c r="H114" s="137">
        <v>12</v>
      </c>
      <c r="I114" s="138"/>
      <c r="J114" s="139">
        <f>ROUND(I114*H114,2)</f>
        <v>0</v>
      </c>
      <c r="K114" s="135" t="s">
        <v>198</v>
      </c>
      <c r="L114" s="33"/>
      <c r="M114" s="140" t="s">
        <v>20</v>
      </c>
      <c r="N114" s="141" t="s">
        <v>51</v>
      </c>
      <c r="P114" s="142">
        <f>O114*H114</f>
        <v>0</v>
      </c>
      <c r="Q114" s="142">
        <v>8.6800000000000002E-3</v>
      </c>
      <c r="R114" s="142">
        <f>Q114*H114</f>
        <v>0.10416</v>
      </c>
      <c r="S114" s="142">
        <v>0</v>
      </c>
      <c r="T114" s="143">
        <f>S114*H114</f>
        <v>0</v>
      </c>
      <c r="AR114" s="144" t="s">
        <v>199</v>
      </c>
      <c r="AT114" s="144" t="s">
        <v>194</v>
      </c>
      <c r="AU114" s="144" t="s">
        <v>89</v>
      </c>
      <c r="AY114" s="18" t="s">
        <v>192</v>
      </c>
      <c r="BE114" s="145">
        <f>IF(N114="základní",J114,0)</f>
        <v>0</v>
      </c>
      <c r="BF114" s="145">
        <f>IF(N114="snížená",J114,0)</f>
        <v>0</v>
      </c>
      <c r="BG114" s="145">
        <f>IF(N114="zákl. přenesená",J114,0)</f>
        <v>0</v>
      </c>
      <c r="BH114" s="145">
        <f>IF(N114="sníž. přenesená",J114,0)</f>
        <v>0</v>
      </c>
      <c r="BI114" s="145">
        <f>IF(N114="nulová",J114,0)</f>
        <v>0</v>
      </c>
      <c r="BJ114" s="18" t="s">
        <v>22</v>
      </c>
      <c r="BK114" s="145">
        <f>ROUND(I114*H114,2)</f>
        <v>0</v>
      </c>
      <c r="BL114" s="18" t="s">
        <v>199</v>
      </c>
      <c r="BM114" s="144" t="s">
        <v>8512</v>
      </c>
    </row>
    <row r="115" spans="2:65" s="1" customFormat="1" ht="10.199999999999999" x14ac:dyDescent="0.2">
      <c r="B115" s="33"/>
      <c r="D115" s="146" t="s">
        <v>201</v>
      </c>
      <c r="F115" s="147" t="s">
        <v>8513</v>
      </c>
      <c r="I115" s="148"/>
      <c r="L115" s="33"/>
      <c r="M115" s="149"/>
      <c r="T115" s="54"/>
      <c r="AT115" s="18" t="s">
        <v>201</v>
      </c>
      <c r="AU115" s="18" t="s">
        <v>89</v>
      </c>
    </row>
    <row r="116" spans="2:65" s="13" customFormat="1" ht="10.199999999999999" x14ac:dyDescent="0.2">
      <c r="B116" s="157"/>
      <c r="D116" s="151" t="s">
        <v>203</v>
      </c>
      <c r="E116" s="158" t="s">
        <v>20</v>
      </c>
      <c r="F116" s="159" t="s">
        <v>8514</v>
      </c>
      <c r="H116" s="160">
        <v>12</v>
      </c>
      <c r="I116" s="161"/>
      <c r="L116" s="157"/>
      <c r="M116" s="162"/>
      <c r="T116" s="163"/>
      <c r="AT116" s="158" t="s">
        <v>203</v>
      </c>
      <c r="AU116" s="158" t="s">
        <v>89</v>
      </c>
      <c r="AV116" s="13" t="s">
        <v>89</v>
      </c>
      <c r="AW116" s="13" t="s">
        <v>39</v>
      </c>
      <c r="AX116" s="13" t="s">
        <v>22</v>
      </c>
      <c r="AY116" s="158" t="s">
        <v>192</v>
      </c>
    </row>
    <row r="117" spans="2:65" s="1" customFormat="1" ht="16.5" customHeight="1" x14ac:dyDescent="0.2">
      <c r="B117" s="33"/>
      <c r="C117" s="133" t="s">
        <v>266</v>
      </c>
      <c r="D117" s="133" t="s">
        <v>194</v>
      </c>
      <c r="E117" s="134" t="s">
        <v>8515</v>
      </c>
      <c r="F117" s="135" t="s">
        <v>8516</v>
      </c>
      <c r="G117" s="136" t="s">
        <v>269</v>
      </c>
      <c r="H117" s="137">
        <v>4</v>
      </c>
      <c r="I117" s="138"/>
      <c r="J117" s="139">
        <f>ROUND(I117*H117,2)</f>
        <v>0</v>
      </c>
      <c r="K117" s="135" t="s">
        <v>198</v>
      </c>
      <c r="L117" s="33"/>
      <c r="M117" s="140" t="s">
        <v>20</v>
      </c>
      <c r="N117" s="141" t="s">
        <v>51</v>
      </c>
      <c r="P117" s="142">
        <f>O117*H117</f>
        <v>0</v>
      </c>
      <c r="Q117" s="142">
        <v>3.6900000000000002E-2</v>
      </c>
      <c r="R117" s="142">
        <f>Q117*H117</f>
        <v>0.14760000000000001</v>
      </c>
      <c r="S117" s="142">
        <v>0</v>
      </c>
      <c r="T117" s="143">
        <f>S117*H117</f>
        <v>0</v>
      </c>
      <c r="AR117" s="144" t="s">
        <v>199</v>
      </c>
      <c r="AT117" s="144" t="s">
        <v>194</v>
      </c>
      <c r="AU117" s="144" t="s">
        <v>89</v>
      </c>
      <c r="AY117" s="18" t="s">
        <v>192</v>
      </c>
      <c r="BE117" s="145">
        <f>IF(N117="základní",J117,0)</f>
        <v>0</v>
      </c>
      <c r="BF117" s="145">
        <f>IF(N117="snížená",J117,0)</f>
        <v>0</v>
      </c>
      <c r="BG117" s="145">
        <f>IF(N117="zákl. přenesená",J117,0)</f>
        <v>0</v>
      </c>
      <c r="BH117" s="145">
        <f>IF(N117="sníž. přenesená",J117,0)</f>
        <v>0</v>
      </c>
      <c r="BI117" s="145">
        <f>IF(N117="nulová",J117,0)</f>
        <v>0</v>
      </c>
      <c r="BJ117" s="18" t="s">
        <v>22</v>
      </c>
      <c r="BK117" s="145">
        <f>ROUND(I117*H117,2)</f>
        <v>0</v>
      </c>
      <c r="BL117" s="18" t="s">
        <v>199</v>
      </c>
      <c r="BM117" s="144" t="s">
        <v>8517</v>
      </c>
    </row>
    <row r="118" spans="2:65" s="1" customFormat="1" ht="10.199999999999999" x14ac:dyDescent="0.2">
      <c r="B118" s="33"/>
      <c r="D118" s="146" t="s">
        <v>201</v>
      </c>
      <c r="F118" s="147" t="s">
        <v>8518</v>
      </c>
      <c r="I118" s="148"/>
      <c r="L118" s="33"/>
      <c r="M118" s="149"/>
      <c r="T118" s="54"/>
      <c r="AT118" s="18" t="s">
        <v>201</v>
      </c>
      <c r="AU118" s="18" t="s">
        <v>89</v>
      </c>
    </row>
    <row r="119" spans="2:65" s="13" customFormat="1" ht="10.199999999999999" x14ac:dyDescent="0.2">
      <c r="B119" s="157"/>
      <c r="D119" s="151" t="s">
        <v>203</v>
      </c>
      <c r="E119" s="158" t="s">
        <v>20</v>
      </c>
      <c r="F119" s="159" t="s">
        <v>1166</v>
      </c>
      <c r="H119" s="160">
        <v>4</v>
      </c>
      <c r="I119" s="161"/>
      <c r="L119" s="157"/>
      <c r="M119" s="162"/>
      <c r="T119" s="163"/>
      <c r="AT119" s="158" t="s">
        <v>203</v>
      </c>
      <c r="AU119" s="158" t="s">
        <v>89</v>
      </c>
      <c r="AV119" s="13" t="s">
        <v>89</v>
      </c>
      <c r="AW119" s="13" t="s">
        <v>39</v>
      </c>
      <c r="AX119" s="13" t="s">
        <v>22</v>
      </c>
      <c r="AY119" s="158" t="s">
        <v>192</v>
      </c>
    </row>
    <row r="120" spans="2:65" s="1" customFormat="1" ht="16.5" customHeight="1" x14ac:dyDescent="0.2">
      <c r="B120" s="33"/>
      <c r="C120" s="133" t="s">
        <v>208</v>
      </c>
      <c r="D120" s="133" t="s">
        <v>194</v>
      </c>
      <c r="E120" s="134" t="s">
        <v>8519</v>
      </c>
      <c r="F120" s="135" t="s">
        <v>8520</v>
      </c>
      <c r="G120" s="136" t="s">
        <v>487</v>
      </c>
      <c r="H120" s="137">
        <v>2</v>
      </c>
      <c r="I120" s="138"/>
      <c r="J120" s="139">
        <f>ROUND(I120*H120,2)</f>
        <v>0</v>
      </c>
      <c r="K120" s="135" t="s">
        <v>198</v>
      </c>
      <c r="L120" s="33"/>
      <c r="M120" s="140" t="s">
        <v>20</v>
      </c>
      <c r="N120" s="141" t="s">
        <v>51</v>
      </c>
      <c r="P120" s="142">
        <f>O120*H120</f>
        <v>0</v>
      </c>
      <c r="Q120" s="142">
        <v>6.4999999999999997E-4</v>
      </c>
      <c r="R120" s="142">
        <f>Q120*H120</f>
        <v>1.2999999999999999E-3</v>
      </c>
      <c r="S120" s="142">
        <v>0</v>
      </c>
      <c r="T120" s="143">
        <f>S120*H120</f>
        <v>0</v>
      </c>
      <c r="AR120" s="144" t="s">
        <v>199</v>
      </c>
      <c r="AT120" s="144" t="s">
        <v>194</v>
      </c>
      <c r="AU120" s="144" t="s">
        <v>89</v>
      </c>
      <c r="AY120" s="18" t="s">
        <v>192</v>
      </c>
      <c r="BE120" s="145">
        <f>IF(N120="základní",J120,0)</f>
        <v>0</v>
      </c>
      <c r="BF120" s="145">
        <f>IF(N120="snížená",J120,0)</f>
        <v>0</v>
      </c>
      <c r="BG120" s="145">
        <f>IF(N120="zákl. přenesená",J120,0)</f>
        <v>0</v>
      </c>
      <c r="BH120" s="145">
        <f>IF(N120="sníž. přenesená",J120,0)</f>
        <v>0</v>
      </c>
      <c r="BI120" s="145">
        <f>IF(N120="nulová",J120,0)</f>
        <v>0</v>
      </c>
      <c r="BJ120" s="18" t="s">
        <v>22</v>
      </c>
      <c r="BK120" s="145">
        <f>ROUND(I120*H120,2)</f>
        <v>0</v>
      </c>
      <c r="BL120" s="18" t="s">
        <v>199</v>
      </c>
      <c r="BM120" s="144" t="s">
        <v>8521</v>
      </c>
    </row>
    <row r="121" spans="2:65" s="1" customFormat="1" ht="10.199999999999999" x14ac:dyDescent="0.2">
      <c r="B121" s="33"/>
      <c r="D121" s="146" t="s">
        <v>201</v>
      </c>
      <c r="F121" s="147" t="s">
        <v>8522</v>
      </c>
      <c r="I121" s="148"/>
      <c r="L121" s="33"/>
      <c r="M121" s="149"/>
      <c r="T121" s="54"/>
      <c r="AT121" s="18" t="s">
        <v>201</v>
      </c>
      <c r="AU121" s="18" t="s">
        <v>89</v>
      </c>
    </row>
    <row r="122" spans="2:65" s="1" customFormat="1" ht="16.5" customHeight="1" x14ac:dyDescent="0.2">
      <c r="B122" s="33"/>
      <c r="C122" s="133" t="s">
        <v>27</v>
      </c>
      <c r="D122" s="133" t="s">
        <v>194</v>
      </c>
      <c r="E122" s="134" t="s">
        <v>8523</v>
      </c>
      <c r="F122" s="135" t="s">
        <v>8524</v>
      </c>
      <c r="G122" s="136" t="s">
        <v>487</v>
      </c>
      <c r="H122" s="137">
        <v>2</v>
      </c>
      <c r="I122" s="138"/>
      <c r="J122" s="139">
        <f>ROUND(I122*H122,2)</f>
        <v>0</v>
      </c>
      <c r="K122" s="135" t="s">
        <v>198</v>
      </c>
      <c r="L122" s="33"/>
      <c r="M122" s="140" t="s">
        <v>20</v>
      </c>
      <c r="N122" s="141" t="s">
        <v>51</v>
      </c>
      <c r="P122" s="142">
        <f>O122*H122</f>
        <v>0</v>
      </c>
      <c r="Q122" s="142">
        <v>0</v>
      </c>
      <c r="R122" s="142">
        <f>Q122*H122</f>
        <v>0</v>
      </c>
      <c r="S122" s="142">
        <v>0</v>
      </c>
      <c r="T122" s="143">
        <f>S122*H122</f>
        <v>0</v>
      </c>
      <c r="AR122" s="144" t="s">
        <v>199</v>
      </c>
      <c r="AT122" s="144" t="s">
        <v>194</v>
      </c>
      <c r="AU122" s="144" t="s">
        <v>89</v>
      </c>
      <c r="AY122" s="18" t="s">
        <v>192</v>
      </c>
      <c r="BE122" s="145">
        <f>IF(N122="základní",J122,0)</f>
        <v>0</v>
      </c>
      <c r="BF122" s="145">
        <f>IF(N122="snížená",J122,0)</f>
        <v>0</v>
      </c>
      <c r="BG122" s="145">
        <f>IF(N122="zákl. přenesená",J122,0)</f>
        <v>0</v>
      </c>
      <c r="BH122" s="145">
        <f>IF(N122="sníž. přenesená",J122,0)</f>
        <v>0</v>
      </c>
      <c r="BI122" s="145">
        <f>IF(N122="nulová",J122,0)</f>
        <v>0</v>
      </c>
      <c r="BJ122" s="18" t="s">
        <v>22</v>
      </c>
      <c r="BK122" s="145">
        <f>ROUND(I122*H122,2)</f>
        <v>0</v>
      </c>
      <c r="BL122" s="18" t="s">
        <v>199</v>
      </c>
      <c r="BM122" s="144" t="s">
        <v>8525</v>
      </c>
    </row>
    <row r="123" spans="2:65" s="1" customFormat="1" ht="10.199999999999999" x14ac:dyDescent="0.2">
      <c r="B123" s="33"/>
      <c r="D123" s="146" t="s">
        <v>201</v>
      </c>
      <c r="F123" s="147" t="s">
        <v>8526</v>
      </c>
      <c r="I123" s="148"/>
      <c r="L123" s="33"/>
      <c r="M123" s="149"/>
      <c r="T123" s="54"/>
      <c r="AT123" s="18" t="s">
        <v>201</v>
      </c>
      <c r="AU123" s="18" t="s">
        <v>89</v>
      </c>
    </row>
    <row r="124" spans="2:65" s="1" customFormat="1" ht="16.5" customHeight="1" x14ac:dyDescent="0.2">
      <c r="B124" s="33"/>
      <c r="C124" s="133" t="s">
        <v>121</v>
      </c>
      <c r="D124" s="133" t="s">
        <v>194</v>
      </c>
      <c r="E124" s="134" t="s">
        <v>8527</v>
      </c>
      <c r="F124" s="135" t="s">
        <v>8528</v>
      </c>
      <c r="G124" s="136" t="s">
        <v>269</v>
      </c>
      <c r="H124" s="137">
        <v>42</v>
      </c>
      <c r="I124" s="138"/>
      <c r="J124" s="139">
        <f>ROUND(I124*H124,2)</f>
        <v>0</v>
      </c>
      <c r="K124" s="135" t="s">
        <v>198</v>
      </c>
      <c r="L124" s="33"/>
      <c r="M124" s="140" t="s">
        <v>20</v>
      </c>
      <c r="N124" s="141" t="s">
        <v>51</v>
      </c>
      <c r="P124" s="142">
        <f>O124*H124</f>
        <v>0</v>
      </c>
      <c r="Q124" s="142">
        <v>1.4999999999999999E-4</v>
      </c>
      <c r="R124" s="142">
        <f>Q124*H124</f>
        <v>6.2999999999999992E-3</v>
      </c>
      <c r="S124" s="142">
        <v>0</v>
      </c>
      <c r="T124" s="143">
        <f>S124*H124</f>
        <v>0</v>
      </c>
      <c r="AR124" s="144" t="s">
        <v>199</v>
      </c>
      <c r="AT124" s="144" t="s">
        <v>194</v>
      </c>
      <c r="AU124" s="144" t="s">
        <v>89</v>
      </c>
      <c r="AY124" s="18" t="s">
        <v>192</v>
      </c>
      <c r="BE124" s="145">
        <f>IF(N124="základní",J124,0)</f>
        <v>0</v>
      </c>
      <c r="BF124" s="145">
        <f>IF(N124="snížená",J124,0)</f>
        <v>0</v>
      </c>
      <c r="BG124" s="145">
        <f>IF(N124="zákl. přenesená",J124,0)</f>
        <v>0</v>
      </c>
      <c r="BH124" s="145">
        <f>IF(N124="sníž. přenesená",J124,0)</f>
        <v>0</v>
      </c>
      <c r="BI124" s="145">
        <f>IF(N124="nulová",J124,0)</f>
        <v>0</v>
      </c>
      <c r="BJ124" s="18" t="s">
        <v>22</v>
      </c>
      <c r="BK124" s="145">
        <f>ROUND(I124*H124,2)</f>
        <v>0</v>
      </c>
      <c r="BL124" s="18" t="s">
        <v>199</v>
      </c>
      <c r="BM124" s="144" t="s">
        <v>8529</v>
      </c>
    </row>
    <row r="125" spans="2:65" s="1" customFormat="1" ht="10.199999999999999" x14ac:dyDescent="0.2">
      <c r="B125" s="33"/>
      <c r="D125" s="146" t="s">
        <v>201</v>
      </c>
      <c r="F125" s="147" t="s">
        <v>8530</v>
      </c>
      <c r="I125" s="148"/>
      <c r="L125" s="33"/>
      <c r="M125" s="149"/>
      <c r="T125" s="54"/>
      <c r="AT125" s="18" t="s">
        <v>201</v>
      </c>
      <c r="AU125" s="18" t="s">
        <v>89</v>
      </c>
    </row>
    <row r="126" spans="2:65" s="13" customFormat="1" ht="10.199999999999999" x14ac:dyDescent="0.2">
      <c r="B126" s="157"/>
      <c r="D126" s="151" t="s">
        <v>203</v>
      </c>
      <c r="E126" s="158" t="s">
        <v>20</v>
      </c>
      <c r="F126" s="159" t="s">
        <v>8531</v>
      </c>
      <c r="H126" s="160">
        <v>42</v>
      </c>
      <c r="I126" s="161"/>
      <c r="L126" s="157"/>
      <c r="M126" s="162"/>
      <c r="T126" s="163"/>
      <c r="AT126" s="158" t="s">
        <v>203</v>
      </c>
      <c r="AU126" s="158" t="s">
        <v>89</v>
      </c>
      <c r="AV126" s="13" t="s">
        <v>89</v>
      </c>
      <c r="AW126" s="13" t="s">
        <v>39</v>
      </c>
      <c r="AX126" s="13" t="s">
        <v>22</v>
      </c>
      <c r="AY126" s="158" t="s">
        <v>192</v>
      </c>
    </row>
    <row r="127" spans="2:65" s="1" customFormat="1" ht="16.5" customHeight="1" x14ac:dyDescent="0.2">
      <c r="B127" s="33"/>
      <c r="C127" s="133" t="s">
        <v>8</v>
      </c>
      <c r="D127" s="133" t="s">
        <v>194</v>
      </c>
      <c r="E127" s="134" t="s">
        <v>8532</v>
      </c>
      <c r="F127" s="135" t="s">
        <v>8533</v>
      </c>
      <c r="G127" s="136" t="s">
        <v>269</v>
      </c>
      <c r="H127" s="137">
        <v>42</v>
      </c>
      <c r="I127" s="138"/>
      <c r="J127" s="139">
        <f>ROUND(I127*H127,2)</f>
        <v>0</v>
      </c>
      <c r="K127" s="135" t="s">
        <v>198</v>
      </c>
      <c r="L127" s="33"/>
      <c r="M127" s="140" t="s">
        <v>20</v>
      </c>
      <c r="N127" s="141" t="s">
        <v>51</v>
      </c>
      <c r="P127" s="142">
        <f>O127*H127</f>
        <v>0</v>
      </c>
      <c r="Q127" s="142">
        <v>0</v>
      </c>
      <c r="R127" s="142">
        <f>Q127*H127</f>
        <v>0</v>
      </c>
      <c r="S127" s="142">
        <v>0</v>
      </c>
      <c r="T127" s="143">
        <f>S127*H127</f>
        <v>0</v>
      </c>
      <c r="AR127" s="144" t="s">
        <v>199</v>
      </c>
      <c r="AT127" s="144" t="s">
        <v>194</v>
      </c>
      <c r="AU127" s="144" t="s">
        <v>89</v>
      </c>
      <c r="AY127" s="18" t="s">
        <v>192</v>
      </c>
      <c r="BE127" s="145">
        <f>IF(N127="základní",J127,0)</f>
        <v>0</v>
      </c>
      <c r="BF127" s="145">
        <f>IF(N127="snížená",J127,0)</f>
        <v>0</v>
      </c>
      <c r="BG127" s="145">
        <f>IF(N127="zákl. přenesená",J127,0)</f>
        <v>0</v>
      </c>
      <c r="BH127" s="145">
        <f>IF(N127="sníž. přenesená",J127,0)</f>
        <v>0</v>
      </c>
      <c r="BI127" s="145">
        <f>IF(N127="nulová",J127,0)</f>
        <v>0</v>
      </c>
      <c r="BJ127" s="18" t="s">
        <v>22</v>
      </c>
      <c r="BK127" s="145">
        <f>ROUND(I127*H127,2)</f>
        <v>0</v>
      </c>
      <c r="BL127" s="18" t="s">
        <v>199</v>
      </c>
      <c r="BM127" s="144" t="s">
        <v>8534</v>
      </c>
    </row>
    <row r="128" spans="2:65" s="1" customFormat="1" ht="10.199999999999999" x14ac:dyDescent="0.2">
      <c r="B128" s="33"/>
      <c r="D128" s="146" t="s">
        <v>201</v>
      </c>
      <c r="F128" s="147" t="s">
        <v>8535</v>
      </c>
      <c r="I128" s="148"/>
      <c r="L128" s="33"/>
      <c r="M128" s="149"/>
      <c r="T128" s="54"/>
      <c r="AT128" s="18" t="s">
        <v>201</v>
      </c>
      <c r="AU128" s="18" t="s">
        <v>89</v>
      </c>
    </row>
    <row r="129" spans="2:65" s="1" customFormat="1" ht="16.5" customHeight="1" x14ac:dyDescent="0.2">
      <c r="B129" s="33"/>
      <c r="C129" s="133" t="s">
        <v>311</v>
      </c>
      <c r="D129" s="133" t="s">
        <v>194</v>
      </c>
      <c r="E129" s="134" t="s">
        <v>8536</v>
      </c>
      <c r="F129" s="135" t="s">
        <v>8537</v>
      </c>
      <c r="G129" s="136" t="s">
        <v>269</v>
      </c>
      <c r="H129" s="137">
        <v>10</v>
      </c>
      <c r="I129" s="138"/>
      <c r="J129" s="139">
        <f>ROUND(I129*H129,2)</f>
        <v>0</v>
      </c>
      <c r="K129" s="135" t="s">
        <v>198</v>
      </c>
      <c r="L129" s="33"/>
      <c r="M129" s="140" t="s">
        <v>20</v>
      </c>
      <c r="N129" s="141" t="s">
        <v>51</v>
      </c>
      <c r="P129" s="142">
        <f>O129*H129</f>
        <v>0</v>
      </c>
      <c r="Q129" s="142">
        <v>1.1820000000000001E-2</v>
      </c>
      <c r="R129" s="142">
        <f>Q129*H129</f>
        <v>0.1182</v>
      </c>
      <c r="S129" s="142">
        <v>0</v>
      </c>
      <c r="T129" s="143">
        <f>S129*H129</f>
        <v>0</v>
      </c>
      <c r="AR129" s="144" t="s">
        <v>199</v>
      </c>
      <c r="AT129" s="144" t="s">
        <v>194</v>
      </c>
      <c r="AU129" s="144" t="s">
        <v>89</v>
      </c>
      <c r="AY129" s="18" t="s">
        <v>192</v>
      </c>
      <c r="BE129" s="145">
        <f>IF(N129="základní",J129,0)</f>
        <v>0</v>
      </c>
      <c r="BF129" s="145">
        <f>IF(N129="snížená",J129,0)</f>
        <v>0</v>
      </c>
      <c r="BG129" s="145">
        <f>IF(N129="zákl. přenesená",J129,0)</f>
        <v>0</v>
      </c>
      <c r="BH129" s="145">
        <f>IF(N129="sníž. přenesená",J129,0)</f>
        <v>0</v>
      </c>
      <c r="BI129" s="145">
        <f>IF(N129="nulová",J129,0)</f>
        <v>0</v>
      </c>
      <c r="BJ129" s="18" t="s">
        <v>22</v>
      </c>
      <c r="BK129" s="145">
        <f>ROUND(I129*H129,2)</f>
        <v>0</v>
      </c>
      <c r="BL129" s="18" t="s">
        <v>199</v>
      </c>
      <c r="BM129" s="144" t="s">
        <v>8538</v>
      </c>
    </row>
    <row r="130" spans="2:65" s="1" customFormat="1" ht="10.199999999999999" x14ac:dyDescent="0.2">
      <c r="B130" s="33"/>
      <c r="D130" s="146" t="s">
        <v>201</v>
      </c>
      <c r="F130" s="147" t="s">
        <v>8539</v>
      </c>
      <c r="I130" s="148"/>
      <c r="L130" s="33"/>
      <c r="M130" s="149"/>
      <c r="T130" s="54"/>
      <c r="AT130" s="18" t="s">
        <v>201</v>
      </c>
      <c r="AU130" s="18" t="s">
        <v>89</v>
      </c>
    </row>
    <row r="131" spans="2:65" s="13" customFormat="1" ht="10.199999999999999" x14ac:dyDescent="0.2">
      <c r="B131" s="157"/>
      <c r="D131" s="151" t="s">
        <v>203</v>
      </c>
      <c r="E131" s="158" t="s">
        <v>20</v>
      </c>
      <c r="F131" s="159" t="s">
        <v>2113</v>
      </c>
      <c r="H131" s="160">
        <v>10</v>
      </c>
      <c r="I131" s="161"/>
      <c r="L131" s="157"/>
      <c r="M131" s="162"/>
      <c r="T131" s="163"/>
      <c r="AT131" s="158" t="s">
        <v>203</v>
      </c>
      <c r="AU131" s="158" t="s">
        <v>89</v>
      </c>
      <c r="AV131" s="13" t="s">
        <v>89</v>
      </c>
      <c r="AW131" s="13" t="s">
        <v>39</v>
      </c>
      <c r="AX131" s="13" t="s">
        <v>22</v>
      </c>
      <c r="AY131" s="158" t="s">
        <v>192</v>
      </c>
    </row>
    <row r="132" spans="2:65" s="1" customFormat="1" ht="16.5" customHeight="1" x14ac:dyDescent="0.2">
      <c r="B132" s="33"/>
      <c r="C132" s="133" t="s">
        <v>317</v>
      </c>
      <c r="D132" s="133" t="s">
        <v>194</v>
      </c>
      <c r="E132" s="134" t="s">
        <v>8540</v>
      </c>
      <c r="F132" s="135" t="s">
        <v>8541</v>
      </c>
      <c r="G132" s="136" t="s">
        <v>197</v>
      </c>
      <c r="H132" s="137">
        <v>16</v>
      </c>
      <c r="I132" s="138"/>
      <c r="J132" s="139">
        <f>ROUND(I132*H132,2)</f>
        <v>0</v>
      </c>
      <c r="K132" s="135" t="s">
        <v>20</v>
      </c>
      <c r="L132" s="33"/>
      <c r="M132" s="140" t="s">
        <v>20</v>
      </c>
      <c r="N132" s="141" t="s">
        <v>51</v>
      </c>
      <c r="P132" s="142">
        <f>O132*H132</f>
        <v>0</v>
      </c>
      <c r="Q132" s="142">
        <v>0</v>
      </c>
      <c r="R132" s="142">
        <f>Q132*H132</f>
        <v>0</v>
      </c>
      <c r="S132" s="142">
        <v>0</v>
      </c>
      <c r="T132" s="143">
        <f>S132*H132</f>
        <v>0</v>
      </c>
      <c r="AR132" s="144" t="s">
        <v>199</v>
      </c>
      <c r="AT132" s="144" t="s">
        <v>194</v>
      </c>
      <c r="AU132" s="144" t="s">
        <v>89</v>
      </c>
      <c r="AY132" s="18" t="s">
        <v>192</v>
      </c>
      <c r="BE132" s="145">
        <f>IF(N132="základní",J132,0)</f>
        <v>0</v>
      </c>
      <c r="BF132" s="145">
        <f>IF(N132="snížená",J132,0)</f>
        <v>0</v>
      </c>
      <c r="BG132" s="145">
        <f>IF(N132="zákl. přenesená",J132,0)</f>
        <v>0</v>
      </c>
      <c r="BH132" s="145">
        <f>IF(N132="sníž. přenesená",J132,0)</f>
        <v>0</v>
      </c>
      <c r="BI132" s="145">
        <f>IF(N132="nulová",J132,0)</f>
        <v>0</v>
      </c>
      <c r="BJ132" s="18" t="s">
        <v>22</v>
      </c>
      <c r="BK132" s="145">
        <f>ROUND(I132*H132,2)</f>
        <v>0</v>
      </c>
      <c r="BL132" s="18" t="s">
        <v>199</v>
      </c>
      <c r="BM132" s="144" t="s">
        <v>8542</v>
      </c>
    </row>
    <row r="133" spans="2:65" s="13" customFormat="1" ht="10.199999999999999" x14ac:dyDescent="0.2">
      <c r="B133" s="157"/>
      <c r="D133" s="151" t="s">
        <v>203</v>
      </c>
      <c r="E133" s="158" t="s">
        <v>20</v>
      </c>
      <c r="F133" s="159" t="s">
        <v>8543</v>
      </c>
      <c r="H133" s="160">
        <v>16</v>
      </c>
      <c r="I133" s="161"/>
      <c r="L133" s="157"/>
      <c r="M133" s="162"/>
      <c r="T133" s="163"/>
      <c r="AT133" s="158" t="s">
        <v>203</v>
      </c>
      <c r="AU133" s="158" t="s">
        <v>89</v>
      </c>
      <c r="AV133" s="13" t="s">
        <v>89</v>
      </c>
      <c r="AW133" s="13" t="s">
        <v>39</v>
      </c>
      <c r="AX133" s="13" t="s">
        <v>22</v>
      </c>
      <c r="AY133" s="158" t="s">
        <v>192</v>
      </c>
    </row>
    <row r="134" spans="2:65" s="1" customFormat="1" ht="16.5" customHeight="1" x14ac:dyDescent="0.2">
      <c r="B134" s="33"/>
      <c r="C134" s="133" t="s">
        <v>324</v>
      </c>
      <c r="D134" s="133" t="s">
        <v>194</v>
      </c>
      <c r="E134" s="134" t="s">
        <v>8544</v>
      </c>
      <c r="F134" s="135" t="s">
        <v>8545</v>
      </c>
      <c r="G134" s="136" t="s">
        <v>197</v>
      </c>
      <c r="H134" s="137">
        <v>27.655000000000001</v>
      </c>
      <c r="I134" s="138"/>
      <c r="J134" s="139">
        <f>ROUND(I134*H134,2)</f>
        <v>0</v>
      </c>
      <c r="K134" s="135" t="s">
        <v>20</v>
      </c>
      <c r="L134" s="33"/>
      <c r="M134" s="140" t="s">
        <v>20</v>
      </c>
      <c r="N134" s="141" t="s">
        <v>51</v>
      </c>
      <c r="P134" s="142">
        <f>O134*H134</f>
        <v>0</v>
      </c>
      <c r="Q134" s="142">
        <v>0</v>
      </c>
      <c r="R134" s="142">
        <f>Q134*H134</f>
        <v>0</v>
      </c>
      <c r="S134" s="142">
        <v>0</v>
      </c>
      <c r="T134" s="143">
        <f>S134*H134</f>
        <v>0</v>
      </c>
      <c r="AR134" s="144" t="s">
        <v>199</v>
      </c>
      <c r="AT134" s="144" t="s">
        <v>194</v>
      </c>
      <c r="AU134" s="144" t="s">
        <v>89</v>
      </c>
      <c r="AY134" s="18" t="s">
        <v>192</v>
      </c>
      <c r="BE134" s="145">
        <f>IF(N134="základní",J134,0)</f>
        <v>0</v>
      </c>
      <c r="BF134" s="145">
        <f>IF(N134="snížená",J134,0)</f>
        <v>0</v>
      </c>
      <c r="BG134" s="145">
        <f>IF(N134="zákl. přenesená",J134,0)</f>
        <v>0</v>
      </c>
      <c r="BH134" s="145">
        <f>IF(N134="sníž. přenesená",J134,0)</f>
        <v>0</v>
      </c>
      <c r="BI134" s="145">
        <f>IF(N134="nulová",J134,0)</f>
        <v>0</v>
      </c>
      <c r="BJ134" s="18" t="s">
        <v>22</v>
      </c>
      <c r="BK134" s="145">
        <f>ROUND(I134*H134,2)</f>
        <v>0</v>
      </c>
      <c r="BL134" s="18" t="s">
        <v>199</v>
      </c>
      <c r="BM134" s="144" t="s">
        <v>8546</v>
      </c>
    </row>
    <row r="135" spans="2:65" s="12" customFormat="1" ht="10.199999999999999" x14ac:dyDescent="0.2">
      <c r="B135" s="150"/>
      <c r="D135" s="151" t="s">
        <v>203</v>
      </c>
      <c r="E135" s="152" t="s">
        <v>20</v>
      </c>
      <c r="F135" s="153" t="s">
        <v>8547</v>
      </c>
      <c r="H135" s="152" t="s">
        <v>20</v>
      </c>
      <c r="I135" s="154"/>
      <c r="L135" s="150"/>
      <c r="M135" s="155"/>
      <c r="T135" s="156"/>
      <c r="AT135" s="152" t="s">
        <v>203</v>
      </c>
      <c r="AU135" s="152" t="s">
        <v>89</v>
      </c>
      <c r="AV135" s="12" t="s">
        <v>22</v>
      </c>
      <c r="AW135" s="12" t="s">
        <v>39</v>
      </c>
      <c r="AX135" s="12" t="s">
        <v>80</v>
      </c>
      <c r="AY135" s="152" t="s">
        <v>192</v>
      </c>
    </row>
    <row r="136" spans="2:65" s="13" customFormat="1" ht="10.199999999999999" x14ac:dyDescent="0.2">
      <c r="B136" s="157"/>
      <c r="D136" s="151" t="s">
        <v>203</v>
      </c>
      <c r="E136" s="158" t="s">
        <v>20</v>
      </c>
      <c r="F136" s="159" t="s">
        <v>8548</v>
      </c>
      <c r="H136" s="160">
        <v>31.2</v>
      </c>
      <c r="I136" s="161"/>
      <c r="L136" s="157"/>
      <c r="M136" s="162"/>
      <c r="T136" s="163"/>
      <c r="AT136" s="158" t="s">
        <v>203</v>
      </c>
      <c r="AU136" s="158" t="s">
        <v>89</v>
      </c>
      <c r="AV136" s="13" t="s">
        <v>89</v>
      </c>
      <c r="AW136" s="13" t="s">
        <v>39</v>
      </c>
      <c r="AX136" s="13" t="s">
        <v>80</v>
      </c>
      <c r="AY136" s="158" t="s">
        <v>192</v>
      </c>
    </row>
    <row r="137" spans="2:65" s="12" customFormat="1" ht="10.199999999999999" x14ac:dyDescent="0.2">
      <c r="B137" s="150"/>
      <c r="D137" s="151" t="s">
        <v>203</v>
      </c>
      <c r="E137" s="152" t="s">
        <v>20</v>
      </c>
      <c r="F137" s="153" t="s">
        <v>8549</v>
      </c>
      <c r="H137" s="152" t="s">
        <v>20</v>
      </c>
      <c r="I137" s="154"/>
      <c r="L137" s="150"/>
      <c r="M137" s="155"/>
      <c r="T137" s="156"/>
      <c r="AT137" s="152" t="s">
        <v>203</v>
      </c>
      <c r="AU137" s="152" t="s">
        <v>89</v>
      </c>
      <c r="AV137" s="12" t="s">
        <v>22</v>
      </c>
      <c r="AW137" s="12" t="s">
        <v>39</v>
      </c>
      <c r="AX137" s="12" t="s">
        <v>80</v>
      </c>
      <c r="AY137" s="152" t="s">
        <v>192</v>
      </c>
    </row>
    <row r="138" spans="2:65" s="13" customFormat="1" ht="10.199999999999999" x14ac:dyDescent="0.2">
      <c r="B138" s="157"/>
      <c r="D138" s="151" t="s">
        <v>203</v>
      </c>
      <c r="E138" s="158" t="s">
        <v>20</v>
      </c>
      <c r="F138" s="159" t="s">
        <v>8550</v>
      </c>
      <c r="H138" s="160">
        <v>31.01</v>
      </c>
      <c r="I138" s="161"/>
      <c r="L138" s="157"/>
      <c r="M138" s="162"/>
      <c r="T138" s="163"/>
      <c r="AT138" s="158" t="s">
        <v>203</v>
      </c>
      <c r="AU138" s="158" t="s">
        <v>89</v>
      </c>
      <c r="AV138" s="13" t="s">
        <v>89</v>
      </c>
      <c r="AW138" s="13" t="s">
        <v>39</v>
      </c>
      <c r="AX138" s="13" t="s">
        <v>80</v>
      </c>
      <c r="AY138" s="158" t="s">
        <v>192</v>
      </c>
    </row>
    <row r="139" spans="2:65" s="12" customFormat="1" ht="10.199999999999999" x14ac:dyDescent="0.2">
      <c r="B139" s="150"/>
      <c r="D139" s="151" t="s">
        <v>203</v>
      </c>
      <c r="E139" s="152" t="s">
        <v>20</v>
      </c>
      <c r="F139" s="153" t="s">
        <v>8551</v>
      </c>
      <c r="H139" s="152" t="s">
        <v>20</v>
      </c>
      <c r="I139" s="154"/>
      <c r="L139" s="150"/>
      <c r="M139" s="155"/>
      <c r="T139" s="156"/>
      <c r="AT139" s="152" t="s">
        <v>203</v>
      </c>
      <c r="AU139" s="152" t="s">
        <v>89</v>
      </c>
      <c r="AV139" s="12" t="s">
        <v>22</v>
      </c>
      <c r="AW139" s="12" t="s">
        <v>39</v>
      </c>
      <c r="AX139" s="12" t="s">
        <v>80</v>
      </c>
      <c r="AY139" s="152" t="s">
        <v>192</v>
      </c>
    </row>
    <row r="140" spans="2:65" s="13" customFormat="1" ht="10.199999999999999" x14ac:dyDescent="0.2">
      <c r="B140" s="157"/>
      <c r="D140" s="151" t="s">
        <v>203</v>
      </c>
      <c r="E140" s="158" t="s">
        <v>20</v>
      </c>
      <c r="F140" s="159" t="s">
        <v>8552</v>
      </c>
      <c r="H140" s="160">
        <v>-4.5</v>
      </c>
      <c r="I140" s="161"/>
      <c r="L140" s="157"/>
      <c r="M140" s="162"/>
      <c r="T140" s="163"/>
      <c r="AT140" s="158" t="s">
        <v>203</v>
      </c>
      <c r="AU140" s="158" t="s">
        <v>89</v>
      </c>
      <c r="AV140" s="13" t="s">
        <v>89</v>
      </c>
      <c r="AW140" s="13" t="s">
        <v>39</v>
      </c>
      <c r="AX140" s="13" t="s">
        <v>80</v>
      </c>
      <c r="AY140" s="158" t="s">
        <v>192</v>
      </c>
    </row>
    <row r="141" spans="2:65" s="13" customFormat="1" ht="10.199999999999999" x14ac:dyDescent="0.2">
      <c r="B141" s="157"/>
      <c r="D141" s="151" t="s">
        <v>203</v>
      </c>
      <c r="E141" s="158" t="s">
        <v>20</v>
      </c>
      <c r="F141" s="159" t="s">
        <v>8553</v>
      </c>
      <c r="H141" s="160">
        <v>-2.4</v>
      </c>
      <c r="I141" s="161"/>
      <c r="L141" s="157"/>
      <c r="M141" s="162"/>
      <c r="T141" s="163"/>
      <c r="AT141" s="158" t="s">
        <v>203</v>
      </c>
      <c r="AU141" s="158" t="s">
        <v>89</v>
      </c>
      <c r="AV141" s="13" t="s">
        <v>89</v>
      </c>
      <c r="AW141" s="13" t="s">
        <v>39</v>
      </c>
      <c r="AX141" s="13" t="s">
        <v>80</v>
      </c>
      <c r="AY141" s="158" t="s">
        <v>192</v>
      </c>
    </row>
    <row r="142" spans="2:65" s="14" customFormat="1" ht="10.199999999999999" x14ac:dyDescent="0.2">
      <c r="B142" s="164"/>
      <c r="D142" s="151" t="s">
        <v>203</v>
      </c>
      <c r="E142" s="165" t="s">
        <v>8463</v>
      </c>
      <c r="F142" s="166" t="s">
        <v>207</v>
      </c>
      <c r="H142" s="167">
        <v>55.31</v>
      </c>
      <c r="I142" s="168"/>
      <c r="L142" s="164"/>
      <c r="M142" s="169"/>
      <c r="T142" s="170"/>
      <c r="AT142" s="165" t="s">
        <v>203</v>
      </c>
      <c r="AU142" s="165" t="s">
        <v>89</v>
      </c>
      <c r="AV142" s="14" t="s">
        <v>199</v>
      </c>
      <c r="AW142" s="14" t="s">
        <v>39</v>
      </c>
      <c r="AX142" s="14" t="s">
        <v>80</v>
      </c>
      <c r="AY142" s="165" t="s">
        <v>192</v>
      </c>
    </row>
    <row r="143" spans="2:65" s="13" customFormat="1" ht="10.199999999999999" x14ac:dyDescent="0.2">
      <c r="B143" s="157"/>
      <c r="D143" s="151" t="s">
        <v>203</v>
      </c>
      <c r="E143" s="158" t="s">
        <v>20</v>
      </c>
      <c r="F143" s="159" t="s">
        <v>8554</v>
      </c>
      <c r="H143" s="160">
        <v>27.655000000000001</v>
      </c>
      <c r="I143" s="161"/>
      <c r="L143" s="157"/>
      <c r="M143" s="162"/>
      <c r="T143" s="163"/>
      <c r="AT143" s="158" t="s">
        <v>203</v>
      </c>
      <c r="AU143" s="158" t="s">
        <v>89</v>
      </c>
      <c r="AV143" s="13" t="s">
        <v>89</v>
      </c>
      <c r="AW143" s="13" t="s">
        <v>39</v>
      </c>
      <c r="AX143" s="13" t="s">
        <v>22</v>
      </c>
      <c r="AY143" s="158" t="s">
        <v>192</v>
      </c>
    </row>
    <row r="144" spans="2:65" s="1" customFormat="1" ht="16.5" customHeight="1" x14ac:dyDescent="0.2">
      <c r="B144" s="33"/>
      <c r="C144" s="133" t="s">
        <v>350</v>
      </c>
      <c r="D144" s="133" t="s">
        <v>194</v>
      </c>
      <c r="E144" s="134" t="s">
        <v>8555</v>
      </c>
      <c r="F144" s="135" t="s">
        <v>8556</v>
      </c>
      <c r="G144" s="136" t="s">
        <v>197</v>
      </c>
      <c r="H144" s="137">
        <v>8.2970000000000006</v>
      </c>
      <c r="I144" s="138"/>
      <c r="J144" s="139">
        <f>ROUND(I144*H144,2)</f>
        <v>0</v>
      </c>
      <c r="K144" s="135" t="s">
        <v>20</v>
      </c>
      <c r="L144" s="33"/>
      <c r="M144" s="140" t="s">
        <v>20</v>
      </c>
      <c r="N144" s="141" t="s">
        <v>51</v>
      </c>
      <c r="P144" s="142">
        <f>O144*H144</f>
        <v>0</v>
      </c>
      <c r="Q144" s="142">
        <v>0</v>
      </c>
      <c r="R144" s="142">
        <f>Q144*H144</f>
        <v>0</v>
      </c>
      <c r="S144" s="142">
        <v>0</v>
      </c>
      <c r="T144" s="143">
        <f>S144*H144</f>
        <v>0</v>
      </c>
      <c r="AR144" s="144" t="s">
        <v>199</v>
      </c>
      <c r="AT144" s="144" t="s">
        <v>194</v>
      </c>
      <c r="AU144" s="144" t="s">
        <v>89</v>
      </c>
      <c r="AY144" s="18" t="s">
        <v>192</v>
      </c>
      <c r="BE144" s="145">
        <f>IF(N144="základní",J144,0)</f>
        <v>0</v>
      </c>
      <c r="BF144" s="145">
        <f>IF(N144="snížená",J144,0)</f>
        <v>0</v>
      </c>
      <c r="BG144" s="145">
        <f>IF(N144="zákl. přenesená",J144,0)</f>
        <v>0</v>
      </c>
      <c r="BH144" s="145">
        <f>IF(N144="sníž. přenesená",J144,0)</f>
        <v>0</v>
      </c>
      <c r="BI144" s="145">
        <f>IF(N144="nulová",J144,0)</f>
        <v>0</v>
      </c>
      <c r="BJ144" s="18" t="s">
        <v>22</v>
      </c>
      <c r="BK144" s="145">
        <f>ROUND(I144*H144,2)</f>
        <v>0</v>
      </c>
      <c r="BL144" s="18" t="s">
        <v>199</v>
      </c>
      <c r="BM144" s="144" t="s">
        <v>8557</v>
      </c>
    </row>
    <row r="145" spans="2:65" s="13" customFormat="1" ht="10.199999999999999" x14ac:dyDescent="0.2">
      <c r="B145" s="157"/>
      <c r="D145" s="151" t="s">
        <v>203</v>
      </c>
      <c r="E145" s="158" t="s">
        <v>20</v>
      </c>
      <c r="F145" s="159" t="s">
        <v>8558</v>
      </c>
      <c r="H145" s="160">
        <v>8.2970000000000006</v>
      </c>
      <c r="I145" s="161"/>
      <c r="L145" s="157"/>
      <c r="M145" s="162"/>
      <c r="T145" s="163"/>
      <c r="AT145" s="158" t="s">
        <v>203</v>
      </c>
      <c r="AU145" s="158" t="s">
        <v>89</v>
      </c>
      <c r="AV145" s="13" t="s">
        <v>89</v>
      </c>
      <c r="AW145" s="13" t="s">
        <v>39</v>
      </c>
      <c r="AX145" s="13" t="s">
        <v>22</v>
      </c>
      <c r="AY145" s="158" t="s">
        <v>192</v>
      </c>
    </row>
    <row r="146" spans="2:65" s="1" customFormat="1" ht="16.5" customHeight="1" x14ac:dyDescent="0.2">
      <c r="B146" s="33"/>
      <c r="C146" s="133" t="s">
        <v>364</v>
      </c>
      <c r="D146" s="133" t="s">
        <v>194</v>
      </c>
      <c r="E146" s="134" t="s">
        <v>8559</v>
      </c>
      <c r="F146" s="135" t="s">
        <v>8560</v>
      </c>
      <c r="G146" s="136" t="s">
        <v>197</v>
      </c>
      <c r="H146" s="137">
        <v>27.655000000000001</v>
      </c>
      <c r="I146" s="138"/>
      <c r="J146" s="139">
        <f>ROUND(I146*H146,2)</f>
        <v>0</v>
      </c>
      <c r="K146" s="135" t="s">
        <v>20</v>
      </c>
      <c r="L146" s="33"/>
      <c r="M146" s="140" t="s">
        <v>20</v>
      </c>
      <c r="N146" s="141" t="s">
        <v>51</v>
      </c>
      <c r="P146" s="142">
        <f>O146*H146</f>
        <v>0</v>
      </c>
      <c r="Q146" s="142">
        <v>0</v>
      </c>
      <c r="R146" s="142">
        <f>Q146*H146</f>
        <v>0</v>
      </c>
      <c r="S146" s="142">
        <v>0</v>
      </c>
      <c r="T146" s="143">
        <f>S146*H146</f>
        <v>0</v>
      </c>
      <c r="AR146" s="144" t="s">
        <v>199</v>
      </c>
      <c r="AT146" s="144" t="s">
        <v>194</v>
      </c>
      <c r="AU146" s="144" t="s">
        <v>89</v>
      </c>
      <c r="AY146" s="18" t="s">
        <v>192</v>
      </c>
      <c r="BE146" s="145">
        <f>IF(N146="základní",J146,0)</f>
        <v>0</v>
      </c>
      <c r="BF146" s="145">
        <f>IF(N146="snížená",J146,0)</f>
        <v>0</v>
      </c>
      <c r="BG146" s="145">
        <f>IF(N146="zákl. přenesená",J146,0)</f>
        <v>0</v>
      </c>
      <c r="BH146" s="145">
        <f>IF(N146="sníž. přenesená",J146,0)</f>
        <v>0</v>
      </c>
      <c r="BI146" s="145">
        <f>IF(N146="nulová",J146,0)</f>
        <v>0</v>
      </c>
      <c r="BJ146" s="18" t="s">
        <v>22</v>
      </c>
      <c r="BK146" s="145">
        <f>ROUND(I146*H146,2)</f>
        <v>0</v>
      </c>
      <c r="BL146" s="18" t="s">
        <v>199</v>
      </c>
      <c r="BM146" s="144" t="s">
        <v>8561</v>
      </c>
    </row>
    <row r="147" spans="2:65" s="13" customFormat="1" ht="10.199999999999999" x14ac:dyDescent="0.2">
      <c r="B147" s="157"/>
      <c r="D147" s="151" t="s">
        <v>203</v>
      </c>
      <c r="E147" s="158" t="s">
        <v>20</v>
      </c>
      <c r="F147" s="159" t="s">
        <v>8562</v>
      </c>
      <c r="H147" s="160">
        <v>27.655000000000001</v>
      </c>
      <c r="I147" s="161"/>
      <c r="L147" s="157"/>
      <c r="M147" s="162"/>
      <c r="T147" s="163"/>
      <c r="AT147" s="158" t="s">
        <v>203</v>
      </c>
      <c r="AU147" s="158" t="s">
        <v>89</v>
      </c>
      <c r="AV147" s="13" t="s">
        <v>89</v>
      </c>
      <c r="AW147" s="13" t="s">
        <v>39</v>
      </c>
      <c r="AX147" s="13" t="s">
        <v>22</v>
      </c>
      <c r="AY147" s="158" t="s">
        <v>192</v>
      </c>
    </row>
    <row r="148" spans="2:65" s="1" customFormat="1" ht="16.5" customHeight="1" x14ac:dyDescent="0.2">
      <c r="B148" s="33"/>
      <c r="C148" s="133" t="s">
        <v>370</v>
      </c>
      <c r="D148" s="133" t="s">
        <v>194</v>
      </c>
      <c r="E148" s="134" t="s">
        <v>8563</v>
      </c>
      <c r="F148" s="135" t="s">
        <v>8564</v>
      </c>
      <c r="G148" s="136" t="s">
        <v>197</v>
      </c>
      <c r="H148" s="137">
        <v>8.2970000000000006</v>
      </c>
      <c r="I148" s="138"/>
      <c r="J148" s="139">
        <f>ROUND(I148*H148,2)</f>
        <v>0</v>
      </c>
      <c r="K148" s="135" t="s">
        <v>20</v>
      </c>
      <c r="L148" s="33"/>
      <c r="M148" s="140" t="s">
        <v>20</v>
      </c>
      <c r="N148" s="141" t="s">
        <v>51</v>
      </c>
      <c r="P148" s="142">
        <f>O148*H148</f>
        <v>0</v>
      </c>
      <c r="Q148" s="142">
        <v>0</v>
      </c>
      <c r="R148" s="142">
        <f>Q148*H148</f>
        <v>0</v>
      </c>
      <c r="S148" s="142">
        <v>0</v>
      </c>
      <c r="T148" s="143">
        <f>S148*H148</f>
        <v>0</v>
      </c>
      <c r="AR148" s="144" t="s">
        <v>199</v>
      </c>
      <c r="AT148" s="144" t="s">
        <v>194</v>
      </c>
      <c r="AU148" s="144" t="s">
        <v>89</v>
      </c>
      <c r="AY148" s="18" t="s">
        <v>192</v>
      </c>
      <c r="BE148" s="145">
        <f>IF(N148="základní",J148,0)</f>
        <v>0</v>
      </c>
      <c r="BF148" s="145">
        <f>IF(N148="snížená",J148,0)</f>
        <v>0</v>
      </c>
      <c r="BG148" s="145">
        <f>IF(N148="zákl. přenesená",J148,0)</f>
        <v>0</v>
      </c>
      <c r="BH148" s="145">
        <f>IF(N148="sníž. přenesená",J148,0)</f>
        <v>0</v>
      </c>
      <c r="BI148" s="145">
        <f>IF(N148="nulová",J148,0)</f>
        <v>0</v>
      </c>
      <c r="BJ148" s="18" t="s">
        <v>22</v>
      </c>
      <c r="BK148" s="145">
        <f>ROUND(I148*H148,2)</f>
        <v>0</v>
      </c>
      <c r="BL148" s="18" t="s">
        <v>199</v>
      </c>
      <c r="BM148" s="144" t="s">
        <v>8565</v>
      </c>
    </row>
    <row r="149" spans="2:65" s="13" customFormat="1" ht="10.199999999999999" x14ac:dyDescent="0.2">
      <c r="B149" s="157"/>
      <c r="D149" s="151" t="s">
        <v>203</v>
      </c>
      <c r="E149" s="158" t="s">
        <v>20</v>
      </c>
      <c r="F149" s="159" t="s">
        <v>8558</v>
      </c>
      <c r="H149" s="160">
        <v>8.2970000000000006</v>
      </c>
      <c r="I149" s="161"/>
      <c r="L149" s="157"/>
      <c r="M149" s="162"/>
      <c r="T149" s="163"/>
      <c r="AT149" s="158" t="s">
        <v>203</v>
      </c>
      <c r="AU149" s="158" t="s">
        <v>89</v>
      </c>
      <c r="AV149" s="13" t="s">
        <v>89</v>
      </c>
      <c r="AW149" s="13" t="s">
        <v>39</v>
      </c>
      <c r="AX149" s="13" t="s">
        <v>22</v>
      </c>
      <c r="AY149" s="158" t="s">
        <v>192</v>
      </c>
    </row>
    <row r="150" spans="2:65" s="1" customFormat="1" ht="16.5" customHeight="1" x14ac:dyDescent="0.2">
      <c r="B150" s="33"/>
      <c r="C150" s="133" t="s">
        <v>375</v>
      </c>
      <c r="D150" s="133" t="s">
        <v>194</v>
      </c>
      <c r="E150" s="134" t="s">
        <v>1490</v>
      </c>
      <c r="F150" s="135" t="s">
        <v>8566</v>
      </c>
      <c r="G150" s="136" t="s">
        <v>234</v>
      </c>
      <c r="H150" s="137">
        <v>7.2</v>
      </c>
      <c r="I150" s="138"/>
      <c r="J150" s="139">
        <f>ROUND(I150*H150,2)</f>
        <v>0</v>
      </c>
      <c r="K150" s="135" t="s">
        <v>198</v>
      </c>
      <c r="L150" s="33"/>
      <c r="M150" s="140" t="s">
        <v>20</v>
      </c>
      <c r="N150" s="141" t="s">
        <v>51</v>
      </c>
      <c r="P150" s="142">
        <f>O150*H150</f>
        <v>0</v>
      </c>
      <c r="Q150" s="142">
        <v>8.4000000000000003E-4</v>
      </c>
      <c r="R150" s="142">
        <f>Q150*H150</f>
        <v>6.0480000000000004E-3</v>
      </c>
      <c r="S150" s="142">
        <v>0</v>
      </c>
      <c r="T150" s="143">
        <f>S150*H150</f>
        <v>0</v>
      </c>
      <c r="AR150" s="144" t="s">
        <v>199</v>
      </c>
      <c r="AT150" s="144" t="s">
        <v>194</v>
      </c>
      <c r="AU150" s="144" t="s">
        <v>89</v>
      </c>
      <c r="AY150" s="18" t="s">
        <v>192</v>
      </c>
      <c r="BE150" s="145">
        <f>IF(N150="základní",J150,0)</f>
        <v>0</v>
      </c>
      <c r="BF150" s="145">
        <f>IF(N150="snížená",J150,0)</f>
        <v>0</v>
      </c>
      <c r="BG150" s="145">
        <f>IF(N150="zákl. přenesená",J150,0)</f>
        <v>0</v>
      </c>
      <c r="BH150" s="145">
        <f>IF(N150="sníž. přenesená",J150,0)</f>
        <v>0</v>
      </c>
      <c r="BI150" s="145">
        <f>IF(N150="nulová",J150,0)</f>
        <v>0</v>
      </c>
      <c r="BJ150" s="18" t="s">
        <v>22</v>
      </c>
      <c r="BK150" s="145">
        <f>ROUND(I150*H150,2)</f>
        <v>0</v>
      </c>
      <c r="BL150" s="18" t="s">
        <v>199</v>
      </c>
      <c r="BM150" s="144" t="s">
        <v>8567</v>
      </c>
    </row>
    <row r="151" spans="2:65" s="1" customFormat="1" ht="10.199999999999999" x14ac:dyDescent="0.2">
      <c r="B151" s="33"/>
      <c r="D151" s="146" t="s">
        <v>201</v>
      </c>
      <c r="F151" s="147" t="s">
        <v>1493</v>
      </c>
      <c r="I151" s="148"/>
      <c r="L151" s="33"/>
      <c r="M151" s="149"/>
      <c r="T151" s="54"/>
      <c r="AT151" s="18" t="s">
        <v>201</v>
      </c>
      <c r="AU151" s="18" t="s">
        <v>89</v>
      </c>
    </row>
    <row r="152" spans="2:65" s="13" customFormat="1" ht="10.199999999999999" x14ac:dyDescent="0.2">
      <c r="B152" s="157"/>
      <c r="D152" s="151" t="s">
        <v>203</v>
      </c>
      <c r="E152" s="158" t="s">
        <v>8458</v>
      </c>
      <c r="F152" s="159" t="s">
        <v>8568</v>
      </c>
      <c r="H152" s="160">
        <v>7.2</v>
      </c>
      <c r="I152" s="161"/>
      <c r="L152" s="157"/>
      <c r="M152" s="162"/>
      <c r="T152" s="163"/>
      <c r="AT152" s="158" t="s">
        <v>203</v>
      </c>
      <c r="AU152" s="158" t="s">
        <v>89</v>
      </c>
      <c r="AV152" s="13" t="s">
        <v>89</v>
      </c>
      <c r="AW152" s="13" t="s">
        <v>39</v>
      </c>
      <c r="AX152" s="13" t="s">
        <v>22</v>
      </c>
      <c r="AY152" s="158" t="s">
        <v>192</v>
      </c>
    </row>
    <row r="153" spans="2:65" s="1" customFormat="1" ht="16.5" customHeight="1" x14ac:dyDescent="0.2">
      <c r="B153" s="33"/>
      <c r="C153" s="133" t="s">
        <v>380</v>
      </c>
      <c r="D153" s="133" t="s">
        <v>194</v>
      </c>
      <c r="E153" s="134" t="s">
        <v>1495</v>
      </c>
      <c r="F153" s="135" t="s">
        <v>8569</v>
      </c>
      <c r="G153" s="136" t="s">
        <v>234</v>
      </c>
      <c r="H153" s="137">
        <v>47.01</v>
      </c>
      <c r="I153" s="138"/>
      <c r="J153" s="139">
        <f>ROUND(I153*H153,2)</f>
        <v>0</v>
      </c>
      <c r="K153" s="135" t="s">
        <v>198</v>
      </c>
      <c r="L153" s="33"/>
      <c r="M153" s="140" t="s">
        <v>20</v>
      </c>
      <c r="N153" s="141" t="s">
        <v>51</v>
      </c>
      <c r="P153" s="142">
        <f>O153*H153</f>
        <v>0</v>
      </c>
      <c r="Q153" s="142">
        <v>8.4999999999999995E-4</v>
      </c>
      <c r="R153" s="142">
        <f>Q153*H153</f>
        <v>3.9958499999999994E-2</v>
      </c>
      <c r="S153" s="142">
        <v>0</v>
      </c>
      <c r="T153" s="143">
        <f>S153*H153</f>
        <v>0</v>
      </c>
      <c r="AR153" s="144" t="s">
        <v>199</v>
      </c>
      <c r="AT153" s="144" t="s">
        <v>194</v>
      </c>
      <c r="AU153" s="144" t="s">
        <v>89</v>
      </c>
      <c r="AY153" s="18" t="s">
        <v>192</v>
      </c>
      <c r="BE153" s="145">
        <f>IF(N153="základní",J153,0)</f>
        <v>0</v>
      </c>
      <c r="BF153" s="145">
        <f>IF(N153="snížená",J153,0)</f>
        <v>0</v>
      </c>
      <c r="BG153" s="145">
        <f>IF(N153="zákl. přenesená",J153,0)</f>
        <v>0</v>
      </c>
      <c r="BH153" s="145">
        <f>IF(N153="sníž. přenesená",J153,0)</f>
        <v>0</v>
      </c>
      <c r="BI153" s="145">
        <f>IF(N153="nulová",J153,0)</f>
        <v>0</v>
      </c>
      <c r="BJ153" s="18" t="s">
        <v>22</v>
      </c>
      <c r="BK153" s="145">
        <f>ROUND(I153*H153,2)</f>
        <v>0</v>
      </c>
      <c r="BL153" s="18" t="s">
        <v>199</v>
      </c>
      <c r="BM153" s="144" t="s">
        <v>8570</v>
      </c>
    </row>
    <row r="154" spans="2:65" s="1" customFormat="1" ht="10.199999999999999" x14ac:dyDescent="0.2">
      <c r="B154" s="33"/>
      <c r="D154" s="146" t="s">
        <v>201</v>
      </c>
      <c r="F154" s="147" t="s">
        <v>1498</v>
      </c>
      <c r="I154" s="148"/>
      <c r="L154" s="33"/>
      <c r="M154" s="149"/>
      <c r="T154" s="54"/>
      <c r="AT154" s="18" t="s">
        <v>201</v>
      </c>
      <c r="AU154" s="18" t="s">
        <v>89</v>
      </c>
    </row>
    <row r="155" spans="2:65" s="13" customFormat="1" ht="10.199999999999999" x14ac:dyDescent="0.2">
      <c r="B155" s="157"/>
      <c r="D155" s="151" t="s">
        <v>203</v>
      </c>
      <c r="E155" s="158" t="s">
        <v>8459</v>
      </c>
      <c r="F155" s="159" t="s">
        <v>8571</v>
      </c>
      <c r="H155" s="160">
        <v>47.01</v>
      </c>
      <c r="I155" s="161"/>
      <c r="L155" s="157"/>
      <c r="M155" s="162"/>
      <c r="T155" s="163"/>
      <c r="AT155" s="158" t="s">
        <v>203</v>
      </c>
      <c r="AU155" s="158" t="s">
        <v>89</v>
      </c>
      <c r="AV155" s="13" t="s">
        <v>89</v>
      </c>
      <c r="AW155" s="13" t="s">
        <v>39</v>
      </c>
      <c r="AX155" s="13" t="s">
        <v>22</v>
      </c>
      <c r="AY155" s="158" t="s">
        <v>192</v>
      </c>
    </row>
    <row r="156" spans="2:65" s="1" customFormat="1" ht="16.5" customHeight="1" x14ac:dyDescent="0.2">
      <c r="B156" s="33"/>
      <c r="C156" s="133" t="s">
        <v>7</v>
      </c>
      <c r="D156" s="133" t="s">
        <v>194</v>
      </c>
      <c r="E156" s="134" t="s">
        <v>1501</v>
      </c>
      <c r="F156" s="135" t="s">
        <v>8572</v>
      </c>
      <c r="G156" s="136" t="s">
        <v>234</v>
      </c>
      <c r="H156" s="137">
        <v>7.2</v>
      </c>
      <c r="I156" s="138"/>
      <c r="J156" s="139">
        <f>ROUND(I156*H156,2)</f>
        <v>0</v>
      </c>
      <c r="K156" s="135" t="s">
        <v>198</v>
      </c>
      <c r="L156" s="33"/>
      <c r="M156" s="140" t="s">
        <v>20</v>
      </c>
      <c r="N156" s="141" t="s">
        <v>51</v>
      </c>
      <c r="P156" s="142">
        <f>O156*H156</f>
        <v>0</v>
      </c>
      <c r="Q156" s="142">
        <v>0</v>
      </c>
      <c r="R156" s="142">
        <f>Q156*H156</f>
        <v>0</v>
      </c>
      <c r="S156" s="142">
        <v>0</v>
      </c>
      <c r="T156" s="143">
        <f>S156*H156</f>
        <v>0</v>
      </c>
      <c r="AR156" s="144" t="s">
        <v>199</v>
      </c>
      <c r="AT156" s="144" t="s">
        <v>194</v>
      </c>
      <c r="AU156" s="144" t="s">
        <v>89</v>
      </c>
      <c r="AY156" s="18" t="s">
        <v>192</v>
      </c>
      <c r="BE156" s="145">
        <f>IF(N156="základní",J156,0)</f>
        <v>0</v>
      </c>
      <c r="BF156" s="145">
        <f>IF(N156="snížená",J156,0)</f>
        <v>0</v>
      </c>
      <c r="BG156" s="145">
        <f>IF(N156="zákl. přenesená",J156,0)</f>
        <v>0</v>
      </c>
      <c r="BH156" s="145">
        <f>IF(N156="sníž. přenesená",J156,0)</f>
        <v>0</v>
      </c>
      <c r="BI156" s="145">
        <f>IF(N156="nulová",J156,0)</f>
        <v>0</v>
      </c>
      <c r="BJ156" s="18" t="s">
        <v>22</v>
      </c>
      <c r="BK156" s="145">
        <f>ROUND(I156*H156,2)</f>
        <v>0</v>
      </c>
      <c r="BL156" s="18" t="s">
        <v>199</v>
      </c>
      <c r="BM156" s="144" t="s">
        <v>8573</v>
      </c>
    </row>
    <row r="157" spans="2:65" s="1" customFormat="1" ht="10.199999999999999" x14ac:dyDescent="0.2">
      <c r="B157" s="33"/>
      <c r="D157" s="146" t="s">
        <v>201</v>
      </c>
      <c r="F157" s="147" t="s">
        <v>1504</v>
      </c>
      <c r="I157" s="148"/>
      <c r="L157" s="33"/>
      <c r="M157" s="149"/>
      <c r="T157" s="54"/>
      <c r="AT157" s="18" t="s">
        <v>201</v>
      </c>
      <c r="AU157" s="18" t="s">
        <v>89</v>
      </c>
    </row>
    <row r="158" spans="2:65" s="13" customFormat="1" ht="10.199999999999999" x14ac:dyDescent="0.2">
      <c r="B158" s="157"/>
      <c r="D158" s="151" t="s">
        <v>203</v>
      </c>
      <c r="E158" s="158" t="s">
        <v>20</v>
      </c>
      <c r="F158" s="159" t="s">
        <v>8458</v>
      </c>
      <c r="H158" s="160">
        <v>7.2</v>
      </c>
      <c r="I158" s="161"/>
      <c r="L158" s="157"/>
      <c r="M158" s="162"/>
      <c r="T158" s="163"/>
      <c r="AT158" s="158" t="s">
        <v>203</v>
      </c>
      <c r="AU158" s="158" t="s">
        <v>89</v>
      </c>
      <c r="AV158" s="13" t="s">
        <v>89</v>
      </c>
      <c r="AW158" s="13" t="s">
        <v>39</v>
      </c>
      <c r="AX158" s="13" t="s">
        <v>22</v>
      </c>
      <c r="AY158" s="158" t="s">
        <v>192</v>
      </c>
    </row>
    <row r="159" spans="2:65" s="1" customFormat="1" ht="16.5" customHeight="1" x14ac:dyDescent="0.2">
      <c r="B159" s="33"/>
      <c r="C159" s="133" t="s">
        <v>395</v>
      </c>
      <c r="D159" s="133" t="s">
        <v>194</v>
      </c>
      <c r="E159" s="134" t="s">
        <v>1505</v>
      </c>
      <c r="F159" s="135" t="s">
        <v>8574</v>
      </c>
      <c r="G159" s="136" t="s">
        <v>234</v>
      </c>
      <c r="H159" s="137">
        <v>47.01</v>
      </c>
      <c r="I159" s="138"/>
      <c r="J159" s="139">
        <f>ROUND(I159*H159,2)</f>
        <v>0</v>
      </c>
      <c r="K159" s="135" t="s">
        <v>198</v>
      </c>
      <c r="L159" s="33"/>
      <c r="M159" s="140" t="s">
        <v>20</v>
      </c>
      <c r="N159" s="141" t="s">
        <v>51</v>
      </c>
      <c r="P159" s="142">
        <f>O159*H159</f>
        <v>0</v>
      </c>
      <c r="Q159" s="142">
        <v>0</v>
      </c>
      <c r="R159" s="142">
        <f>Q159*H159</f>
        <v>0</v>
      </c>
      <c r="S159" s="142">
        <v>0</v>
      </c>
      <c r="T159" s="143">
        <f>S159*H159</f>
        <v>0</v>
      </c>
      <c r="AR159" s="144" t="s">
        <v>199</v>
      </c>
      <c r="AT159" s="144" t="s">
        <v>194</v>
      </c>
      <c r="AU159" s="144" t="s">
        <v>89</v>
      </c>
      <c r="AY159" s="18" t="s">
        <v>192</v>
      </c>
      <c r="BE159" s="145">
        <f>IF(N159="základní",J159,0)</f>
        <v>0</v>
      </c>
      <c r="BF159" s="145">
        <f>IF(N159="snížená",J159,0)</f>
        <v>0</v>
      </c>
      <c r="BG159" s="145">
        <f>IF(N159="zákl. přenesená",J159,0)</f>
        <v>0</v>
      </c>
      <c r="BH159" s="145">
        <f>IF(N159="sníž. přenesená",J159,0)</f>
        <v>0</v>
      </c>
      <c r="BI159" s="145">
        <f>IF(N159="nulová",J159,0)</f>
        <v>0</v>
      </c>
      <c r="BJ159" s="18" t="s">
        <v>22</v>
      </c>
      <c r="BK159" s="145">
        <f>ROUND(I159*H159,2)</f>
        <v>0</v>
      </c>
      <c r="BL159" s="18" t="s">
        <v>199</v>
      </c>
      <c r="BM159" s="144" t="s">
        <v>8575</v>
      </c>
    </row>
    <row r="160" spans="2:65" s="1" customFormat="1" ht="10.199999999999999" x14ac:dyDescent="0.2">
      <c r="B160" s="33"/>
      <c r="D160" s="146" t="s">
        <v>201</v>
      </c>
      <c r="F160" s="147" t="s">
        <v>1508</v>
      </c>
      <c r="I160" s="148"/>
      <c r="L160" s="33"/>
      <c r="M160" s="149"/>
      <c r="T160" s="54"/>
      <c r="AT160" s="18" t="s">
        <v>201</v>
      </c>
      <c r="AU160" s="18" t="s">
        <v>89</v>
      </c>
    </row>
    <row r="161" spans="2:65" s="13" customFormat="1" ht="10.199999999999999" x14ac:dyDescent="0.2">
      <c r="B161" s="157"/>
      <c r="D161" s="151" t="s">
        <v>203</v>
      </c>
      <c r="E161" s="158" t="s">
        <v>20</v>
      </c>
      <c r="F161" s="159" t="s">
        <v>8459</v>
      </c>
      <c r="H161" s="160">
        <v>47.01</v>
      </c>
      <c r="I161" s="161"/>
      <c r="L161" s="157"/>
      <c r="M161" s="162"/>
      <c r="T161" s="163"/>
      <c r="AT161" s="158" t="s">
        <v>203</v>
      </c>
      <c r="AU161" s="158" t="s">
        <v>89</v>
      </c>
      <c r="AV161" s="13" t="s">
        <v>89</v>
      </c>
      <c r="AW161" s="13" t="s">
        <v>39</v>
      </c>
      <c r="AX161" s="13" t="s">
        <v>22</v>
      </c>
      <c r="AY161" s="158" t="s">
        <v>192</v>
      </c>
    </row>
    <row r="162" spans="2:65" s="1" customFormat="1" ht="16.5" customHeight="1" x14ac:dyDescent="0.2">
      <c r="B162" s="33"/>
      <c r="C162" s="133" t="s">
        <v>403</v>
      </c>
      <c r="D162" s="133" t="s">
        <v>194</v>
      </c>
      <c r="E162" s="134" t="s">
        <v>8576</v>
      </c>
      <c r="F162" s="135" t="s">
        <v>8577</v>
      </c>
      <c r="G162" s="136" t="s">
        <v>197</v>
      </c>
      <c r="H162" s="137">
        <v>27.655000000000001</v>
      </c>
      <c r="I162" s="138"/>
      <c r="J162" s="139">
        <f>ROUND(I162*H162,2)</f>
        <v>0</v>
      </c>
      <c r="K162" s="135" t="s">
        <v>20</v>
      </c>
      <c r="L162" s="33"/>
      <c r="M162" s="140" t="s">
        <v>20</v>
      </c>
      <c r="N162" s="141" t="s">
        <v>51</v>
      </c>
      <c r="P162" s="142">
        <f>O162*H162</f>
        <v>0</v>
      </c>
      <c r="Q162" s="142">
        <v>0</v>
      </c>
      <c r="R162" s="142">
        <f>Q162*H162</f>
        <v>0</v>
      </c>
      <c r="S162" s="142">
        <v>0</v>
      </c>
      <c r="T162" s="143">
        <f>S162*H162</f>
        <v>0</v>
      </c>
      <c r="AR162" s="144" t="s">
        <v>199</v>
      </c>
      <c r="AT162" s="144" t="s">
        <v>194</v>
      </c>
      <c r="AU162" s="144" t="s">
        <v>89</v>
      </c>
      <c r="AY162" s="18" t="s">
        <v>192</v>
      </c>
      <c r="BE162" s="145">
        <f>IF(N162="základní",J162,0)</f>
        <v>0</v>
      </c>
      <c r="BF162" s="145">
        <f>IF(N162="snížená",J162,0)</f>
        <v>0</v>
      </c>
      <c r="BG162" s="145">
        <f>IF(N162="zákl. přenesená",J162,0)</f>
        <v>0</v>
      </c>
      <c r="BH162" s="145">
        <f>IF(N162="sníž. přenesená",J162,0)</f>
        <v>0</v>
      </c>
      <c r="BI162" s="145">
        <f>IF(N162="nulová",J162,0)</f>
        <v>0</v>
      </c>
      <c r="BJ162" s="18" t="s">
        <v>22</v>
      </c>
      <c r="BK162" s="145">
        <f>ROUND(I162*H162,2)</f>
        <v>0</v>
      </c>
      <c r="BL162" s="18" t="s">
        <v>199</v>
      </c>
      <c r="BM162" s="144" t="s">
        <v>8578</v>
      </c>
    </row>
    <row r="163" spans="2:65" s="13" customFormat="1" ht="10.199999999999999" x14ac:dyDescent="0.2">
      <c r="B163" s="157"/>
      <c r="D163" s="151" t="s">
        <v>203</v>
      </c>
      <c r="E163" s="158" t="s">
        <v>20</v>
      </c>
      <c r="F163" s="159" t="s">
        <v>8579</v>
      </c>
      <c r="H163" s="160">
        <v>27.655000000000001</v>
      </c>
      <c r="I163" s="161"/>
      <c r="L163" s="157"/>
      <c r="M163" s="162"/>
      <c r="T163" s="163"/>
      <c r="AT163" s="158" t="s">
        <v>203</v>
      </c>
      <c r="AU163" s="158" t="s">
        <v>89</v>
      </c>
      <c r="AV163" s="13" t="s">
        <v>89</v>
      </c>
      <c r="AW163" s="13" t="s">
        <v>39</v>
      </c>
      <c r="AX163" s="13" t="s">
        <v>22</v>
      </c>
      <c r="AY163" s="158" t="s">
        <v>192</v>
      </c>
    </row>
    <row r="164" spans="2:65" s="1" customFormat="1" ht="16.5" customHeight="1" x14ac:dyDescent="0.2">
      <c r="B164" s="33"/>
      <c r="C164" s="133" t="s">
        <v>422</v>
      </c>
      <c r="D164" s="133" t="s">
        <v>194</v>
      </c>
      <c r="E164" s="134" t="s">
        <v>8580</v>
      </c>
      <c r="F164" s="135" t="s">
        <v>8581</v>
      </c>
      <c r="G164" s="136" t="s">
        <v>197</v>
      </c>
      <c r="H164" s="137">
        <v>55.31</v>
      </c>
      <c r="I164" s="138"/>
      <c r="J164" s="139">
        <f>ROUND(I164*H164,2)</f>
        <v>0</v>
      </c>
      <c r="K164" s="135" t="s">
        <v>20</v>
      </c>
      <c r="L164" s="33"/>
      <c r="M164" s="140" t="s">
        <v>20</v>
      </c>
      <c r="N164" s="141" t="s">
        <v>51</v>
      </c>
      <c r="P164" s="142">
        <f>O164*H164</f>
        <v>0</v>
      </c>
      <c r="Q164" s="142">
        <v>0</v>
      </c>
      <c r="R164" s="142">
        <f>Q164*H164</f>
        <v>0</v>
      </c>
      <c r="S164" s="142">
        <v>0</v>
      </c>
      <c r="T164" s="143">
        <f>S164*H164</f>
        <v>0</v>
      </c>
      <c r="AR164" s="144" t="s">
        <v>199</v>
      </c>
      <c r="AT164" s="144" t="s">
        <v>194</v>
      </c>
      <c r="AU164" s="144" t="s">
        <v>89</v>
      </c>
      <c r="AY164" s="18" t="s">
        <v>192</v>
      </c>
      <c r="BE164" s="145">
        <f>IF(N164="základní",J164,0)</f>
        <v>0</v>
      </c>
      <c r="BF164" s="145">
        <f>IF(N164="snížená",J164,0)</f>
        <v>0</v>
      </c>
      <c r="BG164" s="145">
        <f>IF(N164="zákl. přenesená",J164,0)</f>
        <v>0</v>
      </c>
      <c r="BH164" s="145">
        <f>IF(N164="sníž. přenesená",J164,0)</f>
        <v>0</v>
      </c>
      <c r="BI164" s="145">
        <f>IF(N164="nulová",J164,0)</f>
        <v>0</v>
      </c>
      <c r="BJ164" s="18" t="s">
        <v>22</v>
      </c>
      <c r="BK164" s="145">
        <f>ROUND(I164*H164,2)</f>
        <v>0</v>
      </c>
      <c r="BL164" s="18" t="s">
        <v>199</v>
      </c>
      <c r="BM164" s="144" t="s">
        <v>8582</v>
      </c>
    </row>
    <row r="165" spans="2:65" s="12" customFormat="1" ht="10.199999999999999" x14ac:dyDescent="0.2">
      <c r="B165" s="150"/>
      <c r="D165" s="151" t="s">
        <v>203</v>
      </c>
      <c r="E165" s="152" t="s">
        <v>20</v>
      </c>
      <c r="F165" s="153" t="s">
        <v>8583</v>
      </c>
      <c r="H165" s="152" t="s">
        <v>20</v>
      </c>
      <c r="I165" s="154"/>
      <c r="L165" s="150"/>
      <c r="M165" s="155"/>
      <c r="T165" s="156"/>
      <c r="AT165" s="152" t="s">
        <v>203</v>
      </c>
      <c r="AU165" s="152" t="s">
        <v>89</v>
      </c>
      <c r="AV165" s="12" t="s">
        <v>22</v>
      </c>
      <c r="AW165" s="12" t="s">
        <v>39</v>
      </c>
      <c r="AX165" s="12" t="s">
        <v>80</v>
      </c>
      <c r="AY165" s="152" t="s">
        <v>192</v>
      </c>
    </row>
    <row r="166" spans="2:65" s="13" customFormat="1" ht="10.199999999999999" x14ac:dyDescent="0.2">
      <c r="B166" s="157"/>
      <c r="D166" s="151" t="s">
        <v>203</v>
      </c>
      <c r="E166" s="158" t="s">
        <v>20</v>
      </c>
      <c r="F166" s="159" t="s">
        <v>8584</v>
      </c>
      <c r="H166" s="160">
        <v>55.31</v>
      </c>
      <c r="I166" s="161"/>
      <c r="L166" s="157"/>
      <c r="M166" s="162"/>
      <c r="T166" s="163"/>
      <c r="AT166" s="158" t="s">
        <v>203</v>
      </c>
      <c r="AU166" s="158" t="s">
        <v>89</v>
      </c>
      <c r="AV166" s="13" t="s">
        <v>89</v>
      </c>
      <c r="AW166" s="13" t="s">
        <v>39</v>
      </c>
      <c r="AX166" s="13" t="s">
        <v>22</v>
      </c>
      <c r="AY166" s="158" t="s">
        <v>192</v>
      </c>
    </row>
    <row r="167" spans="2:65" s="1" customFormat="1" ht="16.5" customHeight="1" x14ac:dyDescent="0.2">
      <c r="B167" s="33"/>
      <c r="C167" s="133" t="s">
        <v>437</v>
      </c>
      <c r="D167" s="133" t="s">
        <v>194</v>
      </c>
      <c r="E167" s="134" t="s">
        <v>8585</v>
      </c>
      <c r="F167" s="135" t="s">
        <v>8586</v>
      </c>
      <c r="G167" s="136" t="s">
        <v>197</v>
      </c>
      <c r="H167" s="137">
        <v>55.31</v>
      </c>
      <c r="I167" s="138"/>
      <c r="J167" s="139">
        <f>ROUND(I167*H167,2)</f>
        <v>0</v>
      </c>
      <c r="K167" s="135" t="s">
        <v>20</v>
      </c>
      <c r="L167" s="33"/>
      <c r="M167" s="140" t="s">
        <v>20</v>
      </c>
      <c r="N167" s="141" t="s">
        <v>51</v>
      </c>
      <c r="P167" s="142">
        <f>O167*H167</f>
        <v>0</v>
      </c>
      <c r="Q167" s="142">
        <v>0</v>
      </c>
      <c r="R167" s="142">
        <f>Q167*H167</f>
        <v>0</v>
      </c>
      <c r="S167" s="142">
        <v>0</v>
      </c>
      <c r="T167" s="143">
        <f>S167*H167</f>
        <v>0</v>
      </c>
      <c r="AR167" s="144" t="s">
        <v>199</v>
      </c>
      <c r="AT167" s="144" t="s">
        <v>194</v>
      </c>
      <c r="AU167" s="144" t="s">
        <v>89</v>
      </c>
      <c r="AY167" s="18" t="s">
        <v>192</v>
      </c>
      <c r="BE167" s="145">
        <f>IF(N167="základní",J167,0)</f>
        <v>0</v>
      </c>
      <c r="BF167" s="145">
        <f>IF(N167="snížená",J167,0)</f>
        <v>0</v>
      </c>
      <c r="BG167" s="145">
        <f>IF(N167="zákl. přenesená",J167,0)</f>
        <v>0</v>
      </c>
      <c r="BH167" s="145">
        <f>IF(N167="sníž. přenesená",J167,0)</f>
        <v>0</v>
      </c>
      <c r="BI167" s="145">
        <f>IF(N167="nulová",J167,0)</f>
        <v>0</v>
      </c>
      <c r="BJ167" s="18" t="s">
        <v>22</v>
      </c>
      <c r="BK167" s="145">
        <f>ROUND(I167*H167,2)</f>
        <v>0</v>
      </c>
      <c r="BL167" s="18" t="s">
        <v>199</v>
      </c>
      <c r="BM167" s="144" t="s">
        <v>8587</v>
      </c>
    </row>
    <row r="168" spans="2:65" s="12" customFormat="1" ht="10.199999999999999" x14ac:dyDescent="0.2">
      <c r="B168" s="150"/>
      <c r="D168" s="151" t="s">
        <v>203</v>
      </c>
      <c r="E168" s="152" t="s">
        <v>20</v>
      </c>
      <c r="F168" s="153" t="s">
        <v>8588</v>
      </c>
      <c r="H168" s="152" t="s">
        <v>20</v>
      </c>
      <c r="I168" s="154"/>
      <c r="L168" s="150"/>
      <c r="M168" s="155"/>
      <c r="T168" s="156"/>
      <c r="AT168" s="152" t="s">
        <v>203</v>
      </c>
      <c r="AU168" s="152" t="s">
        <v>89</v>
      </c>
      <c r="AV168" s="12" t="s">
        <v>22</v>
      </c>
      <c r="AW168" s="12" t="s">
        <v>39</v>
      </c>
      <c r="AX168" s="12" t="s">
        <v>80</v>
      </c>
      <c r="AY168" s="152" t="s">
        <v>192</v>
      </c>
    </row>
    <row r="169" spans="2:65" s="13" customFormat="1" ht="10.199999999999999" x14ac:dyDescent="0.2">
      <c r="B169" s="157"/>
      <c r="D169" s="151" t="s">
        <v>203</v>
      </c>
      <c r="E169" s="158" t="s">
        <v>8461</v>
      </c>
      <c r="F169" s="159" t="s">
        <v>8589</v>
      </c>
      <c r="H169" s="160">
        <v>55.31</v>
      </c>
      <c r="I169" s="161"/>
      <c r="L169" s="157"/>
      <c r="M169" s="162"/>
      <c r="T169" s="163"/>
      <c r="AT169" s="158" t="s">
        <v>203</v>
      </c>
      <c r="AU169" s="158" t="s">
        <v>89</v>
      </c>
      <c r="AV169" s="13" t="s">
        <v>89</v>
      </c>
      <c r="AW169" s="13" t="s">
        <v>39</v>
      </c>
      <c r="AX169" s="13" t="s">
        <v>22</v>
      </c>
      <c r="AY169" s="158" t="s">
        <v>192</v>
      </c>
    </row>
    <row r="170" spans="2:65" s="1" customFormat="1" ht="16.5" customHeight="1" x14ac:dyDescent="0.2">
      <c r="B170" s="33"/>
      <c r="C170" s="133" t="s">
        <v>444</v>
      </c>
      <c r="D170" s="133" t="s">
        <v>194</v>
      </c>
      <c r="E170" s="134" t="s">
        <v>8590</v>
      </c>
      <c r="F170" s="135" t="s">
        <v>8591</v>
      </c>
      <c r="G170" s="136" t="s">
        <v>197</v>
      </c>
      <c r="H170" s="137">
        <v>55.31</v>
      </c>
      <c r="I170" s="138"/>
      <c r="J170" s="139">
        <f>ROUND(I170*H170,2)</f>
        <v>0</v>
      </c>
      <c r="K170" s="135" t="s">
        <v>20</v>
      </c>
      <c r="L170" s="33"/>
      <c r="M170" s="140" t="s">
        <v>20</v>
      </c>
      <c r="N170" s="141" t="s">
        <v>51</v>
      </c>
      <c r="P170" s="142">
        <f>O170*H170</f>
        <v>0</v>
      </c>
      <c r="Q170" s="142">
        <v>0</v>
      </c>
      <c r="R170" s="142">
        <f>Q170*H170</f>
        <v>0</v>
      </c>
      <c r="S170" s="142">
        <v>0</v>
      </c>
      <c r="T170" s="143">
        <f>S170*H170</f>
        <v>0</v>
      </c>
      <c r="AR170" s="144" t="s">
        <v>199</v>
      </c>
      <c r="AT170" s="144" t="s">
        <v>194</v>
      </c>
      <c r="AU170" s="144" t="s">
        <v>89</v>
      </c>
      <c r="AY170" s="18" t="s">
        <v>192</v>
      </c>
      <c r="BE170" s="145">
        <f>IF(N170="základní",J170,0)</f>
        <v>0</v>
      </c>
      <c r="BF170" s="145">
        <f>IF(N170="snížená",J170,0)</f>
        <v>0</v>
      </c>
      <c r="BG170" s="145">
        <f>IF(N170="zákl. přenesená",J170,0)</f>
        <v>0</v>
      </c>
      <c r="BH170" s="145">
        <f>IF(N170="sníž. přenesená",J170,0)</f>
        <v>0</v>
      </c>
      <c r="BI170" s="145">
        <f>IF(N170="nulová",J170,0)</f>
        <v>0</v>
      </c>
      <c r="BJ170" s="18" t="s">
        <v>22</v>
      </c>
      <c r="BK170" s="145">
        <f>ROUND(I170*H170,2)</f>
        <v>0</v>
      </c>
      <c r="BL170" s="18" t="s">
        <v>199</v>
      </c>
      <c r="BM170" s="144" t="s">
        <v>8592</v>
      </c>
    </row>
    <row r="171" spans="2:65" s="13" customFormat="1" ht="10.199999999999999" x14ac:dyDescent="0.2">
      <c r="B171" s="157"/>
      <c r="D171" s="151" t="s">
        <v>203</v>
      </c>
      <c r="E171" s="158" t="s">
        <v>20</v>
      </c>
      <c r="F171" s="159" t="s">
        <v>8461</v>
      </c>
      <c r="H171" s="160">
        <v>55.31</v>
      </c>
      <c r="I171" s="161"/>
      <c r="L171" s="157"/>
      <c r="M171" s="162"/>
      <c r="T171" s="163"/>
      <c r="AT171" s="158" t="s">
        <v>203</v>
      </c>
      <c r="AU171" s="158" t="s">
        <v>89</v>
      </c>
      <c r="AV171" s="13" t="s">
        <v>89</v>
      </c>
      <c r="AW171" s="13" t="s">
        <v>39</v>
      </c>
      <c r="AX171" s="13" t="s">
        <v>22</v>
      </c>
      <c r="AY171" s="158" t="s">
        <v>192</v>
      </c>
    </row>
    <row r="172" spans="2:65" s="1" customFormat="1" ht="16.5" customHeight="1" x14ac:dyDescent="0.2">
      <c r="B172" s="33"/>
      <c r="C172" s="133" t="s">
        <v>453</v>
      </c>
      <c r="D172" s="133" t="s">
        <v>194</v>
      </c>
      <c r="E172" s="134" t="s">
        <v>8593</v>
      </c>
      <c r="F172" s="135" t="s">
        <v>8594</v>
      </c>
      <c r="G172" s="136" t="s">
        <v>197</v>
      </c>
      <c r="H172" s="137">
        <v>55.31</v>
      </c>
      <c r="I172" s="138"/>
      <c r="J172" s="139">
        <f>ROUND(I172*H172,2)</f>
        <v>0</v>
      </c>
      <c r="K172" s="135" t="s">
        <v>20</v>
      </c>
      <c r="L172" s="33"/>
      <c r="M172" s="140" t="s">
        <v>20</v>
      </c>
      <c r="N172" s="141" t="s">
        <v>51</v>
      </c>
      <c r="P172" s="142">
        <f>O172*H172</f>
        <v>0</v>
      </c>
      <c r="Q172" s="142">
        <v>0</v>
      </c>
      <c r="R172" s="142">
        <f>Q172*H172</f>
        <v>0</v>
      </c>
      <c r="S172" s="142">
        <v>0</v>
      </c>
      <c r="T172" s="143">
        <f>S172*H172</f>
        <v>0</v>
      </c>
      <c r="AR172" s="144" t="s">
        <v>199</v>
      </c>
      <c r="AT172" s="144" t="s">
        <v>194</v>
      </c>
      <c r="AU172" s="144" t="s">
        <v>89</v>
      </c>
      <c r="AY172" s="18" t="s">
        <v>192</v>
      </c>
      <c r="BE172" s="145">
        <f>IF(N172="základní",J172,0)</f>
        <v>0</v>
      </c>
      <c r="BF172" s="145">
        <f>IF(N172="snížená",J172,0)</f>
        <v>0</v>
      </c>
      <c r="BG172" s="145">
        <f>IF(N172="zákl. přenesená",J172,0)</f>
        <v>0</v>
      </c>
      <c r="BH172" s="145">
        <f>IF(N172="sníž. přenesená",J172,0)</f>
        <v>0</v>
      </c>
      <c r="BI172" s="145">
        <f>IF(N172="nulová",J172,0)</f>
        <v>0</v>
      </c>
      <c r="BJ172" s="18" t="s">
        <v>22</v>
      </c>
      <c r="BK172" s="145">
        <f>ROUND(I172*H172,2)</f>
        <v>0</v>
      </c>
      <c r="BL172" s="18" t="s">
        <v>199</v>
      </c>
      <c r="BM172" s="144" t="s">
        <v>8595</v>
      </c>
    </row>
    <row r="173" spans="2:65" s="13" customFormat="1" ht="10.199999999999999" x14ac:dyDescent="0.2">
      <c r="B173" s="157"/>
      <c r="D173" s="151" t="s">
        <v>203</v>
      </c>
      <c r="E173" s="158" t="s">
        <v>20</v>
      </c>
      <c r="F173" s="159" t="s">
        <v>8461</v>
      </c>
      <c r="H173" s="160">
        <v>55.31</v>
      </c>
      <c r="I173" s="161"/>
      <c r="L173" s="157"/>
      <c r="M173" s="162"/>
      <c r="T173" s="163"/>
      <c r="AT173" s="158" t="s">
        <v>203</v>
      </c>
      <c r="AU173" s="158" t="s">
        <v>89</v>
      </c>
      <c r="AV173" s="13" t="s">
        <v>89</v>
      </c>
      <c r="AW173" s="13" t="s">
        <v>39</v>
      </c>
      <c r="AX173" s="13" t="s">
        <v>22</v>
      </c>
      <c r="AY173" s="158" t="s">
        <v>192</v>
      </c>
    </row>
    <row r="174" spans="2:65" s="1" customFormat="1" ht="16.5" customHeight="1" x14ac:dyDescent="0.2">
      <c r="B174" s="33"/>
      <c r="C174" s="133" t="s">
        <v>459</v>
      </c>
      <c r="D174" s="133" t="s">
        <v>194</v>
      </c>
      <c r="E174" s="134" t="s">
        <v>8596</v>
      </c>
      <c r="F174" s="135" t="s">
        <v>8597</v>
      </c>
      <c r="G174" s="136" t="s">
        <v>898</v>
      </c>
      <c r="H174" s="137">
        <v>110.62</v>
      </c>
      <c r="I174" s="138"/>
      <c r="J174" s="139">
        <f>ROUND(I174*H174,2)</f>
        <v>0</v>
      </c>
      <c r="K174" s="135" t="s">
        <v>20</v>
      </c>
      <c r="L174" s="33"/>
      <c r="M174" s="140" t="s">
        <v>20</v>
      </c>
      <c r="N174" s="141" t="s">
        <v>51</v>
      </c>
      <c r="P174" s="142">
        <f>O174*H174</f>
        <v>0</v>
      </c>
      <c r="Q174" s="142">
        <v>0</v>
      </c>
      <c r="R174" s="142">
        <f>Q174*H174</f>
        <v>0</v>
      </c>
      <c r="S174" s="142">
        <v>0</v>
      </c>
      <c r="T174" s="143">
        <f>S174*H174</f>
        <v>0</v>
      </c>
      <c r="AR174" s="144" t="s">
        <v>199</v>
      </c>
      <c r="AT174" s="144" t="s">
        <v>194</v>
      </c>
      <c r="AU174" s="144" t="s">
        <v>89</v>
      </c>
      <c r="AY174" s="18" t="s">
        <v>192</v>
      </c>
      <c r="BE174" s="145">
        <f>IF(N174="základní",J174,0)</f>
        <v>0</v>
      </c>
      <c r="BF174" s="145">
        <f>IF(N174="snížená",J174,0)</f>
        <v>0</v>
      </c>
      <c r="BG174" s="145">
        <f>IF(N174="zákl. přenesená",J174,0)</f>
        <v>0</v>
      </c>
      <c r="BH174" s="145">
        <f>IF(N174="sníž. přenesená",J174,0)</f>
        <v>0</v>
      </c>
      <c r="BI174" s="145">
        <f>IF(N174="nulová",J174,0)</f>
        <v>0</v>
      </c>
      <c r="BJ174" s="18" t="s">
        <v>22</v>
      </c>
      <c r="BK174" s="145">
        <f>ROUND(I174*H174,2)</f>
        <v>0</v>
      </c>
      <c r="BL174" s="18" t="s">
        <v>199</v>
      </c>
      <c r="BM174" s="144" t="s">
        <v>8598</v>
      </c>
    </row>
    <row r="175" spans="2:65" s="1" customFormat="1" ht="16.5" customHeight="1" x14ac:dyDescent="0.2">
      <c r="B175" s="33"/>
      <c r="C175" s="133" t="s">
        <v>466</v>
      </c>
      <c r="D175" s="133" t="s">
        <v>194</v>
      </c>
      <c r="E175" s="134" t="s">
        <v>8599</v>
      </c>
      <c r="F175" s="135" t="s">
        <v>8600</v>
      </c>
      <c r="G175" s="136" t="s">
        <v>197</v>
      </c>
      <c r="H175" s="137">
        <v>42.39</v>
      </c>
      <c r="I175" s="138"/>
      <c r="J175" s="139">
        <f>ROUND(I175*H175,2)</f>
        <v>0</v>
      </c>
      <c r="K175" s="135" t="s">
        <v>20</v>
      </c>
      <c r="L175" s="33"/>
      <c r="M175" s="140" t="s">
        <v>20</v>
      </c>
      <c r="N175" s="141" t="s">
        <v>51</v>
      </c>
      <c r="P175" s="142">
        <f>O175*H175</f>
        <v>0</v>
      </c>
      <c r="Q175" s="142">
        <v>0</v>
      </c>
      <c r="R175" s="142">
        <f>Q175*H175</f>
        <v>0</v>
      </c>
      <c r="S175" s="142">
        <v>0</v>
      </c>
      <c r="T175" s="143">
        <f>S175*H175</f>
        <v>0</v>
      </c>
      <c r="AR175" s="144" t="s">
        <v>199</v>
      </c>
      <c r="AT175" s="144" t="s">
        <v>194</v>
      </c>
      <c r="AU175" s="144" t="s">
        <v>89</v>
      </c>
      <c r="AY175" s="18" t="s">
        <v>192</v>
      </c>
      <c r="BE175" s="145">
        <f>IF(N175="základní",J175,0)</f>
        <v>0</v>
      </c>
      <c r="BF175" s="145">
        <f>IF(N175="snížená",J175,0)</f>
        <v>0</v>
      </c>
      <c r="BG175" s="145">
        <f>IF(N175="zákl. přenesená",J175,0)</f>
        <v>0</v>
      </c>
      <c r="BH175" s="145">
        <f>IF(N175="sníž. přenesená",J175,0)</f>
        <v>0</v>
      </c>
      <c r="BI175" s="145">
        <f>IF(N175="nulová",J175,0)</f>
        <v>0</v>
      </c>
      <c r="BJ175" s="18" t="s">
        <v>22</v>
      </c>
      <c r="BK175" s="145">
        <f>ROUND(I175*H175,2)</f>
        <v>0</v>
      </c>
      <c r="BL175" s="18" t="s">
        <v>199</v>
      </c>
      <c r="BM175" s="144" t="s">
        <v>8601</v>
      </c>
    </row>
    <row r="176" spans="2:65" s="12" customFormat="1" ht="10.199999999999999" x14ac:dyDescent="0.2">
      <c r="B176" s="150"/>
      <c r="D176" s="151" t="s">
        <v>203</v>
      </c>
      <c r="E176" s="152" t="s">
        <v>20</v>
      </c>
      <c r="F176" s="153" t="s">
        <v>8602</v>
      </c>
      <c r="H176" s="152" t="s">
        <v>20</v>
      </c>
      <c r="I176" s="154"/>
      <c r="L176" s="150"/>
      <c r="M176" s="155"/>
      <c r="T176" s="156"/>
      <c r="AT176" s="152" t="s">
        <v>203</v>
      </c>
      <c r="AU176" s="152" t="s">
        <v>89</v>
      </c>
      <c r="AV176" s="12" t="s">
        <v>22</v>
      </c>
      <c r="AW176" s="12" t="s">
        <v>39</v>
      </c>
      <c r="AX176" s="12" t="s">
        <v>80</v>
      </c>
      <c r="AY176" s="152" t="s">
        <v>192</v>
      </c>
    </row>
    <row r="177" spans="2:65" s="13" customFormat="1" ht="10.199999999999999" x14ac:dyDescent="0.2">
      <c r="B177" s="157"/>
      <c r="D177" s="151" t="s">
        <v>203</v>
      </c>
      <c r="E177" s="158" t="s">
        <v>8465</v>
      </c>
      <c r="F177" s="159" t="s">
        <v>8603</v>
      </c>
      <c r="H177" s="160">
        <v>42.39</v>
      </c>
      <c r="I177" s="161"/>
      <c r="L177" s="157"/>
      <c r="M177" s="162"/>
      <c r="T177" s="163"/>
      <c r="AT177" s="158" t="s">
        <v>203</v>
      </c>
      <c r="AU177" s="158" t="s">
        <v>89</v>
      </c>
      <c r="AV177" s="13" t="s">
        <v>89</v>
      </c>
      <c r="AW177" s="13" t="s">
        <v>39</v>
      </c>
      <c r="AX177" s="13" t="s">
        <v>80</v>
      </c>
      <c r="AY177" s="158" t="s">
        <v>192</v>
      </c>
    </row>
    <row r="178" spans="2:65" s="12" customFormat="1" ht="10.199999999999999" x14ac:dyDescent="0.2">
      <c r="B178" s="150"/>
      <c r="D178" s="151" t="s">
        <v>203</v>
      </c>
      <c r="E178" s="152" t="s">
        <v>20</v>
      </c>
      <c r="F178" s="153" t="s">
        <v>8604</v>
      </c>
      <c r="H178" s="152" t="s">
        <v>20</v>
      </c>
      <c r="I178" s="154"/>
      <c r="L178" s="150"/>
      <c r="M178" s="155"/>
      <c r="T178" s="156"/>
      <c r="AT178" s="152" t="s">
        <v>203</v>
      </c>
      <c r="AU178" s="152" t="s">
        <v>89</v>
      </c>
      <c r="AV178" s="12" t="s">
        <v>22</v>
      </c>
      <c r="AW178" s="12" t="s">
        <v>39</v>
      </c>
      <c r="AX178" s="12" t="s">
        <v>80</v>
      </c>
      <c r="AY178" s="152" t="s">
        <v>192</v>
      </c>
    </row>
    <row r="179" spans="2:65" s="13" customFormat="1" ht="10.199999999999999" x14ac:dyDescent="0.2">
      <c r="B179" s="157"/>
      <c r="D179" s="151" t="s">
        <v>203</v>
      </c>
      <c r="E179" s="158" t="s">
        <v>8467</v>
      </c>
      <c r="F179" s="159" t="s">
        <v>80</v>
      </c>
      <c r="H179" s="160">
        <v>0</v>
      </c>
      <c r="I179" s="161"/>
      <c r="L179" s="157"/>
      <c r="M179" s="162"/>
      <c r="T179" s="163"/>
      <c r="AT179" s="158" t="s">
        <v>203</v>
      </c>
      <c r="AU179" s="158" t="s">
        <v>89</v>
      </c>
      <c r="AV179" s="13" t="s">
        <v>89</v>
      </c>
      <c r="AW179" s="13" t="s">
        <v>39</v>
      </c>
      <c r="AX179" s="13" t="s">
        <v>80</v>
      </c>
      <c r="AY179" s="158" t="s">
        <v>192</v>
      </c>
    </row>
    <row r="180" spans="2:65" s="14" customFormat="1" ht="10.199999999999999" x14ac:dyDescent="0.2">
      <c r="B180" s="164"/>
      <c r="D180" s="151" t="s">
        <v>203</v>
      </c>
      <c r="E180" s="165" t="s">
        <v>20</v>
      </c>
      <c r="F180" s="166" t="s">
        <v>207</v>
      </c>
      <c r="H180" s="167">
        <v>42.39</v>
      </c>
      <c r="I180" s="168"/>
      <c r="L180" s="164"/>
      <c r="M180" s="169"/>
      <c r="T180" s="170"/>
      <c r="AT180" s="165" t="s">
        <v>203</v>
      </c>
      <c r="AU180" s="165" t="s">
        <v>89</v>
      </c>
      <c r="AV180" s="14" t="s">
        <v>199</v>
      </c>
      <c r="AW180" s="14" t="s">
        <v>39</v>
      </c>
      <c r="AX180" s="14" t="s">
        <v>22</v>
      </c>
      <c r="AY180" s="165" t="s">
        <v>192</v>
      </c>
    </row>
    <row r="181" spans="2:65" s="1" customFormat="1" ht="16.5" customHeight="1" x14ac:dyDescent="0.2">
      <c r="B181" s="33"/>
      <c r="C181" s="185" t="s">
        <v>475</v>
      </c>
      <c r="D181" s="185" t="s">
        <v>1615</v>
      </c>
      <c r="E181" s="186" t="s">
        <v>8605</v>
      </c>
      <c r="F181" s="187" t="s">
        <v>8606</v>
      </c>
      <c r="G181" s="188" t="s">
        <v>898</v>
      </c>
      <c r="H181" s="189">
        <v>79.921000000000006</v>
      </c>
      <c r="I181" s="190"/>
      <c r="J181" s="191">
        <f>ROUND(I181*H181,2)</f>
        <v>0</v>
      </c>
      <c r="K181" s="187" t="s">
        <v>198</v>
      </c>
      <c r="L181" s="192"/>
      <c r="M181" s="193" t="s">
        <v>20</v>
      </c>
      <c r="N181" s="194" t="s">
        <v>51</v>
      </c>
      <c r="P181" s="142">
        <f>O181*H181</f>
        <v>0</v>
      </c>
      <c r="Q181" s="142">
        <v>0</v>
      </c>
      <c r="R181" s="142">
        <f>Q181*H181</f>
        <v>0</v>
      </c>
      <c r="S181" s="142">
        <v>0</v>
      </c>
      <c r="T181" s="143">
        <f>S181*H181</f>
        <v>0</v>
      </c>
      <c r="AR181" s="144" t="s">
        <v>266</v>
      </c>
      <c r="AT181" s="144" t="s">
        <v>1615</v>
      </c>
      <c r="AU181" s="144" t="s">
        <v>89</v>
      </c>
      <c r="AY181" s="18" t="s">
        <v>192</v>
      </c>
      <c r="BE181" s="145">
        <f>IF(N181="základní",J181,0)</f>
        <v>0</v>
      </c>
      <c r="BF181" s="145">
        <f>IF(N181="snížená",J181,0)</f>
        <v>0</v>
      </c>
      <c r="BG181" s="145">
        <f>IF(N181="zákl. přenesená",J181,0)</f>
        <v>0</v>
      </c>
      <c r="BH181" s="145">
        <f>IF(N181="sníž. přenesená",J181,0)</f>
        <v>0</v>
      </c>
      <c r="BI181" s="145">
        <f>IF(N181="nulová",J181,0)</f>
        <v>0</v>
      </c>
      <c r="BJ181" s="18" t="s">
        <v>22</v>
      </c>
      <c r="BK181" s="145">
        <f>ROUND(I181*H181,2)</f>
        <v>0</v>
      </c>
      <c r="BL181" s="18" t="s">
        <v>199</v>
      </c>
      <c r="BM181" s="144" t="s">
        <v>8607</v>
      </c>
    </row>
    <row r="182" spans="2:65" s="1" customFormat="1" ht="16.5" customHeight="1" x14ac:dyDescent="0.2">
      <c r="B182" s="33"/>
      <c r="C182" s="133" t="s">
        <v>484</v>
      </c>
      <c r="D182" s="133" t="s">
        <v>194</v>
      </c>
      <c r="E182" s="134" t="s">
        <v>8608</v>
      </c>
      <c r="F182" s="135" t="s">
        <v>8609</v>
      </c>
      <c r="G182" s="136" t="s">
        <v>197</v>
      </c>
      <c r="H182" s="137">
        <v>5.94</v>
      </c>
      <c r="I182" s="138"/>
      <c r="J182" s="139">
        <f>ROUND(I182*H182,2)</f>
        <v>0</v>
      </c>
      <c r="K182" s="135" t="s">
        <v>198</v>
      </c>
      <c r="L182" s="33"/>
      <c r="M182" s="140" t="s">
        <v>20</v>
      </c>
      <c r="N182" s="141" t="s">
        <v>51</v>
      </c>
      <c r="P182" s="142">
        <f>O182*H182</f>
        <v>0</v>
      </c>
      <c r="Q182" s="142">
        <v>0</v>
      </c>
      <c r="R182" s="142">
        <f>Q182*H182</f>
        <v>0</v>
      </c>
      <c r="S182" s="142">
        <v>0</v>
      </c>
      <c r="T182" s="143">
        <f>S182*H182</f>
        <v>0</v>
      </c>
      <c r="AR182" s="144" t="s">
        <v>199</v>
      </c>
      <c r="AT182" s="144" t="s">
        <v>194</v>
      </c>
      <c r="AU182" s="144" t="s">
        <v>89</v>
      </c>
      <c r="AY182" s="18" t="s">
        <v>192</v>
      </c>
      <c r="BE182" s="145">
        <f>IF(N182="základní",J182,0)</f>
        <v>0</v>
      </c>
      <c r="BF182" s="145">
        <f>IF(N182="snížená",J182,0)</f>
        <v>0</v>
      </c>
      <c r="BG182" s="145">
        <f>IF(N182="zákl. přenesená",J182,0)</f>
        <v>0</v>
      </c>
      <c r="BH182" s="145">
        <f>IF(N182="sníž. přenesená",J182,0)</f>
        <v>0</v>
      </c>
      <c r="BI182" s="145">
        <f>IF(N182="nulová",J182,0)</f>
        <v>0</v>
      </c>
      <c r="BJ182" s="18" t="s">
        <v>22</v>
      </c>
      <c r="BK182" s="145">
        <f>ROUND(I182*H182,2)</f>
        <v>0</v>
      </c>
      <c r="BL182" s="18" t="s">
        <v>199</v>
      </c>
      <c r="BM182" s="144" t="s">
        <v>8610</v>
      </c>
    </row>
    <row r="183" spans="2:65" s="1" customFormat="1" ht="10.199999999999999" x14ac:dyDescent="0.2">
      <c r="B183" s="33"/>
      <c r="D183" s="146" t="s">
        <v>201</v>
      </c>
      <c r="F183" s="147" t="s">
        <v>8611</v>
      </c>
      <c r="I183" s="148"/>
      <c r="L183" s="33"/>
      <c r="M183" s="149"/>
      <c r="T183" s="54"/>
      <c r="AT183" s="18" t="s">
        <v>201</v>
      </c>
      <c r="AU183" s="18" t="s">
        <v>89</v>
      </c>
    </row>
    <row r="184" spans="2:65" s="13" customFormat="1" ht="10.199999999999999" x14ac:dyDescent="0.2">
      <c r="B184" s="157"/>
      <c r="D184" s="151" t="s">
        <v>203</v>
      </c>
      <c r="E184" s="158" t="s">
        <v>8456</v>
      </c>
      <c r="F184" s="159" t="s">
        <v>8612</v>
      </c>
      <c r="H184" s="160">
        <v>5.94</v>
      </c>
      <c r="I184" s="161"/>
      <c r="L184" s="157"/>
      <c r="M184" s="162"/>
      <c r="T184" s="163"/>
      <c r="AT184" s="158" t="s">
        <v>203</v>
      </c>
      <c r="AU184" s="158" t="s">
        <v>89</v>
      </c>
      <c r="AV184" s="13" t="s">
        <v>89</v>
      </c>
      <c r="AW184" s="13" t="s">
        <v>39</v>
      </c>
      <c r="AX184" s="13" t="s">
        <v>22</v>
      </c>
      <c r="AY184" s="158" t="s">
        <v>192</v>
      </c>
    </row>
    <row r="185" spans="2:65" s="1" customFormat="1" ht="16.5" customHeight="1" x14ac:dyDescent="0.2">
      <c r="B185" s="33"/>
      <c r="C185" s="185" t="s">
        <v>490</v>
      </c>
      <c r="D185" s="185" t="s">
        <v>1615</v>
      </c>
      <c r="E185" s="186" t="s">
        <v>8613</v>
      </c>
      <c r="F185" s="187" t="s">
        <v>8614</v>
      </c>
      <c r="G185" s="188" t="s">
        <v>898</v>
      </c>
      <c r="H185" s="189">
        <v>11.88</v>
      </c>
      <c r="I185" s="190"/>
      <c r="J185" s="191">
        <f>ROUND(I185*H185,2)</f>
        <v>0</v>
      </c>
      <c r="K185" s="187" t="s">
        <v>198</v>
      </c>
      <c r="L185" s="192"/>
      <c r="M185" s="193" t="s">
        <v>20</v>
      </c>
      <c r="N185" s="194" t="s">
        <v>51</v>
      </c>
      <c r="P185" s="142">
        <f>O185*H185</f>
        <v>0</v>
      </c>
      <c r="Q185" s="142">
        <v>0</v>
      </c>
      <c r="R185" s="142">
        <f>Q185*H185</f>
        <v>0</v>
      </c>
      <c r="S185" s="142">
        <v>0</v>
      </c>
      <c r="T185" s="143">
        <f>S185*H185</f>
        <v>0</v>
      </c>
      <c r="AR185" s="144" t="s">
        <v>266</v>
      </c>
      <c r="AT185" s="144" t="s">
        <v>1615</v>
      </c>
      <c r="AU185" s="144" t="s">
        <v>89</v>
      </c>
      <c r="AY185" s="18" t="s">
        <v>192</v>
      </c>
      <c r="BE185" s="145">
        <f>IF(N185="základní",J185,0)</f>
        <v>0</v>
      </c>
      <c r="BF185" s="145">
        <f>IF(N185="snížená",J185,0)</f>
        <v>0</v>
      </c>
      <c r="BG185" s="145">
        <f>IF(N185="zákl. přenesená",J185,0)</f>
        <v>0</v>
      </c>
      <c r="BH185" s="145">
        <f>IF(N185="sníž. přenesená",J185,0)</f>
        <v>0</v>
      </c>
      <c r="BI185" s="145">
        <f>IF(N185="nulová",J185,0)</f>
        <v>0</v>
      </c>
      <c r="BJ185" s="18" t="s">
        <v>22</v>
      </c>
      <c r="BK185" s="145">
        <f>ROUND(I185*H185,2)</f>
        <v>0</v>
      </c>
      <c r="BL185" s="18" t="s">
        <v>199</v>
      </c>
      <c r="BM185" s="144" t="s">
        <v>8615</v>
      </c>
    </row>
    <row r="186" spans="2:65" s="11" customFormat="1" ht="22.8" customHeight="1" x14ac:dyDescent="0.25">
      <c r="B186" s="121"/>
      <c r="D186" s="122" t="s">
        <v>79</v>
      </c>
      <c r="E186" s="131" t="s">
        <v>225</v>
      </c>
      <c r="F186" s="131" t="s">
        <v>8616</v>
      </c>
      <c r="I186" s="124"/>
      <c r="J186" s="132">
        <f>BK186</f>
        <v>0</v>
      </c>
      <c r="L186" s="121"/>
      <c r="M186" s="126"/>
      <c r="P186" s="127">
        <f>SUM(P187:P191)</f>
        <v>0</v>
      </c>
      <c r="R186" s="127">
        <f>SUM(R187:R191)</f>
        <v>0</v>
      </c>
      <c r="T186" s="128">
        <f>SUM(T187:T191)</f>
        <v>0</v>
      </c>
      <c r="AR186" s="122" t="s">
        <v>22</v>
      </c>
      <c r="AT186" s="129" t="s">
        <v>79</v>
      </c>
      <c r="AU186" s="129" t="s">
        <v>22</v>
      </c>
      <c r="AY186" s="122" t="s">
        <v>192</v>
      </c>
      <c r="BK186" s="130">
        <f>SUM(BK187:BK191)</f>
        <v>0</v>
      </c>
    </row>
    <row r="187" spans="2:65" s="1" customFormat="1" ht="16.5" customHeight="1" x14ac:dyDescent="0.2">
      <c r="B187" s="33"/>
      <c r="C187" s="133" t="s">
        <v>500</v>
      </c>
      <c r="D187" s="133" t="s">
        <v>194</v>
      </c>
      <c r="E187" s="134" t="s">
        <v>8617</v>
      </c>
      <c r="F187" s="135" t="s">
        <v>8618</v>
      </c>
      <c r="G187" s="136" t="s">
        <v>269</v>
      </c>
      <c r="H187" s="137">
        <v>8.8000000000000007</v>
      </c>
      <c r="I187" s="138"/>
      <c r="J187" s="139">
        <f>ROUND(I187*H187,2)</f>
        <v>0</v>
      </c>
      <c r="K187" s="135" t="s">
        <v>198</v>
      </c>
      <c r="L187" s="33"/>
      <c r="M187" s="140" t="s">
        <v>20</v>
      </c>
      <c r="N187" s="141" t="s">
        <v>51</v>
      </c>
      <c r="P187" s="142">
        <f>O187*H187</f>
        <v>0</v>
      </c>
      <c r="Q187" s="142">
        <v>0</v>
      </c>
      <c r="R187" s="142">
        <f>Q187*H187</f>
        <v>0</v>
      </c>
      <c r="S187" s="142">
        <v>0</v>
      </c>
      <c r="T187" s="143">
        <f>S187*H187</f>
        <v>0</v>
      </c>
      <c r="AR187" s="144" t="s">
        <v>199</v>
      </c>
      <c r="AT187" s="144" t="s">
        <v>194</v>
      </c>
      <c r="AU187" s="144" t="s">
        <v>89</v>
      </c>
      <c r="AY187" s="18" t="s">
        <v>192</v>
      </c>
      <c r="BE187" s="145">
        <f>IF(N187="základní",J187,0)</f>
        <v>0</v>
      </c>
      <c r="BF187" s="145">
        <f>IF(N187="snížená",J187,0)</f>
        <v>0</v>
      </c>
      <c r="BG187" s="145">
        <f>IF(N187="zákl. přenesená",J187,0)</f>
        <v>0</v>
      </c>
      <c r="BH187" s="145">
        <f>IF(N187="sníž. přenesená",J187,0)</f>
        <v>0</v>
      </c>
      <c r="BI187" s="145">
        <f>IF(N187="nulová",J187,0)</f>
        <v>0</v>
      </c>
      <c r="BJ187" s="18" t="s">
        <v>22</v>
      </c>
      <c r="BK187" s="145">
        <f>ROUND(I187*H187,2)</f>
        <v>0</v>
      </c>
      <c r="BL187" s="18" t="s">
        <v>199</v>
      </c>
      <c r="BM187" s="144" t="s">
        <v>8619</v>
      </c>
    </row>
    <row r="188" spans="2:65" s="1" customFormat="1" ht="10.199999999999999" x14ac:dyDescent="0.2">
      <c r="B188" s="33"/>
      <c r="D188" s="146" t="s">
        <v>201</v>
      </c>
      <c r="F188" s="147" t="s">
        <v>8620</v>
      </c>
      <c r="I188" s="148"/>
      <c r="L188" s="33"/>
      <c r="M188" s="149"/>
      <c r="T188" s="54"/>
      <c r="AT188" s="18" t="s">
        <v>201</v>
      </c>
      <c r="AU188" s="18" t="s">
        <v>89</v>
      </c>
    </row>
    <row r="189" spans="2:65" s="1" customFormat="1" ht="16.5" customHeight="1" x14ac:dyDescent="0.2">
      <c r="B189" s="33"/>
      <c r="C189" s="133" t="s">
        <v>506</v>
      </c>
      <c r="D189" s="133" t="s">
        <v>194</v>
      </c>
      <c r="E189" s="134" t="s">
        <v>8621</v>
      </c>
      <c r="F189" s="135" t="s">
        <v>8622</v>
      </c>
      <c r="G189" s="136" t="s">
        <v>269</v>
      </c>
      <c r="H189" s="137">
        <v>8.8000000000000007</v>
      </c>
      <c r="I189" s="138"/>
      <c r="J189" s="139">
        <f>ROUND(I189*H189,2)</f>
        <v>0</v>
      </c>
      <c r="K189" s="135" t="s">
        <v>198</v>
      </c>
      <c r="L189" s="33"/>
      <c r="M189" s="140" t="s">
        <v>20</v>
      </c>
      <c r="N189" s="141" t="s">
        <v>51</v>
      </c>
      <c r="P189" s="142">
        <f>O189*H189</f>
        <v>0</v>
      </c>
      <c r="Q189" s="142">
        <v>0</v>
      </c>
      <c r="R189" s="142">
        <f>Q189*H189</f>
        <v>0</v>
      </c>
      <c r="S189" s="142">
        <v>0</v>
      </c>
      <c r="T189" s="143">
        <f>S189*H189</f>
        <v>0</v>
      </c>
      <c r="AR189" s="144" t="s">
        <v>199</v>
      </c>
      <c r="AT189" s="144" t="s">
        <v>194</v>
      </c>
      <c r="AU189" s="144" t="s">
        <v>89</v>
      </c>
      <c r="AY189" s="18" t="s">
        <v>192</v>
      </c>
      <c r="BE189" s="145">
        <f>IF(N189="základní",J189,0)</f>
        <v>0</v>
      </c>
      <c r="BF189" s="145">
        <f>IF(N189="snížená",J189,0)</f>
        <v>0</v>
      </c>
      <c r="BG189" s="145">
        <f>IF(N189="zákl. přenesená",J189,0)</f>
        <v>0</v>
      </c>
      <c r="BH189" s="145">
        <f>IF(N189="sníž. přenesená",J189,0)</f>
        <v>0</v>
      </c>
      <c r="BI189" s="145">
        <f>IF(N189="nulová",J189,0)</f>
        <v>0</v>
      </c>
      <c r="BJ189" s="18" t="s">
        <v>22</v>
      </c>
      <c r="BK189" s="145">
        <f>ROUND(I189*H189,2)</f>
        <v>0</v>
      </c>
      <c r="BL189" s="18" t="s">
        <v>199</v>
      </c>
      <c r="BM189" s="144" t="s">
        <v>8623</v>
      </c>
    </row>
    <row r="190" spans="2:65" s="1" customFormat="1" ht="10.199999999999999" x14ac:dyDescent="0.2">
      <c r="B190" s="33"/>
      <c r="D190" s="146" t="s">
        <v>201</v>
      </c>
      <c r="F190" s="147" t="s">
        <v>8624</v>
      </c>
      <c r="I190" s="148"/>
      <c r="L190" s="33"/>
      <c r="M190" s="149"/>
      <c r="T190" s="54"/>
      <c r="AT190" s="18" t="s">
        <v>201</v>
      </c>
      <c r="AU190" s="18" t="s">
        <v>89</v>
      </c>
    </row>
    <row r="191" spans="2:65" s="13" customFormat="1" ht="10.199999999999999" x14ac:dyDescent="0.2">
      <c r="B191" s="157"/>
      <c r="D191" s="151" t="s">
        <v>203</v>
      </c>
      <c r="E191" s="158" t="s">
        <v>20</v>
      </c>
      <c r="F191" s="159" t="s">
        <v>8625</v>
      </c>
      <c r="H191" s="160">
        <v>8.8000000000000007</v>
      </c>
      <c r="I191" s="161"/>
      <c r="L191" s="157"/>
      <c r="M191" s="162"/>
      <c r="T191" s="163"/>
      <c r="AT191" s="158" t="s">
        <v>203</v>
      </c>
      <c r="AU191" s="158" t="s">
        <v>89</v>
      </c>
      <c r="AV191" s="13" t="s">
        <v>89</v>
      </c>
      <c r="AW191" s="13" t="s">
        <v>39</v>
      </c>
      <c r="AX191" s="13" t="s">
        <v>22</v>
      </c>
      <c r="AY191" s="158" t="s">
        <v>192</v>
      </c>
    </row>
    <row r="192" spans="2:65" s="11" customFormat="1" ht="22.8" customHeight="1" x14ac:dyDescent="0.25">
      <c r="B192" s="121"/>
      <c r="D192" s="122" t="s">
        <v>79</v>
      </c>
      <c r="E192" s="131" t="s">
        <v>199</v>
      </c>
      <c r="F192" s="131" t="s">
        <v>8626</v>
      </c>
      <c r="I192" s="124"/>
      <c r="J192" s="132">
        <f>BK192</f>
        <v>0</v>
      </c>
      <c r="L192" s="121"/>
      <c r="M192" s="126"/>
      <c r="P192" s="127">
        <f>SUM(P193:P199)</f>
        <v>0</v>
      </c>
      <c r="R192" s="127">
        <f>SUM(R193:R199)</f>
        <v>0</v>
      </c>
      <c r="T192" s="128">
        <f>SUM(T193:T199)</f>
        <v>0</v>
      </c>
      <c r="AR192" s="122" t="s">
        <v>22</v>
      </c>
      <c r="AT192" s="129" t="s">
        <v>79</v>
      </c>
      <c r="AU192" s="129" t="s">
        <v>22</v>
      </c>
      <c r="AY192" s="122" t="s">
        <v>192</v>
      </c>
      <c r="BK192" s="130">
        <f>SUM(BK193:BK199)</f>
        <v>0</v>
      </c>
    </row>
    <row r="193" spans="2:65" s="1" customFormat="1" ht="16.5" customHeight="1" x14ac:dyDescent="0.2">
      <c r="B193" s="33"/>
      <c r="C193" s="133" t="s">
        <v>513</v>
      </c>
      <c r="D193" s="133" t="s">
        <v>194</v>
      </c>
      <c r="E193" s="134" t="s">
        <v>8627</v>
      </c>
      <c r="F193" s="135" t="s">
        <v>8628</v>
      </c>
      <c r="G193" s="136" t="s">
        <v>197</v>
      </c>
      <c r="H193" s="137">
        <v>1.98</v>
      </c>
      <c r="I193" s="138"/>
      <c r="J193" s="139">
        <f>ROUND(I193*H193,2)</f>
        <v>0</v>
      </c>
      <c r="K193" s="135" t="s">
        <v>198</v>
      </c>
      <c r="L193" s="33"/>
      <c r="M193" s="140" t="s">
        <v>20</v>
      </c>
      <c r="N193" s="141" t="s">
        <v>51</v>
      </c>
      <c r="P193" s="142">
        <f>O193*H193</f>
        <v>0</v>
      </c>
      <c r="Q193" s="142">
        <v>0</v>
      </c>
      <c r="R193" s="142">
        <f>Q193*H193</f>
        <v>0</v>
      </c>
      <c r="S193" s="142">
        <v>0</v>
      </c>
      <c r="T193" s="143">
        <f>S193*H193</f>
        <v>0</v>
      </c>
      <c r="AR193" s="144" t="s">
        <v>199</v>
      </c>
      <c r="AT193" s="144" t="s">
        <v>194</v>
      </c>
      <c r="AU193" s="144" t="s">
        <v>89</v>
      </c>
      <c r="AY193" s="18" t="s">
        <v>192</v>
      </c>
      <c r="BE193" s="145">
        <f>IF(N193="základní",J193,0)</f>
        <v>0</v>
      </c>
      <c r="BF193" s="145">
        <f>IF(N193="snížená",J193,0)</f>
        <v>0</v>
      </c>
      <c r="BG193" s="145">
        <f>IF(N193="zákl. přenesená",J193,0)</f>
        <v>0</v>
      </c>
      <c r="BH193" s="145">
        <f>IF(N193="sníž. přenesená",J193,0)</f>
        <v>0</v>
      </c>
      <c r="BI193" s="145">
        <f>IF(N193="nulová",J193,0)</f>
        <v>0</v>
      </c>
      <c r="BJ193" s="18" t="s">
        <v>22</v>
      </c>
      <c r="BK193" s="145">
        <f>ROUND(I193*H193,2)</f>
        <v>0</v>
      </c>
      <c r="BL193" s="18" t="s">
        <v>199</v>
      </c>
      <c r="BM193" s="144" t="s">
        <v>8629</v>
      </c>
    </row>
    <row r="194" spans="2:65" s="1" customFormat="1" ht="10.199999999999999" x14ac:dyDescent="0.2">
      <c r="B194" s="33"/>
      <c r="D194" s="146" t="s">
        <v>201</v>
      </c>
      <c r="F194" s="147" t="s">
        <v>8630</v>
      </c>
      <c r="I194" s="148"/>
      <c r="L194" s="33"/>
      <c r="M194" s="149"/>
      <c r="T194" s="54"/>
      <c r="AT194" s="18" t="s">
        <v>201</v>
      </c>
      <c r="AU194" s="18" t="s">
        <v>89</v>
      </c>
    </row>
    <row r="195" spans="2:65" s="13" customFormat="1" ht="10.199999999999999" x14ac:dyDescent="0.2">
      <c r="B195" s="157"/>
      <c r="D195" s="151" t="s">
        <v>203</v>
      </c>
      <c r="E195" s="158" t="s">
        <v>8453</v>
      </c>
      <c r="F195" s="159" t="s">
        <v>8631</v>
      </c>
      <c r="H195" s="160">
        <v>1.98</v>
      </c>
      <c r="I195" s="161"/>
      <c r="L195" s="157"/>
      <c r="M195" s="162"/>
      <c r="T195" s="163"/>
      <c r="AT195" s="158" t="s">
        <v>203</v>
      </c>
      <c r="AU195" s="158" t="s">
        <v>89</v>
      </c>
      <c r="AV195" s="13" t="s">
        <v>89</v>
      </c>
      <c r="AW195" s="13" t="s">
        <v>39</v>
      </c>
      <c r="AX195" s="13" t="s">
        <v>22</v>
      </c>
      <c r="AY195" s="158" t="s">
        <v>192</v>
      </c>
    </row>
    <row r="196" spans="2:65" s="1" customFormat="1" ht="16.5" customHeight="1" x14ac:dyDescent="0.2">
      <c r="B196" s="33"/>
      <c r="C196" s="133" t="s">
        <v>520</v>
      </c>
      <c r="D196" s="133" t="s">
        <v>194</v>
      </c>
      <c r="E196" s="134" t="s">
        <v>8632</v>
      </c>
      <c r="F196" s="135" t="s">
        <v>8633</v>
      </c>
      <c r="G196" s="136" t="s">
        <v>197</v>
      </c>
      <c r="H196" s="137">
        <v>5</v>
      </c>
      <c r="I196" s="138"/>
      <c r="J196" s="139">
        <f>ROUND(I196*H196,2)</f>
        <v>0</v>
      </c>
      <c r="K196" s="135" t="s">
        <v>198</v>
      </c>
      <c r="L196" s="33"/>
      <c r="M196" s="140" t="s">
        <v>20</v>
      </c>
      <c r="N196" s="141" t="s">
        <v>51</v>
      </c>
      <c r="P196" s="142">
        <f>O196*H196</f>
        <v>0</v>
      </c>
      <c r="Q196" s="142">
        <v>0</v>
      </c>
      <c r="R196" s="142">
        <f>Q196*H196</f>
        <v>0</v>
      </c>
      <c r="S196" s="142">
        <v>0</v>
      </c>
      <c r="T196" s="143">
        <f>S196*H196</f>
        <v>0</v>
      </c>
      <c r="AR196" s="144" t="s">
        <v>199</v>
      </c>
      <c r="AT196" s="144" t="s">
        <v>194</v>
      </c>
      <c r="AU196" s="144" t="s">
        <v>89</v>
      </c>
      <c r="AY196" s="18" t="s">
        <v>192</v>
      </c>
      <c r="BE196" s="145">
        <f>IF(N196="základní",J196,0)</f>
        <v>0</v>
      </c>
      <c r="BF196" s="145">
        <f>IF(N196="snížená",J196,0)</f>
        <v>0</v>
      </c>
      <c r="BG196" s="145">
        <f>IF(N196="zákl. přenesená",J196,0)</f>
        <v>0</v>
      </c>
      <c r="BH196" s="145">
        <f>IF(N196="sníž. přenesená",J196,0)</f>
        <v>0</v>
      </c>
      <c r="BI196" s="145">
        <f>IF(N196="nulová",J196,0)</f>
        <v>0</v>
      </c>
      <c r="BJ196" s="18" t="s">
        <v>22</v>
      </c>
      <c r="BK196" s="145">
        <f>ROUND(I196*H196,2)</f>
        <v>0</v>
      </c>
      <c r="BL196" s="18" t="s">
        <v>199</v>
      </c>
      <c r="BM196" s="144" t="s">
        <v>8634</v>
      </c>
    </row>
    <row r="197" spans="2:65" s="1" customFormat="1" ht="10.199999999999999" x14ac:dyDescent="0.2">
      <c r="B197" s="33"/>
      <c r="D197" s="146" t="s">
        <v>201</v>
      </c>
      <c r="F197" s="147" t="s">
        <v>8635</v>
      </c>
      <c r="I197" s="148"/>
      <c r="L197" s="33"/>
      <c r="M197" s="149"/>
      <c r="T197" s="54"/>
      <c r="AT197" s="18" t="s">
        <v>201</v>
      </c>
      <c r="AU197" s="18" t="s">
        <v>89</v>
      </c>
    </row>
    <row r="198" spans="2:65" s="12" customFormat="1" ht="10.199999999999999" x14ac:dyDescent="0.2">
      <c r="B198" s="150"/>
      <c r="D198" s="151" t="s">
        <v>203</v>
      </c>
      <c r="E198" s="152" t="s">
        <v>20</v>
      </c>
      <c r="F198" s="153" t="s">
        <v>8636</v>
      </c>
      <c r="H198" s="152" t="s">
        <v>20</v>
      </c>
      <c r="I198" s="154"/>
      <c r="L198" s="150"/>
      <c r="M198" s="155"/>
      <c r="T198" s="156"/>
      <c r="AT198" s="152" t="s">
        <v>203</v>
      </c>
      <c r="AU198" s="152" t="s">
        <v>89</v>
      </c>
      <c r="AV198" s="12" t="s">
        <v>22</v>
      </c>
      <c r="AW198" s="12" t="s">
        <v>39</v>
      </c>
      <c r="AX198" s="12" t="s">
        <v>80</v>
      </c>
      <c r="AY198" s="152" t="s">
        <v>192</v>
      </c>
    </row>
    <row r="199" spans="2:65" s="13" customFormat="1" ht="10.199999999999999" x14ac:dyDescent="0.2">
      <c r="B199" s="157"/>
      <c r="D199" s="151" t="s">
        <v>203</v>
      </c>
      <c r="E199" s="158" t="s">
        <v>8455</v>
      </c>
      <c r="F199" s="159" t="s">
        <v>8637</v>
      </c>
      <c r="H199" s="160">
        <v>5</v>
      </c>
      <c r="I199" s="161"/>
      <c r="L199" s="157"/>
      <c r="M199" s="162"/>
      <c r="T199" s="163"/>
      <c r="AT199" s="158" t="s">
        <v>203</v>
      </c>
      <c r="AU199" s="158" t="s">
        <v>89</v>
      </c>
      <c r="AV199" s="13" t="s">
        <v>89</v>
      </c>
      <c r="AW199" s="13" t="s">
        <v>39</v>
      </c>
      <c r="AX199" s="13" t="s">
        <v>22</v>
      </c>
      <c r="AY199" s="158" t="s">
        <v>192</v>
      </c>
    </row>
    <row r="200" spans="2:65" s="11" customFormat="1" ht="22.8" customHeight="1" x14ac:dyDescent="0.25">
      <c r="B200" s="121"/>
      <c r="D200" s="122" t="s">
        <v>79</v>
      </c>
      <c r="E200" s="131" t="s">
        <v>243</v>
      </c>
      <c r="F200" s="131" t="s">
        <v>8638</v>
      </c>
      <c r="I200" s="124"/>
      <c r="J200" s="132">
        <f>BK200</f>
        <v>0</v>
      </c>
      <c r="L200" s="121"/>
      <c r="M200" s="126"/>
      <c r="P200" s="127">
        <f>SUM(P201:P214)</f>
        <v>0</v>
      </c>
      <c r="R200" s="127">
        <f>SUM(R201:R214)</f>
        <v>26.544799999999999</v>
      </c>
      <c r="T200" s="128">
        <f>SUM(T201:T214)</f>
        <v>0</v>
      </c>
      <c r="AR200" s="122" t="s">
        <v>22</v>
      </c>
      <c r="AT200" s="129" t="s">
        <v>79</v>
      </c>
      <c r="AU200" s="129" t="s">
        <v>22</v>
      </c>
      <c r="AY200" s="122" t="s">
        <v>192</v>
      </c>
      <c r="BK200" s="130">
        <f>SUM(BK201:BK214)</f>
        <v>0</v>
      </c>
    </row>
    <row r="201" spans="2:65" s="1" customFormat="1" ht="16.5" customHeight="1" x14ac:dyDescent="0.2">
      <c r="B201" s="33"/>
      <c r="C201" s="133" t="s">
        <v>527</v>
      </c>
      <c r="D201" s="133" t="s">
        <v>194</v>
      </c>
      <c r="E201" s="134" t="s">
        <v>8639</v>
      </c>
      <c r="F201" s="135" t="s">
        <v>8640</v>
      </c>
      <c r="G201" s="136" t="s">
        <v>234</v>
      </c>
      <c r="H201" s="137">
        <v>15.5</v>
      </c>
      <c r="I201" s="138"/>
      <c r="J201" s="139">
        <f>ROUND(I201*H201,2)</f>
        <v>0</v>
      </c>
      <c r="K201" s="135" t="s">
        <v>198</v>
      </c>
      <c r="L201" s="33"/>
      <c r="M201" s="140" t="s">
        <v>20</v>
      </c>
      <c r="N201" s="141" t="s">
        <v>51</v>
      </c>
      <c r="P201" s="142">
        <f>O201*H201</f>
        <v>0</v>
      </c>
      <c r="Q201" s="142">
        <v>0.378</v>
      </c>
      <c r="R201" s="142">
        <f>Q201*H201</f>
        <v>5.859</v>
      </c>
      <c r="S201" s="142">
        <v>0</v>
      </c>
      <c r="T201" s="143">
        <f>S201*H201</f>
        <v>0</v>
      </c>
      <c r="AR201" s="144" t="s">
        <v>199</v>
      </c>
      <c r="AT201" s="144" t="s">
        <v>194</v>
      </c>
      <c r="AU201" s="144" t="s">
        <v>89</v>
      </c>
      <c r="AY201" s="18" t="s">
        <v>192</v>
      </c>
      <c r="BE201" s="145">
        <f>IF(N201="základní",J201,0)</f>
        <v>0</v>
      </c>
      <c r="BF201" s="145">
        <f>IF(N201="snížená",J201,0)</f>
        <v>0</v>
      </c>
      <c r="BG201" s="145">
        <f>IF(N201="zákl. přenesená",J201,0)</f>
        <v>0</v>
      </c>
      <c r="BH201" s="145">
        <f>IF(N201="sníž. přenesená",J201,0)</f>
        <v>0</v>
      </c>
      <c r="BI201" s="145">
        <f>IF(N201="nulová",J201,0)</f>
        <v>0</v>
      </c>
      <c r="BJ201" s="18" t="s">
        <v>22</v>
      </c>
      <c r="BK201" s="145">
        <f>ROUND(I201*H201,2)</f>
        <v>0</v>
      </c>
      <c r="BL201" s="18" t="s">
        <v>199</v>
      </c>
      <c r="BM201" s="144" t="s">
        <v>8641</v>
      </c>
    </row>
    <row r="202" spans="2:65" s="1" customFormat="1" ht="10.199999999999999" x14ac:dyDescent="0.2">
      <c r="B202" s="33"/>
      <c r="D202" s="146" t="s">
        <v>201</v>
      </c>
      <c r="F202" s="147" t="s">
        <v>8642</v>
      </c>
      <c r="I202" s="148"/>
      <c r="L202" s="33"/>
      <c r="M202" s="149"/>
      <c r="T202" s="54"/>
      <c r="AT202" s="18" t="s">
        <v>201</v>
      </c>
      <c r="AU202" s="18" t="s">
        <v>89</v>
      </c>
    </row>
    <row r="203" spans="2:65" s="13" customFormat="1" ht="10.199999999999999" x14ac:dyDescent="0.2">
      <c r="B203" s="157"/>
      <c r="D203" s="151" t="s">
        <v>203</v>
      </c>
      <c r="E203" s="158" t="s">
        <v>20</v>
      </c>
      <c r="F203" s="159" t="s">
        <v>8643</v>
      </c>
      <c r="H203" s="160">
        <v>15.5</v>
      </c>
      <c r="I203" s="161"/>
      <c r="L203" s="157"/>
      <c r="M203" s="162"/>
      <c r="T203" s="163"/>
      <c r="AT203" s="158" t="s">
        <v>203</v>
      </c>
      <c r="AU203" s="158" t="s">
        <v>89</v>
      </c>
      <c r="AV203" s="13" t="s">
        <v>89</v>
      </c>
      <c r="AW203" s="13" t="s">
        <v>39</v>
      </c>
      <c r="AX203" s="13" t="s">
        <v>22</v>
      </c>
      <c r="AY203" s="158" t="s">
        <v>192</v>
      </c>
    </row>
    <row r="204" spans="2:65" s="1" customFormat="1" ht="16.5" customHeight="1" x14ac:dyDescent="0.2">
      <c r="B204" s="33"/>
      <c r="C204" s="133" t="s">
        <v>533</v>
      </c>
      <c r="D204" s="133" t="s">
        <v>194</v>
      </c>
      <c r="E204" s="134" t="s">
        <v>8644</v>
      </c>
      <c r="F204" s="135" t="s">
        <v>8645</v>
      </c>
      <c r="G204" s="136" t="s">
        <v>234</v>
      </c>
      <c r="H204" s="137">
        <v>9</v>
      </c>
      <c r="I204" s="138"/>
      <c r="J204" s="139">
        <f>ROUND(I204*H204,2)</f>
        <v>0</v>
      </c>
      <c r="K204" s="135" t="s">
        <v>198</v>
      </c>
      <c r="L204" s="33"/>
      <c r="M204" s="140" t="s">
        <v>20</v>
      </c>
      <c r="N204" s="141" t="s">
        <v>51</v>
      </c>
      <c r="P204" s="142">
        <f>O204*H204</f>
        <v>0</v>
      </c>
      <c r="Q204" s="142">
        <v>0.28270000000000001</v>
      </c>
      <c r="R204" s="142">
        <f>Q204*H204</f>
        <v>2.5443000000000002</v>
      </c>
      <c r="S204" s="142">
        <v>0</v>
      </c>
      <c r="T204" s="143">
        <f>S204*H204</f>
        <v>0</v>
      </c>
      <c r="AR204" s="144" t="s">
        <v>199</v>
      </c>
      <c r="AT204" s="144" t="s">
        <v>194</v>
      </c>
      <c r="AU204" s="144" t="s">
        <v>89</v>
      </c>
      <c r="AY204" s="18" t="s">
        <v>192</v>
      </c>
      <c r="BE204" s="145">
        <f>IF(N204="základní",J204,0)</f>
        <v>0</v>
      </c>
      <c r="BF204" s="145">
        <f>IF(N204="snížená",J204,0)</f>
        <v>0</v>
      </c>
      <c r="BG204" s="145">
        <f>IF(N204="zákl. přenesená",J204,0)</f>
        <v>0</v>
      </c>
      <c r="BH204" s="145">
        <f>IF(N204="sníž. přenesená",J204,0)</f>
        <v>0</v>
      </c>
      <c r="BI204" s="145">
        <f>IF(N204="nulová",J204,0)</f>
        <v>0</v>
      </c>
      <c r="BJ204" s="18" t="s">
        <v>22</v>
      </c>
      <c r="BK204" s="145">
        <f>ROUND(I204*H204,2)</f>
        <v>0</v>
      </c>
      <c r="BL204" s="18" t="s">
        <v>199</v>
      </c>
      <c r="BM204" s="144" t="s">
        <v>8646</v>
      </c>
    </row>
    <row r="205" spans="2:65" s="1" customFormat="1" ht="10.199999999999999" x14ac:dyDescent="0.2">
      <c r="B205" s="33"/>
      <c r="D205" s="146" t="s">
        <v>201</v>
      </c>
      <c r="F205" s="147" t="s">
        <v>8647</v>
      </c>
      <c r="I205" s="148"/>
      <c r="L205" s="33"/>
      <c r="M205" s="149"/>
      <c r="T205" s="54"/>
      <c r="AT205" s="18" t="s">
        <v>201</v>
      </c>
      <c r="AU205" s="18" t="s">
        <v>89</v>
      </c>
    </row>
    <row r="206" spans="2:65" s="13" customFormat="1" ht="10.199999999999999" x14ac:dyDescent="0.2">
      <c r="B206" s="157"/>
      <c r="D206" s="151" t="s">
        <v>203</v>
      </c>
      <c r="E206" s="158" t="s">
        <v>20</v>
      </c>
      <c r="F206" s="159" t="s">
        <v>8506</v>
      </c>
      <c r="H206" s="160">
        <v>9</v>
      </c>
      <c r="I206" s="161"/>
      <c r="L206" s="157"/>
      <c r="M206" s="162"/>
      <c r="T206" s="163"/>
      <c r="AT206" s="158" t="s">
        <v>203</v>
      </c>
      <c r="AU206" s="158" t="s">
        <v>89</v>
      </c>
      <c r="AV206" s="13" t="s">
        <v>89</v>
      </c>
      <c r="AW206" s="13" t="s">
        <v>39</v>
      </c>
      <c r="AX206" s="13" t="s">
        <v>22</v>
      </c>
      <c r="AY206" s="158" t="s">
        <v>192</v>
      </c>
    </row>
    <row r="207" spans="2:65" s="1" customFormat="1" ht="16.5" customHeight="1" x14ac:dyDescent="0.2">
      <c r="B207" s="33"/>
      <c r="C207" s="133" t="s">
        <v>539</v>
      </c>
      <c r="D207" s="133" t="s">
        <v>194</v>
      </c>
      <c r="E207" s="134" t="s">
        <v>4245</v>
      </c>
      <c r="F207" s="135" t="s">
        <v>8648</v>
      </c>
      <c r="G207" s="136" t="s">
        <v>234</v>
      </c>
      <c r="H207" s="137">
        <v>75</v>
      </c>
      <c r="I207" s="138"/>
      <c r="J207" s="139">
        <f>ROUND(I207*H207,2)</f>
        <v>0</v>
      </c>
      <c r="K207" s="135" t="s">
        <v>198</v>
      </c>
      <c r="L207" s="33"/>
      <c r="M207" s="140" t="s">
        <v>20</v>
      </c>
      <c r="N207" s="141" t="s">
        <v>51</v>
      </c>
      <c r="P207" s="142">
        <f>O207*H207</f>
        <v>0</v>
      </c>
      <c r="Q207" s="142">
        <v>0.1837</v>
      </c>
      <c r="R207" s="142">
        <f>Q207*H207</f>
        <v>13.7775</v>
      </c>
      <c r="S207" s="142">
        <v>0</v>
      </c>
      <c r="T207" s="143">
        <f>S207*H207</f>
        <v>0</v>
      </c>
      <c r="AR207" s="144" t="s">
        <v>199</v>
      </c>
      <c r="AT207" s="144" t="s">
        <v>194</v>
      </c>
      <c r="AU207" s="144" t="s">
        <v>89</v>
      </c>
      <c r="AY207" s="18" t="s">
        <v>192</v>
      </c>
      <c r="BE207" s="145">
        <f>IF(N207="základní",J207,0)</f>
        <v>0</v>
      </c>
      <c r="BF207" s="145">
        <f>IF(N207="snížená",J207,0)</f>
        <v>0</v>
      </c>
      <c r="BG207" s="145">
        <f>IF(N207="zákl. přenesená",J207,0)</f>
        <v>0</v>
      </c>
      <c r="BH207" s="145">
        <f>IF(N207="sníž. přenesená",J207,0)</f>
        <v>0</v>
      </c>
      <c r="BI207" s="145">
        <f>IF(N207="nulová",J207,0)</f>
        <v>0</v>
      </c>
      <c r="BJ207" s="18" t="s">
        <v>22</v>
      </c>
      <c r="BK207" s="145">
        <f>ROUND(I207*H207,2)</f>
        <v>0</v>
      </c>
      <c r="BL207" s="18" t="s">
        <v>199</v>
      </c>
      <c r="BM207" s="144" t="s">
        <v>8649</v>
      </c>
    </row>
    <row r="208" spans="2:65" s="1" customFormat="1" ht="10.199999999999999" x14ac:dyDescent="0.2">
      <c r="B208" s="33"/>
      <c r="D208" s="146" t="s">
        <v>201</v>
      </c>
      <c r="F208" s="147" t="s">
        <v>4248</v>
      </c>
      <c r="I208" s="148"/>
      <c r="L208" s="33"/>
      <c r="M208" s="149"/>
      <c r="T208" s="54"/>
      <c r="AT208" s="18" t="s">
        <v>201</v>
      </c>
      <c r="AU208" s="18" t="s">
        <v>89</v>
      </c>
    </row>
    <row r="209" spans="2:65" s="13" customFormat="1" ht="10.199999999999999" x14ac:dyDescent="0.2">
      <c r="B209" s="157"/>
      <c r="D209" s="151" t="s">
        <v>203</v>
      </c>
      <c r="E209" s="158" t="s">
        <v>20</v>
      </c>
      <c r="F209" s="159" t="s">
        <v>8492</v>
      </c>
      <c r="H209" s="160">
        <v>75</v>
      </c>
      <c r="I209" s="161"/>
      <c r="L209" s="157"/>
      <c r="M209" s="162"/>
      <c r="T209" s="163"/>
      <c r="AT209" s="158" t="s">
        <v>203</v>
      </c>
      <c r="AU209" s="158" t="s">
        <v>89</v>
      </c>
      <c r="AV209" s="13" t="s">
        <v>89</v>
      </c>
      <c r="AW209" s="13" t="s">
        <v>39</v>
      </c>
      <c r="AX209" s="13" t="s">
        <v>22</v>
      </c>
      <c r="AY209" s="158" t="s">
        <v>192</v>
      </c>
    </row>
    <row r="210" spans="2:65" s="1" customFormat="1" ht="16.5" customHeight="1" x14ac:dyDescent="0.2">
      <c r="B210" s="33"/>
      <c r="C210" s="185" t="s">
        <v>545</v>
      </c>
      <c r="D210" s="185" t="s">
        <v>1615</v>
      </c>
      <c r="E210" s="186" t="s">
        <v>8650</v>
      </c>
      <c r="F210" s="187" t="s">
        <v>8651</v>
      </c>
      <c r="G210" s="188" t="s">
        <v>898</v>
      </c>
      <c r="H210" s="189">
        <v>1.5</v>
      </c>
      <c r="I210" s="190"/>
      <c r="J210" s="191">
        <f>ROUND(I210*H210,2)</f>
        <v>0</v>
      </c>
      <c r="K210" s="187" t="s">
        <v>20</v>
      </c>
      <c r="L210" s="192"/>
      <c r="M210" s="193" t="s">
        <v>20</v>
      </c>
      <c r="N210" s="194" t="s">
        <v>51</v>
      </c>
      <c r="P210" s="142">
        <f>O210*H210</f>
        <v>0</v>
      </c>
      <c r="Q210" s="142">
        <v>1</v>
      </c>
      <c r="R210" s="142">
        <f>Q210*H210</f>
        <v>1.5</v>
      </c>
      <c r="S210" s="142">
        <v>0</v>
      </c>
      <c r="T210" s="143">
        <f>S210*H210</f>
        <v>0</v>
      </c>
      <c r="AR210" s="144" t="s">
        <v>266</v>
      </c>
      <c r="AT210" s="144" t="s">
        <v>1615</v>
      </c>
      <c r="AU210" s="144" t="s">
        <v>89</v>
      </c>
      <c r="AY210" s="18" t="s">
        <v>192</v>
      </c>
      <c r="BE210" s="145">
        <f>IF(N210="základní",J210,0)</f>
        <v>0</v>
      </c>
      <c r="BF210" s="145">
        <f>IF(N210="snížená",J210,0)</f>
        <v>0</v>
      </c>
      <c r="BG210" s="145">
        <f>IF(N210="zákl. přenesená",J210,0)</f>
        <v>0</v>
      </c>
      <c r="BH210" s="145">
        <f>IF(N210="sníž. přenesená",J210,0)</f>
        <v>0</v>
      </c>
      <c r="BI210" s="145">
        <f>IF(N210="nulová",J210,0)</f>
        <v>0</v>
      </c>
      <c r="BJ210" s="18" t="s">
        <v>22</v>
      </c>
      <c r="BK210" s="145">
        <f>ROUND(I210*H210,2)</f>
        <v>0</v>
      </c>
      <c r="BL210" s="18" t="s">
        <v>199</v>
      </c>
      <c r="BM210" s="144" t="s">
        <v>8652</v>
      </c>
    </row>
    <row r="211" spans="2:65" s="1" customFormat="1" ht="16.5" customHeight="1" x14ac:dyDescent="0.2">
      <c r="B211" s="33"/>
      <c r="C211" s="133" t="s">
        <v>554</v>
      </c>
      <c r="D211" s="133" t="s">
        <v>194</v>
      </c>
      <c r="E211" s="134" t="s">
        <v>8653</v>
      </c>
      <c r="F211" s="135" t="s">
        <v>8654</v>
      </c>
      <c r="G211" s="136" t="s">
        <v>234</v>
      </c>
      <c r="H211" s="137">
        <v>16</v>
      </c>
      <c r="I211" s="138"/>
      <c r="J211" s="139">
        <f>ROUND(I211*H211,2)</f>
        <v>0</v>
      </c>
      <c r="K211" s="135" t="s">
        <v>198</v>
      </c>
      <c r="L211" s="33"/>
      <c r="M211" s="140" t="s">
        <v>20</v>
      </c>
      <c r="N211" s="141" t="s">
        <v>51</v>
      </c>
      <c r="P211" s="142">
        <f>O211*H211</f>
        <v>0</v>
      </c>
      <c r="Q211" s="142">
        <v>0.16700000000000001</v>
      </c>
      <c r="R211" s="142">
        <f>Q211*H211</f>
        <v>2.6720000000000002</v>
      </c>
      <c r="S211" s="142">
        <v>0</v>
      </c>
      <c r="T211" s="143">
        <f>S211*H211</f>
        <v>0</v>
      </c>
      <c r="AR211" s="144" t="s">
        <v>199</v>
      </c>
      <c r="AT211" s="144" t="s">
        <v>194</v>
      </c>
      <c r="AU211" s="144" t="s">
        <v>89</v>
      </c>
      <c r="AY211" s="18" t="s">
        <v>192</v>
      </c>
      <c r="BE211" s="145">
        <f>IF(N211="základní",J211,0)</f>
        <v>0</v>
      </c>
      <c r="BF211" s="145">
        <f>IF(N211="snížená",J211,0)</f>
        <v>0</v>
      </c>
      <c r="BG211" s="145">
        <f>IF(N211="zákl. přenesená",J211,0)</f>
        <v>0</v>
      </c>
      <c r="BH211" s="145">
        <f>IF(N211="sníž. přenesená",J211,0)</f>
        <v>0</v>
      </c>
      <c r="BI211" s="145">
        <f>IF(N211="nulová",J211,0)</f>
        <v>0</v>
      </c>
      <c r="BJ211" s="18" t="s">
        <v>22</v>
      </c>
      <c r="BK211" s="145">
        <f>ROUND(I211*H211,2)</f>
        <v>0</v>
      </c>
      <c r="BL211" s="18" t="s">
        <v>199</v>
      </c>
      <c r="BM211" s="144" t="s">
        <v>8655</v>
      </c>
    </row>
    <row r="212" spans="2:65" s="1" customFormat="1" ht="10.199999999999999" x14ac:dyDescent="0.2">
      <c r="B212" s="33"/>
      <c r="D212" s="146" t="s">
        <v>201</v>
      </c>
      <c r="F212" s="147" t="s">
        <v>8656</v>
      </c>
      <c r="I212" s="148"/>
      <c r="L212" s="33"/>
      <c r="M212" s="149"/>
      <c r="T212" s="54"/>
      <c r="AT212" s="18" t="s">
        <v>201</v>
      </c>
      <c r="AU212" s="18" t="s">
        <v>89</v>
      </c>
    </row>
    <row r="213" spans="2:65" s="13" customFormat="1" ht="10.199999999999999" x14ac:dyDescent="0.2">
      <c r="B213" s="157"/>
      <c r="D213" s="151" t="s">
        <v>203</v>
      </c>
      <c r="E213" s="158" t="s">
        <v>20</v>
      </c>
      <c r="F213" s="159" t="s">
        <v>8487</v>
      </c>
      <c r="H213" s="160">
        <v>16</v>
      </c>
      <c r="I213" s="161"/>
      <c r="L213" s="157"/>
      <c r="M213" s="162"/>
      <c r="T213" s="163"/>
      <c r="AT213" s="158" t="s">
        <v>203</v>
      </c>
      <c r="AU213" s="158" t="s">
        <v>89</v>
      </c>
      <c r="AV213" s="13" t="s">
        <v>89</v>
      </c>
      <c r="AW213" s="13" t="s">
        <v>39</v>
      </c>
      <c r="AX213" s="13" t="s">
        <v>22</v>
      </c>
      <c r="AY213" s="158" t="s">
        <v>192</v>
      </c>
    </row>
    <row r="214" spans="2:65" s="1" customFormat="1" ht="16.5" customHeight="1" x14ac:dyDescent="0.2">
      <c r="B214" s="33"/>
      <c r="C214" s="185" t="s">
        <v>560</v>
      </c>
      <c r="D214" s="185" t="s">
        <v>1615</v>
      </c>
      <c r="E214" s="186" t="s">
        <v>8657</v>
      </c>
      <c r="F214" s="187" t="s">
        <v>8658</v>
      </c>
      <c r="G214" s="188" t="s">
        <v>898</v>
      </c>
      <c r="H214" s="189">
        <v>0.192</v>
      </c>
      <c r="I214" s="190"/>
      <c r="J214" s="191">
        <f>ROUND(I214*H214,2)</f>
        <v>0</v>
      </c>
      <c r="K214" s="187" t="s">
        <v>20</v>
      </c>
      <c r="L214" s="192"/>
      <c r="M214" s="193" t="s">
        <v>20</v>
      </c>
      <c r="N214" s="194" t="s">
        <v>51</v>
      </c>
      <c r="P214" s="142">
        <f>O214*H214</f>
        <v>0</v>
      </c>
      <c r="Q214" s="142">
        <v>1</v>
      </c>
      <c r="R214" s="142">
        <f>Q214*H214</f>
        <v>0.192</v>
      </c>
      <c r="S214" s="142">
        <v>0</v>
      </c>
      <c r="T214" s="143">
        <f>S214*H214</f>
        <v>0</v>
      </c>
      <c r="AR214" s="144" t="s">
        <v>266</v>
      </c>
      <c r="AT214" s="144" t="s">
        <v>1615</v>
      </c>
      <c r="AU214" s="144" t="s">
        <v>89</v>
      </c>
      <c r="AY214" s="18" t="s">
        <v>192</v>
      </c>
      <c r="BE214" s="145">
        <f>IF(N214="základní",J214,0)</f>
        <v>0</v>
      </c>
      <c r="BF214" s="145">
        <f>IF(N214="snížená",J214,0)</f>
        <v>0</v>
      </c>
      <c r="BG214" s="145">
        <f>IF(N214="zákl. přenesená",J214,0)</f>
        <v>0</v>
      </c>
      <c r="BH214" s="145">
        <f>IF(N214="sníž. přenesená",J214,0)</f>
        <v>0</v>
      </c>
      <c r="BI214" s="145">
        <f>IF(N214="nulová",J214,0)</f>
        <v>0</v>
      </c>
      <c r="BJ214" s="18" t="s">
        <v>22</v>
      </c>
      <c r="BK214" s="145">
        <f>ROUND(I214*H214,2)</f>
        <v>0</v>
      </c>
      <c r="BL214" s="18" t="s">
        <v>199</v>
      </c>
      <c r="BM214" s="144" t="s">
        <v>8659</v>
      </c>
    </row>
    <row r="215" spans="2:65" s="11" customFormat="1" ht="22.8" customHeight="1" x14ac:dyDescent="0.25">
      <c r="B215" s="121"/>
      <c r="D215" s="122" t="s">
        <v>79</v>
      </c>
      <c r="E215" s="131" t="s">
        <v>266</v>
      </c>
      <c r="F215" s="131" t="s">
        <v>8660</v>
      </c>
      <c r="I215" s="124"/>
      <c r="J215" s="132">
        <f>BK215</f>
        <v>0</v>
      </c>
      <c r="L215" s="121"/>
      <c r="M215" s="126"/>
      <c r="P215" s="127">
        <f>SUM(P216:P244)</f>
        <v>0</v>
      </c>
      <c r="R215" s="127">
        <f>SUM(R216:R244)</f>
        <v>1.357726</v>
      </c>
      <c r="T215" s="128">
        <f>SUM(T216:T244)</f>
        <v>0.4</v>
      </c>
      <c r="AR215" s="122" t="s">
        <v>22</v>
      </c>
      <c r="AT215" s="129" t="s">
        <v>79</v>
      </c>
      <c r="AU215" s="129" t="s">
        <v>22</v>
      </c>
      <c r="AY215" s="122" t="s">
        <v>192</v>
      </c>
      <c r="BK215" s="130">
        <f>SUM(BK216:BK244)</f>
        <v>0</v>
      </c>
    </row>
    <row r="216" spans="2:65" s="1" customFormat="1" ht="21.75" customHeight="1" x14ac:dyDescent="0.2">
      <c r="B216" s="33"/>
      <c r="C216" s="133" t="s">
        <v>566</v>
      </c>
      <c r="D216" s="133" t="s">
        <v>194</v>
      </c>
      <c r="E216" s="134" t="s">
        <v>8661</v>
      </c>
      <c r="F216" s="135" t="s">
        <v>8662</v>
      </c>
      <c r="G216" s="136" t="s">
        <v>269</v>
      </c>
      <c r="H216" s="137">
        <v>13.8</v>
      </c>
      <c r="I216" s="138"/>
      <c r="J216" s="139">
        <f>ROUND(I216*H216,2)</f>
        <v>0</v>
      </c>
      <c r="K216" s="135" t="s">
        <v>198</v>
      </c>
      <c r="L216" s="33"/>
      <c r="M216" s="140" t="s">
        <v>20</v>
      </c>
      <c r="N216" s="141" t="s">
        <v>51</v>
      </c>
      <c r="P216" s="142">
        <f>O216*H216</f>
        <v>0</v>
      </c>
      <c r="Q216" s="142">
        <v>3.0000000000000001E-5</v>
      </c>
      <c r="R216" s="142">
        <f>Q216*H216</f>
        <v>4.1400000000000003E-4</v>
      </c>
      <c r="S216" s="142">
        <v>0</v>
      </c>
      <c r="T216" s="143">
        <f>S216*H216</f>
        <v>0</v>
      </c>
      <c r="AR216" s="144" t="s">
        <v>199</v>
      </c>
      <c r="AT216" s="144" t="s">
        <v>194</v>
      </c>
      <c r="AU216" s="144" t="s">
        <v>89</v>
      </c>
      <c r="AY216" s="18" t="s">
        <v>192</v>
      </c>
      <c r="BE216" s="145">
        <f>IF(N216="základní",J216,0)</f>
        <v>0</v>
      </c>
      <c r="BF216" s="145">
        <f>IF(N216="snížená",J216,0)</f>
        <v>0</v>
      </c>
      <c r="BG216" s="145">
        <f>IF(N216="zákl. přenesená",J216,0)</f>
        <v>0</v>
      </c>
      <c r="BH216" s="145">
        <f>IF(N216="sníž. přenesená",J216,0)</f>
        <v>0</v>
      </c>
      <c r="BI216" s="145">
        <f>IF(N216="nulová",J216,0)</f>
        <v>0</v>
      </c>
      <c r="BJ216" s="18" t="s">
        <v>22</v>
      </c>
      <c r="BK216" s="145">
        <f>ROUND(I216*H216,2)</f>
        <v>0</v>
      </c>
      <c r="BL216" s="18" t="s">
        <v>199</v>
      </c>
      <c r="BM216" s="144" t="s">
        <v>8663</v>
      </c>
    </row>
    <row r="217" spans="2:65" s="1" customFormat="1" ht="10.199999999999999" x14ac:dyDescent="0.2">
      <c r="B217" s="33"/>
      <c r="D217" s="146" t="s">
        <v>201</v>
      </c>
      <c r="F217" s="147" t="s">
        <v>8664</v>
      </c>
      <c r="I217" s="148"/>
      <c r="L217" s="33"/>
      <c r="M217" s="149"/>
      <c r="T217" s="54"/>
      <c r="AT217" s="18" t="s">
        <v>201</v>
      </c>
      <c r="AU217" s="18" t="s">
        <v>89</v>
      </c>
    </row>
    <row r="218" spans="2:65" s="13" customFormat="1" ht="10.199999999999999" x14ac:dyDescent="0.2">
      <c r="B218" s="157"/>
      <c r="D218" s="151" t="s">
        <v>203</v>
      </c>
      <c r="E218" s="158" t="s">
        <v>20</v>
      </c>
      <c r="F218" s="159" t="s">
        <v>8665</v>
      </c>
      <c r="H218" s="160">
        <v>13.8</v>
      </c>
      <c r="I218" s="161"/>
      <c r="L218" s="157"/>
      <c r="M218" s="162"/>
      <c r="T218" s="163"/>
      <c r="AT218" s="158" t="s">
        <v>203</v>
      </c>
      <c r="AU218" s="158" t="s">
        <v>89</v>
      </c>
      <c r="AV218" s="13" t="s">
        <v>89</v>
      </c>
      <c r="AW218" s="13" t="s">
        <v>39</v>
      </c>
      <c r="AX218" s="13" t="s">
        <v>22</v>
      </c>
      <c r="AY218" s="158" t="s">
        <v>192</v>
      </c>
    </row>
    <row r="219" spans="2:65" s="1" customFormat="1" ht="16.5" customHeight="1" x14ac:dyDescent="0.2">
      <c r="B219" s="33"/>
      <c r="C219" s="185" t="s">
        <v>573</v>
      </c>
      <c r="D219" s="185" t="s">
        <v>1615</v>
      </c>
      <c r="E219" s="186" t="s">
        <v>8666</v>
      </c>
      <c r="F219" s="187" t="s">
        <v>8667</v>
      </c>
      <c r="G219" s="188" t="s">
        <v>269</v>
      </c>
      <c r="H219" s="189">
        <v>14.007</v>
      </c>
      <c r="I219" s="190"/>
      <c r="J219" s="191">
        <f>ROUND(I219*H219,2)</f>
        <v>0</v>
      </c>
      <c r="K219" s="187" t="s">
        <v>198</v>
      </c>
      <c r="L219" s="192"/>
      <c r="M219" s="193" t="s">
        <v>20</v>
      </c>
      <c r="N219" s="194" t="s">
        <v>51</v>
      </c>
      <c r="P219" s="142">
        <f>O219*H219</f>
        <v>0</v>
      </c>
      <c r="Q219" s="142">
        <v>2.4E-2</v>
      </c>
      <c r="R219" s="142">
        <f>Q219*H219</f>
        <v>0.33616800000000002</v>
      </c>
      <c r="S219" s="142">
        <v>0</v>
      </c>
      <c r="T219" s="143">
        <f>S219*H219</f>
        <v>0</v>
      </c>
      <c r="AR219" s="144" t="s">
        <v>266</v>
      </c>
      <c r="AT219" s="144" t="s">
        <v>1615</v>
      </c>
      <c r="AU219" s="144" t="s">
        <v>89</v>
      </c>
      <c r="AY219" s="18" t="s">
        <v>192</v>
      </c>
      <c r="BE219" s="145">
        <f>IF(N219="základní",J219,0)</f>
        <v>0</v>
      </c>
      <c r="BF219" s="145">
        <f>IF(N219="snížená",J219,0)</f>
        <v>0</v>
      </c>
      <c r="BG219" s="145">
        <f>IF(N219="zákl. přenesená",J219,0)</f>
        <v>0</v>
      </c>
      <c r="BH219" s="145">
        <f>IF(N219="sníž. přenesená",J219,0)</f>
        <v>0</v>
      </c>
      <c r="BI219" s="145">
        <f>IF(N219="nulová",J219,0)</f>
        <v>0</v>
      </c>
      <c r="BJ219" s="18" t="s">
        <v>22</v>
      </c>
      <c r="BK219" s="145">
        <f>ROUND(I219*H219,2)</f>
        <v>0</v>
      </c>
      <c r="BL219" s="18" t="s">
        <v>199</v>
      </c>
      <c r="BM219" s="144" t="s">
        <v>8668</v>
      </c>
    </row>
    <row r="220" spans="2:65" s="1" customFormat="1" ht="21.75" customHeight="1" x14ac:dyDescent="0.2">
      <c r="B220" s="33"/>
      <c r="C220" s="133" t="s">
        <v>580</v>
      </c>
      <c r="D220" s="133" t="s">
        <v>194</v>
      </c>
      <c r="E220" s="134" t="s">
        <v>8669</v>
      </c>
      <c r="F220" s="135" t="s">
        <v>8670</v>
      </c>
      <c r="G220" s="136" t="s">
        <v>487</v>
      </c>
      <c r="H220" s="137">
        <v>2</v>
      </c>
      <c r="I220" s="138"/>
      <c r="J220" s="139">
        <f>ROUND(I220*H220,2)</f>
        <v>0</v>
      </c>
      <c r="K220" s="135" t="s">
        <v>198</v>
      </c>
      <c r="L220" s="33"/>
      <c r="M220" s="140" t="s">
        <v>20</v>
      </c>
      <c r="N220" s="141" t="s">
        <v>51</v>
      </c>
      <c r="P220" s="142">
        <f>O220*H220</f>
        <v>0</v>
      </c>
      <c r="Q220" s="142">
        <v>8.4999999999999995E-4</v>
      </c>
      <c r="R220" s="142">
        <f>Q220*H220</f>
        <v>1.6999999999999999E-3</v>
      </c>
      <c r="S220" s="142">
        <v>0</v>
      </c>
      <c r="T220" s="143">
        <f>S220*H220</f>
        <v>0</v>
      </c>
      <c r="AR220" s="144" t="s">
        <v>199</v>
      </c>
      <c r="AT220" s="144" t="s">
        <v>194</v>
      </c>
      <c r="AU220" s="144" t="s">
        <v>89</v>
      </c>
      <c r="AY220" s="18" t="s">
        <v>192</v>
      </c>
      <c r="BE220" s="145">
        <f>IF(N220="základní",J220,0)</f>
        <v>0</v>
      </c>
      <c r="BF220" s="145">
        <f>IF(N220="snížená",J220,0)</f>
        <v>0</v>
      </c>
      <c r="BG220" s="145">
        <f>IF(N220="zákl. přenesená",J220,0)</f>
        <v>0</v>
      </c>
      <c r="BH220" s="145">
        <f>IF(N220="sníž. přenesená",J220,0)</f>
        <v>0</v>
      </c>
      <c r="BI220" s="145">
        <f>IF(N220="nulová",J220,0)</f>
        <v>0</v>
      </c>
      <c r="BJ220" s="18" t="s">
        <v>22</v>
      </c>
      <c r="BK220" s="145">
        <f>ROUND(I220*H220,2)</f>
        <v>0</v>
      </c>
      <c r="BL220" s="18" t="s">
        <v>199</v>
      </c>
      <c r="BM220" s="144" t="s">
        <v>8671</v>
      </c>
    </row>
    <row r="221" spans="2:65" s="1" customFormat="1" ht="10.199999999999999" x14ac:dyDescent="0.2">
      <c r="B221" s="33"/>
      <c r="D221" s="146" t="s">
        <v>201</v>
      </c>
      <c r="F221" s="147" t="s">
        <v>8672</v>
      </c>
      <c r="I221" s="148"/>
      <c r="L221" s="33"/>
      <c r="M221" s="149"/>
      <c r="T221" s="54"/>
      <c r="AT221" s="18" t="s">
        <v>201</v>
      </c>
      <c r="AU221" s="18" t="s">
        <v>89</v>
      </c>
    </row>
    <row r="222" spans="2:65" s="1" customFormat="1" ht="16.5" customHeight="1" x14ac:dyDescent="0.2">
      <c r="B222" s="33"/>
      <c r="C222" s="133" t="s">
        <v>586</v>
      </c>
      <c r="D222" s="133" t="s">
        <v>194</v>
      </c>
      <c r="E222" s="134" t="s">
        <v>8673</v>
      </c>
      <c r="F222" s="135" t="s">
        <v>8674</v>
      </c>
      <c r="G222" s="136" t="s">
        <v>487</v>
      </c>
      <c r="H222" s="137">
        <v>2</v>
      </c>
      <c r="I222" s="138"/>
      <c r="J222" s="139">
        <f>ROUND(I222*H222,2)</f>
        <v>0</v>
      </c>
      <c r="K222" s="135" t="s">
        <v>198</v>
      </c>
      <c r="L222" s="33"/>
      <c r="M222" s="140" t="s">
        <v>20</v>
      </c>
      <c r="N222" s="141" t="s">
        <v>51</v>
      </c>
      <c r="P222" s="142">
        <f>O222*H222</f>
        <v>0</v>
      </c>
      <c r="Q222" s="142">
        <v>1.2999999999999999E-4</v>
      </c>
      <c r="R222" s="142">
        <f>Q222*H222</f>
        <v>2.5999999999999998E-4</v>
      </c>
      <c r="S222" s="142">
        <v>0</v>
      </c>
      <c r="T222" s="143">
        <f>S222*H222</f>
        <v>0</v>
      </c>
      <c r="AR222" s="144" t="s">
        <v>199</v>
      </c>
      <c r="AT222" s="144" t="s">
        <v>194</v>
      </c>
      <c r="AU222" s="144" t="s">
        <v>89</v>
      </c>
      <c r="AY222" s="18" t="s">
        <v>192</v>
      </c>
      <c r="BE222" s="145">
        <f>IF(N222="základní",J222,0)</f>
        <v>0</v>
      </c>
      <c r="BF222" s="145">
        <f>IF(N222="snížená",J222,0)</f>
        <v>0</v>
      </c>
      <c r="BG222" s="145">
        <f>IF(N222="zákl. přenesená",J222,0)</f>
        <v>0</v>
      </c>
      <c r="BH222" s="145">
        <f>IF(N222="sníž. přenesená",J222,0)</f>
        <v>0</v>
      </c>
      <c r="BI222" s="145">
        <f>IF(N222="nulová",J222,0)</f>
        <v>0</v>
      </c>
      <c r="BJ222" s="18" t="s">
        <v>22</v>
      </c>
      <c r="BK222" s="145">
        <f>ROUND(I222*H222,2)</f>
        <v>0</v>
      </c>
      <c r="BL222" s="18" t="s">
        <v>199</v>
      </c>
      <c r="BM222" s="144" t="s">
        <v>8675</v>
      </c>
    </row>
    <row r="223" spans="2:65" s="1" customFormat="1" ht="10.199999999999999" x14ac:dyDescent="0.2">
      <c r="B223" s="33"/>
      <c r="D223" s="146" t="s">
        <v>201</v>
      </c>
      <c r="F223" s="147" t="s">
        <v>8676</v>
      </c>
      <c r="I223" s="148"/>
      <c r="L223" s="33"/>
      <c r="M223" s="149"/>
      <c r="T223" s="54"/>
      <c r="AT223" s="18" t="s">
        <v>201</v>
      </c>
      <c r="AU223" s="18" t="s">
        <v>89</v>
      </c>
    </row>
    <row r="224" spans="2:65" s="1" customFormat="1" ht="16.5" customHeight="1" x14ac:dyDescent="0.2">
      <c r="B224" s="33"/>
      <c r="C224" s="185" t="s">
        <v>592</v>
      </c>
      <c r="D224" s="185" t="s">
        <v>1615</v>
      </c>
      <c r="E224" s="186" t="s">
        <v>8677</v>
      </c>
      <c r="F224" s="187" t="s">
        <v>8678</v>
      </c>
      <c r="G224" s="188" t="s">
        <v>487</v>
      </c>
      <c r="H224" s="189">
        <v>2.0299999999999998</v>
      </c>
      <c r="I224" s="190"/>
      <c r="J224" s="191">
        <f>ROUND(I224*H224,2)</f>
        <v>0</v>
      </c>
      <c r="K224" s="187" t="s">
        <v>198</v>
      </c>
      <c r="L224" s="192"/>
      <c r="M224" s="193" t="s">
        <v>20</v>
      </c>
      <c r="N224" s="194" t="s">
        <v>51</v>
      </c>
      <c r="P224" s="142">
        <f>O224*H224</f>
        <v>0</v>
      </c>
      <c r="Q224" s="142">
        <v>1.7999999999999999E-2</v>
      </c>
      <c r="R224" s="142">
        <f>Q224*H224</f>
        <v>3.6539999999999996E-2</v>
      </c>
      <c r="S224" s="142">
        <v>0</v>
      </c>
      <c r="T224" s="143">
        <f>S224*H224</f>
        <v>0</v>
      </c>
      <c r="AR224" s="144" t="s">
        <v>266</v>
      </c>
      <c r="AT224" s="144" t="s">
        <v>1615</v>
      </c>
      <c r="AU224" s="144" t="s">
        <v>89</v>
      </c>
      <c r="AY224" s="18" t="s">
        <v>192</v>
      </c>
      <c r="BE224" s="145">
        <f>IF(N224="základní",J224,0)</f>
        <v>0</v>
      </c>
      <c r="BF224" s="145">
        <f>IF(N224="snížená",J224,0)</f>
        <v>0</v>
      </c>
      <c r="BG224" s="145">
        <f>IF(N224="zákl. přenesená",J224,0)</f>
        <v>0</v>
      </c>
      <c r="BH224" s="145">
        <f>IF(N224="sníž. přenesená",J224,0)</f>
        <v>0</v>
      </c>
      <c r="BI224" s="145">
        <f>IF(N224="nulová",J224,0)</f>
        <v>0</v>
      </c>
      <c r="BJ224" s="18" t="s">
        <v>22</v>
      </c>
      <c r="BK224" s="145">
        <f>ROUND(I224*H224,2)</f>
        <v>0</v>
      </c>
      <c r="BL224" s="18" t="s">
        <v>199</v>
      </c>
      <c r="BM224" s="144" t="s">
        <v>8679</v>
      </c>
    </row>
    <row r="225" spans="2:65" s="1" customFormat="1" ht="16.5" customHeight="1" x14ac:dyDescent="0.2">
      <c r="B225" s="33"/>
      <c r="C225" s="133" t="s">
        <v>598</v>
      </c>
      <c r="D225" s="133" t="s">
        <v>194</v>
      </c>
      <c r="E225" s="134" t="s">
        <v>8680</v>
      </c>
      <c r="F225" s="135" t="s">
        <v>8681</v>
      </c>
      <c r="G225" s="136" t="s">
        <v>487</v>
      </c>
      <c r="H225" s="137">
        <v>6</v>
      </c>
      <c r="I225" s="138"/>
      <c r="J225" s="139">
        <f>ROUND(I225*H225,2)</f>
        <v>0</v>
      </c>
      <c r="K225" s="135" t="s">
        <v>198</v>
      </c>
      <c r="L225" s="33"/>
      <c r="M225" s="140" t="s">
        <v>20</v>
      </c>
      <c r="N225" s="141" t="s">
        <v>51</v>
      </c>
      <c r="P225" s="142">
        <f>O225*H225</f>
        <v>0</v>
      </c>
      <c r="Q225" s="142">
        <v>6.9999999999999994E-5</v>
      </c>
      <c r="R225" s="142">
        <f>Q225*H225</f>
        <v>4.1999999999999996E-4</v>
      </c>
      <c r="S225" s="142">
        <v>0</v>
      </c>
      <c r="T225" s="143">
        <f>S225*H225</f>
        <v>0</v>
      </c>
      <c r="AR225" s="144" t="s">
        <v>199</v>
      </c>
      <c r="AT225" s="144" t="s">
        <v>194</v>
      </c>
      <c r="AU225" s="144" t="s">
        <v>89</v>
      </c>
      <c r="AY225" s="18" t="s">
        <v>192</v>
      </c>
      <c r="BE225" s="145">
        <f>IF(N225="základní",J225,0)</f>
        <v>0</v>
      </c>
      <c r="BF225" s="145">
        <f>IF(N225="snížená",J225,0)</f>
        <v>0</v>
      </c>
      <c r="BG225" s="145">
        <f>IF(N225="zákl. přenesená",J225,0)</f>
        <v>0</v>
      </c>
      <c r="BH225" s="145">
        <f>IF(N225="sníž. přenesená",J225,0)</f>
        <v>0</v>
      </c>
      <c r="BI225" s="145">
        <f>IF(N225="nulová",J225,0)</f>
        <v>0</v>
      </c>
      <c r="BJ225" s="18" t="s">
        <v>22</v>
      </c>
      <c r="BK225" s="145">
        <f>ROUND(I225*H225,2)</f>
        <v>0</v>
      </c>
      <c r="BL225" s="18" t="s">
        <v>199</v>
      </c>
      <c r="BM225" s="144" t="s">
        <v>8682</v>
      </c>
    </row>
    <row r="226" spans="2:65" s="1" customFormat="1" ht="10.199999999999999" x14ac:dyDescent="0.2">
      <c r="B226" s="33"/>
      <c r="D226" s="146" t="s">
        <v>201</v>
      </c>
      <c r="F226" s="147" t="s">
        <v>8683</v>
      </c>
      <c r="I226" s="148"/>
      <c r="L226" s="33"/>
      <c r="M226" s="149"/>
      <c r="T226" s="54"/>
      <c r="AT226" s="18" t="s">
        <v>201</v>
      </c>
      <c r="AU226" s="18" t="s">
        <v>89</v>
      </c>
    </row>
    <row r="227" spans="2:65" s="1" customFormat="1" ht="16.5" customHeight="1" x14ac:dyDescent="0.2">
      <c r="B227" s="33"/>
      <c r="C227" s="185" t="s">
        <v>615</v>
      </c>
      <c r="D227" s="185" t="s">
        <v>1615</v>
      </c>
      <c r="E227" s="186" t="s">
        <v>8684</v>
      </c>
      <c r="F227" s="187" t="s">
        <v>8685</v>
      </c>
      <c r="G227" s="188" t="s">
        <v>487</v>
      </c>
      <c r="H227" s="189">
        <v>4.0599999999999996</v>
      </c>
      <c r="I227" s="190"/>
      <c r="J227" s="191">
        <f>ROUND(I227*H227,2)</f>
        <v>0</v>
      </c>
      <c r="K227" s="187" t="s">
        <v>198</v>
      </c>
      <c r="L227" s="192"/>
      <c r="M227" s="193" t="s">
        <v>20</v>
      </c>
      <c r="N227" s="194" t="s">
        <v>51</v>
      </c>
      <c r="P227" s="142">
        <f>O227*H227</f>
        <v>0</v>
      </c>
      <c r="Q227" s="142">
        <v>0.03</v>
      </c>
      <c r="R227" s="142">
        <f>Q227*H227</f>
        <v>0.12179999999999998</v>
      </c>
      <c r="S227" s="142">
        <v>0</v>
      </c>
      <c r="T227" s="143">
        <f>S227*H227</f>
        <v>0</v>
      </c>
      <c r="AR227" s="144" t="s">
        <v>266</v>
      </c>
      <c r="AT227" s="144" t="s">
        <v>1615</v>
      </c>
      <c r="AU227" s="144" t="s">
        <v>89</v>
      </c>
      <c r="AY227" s="18" t="s">
        <v>192</v>
      </c>
      <c r="BE227" s="145">
        <f>IF(N227="základní",J227,0)</f>
        <v>0</v>
      </c>
      <c r="BF227" s="145">
        <f>IF(N227="snížená",J227,0)</f>
        <v>0</v>
      </c>
      <c r="BG227" s="145">
        <f>IF(N227="zákl. přenesená",J227,0)</f>
        <v>0</v>
      </c>
      <c r="BH227" s="145">
        <f>IF(N227="sníž. přenesená",J227,0)</f>
        <v>0</v>
      </c>
      <c r="BI227" s="145">
        <f>IF(N227="nulová",J227,0)</f>
        <v>0</v>
      </c>
      <c r="BJ227" s="18" t="s">
        <v>22</v>
      </c>
      <c r="BK227" s="145">
        <f>ROUND(I227*H227,2)</f>
        <v>0</v>
      </c>
      <c r="BL227" s="18" t="s">
        <v>199</v>
      </c>
      <c r="BM227" s="144" t="s">
        <v>8686</v>
      </c>
    </row>
    <row r="228" spans="2:65" s="1" customFormat="1" ht="16.5" customHeight="1" x14ac:dyDescent="0.2">
      <c r="B228" s="33"/>
      <c r="C228" s="185" t="s">
        <v>622</v>
      </c>
      <c r="D228" s="185" t="s">
        <v>1615</v>
      </c>
      <c r="E228" s="186" t="s">
        <v>8687</v>
      </c>
      <c r="F228" s="187" t="s">
        <v>8688</v>
      </c>
      <c r="G228" s="188" t="s">
        <v>487</v>
      </c>
      <c r="H228" s="189">
        <v>2.0299999999999998</v>
      </c>
      <c r="I228" s="190"/>
      <c r="J228" s="191">
        <f>ROUND(I228*H228,2)</f>
        <v>0</v>
      </c>
      <c r="K228" s="187" t="s">
        <v>198</v>
      </c>
      <c r="L228" s="192"/>
      <c r="M228" s="193" t="s">
        <v>20</v>
      </c>
      <c r="N228" s="194" t="s">
        <v>51</v>
      </c>
      <c r="P228" s="142">
        <f>O228*H228</f>
        <v>0</v>
      </c>
      <c r="Q228" s="142">
        <v>0.01</v>
      </c>
      <c r="R228" s="142">
        <f>Q228*H228</f>
        <v>2.0299999999999999E-2</v>
      </c>
      <c r="S228" s="142">
        <v>0</v>
      </c>
      <c r="T228" s="143">
        <f>S228*H228</f>
        <v>0</v>
      </c>
      <c r="AR228" s="144" t="s">
        <v>266</v>
      </c>
      <c r="AT228" s="144" t="s">
        <v>1615</v>
      </c>
      <c r="AU228" s="144" t="s">
        <v>89</v>
      </c>
      <c r="AY228" s="18" t="s">
        <v>192</v>
      </c>
      <c r="BE228" s="145">
        <f>IF(N228="základní",J228,0)</f>
        <v>0</v>
      </c>
      <c r="BF228" s="145">
        <f>IF(N228="snížená",J228,0)</f>
        <v>0</v>
      </c>
      <c r="BG228" s="145">
        <f>IF(N228="zákl. přenesená",J228,0)</f>
        <v>0</v>
      </c>
      <c r="BH228" s="145">
        <f>IF(N228="sníž. přenesená",J228,0)</f>
        <v>0</v>
      </c>
      <c r="BI228" s="145">
        <f>IF(N228="nulová",J228,0)</f>
        <v>0</v>
      </c>
      <c r="BJ228" s="18" t="s">
        <v>22</v>
      </c>
      <c r="BK228" s="145">
        <f>ROUND(I228*H228,2)</f>
        <v>0</v>
      </c>
      <c r="BL228" s="18" t="s">
        <v>199</v>
      </c>
      <c r="BM228" s="144" t="s">
        <v>8689</v>
      </c>
    </row>
    <row r="229" spans="2:65" s="1" customFormat="1" ht="16.5" customHeight="1" x14ac:dyDescent="0.2">
      <c r="B229" s="33"/>
      <c r="C229" s="133" t="s">
        <v>632</v>
      </c>
      <c r="D229" s="133" t="s">
        <v>194</v>
      </c>
      <c r="E229" s="134" t="s">
        <v>8690</v>
      </c>
      <c r="F229" s="135" t="s">
        <v>8691</v>
      </c>
      <c r="G229" s="136" t="s">
        <v>8692</v>
      </c>
      <c r="H229" s="137">
        <v>3</v>
      </c>
      <c r="I229" s="138"/>
      <c r="J229" s="139">
        <f>ROUND(I229*H229,2)</f>
        <v>0</v>
      </c>
      <c r="K229" s="135" t="s">
        <v>198</v>
      </c>
      <c r="L229" s="33"/>
      <c r="M229" s="140" t="s">
        <v>20</v>
      </c>
      <c r="N229" s="141" t="s">
        <v>51</v>
      </c>
      <c r="P229" s="142">
        <f>O229*H229</f>
        <v>0</v>
      </c>
      <c r="Q229" s="142">
        <v>1E-4</v>
      </c>
      <c r="R229" s="142">
        <f>Q229*H229</f>
        <v>3.0000000000000003E-4</v>
      </c>
      <c r="S229" s="142">
        <v>0</v>
      </c>
      <c r="T229" s="143">
        <f>S229*H229</f>
        <v>0</v>
      </c>
      <c r="AR229" s="144" t="s">
        <v>199</v>
      </c>
      <c r="AT229" s="144" t="s">
        <v>194</v>
      </c>
      <c r="AU229" s="144" t="s">
        <v>89</v>
      </c>
      <c r="AY229" s="18" t="s">
        <v>192</v>
      </c>
      <c r="BE229" s="145">
        <f>IF(N229="základní",J229,0)</f>
        <v>0</v>
      </c>
      <c r="BF229" s="145">
        <f>IF(N229="snížená",J229,0)</f>
        <v>0</v>
      </c>
      <c r="BG229" s="145">
        <f>IF(N229="zákl. přenesená",J229,0)</f>
        <v>0</v>
      </c>
      <c r="BH229" s="145">
        <f>IF(N229="sníž. přenesená",J229,0)</f>
        <v>0</v>
      </c>
      <c r="BI229" s="145">
        <f>IF(N229="nulová",J229,0)</f>
        <v>0</v>
      </c>
      <c r="BJ229" s="18" t="s">
        <v>22</v>
      </c>
      <c r="BK229" s="145">
        <f>ROUND(I229*H229,2)</f>
        <v>0</v>
      </c>
      <c r="BL229" s="18" t="s">
        <v>199</v>
      </c>
      <c r="BM229" s="144" t="s">
        <v>8693</v>
      </c>
    </row>
    <row r="230" spans="2:65" s="1" customFormat="1" ht="10.199999999999999" x14ac:dyDescent="0.2">
      <c r="B230" s="33"/>
      <c r="D230" s="146" t="s">
        <v>201</v>
      </c>
      <c r="F230" s="147" t="s">
        <v>8694</v>
      </c>
      <c r="I230" s="148"/>
      <c r="L230" s="33"/>
      <c r="M230" s="149"/>
      <c r="T230" s="54"/>
      <c r="AT230" s="18" t="s">
        <v>201</v>
      </c>
      <c r="AU230" s="18" t="s">
        <v>89</v>
      </c>
    </row>
    <row r="231" spans="2:65" s="1" customFormat="1" ht="16.5" customHeight="1" x14ac:dyDescent="0.2">
      <c r="B231" s="33"/>
      <c r="C231" s="133" t="s">
        <v>641</v>
      </c>
      <c r="D231" s="133" t="s">
        <v>194</v>
      </c>
      <c r="E231" s="134" t="s">
        <v>8695</v>
      </c>
      <c r="F231" s="135" t="s">
        <v>8696</v>
      </c>
      <c r="G231" s="136" t="s">
        <v>487</v>
      </c>
      <c r="H231" s="137">
        <v>1</v>
      </c>
      <c r="I231" s="138"/>
      <c r="J231" s="139">
        <f t="shared" ref="J231:J236" si="0">ROUND(I231*H231,2)</f>
        <v>0</v>
      </c>
      <c r="K231" s="135" t="s">
        <v>20</v>
      </c>
      <c r="L231" s="33"/>
      <c r="M231" s="140" t="s">
        <v>20</v>
      </c>
      <c r="N231" s="141" t="s">
        <v>51</v>
      </c>
      <c r="P231" s="142">
        <f t="shared" ref="P231:P236" si="1">O231*H231</f>
        <v>0</v>
      </c>
      <c r="Q231" s="142">
        <v>0.34089999999999998</v>
      </c>
      <c r="R231" s="142">
        <f t="shared" ref="R231:R236" si="2">Q231*H231</f>
        <v>0.34089999999999998</v>
      </c>
      <c r="S231" s="142">
        <v>0</v>
      </c>
      <c r="T231" s="143">
        <f t="shared" ref="T231:T236" si="3">S231*H231</f>
        <v>0</v>
      </c>
      <c r="AR231" s="144" t="s">
        <v>199</v>
      </c>
      <c r="AT231" s="144" t="s">
        <v>194</v>
      </c>
      <c r="AU231" s="144" t="s">
        <v>89</v>
      </c>
      <c r="AY231" s="18" t="s">
        <v>192</v>
      </c>
      <c r="BE231" s="145">
        <f t="shared" ref="BE231:BE236" si="4">IF(N231="základní",J231,0)</f>
        <v>0</v>
      </c>
      <c r="BF231" s="145">
        <f t="shared" ref="BF231:BF236" si="5">IF(N231="snížená",J231,0)</f>
        <v>0</v>
      </c>
      <c r="BG231" s="145">
        <f t="shared" ref="BG231:BG236" si="6">IF(N231="zákl. přenesená",J231,0)</f>
        <v>0</v>
      </c>
      <c r="BH231" s="145">
        <f t="shared" ref="BH231:BH236" si="7">IF(N231="sníž. přenesená",J231,0)</f>
        <v>0</v>
      </c>
      <c r="BI231" s="145">
        <f t="shared" ref="BI231:BI236" si="8">IF(N231="nulová",J231,0)</f>
        <v>0</v>
      </c>
      <c r="BJ231" s="18" t="s">
        <v>22</v>
      </c>
      <c r="BK231" s="145">
        <f t="shared" ref="BK231:BK236" si="9">ROUND(I231*H231,2)</f>
        <v>0</v>
      </c>
      <c r="BL231" s="18" t="s">
        <v>199</v>
      </c>
      <c r="BM231" s="144" t="s">
        <v>8697</v>
      </c>
    </row>
    <row r="232" spans="2:65" s="1" customFormat="1" ht="16.5" customHeight="1" x14ac:dyDescent="0.2">
      <c r="B232" s="33"/>
      <c r="C232" s="185" t="s">
        <v>648</v>
      </c>
      <c r="D232" s="185" t="s">
        <v>1615</v>
      </c>
      <c r="E232" s="186" t="s">
        <v>8698</v>
      </c>
      <c r="F232" s="187" t="s">
        <v>8699</v>
      </c>
      <c r="G232" s="188" t="s">
        <v>487</v>
      </c>
      <c r="H232" s="189">
        <v>1</v>
      </c>
      <c r="I232" s="190"/>
      <c r="J232" s="191">
        <f t="shared" si="0"/>
        <v>0</v>
      </c>
      <c r="K232" s="187" t="s">
        <v>198</v>
      </c>
      <c r="L232" s="192"/>
      <c r="M232" s="193" t="s">
        <v>20</v>
      </c>
      <c r="N232" s="194" t="s">
        <v>51</v>
      </c>
      <c r="P232" s="142">
        <f t="shared" si="1"/>
        <v>0</v>
      </c>
      <c r="Q232" s="142">
        <v>9.7000000000000003E-2</v>
      </c>
      <c r="R232" s="142">
        <f t="shared" si="2"/>
        <v>9.7000000000000003E-2</v>
      </c>
      <c r="S232" s="142">
        <v>0</v>
      </c>
      <c r="T232" s="143">
        <f t="shared" si="3"/>
        <v>0</v>
      </c>
      <c r="AR232" s="144" t="s">
        <v>266</v>
      </c>
      <c r="AT232" s="144" t="s">
        <v>1615</v>
      </c>
      <c r="AU232" s="144" t="s">
        <v>89</v>
      </c>
      <c r="AY232" s="18" t="s">
        <v>192</v>
      </c>
      <c r="BE232" s="145">
        <f t="shared" si="4"/>
        <v>0</v>
      </c>
      <c r="BF232" s="145">
        <f t="shared" si="5"/>
        <v>0</v>
      </c>
      <c r="BG232" s="145">
        <f t="shared" si="6"/>
        <v>0</v>
      </c>
      <c r="BH232" s="145">
        <f t="shared" si="7"/>
        <v>0</v>
      </c>
      <c r="BI232" s="145">
        <f t="shared" si="8"/>
        <v>0</v>
      </c>
      <c r="BJ232" s="18" t="s">
        <v>22</v>
      </c>
      <c r="BK232" s="145">
        <f t="shared" si="9"/>
        <v>0</v>
      </c>
      <c r="BL232" s="18" t="s">
        <v>199</v>
      </c>
      <c r="BM232" s="144" t="s">
        <v>8700</v>
      </c>
    </row>
    <row r="233" spans="2:65" s="1" customFormat="1" ht="16.5" customHeight="1" x14ac:dyDescent="0.2">
      <c r="B233" s="33"/>
      <c r="C233" s="185" t="s">
        <v>655</v>
      </c>
      <c r="D233" s="185" t="s">
        <v>1615</v>
      </c>
      <c r="E233" s="186" t="s">
        <v>8701</v>
      </c>
      <c r="F233" s="187" t="s">
        <v>8702</v>
      </c>
      <c r="G233" s="188" t="s">
        <v>487</v>
      </c>
      <c r="H233" s="189">
        <v>1</v>
      </c>
      <c r="I233" s="190"/>
      <c r="J233" s="191">
        <f t="shared" si="0"/>
        <v>0</v>
      </c>
      <c r="K233" s="187" t="s">
        <v>198</v>
      </c>
      <c r="L233" s="192"/>
      <c r="M233" s="193" t="s">
        <v>20</v>
      </c>
      <c r="N233" s="194" t="s">
        <v>51</v>
      </c>
      <c r="P233" s="142">
        <f t="shared" si="1"/>
        <v>0</v>
      </c>
      <c r="Q233" s="142">
        <v>5.7000000000000002E-2</v>
      </c>
      <c r="R233" s="142">
        <f t="shared" si="2"/>
        <v>5.7000000000000002E-2</v>
      </c>
      <c r="S233" s="142">
        <v>0</v>
      </c>
      <c r="T233" s="143">
        <f t="shared" si="3"/>
        <v>0</v>
      </c>
      <c r="AR233" s="144" t="s">
        <v>266</v>
      </c>
      <c r="AT233" s="144" t="s">
        <v>1615</v>
      </c>
      <c r="AU233" s="144" t="s">
        <v>89</v>
      </c>
      <c r="AY233" s="18" t="s">
        <v>192</v>
      </c>
      <c r="BE233" s="145">
        <f t="shared" si="4"/>
        <v>0</v>
      </c>
      <c r="BF233" s="145">
        <f t="shared" si="5"/>
        <v>0</v>
      </c>
      <c r="BG233" s="145">
        <f t="shared" si="6"/>
        <v>0</v>
      </c>
      <c r="BH233" s="145">
        <f t="shared" si="7"/>
        <v>0</v>
      </c>
      <c r="BI233" s="145">
        <f t="shared" si="8"/>
        <v>0</v>
      </c>
      <c r="BJ233" s="18" t="s">
        <v>22</v>
      </c>
      <c r="BK233" s="145">
        <f t="shared" si="9"/>
        <v>0</v>
      </c>
      <c r="BL233" s="18" t="s">
        <v>199</v>
      </c>
      <c r="BM233" s="144" t="s">
        <v>8703</v>
      </c>
    </row>
    <row r="234" spans="2:65" s="1" customFormat="1" ht="16.5" customHeight="1" x14ac:dyDescent="0.2">
      <c r="B234" s="33"/>
      <c r="C234" s="185" t="s">
        <v>664</v>
      </c>
      <c r="D234" s="185" t="s">
        <v>1615</v>
      </c>
      <c r="E234" s="186" t="s">
        <v>8704</v>
      </c>
      <c r="F234" s="187" t="s">
        <v>8705</v>
      </c>
      <c r="G234" s="188" t="s">
        <v>487</v>
      </c>
      <c r="H234" s="189">
        <v>1</v>
      </c>
      <c r="I234" s="190"/>
      <c r="J234" s="191">
        <f t="shared" si="0"/>
        <v>0</v>
      </c>
      <c r="K234" s="187" t="s">
        <v>198</v>
      </c>
      <c r="L234" s="192"/>
      <c r="M234" s="193" t="s">
        <v>20</v>
      </c>
      <c r="N234" s="194" t="s">
        <v>51</v>
      </c>
      <c r="P234" s="142">
        <f t="shared" si="1"/>
        <v>0</v>
      </c>
      <c r="Q234" s="142">
        <v>5.8000000000000003E-2</v>
      </c>
      <c r="R234" s="142">
        <f t="shared" si="2"/>
        <v>5.8000000000000003E-2</v>
      </c>
      <c r="S234" s="142">
        <v>0</v>
      </c>
      <c r="T234" s="143">
        <f t="shared" si="3"/>
        <v>0</v>
      </c>
      <c r="AR234" s="144" t="s">
        <v>266</v>
      </c>
      <c r="AT234" s="144" t="s">
        <v>1615</v>
      </c>
      <c r="AU234" s="144" t="s">
        <v>89</v>
      </c>
      <c r="AY234" s="18" t="s">
        <v>192</v>
      </c>
      <c r="BE234" s="145">
        <f t="shared" si="4"/>
        <v>0</v>
      </c>
      <c r="BF234" s="145">
        <f t="shared" si="5"/>
        <v>0</v>
      </c>
      <c r="BG234" s="145">
        <f t="shared" si="6"/>
        <v>0</v>
      </c>
      <c r="BH234" s="145">
        <f t="shared" si="7"/>
        <v>0</v>
      </c>
      <c r="BI234" s="145">
        <f t="shared" si="8"/>
        <v>0</v>
      </c>
      <c r="BJ234" s="18" t="s">
        <v>22</v>
      </c>
      <c r="BK234" s="145">
        <f t="shared" si="9"/>
        <v>0</v>
      </c>
      <c r="BL234" s="18" t="s">
        <v>199</v>
      </c>
      <c r="BM234" s="144" t="s">
        <v>8706</v>
      </c>
    </row>
    <row r="235" spans="2:65" s="1" customFormat="1" ht="16.5" customHeight="1" x14ac:dyDescent="0.2">
      <c r="B235" s="33"/>
      <c r="C235" s="185" t="s">
        <v>671</v>
      </c>
      <c r="D235" s="185" t="s">
        <v>1615</v>
      </c>
      <c r="E235" s="186" t="s">
        <v>8707</v>
      </c>
      <c r="F235" s="187" t="s">
        <v>8708</v>
      </c>
      <c r="G235" s="188" t="s">
        <v>487</v>
      </c>
      <c r="H235" s="189">
        <v>1</v>
      </c>
      <c r="I235" s="190"/>
      <c r="J235" s="191">
        <f t="shared" si="0"/>
        <v>0</v>
      </c>
      <c r="K235" s="187" t="s">
        <v>198</v>
      </c>
      <c r="L235" s="192"/>
      <c r="M235" s="193" t="s">
        <v>20</v>
      </c>
      <c r="N235" s="194" t="s">
        <v>51</v>
      </c>
      <c r="P235" s="142">
        <f t="shared" si="1"/>
        <v>0</v>
      </c>
      <c r="Q235" s="142">
        <v>2.7E-2</v>
      </c>
      <c r="R235" s="142">
        <f t="shared" si="2"/>
        <v>2.7E-2</v>
      </c>
      <c r="S235" s="142">
        <v>0</v>
      </c>
      <c r="T235" s="143">
        <f t="shared" si="3"/>
        <v>0</v>
      </c>
      <c r="AR235" s="144" t="s">
        <v>266</v>
      </c>
      <c r="AT235" s="144" t="s">
        <v>1615</v>
      </c>
      <c r="AU235" s="144" t="s">
        <v>89</v>
      </c>
      <c r="AY235" s="18" t="s">
        <v>192</v>
      </c>
      <c r="BE235" s="145">
        <f t="shared" si="4"/>
        <v>0</v>
      </c>
      <c r="BF235" s="145">
        <f t="shared" si="5"/>
        <v>0</v>
      </c>
      <c r="BG235" s="145">
        <f t="shared" si="6"/>
        <v>0</v>
      </c>
      <c r="BH235" s="145">
        <f t="shared" si="7"/>
        <v>0</v>
      </c>
      <c r="BI235" s="145">
        <f t="shared" si="8"/>
        <v>0</v>
      </c>
      <c r="BJ235" s="18" t="s">
        <v>22</v>
      </c>
      <c r="BK235" s="145">
        <f t="shared" si="9"/>
        <v>0</v>
      </c>
      <c r="BL235" s="18" t="s">
        <v>199</v>
      </c>
      <c r="BM235" s="144" t="s">
        <v>8709</v>
      </c>
    </row>
    <row r="236" spans="2:65" s="1" customFormat="1" ht="16.5" customHeight="1" x14ac:dyDescent="0.2">
      <c r="B236" s="33"/>
      <c r="C236" s="133" t="s">
        <v>678</v>
      </c>
      <c r="D236" s="133" t="s">
        <v>194</v>
      </c>
      <c r="E236" s="134" t="s">
        <v>8710</v>
      </c>
      <c r="F236" s="135" t="s">
        <v>8711</v>
      </c>
      <c r="G236" s="136" t="s">
        <v>487</v>
      </c>
      <c r="H236" s="137">
        <v>1</v>
      </c>
      <c r="I236" s="138"/>
      <c r="J236" s="139">
        <f t="shared" si="0"/>
        <v>0</v>
      </c>
      <c r="K236" s="135" t="s">
        <v>198</v>
      </c>
      <c r="L236" s="33"/>
      <c r="M236" s="140" t="s">
        <v>20</v>
      </c>
      <c r="N236" s="141" t="s">
        <v>51</v>
      </c>
      <c r="P236" s="142">
        <f t="shared" si="1"/>
        <v>0</v>
      </c>
      <c r="Q236" s="142">
        <v>0.21734000000000001</v>
      </c>
      <c r="R236" s="142">
        <f t="shared" si="2"/>
        <v>0.21734000000000001</v>
      </c>
      <c r="S236" s="142">
        <v>0</v>
      </c>
      <c r="T236" s="143">
        <f t="shared" si="3"/>
        <v>0</v>
      </c>
      <c r="AR236" s="144" t="s">
        <v>199</v>
      </c>
      <c r="AT236" s="144" t="s">
        <v>194</v>
      </c>
      <c r="AU236" s="144" t="s">
        <v>89</v>
      </c>
      <c r="AY236" s="18" t="s">
        <v>192</v>
      </c>
      <c r="BE236" s="145">
        <f t="shared" si="4"/>
        <v>0</v>
      </c>
      <c r="BF236" s="145">
        <f t="shared" si="5"/>
        <v>0</v>
      </c>
      <c r="BG236" s="145">
        <f t="shared" si="6"/>
        <v>0</v>
      </c>
      <c r="BH236" s="145">
        <f t="shared" si="7"/>
        <v>0</v>
      </c>
      <c r="BI236" s="145">
        <f t="shared" si="8"/>
        <v>0</v>
      </c>
      <c r="BJ236" s="18" t="s">
        <v>22</v>
      </c>
      <c r="BK236" s="145">
        <f t="shared" si="9"/>
        <v>0</v>
      </c>
      <c r="BL236" s="18" t="s">
        <v>199</v>
      </c>
      <c r="BM236" s="144" t="s">
        <v>8712</v>
      </c>
    </row>
    <row r="237" spans="2:65" s="1" customFormat="1" ht="10.199999999999999" x14ac:dyDescent="0.2">
      <c r="B237" s="33"/>
      <c r="D237" s="146" t="s">
        <v>201</v>
      </c>
      <c r="F237" s="147" t="s">
        <v>8713</v>
      </c>
      <c r="I237" s="148"/>
      <c r="L237" s="33"/>
      <c r="M237" s="149"/>
      <c r="T237" s="54"/>
      <c r="AT237" s="18" t="s">
        <v>201</v>
      </c>
      <c r="AU237" s="18" t="s">
        <v>89</v>
      </c>
    </row>
    <row r="238" spans="2:65" s="1" customFormat="1" ht="16.5" customHeight="1" x14ac:dyDescent="0.2">
      <c r="B238" s="33"/>
      <c r="C238" s="185" t="s">
        <v>683</v>
      </c>
      <c r="D238" s="185" t="s">
        <v>1615</v>
      </c>
      <c r="E238" s="186" t="s">
        <v>8714</v>
      </c>
      <c r="F238" s="187" t="s">
        <v>8715</v>
      </c>
      <c r="G238" s="188" t="s">
        <v>487</v>
      </c>
      <c r="H238" s="189">
        <v>1</v>
      </c>
      <c r="I238" s="190"/>
      <c r="J238" s="191">
        <f>ROUND(I238*H238,2)</f>
        <v>0</v>
      </c>
      <c r="K238" s="187" t="s">
        <v>198</v>
      </c>
      <c r="L238" s="192"/>
      <c r="M238" s="193" t="s">
        <v>20</v>
      </c>
      <c r="N238" s="194" t="s">
        <v>51</v>
      </c>
      <c r="P238" s="142">
        <f>O238*H238</f>
        <v>0</v>
      </c>
      <c r="Q238" s="142">
        <v>4.1000000000000002E-2</v>
      </c>
      <c r="R238" s="142">
        <f>Q238*H238</f>
        <v>4.1000000000000002E-2</v>
      </c>
      <c r="S238" s="142">
        <v>0</v>
      </c>
      <c r="T238" s="143">
        <f>S238*H238</f>
        <v>0</v>
      </c>
      <c r="AR238" s="144" t="s">
        <v>266</v>
      </c>
      <c r="AT238" s="144" t="s">
        <v>1615</v>
      </c>
      <c r="AU238" s="144" t="s">
        <v>89</v>
      </c>
      <c r="AY238" s="18" t="s">
        <v>192</v>
      </c>
      <c r="BE238" s="145">
        <f>IF(N238="základní",J238,0)</f>
        <v>0</v>
      </c>
      <c r="BF238" s="145">
        <f>IF(N238="snížená",J238,0)</f>
        <v>0</v>
      </c>
      <c r="BG238" s="145">
        <f>IF(N238="zákl. přenesená",J238,0)</f>
        <v>0</v>
      </c>
      <c r="BH238" s="145">
        <f>IF(N238="sníž. přenesená",J238,0)</f>
        <v>0</v>
      </c>
      <c r="BI238" s="145">
        <f>IF(N238="nulová",J238,0)</f>
        <v>0</v>
      </c>
      <c r="BJ238" s="18" t="s">
        <v>22</v>
      </c>
      <c r="BK238" s="145">
        <f>ROUND(I238*H238,2)</f>
        <v>0</v>
      </c>
      <c r="BL238" s="18" t="s">
        <v>199</v>
      </c>
      <c r="BM238" s="144" t="s">
        <v>8716</v>
      </c>
    </row>
    <row r="239" spans="2:65" s="1" customFormat="1" ht="16.5" customHeight="1" x14ac:dyDescent="0.2">
      <c r="B239" s="33"/>
      <c r="C239" s="185" t="s">
        <v>690</v>
      </c>
      <c r="D239" s="185" t="s">
        <v>1615</v>
      </c>
      <c r="E239" s="186" t="s">
        <v>8717</v>
      </c>
      <c r="F239" s="187" t="s">
        <v>8718</v>
      </c>
      <c r="G239" s="188" t="s">
        <v>487</v>
      </c>
      <c r="H239" s="189">
        <v>1</v>
      </c>
      <c r="I239" s="190"/>
      <c r="J239" s="191">
        <f>ROUND(I239*H239,2)</f>
        <v>0</v>
      </c>
      <c r="K239" s="187" t="s">
        <v>198</v>
      </c>
      <c r="L239" s="192"/>
      <c r="M239" s="193" t="s">
        <v>20</v>
      </c>
      <c r="N239" s="194" t="s">
        <v>51</v>
      </c>
      <c r="P239" s="142">
        <f>O239*H239</f>
        <v>0</v>
      </c>
      <c r="Q239" s="142">
        <v>4.4000000000000002E-4</v>
      </c>
      <c r="R239" s="142">
        <f>Q239*H239</f>
        <v>4.4000000000000002E-4</v>
      </c>
      <c r="S239" s="142">
        <v>0</v>
      </c>
      <c r="T239" s="143">
        <f>S239*H239</f>
        <v>0</v>
      </c>
      <c r="AR239" s="144" t="s">
        <v>266</v>
      </c>
      <c r="AT239" s="144" t="s">
        <v>1615</v>
      </c>
      <c r="AU239" s="144" t="s">
        <v>89</v>
      </c>
      <c r="AY239" s="18" t="s">
        <v>192</v>
      </c>
      <c r="BE239" s="145">
        <f>IF(N239="základní",J239,0)</f>
        <v>0</v>
      </c>
      <c r="BF239" s="145">
        <f>IF(N239="snížená",J239,0)</f>
        <v>0</v>
      </c>
      <c r="BG239" s="145">
        <f>IF(N239="zákl. přenesená",J239,0)</f>
        <v>0</v>
      </c>
      <c r="BH239" s="145">
        <f>IF(N239="sníž. přenesená",J239,0)</f>
        <v>0</v>
      </c>
      <c r="BI239" s="145">
        <f>IF(N239="nulová",J239,0)</f>
        <v>0</v>
      </c>
      <c r="BJ239" s="18" t="s">
        <v>22</v>
      </c>
      <c r="BK239" s="145">
        <f>ROUND(I239*H239,2)</f>
        <v>0</v>
      </c>
      <c r="BL239" s="18" t="s">
        <v>199</v>
      </c>
      <c r="BM239" s="144" t="s">
        <v>8719</v>
      </c>
    </row>
    <row r="240" spans="2:65" s="1" customFormat="1" ht="16.5" customHeight="1" x14ac:dyDescent="0.2">
      <c r="B240" s="33"/>
      <c r="C240" s="133" t="s">
        <v>697</v>
      </c>
      <c r="D240" s="133" t="s">
        <v>194</v>
      </c>
      <c r="E240" s="134" t="s">
        <v>8720</v>
      </c>
      <c r="F240" s="135" t="s">
        <v>8721</v>
      </c>
      <c r="G240" s="136" t="s">
        <v>269</v>
      </c>
      <c r="H240" s="137">
        <v>8.8000000000000007</v>
      </c>
      <c r="I240" s="138"/>
      <c r="J240" s="139">
        <f>ROUND(I240*H240,2)</f>
        <v>0</v>
      </c>
      <c r="K240" s="135" t="s">
        <v>198</v>
      </c>
      <c r="L240" s="33"/>
      <c r="M240" s="140" t="s">
        <v>20</v>
      </c>
      <c r="N240" s="141" t="s">
        <v>51</v>
      </c>
      <c r="P240" s="142">
        <f>O240*H240</f>
        <v>0</v>
      </c>
      <c r="Q240" s="142">
        <v>1.2999999999999999E-4</v>
      </c>
      <c r="R240" s="142">
        <f>Q240*H240</f>
        <v>1.1440000000000001E-3</v>
      </c>
      <c r="S240" s="142">
        <v>0</v>
      </c>
      <c r="T240" s="143">
        <f>S240*H240</f>
        <v>0</v>
      </c>
      <c r="AR240" s="144" t="s">
        <v>199</v>
      </c>
      <c r="AT240" s="144" t="s">
        <v>194</v>
      </c>
      <c r="AU240" s="144" t="s">
        <v>89</v>
      </c>
      <c r="AY240" s="18" t="s">
        <v>192</v>
      </c>
      <c r="BE240" s="145">
        <f>IF(N240="základní",J240,0)</f>
        <v>0</v>
      </c>
      <c r="BF240" s="145">
        <f>IF(N240="snížená",J240,0)</f>
        <v>0</v>
      </c>
      <c r="BG240" s="145">
        <f>IF(N240="zákl. přenesená",J240,0)</f>
        <v>0</v>
      </c>
      <c r="BH240" s="145">
        <f>IF(N240="sníž. přenesená",J240,0)</f>
        <v>0</v>
      </c>
      <c r="BI240" s="145">
        <f>IF(N240="nulová",J240,0)</f>
        <v>0</v>
      </c>
      <c r="BJ240" s="18" t="s">
        <v>22</v>
      </c>
      <c r="BK240" s="145">
        <f>ROUND(I240*H240,2)</f>
        <v>0</v>
      </c>
      <c r="BL240" s="18" t="s">
        <v>199</v>
      </c>
      <c r="BM240" s="144" t="s">
        <v>8722</v>
      </c>
    </row>
    <row r="241" spans="2:65" s="1" customFormat="1" ht="10.199999999999999" x14ac:dyDescent="0.2">
      <c r="B241" s="33"/>
      <c r="D241" s="146" t="s">
        <v>201</v>
      </c>
      <c r="F241" s="147" t="s">
        <v>8723</v>
      </c>
      <c r="I241" s="148"/>
      <c r="L241" s="33"/>
      <c r="M241" s="149"/>
      <c r="T241" s="54"/>
      <c r="AT241" s="18" t="s">
        <v>201</v>
      </c>
      <c r="AU241" s="18" t="s">
        <v>89</v>
      </c>
    </row>
    <row r="242" spans="2:65" s="13" customFormat="1" ht="10.199999999999999" x14ac:dyDescent="0.2">
      <c r="B242" s="157"/>
      <c r="D242" s="151" t="s">
        <v>203</v>
      </c>
      <c r="E242" s="158" t="s">
        <v>20</v>
      </c>
      <c r="F242" s="159" t="s">
        <v>8724</v>
      </c>
      <c r="H242" s="160">
        <v>8.8000000000000007</v>
      </c>
      <c r="I242" s="161"/>
      <c r="L242" s="157"/>
      <c r="M242" s="162"/>
      <c r="T242" s="163"/>
      <c r="AT242" s="158" t="s">
        <v>203</v>
      </c>
      <c r="AU242" s="158" t="s">
        <v>89</v>
      </c>
      <c r="AV242" s="13" t="s">
        <v>89</v>
      </c>
      <c r="AW242" s="13" t="s">
        <v>39</v>
      </c>
      <c r="AX242" s="13" t="s">
        <v>22</v>
      </c>
      <c r="AY242" s="158" t="s">
        <v>192</v>
      </c>
    </row>
    <row r="243" spans="2:65" s="1" customFormat="1" ht="16.5" customHeight="1" x14ac:dyDescent="0.2">
      <c r="B243" s="33"/>
      <c r="C243" s="133" t="s">
        <v>703</v>
      </c>
      <c r="D243" s="133" t="s">
        <v>194</v>
      </c>
      <c r="E243" s="134" t="s">
        <v>8725</v>
      </c>
      <c r="F243" s="135" t="s">
        <v>8726</v>
      </c>
      <c r="G243" s="136" t="s">
        <v>487</v>
      </c>
      <c r="H243" s="137">
        <v>5</v>
      </c>
      <c r="I243" s="138"/>
      <c r="J243" s="139">
        <f>ROUND(I243*H243,2)</f>
        <v>0</v>
      </c>
      <c r="K243" s="135" t="s">
        <v>20</v>
      </c>
      <c r="L243" s="33"/>
      <c r="M243" s="140" t="s">
        <v>20</v>
      </c>
      <c r="N243" s="141" t="s">
        <v>51</v>
      </c>
      <c r="P243" s="142">
        <f>O243*H243</f>
        <v>0</v>
      </c>
      <c r="Q243" s="142">
        <v>0</v>
      </c>
      <c r="R243" s="142">
        <f>Q243*H243</f>
        <v>0</v>
      </c>
      <c r="S243" s="142">
        <v>0.03</v>
      </c>
      <c r="T243" s="143">
        <f>S243*H243</f>
        <v>0.15</v>
      </c>
      <c r="AR243" s="144" t="s">
        <v>199</v>
      </c>
      <c r="AT243" s="144" t="s">
        <v>194</v>
      </c>
      <c r="AU243" s="144" t="s">
        <v>89</v>
      </c>
      <c r="AY243" s="18" t="s">
        <v>192</v>
      </c>
      <c r="BE243" s="145">
        <f>IF(N243="základní",J243,0)</f>
        <v>0</v>
      </c>
      <c r="BF243" s="145">
        <f>IF(N243="snížená",J243,0)</f>
        <v>0</v>
      </c>
      <c r="BG243" s="145">
        <f>IF(N243="zákl. přenesená",J243,0)</f>
        <v>0</v>
      </c>
      <c r="BH243" s="145">
        <f>IF(N243="sníž. přenesená",J243,0)</f>
        <v>0</v>
      </c>
      <c r="BI243" s="145">
        <f>IF(N243="nulová",J243,0)</f>
        <v>0</v>
      </c>
      <c r="BJ243" s="18" t="s">
        <v>22</v>
      </c>
      <c r="BK243" s="145">
        <f>ROUND(I243*H243,2)</f>
        <v>0</v>
      </c>
      <c r="BL243" s="18" t="s">
        <v>199</v>
      </c>
      <c r="BM243" s="144" t="s">
        <v>8727</v>
      </c>
    </row>
    <row r="244" spans="2:65" s="1" customFormat="1" ht="16.5" customHeight="1" x14ac:dyDescent="0.2">
      <c r="B244" s="33"/>
      <c r="C244" s="133" t="s">
        <v>708</v>
      </c>
      <c r="D244" s="133" t="s">
        <v>194</v>
      </c>
      <c r="E244" s="134" t="s">
        <v>8728</v>
      </c>
      <c r="F244" s="135" t="s">
        <v>8729</v>
      </c>
      <c r="G244" s="136" t="s">
        <v>5598</v>
      </c>
      <c r="H244" s="137">
        <v>1</v>
      </c>
      <c r="I244" s="138"/>
      <c r="J244" s="139">
        <f>ROUND(I244*H244,2)</f>
        <v>0</v>
      </c>
      <c r="K244" s="135" t="s">
        <v>20</v>
      </c>
      <c r="L244" s="33"/>
      <c r="M244" s="140" t="s">
        <v>20</v>
      </c>
      <c r="N244" s="141" t="s">
        <v>51</v>
      </c>
      <c r="P244" s="142">
        <f>O244*H244</f>
        <v>0</v>
      </c>
      <c r="Q244" s="142">
        <v>0</v>
      </c>
      <c r="R244" s="142">
        <f>Q244*H244</f>
        <v>0</v>
      </c>
      <c r="S244" s="142">
        <v>0.25</v>
      </c>
      <c r="T244" s="143">
        <f>S244*H244</f>
        <v>0.25</v>
      </c>
      <c r="AR244" s="144" t="s">
        <v>199</v>
      </c>
      <c r="AT244" s="144" t="s">
        <v>194</v>
      </c>
      <c r="AU244" s="144" t="s">
        <v>89</v>
      </c>
      <c r="AY244" s="18" t="s">
        <v>192</v>
      </c>
      <c r="BE244" s="145">
        <f>IF(N244="základní",J244,0)</f>
        <v>0</v>
      </c>
      <c r="BF244" s="145">
        <f>IF(N244="snížená",J244,0)</f>
        <v>0</v>
      </c>
      <c r="BG244" s="145">
        <f>IF(N244="zákl. přenesená",J244,0)</f>
        <v>0</v>
      </c>
      <c r="BH244" s="145">
        <f>IF(N244="sníž. přenesená",J244,0)</f>
        <v>0</v>
      </c>
      <c r="BI244" s="145">
        <f>IF(N244="nulová",J244,0)</f>
        <v>0</v>
      </c>
      <c r="BJ244" s="18" t="s">
        <v>22</v>
      </c>
      <c r="BK244" s="145">
        <f>ROUND(I244*H244,2)</f>
        <v>0</v>
      </c>
      <c r="BL244" s="18" t="s">
        <v>199</v>
      </c>
      <c r="BM244" s="144" t="s">
        <v>8730</v>
      </c>
    </row>
    <row r="245" spans="2:65" s="11" customFormat="1" ht="22.8" customHeight="1" x14ac:dyDescent="0.25">
      <c r="B245" s="121"/>
      <c r="D245" s="122" t="s">
        <v>79</v>
      </c>
      <c r="E245" s="131" t="s">
        <v>208</v>
      </c>
      <c r="F245" s="131" t="s">
        <v>8731</v>
      </c>
      <c r="I245" s="124"/>
      <c r="J245" s="132">
        <f>BK245</f>
        <v>0</v>
      </c>
      <c r="L245" s="121"/>
      <c r="M245" s="126"/>
      <c r="P245" s="127">
        <f>SUM(P246:P259)</f>
        <v>0</v>
      </c>
      <c r="R245" s="127">
        <f>SUM(R246:R259)</f>
        <v>1.2512999999999999</v>
      </c>
      <c r="T245" s="128">
        <f>SUM(T246:T259)</f>
        <v>0</v>
      </c>
      <c r="AR245" s="122" t="s">
        <v>22</v>
      </c>
      <c r="AT245" s="129" t="s">
        <v>79</v>
      </c>
      <c r="AU245" s="129" t="s">
        <v>22</v>
      </c>
      <c r="AY245" s="122" t="s">
        <v>192</v>
      </c>
      <c r="BK245" s="130">
        <f>SUM(BK246:BK259)</f>
        <v>0</v>
      </c>
    </row>
    <row r="246" spans="2:65" s="1" customFormat="1" ht="16.5" customHeight="1" x14ac:dyDescent="0.2">
      <c r="B246" s="33"/>
      <c r="C246" s="133" t="s">
        <v>713</v>
      </c>
      <c r="D246" s="133" t="s">
        <v>194</v>
      </c>
      <c r="E246" s="134" t="s">
        <v>4408</v>
      </c>
      <c r="F246" s="135" t="s">
        <v>8732</v>
      </c>
      <c r="G246" s="136" t="s">
        <v>269</v>
      </c>
      <c r="H246" s="137">
        <v>6</v>
      </c>
      <c r="I246" s="138"/>
      <c r="J246" s="139">
        <f>ROUND(I246*H246,2)</f>
        <v>0</v>
      </c>
      <c r="K246" s="135" t="s">
        <v>198</v>
      </c>
      <c r="L246" s="33"/>
      <c r="M246" s="140" t="s">
        <v>20</v>
      </c>
      <c r="N246" s="141" t="s">
        <v>51</v>
      </c>
      <c r="P246" s="142">
        <f>O246*H246</f>
        <v>0</v>
      </c>
      <c r="Q246" s="142">
        <v>0.16849</v>
      </c>
      <c r="R246" s="142">
        <f>Q246*H246</f>
        <v>1.0109399999999999</v>
      </c>
      <c r="S246" s="142">
        <v>0</v>
      </c>
      <c r="T246" s="143">
        <f>S246*H246</f>
        <v>0</v>
      </c>
      <c r="AR246" s="144" t="s">
        <v>199</v>
      </c>
      <c r="AT246" s="144" t="s">
        <v>194</v>
      </c>
      <c r="AU246" s="144" t="s">
        <v>89</v>
      </c>
      <c r="AY246" s="18" t="s">
        <v>192</v>
      </c>
      <c r="BE246" s="145">
        <f>IF(N246="základní",J246,0)</f>
        <v>0</v>
      </c>
      <c r="BF246" s="145">
        <f>IF(N246="snížená",J246,0)</f>
        <v>0</v>
      </c>
      <c r="BG246" s="145">
        <f>IF(N246="zákl. přenesená",J246,0)</f>
        <v>0</v>
      </c>
      <c r="BH246" s="145">
        <f>IF(N246="sníž. přenesená",J246,0)</f>
        <v>0</v>
      </c>
      <c r="BI246" s="145">
        <f>IF(N246="nulová",J246,0)</f>
        <v>0</v>
      </c>
      <c r="BJ246" s="18" t="s">
        <v>22</v>
      </c>
      <c r="BK246" s="145">
        <f>ROUND(I246*H246,2)</f>
        <v>0</v>
      </c>
      <c r="BL246" s="18" t="s">
        <v>199</v>
      </c>
      <c r="BM246" s="144" t="s">
        <v>8733</v>
      </c>
    </row>
    <row r="247" spans="2:65" s="1" customFormat="1" ht="10.199999999999999" x14ac:dyDescent="0.2">
      <c r="B247" s="33"/>
      <c r="D247" s="146" t="s">
        <v>201</v>
      </c>
      <c r="F247" s="147" t="s">
        <v>4411</v>
      </c>
      <c r="I247" s="148"/>
      <c r="L247" s="33"/>
      <c r="M247" s="149"/>
      <c r="T247" s="54"/>
      <c r="AT247" s="18" t="s">
        <v>201</v>
      </c>
      <c r="AU247" s="18" t="s">
        <v>89</v>
      </c>
    </row>
    <row r="248" spans="2:65" s="13" customFormat="1" ht="10.199999999999999" x14ac:dyDescent="0.2">
      <c r="B248" s="157"/>
      <c r="D248" s="151" t="s">
        <v>203</v>
      </c>
      <c r="E248" s="158" t="s">
        <v>20</v>
      </c>
      <c r="F248" s="159" t="s">
        <v>8509</v>
      </c>
      <c r="H248" s="160">
        <v>6</v>
      </c>
      <c r="I248" s="161"/>
      <c r="L248" s="157"/>
      <c r="M248" s="162"/>
      <c r="T248" s="163"/>
      <c r="AT248" s="158" t="s">
        <v>203</v>
      </c>
      <c r="AU248" s="158" t="s">
        <v>89</v>
      </c>
      <c r="AV248" s="13" t="s">
        <v>89</v>
      </c>
      <c r="AW248" s="13" t="s">
        <v>39</v>
      </c>
      <c r="AX248" s="13" t="s">
        <v>22</v>
      </c>
      <c r="AY248" s="158" t="s">
        <v>192</v>
      </c>
    </row>
    <row r="249" spans="2:65" s="1" customFormat="1" ht="16.5" customHeight="1" x14ac:dyDescent="0.2">
      <c r="B249" s="33"/>
      <c r="C249" s="185" t="s">
        <v>718</v>
      </c>
      <c r="D249" s="185" t="s">
        <v>1615</v>
      </c>
      <c r="E249" s="186" t="s">
        <v>8734</v>
      </c>
      <c r="F249" s="187" t="s">
        <v>8735</v>
      </c>
      <c r="G249" s="188" t="s">
        <v>269</v>
      </c>
      <c r="H249" s="189">
        <v>1.2</v>
      </c>
      <c r="I249" s="190"/>
      <c r="J249" s="191">
        <f>ROUND(I249*H249,2)</f>
        <v>0</v>
      </c>
      <c r="K249" s="187" t="s">
        <v>198</v>
      </c>
      <c r="L249" s="192"/>
      <c r="M249" s="193" t="s">
        <v>20</v>
      </c>
      <c r="N249" s="194" t="s">
        <v>51</v>
      </c>
      <c r="P249" s="142">
        <f>O249*H249</f>
        <v>0</v>
      </c>
      <c r="Q249" s="142">
        <v>0.2</v>
      </c>
      <c r="R249" s="142">
        <f>Q249*H249</f>
        <v>0.24</v>
      </c>
      <c r="S249" s="142">
        <v>0</v>
      </c>
      <c r="T249" s="143">
        <f>S249*H249</f>
        <v>0</v>
      </c>
      <c r="AR249" s="144" t="s">
        <v>266</v>
      </c>
      <c r="AT249" s="144" t="s">
        <v>1615</v>
      </c>
      <c r="AU249" s="144" t="s">
        <v>89</v>
      </c>
      <c r="AY249" s="18" t="s">
        <v>192</v>
      </c>
      <c r="BE249" s="145">
        <f>IF(N249="základní",J249,0)</f>
        <v>0</v>
      </c>
      <c r="BF249" s="145">
        <f>IF(N249="snížená",J249,0)</f>
        <v>0</v>
      </c>
      <c r="BG249" s="145">
        <f>IF(N249="zákl. přenesená",J249,0)</f>
        <v>0</v>
      </c>
      <c r="BH249" s="145">
        <f>IF(N249="sníž. přenesená",J249,0)</f>
        <v>0</v>
      </c>
      <c r="BI249" s="145">
        <f>IF(N249="nulová",J249,0)</f>
        <v>0</v>
      </c>
      <c r="BJ249" s="18" t="s">
        <v>22</v>
      </c>
      <c r="BK249" s="145">
        <f>ROUND(I249*H249,2)</f>
        <v>0</v>
      </c>
      <c r="BL249" s="18" t="s">
        <v>199</v>
      </c>
      <c r="BM249" s="144" t="s">
        <v>8736</v>
      </c>
    </row>
    <row r="250" spans="2:65" s="13" customFormat="1" ht="10.199999999999999" x14ac:dyDescent="0.2">
      <c r="B250" s="157"/>
      <c r="D250" s="151" t="s">
        <v>203</v>
      </c>
      <c r="E250" s="158" t="s">
        <v>20</v>
      </c>
      <c r="F250" s="159" t="s">
        <v>8737</v>
      </c>
      <c r="H250" s="160">
        <v>1.2</v>
      </c>
      <c r="I250" s="161"/>
      <c r="L250" s="157"/>
      <c r="M250" s="162"/>
      <c r="T250" s="163"/>
      <c r="AT250" s="158" t="s">
        <v>203</v>
      </c>
      <c r="AU250" s="158" t="s">
        <v>89</v>
      </c>
      <c r="AV250" s="13" t="s">
        <v>89</v>
      </c>
      <c r="AW250" s="13" t="s">
        <v>39</v>
      </c>
      <c r="AX250" s="13" t="s">
        <v>22</v>
      </c>
      <c r="AY250" s="158" t="s">
        <v>192</v>
      </c>
    </row>
    <row r="251" spans="2:65" s="1" customFormat="1" ht="16.5" customHeight="1" x14ac:dyDescent="0.2">
      <c r="B251" s="33"/>
      <c r="C251" s="133" t="s">
        <v>725</v>
      </c>
      <c r="D251" s="133" t="s">
        <v>194</v>
      </c>
      <c r="E251" s="134" t="s">
        <v>8738</v>
      </c>
      <c r="F251" s="135" t="s">
        <v>8739</v>
      </c>
      <c r="G251" s="136" t="s">
        <v>269</v>
      </c>
      <c r="H251" s="137">
        <v>12</v>
      </c>
      <c r="I251" s="138"/>
      <c r="J251" s="139">
        <f>ROUND(I251*H251,2)</f>
        <v>0</v>
      </c>
      <c r="K251" s="135" t="s">
        <v>198</v>
      </c>
      <c r="L251" s="33"/>
      <c r="M251" s="140" t="s">
        <v>20</v>
      </c>
      <c r="N251" s="141" t="s">
        <v>51</v>
      </c>
      <c r="P251" s="142">
        <f>O251*H251</f>
        <v>0</v>
      </c>
      <c r="Q251" s="142">
        <v>3.0000000000000001E-5</v>
      </c>
      <c r="R251" s="142">
        <f>Q251*H251</f>
        <v>3.6000000000000002E-4</v>
      </c>
      <c r="S251" s="142">
        <v>0</v>
      </c>
      <c r="T251" s="143">
        <f>S251*H251</f>
        <v>0</v>
      </c>
      <c r="AR251" s="144" t="s">
        <v>199</v>
      </c>
      <c r="AT251" s="144" t="s">
        <v>194</v>
      </c>
      <c r="AU251" s="144" t="s">
        <v>89</v>
      </c>
      <c r="AY251" s="18" t="s">
        <v>192</v>
      </c>
      <c r="BE251" s="145">
        <f>IF(N251="základní",J251,0)</f>
        <v>0</v>
      </c>
      <c r="BF251" s="145">
        <f>IF(N251="snížená",J251,0)</f>
        <v>0</v>
      </c>
      <c r="BG251" s="145">
        <f>IF(N251="zákl. přenesená",J251,0)</f>
        <v>0</v>
      </c>
      <c r="BH251" s="145">
        <f>IF(N251="sníž. přenesená",J251,0)</f>
        <v>0</v>
      </c>
      <c r="BI251" s="145">
        <f>IF(N251="nulová",J251,0)</f>
        <v>0</v>
      </c>
      <c r="BJ251" s="18" t="s">
        <v>22</v>
      </c>
      <c r="BK251" s="145">
        <f>ROUND(I251*H251,2)</f>
        <v>0</v>
      </c>
      <c r="BL251" s="18" t="s">
        <v>199</v>
      </c>
      <c r="BM251" s="144" t="s">
        <v>8740</v>
      </c>
    </row>
    <row r="252" spans="2:65" s="1" customFormat="1" ht="10.199999999999999" x14ac:dyDescent="0.2">
      <c r="B252" s="33"/>
      <c r="D252" s="146" t="s">
        <v>201</v>
      </c>
      <c r="F252" s="147" t="s">
        <v>8741</v>
      </c>
      <c r="I252" s="148"/>
      <c r="L252" s="33"/>
      <c r="M252" s="149"/>
      <c r="T252" s="54"/>
      <c r="AT252" s="18" t="s">
        <v>201</v>
      </c>
      <c r="AU252" s="18" t="s">
        <v>89</v>
      </c>
    </row>
    <row r="253" spans="2:65" s="13" customFormat="1" ht="10.199999999999999" x14ac:dyDescent="0.2">
      <c r="B253" s="157"/>
      <c r="D253" s="151" t="s">
        <v>203</v>
      </c>
      <c r="E253" s="158" t="s">
        <v>20</v>
      </c>
      <c r="F253" s="159" t="s">
        <v>8742</v>
      </c>
      <c r="H253" s="160">
        <v>12</v>
      </c>
      <c r="I253" s="161"/>
      <c r="L253" s="157"/>
      <c r="M253" s="162"/>
      <c r="T253" s="163"/>
      <c r="AT253" s="158" t="s">
        <v>203</v>
      </c>
      <c r="AU253" s="158" t="s">
        <v>89</v>
      </c>
      <c r="AV253" s="13" t="s">
        <v>89</v>
      </c>
      <c r="AW253" s="13" t="s">
        <v>39</v>
      </c>
      <c r="AX253" s="13" t="s">
        <v>22</v>
      </c>
      <c r="AY253" s="158" t="s">
        <v>192</v>
      </c>
    </row>
    <row r="254" spans="2:65" s="1" customFormat="1" ht="21.75" customHeight="1" x14ac:dyDescent="0.2">
      <c r="B254" s="33"/>
      <c r="C254" s="133" t="s">
        <v>731</v>
      </c>
      <c r="D254" s="133" t="s">
        <v>194</v>
      </c>
      <c r="E254" s="134" t="s">
        <v>8743</v>
      </c>
      <c r="F254" s="135" t="s">
        <v>8744</v>
      </c>
      <c r="G254" s="136" t="s">
        <v>234</v>
      </c>
      <c r="H254" s="137">
        <v>67.5</v>
      </c>
      <c r="I254" s="138"/>
      <c r="J254" s="139">
        <f>ROUND(I254*H254,2)</f>
        <v>0</v>
      </c>
      <c r="K254" s="135" t="s">
        <v>198</v>
      </c>
      <c r="L254" s="33"/>
      <c r="M254" s="140" t="s">
        <v>20</v>
      </c>
      <c r="N254" s="141" t="s">
        <v>51</v>
      </c>
      <c r="P254" s="142">
        <f>O254*H254</f>
        <v>0</v>
      </c>
      <c r="Q254" s="142">
        <v>0</v>
      </c>
      <c r="R254" s="142">
        <f>Q254*H254</f>
        <v>0</v>
      </c>
      <c r="S254" s="142">
        <v>0</v>
      </c>
      <c r="T254" s="143">
        <f>S254*H254</f>
        <v>0</v>
      </c>
      <c r="AR254" s="144" t="s">
        <v>199</v>
      </c>
      <c r="AT254" s="144" t="s">
        <v>194</v>
      </c>
      <c r="AU254" s="144" t="s">
        <v>89</v>
      </c>
      <c r="AY254" s="18" t="s">
        <v>192</v>
      </c>
      <c r="BE254" s="145">
        <f>IF(N254="základní",J254,0)</f>
        <v>0</v>
      </c>
      <c r="BF254" s="145">
        <f>IF(N254="snížená",J254,0)</f>
        <v>0</v>
      </c>
      <c r="BG254" s="145">
        <f>IF(N254="zákl. přenesená",J254,0)</f>
        <v>0</v>
      </c>
      <c r="BH254" s="145">
        <f>IF(N254="sníž. přenesená",J254,0)</f>
        <v>0</v>
      </c>
      <c r="BI254" s="145">
        <f>IF(N254="nulová",J254,0)</f>
        <v>0</v>
      </c>
      <c r="BJ254" s="18" t="s">
        <v>22</v>
      </c>
      <c r="BK254" s="145">
        <f>ROUND(I254*H254,2)</f>
        <v>0</v>
      </c>
      <c r="BL254" s="18" t="s">
        <v>199</v>
      </c>
      <c r="BM254" s="144" t="s">
        <v>8745</v>
      </c>
    </row>
    <row r="255" spans="2:65" s="1" customFormat="1" ht="10.199999999999999" x14ac:dyDescent="0.2">
      <c r="B255" s="33"/>
      <c r="D255" s="146" t="s">
        <v>201</v>
      </c>
      <c r="F255" s="147" t="s">
        <v>8746</v>
      </c>
      <c r="I255" s="148"/>
      <c r="L255" s="33"/>
      <c r="M255" s="149"/>
      <c r="T255" s="54"/>
      <c r="AT255" s="18" t="s">
        <v>201</v>
      </c>
      <c r="AU255" s="18" t="s">
        <v>89</v>
      </c>
    </row>
    <row r="256" spans="2:65" s="13" customFormat="1" ht="10.199999999999999" x14ac:dyDescent="0.2">
      <c r="B256" s="157"/>
      <c r="D256" s="151" t="s">
        <v>203</v>
      </c>
      <c r="E256" s="158" t="s">
        <v>20</v>
      </c>
      <c r="F256" s="159" t="s">
        <v>8747</v>
      </c>
      <c r="H256" s="160">
        <v>67.5</v>
      </c>
      <c r="I256" s="161"/>
      <c r="L256" s="157"/>
      <c r="M256" s="162"/>
      <c r="T256" s="163"/>
      <c r="AT256" s="158" t="s">
        <v>203</v>
      </c>
      <c r="AU256" s="158" t="s">
        <v>89</v>
      </c>
      <c r="AV256" s="13" t="s">
        <v>89</v>
      </c>
      <c r="AW256" s="13" t="s">
        <v>39</v>
      </c>
      <c r="AX256" s="13" t="s">
        <v>22</v>
      </c>
      <c r="AY256" s="158" t="s">
        <v>192</v>
      </c>
    </row>
    <row r="257" spans="2:65" s="1" customFormat="1" ht="16.5" customHeight="1" x14ac:dyDescent="0.2">
      <c r="B257" s="33"/>
      <c r="C257" s="133" t="s">
        <v>737</v>
      </c>
      <c r="D257" s="133" t="s">
        <v>194</v>
      </c>
      <c r="E257" s="134" t="s">
        <v>8748</v>
      </c>
      <c r="F257" s="135" t="s">
        <v>8749</v>
      </c>
      <c r="G257" s="136" t="s">
        <v>234</v>
      </c>
      <c r="H257" s="137">
        <v>14.4</v>
      </c>
      <c r="I257" s="138"/>
      <c r="J257" s="139">
        <f>ROUND(I257*H257,2)</f>
        <v>0</v>
      </c>
      <c r="K257" s="135" t="s">
        <v>198</v>
      </c>
      <c r="L257" s="33"/>
      <c r="M257" s="140" t="s">
        <v>20</v>
      </c>
      <c r="N257" s="141" t="s">
        <v>51</v>
      </c>
      <c r="P257" s="142">
        <f>O257*H257</f>
        <v>0</v>
      </c>
      <c r="Q257" s="142">
        <v>0</v>
      </c>
      <c r="R257" s="142">
        <f>Q257*H257</f>
        <v>0</v>
      </c>
      <c r="S257" s="142">
        <v>0</v>
      </c>
      <c r="T257" s="143">
        <f>S257*H257</f>
        <v>0</v>
      </c>
      <c r="AR257" s="144" t="s">
        <v>199</v>
      </c>
      <c r="AT257" s="144" t="s">
        <v>194</v>
      </c>
      <c r="AU257" s="144" t="s">
        <v>89</v>
      </c>
      <c r="AY257" s="18" t="s">
        <v>192</v>
      </c>
      <c r="BE257" s="145">
        <f>IF(N257="základní",J257,0)</f>
        <v>0</v>
      </c>
      <c r="BF257" s="145">
        <f>IF(N257="snížená",J257,0)</f>
        <v>0</v>
      </c>
      <c r="BG257" s="145">
        <f>IF(N257="zákl. přenesená",J257,0)</f>
        <v>0</v>
      </c>
      <c r="BH257" s="145">
        <f>IF(N257="sníž. přenesená",J257,0)</f>
        <v>0</v>
      </c>
      <c r="BI257" s="145">
        <f>IF(N257="nulová",J257,0)</f>
        <v>0</v>
      </c>
      <c r="BJ257" s="18" t="s">
        <v>22</v>
      </c>
      <c r="BK257" s="145">
        <f>ROUND(I257*H257,2)</f>
        <v>0</v>
      </c>
      <c r="BL257" s="18" t="s">
        <v>199</v>
      </c>
      <c r="BM257" s="144" t="s">
        <v>8750</v>
      </c>
    </row>
    <row r="258" spans="2:65" s="1" customFormat="1" ht="10.199999999999999" x14ac:dyDescent="0.2">
      <c r="B258" s="33"/>
      <c r="D258" s="146" t="s">
        <v>201</v>
      </c>
      <c r="F258" s="147" t="s">
        <v>8751</v>
      </c>
      <c r="I258" s="148"/>
      <c r="L258" s="33"/>
      <c r="M258" s="149"/>
      <c r="T258" s="54"/>
      <c r="AT258" s="18" t="s">
        <v>201</v>
      </c>
      <c r="AU258" s="18" t="s">
        <v>89</v>
      </c>
    </row>
    <row r="259" spans="2:65" s="13" customFormat="1" ht="10.199999999999999" x14ac:dyDescent="0.2">
      <c r="B259" s="157"/>
      <c r="D259" s="151" t="s">
        <v>203</v>
      </c>
      <c r="E259" s="158" t="s">
        <v>20</v>
      </c>
      <c r="F259" s="159" t="s">
        <v>8752</v>
      </c>
      <c r="H259" s="160">
        <v>14.4</v>
      </c>
      <c r="I259" s="161"/>
      <c r="L259" s="157"/>
      <c r="M259" s="162"/>
      <c r="T259" s="163"/>
      <c r="AT259" s="158" t="s">
        <v>203</v>
      </c>
      <c r="AU259" s="158" t="s">
        <v>89</v>
      </c>
      <c r="AV259" s="13" t="s">
        <v>89</v>
      </c>
      <c r="AW259" s="13" t="s">
        <v>39</v>
      </c>
      <c r="AX259" s="13" t="s">
        <v>22</v>
      </c>
      <c r="AY259" s="158" t="s">
        <v>192</v>
      </c>
    </row>
    <row r="260" spans="2:65" s="11" customFormat="1" ht="22.8" customHeight="1" x14ac:dyDescent="0.25">
      <c r="B260" s="121"/>
      <c r="D260" s="122" t="s">
        <v>79</v>
      </c>
      <c r="E260" s="131" t="s">
        <v>893</v>
      </c>
      <c r="F260" s="131" t="s">
        <v>8753</v>
      </c>
      <c r="I260" s="124"/>
      <c r="J260" s="132">
        <f>BK260</f>
        <v>0</v>
      </c>
      <c r="L260" s="121"/>
      <c r="M260" s="126"/>
      <c r="P260" s="127">
        <f>SUM(P261:P268)</f>
        <v>0</v>
      </c>
      <c r="R260" s="127">
        <f>SUM(R261:R268)</f>
        <v>0</v>
      </c>
      <c r="T260" s="128">
        <f>SUM(T261:T268)</f>
        <v>0</v>
      </c>
      <c r="AR260" s="122" t="s">
        <v>22</v>
      </c>
      <c r="AT260" s="129" t="s">
        <v>79</v>
      </c>
      <c r="AU260" s="129" t="s">
        <v>22</v>
      </c>
      <c r="AY260" s="122" t="s">
        <v>192</v>
      </c>
      <c r="BK260" s="130">
        <f>SUM(BK261:BK268)</f>
        <v>0</v>
      </c>
    </row>
    <row r="261" spans="2:65" s="1" customFormat="1" ht="16.5" customHeight="1" x14ac:dyDescent="0.2">
      <c r="B261" s="33"/>
      <c r="C261" s="133" t="s">
        <v>745</v>
      </c>
      <c r="D261" s="133" t="s">
        <v>194</v>
      </c>
      <c r="E261" s="134" t="s">
        <v>4608</v>
      </c>
      <c r="F261" s="135" t="s">
        <v>8754</v>
      </c>
      <c r="G261" s="136" t="s">
        <v>898</v>
      </c>
      <c r="H261" s="137">
        <v>55.780999999999999</v>
      </c>
      <c r="I261" s="138"/>
      <c r="J261" s="139">
        <f>ROUND(I261*H261,2)</f>
        <v>0</v>
      </c>
      <c r="K261" s="135" t="s">
        <v>198</v>
      </c>
      <c r="L261" s="33"/>
      <c r="M261" s="140" t="s">
        <v>20</v>
      </c>
      <c r="N261" s="141" t="s">
        <v>51</v>
      </c>
      <c r="P261" s="142">
        <f>O261*H261</f>
        <v>0</v>
      </c>
      <c r="Q261" s="142">
        <v>0</v>
      </c>
      <c r="R261" s="142">
        <f>Q261*H261</f>
        <v>0</v>
      </c>
      <c r="S261" s="142">
        <v>0</v>
      </c>
      <c r="T261" s="143">
        <f>S261*H261</f>
        <v>0</v>
      </c>
      <c r="AR261" s="144" t="s">
        <v>199</v>
      </c>
      <c r="AT261" s="144" t="s">
        <v>194</v>
      </c>
      <c r="AU261" s="144" t="s">
        <v>89</v>
      </c>
      <c r="AY261" s="18" t="s">
        <v>192</v>
      </c>
      <c r="BE261" s="145">
        <f>IF(N261="základní",J261,0)</f>
        <v>0</v>
      </c>
      <c r="BF261" s="145">
        <f>IF(N261="snížená",J261,0)</f>
        <v>0</v>
      </c>
      <c r="BG261" s="145">
        <f>IF(N261="zákl. přenesená",J261,0)</f>
        <v>0</v>
      </c>
      <c r="BH261" s="145">
        <f>IF(N261="sníž. přenesená",J261,0)</f>
        <v>0</v>
      </c>
      <c r="BI261" s="145">
        <f>IF(N261="nulová",J261,0)</f>
        <v>0</v>
      </c>
      <c r="BJ261" s="18" t="s">
        <v>22</v>
      </c>
      <c r="BK261" s="145">
        <f>ROUND(I261*H261,2)</f>
        <v>0</v>
      </c>
      <c r="BL261" s="18" t="s">
        <v>199</v>
      </c>
      <c r="BM261" s="144" t="s">
        <v>8755</v>
      </c>
    </row>
    <row r="262" spans="2:65" s="1" customFormat="1" ht="10.199999999999999" x14ac:dyDescent="0.2">
      <c r="B262" s="33"/>
      <c r="D262" s="146" t="s">
        <v>201</v>
      </c>
      <c r="F262" s="147" t="s">
        <v>4611</v>
      </c>
      <c r="I262" s="148"/>
      <c r="L262" s="33"/>
      <c r="M262" s="149"/>
      <c r="T262" s="54"/>
      <c r="AT262" s="18" t="s">
        <v>201</v>
      </c>
      <c r="AU262" s="18" t="s">
        <v>89</v>
      </c>
    </row>
    <row r="263" spans="2:65" s="1" customFormat="1" ht="16.5" customHeight="1" x14ac:dyDescent="0.2">
      <c r="B263" s="33"/>
      <c r="C263" s="133" t="s">
        <v>754</v>
      </c>
      <c r="D263" s="133" t="s">
        <v>194</v>
      </c>
      <c r="E263" s="134" t="s">
        <v>4612</v>
      </c>
      <c r="F263" s="135" t="s">
        <v>8756</v>
      </c>
      <c r="G263" s="136" t="s">
        <v>898</v>
      </c>
      <c r="H263" s="137">
        <v>502.029</v>
      </c>
      <c r="I263" s="138"/>
      <c r="J263" s="139">
        <f>ROUND(I263*H263,2)</f>
        <v>0</v>
      </c>
      <c r="K263" s="135" t="s">
        <v>198</v>
      </c>
      <c r="L263" s="33"/>
      <c r="M263" s="140" t="s">
        <v>20</v>
      </c>
      <c r="N263" s="141" t="s">
        <v>51</v>
      </c>
      <c r="P263" s="142">
        <f>O263*H263</f>
        <v>0</v>
      </c>
      <c r="Q263" s="142">
        <v>0</v>
      </c>
      <c r="R263" s="142">
        <f>Q263*H263</f>
        <v>0</v>
      </c>
      <c r="S263" s="142">
        <v>0</v>
      </c>
      <c r="T263" s="143">
        <f>S263*H263</f>
        <v>0</v>
      </c>
      <c r="AR263" s="144" t="s">
        <v>199</v>
      </c>
      <c r="AT263" s="144" t="s">
        <v>194</v>
      </c>
      <c r="AU263" s="144" t="s">
        <v>89</v>
      </c>
      <c r="AY263" s="18" t="s">
        <v>192</v>
      </c>
      <c r="BE263" s="145">
        <f>IF(N263="základní",J263,0)</f>
        <v>0</v>
      </c>
      <c r="BF263" s="145">
        <f>IF(N263="snížená",J263,0)</f>
        <v>0</v>
      </c>
      <c r="BG263" s="145">
        <f>IF(N263="zákl. přenesená",J263,0)</f>
        <v>0</v>
      </c>
      <c r="BH263" s="145">
        <f>IF(N263="sníž. přenesená",J263,0)</f>
        <v>0</v>
      </c>
      <c r="BI263" s="145">
        <f>IF(N263="nulová",J263,0)</f>
        <v>0</v>
      </c>
      <c r="BJ263" s="18" t="s">
        <v>22</v>
      </c>
      <c r="BK263" s="145">
        <f>ROUND(I263*H263,2)</f>
        <v>0</v>
      </c>
      <c r="BL263" s="18" t="s">
        <v>199</v>
      </c>
      <c r="BM263" s="144" t="s">
        <v>8757</v>
      </c>
    </row>
    <row r="264" spans="2:65" s="1" customFormat="1" ht="10.199999999999999" x14ac:dyDescent="0.2">
      <c r="B264" s="33"/>
      <c r="D264" s="146" t="s">
        <v>201</v>
      </c>
      <c r="F264" s="147" t="s">
        <v>4615</v>
      </c>
      <c r="I264" s="148"/>
      <c r="L264" s="33"/>
      <c r="M264" s="149"/>
      <c r="T264" s="54"/>
      <c r="AT264" s="18" t="s">
        <v>201</v>
      </c>
      <c r="AU264" s="18" t="s">
        <v>89</v>
      </c>
    </row>
    <row r="265" spans="2:65" s="1" customFormat="1" ht="21.75" customHeight="1" x14ac:dyDescent="0.2">
      <c r="B265" s="33"/>
      <c r="C265" s="133" t="s">
        <v>764</v>
      </c>
      <c r="D265" s="133" t="s">
        <v>194</v>
      </c>
      <c r="E265" s="134" t="s">
        <v>8758</v>
      </c>
      <c r="F265" s="135" t="s">
        <v>8759</v>
      </c>
      <c r="G265" s="136" t="s">
        <v>898</v>
      </c>
      <c r="H265" s="137">
        <v>3.05</v>
      </c>
      <c r="I265" s="138"/>
      <c r="J265" s="139">
        <f>ROUND(I265*H265,2)</f>
        <v>0</v>
      </c>
      <c r="K265" s="135" t="s">
        <v>20</v>
      </c>
      <c r="L265" s="33"/>
      <c r="M265" s="140" t="s">
        <v>20</v>
      </c>
      <c r="N265" s="141" t="s">
        <v>51</v>
      </c>
      <c r="P265" s="142">
        <f>O265*H265</f>
        <v>0</v>
      </c>
      <c r="Q265" s="142">
        <v>0</v>
      </c>
      <c r="R265" s="142">
        <f>Q265*H265</f>
        <v>0</v>
      </c>
      <c r="S265" s="142">
        <v>0</v>
      </c>
      <c r="T265" s="143">
        <f>S265*H265</f>
        <v>0</v>
      </c>
      <c r="AR265" s="144" t="s">
        <v>199</v>
      </c>
      <c r="AT265" s="144" t="s">
        <v>194</v>
      </c>
      <c r="AU265" s="144" t="s">
        <v>89</v>
      </c>
      <c r="AY265" s="18" t="s">
        <v>192</v>
      </c>
      <c r="BE265" s="145">
        <f>IF(N265="základní",J265,0)</f>
        <v>0</v>
      </c>
      <c r="BF265" s="145">
        <f>IF(N265="snížená",J265,0)</f>
        <v>0</v>
      </c>
      <c r="BG265" s="145">
        <f>IF(N265="zákl. přenesená",J265,0)</f>
        <v>0</v>
      </c>
      <c r="BH265" s="145">
        <f>IF(N265="sníž. přenesená",J265,0)</f>
        <v>0</v>
      </c>
      <c r="BI265" s="145">
        <f>IF(N265="nulová",J265,0)</f>
        <v>0</v>
      </c>
      <c r="BJ265" s="18" t="s">
        <v>22</v>
      </c>
      <c r="BK265" s="145">
        <f>ROUND(I265*H265,2)</f>
        <v>0</v>
      </c>
      <c r="BL265" s="18" t="s">
        <v>199</v>
      </c>
      <c r="BM265" s="144" t="s">
        <v>8760</v>
      </c>
    </row>
    <row r="266" spans="2:65" s="13" customFormat="1" ht="10.199999999999999" x14ac:dyDescent="0.2">
      <c r="B266" s="157"/>
      <c r="D266" s="151" t="s">
        <v>203</v>
      </c>
      <c r="E266" s="158" t="s">
        <v>20</v>
      </c>
      <c r="F266" s="159" t="s">
        <v>8761</v>
      </c>
      <c r="H266" s="160">
        <v>3.05</v>
      </c>
      <c r="I266" s="161"/>
      <c r="L266" s="157"/>
      <c r="M266" s="162"/>
      <c r="T266" s="163"/>
      <c r="AT266" s="158" t="s">
        <v>203</v>
      </c>
      <c r="AU266" s="158" t="s">
        <v>89</v>
      </c>
      <c r="AV266" s="13" t="s">
        <v>89</v>
      </c>
      <c r="AW266" s="13" t="s">
        <v>39</v>
      </c>
      <c r="AX266" s="13" t="s">
        <v>22</v>
      </c>
      <c r="AY266" s="158" t="s">
        <v>192</v>
      </c>
    </row>
    <row r="267" spans="2:65" s="1" customFormat="1" ht="16.5" customHeight="1" x14ac:dyDescent="0.2">
      <c r="B267" s="33"/>
      <c r="C267" s="133" t="s">
        <v>772</v>
      </c>
      <c r="D267" s="133" t="s">
        <v>194</v>
      </c>
      <c r="E267" s="134" t="s">
        <v>8762</v>
      </c>
      <c r="F267" s="135" t="s">
        <v>8763</v>
      </c>
      <c r="G267" s="136" t="s">
        <v>898</v>
      </c>
      <c r="H267" s="137">
        <v>25.22</v>
      </c>
      <c r="I267" s="138"/>
      <c r="J267" s="139">
        <f>ROUND(I267*H267,2)</f>
        <v>0</v>
      </c>
      <c r="K267" s="135" t="s">
        <v>20</v>
      </c>
      <c r="L267" s="33"/>
      <c r="M267" s="140" t="s">
        <v>20</v>
      </c>
      <c r="N267" s="141" t="s">
        <v>51</v>
      </c>
      <c r="P267" s="142">
        <f>O267*H267</f>
        <v>0</v>
      </c>
      <c r="Q267" s="142">
        <v>0</v>
      </c>
      <c r="R267" s="142">
        <f>Q267*H267</f>
        <v>0</v>
      </c>
      <c r="S267" s="142">
        <v>0</v>
      </c>
      <c r="T267" s="143">
        <f>S267*H267</f>
        <v>0</v>
      </c>
      <c r="AR267" s="144" t="s">
        <v>199</v>
      </c>
      <c r="AT267" s="144" t="s">
        <v>194</v>
      </c>
      <c r="AU267" s="144" t="s">
        <v>89</v>
      </c>
      <c r="AY267" s="18" t="s">
        <v>192</v>
      </c>
      <c r="BE267" s="145">
        <f>IF(N267="základní",J267,0)</f>
        <v>0</v>
      </c>
      <c r="BF267" s="145">
        <f>IF(N267="snížená",J267,0)</f>
        <v>0</v>
      </c>
      <c r="BG267" s="145">
        <f>IF(N267="zákl. přenesená",J267,0)</f>
        <v>0</v>
      </c>
      <c r="BH267" s="145">
        <f>IF(N267="sníž. přenesená",J267,0)</f>
        <v>0</v>
      </c>
      <c r="BI267" s="145">
        <f>IF(N267="nulová",J267,0)</f>
        <v>0</v>
      </c>
      <c r="BJ267" s="18" t="s">
        <v>22</v>
      </c>
      <c r="BK267" s="145">
        <f>ROUND(I267*H267,2)</f>
        <v>0</v>
      </c>
      <c r="BL267" s="18" t="s">
        <v>199</v>
      </c>
      <c r="BM267" s="144" t="s">
        <v>8764</v>
      </c>
    </row>
    <row r="268" spans="2:65" s="13" customFormat="1" ht="10.199999999999999" x14ac:dyDescent="0.2">
      <c r="B268" s="157"/>
      <c r="D268" s="151" t="s">
        <v>203</v>
      </c>
      <c r="E268" s="158" t="s">
        <v>20</v>
      </c>
      <c r="F268" s="159" t="s">
        <v>8765</v>
      </c>
      <c r="H268" s="160">
        <v>25.22</v>
      </c>
      <c r="I268" s="161"/>
      <c r="L268" s="157"/>
      <c r="M268" s="162"/>
      <c r="T268" s="163"/>
      <c r="AT268" s="158" t="s">
        <v>203</v>
      </c>
      <c r="AU268" s="158" t="s">
        <v>89</v>
      </c>
      <c r="AV268" s="13" t="s">
        <v>89</v>
      </c>
      <c r="AW268" s="13" t="s">
        <v>39</v>
      </c>
      <c r="AX268" s="13" t="s">
        <v>22</v>
      </c>
      <c r="AY268" s="158" t="s">
        <v>192</v>
      </c>
    </row>
    <row r="269" spans="2:65" s="11" customFormat="1" ht="22.8" customHeight="1" x14ac:dyDescent="0.25">
      <c r="B269" s="121"/>
      <c r="D269" s="122" t="s">
        <v>79</v>
      </c>
      <c r="E269" s="131" t="s">
        <v>3031</v>
      </c>
      <c r="F269" s="131" t="s">
        <v>8766</v>
      </c>
      <c r="I269" s="124"/>
      <c r="J269" s="132">
        <f>BK269</f>
        <v>0</v>
      </c>
      <c r="L269" s="121"/>
      <c r="M269" s="126"/>
      <c r="P269" s="127">
        <f>SUM(P270:P271)</f>
        <v>0</v>
      </c>
      <c r="R269" s="127">
        <f>SUM(R270:R271)</f>
        <v>0</v>
      </c>
      <c r="T269" s="128">
        <f>SUM(T270:T271)</f>
        <v>0</v>
      </c>
      <c r="AR269" s="122" t="s">
        <v>22</v>
      </c>
      <c r="AT269" s="129" t="s">
        <v>79</v>
      </c>
      <c r="AU269" s="129" t="s">
        <v>22</v>
      </c>
      <c r="AY269" s="122" t="s">
        <v>192</v>
      </c>
      <c r="BK269" s="130">
        <f>SUM(BK270:BK271)</f>
        <v>0</v>
      </c>
    </row>
    <row r="270" spans="2:65" s="1" customFormat="1" ht="21.75" customHeight="1" x14ac:dyDescent="0.2">
      <c r="B270" s="33"/>
      <c r="C270" s="133" t="s">
        <v>780</v>
      </c>
      <c r="D270" s="133" t="s">
        <v>194</v>
      </c>
      <c r="E270" s="134" t="s">
        <v>8767</v>
      </c>
      <c r="F270" s="135" t="s">
        <v>8768</v>
      </c>
      <c r="G270" s="136" t="s">
        <v>898</v>
      </c>
      <c r="H270" s="137">
        <v>29.577000000000002</v>
      </c>
      <c r="I270" s="138"/>
      <c r="J270" s="139">
        <f>ROUND(I270*H270,2)</f>
        <v>0</v>
      </c>
      <c r="K270" s="135" t="s">
        <v>198</v>
      </c>
      <c r="L270" s="33"/>
      <c r="M270" s="140" t="s">
        <v>20</v>
      </c>
      <c r="N270" s="141" t="s">
        <v>51</v>
      </c>
      <c r="P270" s="142">
        <f>O270*H270</f>
        <v>0</v>
      </c>
      <c r="Q270" s="142">
        <v>0</v>
      </c>
      <c r="R270" s="142">
        <f>Q270*H270</f>
        <v>0</v>
      </c>
      <c r="S270" s="142">
        <v>0</v>
      </c>
      <c r="T270" s="143">
        <f>S270*H270</f>
        <v>0</v>
      </c>
      <c r="AR270" s="144" t="s">
        <v>199</v>
      </c>
      <c r="AT270" s="144" t="s">
        <v>194</v>
      </c>
      <c r="AU270" s="144" t="s">
        <v>89</v>
      </c>
      <c r="AY270" s="18" t="s">
        <v>192</v>
      </c>
      <c r="BE270" s="145">
        <f>IF(N270="základní",J270,0)</f>
        <v>0</v>
      </c>
      <c r="BF270" s="145">
        <f>IF(N270="snížená",J270,0)</f>
        <v>0</v>
      </c>
      <c r="BG270" s="145">
        <f>IF(N270="zákl. přenesená",J270,0)</f>
        <v>0</v>
      </c>
      <c r="BH270" s="145">
        <f>IF(N270="sníž. přenesená",J270,0)</f>
        <v>0</v>
      </c>
      <c r="BI270" s="145">
        <f>IF(N270="nulová",J270,0)</f>
        <v>0</v>
      </c>
      <c r="BJ270" s="18" t="s">
        <v>22</v>
      </c>
      <c r="BK270" s="145">
        <f>ROUND(I270*H270,2)</f>
        <v>0</v>
      </c>
      <c r="BL270" s="18" t="s">
        <v>199</v>
      </c>
      <c r="BM270" s="144" t="s">
        <v>8769</v>
      </c>
    </row>
    <row r="271" spans="2:65" s="1" customFormat="1" ht="10.199999999999999" x14ac:dyDescent="0.2">
      <c r="B271" s="33"/>
      <c r="D271" s="146" t="s">
        <v>201</v>
      </c>
      <c r="F271" s="147" t="s">
        <v>8770</v>
      </c>
      <c r="I271" s="148"/>
      <c r="L271" s="33"/>
      <c r="M271" s="149"/>
      <c r="T271" s="54"/>
      <c r="AT271" s="18" t="s">
        <v>201</v>
      </c>
      <c r="AU271" s="18" t="s">
        <v>89</v>
      </c>
    </row>
    <row r="272" spans="2:65" s="11" customFormat="1" ht="25.95" customHeight="1" x14ac:dyDescent="0.25">
      <c r="B272" s="121"/>
      <c r="D272" s="122" t="s">
        <v>79</v>
      </c>
      <c r="E272" s="123" t="s">
        <v>134</v>
      </c>
      <c r="F272" s="123" t="s">
        <v>8771</v>
      </c>
      <c r="I272" s="124"/>
      <c r="J272" s="125">
        <f>BK272</f>
        <v>0</v>
      </c>
      <c r="L272" s="121"/>
      <c r="M272" s="126"/>
      <c r="P272" s="127">
        <f>P273+P276</f>
        <v>0</v>
      </c>
      <c r="R272" s="127">
        <f>R273+R276</f>
        <v>0</v>
      </c>
      <c r="T272" s="128">
        <f>T273+T276</f>
        <v>0</v>
      </c>
      <c r="AR272" s="122" t="s">
        <v>243</v>
      </c>
      <c r="AT272" s="129" t="s">
        <v>79</v>
      </c>
      <c r="AU272" s="129" t="s">
        <v>80</v>
      </c>
      <c r="AY272" s="122" t="s">
        <v>192</v>
      </c>
      <c r="BK272" s="130">
        <f>BK273+BK276</f>
        <v>0</v>
      </c>
    </row>
    <row r="273" spans="2:65" s="11" customFormat="1" ht="22.8" customHeight="1" x14ac:dyDescent="0.25">
      <c r="B273" s="121"/>
      <c r="D273" s="122" t="s">
        <v>79</v>
      </c>
      <c r="E273" s="131" t="s">
        <v>7549</v>
      </c>
      <c r="F273" s="131" t="s">
        <v>8772</v>
      </c>
      <c r="I273" s="124"/>
      <c r="J273" s="132">
        <f>BK273</f>
        <v>0</v>
      </c>
      <c r="L273" s="121"/>
      <c r="M273" s="126"/>
      <c r="P273" s="127">
        <f>SUM(P274:P275)</f>
        <v>0</v>
      </c>
      <c r="R273" s="127">
        <f>SUM(R274:R275)</f>
        <v>0</v>
      </c>
      <c r="T273" s="128">
        <f>SUM(T274:T275)</f>
        <v>0</v>
      </c>
      <c r="AR273" s="122" t="s">
        <v>243</v>
      </c>
      <c r="AT273" s="129" t="s">
        <v>79</v>
      </c>
      <c r="AU273" s="129" t="s">
        <v>22</v>
      </c>
      <c r="AY273" s="122" t="s">
        <v>192</v>
      </c>
      <c r="BK273" s="130">
        <f>SUM(BK274:BK275)</f>
        <v>0</v>
      </c>
    </row>
    <row r="274" spans="2:65" s="1" customFormat="1" ht="16.5" customHeight="1" x14ac:dyDescent="0.2">
      <c r="B274" s="33"/>
      <c r="C274" s="133" t="s">
        <v>790</v>
      </c>
      <c r="D274" s="133" t="s">
        <v>194</v>
      </c>
      <c r="E274" s="134" t="s">
        <v>8773</v>
      </c>
      <c r="F274" s="135" t="s">
        <v>8774</v>
      </c>
      <c r="G274" s="136" t="s">
        <v>269</v>
      </c>
      <c r="H274" s="137">
        <v>8.8000000000000007</v>
      </c>
      <c r="I274" s="138"/>
      <c r="J274" s="139">
        <f>ROUND(I274*H274,2)</f>
        <v>0</v>
      </c>
      <c r="K274" s="135" t="s">
        <v>20</v>
      </c>
      <c r="L274" s="33"/>
      <c r="M274" s="140" t="s">
        <v>20</v>
      </c>
      <c r="N274" s="141" t="s">
        <v>51</v>
      </c>
      <c r="P274" s="142">
        <f>O274*H274</f>
        <v>0</v>
      </c>
      <c r="Q274" s="142">
        <v>0</v>
      </c>
      <c r="R274" s="142">
        <f>Q274*H274</f>
        <v>0</v>
      </c>
      <c r="S274" s="142">
        <v>0</v>
      </c>
      <c r="T274" s="143">
        <f>S274*H274</f>
        <v>0</v>
      </c>
      <c r="AR274" s="144" t="s">
        <v>7553</v>
      </c>
      <c r="AT274" s="144" t="s">
        <v>194</v>
      </c>
      <c r="AU274" s="144" t="s">
        <v>89</v>
      </c>
      <c r="AY274" s="18" t="s">
        <v>192</v>
      </c>
      <c r="BE274" s="145">
        <f>IF(N274="základní",J274,0)</f>
        <v>0</v>
      </c>
      <c r="BF274" s="145">
        <f>IF(N274="snížená",J274,0)</f>
        <v>0</v>
      </c>
      <c r="BG274" s="145">
        <f>IF(N274="zákl. přenesená",J274,0)</f>
        <v>0</v>
      </c>
      <c r="BH274" s="145">
        <f>IF(N274="sníž. přenesená",J274,0)</f>
        <v>0</v>
      </c>
      <c r="BI274" s="145">
        <f>IF(N274="nulová",J274,0)</f>
        <v>0</v>
      </c>
      <c r="BJ274" s="18" t="s">
        <v>22</v>
      </c>
      <c r="BK274" s="145">
        <f>ROUND(I274*H274,2)</f>
        <v>0</v>
      </c>
      <c r="BL274" s="18" t="s">
        <v>7553</v>
      </c>
      <c r="BM274" s="144" t="s">
        <v>8775</v>
      </c>
    </row>
    <row r="275" spans="2:65" s="1" customFormat="1" ht="16.5" customHeight="1" x14ac:dyDescent="0.2">
      <c r="B275" s="33"/>
      <c r="C275" s="133" t="s">
        <v>797</v>
      </c>
      <c r="D275" s="133" t="s">
        <v>194</v>
      </c>
      <c r="E275" s="134" t="s">
        <v>7551</v>
      </c>
      <c r="F275" s="135" t="s">
        <v>7552</v>
      </c>
      <c r="G275" s="136" t="s">
        <v>487</v>
      </c>
      <c r="H275" s="137">
        <v>1</v>
      </c>
      <c r="I275" s="138"/>
      <c r="J275" s="139">
        <f>ROUND(I275*H275,2)</f>
        <v>0</v>
      </c>
      <c r="K275" s="135" t="s">
        <v>20</v>
      </c>
      <c r="L275" s="33"/>
      <c r="M275" s="140" t="s">
        <v>20</v>
      </c>
      <c r="N275" s="141" t="s">
        <v>51</v>
      </c>
      <c r="P275" s="142">
        <f>O275*H275</f>
        <v>0</v>
      </c>
      <c r="Q275" s="142">
        <v>0</v>
      </c>
      <c r="R275" s="142">
        <f>Q275*H275</f>
        <v>0</v>
      </c>
      <c r="S275" s="142">
        <v>0</v>
      </c>
      <c r="T275" s="143">
        <f>S275*H275</f>
        <v>0</v>
      </c>
      <c r="AR275" s="144" t="s">
        <v>7553</v>
      </c>
      <c r="AT275" s="144" t="s">
        <v>194</v>
      </c>
      <c r="AU275" s="144" t="s">
        <v>89</v>
      </c>
      <c r="AY275" s="18" t="s">
        <v>192</v>
      </c>
      <c r="BE275" s="145">
        <f>IF(N275="základní",J275,0)</f>
        <v>0</v>
      </c>
      <c r="BF275" s="145">
        <f>IF(N275="snížená",J275,0)</f>
        <v>0</v>
      </c>
      <c r="BG275" s="145">
        <f>IF(N275="zákl. přenesená",J275,0)</f>
        <v>0</v>
      </c>
      <c r="BH275" s="145">
        <f>IF(N275="sníž. přenesená",J275,0)</f>
        <v>0</v>
      </c>
      <c r="BI275" s="145">
        <f>IF(N275="nulová",J275,0)</f>
        <v>0</v>
      </c>
      <c r="BJ275" s="18" t="s">
        <v>22</v>
      </c>
      <c r="BK275" s="145">
        <f>ROUND(I275*H275,2)</f>
        <v>0</v>
      </c>
      <c r="BL275" s="18" t="s">
        <v>7553</v>
      </c>
      <c r="BM275" s="144" t="s">
        <v>8776</v>
      </c>
    </row>
    <row r="276" spans="2:65" s="11" customFormat="1" ht="22.8" customHeight="1" x14ac:dyDescent="0.25">
      <c r="B276" s="121"/>
      <c r="D276" s="122" t="s">
        <v>79</v>
      </c>
      <c r="E276" s="131" t="s">
        <v>8777</v>
      </c>
      <c r="F276" s="131" t="s">
        <v>8778</v>
      </c>
      <c r="I276" s="124"/>
      <c r="J276" s="132">
        <f>BK276</f>
        <v>0</v>
      </c>
      <c r="L276" s="121"/>
      <c r="M276" s="126"/>
      <c r="P276" s="127">
        <f>P277</f>
        <v>0</v>
      </c>
      <c r="R276" s="127">
        <f>R277</f>
        <v>0</v>
      </c>
      <c r="T276" s="128">
        <f>T277</f>
        <v>0</v>
      </c>
      <c r="AR276" s="122" t="s">
        <v>243</v>
      </c>
      <c r="AT276" s="129" t="s">
        <v>79</v>
      </c>
      <c r="AU276" s="129" t="s">
        <v>22</v>
      </c>
      <c r="AY276" s="122" t="s">
        <v>192</v>
      </c>
      <c r="BK276" s="130">
        <f>BK277</f>
        <v>0</v>
      </c>
    </row>
    <row r="277" spans="2:65" s="1" customFormat="1" ht="16.5" customHeight="1" x14ac:dyDescent="0.2">
      <c r="B277" s="33"/>
      <c r="C277" s="133" t="s">
        <v>848</v>
      </c>
      <c r="D277" s="133" t="s">
        <v>194</v>
      </c>
      <c r="E277" s="134" t="s">
        <v>8779</v>
      </c>
      <c r="F277" s="135" t="s">
        <v>8780</v>
      </c>
      <c r="G277" s="136" t="s">
        <v>487</v>
      </c>
      <c r="H277" s="137">
        <v>2</v>
      </c>
      <c r="I277" s="138"/>
      <c r="J277" s="139">
        <f>ROUND(I277*H277,2)</f>
        <v>0</v>
      </c>
      <c r="K277" s="135" t="s">
        <v>20</v>
      </c>
      <c r="L277" s="33"/>
      <c r="M277" s="198" t="s">
        <v>20</v>
      </c>
      <c r="N277" s="199" t="s">
        <v>51</v>
      </c>
      <c r="O277" s="180"/>
      <c r="P277" s="200">
        <f>O277*H277</f>
        <v>0</v>
      </c>
      <c r="Q277" s="200">
        <v>0</v>
      </c>
      <c r="R277" s="200">
        <f>Q277*H277</f>
        <v>0</v>
      </c>
      <c r="S277" s="200">
        <v>0</v>
      </c>
      <c r="T277" s="201">
        <f>S277*H277</f>
        <v>0</v>
      </c>
      <c r="AR277" s="144" t="s">
        <v>7553</v>
      </c>
      <c r="AT277" s="144" t="s">
        <v>194</v>
      </c>
      <c r="AU277" s="144" t="s">
        <v>89</v>
      </c>
      <c r="AY277" s="18" t="s">
        <v>192</v>
      </c>
      <c r="BE277" s="145">
        <f>IF(N277="základní",J277,0)</f>
        <v>0</v>
      </c>
      <c r="BF277" s="145">
        <f>IF(N277="snížená",J277,0)</f>
        <v>0</v>
      </c>
      <c r="BG277" s="145">
        <f>IF(N277="zákl. přenesená",J277,0)</f>
        <v>0</v>
      </c>
      <c r="BH277" s="145">
        <f>IF(N277="sníž. přenesená",J277,0)</f>
        <v>0</v>
      </c>
      <c r="BI277" s="145">
        <f>IF(N277="nulová",J277,0)</f>
        <v>0</v>
      </c>
      <c r="BJ277" s="18" t="s">
        <v>22</v>
      </c>
      <c r="BK277" s="145">
        <f>ROUND(I277*H277,2)</f>
        <v>0</v>
      </c>
      <c r="BL277" s="18" t="s">
        <v>7553</v>
      </c>
      <c r="BM277" s="144" t="s">
        <v>8781</v>
      </c>
    </row>
    <row r="278" spans="2:65" s="1" customFormat="1" ht="6.9" customHeight="1" x14ac:dyDescent="0.2">
      <c r="B278" s="42"/>
      <c r="C278" s="43"/>
      <c r="D278" s="43"/>
      <c r="E278" s="43"/>
      <c r="F278" s="43"/>
      <c r="G278" s="43"/>
      <c r="H278" s="43"/>
      <c r="I278" s="43"/>
      <c r="J278" s="43"/>
      <c r="K278" s="43"/>
      <c r="L278" s="33"/>
    </row>
  </sheetData>
  <sheetProtection algorithmName="SHA-512" hashValue="q3Ckjz0qV9Yom+mjzYuSGKWzxsn7X6jkvJM+Tlc67iPmw8oO8qhRt2iwQ41j/LBJidP7oku19VxTsxj1eoyzSg==" saltValue="LMhGciblOgTCxZ3gWZABSIby3eGSpJb42VGnxVIDr2Ik23V7EpaG9GgghQF7U554fuJmuSJrMjX5ZGW65jt+Bg==" spinCount="100000" sheet="1" objects="1" scenarios="1" formatColumns="0" formatRows="0" autoFilter="0"/>
  <autoFilter ref="C90:K277" xr:uid="{00000000-0009-0000-0000-00000D000000}"/>
  <mergeCells count="9">
    <mergeCell ref="E50:H50"/>
    <mergeCell ref="E81:H81"/>
    <mergeCell ref="E83:H83"/>
    <mergeCell ref="L2:V2"/>
    <mergeCell ref="E7:H7"/>
    <mergeCell ref="E9:H9"/>
    <mergeCell ref="E18:H18"/>
    <mergeCell ref="E27:H27"/>
    <mergeCell ref="E48:H48"/>
  </mergeCells>
  <hyperlinks>
    <hyperlink ref="F95" r:id="rId1" xr:uid="{00000000-0004-0000-0D00-000000000000}"/>
    <hyperlink ref="F98" r:id="rId2" xr:uid="{00000000-0004-0000-0D00-000001000000}"/>
    <hyperlink ref="F101" r:id="rId3" xr:uid="{00000000-0004-0000-0D00-000002000000}"/>
    <hyperlink ref="F106" r:id="rId4" xr:uid="{00000000-0004-0000-0D00-000003000000}"/>
    <hyperlink ref="F109" r:id="rId5" xr:uid="{00000000-0004-0000-0D00-000004000000}"/>
    <hyperlink ref="F112" r:id="rId6" xr:uid="{00000000-0004-0000-0D00-000005000000}"/>
    <hyperlink ref="F115" r:id="rId7" xr:uid="{00000000-0004-0000-0D00-000006000000}"/>
    <hyperlink ref="F118" r:id="rId8" xr:uid="{00000000-0004-0000-0D00-000007000000}"/>
    <hyperlink ref="F121" r:id="rId9" xr:uid="{00000000-0004-0000-0D00-000008000000}"/>
    <hyperlink ref="F123" r:id="rId10" xr:uid="{00000000-0004-0000-0D00-000009000000}"/>
    <hyperlink ref="F125" r:id="rId11" xr:uid="{00000000-0004-0000-0D00-00000A000000}"/>
    <hyperlink ref="F128" r:id="rId12" xr:uid="{00000000-0004-0000-0D00-00000B000000}"/>
    <hyperlink ref="F130" r:id="rId13" xr:uid="{00000000-0004-0000-0D00-00000C000000}"/>
    <hyperlink ref="F151" r:id="rId14" xr:uid="{00000000-0004-0000-0D00-00000D000000}"/>
    <hyperlink ref="F154" r:id="rId15" xr:uid="{00000000-0004-0000-0D00-00000E000000}"/>
    <hyperlink ref="F157" r:id="rId16" xr:uid="{00000000-0004-0000-0D00-00000F000000}"/>
    <hyperlink ref="F160" r:id="rId17" xr:uid="{00000000-0004-0000-0D00-000010000000}"/>
    <hyperlink ref="F183" r:id="rId18" xr:uid="{00000000-0004-0000-0D00-000011000000}"/>
    <hyperlink ref="F188" r:id="rId19" xr:uid="{00000000-0004-0000-0D00-000012000000}"/>
    <hyperlink ref="F190" r:id="rId20" xr:uid="{00000000-0004-0000-0D00-000013000000}"/>
    <hyperlink ref="F194" r:id="rId21" xr:uid="{00000000-0004-0000-0D00-000014000000}"/>
    <hyperlink ref="F197" r:id="rId22" xr:uid="{00000000-0004-0000-0D00-000015000000}"/>
    <hyperlink ref="F202" r:id="rId23" xr:uid="{00000000-0004-0000-0D00-000016000000}"/>
    <hyperlink ref="F205" r:id="rId24" xr:uid="{00000000-0004-0000-0D00-000017000000}"/>
    <hyperlink ref="F208" r:id="rId25" xr:uid="{00000000-0004-0000-0D00-000018000000}"/>
    <hyperlink ref="F212" r:id="rId26" xr:uid="{00000000-0004-0000-0D00-000019000000}"/>
    <hyperlink ref="F217" r:id="rId27" xr:uid="{00000000-0004-0000-0D00-00001A000000}"/>
    <hyperlink ref="F221" r:id="rId28" xr:uid="{00000000-0004-0000-0D00-00001B000000}"/>
    <hyperlink ref="F223" r:id="rId29" xr:uid="{00000000-0004-0000-0D00-00001C000000}"/>
    <hyperlink ref="F226" r:id="rId30" xr:uid="{00000000-0004-0000-0D00-00001D000000}"/>
    <hyperlink ref="F230" r:id="rId31" xr:uid="{00000000-0004-0000-0D00-00001E000000}"/>
    <hyperlink ref="F237" r:id="rId32" xr:uid="{00000000-0004-0000-0D00-00001F000000}"/>
    <hyperlink ref="F241" r:id="rId33" xr:uid="{00000000-0004-0000-0D00-000020000000}"/>
    <hyperlink ref="F247" r:id="rId34" xr:uid="{00000000-0004-0000-0D00-000021000000}"/>
    <hyperlink ref="F252" r:id="rId35" xr:uid="{00000000-0004-0000-0D00-000022000000}"/>
    <hyperlink ref="F255" r:id="rId36" xr:uid="{00000000-0004-0000-0D00-000023000000}"/>
    <hyperlink ref="F258" r:id="rId37" xr:uid="{00000000-0004-0000-0D00-000024000000}"/>
    <hyperlink ref="F262" r:id="rId38" xr:uid="{00000000-0004-0000-0D00-000025000000}"/>
    <hyperlink ref="F264" r:id="rId39" xr:uid="{00000000-0004-0000-0D00-000026000000}"/>
    <hyperlink ref="F271" r:id="rId40" xr:uid="{00000000-0004-0000-0D00-000027000000}"/>
  </hyperlinks>
  <pageMargins left="0.39374999999999999" right="0.39374999999999999" top="0.39374999999999999" bottom="0.39374999999999999" header="0" footer="0"/>
  <pageSetup paperSize="9" scale="84" fitToHeight="100" orientation="landscape" blackAndWhite="1" r:id="rId41"/>
  <headerFooter>
    <oddFooter>&amp;CStrana &amp;P z &amp;N</oddFooter>
  </headerFooter>
  <drawing r:id="rId4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97"/>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132</v>
      </c>
    </row>
    <row r="3" spans="2:46" ht="6.9" customHeight="1" x14ac:dyDescent="0.2">
      <c r="B3" s="19"/>
      <c r="C3" s="20"/>
      <c r="D3" s="20"/>
      <c r="E3" s="20"/>
      <c r="F3" s="20"/>
      <c r="G3" s="20"/>
      <c r="H3" s="20"/>
      <c r="I3" s="20"/>
      <c r="J3" s="20"/>
      <c r="K3" s="20"/>
      <c r="L3" s="21"/>
      <c r="AT3" s="18" t="s">
        <v>89</v>
      </c>
    </row>
    <row r="4" spans="2:46" ht="24.9" customHeight="1" x14ac:dyDescent="0.2">
      <c r="B4" s="21"/>
      <c r="D4" s="22" t="s">
        <v>141</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s="1" customFormat="1" ht="12" customHeight="1" x14ac:dyDescent="0.2">
      <c r="B8" s="33"/>
      <c r="D8" s="28" t="s">
        <v>150</v>
      </c>
      <c r="L8" s="33"/>
    </row>
    <row r="9" spans="2:46" s="1" customFormat="1" ht="16.5" customHeight="1" x14ac:dyDescent="0.2">
      <c r="B9" s="33"/>
      <c r="E9" s="303" t="s">
        <v>8782</v>
      </c>
      <c r="F9" s="341"/>
      <c r="G9" s="341"/>
      <c r="H9" s="341"/>
      <c r="L9" s="33"/>
    </row>
    <row r="10" spans="2:46" s="1" customFormat="1" ht="10.199999999999999" x14ac:dyDescent="0.2">
      <c r="B10" s="33"/>
      <c r="L10" s="33"/>
    </row>
    <row r="11" spans="2:46" s="1" customFormat="1" ht="12" customHeight="1" x14ac:dyDescent="0.2">
      <c r="B11" s="33"/>
      <c r="D11" s="28" t="s">
        <v>19</v>
      </c>
      <c r="F11" s="26" t="s">
        <v>133</v>
      </c>
      <c r="I11" s="28" t="s">
        <v>21</v>
      </c>
      <c r="J11" s="26" t="s">
        <v>20</v>
      </c>
      <c r="L11" s="33"/>
    </row>
    <row r="12" spans="2:46" s="1" customFormat="1" ht="12" customHeight="1" x14ac:dyDescent="0.2">
      <c r="B12" s="33"/>
      <c r="D12" s="28" t="s">
        <v>23</v>
      </c>
      <c r="F12" s="26" t="s">
        <v>24</v>
      </c>
      <c r="I12" s="28" t="s">
        <v>25</v>
      </c>
      <c r="J12" s="50" t="str">
        <f>'Rekapitulace stavby'!AN8</f>
        <v>24. 4. 2024</v>
      </c>
      <c r="L12" s="33"/>
    </row>
    <row r="13" spans="2:46" s="1" customFormat="1" ht="10.8" customHeight="1" x14ac:dyDescent="0.2">
      <c r="B13" s="33"/>
      <c r="L13" s="33"/>
    </row>
    <row r="14" spans="2:46" s="1" customFormat="1" ht="12" customHeight="1" x14ac:dyDescent="0.2">
      <c r="B14" s="33"/>
      <c r="D14" s="28" t="s">
        <v>29</v>
      </c>
      <c r="I14" s="28" t="s">
        <v>30</v>
      </c>
      <c r="J14" s="26" t="str">
        <f>IF('Rekapitulace stavby'!AN10="","",'Rekapitulace stavby'!AN10)</f>
        <v>00262978</v>
      </c>
      <c r="L14" s="33"/>
    </row>
    <row r="15" spans="2:46" s="1" customFormat="1" ht="18" customHeight="1" x14ac:dyDescent="0.2">
      <c r="B15" s="33"/>
      <c r="E15" s="26" t="str">
        <f>IF('Rekapitulace stavby'!E11="","",'Rekapitulace stavby'!E11)</f>
        <v>Statutární město Liberec</v>
      </c>
      <c r="I15" s="28" t="s">
        <v>33</v>
      </c>
      <c r="J15" s="26" t="str">
        <f>IF('Rekapitulace stavby'!AN11="","",'Rekapitulace stavby'!AN11)</f>
        <v>CZ00262978</v>
      </c>
      <c r="L15" s="33"/>
    </row>
    <row r="16" spans="2:46" s="1" customFormat="1" ht="6.9" customHeight="1" x14ac:dyDescent="0.2">
      <c r="B16" s="33"/>
      <c r="L16" s="33"/>
    </row>
    <row r="17" spans="2:12" s="1" customFormat="1" ht="12" customHeight="1" x14ac:dyDescent="0.2">
      <c r="B17" s="33"/>
      <c r="D17" s="28" t="s">
        <v>35</v>
      </c>
      <c r="I17" s="28" t="s">
        <v>30</v>
      </c>
      <c r="J17" s="29" t="str">
        <f>'Rekapitulace stavby'!AN13</f>
        <v>Vyplň údaj</v>
      </c>
      <c r="L17" s="33"/>
    </row>
    <row r="18" spans="2:12" s="1" customFormat="1" ht="18" customHeight="1" x14ac:dyDescent="0.2">
      <c r="B18" s="33"/>
      <c r="E18" s="342" t="str">
        <f>'Rekapitulace stavby'!E14</f>
        <v>Vyplň údaj</v>
      </c>
      <c r="F18" s="309"/>
      <c r="G18" s="309"/>
      <c r="H18" s="309"/>
      <c r="I18" s="28" t="s">
        <v>33</v>
      </c>
      <c r="J18" s="29" t="str">
        <f>'Rekapitulace stavby'!AN14</f>
        <v>Vyplň údaj</v>
      </c>
      <c r="L18" s="33"/>
    </row>
    <row r="19" spans="2:12" s="1" customFormat="1" ht="6.9" customHeight="1" x14ac:dyDescent="0.2">
      <c r="B19" s="33"/>
      <c r="L19" s="33"/>
    </row>
    <row r="20" spans="2:12" s="1" customFormat="1" ht="12" customHeight="1" x14ac:dyDescent="0.2">
      <c r="B20" s="33"/>
      <c r="D20" s="28" t="s">
        <v>37</v>
      </c>
      <c r="I20" s="28" t="s">
        <v>30</v>
      </c>
      <c r="J20" s="26" t="str">
        <f>IF('Rekapitulace stavby'!AN16="","",'Rekapitulace stavby'!AN16)</f>
        <v/>
      </c>
      <c r="L20" s="33"/>
    </row>
    <row r="21" spans="2:12" s="1" customFormat="1" ht="18" customHeight="1" x14ac:dyDescent="0.2">
      <c r="B21" s="33"/>
      <c r="E21" s="26" t="str">
        <f>IF('Rekapitulace stavby'!E17="","",'Rekapitulace stavby'!E17)</f>
        <v>Atelier Železná</v>
      </c>
      <c r="I21" s="28" t="s">
        <v>33</v>
      </c>
      <c r="J21" s="26" t="str">
        <f>IF('Rekapitulace stavby'!AN17="","",'Rekapitulace stavby'!AN17)</f>
        <v/>
      </c>
      <c r="L21" s="33"/>
    </row>
    <row r="22" spans="2:12" s="1" customFormat="1" ht="6.9" customHeight="1" x14ac:dyDescent="0.2">
      <c r="B22" s="33"/>
      <c r="L22" s="33"/>
    </row>
    <row r="23" spans="2:12" s="1" customFormat="1" ht="12" customHeight="1" x14ac:dyDescent="0.2">
      <c r="B23" s="33"/>
      <c r="D23" s="28" t="s">
        <v>40</v>
      </c>
      <c r="I23" s="28" t="s">
        <v>30</v>
      </c>
      <c r="J23" s="26" t="str">
        <f>IF('Rekapitulace stavby'!AN19="","",'Rekapitulace stavby'!AN19)</f>
        <v>25415751</v>
      </c>
      <c r="L23" s="33"/>
    </row>
    <row r="24" spans="2:12" s="1" customFormat="1" ht="18" customHeight="1" x14ac:dyDescent="0.2">
      <c r="B24" s="33"/>
      <c r="E24" s="26" t="str">
        <f>IF('Rekapitulace stavby'!E20="","",'Rekapitulace stavby'!E20)</f>
        <v>Propos Liberec s.r.o.</v>
      </c>
      <c r="I24" s="28" t="s">
        <v>33</v>
      </c>
      <c r="J24" s="26" t="str">
        <f>IF('Rekapitulace stavby'!AN20="","",'Rekapitulace stavby'!AN20)</f>
        <v>CZ25415751</v>
      </c>
      <c r="L24" s="33"/>
    </row>
    <row r="25" spans="2:12" s="1" customFormat="1" ht="6.9" customHeight="1" x14ac:dyDescent="0.2">
      <c r="B25" s="33"/>
      <c r="L25" s="33"/>
    </row>
    <row r="26" spans="2:12" s="1" customFormat="1" ht="12" customHeight="1" x14ac:dyDescent="0.2">
      <c r="B26" s="33"/>
      <c r="D26" s="28" t="s">
        <v>44</v>
      </c>
      <c r="L26" s="33"/>
    </row>
    <row r="27" spans="2:12" s="7" customFormat="1" ht="23.25" customHeight="1" x14ac:dyDescent="0.2">
      <c r="B27" s="93"/>
      <c r="E27" s="314" t="s">
        <v>8468</v>
      </c>
      <c r="F27" s="314"/>
      <c r="G27" s="314"/>
      <c r="H27" s="314"/>
      <c r="L27" s="93"/>
    </row>
    <row r="28" spans="2:12" s="1" customFormat="1" ht="6.9" customHeight="1" x14ac:dyDescent="0.2">
      <c r="B28" s="33"/>
      <c r="L28" s="33"/>
    </row>
    <row r="29" spans="2:12" s="1" customFormat="1" ht="6.9" customHeight="1" x14ac:dyDescent="0.2">
      <c r="B29" s="33"/>
      <c r="D29" s="51"/>
      <c r="E29" s="51"/>
      <c r="F29" s="51"/>
      <c r="G29" s="51"/>
      <c r="H29" s="51"/>
      <c r="I29" s="51"/>
      <c r="J29" s="51"/>
      <c r="K29" s="51"/>
      <c r="L29" s="33"/>
    </row>
    <row r="30" spans="2:12" s="1" customFormat="1" ht="25.35" customHeight="1" x14ac:dyDescent="0.2">
      <c r="B30" s="33"/>
      <c r="D30" s="94" t="s">
        <v>46</v>
      </c>
      <c r="J30" s="64">
        <f>ROUND(J82, 2)</f>
        <v>0</v>
      </c>
      <c r="L30" s="33"/>
    </row>
    <row r="31" spans="2:12" s="1" customFormat="1" ht="6.9" customHeight="1" x14ac:dyDescent="0.2">
      <c r="B31" s="33"/>
      <c r="D31" s="51"/>
      <c r="E31" s="51"/>
      <c r="F31" s="51"/>
      <c r="G31" s="51"/>
      <c r="H31" s="51"/>
      <c r="I31" s="51"/>
      <c r="J31" s="51"/>
      <c r="K31" s="51"/>
      <c r="L31" s="33"/>
    </row>
    <row r="32" spans="2:12" s="1" customFormat="1" ht="14.4" customHeight="1" x14ac:dyDescent="0.2">
      <c r="B32" s="33"/>
      <c r="F32" s="36" t="s">
        <v>48</v>
      </c>
      <c r="I32" s="36" t="s">
        <v>47</v>
      </c>
      <c r="J32" s="36" t="s">
        <v>49</v>
      </c>
      <c r="L32" s="33"/>
    </row>
    <row r="33" spans="2:12" s="1" customFormat="1" ht="14.4" customHeight="1" x14ac:dyDescent="0.2">
      <c r="B33" s="33"/>
      <c r="D33" s="53" t="s">
        <v>50</v>
      </c>
      <c r="E33" s="28" t="s">
        <v>51</v>
      </c>
      <c r="F33" s="84">
        <f>ROUND((SUM(BE82:BE96)),  2)</f>
        <v>0</v>
      </c>
      <c r="I33" s="95">
        <v>0.21</v>
      </c>
      <c r="J33" s="84">
        <f>ROUND(((SUM(BE82:BE96))*I33),  2)</f>
        <v>0</v>
      </c>
      <c r="L33" s="33"/>
    </row>
    <row r="34" spans="2:12" s="1" customFormat="1" ht="14.4" customHeight="1" x14ac:dyDescent="0.2">
      <c r="B34" s="33"/>
      <c r="E34" s="28" t="s">
        <v>52</v>
      </c>
      <c r="F34" s="84">
        <f>ROUND((SUM(BF82:BF96)),  2)</f>
        <v>0</v>
      </c>
      <c r="I34" s="95">
        <v>0.12</v>
      </c>
      <c r="J34" s="84">
        <f>ROUND(((SUM(BF82:BF96))*I34),  2)</f>
        <v>0</v>
      </c>
      <c r="L34" s="33"/>
    </row>
    <row r="35" spans="2:12" s="1" customFormat="1" ht="14.4" hidden="1" customHeight="1" x14ac:dyDescent="0.2">
      <c r="B35" s="33"/>
      <c r="E35" s="28" t="s">
        <v>53</v>
      </c>
      <c r="F35" s="84">
        <f>ROUND((SUM(BG82:BG96)),  2)</f>
        <v>0</v>
      </c>
      <c r="I35" s="95">
        <v>0.21</v>
      </c>
      <c r="J35" s="84">
        <f>0</f>
        <v>0</v>
      </c>
      <c r="L35" s="33"/>
    </row>
    <row r="36" spans="2:12" s="1" customFormat="1" ht="14.4" hidden="1" customHeight="1" x14ac:dyDescent="0.2">
      <c r="B36" s="33"/>
      <c r="E36" s="28" t="s">
        <v>54</v>
      </c>
      <c r="F36" s="84">
        <f>ROUND((SUM(BH82:BH96)),  2)</f>
        <v>0</v>
      </c>
      <c r="I36" s="95">
        <v>0.12</v>
      </c>
      <c r="J36" s="84">
        <f>0</f>
        <v>0</v>
      </c>
      <c r="L36" s="33"/>
    </row>
    <row r="37" spans="2:12" s="1" customFormat="1" ht="14.4" hidden="1" customHeight="1" x14ac:dyDescent="0.2">
      <c r="B37" s="33"/>
      <c r="E37" s="28" t="s">
        <v>55</v>
      </c>
      <c r="F37" s="84">
        <f>ROUND((SUM(BI82:BI96)),  2)</f>
        <v>0</v>
      </c>
      <c r="I37" s="95">
        <v>0</v>
      </c>
      <c r="J37" s="84">
        <f>0</f>
        <v>0</v>
      </c>
      <c r="L37" s="33"/>
    </row>
    <row r="38" spans="2:12" s="1" customFormat="1" ht="6.9" customHeight="1" x14ac:dyDescent="0.2">
      <c r="B38" s="33"/>
      <c r="L38" s="33"/>
    </row>
    <row r="39" spans="2:12" s="1" customFormat="1" ht="25.35" customHeight="1" x14ac:dyDescent="0.2">
      <c r="B39" s="33"/>
      <c r="C39" s="96"/>
      <c r="D39" s="97" t="s">
        <v>56</v>
      </c>
      <c r="E39" s="55"/>
      <c r="F39" s="55"/>
      <c r="G39" s="98" t="s">
        <v>57</v>
      </c>
      <c r="H39" s="99" t="s">
        <v>58</v>
      </c>
      <c r="I39" s="55"/>
      <c r="J39" s="100">
        <f>SUM(J30:J37)</f>
        <v>0</v>
      </c>
      <c r="K39" s="101"/>
      <c r="L39" s="33"/>
    </row>
    <row r="40" spans="2:12" s="1" customFormat="1" ht="14.4" customHeight="1" x14ac:dyDescent="0.2">
      <c r="B40" s="42"/>
      <c r="C40" s="43"/>
      <c r="D40" s="43"/>
      <c r="E40" s="43"/>
      <c r="F40" s="43"/>
      <c r="G40" s="43"/>
      <c r="H40" s="43"/>
      <c r="I40" s="43"/>
      <c r="J40" s="43"/>
      <c r="K40" s="43"/>
      <c r="L40" s="33"/>
    </row>
    <row r="44" spans="2:12" s="1" customFormat="1" ht="6.9" customHeight="1" x14ac:dyDescent="0.2">
      <c r="B44" s="44"/>
      <c r="C44" s="45"/>
      <c r="D44" s="45"/>
      <c r="E44" s="45"/>
      <c r="F44" s="45"/>
      <c r="G44" s="45"/>
      <c r="H44" s="45"/>
      <c r="I44" s="45"/>
      <c r="J44" s="45"/>
      <c r="K44" s="45"/>
      <c r="L44" s="33"/>
    </row>
    <row r="45" spans="2:12" s="1" customFormat="1" ht="24.9" customHeight="1" x14ac:dyDescent="0.2">
      <c r="B45" s="33"/>
      <c r="C45" s="22" t="s">
        <v>159</v>
      </c>
      <c r="L45" s="33"/>
    </row>
    <row r="46" spans="2:12" s="1" customFormat="1" ht="6.9" customHeight="1" x14ac:dyDescent="0.2">
      <c r="B46" s="33"/>
      <c r="L46" s="33"/>
    </row>
    <row r="47" spans="2:12" s="1" customFormat="1" ht="12" customHeight="1" x14ac:dyDescent="0.2">
      <c r="B47" s="33"/>
      <c r="C47" s="28" t="s">
        <v>16</v>
      </c>
      <c r="L47" s="33"/>
    </row>
    <row r="48" spans="2:12" s="1" customFormat="1" ht="16.5" customHeight="1" x14ac:dyDescent="0.2">
      <c r="B48" s="33"/>
      <c r="E48" s="339" t="str">
        <f>E7</f>
        <v>STAVEBNÍ ÚPRAVY KINO VARŠAVA - ITI</v>
      </c>
      <c r="F48" s="340"/>
      <c r="G48" s="340"/>
      <c r="H48" s="340"/>
      <c r="L48" s="33"/>
    </row>
    <row r="49" spans="2:47" s="1" customFormat="1" ht="12" customHeight="1" x14ac:dyDescent="0.2">
      <c r="B49" s="33"/>
      <c r="C49" s="28" t="s">
        <v>150</v>
      </c>
      <c r="L49" s="33"/>
    </row>
    <row r="50" spans="2:47" s="1" customFormat="1" ht="16.5" customHeight="1" x14ac:dyDescent="0.2">
      <c r="B50" s="33"/>
      <c r="E50" s="303" t="str">
        <f>E9</f>
        <v>SO 03 - Přeložka plynovodní přípojky</v>
      </c>
      <c r="F50" s="341"/>
      <c r="G50" s="341"/>
      <c r="H50" s="341"/>
      <c r="L50" s="33"/>
    </row>
    <row r="51" spans="2:47" s="1" customFormat="1" ht="6.9" customHeight="1" x14ac:dyDescent="0.2">
      <c r="B51" s="33"/>
      <c r="L51" s="33"/>
    </row>
    <row r="52" spans="2:47" s="1" customFormat="1" ht="12" customHeight="1" x14ac:dyDescent="0.2">
      <c r="B52" s="33"/>
      <c r="C52" s="28" t="s">
        <v>23</v>
      </c>
      <c r="F52" s="26" t="str">
        <f>F12</f>
        <v>Liberec</v>
      </c>
      <c r="I52" s="28" t="s">
        <v>25</v>
      </c>
      <c r="J52" s="50" t="str">
        <f>IF(J12="","",J12)</f>
        <v>24. 4. 2024</v>
      </c>
      <c r="L52" s="33"/>
    </row>
    <row r="53" spans="2:47" s="1" customFormat="1" ht="6.9" customHeight="1" x14ac:dyDescent="0.2">
      <c r="B53" s="33"/>
      <c r="L53" s="33"/>
    </row>
    <row r="54" spans="2:47" s="1" customFormat="1" ht="15.15" customHeight="1" x14ac:dyDescent="0.2">
      <c r="B54" s="33"/>
      <c r="C54" s="28" t="s">
        <v>29</v>
      </c>
      <c r="F54" s="26" t="str">
        <f>E15</f>
        <v>Statutární město Liberec</v>
      </c>
      <c r="I54" s="28" t="s">
        <v>37</v>
      </c>
      <c r="J54" s="31" t="str">
        <f>E21</f>
        <v>Atelier Železná</v>
      </c>
      <c r="L54" s="33"/>
    </row>
    <row r="55" spans="2:47" s="1" customFormat="1" ht="15.15" customHeight="1" x14ac:dyDescent="0.2">
      <c r="B55" s="33"/>
      <c r="C55" s="28" t="s">
        <v>35</v>
      </c>
      <c r="F55" s="26" t="str">
        <f>IF(E18="","",E18)</f>
        <v>Vyplň údaj</v>
      </c>
      <c r="I55" s="28" t="s">
        <v>40</v>
      </c>
      <c r="J55" s="31" t="str">
        <f>E24</f>
        <v>Propos Liberec s.r.o.</v>
      </c>
      <c r="L55" s="33"/>
    </row>
    <row r="56" spans="2:47" s="1" customFormat="1" ht="10.35" customHeight="1" x14ac:dyDescent="0.2">
      <c r="B56" s="33"/>
      <c r="L56" s="33"/>
    </row>
    <row r="57" spans="2:47" s="1" customFormat="1" ht="29.25" customHeight="1" x14ac:dyDescent="0.2">
      <c r="B57" s="33"/>
      <c r="C57" s="102" t="s">
        <v>160</v>
      </c>
      <c r="D57" s="96"/>
      <c r="E57" s="96"/>
      <c r="F57" s="96"/>
      <c r="G57" s="96"/>
      <c r="H57" s="96"/>
      <c r="I57" s="96"/>
      <c r="J57" s="103" t="s">
        <v>161</v>
      </c>
      <c r="K57" s="96"/>
      <c r="L57" s="33"/>
    </row>
    <row r="58" spans="2:47" s="1" customFormat="1" ht="10.35" customHeight="1" x14ac:dyDescent="0.2">
      <c r="B58" s="33"/>
      <c r="L58" s="33"/>
    </row>
    <row r="59" spans="2:47" s="1" customFormat="1" ht="22.8" customHeight="1" x14ac:dyDescent="0.2">
      <c r="B59" s="33"/>
      <c r="C59" s="104" t="s">
        <v>78</v>
      </c>
      <c r="J59" s="64">
        <f>J82</f>
        <v>0</v>
      </c>
      <c r="L59" s="33"/>
      <c r="AU59" s="18" t="s">
        <v>162</v>
      </c>
    </row>
    <row r="60" spans="2:47" s="8" customFormat="1" ht="24.9" customHeight="1" x14ac:dyDescent="0.2">
      <c r="B60" s="105"/>
      <c r="D60" s="106" t="s">
        <v>8783</v>
      </c>
      <c r="E60" s="107"/>
      <c r="F60" s="107"/>
      <c r="G60" s="107"/>
      <c r="H60" s="107"/>
      <c r="I60" s="107"/>
      <c r="J60" s="108">
        <f>J83</f>
        <v>0</v>
      </c>
      <c r="L60" s="105"/>
    </row>
    <row r="61" spans="2:47" s="8" customFormat="1" ht="24.9" customHeight="1" x14ac:dyDescent="0.2">
      <c r="B61" s="105"/>
      <c r="D61" s="106" t="s">
        <v>8784</v>
      </c>
      <c r="E61" s="107"/>
      <c r="F61" s="107"/>
      <c r="G61" s="107"/>
      <c r="H61" s="107"/>
      <c r="I61" s="107"/>
      <c r="J61" s="108">
        <f>J88</f>
        <v>0</v>
      </c>
      <c r="L61" s="105"/>
    </row>
    <row r="62" spans="2:47" s="8" customFormat="1" ht="24.9" customHeight="1" x14ac:dyDescent="0.2">
      <c r="B62" s="105"/>
      <c r="D62" s="106" t="s">
        <v>8785</v>
      </c>
      <c r="E62" s="107"/>
      <c r="F62" s="107"/>
      <c r="G62" s="107"/>
      <c r="H62" s="107"/>
      <c r="I62" s="107"/>
      <c r="J62" s="108">
        <f>J94</f>
        <v>0</v>
      </c>
      <c r="L62" s="105"/>
    </row>
    <row r="63" spans="2:47" s="1" customFormat="1" ht="21.75" customHeight="1" x14ac:dyDescent="0.2">
      <c r="B63" s="33"/>
      <c r="L63" s="33"/>
    </row>
    <row r="64" spans="2:47" s="1" customFormat="1" ht="6.9" customHeight="1" x14ac:dyDescent="0.2">
      <c r="B64" s="42"/>
      <c r="C64" s="43"/>
      <c r="D64" s="43"/>
      <c r="E64" s="43"/>
      <c r="F64" s="43"/>
      <c r="G64" s="43"/>
      <c r="H64" s="43"/>
      <c r="I64" s="43"/>
      <c r="J64" s="43"/>
      <c r="K64" s="43"/>
      <c r="L64" s="33"/>
    </row>
    <row r="68" spans="2:12" s="1" customFormat="1" ht="6.9" customHeight="1" x14ac:dyDescent="0.2">
      <c r="B68" s="44"/>
      <c r="C68" s="45"/>
      <c r="D68" s="45"/>
      <c r="E68" s="45"/>
      <c r="F68" s="45"/>
      <c r="G68" s="45"/>
      <c r="H68" s="45"/>
      <c r="I68" s="45"/>
      <c r="J68" s="45"/>
      <c r="K68" s="45"/>
      <c r="L68" s="33"/>
    </row>
    <row r="69" spans="2:12" s="1" customFormat="1" ht="24.9" customHeight="1" x14ac:dyDescent="0.2">
      <c r="B69" s="33"/>
      <c r="C69" s="22" t="s">
        <v>177</v>
      </c>
      <c r="L69" s="33"/>
    </row>
    <row r="70" spans="2:12" s="1" customFormat="1" ht="6.9" customHeight="1" x14ac:dyDescent="0.2">
      <c r="B70" s="33"/>
      <c r="L70" s="33"/>
    </row>
    <row r="71" spans="2:12" s="1" customFormat="1" ht="12" customHeight="1" x14ac:dyDescent="0.2">
      <c r="B71" s="33"/>
      <c r="C71" s="28" t="s">
        <v>16</v>
      </c>
      <c r="L71" s="33"/>
    </row>
    <row r="72" spans="2:12" s="1" customFormat="1" ht="16.5" customHeight="1" x14ac:dyDescent="0.2">
      <c r="B72" s="33"/>
      <c r="E72" s="339" t="str">
        <f>E7</f>
        <v>STAVEBNÍ ÚPRAVY KINO VARŠAVA - ITI</v>
      </c>
      <c r="F72" s="340"/>
      <c r="G72" s="340"/>
      <c r="H72" s="340"/>
      <c r="L72" s="33"/>
    </row>
    <row r="73" spans="2:12" s="1" customFormat="1" ht="12" customHeight="1" x14ac:dyDescent="0.2">
      <c r="B73" s="33"/>
      <c r="C73" s="28" t="s">
        <v>150</v>
      </c>
      <c r="L73" s="33"/>
    </row>
    <row r="74" spans="2:12" s="1" customFormat="1" ht="16.5" customHeight="1" x14ac:dyDescent="0.2">
      <c r="B74" s="33"/>
      <c r="E74" s="303" t="str">
        <f>E9</f>
        <v>SO 03 - Přeložka plynovodní přípojky</v>
      </c>
      <c r="F74" s="341"/>
      <c r="G74" s="341"/>
      <c r="H74" s="341"/>
      <c r="L74" s="33"/>
    </row>
    <row r="75" spans="2:12" s="1" customFormat="1" ht="6.9" customHeight="1" x14ac:dyDescent="0.2">
      <c r="B75" s="33"/>
      <c r="L75" s="33"/>
    </row>
    <row r="76" spans="2:12" s="1" customFormat="1" ht="12" customHeight="1" x14ac:dyDescent="0.2">
      <c r="B76" s="33"/>
      <c r="C76" s="28" t="s">
        <v>23</v>
      </c>
      <c r="F76" s="26" t="str">
        <f>F12</f>
        <v>Liberec</v>
      </c>
      <c r="I76" s="28" t="s">
        <v>25</v>
      </c>
      <c r="J76" s="50" t="str">
        <f>IF(J12="","",J12)</f>
        <v>24. 4. 2024</v>
      </c>
      <c r="L76" s="33"/>
    </row>
    <row r="77" spans="2:12" s="1" customFormat="1" ht="6.9" customHeight="1" x14ac:dyDescent="0.2">
      <c r="B77" s="33"/>
      <c r="L77" s="33"/>
    </row>
    <row r="78" spans="2:12" s="1" customFormat="1" ht="15.15" customHeight="1" x14ac:dyDescent="0.2">
      <c r="B78" s="33"/>
      <c r="C78" s="28" t="s">
        <v>29</v>
      </c>
      <c r="F78" s="26" t="str">
        <f>E15</f>
        <v>Statutární město Liberec</v>
      </c>
      <c r="I78" s="28" t="s">
        <v>37</v>
      </c>
      <c r="J78" s="31" t="str">
        <f>E21</f>
        <v>Atelier Železná</v>
      </c>
      <c r="L78" s="33"/>
    </row>
    <row r="79" spans="2:12" s="1" customFormat="1" ht="15.15" customHeight="1" x14ac:dyDescent="0.2">
      <c r="B79" s="33"/>
      <c r="C79" s="28" t="s">
        <v>35</v>
      </c>
      <c r="F79" s="26" t="str">
        <f>IF(E18="","",E18)</f>
        <v>Vyplň údaj</v>
      </c>
      <c r="I79" s="28" t="s">
        <v>40</v>
      </c>
      <c r="J79" s="31" t="str">
        <f>E24</f>
        <v>Propos Liberec s.r.o.</v>
      </c>
      <c r="L79" s="33"/>
    </row>
    <row r="80" spans="2:12" s="1" customFormat="1" ht="10.35" customHeight="1" x14ac:dyDescent="0.2">
      <c r="B80" s="33"/>
      <c r="L80" s="33"/>
    </row>
    <row r="81" spans="2:65" s="10" customFormat="1" ht="29.25" customHeight="1" x14ac:dyDescent="0.2">
      <c r="B81" s="113"/>
      <c r="C81" s="114" t="s">
        <v>178</v>
      </c>
      <c r="D81" s="115" t="s">
        <v>65</v>
      </c>
      <c r="E81" s="115" t="s">
        <v>61</v>
      </c>
      <c r="F81" s="115" t="s">
        <v>62</v>
      </c>
      <c r="G81" s="115" t="s">
        <v>179</v>
      </c>
      <c r="H81" s="115" t="s">
        <v>180</v>
      </c>
      <c r="I81" s="115" t="s">
        <v>181</v>
      </c>
      <c r="J81" s="115" t="s">
        <v>161</v>
      </c>
      <c r="K81" s="116" t="s">
        <v>182</v>
      </c>
      <c r="L81" s="113"/>
      <c r="M81" s="57" t="s">
        <v>20</v>
      </c>
      <c r="N81" s="58" t="s">
        <v>50</v>
      </c>
      <c r="O81" s="58" t="s">
        <v>183</v>
      </c>
      <c r="P81" s="58" t="s">
        <v>184</v>
      </c>
      <c r="Q81" s="58" t="s">
        <v>185</v>
      </c>
      <c r="R81" s="58" t="s">
        <v>186</v>
      </c>
      <c r="S81" s="58" t="s">
        <v>187</v>
      </c>
      <c r="T81" s="59" t="s">
        <v>188</v>
      </c>
    </row>
    <row r="82" spans="2:65" s="1" customFormat="1" ht="22.8" customHeight="1" x14ac:dyDescent="0.3">
      <c r="B82" s="33"/>
      <c r="C82" s="62" t="s">
        <v>189</v>
      </c>
      <c r="J82" s="117">
        <f>BK82</f>
        <v>0</v>
      </c>
      <c r="L82" s="33"/>
      <c r="M82" s="60"/>
      <c r="N82" s="51"/>
      <c r="O82" s="51"/>
      <c r="P82" s="118">
        <f>P83+P88+P94</f>
        <v>0</v>
      </c>
      <c r="Q82" s="51"/>
      <c r="R82" s="118">
        <f>R83+R88+R94</f>
        <v>0</v>
      </c>
      <c r="S82" s="51"/>
      <c r="T82" s="119">
        <f>T83+T88+T94</f>
        <v>0</v>
      </c>
      <c r="AT82" s="18" t="s">
        <v>79</v>
      </c>
      <c r="AU82" s="18" t="s">
        <v>162</v>
      </c>
      <c r="BK82" s="120">
        <f>BK83+BK88+BK94</f>
        <v>0</v>
      </c>
    </row>
    <row r="83" spans="2:65" s="11" customFormat="1" ht="25.95" customHeight="1" x14ac:dyDescent="0.25">
      <c r="B83" s="121"/>
      <c r="D83" s="122" t="s">
        <v>79</v>
      </c>
      <c r="E83" s="123" t="s">
        <v>22</v>
      </c>
      <c r="F83" s="123" t="s">
        <v>8786</v>
      </c>
      <c r="I83" s="124"/>
      <c r="J83" s="125">
        <f>BK83</f>
        <v>0</v>
      </c>
      <c r="L83" s="121"/>
      <c r="M83" s="126"/>
      <c r="P83" s="127">
        <f>SUM(P84:P87)</f>
        <v>0</v>
      </c>
      <c r="R83" s="127">
        <f>SUM(R84:R87)</f>
        <v>0</v>
      </c>
      <c r="T83" s="128">
        <f>SUM(T84:T87)</f>
        <v>0</v>
      </c>
      <c r="AR83" s="122" t="s">
        <v>89</v>
      </c>
      <c r="AT83" s="129" t="s">
        <v>79</v>
      </c>
      <c r="AU83" s="129" t="s">
        <v>80</v>
      </c>
      <c r="AY83" s="122" t="s">
        <v>192</v>
      </c>
      <c r="BK83" s="130">
        <f>SUM(BK84:BK87)</f>
        <v>0</v>
      </c>
    </row>
    <row r="84" spans="2:65" s="1" customFormat="1" ht="16.5" customHeight="1" x14ac:dyDescent="0.2">
      <c r="B84" s="33"/>
      <c r="C84" s="133" t="s">
        <v>22</v>
      </c>
      <c r="D84" s="133" t="s">
        <v>194</v>
      </c>
      <c r="E84" s="134" t="s">
        <v>8787</v>
      </c>
      <c r="F84" s="135" t="s">
        <v>8788</v>
      </c>
      <c r="G84" s="136" t="s">
        <v>5598</v>
      </c>
      <c r="H84" s="137">
        <v>1</v>
      </c>
      <c r="I84" s="138"/>
      <c r="J84" s="139">
        <f>ROUND(I84*H84,2)</f>
        <v>0</v>
      </c>
      <c r="K84" s="135" t="s">
        <v>20</v>
      </c>
      <c r="L84" s="33"/>
      <c r="M84" s="140" t="s">
        <v>20</v>
      </c>
      <c r="N84" s="141" t="s">
        <v>51</v>
      </c>
      <c r="P84" s="142">
        <f>O84*H84</f>
        <v>0</v>
      </c>
      <c r="Q84" s="142">
        <v>0</v>
      </c>
      <c r="R84" s="142">
        <f>Q84*H84</f>
        <v>0</v>
      </c>
      <c r="S84" s="142">
        <v>0</v>
      </c>
      <c r="T84" s="143">
        <f>S84*H84</f>
        <v>0</v>
      </c>
      <c r="AR84" s="144" t="s">
        <v>199</v>
      </c>
      <c r="AT84" s="144" t="s">
        <v>194</v>
      </c>
      <c r="AU84" s="144" t="s">
        <v>22</v>
      </c>
      <c r="AY84" s="18" t="s">
        <v>192</v>
      </c>
      <c r="BE84" s="145">
        <f>IF(N84="základní",J84,0)</f>
        <v>0</v>
      </c>
      <c r="BF84" s="145">
        <f>IF(N84="snížená",J84,0)</f>
        <v>0</v>
      </c>
      <c r="BG84" s="145">
        <f>IF(N84="zákl. přenesená",J84,0)</f>
        <v>0</v>
      </c>
      <c r="BH84" s="145">
        <f>IF(N84="sníž. přenesená",J84,0)</f>
        <v>0</v>
      </c>
      <c r="BI84" s="145">
        <f>IF(N84="nulová",J84,0)</f>
        <v>0</v>
      </c>
      <c r="BJ84" s="18" t="s">
        <v>22</v>
      </c>
      <c r="BK84" s="145">
        <f>ROUND(I84*H84,2)</f>
        <v>0</v>
      </c>
      <c r="BL84" s="18" t="s">
        <v>199</v>
      </c>
      <c r="BM84" s="144" t="s">
        <v>8789</v>
      </c>
    </row>
    <row r="85" spans="2:65" s="1" customFormat="1" ht="16.5" customHeight="1" x14ac:dyDescent="0.2">
      <c r="B85" s="33"/>
      <c r="C85" s="133" t="s">
        <v>89</v>
      </c>
      <c r="D85" s="133" t="s">
        <v>194</v>
      </c>
      <c r="E85" s="134" t="s">
        <v>8790</v>
      </c>
      <c r="F85" s="135" t="s">
        <v>8791</v>
      </c>
      <c r="G85" s="136" t="s">
        <v>5598</v>
      </c>
      <c r="H85" s="137">
        <v>1</v>
      </c>
      <c r="I85" s="138"/>
      <c r="J85" s="139">
        <f>ROUND(I85*H85,2)</f>
        <v>0</v>
      </c>
      <c r="K85" s="135" t="s">
        <v>20</v>
      </c>
      <c r="L85" s="33"/>
      <c r="M85" s="140" t="s">
        <v>20</v>
      </c>
      <c r="N85" s="141" t="s">
        <v>51</v>
      </c>
      <c r="P85" s="142">
        <f>O85*H85</f>
        <v>0</v>
      </c>
      <c r="Q85" s="142">
        <v>0</v>
      </c>
      <c r="R85" s="142">
        <f>Q85*H85</f>
        <v>0</v>
      </c>
      <c r="S85" s="142">
        <v>0</v>
      </c>
      <c r="T85" s="143">
        <f>S85*H85</f>
        <v>0</v>
      </c>
      <c r="AR85" s="144" t="s">
        <v>199</v>
      </c>
      <c r="AT85" s="144" t="s">
        <v>194</v>
      </c>
      <c r="AU85" s="144" t="s">
        <v>22</v>
      </c>
      <c r="AY85" s="18" t="s">
        <v>192</v>
      </c>
      <c r="BE85" s="145">
        <f>IF(N85="základní",J85,0)</f>
        <v>0</v>
      </c>
      <c r="BF85" s="145">
        <f>IF(N85="snížená",J85,0)</f>
        <v>0</v>
      </c>
      <c r="BG85" s="145">
        <f>IF(N85="zákl. přenesená",J85,0)</f>
        <v>0</v>
      </c>
      <c r="BH85" s="145">
        <f>IF(N85="sníž. přenesená",J85,0)</f>
        <v>0</v>
      </c>
      <c r="BI85" s="145">
        <f>IF(N85="nulová",J85,0)</f>
        <v>0</v>
      </c>
      <c r="BJ85" s="18" t="s">
        <v>22</v>
      </c>
      <c r="BK85" s="145">
        <f>ROUND(I85*H85,2)</f>
        <v>0</v>
      </c>
      <c r="BL85" s="18" t="s">
        <v>199</v>
      </c>
      <c r="BM85" s="144" t="s">
        <v>8792</v>
      </c>
    </row>
    <row r="86" spans="2:65" s="1" customFormat="1" ht="16.5" customHeight="1" x14ac:dyDescent="0.2">
      <c r="B86" s="33"/>
      <c r="C86" s="133" t="s">
        <v>225</v>
      </c>
      <c r="D86" s="133" t="s">
        <v>194</v>
      </c>
      <c r="E86" s="134" t="s">
        <v>8793</v>
      </c>
      <c r="F86" s="135" t="s">
        <v>8794</v>
      </c>
      <c r="G86" s="136" t="s">
        <v>5598</v>
      </c>
      <c r="H86" s="137">
        <v>1</v>
      </c>
      <c r="I86" s="138"/>
      <c r="J86" s="139">
        <f>ROUND(I86*H86,2)</f>
        <v>0</v>
      </c>
      <c r="K86" s="135" t="s">
        <v>20</v>
      </c>
      <c r="L86" s="33"/>
      <c r="M86" s="140" t="s">
        <v>20</v>
      </c>
      <c r="N86" s="141" t="s">
        <v>51</v>
      </c>
      <c r="P86" s="142">
        <f>O86*H86</f>
        <v>0</v>
      </c>
      <c r="Q86" s="142">
        <v>0</v>
      </c>
      <c r="R86" s="142">
        <f>Q86*H86</f>
        <v>0</v>
      </c>
      <c r="S86" s="142">
        <v>0</v>
      </c>
      <c r="T86" s="143">
        <f>S86*H86</f>
        <v>0</v>
      </c>
      <c r="AR86" s="144" t="s">
        <v>199</v>
      </c>
      <c r="AT86" s="144" t="s">
        <v>194</v>
      </c>
      <c r="AU86" s="144" t="s">
        <v>22</v>
      </c>
      <c r="AY86" s="18" t="s">
        <v>192</v>
      </c>
      <c r="BE86" s="145">
        <f>IF(N86="základní",J86,0)</f>
        <v>0</v>
      </c>
      <c r="BF86" s="145">
        <f>IF(N86="snížená",J86,0)</f>
        <v>0</v>
      </c>
      <c r="BG86" s="145">
        <f>IF(N86="zákl. přenesená",J86,0)</f>
        <v>0</v>
      </c>
      <c r="BH86" s="145">
        <f>IF(N86="sníž. přenesená",J86,0)</f>
        <v>0</v>
      </c>
      <c r="BI86" s="145">
        <f>IF(N86="nulová",J86,0)</f>
        <v>0</v>
      </c>
      <c r="BJ86" s="18" t="s">
        <v>22</v>
      </c>
      <c r="BK86" s="145">
        <f>ROUND(I86*H86,2)</f>
        <v>0</v>
      </c>
      <c r="BL86" s="18" t="s">
        <v>199</v>
      </c>
      <c r="BM86" s="144" t="s">
        <v>8795</v>
      </c>
    </row>
    <row r="87" spans="2:65" s="1" customFormat="1" ht="16.5" customHeight="1" x14ac:dyDescent="0.2">
      <c r="B87" s="33"/>
      <c r="C87" s="133" t="s">
        <v>199</v>
      </c>
      <c r="D87" s="133" t="s">
        <v>194</v>
      </c>
      <c r="E87" s="134" t="s">
        <v>8796</v>
      </c>
      <c r="F87" s="135" t="s">
        <v>8797</v>
      </c>
      <c r="G87" s="136" t="s">
        <v>5598</v>
      </c>
      <c r="H87" s="137">
        <v>1</v>
      </c>
      <c r="I87" s="138"/>
      <c r="J87" s="139">
        <f>ROUND(I87*H87,2)</f>
        <v>0</v>
      </c>
      <c r="K87" s="135" t="s">
        <v>20</v>
      </c>
      <c r="L87" s="33"/>
      <c r="M87" s="140" t="s">
        <v>20</v>
      </c>
      <c r="N87" s="141" t="s">
        <v>51</v>
      </c>
      <c r="P87" s="142">
        <f>O87*H87</f>
        <v>0</v>
      </c>
      <c r="Q87" s="142">
        <v>0</v>
      </c>
      <c r="R87" s="142">
        <f>Q87*H87</f>
        <v>0</v>
      </c>
      <c r="S87" s="142">
        <v>0</v>
      </c>
      <c r="T87" s="143">
        <f>S87*H87</f>
        <v>0</v>
      </c>
      <c r="AR87" s="144" t="s">
        <v>199</v>
      </c>
      <c r="AT87" s="144" t="s">
        <v>194</v>
      </c>
      <c r="AU87" s="144" t="s">
        <v>22</v>
      </c>
      <c r="AY87" s="18" t="s">
        <v>192</v>
      </c>
      <c r="BE87" s="145">
        <f>IF(N87="základní",J87,0)</f>
        <v>0</v>
      </c>
      <c r="BF87" s="145">
        <f>IF(N87="snížená",J87,0)</f>
        <v>0</v>
      </c>
      <c r="BG87" s="145">
        <f>IF(N87="zákl. přenesená",J87,0)</f>
        <v>0</v>
      </c>
      <c r="BH87" s="145">
        <f>IF(N87="sníž. přenesená",J87,0)</f>
        <v>0</v>
      </c>
      <c r="BI87" s="145">
        <f>IF(N87="nulová",J87,0)</f>
        <v>0</v>
      </c>
      <c r="BJ87" s="18" t="s">
        <v>22</v>
      </c>
      <c r="BK87" s="145">
        <f>ROUND(I87*H87,2)</f>
        <v>0</v>
      </c>
      <c r="BL87" s="18" t="s">
        <v>199</v>
      </c>
      <c r="BM87" s="144" t="s">
        <v>8798</v>
      </c>
    </row>
    <row r="88" spans="2:65" s="11" customFormat="1" ht="25.95" customHeight="1" x14ac:dyDescent="0.25">
      <c r="B88" s="121"/>
      <c r="D88" s="122" t="s">
        <v>79</v>
      </c>
      <c r="E88" s="123" t="s">
        <v>89</v>
      </c>
      <c r="F88" s="123" t="s">
        <v>8799</v>
      </c>
      <c r="I88" s="124"/>
      <c r="J88" s="125">
        <f>BK88</f>
        <v>0</v>
      </c>
      <c r="L88" s="121"/>
      <c r="M88" s="126"/>
      <c r="P88" s="127">
        <f>SUM(P89:P93)</f>
        <v>0</v>
      </c>
      <c r="R88" s="127">
        <f>SUM(R89:R93)</f>
        <v>0</v>
      </c>
      <c r="T88" s="128">
        <f>SUM(T89:T93)</f>
        <v>0</v>
      </c>
      <c r="AR88" s="122" t="s">
        <v>89</v>
      </c>
      <c r="AT88" s="129" t="s">
        <v>79</v>
      </c>
      <c r="AU88" s="129" t="s">
        <v>80</v>
      </c>
      <c r="AY88" s="122" t="s">
        <v>192</v>
      </c>
      <c r="BK88" s="130">
        <f>SUM(BK89:BK93)</f>
        <v>0</v>
      </c>
    </row>
    <row r="89" spans="2:65" s="1" customFormat="1" ht="16.5" customHeight="1" x14ac:dyDescent="0.2">
      <c r="B89" s="33"/>
      <c r="C89" s="133" t="s">
        <v>243</v>
      </c>
      <c r="D89" s="133" t="s">
        <v>194</v>
      </c>
      <c r="E89" s="134" t="s">
        <v>8800</v>
      </c>
      <c r="F89" s="135" t="s">
        <v>8801</v>
      </c>
      <c r="G89" s="136" t="s">
        <v>5598</v>
      </c>
      <c r="H89" s="137">
        <v>1</v>
      </c>
      <c r="I89" s="138"/>
      <c r="J89" s="139">
        <f>ROUND(I89*H89,2)</f>
        <v>0</v>
      </c>
      <c r="K89" s="135" t="s">
        <v>20</v>
      </c>
      <c r="L89" s="33"/>
      <c r="M89" s="140" t="s">
        <v>20</v>
      </c>
      <c r="N89" s="141" t="s">
        <v>51</v>
      </c>
      <c r="P89" s="142">
        <f>O89*H89</f>
        <v>0</v>
      </c>
      <c r="Q89" s="142">
        <v>0</v>
      </c>
      <c r="R89" s="142">
        <f>Q89*H89</f>
        <v>0</v>
      </c>
      <c r="S89" s="142">
        <v>0</v>
      </c>
      <c r="T89" s="143">
        <f>S89*H89</f>
        <v>0</v>
      </c>
      <c r="AR89" s="144" t="s">
        <v>199</v>
      </c>
      <c r="AT89" s="144" t="s">
        <v>194</v>
      </c>
      <c r="AU89" s="144" t="s">
        <v>22</v>
      </c>
      <c r="AY89" s="18" t="s">
        <v>192</v>
      </c>
      <c r="BE89" s="145">
        <f>IF(N89="základní",J89,0)</f>
        <v>0</v>
      </c>
      <c r="BF89" s="145">
        <f>IF(N89="snížená",J89,0)</f>
        <v>0</v>
      </c>
      <c r="BG89" s="145">
        <f>IF(N89="zákl. přenesená",J89,0)</f>
        <v>0</v>
      </c>
      <c r="BH89" s="145">
        <f>IF(N89="sníž. přenesená",J89,0)</f>
        <v>0</v>
      </c>
      <c r="BI89" s="145">
        <f>IF(N89="nulová",J89,0)</f>
        <v>0</v>
      </c>
      <c r="BJ89" s="18" t="s">
        <v>22</v>
      </c>
      <c r="BK89" s="145">
        <f>ROUND(I89*H89,2)</f>
        <v>0</v>
      </c>
      <c r="BL89" s="18" t="s">
        <v>199</v>
      </c>
      <c r="BM89" s="144" t="s">
        <v>8802</v>
      </c>
    </row>
    <row r="90" spans="2:65" s="1" customFormat="1" ht="16.5" customHeight="1" x14ac:dyDescent="0.2">
      <c r="B90" s="33"/>
      <c r="C90" s="133" t="s">
        <v>250</v>
      </c>
      <c r="D90" s="133" t="s">
        <v>194</v>
      </c>
      <c r="E90" s="134" t="s">
        <v>8803</v>
      </c>
      <c r="F90" s="135" t="s">
        <v>8804</v>
      </c>
      <c r="G90" s="136" t="s">
        <v>5598</v>
      </c>
      <c r="H90" s="137">
        <v>1</v>
      </c>
      <c r="I90" s="138"/>
      <c r="J90" s="139">
        <f>ROUND(I90*H90,2)</f>
        <v>0</v>
      </c>
      <c r="K90" s="135" t="s">
        <v>20</v>
      </c>
      <c r="L90" s="33"/>
      <c r="M90" s="140" t="s">
        <v>20</v>
      </c>
      <c r="N90" s="141" t="s">
        <v>51</v>
      </c>
      <c r="P90" s="142">
        <f>O90*H90</f>
        <v>0</v>
      </c>
      <c r="Q90" s="142">
        <v>0</v>
      </c>
      <c r="R90" s="142">
        <f>Q90*H90</f>
        <v>0</v>
      </c>
      <c r="S90" s="142">
        <v>0</v>
      </c>
      <c r="T90" s="143">
        <f>S90*H90</f>
        <v>0</v>
      </c>
      <c r="AR90" s="144" t="s">
        <v>199</v>
      </c>
      <c r="AT90" s="144" t="s">
        <v>194</v>
      </c>
      <c r="AU90" s="144" t="s">
        <v>22</v>
      </c>
      <c r="AY90" s="18" t="s">
        <v>192</v>
      </c>
      <c r="BE90" s="145">
        <f>IF(N90="základní",J90,0)</f>
        <v>0</v>
      </c>
      <c r="BF90" s="145">
        <f>IF(N90="snížená",J90,0)</f>
        <v>0</v>
      </c>
      <c r="BG90" s="145">
        <f>IF(N90="zákl. přenesená",J90,0)</f>
        <v>0</v>
      </c>
      <c r="BH90" s="145">
        <f>IF(N90="sníž. přenesená",J90,0)</f>
        <v>0</v>
      </c>
      <c r="BI90" s="145">
        <f>IF(N90="nulová",J90,0)</f>
        <v>0</v>
      </c>
      <c r="BJ90" s="18" t="s">
        <v>22</v>
      </c>
      <c r="BK90" s="145">
        <f>ROUND(I90*H90,2)</f>
        <v>0</v>
      </c>
      <c r="BL90" s="18" t="s">
        <v>199</v>
      </c>
      <c r="BM90" s="144" t="s">
        <v>8805</v>
      </c>
    </row>
    <row r="91" spans="2:65" s="1" customFormat="1" ht="16.5" customHeight="1" x14ac:dyDescent="0.2">
      <c r="B91" s="33"/>
      <c r="C91" s="133" t="s">
        <v>260</v>
      </c>
      <c r="D91" s="133" t="s">
        <v>194</v>
      </c>
      <c r="E91" s="134" t="s">
        <v>8806</v>
      </c>
      <c r="F91" s="135" t="s">
        <v>8807</v>
      </c>
      <c r="G91" s="136" t="s">
        <v>5598</v>
      </c>
      <c r="H91" s="137">
        <v>1</v>
      </c>
      <c r="I91" s="138"/>
      <c r="J91" s="139">
        <f>ROUND(I91*H91,2)</f>
        <v>0</v>
      </c>
      <c r="K91" s="135" t="s">
        <v>20</v>
      </c>
      <c r="L91" s="33"/>
      <c r="M91" s="140" t="s">
        <v>20</v>
      </c>
      <c r="N91" s="141" t="s">
        <v>51</v>
      </c>
      <c r="P91" s="142">
        <f>O91*H91</f>
        <v>0</v>
      </c>
      <c r="Q91" s="142">
        <v>0</v>
      </c>
      <c r="R91" s="142">
        <f>Q91*H91</f>
        <v>0</v>
      </c>
      <c r="S91" s="142">
        <v>0</v>
      </c>
      <c r="T91" s="143">
        <f>S91*H91</f>
        <v>0</v>
      </c>
      <c r="AR91" s="144" t="s">
        <v>199</v>
      </c>
      <c r="AT91" s="144" t="s">
        <v>194</v>
      </c>
      <c r="AU91" s="144" t="s">
        <v>22</v>
      </c>
      <c r="AY91" s="18" t="s">
        <v>192</v>
      </c>
      <c r="BE91" s="145">
        <f>IF(N91="základní",J91,0)</f>
        <v>0</v>
      </c>
      <c r="BF91" s="145">
        <f>IF(N91="snížená",J91,0)</f>
        <v>0</v>
      </c>
      <c r="BG91" s="145">
        <f>IF(N91="zákl. přenesená",J91,0)</f>
        <v>0</v>
      </c>
      <c r="BH91" s="145">
        <f>IF(N91="sníž. přenesená",J91,0)</f>
        <v>0</v>
      </c>
      <c r="BI91" s="145">
        <f>IF(N91="nulová",J91,0)</f>
        <v>0</v>
      </c>
      <c r="BJ91" s="18" t="s">
        <v>22</v>
      </c>
      <c r="BK91" s="145">
        <f>ROUND(I91*H91,2)</f>
        <v>0</v>
      </c>
      <c r="BL91" s="18" t="s">
        <v>199</v>
      </c>
      <c r="BM91" s="144" t="s">
        <v>8808</v>
      </c>
    </row>
    <row r="92" spans="2:65" s="1" customFormat="1" ht="16.5" customHeight="1" x14ac:dyDescent="0.2">
      <c r="B92" s="33"/>
      <c r="C92" s="133" t="s">
        <v>266</v>
      </c>
      <c r="D92" s="133" t="s">
        <v>194</v>
      </c>
      <c r="E92" s="134" t="s">
        <v>8809</v>
      </c>
      <c r="F92" s="135" t="s">
        <v>8810</v>
      </c>
      <c r="G92" s="136" t="s">
        <v>5598</v>
      </c>
      <c r="H92" s="137">
        <v>1</v>
      </c>
      <c r="I92" s="138"/>
      <c r="J92" s="139">
        <f>ROUND(I92*H92,2)</f>
        <v>0</v>
      </c>
      <c r="K92" s="135" t="s">
        <v>20</v>
      </c>
      <c r="L92" s="33"/>
      <c r="M92" s="140" t="s">
        <v>20</v>
      </c>
      <c r="N92" s="141" t="s">
        <v>51</v>
      </c>
      <c r="P92" s="142">
        <f>O92*H92</f>
        <v>0</v>
      </c>
      <c r="Q92" s="142">
        <v>0</v>
      </c>
      <c r="R92" s="142">
        <f>Q92*H92</f>
        <v>0</v>
      </c>
      <c r="S92" s="142">
        <v>0</v>
      </c>
      <c r="T92" s="143">
        <f>S92*H92</f>
        <v>0</v>
      </c>
      <c r="AR92" s="144" t="s">
        <v>199</v>
      </c>
      <c r="AT92" s="144" t="s">
        <v>194</v>
      </c>
      <c r="AU92" s="144" t="s">
        <v>22</v>
      </c>
      <c r="AY92" s="18" t="s">
        <v>192</v>
      </c>
      <c r="BE92" s="145">
        <f>IF(N92="základní",J92,0)</f>
        <v>0</v>
      </c>
      <c r="BF92" s="145">
        <f>IF(N92="snížená",J92,0)</f>
        <v>0</v>
      </c>
      <c r="BG92" s="145">
        <f>IF(N92="zákl. přenesená",J92,0)</f>
        <v>0</v>
      </c>
      <c r="BH92" s="145">
        <f>IF(N92="sníž. přenesená",J92,0)</f>
        <v>0</v>
      </c>
      <c r="BI92" s="145">
        <f>IF(N92="nulová",J92,0)</f>
        <v>0</v>
      </c>
      <c r="BJ92" s="18" t="s">
        <v>22</v>
      </c>
      <c r="BK92" s="145">
        <f>ROUND(I92*H92,2)</f>
        <v>0</v>
      </c>
      <c r="BL92" s="18" t="s">
        <v>199</v>
      </c>
      <c r="BM92" s="144" t="s">
        <v>8811</v>
      </c>
    </row>
    <row r="93" spans="2:65" s="1" customFormat="1" ht="16.5" customHeight="1" x14ac:dyDescent="0.2">
      <c r="B93" s="33"/>
      <c r="C93" s="133" t="s">
        <v>208</v>
      </c>
      <c r="D93" s="133" t="s">
        <v>194</v>
      </c>
      <c r="E93" s="134" t="s">
        <v>8812</v>
      </c>
      <c r="F93" s="135" t="s">
        <v>8813</v>
      </c>
      <c r="G93" s="136" t="s">
        <v>5598</v>
      </c>
      <c r="H93" s="137">
        <v>1</v>
      </c>
      <c r="I93" s="138"/>
      <c r="J93" s="139">
        <f>ROUND(I93*H93,2)</f>
        <v>0</v>
      </c>
      <c r="K93" s="135" t="s">
        <v>20</v>
      </c>
      <c r="L93" s="33"/>
      <c r="M93" s="140" t="s">
        <v>20</v>
      </c>
      <c r="N93" s="141" t="s">
        <v>51</v>
      </c>
      <c r="P93" s="142">
        <f>O93*H93</f>
        <v>0</v>
      </c>
      <c r="Q93" s="142">
        <v>0</v>
      </c>
      <c r="R93" s="142">
        <f>Q93*H93</f>
        <v>0</v>
      </c>
      <c r="S93" s="142">
        <v>0</v>
      </c>
      <c r="T93" s="143">
        <f>S93*H93</f>
        <v>0</v>
      </c>
      <c r="AR93" s="144" t="s">
        <v>199</v>
      </c>
      <c r="AT93" s="144" t="s">
        <v>194</v>
      </c>
      <c r="AU93" s="144" t="s">
        <v>22</v>
      </c>
      <c r="AY93" s="18" t="s">
        <v>192</v>
      </c>
      <c r="BE93" s="145">
        <f>IF(N93="základní",J93,0)</f>
        <v>0</v>
      </c>
      <c r="BF93" s="145">
        <f>IF(N93="snížená",J93,0)</f>
        <v>0</v>
      </c>
      <c r="BG93" s="145">
        <f>IF(N93="zákl. přenesená",J93,0)</f>
        <v>0</v>
      </c>
      <c r="BH93" s="145">
        <f>IF(N93="sníž. přenesená",J93,0)</f>
        <v>0</v>
      </c>
      <c r="BI93" s="145">
        <f>IF(N93="nulová",J93,0)</f>
        <v>0</v>
      </c>
      <c r="BJ93" s="18" t="s">
        <v>22</v>
      </c>
      <c r="BK93" s="145">
        <f>ROUND(I93*H93,2)</f>
        <v>0</v>
      </c>
      <c r="BL93" s="18" t="s">
        <v>199</v>
      </c>
      <c r="BM93" s="144" t="s">
        <v>8814</v>
      </c>
    </row>
    <row r="94" spans="2:65" s="11" customFormat="1" ht="25.95" customHeight="1" x14ac:dyDescent="0.25">
      <c r="B94" s="121"/>
      <c r="D94" s="122" t="s">
        <v>79</v>
      </c>
      <c r="E94" s="123" t="s">
        <v>225</v>
      </c>
      <c r="F94" s="123" t="s">
        <v>8815</v>
      </c>
      <c r="I94" s="124"/>
      <c r="J94" s="125">
        <f>BK94</f>
        <v>0</v>
      </c>
      <c r="L94" s="121"/>
      <c r="M94" s="126"/>
      <c r="P94" s="127">
        <f>SUM(P95:P96)</f>
        <v>0</v>
      </c>
      <c r="R94" s="127">
        <f>SUM(R95:R96)</f>
        <v>0</v>
      </c>
      <c r="T94" s="128">
        <f>SUM(T95:T96)</f>
        <v>0</v>
      </c>
      <c r="AR94" s="122" t="s">
        <v>22</v>
      </c>
      <c r="AT94" s="129" t="s">
        <v>79</v>
      </c>
      <c r="AU94" s="129" t="s">
        <v>80</v>
      </c>
      <c r="AY94" s="122" t="s">
        <v>192</v>
      </c>
      <c r="BK94" s="130">
        <f>SUM(BK95:BK96)</f>
        <v>0</v>
      </c>
    </row>
    <row r="95" spans="2:65" s="1" customFormat="1" ht="16.5" customHeight="1" x14ac:dyDescent="0.2">
      <c r="B95" s="33"/>
      <c r="C95" s="133" t="s">
        <v>27</v>
      </c>
      <c r="D95" s="133" t="s">
        <v>194</v>
      </c>
      <c r="E95" s="134" t="s">
        <v>8816</v>
      </c>
      <c r="F95" s="135" t="s">
        <v>8801</v>
      </c>
      <c r="G95" s="136" t="s">
        <v>5598</v>
      </c>
      <c r="H95" s="137">
        <v>1</v>
      </c>
      <c r="I95" s="138"/>
      <c r="J95" s="139">
        <f>ROUND(I95*H95,2)</f>
        <v>0</v>
      </c>
      <c r="K95" s="135" t="s">
        <v>20</v>
      </c>
      <c r="L95" s="33"/>
      <c r="M95" s="140" t="s">
        <v>20</v>
      </c>
      <c r="N95" s="141" t="s">
        <v>51</v>
      </c>
      <c r="P95" s="142">
        <f>O95*H95</f>
        <v>0</v>
      </c>
      <c r="Q95" s="142">
        <v>0</v>
      </c>
      <c r="R95" s="142">
        <f>Q95*H95</f>
        <v>0</v>
      </c>
      <c r="S95" s="142">
        <v>0</v>
      </c>
      <c r="T95" s="143">
        <f>S95*H95</f>
        <v>0</v>
      </c>
      <c r="AR95" s="144" t="s">
        <v>199</v>
      </c>
      <c r="AT95" s="144" t="s">
        <v>194</v>
      </c>
      <c r="AU95" s="144" t="s">
        <v>22</v>
      </c>
      <c r="AY95" s="18" t="s">
        <v>192</v>
      </c>
      <c r="BE95" s="145">
        <f>IF(N95="základní",J95,0)</f>
        <v>0</v>
      </c>
      <c r="BF95" s="145">
        <f>IF(N95="snížená",J95,0)</f>
        <v>0</v>
      </c>
      <c r="BG95" s="145">
        <f>IF(N95="zákl. přenesená",J95,0)</f>
        <v>0</v>
      </c>
      <c r="BH95" s="145">
        <f>IF(N95="sníž. přenesená",J95,0)</f>
        <v>0</v>
      </c>
      <c r="BI95" s="145">
        <f>IF(N95="nulová",J95,0)</f>
        <v>0</v>
      </c>
      <c r="BJ95" s="18" t="s">
        <v>22</v>
      </c>
      <c r="BK95" s="145">
        <f>ROUND(I95*H95,2)</f>
        <v>0</v>
      </c>
      <c r="BL95" s="18" t="s">
        <v>199</v>
      </c>
      <c r="BM95" s="144" t="s">
        <v>8817</v>
      </c>
    </row>
    <row r="96" spans="2:65" s="1" customFormat="1" ht="16.5" customHeight="1" x14ac:dyDescent="0.2">
      <c r="B96" s="33"/>
      <c r="C96" s="133" t="s">
        <v>121</v>
      </c>
      <c r="D96" s="133" t="s">
        <v>194</v>
      </c>
      <c r="E96" s="134" t="s">
        <v>8818</v>
      </c>
      <c r="F96" s="135" t="s">
        <v>8819</v>
      </c>
      <c r="G96" s="136" t="s">
        <v>5598</v>
      </c>
      <c r="H96" s="137">
        <v>1</v>
      </c>
      <c r="I96" s="138"/>
      <c r="J96" s="139">
        <f>ROUND(I96*H96,2)</f>
        <v>0</v>
      </c>
      <c r="K96" s="135" t="s">
        <v>20</v>
      </c>
      <c r="L96" s="33"/>
      <c r="M96" s="198" t="s">
        <v>20</v>
      </c>
      <c r="N96" s="199" t="s">
        <v>51</v>
      </c>
      <c r="O96" s="180"/>
      <c r="P96" s="200">
        <f>O96*H96</f>
        <v>0</v>
      </c>
      <c r="Q96" s="200">
        <v>0</v>
      </c>
      <c r="R96" s="200">
        <f>Q96*H96</f>
        <v>0</v>
      </c>
      <c r="S96" s="200">
        <v>0</v>
      </c>
      <c r="T96" s="201">
        <f>S96*H96</f>
        <v>0</v>
      </c>
      <c r="AR96" s="144" t="s">
        <v>199</v>
      </c>
      <c r="AT96" s="144" t="s">
        <v>194</v>
      </c>
      <c r="AU96" s="144" t="s">
        <v>22</v>
      </c>
      <c r="AY96" s="18" t="s">
        <v>192</v>
      </c>
      <c r="BE96" s="145">
        <f>IF(N96="základní",J96,0)</f>
        <v>0</v>
      </c>
      <c r="BF96" s="145">
        <f>IF(N96="snížená",J96,0)</f>
        <v>0</v>
      </c>
      <c r="BG96" s="145">
        <f>IF(N96="zákl. přenesená",J96,0)</f>
        <v>0</v>
      </c>
      <c r="BH96" s="145">
        <f>IF(N96="sníž. přenesená",J96,0)</f>
        <v>0</v>
      </c>
      <c r="BI96" s="145">
        <f>IF(N96="nulová",J96,0)</f>
        <v>0</v>
      </c>
      <c r="BJ96" s="18" t="s">
        <v>22</v>
      </c>
      <c r="BK96" s="145">
        <f>ROUND(I96*H96,2)</f>
        <v>0</v>
      </c>
      <c r="BL96" s="18" t="s">
        <v>199</v>
      </c>
      <c r="BM96" s="144" t="s">
        <v>8820</v>
      </c>
    </row>
    <row r="97" spans="2:12" s="1" customFormat="1" ht="6.9" customHeight="1" x14ac:dyDescent="0.2">
      <c r="B97" s="42"/>
      <c r="C97" s="43"/>
      <c r="D97" s="43"/>
      <c r="E97" s="43"/>
      <c r="F97" s="43"/>
      <c r="G97" s="43"/>
      <c r="H97" s="43"/>
      <c r="I97" s="43"/>
      <c r="J97" s="43"/>
      <c r="K97" s="43"/>
      <c r="L97" s="33"/>
    </row>
  </sheetData>
  <sheetProtection algorithmName="SHA-512" hashValue="AvMLDlyhCxV5Ch0hbeU6F5Jlc2cQu/+h/bSc+UG7Qtzpsr6dEWldOvYbv52d0Tn3PVmtQbSf62ZgCNLJaD5v+g==" saltValue="JKl9RI9C10ScOaLCM2jjo3dm+Ck7qV00OZhLrPAnw2XffSZMFcsqDtuo7CzeGaUB6nRb867yqViiujmO9WoW+Q==" spinCount="100000" sheet="1" objects="1" scenarios="1" formatColumns="0" formatRows="0" autoFilter="0"/>
  <autoFilter ref="C81:K96" xr:uid="{00000000-0009-0000-0000-00000E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26"/>
  <sheetViews>
    <sheetView showGridLines="0" workbookViewId="0">
      <selection activeCell="A33" sqref="A33"/>
    </sheetView>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136</v>
      </c>
    </row>
    <row r="3" spans="2:46" ht="6.9" customHeight="1" x14ac:dyDescent="0.2">
      <c r="B3" s="19"/>
      <c r="C3" s="20"/>
      <c r="D3" s="20"/>
      <c r="E3" s="20"/>
      <c r="F3" s="20"/>
      <c r="G3" s="20"/>
      <c r="H3" s="20"/>
      <c r="I3" s="20"/>
      <c r="J3" s="20"/>
      <c r="K3" s="20"/>
      <c r="L3" s="21"/>
      <c r="AT3" s="18" t="s">
        <v>89</v>
      </c>
    </row>
    <row r="4" spans="2:46" ht="24.9" customHeight="1" x14ac:dyDescent="0.2">
      <c r="B4" s="21"/>
      <c r="D4" s="22" t="s">
        <v>141</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s="1" customFormat="1" ht="12" customHeight="1" x14ac:dyDescent="0.2">
      <c r="B8" s="33"/>
      <c r="D8" s="28" t="s">
        <v>150</v>
      </c>
      <c r="L8" s="33"/>
    </row>
    <row r="9" spans="2:46" s="1" customFormat="1" ht="16.5" customHeight="1" x14ac:dyDescent="0.2">
      <c r="B9" s="33"/>
      <c r="E9" s="303" t="s">
        <v>7162</v>
      </c>
      <c r="F9" s="341"/>
      <c r="G9" s="341"/>
      <c r="H9" s="341"/>
      <c r="L9" s="33"/>
    </row>
    <row r="10" spans="2:46" s="1" customFormat="1" ht="10.199999999999999" x14ac:dyDescent="0.2">
      <c r="B10" s="33"/>
      <c r="L10" s="33"/>
    </row>
    <row r="11" spans="2:46" s="1" customFormat="1" ht="12" customHeight="1" x14ac:dyDescent="0.2">
      <c r="B11" s="33"/>
      <c r="D11" s="28" t="s">
        <v>19</v>
      </c>
      <c r="F11" s="26" t="s">
        <v>20</v>
      </c>
      <c r="I11" s="28" t="s">
        <v>21</v>
      </c>
      <c r="J11" s="26" t="s">
        <v>20</v>
      </c>
      <c r="L11" s="33"/>
    </row>
    <row r="12" spans="2:46" s="1" customFormat="1" ht="12" customHeight="1" x14ac:dyDescent="0.2">
      <c r="B12" s="33"/>
      <c r="D12" s="28" t="s">
        <v>23</v>
      </c>
      <c r="F12" s="26" t="s">
        <v>24</v>
      </c>
      <c r="I12" s="28" t="s">
        <v>25</v>
      </c>
      <c r="J12" s="50" t="str">
        <f>'Rekapitulace stavby'!AN8</f>
        <v>24. 4. 2024</v>
      </c>
      <c r="L12" s="33"/>
    </row>
    <row r="13" spans="2:46" s="1" customFormat="1" ht="10.8" customHeight="1" x14ac:dyDescent="0.2">
      <c r="B13" s="33"/>
      <c r="L13" s="33"/>
    </row>
    <row r="14" spans="2:46" s="1" customFormat="1" ht="12" customHeight="1" x14ac:dyDescent="0.2">
      <c r="B14" s="33"/>
      <c r="D14" s="28" t="s">
        <v>29</v>
      </c>
      <c r="I14" s="28" t="s">
        <v>30</v>
      </c>
      <c r="J14" s="26" t="str">
        <f>IF('Rekapitulace stavby'!AN10="","",'Rekapitulace stavby'!AN10)</f>
        <v>00262978</v>
      </c>
      <c r="L14" s="33"/>
    </row>
    <row r="15" spans="2:46" s="1" customFormat="1" ht="18" customHeight="1" x14ac:dyDescent="0.2">
      <c r="B15" s="33"/>
      <c r="E15" s="26" t="str">
        <f>IF('Rekapitulace stavby'!E11="","",'Rekapitulace stavby'!E11)</f>
        <v>Statutární město Liberec</v>
      </c>
      <c r="I15" s="28" t="s">
        <v>33</v>
      </c>
      <c r="J15" s="26" t="str">
        <f>IF('Rekapitulace stavby'!AN11="","",'Rekapitulace stavby'!AN11)</f>
        <v>CZ00262978</v>
      </c>
      <c r="L15" s="33"/>
    </row>
    <row r="16" spans="2:46" s="1" customFormat="1" ht="6.9" customHeight="1" x14ac:dyDescent="0.2">
      <c r="B16" s="33"/>
      <c r="L16" s="33"/>
    </row>
    <row r="17" spans="2:12" s="1" customFormat="1" ht="12" customHeight="1" x14ac:dyDescent="0.2">
      <c r="B17" s="33"/>
      <c r="D17" s="28" t="s">
        <v>35</v>
      </c>
      <c r="I17" s="28" t="s">
        <v>30</v>
      </c>
      <c r="J17" s="29" t="str">
        <f>'Rekapitulace stavby'!AN13</f>
        <v>Vyplň údaj</v>
      </c>
      <c r="L17" s="33"/>
    </row>
    <row r="18" spans="2:12" s="1" customFormat="1" ht="18" customHeight="1" x14ac:dyDescent="0.2">
      <c r="B18" s="33"/>
      <c r="E18" s="342" t="str">
        <f>'Rekapitulace stavby'!E14</f>
        <v>Vyplň údaj</v>
      </c>
      <c r="F18" s="309"/>
      <c r="G18" s="309"/>
      <c r="H18" s="309"/>
      <c r="I18" s="28" t="s">
        <v>33</v>
      </c>
      <c r="J18" s="29" t="str">
        <f>'Rekapitulace stavby'!AN14</f>
        <v>Vyplň údaj</v>
      </c>
      <c r="L18" s="33"/>
    </row>
    <row r="19" spans="2:12" s="1" customFormat="1" ht="6.9" customHeight="1" x14ac:dyDescent="0.2">
      <c r="B19" s="33"/>
      <c r="L19" s="33"/>
    </row>
    <row r="20" spans="2:12" s="1" customFormat="1" ht="12" customHeight="1" x14ac:dyDescent="0.2">
      <c r="B20" s="33"/>
      <c r="D20" s="28" t="s">
        <v>37</v>
      </c>
      <c r="I20" s="28" t="s">
        <v>30</v>
      </c>
      <c r="J20" s="26" t="str">
        <f>IF('Rekapitulace stavby'!AN16="","",'Rekapitulace stavby'!AN16)</f>
        <v/>
      </c>
      <c r="L20" s="33"/>
    </row>
    <row r="21" spans="2:12" s="1" customFormat="1" ht="18" customHeight="1" x14ac:dyDescent="0.2">
      <c r="B21" s="33"/>
      <c r="E21" s="26" t="str">
        <f>IF('Rekapitulace stavby'!E17="","",'Rekapitulace stavby'!E17)</f>
        <v>Atelier Železná</v>
      </c>
      <c r="I21" s="28" t="s">
        <v>33</v>
      </c>
      <c r="J21" s="26" t="str">
        <f>IF('Rekapitulace stavby'!AN17="","",'Rekapitulace stavby'!AN17)</f>
        <v/>
      </c>
      <c r="L21" s="33"/>
    </row>
    <row r="22" spans="2:12" s="1" customFormat="1" ht="6.9" customHeight="1" x14ac:dyDescent="0.2">
      <c r="B22" s="33"/>
      <c r="L22" s="33"/>
    </row>
    <row r="23" spans="2:12" s="1" customFormat="1" ht="12" customHeight="1" x14ac:dyDescent="0.2">
      <c r="B23" s="33"/>
      <c r="D23" s="28" t="s">
        <v>40</v>
      </c>
      <c r="I23" s="28" t="s">
        <v>30</v>
      </c>
      <c r="J23" s="26" t="str">
        <f>IF('Rekapitulace stavby'!AN19="","",'Rekapitulace stavby'!AN19)</f>
        <v>25415751</v>
      </c>
      <c r="L23" s="33"/>
    </row>
    <row r="24" spans="2:12" s="1" customFormat="1" ht="18" customHeight="1" x14ac:dyDescent="0.2">
      <c r="B24" s="33"/>
      <c r="E24" s="26" t="str">
        <f>IF('Rekapitulace stavby'!E20="","",'Rekapitulace stavby'!E20)</f>
        <v>Propos Liberec s.r.o.</v>
      </c>
      <c r="I24" s="28" t="s">
        <v>33</v>
      </c>
      <c r="J24" s="26" t="str">
        <f>IF('Rekapitulace stavby'!AN20="","",'Rekapitulace stavby'!AN20)</f>
        <v>CZ25415751</v>
      </c>
      <c r="L24" s="33"/>
    </row>
    <row r="25" spans="2:12" s="1" customFormat="1" ht="6.9" customHeight="1" x14ac:dyDescent="0.2">
      <c r="B25" s="33"/>
      <c r="L25" s="33"/>
    </row>
    <row r="26" spans="2:12" s="1" customFormat="1" ht="12" customHeight="1" x14ac:dyDescent="0.2">
      <c r="B26" s="33"/>
      <c r="D26" s="28" t="s">
        <v>44</v>
      </c>
      <c r="L26" s="33"/>
    </row>
    <row r="27" spans="2:12" s="7" customFormat="1" ht="16.5" customHeight="1" x14ac:dyDescent="0.2">
      <c r="B27" s="93"/>
      <c r="E27" s="314" t="s">
        <v>20</v>
      </c>
      <c r="F27" s="314"/>
      <c r="G27" s="314"/>
      <c r="H27" s="314"/>
      <c r="L27" s="93"/>
    </row>
    <row r="28" spans="2:12" s="1" customFormat="1" ht="6.9" customHeight="1" x14ac:dyDescent="0.2">
      <c r="B28" s="33"/>
      <c r="L28" s="33"/>
    </row>
    <row r="29" spans="2:12" s="1" customFormat="1" ht="6.9" customHeight="1" x14ac:dyDescent="0.2">
      <c r="B29" s="33"/>
      <c r="D29" s="51"/>
      <c r="E29" s="51"/>
      <c r="F29" s="51"/>
      <c r="G29" s="51"/>
      <c r="H29" s="51"/>
      <c r="I29" s="51"/>
      <c r="J29" s="51"/>
      <c r="K29" s="51"/>
      <c r="L29" s="33"/>
    </row>
    <row r="30" spans="2:12" s="1" customFormat="1" ht="25.35" customHeight="1" x14ac:dyDescent="0.2">
      <c r="B30" s="33"/>
      <c r="D30" s="94" t="s">
        <v>46</v>
      </c>
      <c r="J30" s="64">
        <f>ROUND(J87, 2)</f>
        <v>0</v>
      </c>
      <c r="L30" s="33"/>
    </row>
    <row r="31" spans="2:12" s="1" customFormat="1" ht="6.9" customHeight="1" x14ac:dyDescent="0.2">
      <c r="B31" s="33"/>
      <c r="D31" s="51"/>
      <c r="E31" s="51"/>
      <c r="F31" s="51"/>
      <c r="G31" s="51"/>
      <c r="H31" s="51"/>
      <c r="I31" s="51"/>
      <c r="J31" s="51"/>
      <c r="K31" s="51"/>
      <c r="L31" s="33"/>
    </row>
    <row r="32" spans="2:12" s="1" customFormat="1" ht="14.4" customHeight="1" x14ac:dyDescent="0.2">
      <c r="B32" s="33"/>
      <c r="F32" s="36" t="s">
        <v>48</v>
      </c>
      <c r="I32" s="36" t="s">
        <v>47</v>
      </c>
      <c r="J32" s="36" t="s">
        <v>49</v>
      </c>
      <c r="L32" s="33"/>
    </row>
    <row r="33" spans="2:12" s="1" customFormat="1" ht="14.4" customHeight="1" x14ac:dyDescent="0.2">
      <c r="B33" s="33"/>
      <c r="D33" s="53" t="s">
        <v>50</v>
      </c>
      <c r="E33" s="28" t="s">
        <v>51</v>
      </c>
      <c r="F33" s="84">
        <f>ROUND((SUM(BE87:BE125)),  2)</f>
        <v>0</v>
      </c>
      <c r="I33" s="95">
        <v>0.21</v>
      </c>
      <c r="J33" s="84">
        <f>ROUND(((SUM(BE87:BE125))*I33),  2)</f>
        <v>0</v>
      </c>
      <c r="L33" s="33"/>
    </row>
    <row r="34" spans="2:12" s="1" customFormat="1" ht="14.4" customHeight="1" x14ac:dyDescent="0.2">
      <c r="B34" s="33"/>
      <c r="E34" s="28" t="s">
        <v>52</v>
      </c>
      <c r="F34" s="84">
        <f>ROUND((SUM(BF87:BF125)),  2)</f>
        <v>0</v>
      </c>
      <c r="I34" s="95">
        <v>0.12</v>
      </c>
      <c r="J34" s="84">
        <f>ROUND(((SUM(BF87:BF125))*I34),  2)</f>
        <v>0</v>
      </c>
      <c r="L34" s="33"/>
    </row>
    <row r="35" spans="2:12" s="1" customFormat="1" ht="14.4" hidden="1" customHeight="1" x14ac:dyDescent="0.2">
      <c r="B35" s="33"/>
      <c r="E35" s="28" t="s">
        <v>53</v>
      </c>
      <c r="F35" s="84">
        <f>ROUND((SUM(BG87:BG125)),  2)</f>
        <v>0</v>
      </c>
      <c r="I35" s="95">
        <v>0.21</v>
      </c>
      <c r="J35" s="84">
        <f>0</f>
        <v>0</v>
      </c>
      <c r="L35" s="33"/>
    </row>
    <row r="36" spans="2:12" s="1" customFormat="1" ht="14.4" hidden="1" customHeight="1" x14ac:dyDescent="0.2">
      <c r="B36" s="33"/>
      <c r="E36" s="28" t="s">
        <v>54</v>
      </c>
      <c r="F36" s="84">
        <f>ROUND((SUM(BH87:BH125)),  2)</f>
        <v>0</v>
      </c>
      <c r="I36" s="95">
        <v>0.12</v>
      </c>
      <c r="J36" s="84">
        <f>0</f>
        <v>0</v>
      </c>
      <c r="L36" s="33"/>
    </row>
    <row r="37" spans="2:12" s="1" customFormat="1" ht="14.4" hidden="1" customHeight="1" x14ac:dyDescent="0.2">
      <c r="B37" s="33"/>
      <c r="E37" s="28" t="s">
        <v>55</v>
      </c>
      <c r="F37" s="84">
        <f>ROUND((SUM(BI87:BI125)),  2)</f>
        <v>0</v>
      </c>
      <c r="I37" s="95">
        <v>0</v>
      </c>
      <c r="J37" s="84">
        <f>0</f>
        <v>0</v>
      </c>
      <c r="L37" s="33"/>
    </row>
    <row r="38" spans="2:12" s="1" customFormat="1" ht="6.9" customHeight="1" x14ac:dyDescent="0.2">
      <c r="B38" s="33"/>
      <c r="L38" s="33"/>
    </row>
    <row r="39" spans="2:12" s="1" customFormat="1" ht="25.35" customHeight="1" x14ac:dyDescent="0.2">
      <c r="B39" s="33"/>
      <c r="C39" s="96"/>
      <c r="D39" s="97" t="s">
        <v>56</v>
      </c>
      <c r="E39" s="55"/>
      <c r="F39" s="55"/>
      <c r="G39" s="98" t="s">
        <v>57</v>
      </c>
      <c r="H39" s="99" t="s">
        <v>58</v>
      </c>
      <c r="I39" s="55"/>
      <c r="J39" s="100">
        <f>SUM(J30:J37)</f>
        <v>0</v>
      </c>
      <c r="K39" s="101"/>
      <c r="L39" s="33"/>
    </row>
    <row r="40" spans="2:12" s="1" customFormat="1" ht="14.4" customHeight="1" x14ac:dyDescent="0.2">
      <c r="B40" s="42"/>
      <c r="C40" s="43"/>
      <c r="D40" s="43"/>
      <c r="E40" s="43"/>
      <c r="F40" s="43"/>
      <c r="G40" s="43"/>
      <c r="H40" s="43"/>
      <c r="I40" s="43"/>
      <c r="J40" s="43"/>
      <c r="K40" s="43"/>
      <c r="L40" s="33"/>
    </row>
    <row r="44" spans="2:12" s="1" customFormat="1" ht="6.9" customHeight="1" x14ac:dyDescent="0.2">
      <c r="B44" s="44"/>
      <c r="C44" s="45"/>
      <c r="D44" s="45"/>
      <c r="E44" s="45"/>
      <c r="F44" s="45"/>
      <c r="G44" s="45"/>
      <c r="H44" s="45"/>
      <c r="I44" s="45"/>
      <c r="J44" s="45"/>
      <c r="K44" s="45"/>
      <c r="L44" s="33"/>
    </row>
    <row r="45" spans="2:12" s="1" customFormat="1" ht="24.9" customHeight="1" x14ac:dyDescent="0.2">
      <c r="B45" s="33"/>
      <c r="C45" s="22" t="s">
        <v>159</v>
      </c>
      <c r="L45" s="33"/>
    </row>
    <row r="46" spans="2:12" s="1" customFormat="1" ht="6.9" customHeight="1" x14ac:dyDescent="0.2">
      <c r="B46" s="33"/>
      <c r="L46" s="33"/>
    </row>
    <row r="47" spans="2:12" s="1" customFormat="1" ht="12" customHeight="1" x14ac:dyDescent="0.2">
      <c r="B47" s="33"/>
      <c r="C47" s="28" t="s">
        <v>16</v>
      </c>
      <c r="L47" s="33"/>
    </row>
    <row r="48" spans="2:12" s="1" customFormat="1" ht="16.5" customHeight="1" x14ac:dyDescent="0.2">
      <c r="B48" s="33"/>
      <c r="E48" s="339" t="str">
        <f>E7</f>
        <v>STAVEBNÍ ÚPRAVY KINO VARŠAVA - ITI</v>
      </c>
      <c r="F48" s="340"/>
      <c r="G48" s="340"/>
      <c r="H48" s="340"/>
      <c r="L48" s="33"/>
    </row>
    <row r="49" spans="2:47" s="1" customFormat="1" ht="12" customHeight="1" x14ac:dyDescent="0.2">
      <c r="B49" s="33"/>
      <c r="C49" s="28" t="s">
        <v>150</v>
      </c>
      <c r="L49" s="33"/>
    </row>
    <row r="50" spans="2:47" s="1" customFormat="1" ht="16.5" customHeight="1" x14ac:dyDescent="0.2">
      <c r="B50" s="33"/>
      <c r="E50" s="303" t="str">
        <f>E9</f>
        <v>VRN - Vedlejší rozpočtové náklady</v>
      </c>
      <c r="F50" s="341"/>
      <c r="G50" s="341"/>
      <c r="H50" s="341"/>
      <c r="L50" s="33"/>
    </row>
    <row r="51" spans="2:47" s="1" customFormat="1" ht="6.9" customHeight="1" x14ac:dyDescent="0.2">
      <c r="B51" s="33"/>
      <c r="L51" s="33"/>
    </row>
    <row r="52" spans="2:47" s="1" customFormat="1" ht="12" customHeight="1" x14ac:dyDescent="0.2">
      <c r="B52" s="33"/>
      <c r="C52" s="28" t="s">
        <v>23</v>
      </c>
      <c r="F52" s="26" t="str">
        <f>F12</f>
        <v>Liberec</v>
      </c>
      <c r="I52" s="28" t="s">
        <v>25</v>
      </c>
      <c r="J52" s="50" t="str">
        <f>IF(J12="","",J12)</f>
        <v>24. 4. 2024</v>
      </c>
      <c r="L52" s="33"/>
    </row>
    <row r="53" spans="2:47" s="1" customFormat="1" ht="6.9" customHeight="1" x14ac:dyDescent="0.2">
      <c r="B53" s="33"/>
      <c r="L53" s="33"/>
    </row>
    <row r="54" spans="2:47" s="1" customFormat="1" ht="15.15" customHeight="1" x14ac:dyDescent="0.2">
      <c r="B54" s="33"/>
      <c r="C54" s="28" t="s">
        <v>29</v>
      </c>
      <c r="F54" s="26" t="str">
        <f>E15</f>
        <v>Statutární město Liberec</v>
      </c>
      <c r="I54" s="28" t="s">
        <v>37</v>
      </c>
      <c r="J54" s="31" t="str">
        <f>E21</f>
        <v>Atelier Železná</v>
      </c>
      <c r="L54" s="33"/>
    </row>
    <row r="55" spans="2:47" s="1" customFormat="1" ht="15.15" customHeight="1" x14ac:dyDescent="0.2">
      <c r="B55" s="33"/>
      <c r="C55" s="28" t="s">
        <v>35</v>
      </c>
      <c r="F55" s="26" t="str">
        <f>IF(E18="","",E18)</f>
        <v>Vyplň údaj</v>
      </c>
      <c r="I55" s="28" t="s">
        <v>40</v>
      </c>
      <c r="J55" s="31" t="str">
        <f>E24</f>
        <v>Propos Liberec s.r.o.</v>
      </c>
      <c r="L55" s="33"/>
    </row>
    <row r="56" spans="2:47" s="1" customFormat="1" ht="10.35" customHeight="1" x14ac:dyDescent="0.2">
      <c r="B56" s="33"/>
      <c r="L56" s="33"/>
    </row>
    <row r="57" spans="2:47" s="1" customFormat="1" ht="29.25" customHeight="1" x14ac:dyDescent="0.2">
      <c r="B57" s="33"/>
      <c r="C57" s="102" t="s">
        <v>160</v>
      </c>
      <c r="D57" s="96"/>
      <c r="E57" s="96"/>
      <c r="F57" s="96"/>
      <c r="G57" s="96"/>
      <c r="H57" s="96"/>
      <c r="I57" s="96"/>
      <c r="J57" s="103" t="s">
        <v>161</v>
      </c>
      <c r="K57" s="96"/>
      <c r="L57" s="33"/>
    </row>
    <row r="58" spans="2:47" s="1" customFormat="1" ht="10.35" customHeight="1" x14ac:dyDescent="0.2">
      <c r="B58" s="33"/>
      <c r="L58" s="33"/>
    </row>
    <row r="59" spans="2:47" s="1" customFormat="1" ht="22.8" customHeight="1" x14ac:dyDescent="0.2">
      <c r="B59" s="33"/>
      <c r="C59" s="104" t="s">
        <v>78</v>
      </c>
      <c r="J59" s="64">
        <f>J87</f>
        <v>0</v>
      </c>
      <c r="L59" s="33"/>
      <c r="AU59" s="18" t="s">
        <v>162</v>
      </c>
    </row>
    <row r="60" spans="2:47" s="8" customFormat="1" ht="24.9" customHeight="1" x14ac:dyDescent="0.2">
      <c r="B60" s="105"/>
      <c r="D60" s="106" t="s">
        <v>7162</v>
      </c>
      <c r="E60" s="107"/>
      <c r="F60" s="107"/>
      <c r="G60" s="107"/>
      <c r="H60" s="107"/>
      <c r="I60" s="107"/>
      <c r="J60" s="108">
        <f>J88</f>
        <v>0</v>
      </c>
      <c r="L60" s="105"/>
    </row>
    <row r="61" spans="2:47" s="9" customFormat="1" ht="19.95" customHeight="1" x14ac:dyDescent="0.2">
      <c r="B61" s="109"/>
      <c r="D61" s="110" t="s">
        <v>7163</v>
      </c>
      <c r="E61" s="111"/>
      <c r="F61" s="111"/>
      <c r="G61" s="111"/>
      <c r="H61" s="111"/>
      <c r="I61" s="111"/>
      <c r="J61" s="112">
        <f>J89</f>
        <v>0</v>
      </c>
      <c r="L61" s="109"/>
    </row>
    <row r="62" spans="2:47" s="9" customFormat="1" ht="19.95" customHeight="1" x14ac:dyDescent="0.2">
      <c r="B62" s="109"/>
      <c r="D62" s="110" t="s">
        <v>8821</v>
      </c>
      <c r="E62" s="111"/>
      <c r="F62" s="111"/>
      <c r="G62" s="111"/>
      <c r="H62" s="111"/>
      <c r="I62" s="111"/>
      <c r="J62" s="112">
        <f>J99</f>
        <v>0</v>
      </c>
      <c r="L62" s="109"/>
    </row>
    <row r="63" spans="2:47" s="9" customFormat="1" ht="19.95" customHeight="1" x14ac:dyDescent="0.2">
      <c r="B63" s="109"/>
      <c r="D63" s="110" t="s">
        <v>8822</v>
      </c>
      <c r="E63" s="111"/>
      <c r="F63" s="111"/>
      <c r="G63" s="111"/>
      <c r="H63" s="111"/>
      <c r="I63" s="111"/>
      <c r="J63" s="112">
        <f>J108</f>
        <v>0</v>
      </c>
      <c r="L63" s="109"/>
    </row>
    <row r="64" spans="2:47" s="9" customFormat="1" ht="19.95" customHeight="1" x14ac:dyDescent="0.2">
      <c r="B64" s="109"/>
      <c r="D64" s="110" t="s">
        <v>8823</v>
      </c>
      <c r="E64" s="111"/>
      <c r="F64" s="111"/>
      <c r="G64" s="111"/>
      <c r="H64" s="111"/>
      <c r="I64" s="111"/>
      <c r="J64" s="112">
        <f>J111</f>
        <v>0</v>
      </c>
      <c r="L64" s="109"/>
    </row>
    <row r="65" spans="2:12" s="9" customFormat="1" ht="19.95" customHeight="1" x14ac:dyDescent="0.2">
      <c r="B65" s="109"/>
      <c r="D65" s="110" t="s">
        <v>8824</v>
      </c>
      <c r="E65" s="111"/>
      <c r="F65" s="111"/>
      <c r="G65" s="111"/>
      <c r="H65" s="111"/>
      <c r="I65" s="111"/>
      <c r="J65" s="112">
        <f>J116</f>
        <v>0</v>
      </c>
      <c r="L65" s="109"/>
    </row>
    <row r="66" spans="2:12" s="9" customFormat="1" ht="19.95" customHeight="1" x14ac:dyDescent="0.2">
      <c r="B66" s="109"/>
      <c r="D66" s="110" t="s">
        <v>8825</v>
      </c>
      <c r="E66" s="111"/>
      <c r="F66" s="111"/>
      <c r="G66" s="111"/>
      <c r="H66" s="111"/>
      <c r="I66" s="111"/>
      <c r="J66" s="112">
        <f>J120</f>
        <v>0</v>
      </c>
      <c r="L66" s="109"/>
    </row>
    <row r="67" spans="2:12" s="9" customFormat="1" ht="19.95" customHeight="1" x14ac:dyDescent="0.2">
      <c r="B67" s="109"/>
      <c r="D67" s="110" t="s">
        <v>8826</v>
      </c>
      <c r="E67" s="111"/>
      <c r="F67" s="111"/>
      <c r="G67" s="111"/>
      <c r="H67" s="111"/>
      <c r="I67" s="111"/>
      <c r="J67" s="112">
        <f>J122</f>
        <v>0</v>
      </c>
      <c r="L67" s="109"/>
    </row>
    <row r="68" spans="2:12" s="1" customFormat="1" ht="21.75" customHeight="1" x14ac:dyDescent="0.2">
      <c r="B68" s="33"/>
      <c r="L68" s="33"/>
    </row>
    <row r="69" spans="2:12" s="1" customFormat="1" ht="6.9" customHeight="1" x14ac:dyDescent="0.2">
      <c r="B69" s="42"/>
      <c r="C69" s="43"/>
      <c r="D69" s="43"/>
      <c r="E69" s="43"/>
      <c r="F69" s="43"/>
      <c r="G69" s="43"/>
      <c r="H69" s="43"/>
      <c r="I69" s="43"/>
      <c r="J69" s="43"/>
      <c r="K69" s="43"/>
      <c r="L69" s="33"/>
    </row>
    <row r="73" spans="2:12" s="1" customFormat="1" ht="6.9" customHeight="1" x14ac:dyDescent="0.2">
      <c r="B73" s="44"/>
      <c r="C73" s="45"/>
      <c r="D73" s="45"/>
      <c r="E73" s="45"/>
      <c r="F73" s="45"/>
      <c r="G73" s="45"/>
      <c r="H73" s="45"/>
      <c r="I73" s="45"/>
      <c r="J73" s="45"/>
      <c r="K73" s="45"/>
      <c r="L73" s="33"/>
    </row>
    <row r="74" spans="2:12" s="1" customFormat="1" ht="24.9" customHeight="1" x14ac:dyDescent="0.2">
      <c r="B74" s="33"/>
      <c r="C74" s="22" t="s">
        <v>177</v>
      </c>
      <c r="L74" s="33"/>
    </row>
    <row r="75" spans="2:12" s="1" customFormat="1" ht="6.9" customHeight="1" x14ac:dyDescent="0.2">
      <c r="B75" s="33"/>
      <c r="L75" s="33"/>
    </row>
    <row r="76" spans="2:12" s="1" customFormat="1" ht="12" customHeight="1" x14ac:dyDescent="0.2">
      <c r="B76" s="33"/>
      <c r="C76" s="28" t="s">
        <v>16</v>
      </c>
      <c r="L76" s="33"/>
    </row>
    <row r="77" spans="2:12" s="1" customFormat="1" ht="16.5" customHeight="1" x14ac:dyDescent="0.2">
      <c r="B77" s="33"/>
      <c r="E77" s="339" t="str">
        <f>E7</f>
        <v>STAVEBNÍ ÚPRAVY KINO VARŠAVA - ITI</v>
      </c>
      <c r="F77" s="340"/>
      <c r="G77" s="340"/>
      <c r="H77" s="340"/>
      <c r="L77" s="33"/>
    </row>
    <row r="78" spans="2:12" s="1" customFormat="1" ht="12" customHeight="1" x14ac:dyDescent="0.2">
      <c r="B78" s="33"/>
      <c r="C78" s="28" t="s">
        <v>150</v>
      </c>
      <c r="L78" s="33"/>
    </row>
    <row r="79" spans="2:12" s="1" customFormat="1" ht="16.5" customHeight="1" x14ac:dyDescent="0.2">
      <c r="B79" s="33"/>
      <c r="E79" s="303" t="str">
        <f>E9</f>
        <v>VRN - Vedlejší rozpočtové náklady</v>
      </c>
      <c r="F79" s="341"/>
      <c r="G79" s="341"/>
      <c r="H79" s="341"/>
      <c r="L79" s="33"/>
    </row>
    <row r="80" spans="2:12" s="1" customFormat="1" ht="6.9" customHeight="1" x14ac:dyDescent="0.2">
      <c r="B80" s="33"/>
      <c r="L80" s="33"/>
    </row>
    <row r="81" spans="2:65" s="1" customFormat="1" ht="12" customHeight="1" x14ac:dyDescent="0.2">
      <c r="B81" s="33"/>
      <c r="C81" s="28" t="s">
        <v>23</v>
      </c>
      <c r="F81" s="26" t="str">
        <f>F12</f>
        <v>Liberec</v>
      </c>
      <c r="I81" s="28" t="s">
        <v>25</v>
      </c>
      <c r="J81" s="50" t="str">
        <f>IF(J12="","",J12)</f>
        <v>24. 4. 2024</v>
      </c>
      <c r="L81" s="33"/>
    </row>
    <row r="82" spans="2:65" s="1" customFormat="1" ht="6.9" customHeight="1" x14ac:dyDescent="0.2">
      <c r="B82" s="33"/>
      <c r="L82" s="33"/>
    </row>
    <row r="83" spans="2:65" s="1" customFormat="1" ht="15.15" customHeight="1" x14ac:dyDescent="0.2">
      <c r="B83" s="33"/>
      <c r="C83" s="28" t="s">
        <v>29</v>
      </c>
      <c r="F83" s="26" t="str">
        <f>E15</f>
        <v>Statutární město Liberec</v>
      </c>
      <c r="I83" s="28" t="s">
        <v>37</v>
      </c>
      <c r="J83" s="31" t="str">
        <f>E21</f>
        <v>Atelier Železná</v>
      </c>
      <c r="L83" s="33"/>
    </row>
    <row r="84" spans="2:65" s="1" customFormat="1" ht="15.15" customHeight="1" x14ac:dyDescent="0.2">
      <c r="B84" s="33"/>
      <c r="C84" s="28" t="s">
        <v>35</v>
      </c>
      <c r="F84" s="26" t="str">
        <f>IF(E18="","",E18)</f>
        <v>Vyplň údaj</v>
      </c>
      <c r="I84" s="28" t="s">
        <v>40</v>
      </c>
      <c r="J84" s="31" t="str">
        <f>E24</f>
        <v>Propos Liberec s.r.o.</v>
      </c>
      <c r="L84" s="33"/>
    </row>
    <row r="85" spans="2:65" s="1" customFormat="1" ht="10.35" customHeight="1" x14ac:dyDescent="0.2">
      <c r="B85" s="33"/>
      <c r="L85" s="33"/>
    </row>
    <row r="86" spans="2:65" s="10" customFormat="1" ht="29.25" customHeight="1" x14ac:dyDescent="0.2">
      <c r="B86" s="113"/>
      <c r="C86" s="114" t="s">
        <v>178</v>
      </c>
      <c r="D86" s="115" t="s">
        <v>65</v>
      </c>
      <c r="E86" s="115" t="s">
        <v>61</v>
      </c>
      <c r="F86" s="115" t="s">
        <v>62</v>
      </c>
      <c r="G86" s="115" t="s">
        <v>179</v>
      </c>
      <c r="H86" s="115" t="s">
        <v>180</v>
      </c>
      <c r="I86" s="115" t="s">
        <v>181</v>
      </c>
      <c r="J86" s="115" t="s">
        <v>161</v>
      </c>
      <c r="K86" s="116" t="s">
        <v>182</v>
      </c>
      <c r="L86" s="113"/>
      <c r="M86" s="57" t="s">
        <v>20</v>
      </c>
      <c r="N86" s="58" t="s">
        <v>50</v>
      </c>
      <c r="O86" s="58" t="s">
        <v>183</v>
      </c>
      <c r="P86" s="58" t="s">
        <v>184</v>
      </c>
      <c r="Q86" s="58" t="s">
        <v>185</v>
      </c>
      <c r="R86" s="58" t="s">
        <v>186</v>
      </c>
      <c r="S86" s="58" t="s">
        <v>187</v>
      </c>
      <c r="T86" s="59" t="s">
        <v>188</v>
      </c>
    </row>
    <row r="87" spans="2:65" s="1" customFormat="1" ht="22.8" customHeight="1" x14ac:dyDescent="0.3">
      <c r="B87" s="33"/>
      <c r="C87" s="62" t="s">
        <v>189</v>
      </c>
      <c r="J87" s="117">
        <f>BK87</f>
        <v>0</v>
      </c>
      <c r="L87" s="33"/>
      <c r="M87" s="60"/>
      <c r="N87" s="51"/>
      <c r="O87" s="51"/>
      <c r="P87" s="118">
        <f>P88</f>
        <v>0</v>
      </c>
      <c r="Q87" s="51"/>
      <c r="R87" s="118">
        <f>R88</f>
        <v>0</v>
      </c>
      <c r="S87" s="51"/>
      <c r="T87" s="119">
        <f>T88</f>
        <v>0</v>
      </c>
      <c r="AT87" s="18" t="s">
        <v>79</v>
      </c>
      <c r="AU87" s="18" t="s">
        <v>162</v>
      </c>
      <c r="BK87" s="120">
        <f>BK88</f>
        <v>0</v>
      </c>
    </row>
    <row r="88" spans="2:65" s="11" customFormat="1" ht="25.95" customHeight="1" x14ac:dyDescent="0.25">
      <c r="B88" s="121"/>
      <c r="D88" s="122" t="s">
        <v>79</v>
      </c>
      <c r="E88" s="123" t="s">
        <v>134</v>
      </c>
      <c r="F88" s="123" t="s">
        <v>135</v>
      </c>
      <c r="I88" s="124"/>
      <c r="J88" s="125">
        <f>BK88</f>
        <v>0</v>
      </c>
      <c r="L88" s="121"/>
      <c r="M88" s="126"/>
      <c r="P88" s="127">
        <f>P89+P99+P108+P111+P116+P120+P122</f>
        <v>0</v>
      </c>
      <c r="R88" s="127">
        <f>R89+R99+R108+R111+R116+R120+R122</f>
        <v>0</v>
      </c>
      <c r="T88" s="128">
        <f>T89+T99+T108+T111+T116+T120+T122</f>
        <v>0</v>
      </c>
      <c r="AR88" s="122" t="s">
        <v>243</v>
      </c>
      <c r="AT88" s="129" t="s">
        <v>79</v>
      </c>
      <c r="AU88" s="129" t="s">
        <v>80</v>
      </c>
      <c r="AY88" s="122" t="s">
        <v>192</v>
      </c>
      <c r="BK88" s="130">
        <f>BK89+BK99+BK108+BK111+BK116+BK120+BK122</f>
        <v>0</v>
      </c>
    </row>
    <row r="89" spans="2:65" s="11" customFormat="1" ht="22.8" customHeight="1" x14ac:dyDescent="0.25">
      <c r="B89" s="121"/>
      <c r="D89" s="122" t="s">
        <v>79</v>
      </c>
      <c r="E89" s="131" t="s">
        <v>7549</v>
      </c>
      <c r="F89" s="131" t="s">
        <v>7550</v>
      </c>
      <c r="I89" s="124"/>
      <c r="J89" s="132">
        <f>BK89</f>
        <v>0</v>
      </c>
      <c r="L89" s="121"/>
      <c r="M89" s="126"/>
      <c r="P89" s="127">
        <f>SUM(P90:P98)</f>
        <v>0</v>
      </c>
      <c r="R89" s="127">
        <f>SUM(R90:R98)</f>
        <v>0</v>
      </c>
      <c r="T89" s="128">
        <f>SUM(T90:T98)</f>
        <v>0</v>
      </c>
      <c r="AR89" s="122" t="s">
        <v>243</v>
      </c>
      <c r="AT89" s="129" t="s">
        <v>79</v>
      </c>
      <c r="AU89" s="129" t="s">
        <v>22</v>
      </c>
      <c r="AY89" s="122" t="s">
        <v>192</v>
      </c>
      <c r="BK89" s="130">
        <f>SUM(BK90:BK98)</f>
        <v>0</v>
      </c>
    </row>
    <row r="90" spans="2:65" s="1" customFormat="1" ht="16.5" customHeight="1" x14ac:dyDescent="0.2">
      <c r="B90" s="33"/>
      <c r="C90" s="133" t="s">
        <v>22</v>
      </c>
      <c r="D90" s="133" t="s">
        <v>194</v>
      </c>
      <c r="E90" s="134" t="s">
        <v>8827</v>
      </c>
      <c r="F90" s="135" t="s">
        <v>8828</v>
      </c>
      <c r="G90" s="136" t="s">
        <v>8829</v>
      </c>
      <c r="H90" s="137">
        <v>1</v>
      </c>
      <c r="I90" s="138"/>
      <c r="J90" s="139">
        <f>ROUND(I90*H90,2)</f>
        <v>0</v>
      </c>
      <c r="K90" s="135" t="s">
        <v>20</v>
      </c>
      <c r="L90" s="33"/>
      <c r="M90" s="140" t="s">
        <v>20</v>
      </c>
      <c r="N90" s="141" t="s">
        <v>51</v>
      </c>
      <c r="P90" s="142">
        <f>O90*H90</f>
        <v>0</v>
      </c>
      <c r="Q90" s="142">
        <v>0</v>
      </c>
      <c r="R90" s="142">
        <f>Q90*H90</f>
        <v>0</v>
      </c>
      <c r="S90" s="142">
        <v>0</v>
      </c>
      <c r="T90" s="143">
        <f>S90*H90</f>
        <v>0</v>
      </c>
      <c r="AR90" s="144" t="s">
        <v>199</v>
      </c>
      <c r="AT90" s="144" t="s">
        <v>194</v>
      </c>
      <c r="AU90" s="144" t="s">
        <v>89</v>
      </c>
      <c r="AY90" s="18" t="s">
        <v>192</v>
      </c>
      <c r="BE90" s="145">
        <f>IF(N90="základní",J90,0)</f>
        <v>0</v>
      </c>
      <c r="BF90" s="145">
        <f>IF(N90="snížená",J90,0)</f>
        <v>0</v>
      </c>
      <c r="BG90" s="145">
        <f>IF(N90="zákl. přenesená",J90,0)</f>
        <v>0</v>
      </c>
      <c r="BH90" s="145">
        <f>IF(N90="sníž. přenesená",J90,0)</f>
        <v>0</v>
      </c>
      <c r="BI90" s="145">
        <f>IF(N90="nulová",J90,0)</f>
        <v>0</v>
      </c>
      <c r="BJ90" s="18" t="s">
        <v>22</v>
      </c>
      <c r="BK90" s="145">
        <f>ROUND(I90*H90,2)</f>
        <v>0</v>
      </c>
      <c r="BL90" s="18" t="s">
        <v>199</v>
      </c>
      <c r="BM90" s="144" t="s">
        <v>8830</v>
      </c>
    </row>
    <row r="91" spans="2:65" s="1" customFormat="1" ht="38.4" x14ac:dyDescent="0.2">
      <c r="B91" s="33"/>
      <c r="D91" s="151" t="s">
        <v>929</v>
      </c>
      <c r="F91" s="178" t="s">
        <v>8831</v>
      </c>
      <c r="I91" s="148"/>
      <c r="L91" s="33"/>
      <c r="M91" s="149"/>
      <c r="T91" s="54"/>
      <c r="AT91" s="18" t="s">
        <v>929</v>
      </c>
      <c r="AU91" s="18" t="s">
        <v>89</v>
      </c>
    </row>
    <row r="92" spans="2:65" s="1" customFormat="1" ht="16.5" customHeight="1" x14ac:dyDescent="0.2">
      <c r="B92" s="33"/>
      <c r="C92" s="133" t="s">
        <v>89</v>
      </c>
      <c r="D92" s="133" t="s">
        <v>194</v>
      </c>
      <c r="E92" s="134" t="s">
        <v>8832</v>
      </c>
      <c r="F92" s="135" t="s">
        <v>8833</v>
      </c>
      <c r="G92" s="136" t="s">
        <v>8829</v>
      </c>
      <c r="H92" s="137">
        <v>1</v>
      </c>
      <c r="I92" s="138"/>
      <c r="J92" s="139">
        <f>ROUND(I92*H92,2)</f>
        <v>0</v>
      </c>
      <c r="K92" s="135" t="s">
        <v>20</v>
      </c>
      <c r="L92" s="33"/>
      <c r="M92" s="140" t="s">
        <v>20</v>
      </c>
      <c r="N92" s="141" t="s">
        <v>51</v>
      </c>
      <c r="P92" s="142">
        <f>O92*H92</f>
        <v>0</v>
      </c>
      <c r="Q92" s="142">
        <v>0</v>
      </c>
      <c r="R92" s="142">
        <f>Q92*H92</f>
        <v>0</v>
      </c>
      <c r="S92" s="142">
        <v>0</v>
      </c>
      <c r="T92" s="143">
        <f>S92*H92</f>
        <v>0</v>
      </c>
      <c r="AR92" s="144" t="s">
        <v>7553</v>
      </c>
      <c r="AT92" s="144" t="s">
        <v>194</v>
      </c>
      <c r="AU92" s="144" t="s">
        <v>89</v>
      </c>
      <c r="AY92" s="18" t="s">
        <v>192</v>
      </c>
      <c r="BE92" s="145">
        <f>IF(N92="základní",J92,0)</f>
        <v>0</v>
      </c>
      <c r="BF92" s="145">
        <f>IF(N92="snížená",J92,0)</f>
        <v>0</v>
      </c>
      <c r="BG92" s="145">
        <f>IF(N92="zákl. přenesená",J92,0)</f>
        <v>0</v>
      </c>
      <c r="BH92" s="145">
        <f>IF(N92="sníž. přenesená",J92,0)</f>
        <v>0</v>
      </c>
      <c r="BI92" s="145">
        <f>IF(N92="nulová",J92,0)</f>
        <v>0</v>
      </c>
      <c r="BJ92" s="18" t="s">
        <v>22</v>
      </c>
      <c r="BK92" s="145">
        <f>ROUND(I92*H92,2)</f>
        <v>0</v>
      </c>
      <c r="BL92" s="18" t="s">
        <v>7553</v>
      </c>
      <c r="BM92" s="144" t="s">
        <v>8834</v>
      </c>
    </row>
    <row r="93" spans="2:65" s="12" customFormat="1" ht="20.399999999999999" x14ac:dyDescent="0.2">
      <c r="B93" s="150"/>
      <c r="D93" s="151" t="s">
        <v>203</v>
      </c>
      <c r="E93" s="152" t="s">
        <v>20</v>
      </c>
      <c r="F93" s="153" t="s">
        <v>8835</v>
      </c>
      <c r="H93" s="152" t="s">
        <v>20</v>
      </c>
      <c r="I93" s="154"/>
      <c r="L93" s="150"/>
      <c r="M93" s="155"/>
      <c r="T93" s="156"/>
      <c r="AT93" s="152" t="s">
        <v>203</v>
      </c>
      <c r="AU93" s="152" t="s">
        <v>89</v>
      </c>
      <c r="AV93" s="12" t="s">
        <v>22</v>
      </c>
      <c r="AW93" s="12" t="s">
        <v>39</v>
      </c>
      <c r="AX93" s="12" t="s">
        <v>80</v>
      </c>
      <c r="AY93" s="152" t="s">
        <v>192</v>
      </c>
    </row>
    <row r="94" spans="2:65" s="13" customFormat="1" ht="10.199999999999999" x14ac:dyDescent="0.2">
      <c r="B94" s="157"/>
      <c r="D94" s="151" t="s">
        <v>203</v>
      </c>
      <c r="E94" s="158" t="s">
        <v>20</v>
      </c>
      <c r="F94" s="159" t="s">
        <v>22</v>
      </c>
      <c r="H94" s="160">
        <v>1</v>
      </c>
      <c r="I94" s="161"/>
      <c r="L94" s="157"/>
      <c r="M94" s="162"/>
      <c r="T94" s="163"/>
      <c r="AT94" s="158" t="s">
        <v>203</v>
      </c>
      <c r="AU94" s="158" t="s">
        <v>89</v>
      </c>
      <c r="AV94" s="13" t="s">
        <v>89</v>
      </c>
      <c r="AW94" s="13" t="s">
        <v>39</v>
      </c>
      <c r="AX94" s="13" t="s">
        <v>22</v>
      </c>
      <c r="AY94" s="158" t="s">
        <v>192</v>
      </c>
    </row>
    <row r="95" spans="2:65" s="1" customFormat="1" ht="21.75" customHeight="1" x14ac:dyDescent="0.2">
      <c r="B95" s="33"/>
      <c r="C95" s="133" t="s">
        <v>225</v>
      </c>
      <c r="D95" s="133" t="s">
        <v>194</v>
      </c>
      <c r="E95" s="134" t="s">
        <v>8836</v>
      </c>
      <c r="F95" s="135" t="s">
        <v>8837</v>
      </c>
      <c r="G95" s="136" t="s">
        <v>8829</v>
      </c>
      <c r="H95" s="137">
        <v>1</v>
      </c>
      <c r="I95" s="138"/>
      <c r="J95" s="139">
        <f>ROUND(I95*H95,2)</f>
        <v>0</v>
      </c>
      <c r="K95" s="135" t="s">
        <v>20</v>
      </c>
      <c r="L95" s="33"/>
      <c r="M95" s="140" t="s">
        <v>20</v>
      </c>
      <c r="N95" s="141" t="s">
        <v>51</v>
      </c>
      <c r="P95" s="142">
        <f>O95*H95</f>
        <v>0</v>
      </c>
      <c r="Q95" s="142">
        <v>0</v>
      </c>
      <c r="R95" s="142">
        <f>Q95*H95</f>
        <v>0</v>
      </c>
      <c r="S95" s="142">
        <v>0</v>
      </c>
      <c r="T95" s="143">
        <f>S95*H95</f>
        <v>0</v>
      </c>
      <c r="AR95" s="144" t="s">
        <v>199</v>
      </c>
      <c r="AT95" s="144" t="s">
        <v>194</v>
      </c>
      <c r="AU95" s="144" t="s">
        <v>89</v>
      </c>
      <c r="AY95" s="18" t="s">
        <v>192</v>
      </c>
      <c r="BE95" s="145">
        <f>IF(N95="základní",J95,0)</f>
        <v>0</v>
      </c>
      <c r="BF95" s="145">
        <f>IF(N95="snížená",J95,0)</f>
        <v>0</v>
      </c>
      <c r="BG95" s="145">
        <f>IF(N95="zákl. přenesená",J95,0)</f>
        <v>0</v>
      </c>
      <c r="BH95" s="145">
        <f>IF(N95="sníž. přenesená",J95,0)</f>
        <v>0</v>
      </c>
      <c r="BI95" s="145">
        <f>IF(N95="nulová",J95,0)</f>
        <v>0</v>
      </c>
      <c r="BJ95" s="18" t="s">
        <v>22</v>
      </c>
      <c r="BK95" s="145">
        <f>ROUND(I95*H95,2)</f>
        <v>0</v>
      </c>
      <c r="BL95" s="18" t="s">
        <v>199</v>
      </c>
      <c r="BM95" s="144" t="s">
        <v>8838</v>
      </c>
    </row>
    <row r="96" spans="2:65" s="1" customFormat="1" ht="24.15" customHeight="1" x14ac:dyDescent="0.2">
      <c r="B96" s="33"/>
      <c r="C96" s="133" t="s">
        <v>199</v>
      </c>
      <c r="D96" s="133" t="s">
        <v>194</v>
      </c>
      <c r="E96" s="134" t="s">
        <v>8839</v>
      </c>
      <c r="F96" s="135" t="s">
        <v>8840</v>
      </c>
      <c r="G96" s="136" t="s">
        <v>8829</v>
      </c>
      <c r="H96" s="137">
        <v>1</v>
      </c>
      <c r="I96" s="138"/>
      <c r="J96" s="139">
        <f>ROUND(I96*H96,2)</f>
        <v>0</v>
      </c>
      <c r="K96" s="135" t="s">
        <v>20</v>
      </c>
      <c r="L96" s="33"/>
      <c r="M96" s="140" t="s">
        <v>20</v>
      </c>
      <c r="N96" s="141" t="s">
        <v>51</v>
      </c>
      <c r="P96" s="142">
        <f>O96*H96</f>
        <v>0</v>
      </c>
      <c r="Q96" s="142">
        <v>0</v>
      </c>
      <c r="R96" s="142">
        <f>Q96*H96</f>
        <v>0</v>
      </c>
      <c r="S96" s="142">
        <v>0</v>
      </c>
      <c r="T96" s="143">
        <f>S96*H96</f>
        <v>0</v>
      </c>
      <c r="AR96" s="144" t="s">
        <v>199</v>
      </c>
      <c r="AT96" s="144" t="s">
        <v>194</v>
      </c>
      <c r="AU96" s="144" t="s">
        <v>89</v>
      </c>
      <c r="AY96" s="18" t="s">
        <v>192</v>
      </c>
      <c r="BE96" s="145">
        <f>IF(N96="základní",J96,0)</f>
        <v>0</v>
      </c>
      <c r="BF96" s="145">
        <f>IF(N96="snížená",J96,0)</f>
        <v>0</v>
      </c>
      <c r="BG96" s="145">
        <f>IF(N96="zákl. přenesená",J96,0)</f>
        <v>0</v>
      </c>
      <c r="BH96" s="145">
        <f>IF(N96="sníž. přenesená",J96,0)</f>
        <v>0</v>
      </c>
      <c r="BI96" s="145">
        <f>IF(N96="nulová",J96,0)</f>
        <v>0</v>
      </c>
      <c r="BJ96" s="18" t="s">
        <v>22</v>
      </c>
      <c r="BK96" s="145">
        <f>ROUND(I96*H96,2)</f>
        <v>0</v>
      </c>
      <c r="BL96" s="18" t="s">
        <v>199</v>
      </c>
      <c r="BM96" s="144" t="s">
        <v>8841</v>
      </c>
    </row>
    <row r="97" spans="2:65" s="1" customFormat="1" ht="16.5" customHeight="1" x14ac:dyDescent="0.2">
      <c r="B97" s="33"/>
      <c r="C97" s="133" t="s">
        <v>243</v>
      </c>
      <c r="D97" s="133" t="s">
        <v>194</v>
      </c>
      <c r="E97" s="134" t="s">
        <v>8842</v>
      </c>
      <c r="F97" s="135" t="s">
        <v>8843</v>
      </c>
      <c r="G97" s="136" t="s">
        <v>8829</v>
      </c>
      <c r="H97" s="137">
        <v>1</v>
      </c>
      <c r="I97" s="138"/>
      <c r="J97" s="139">
        <f>ROUND(I97*H97,2)</f>
        <v>0</v>
      </c>
      <c r="K97" s="135" t="s">
        <v>20</v>
      </c>
      <c r="L97" s="33"/>
      <c r="M97" s="140" t="s">
        <v>20</v>
      </c>
      <c r="N97" s="141" t="s">
        <v>51</v>
      </c>
      <c r="P97" s="142">
        <f>O97*H97</f>
        <v>0</v>
      </c>
      <c r="Q97" s="142">
        <v>0</v>
      </c>
      <c r="R97" s="142">
        <f>Q97*H97</f>
        <v>0</v>
      </c>
      <c r="S97" s="142">
        <v>0</v>
      </c>
      <c r="T97" s="143">
        <f>S97*H97</f>
        <v>0</v>
      </c>
      <c r="AR97" s="144" t="s">
        <v>199</v>
      </c>
      <c r="AT97" s="144" t="s">
        <v>194</v>
      </c>
      <c r="AU97" s="144" t="s">
        <v>89</v>
      </c>
      <c r="AY97" s="18" t="s">
        <v>192</v>
      </c>
      <c r="BE97" s="145">
        <f>IF(N97="základní",J97,0)</f>
        <v>0</v>
      </c>
      <c r="BF97" s="145">
        <f>IF(N97="snížená",J97,0)</f>
        <v>0</v>
      </c>
      <c r="BG97" s="145">
        <f>IF(N97="zákl. přenesená",J97,0)</f>
        <v>0</v>
      </c>
      <c r="BH97" s="145">
        <f>IF(N97="sníž. přenesená",J97,0)</f>
        <v>0</v>
      </c>
      <c r="BI97" s="145">
        <f>IF(N97="nulová",J97,0)</f>
        <v>0</v>
      </c>
      <c r="BJ97" s="18" t="s">
        <v>22</v>
      </c>
      <c r="BK97" s="145">
        <f>ROUND(I97*H97,2)</f>
        <v>0</v>
      </c>
      <c r="BL97" s="18" t="s">
        <v>199</v>
      </c>
      <c r="BM97" s="144" t="s">
        <v>8844</v>
      </c>
    </row>
    <row r="98" spans="2:65" s="1" customFormat="1" ht="16.5" customHeight="1" x14ac:dyDescent="0.2">
      <c r="B98" s="33"/>
      <c r="C98" s="133" t="s">
        <v>250</v>
      </c>
      <c r="D98" s="133" t="s">
        <v>194</v>
      </c>
      <c r="E98" s="134" t="s">
        <v>8845</v>
      </c>
      <c r="F98" s="135" t="s">
        <v>8846</v>
      </c>
      <c r="G98" s="136" t="s">
        <v>8829</v>
      </c>
      <c r="H98" s="137">
        <v>1</v>
      </c>
      <c r="I98" s="138"/>
      <c r="J98" s="139">
        <f>ROUND(I98*H98,2)</f>
        <v>0</v>
      </c>
      <c r="K98" s="135" t="s">
        <v>20</v>
      </c>
      <c r="L98" s="33"/>
      <c r="M98" s="140" t="s">
        <v>20</v>
      </c>
      <c r="N98" s="141" t="s">
        <v>51</v>
      </c>
      <c r="P98" s="142">
        <f>O98*H98</f>
        <v>0</v>
      </c>
      <c r="Q98" s="142">
        <v>0</v>
      </c>
      <c r="R98" s="142">
        <f>Q98*H98</f>
        <v>0</v>
      </c>
      <c r="S98" s="142">
        <v>0</v>
      </c>
      <c r="T98" s="143">
        <f>S98*H98</f>
        <v>0</v>
      </c>
      <c r="AR98" s="144" t="s">
        <v>199</v>
      </c>
      <c r="AT98" s="144" t="s">
        <v>194</v>
      </c>
      <c r="AU98" s="144" t="s">
        <v>89</v>
      </c>
      <c r="AY98" s="18" t="s">
        <v>192</v>
      </c>
      <c r="BE98" s="145">
        <f>IF(N98="základní",J98,0)</f>
        <v>0</v>
      </c>
      <c r="BF98" s="145">
        <f>IF(N98="snížená",J98,0)</f>
        <v>0</v>
      </c>
      <c r="BG98" s="145">
        <f>IF(N98="zákl. přenesená",J98,0)</f>
        <v>0</v>
      </c>
      <c r="BH98" s="145">
        <f>IF(N98="sníž. přenesená",J98,0)</f>
        <v>0</v>
      </c>
      <c r="BI98" s="145">
        <f>IF(N98="nulová",J98,0)</f>
        <v>0</v>
      </c>
      <c r="BJ98" s="18" t="s">
        <v>22</v>
      </c>
      <c r="BK98" s="145">
        <f>ROUND(I98*H98,2)</f>
        <v>0</v>
      </c>
      <c r="BL98" s="18" t="s">
        <v>199</v>
      </c>
      <c r="BM98" s="144" t="s">
        <v>8847</v>
      </c>
    </row>
    <row r="99" spans="2:65" s="11" customFormat="1" ht="22.8" customHeight="1" x14ac:dyDescent="0.25">
      <c r="B99" s="121"/>
      <c r="D99" s="122" t="s">
        <v>79</v>
      </c>
      <c r="E99" s="131" t="s">
        <v>8848</v>
      </c>
      <c r="F99" s="131" t="s">
        <v>8849</v>
      </c>
      <c r="I99" s="124"/>
      <c r="J99" s="132">
        <f>BK99</f>
        <v>0</v>
      </c>
      <c r="L99" s="121"/>
      <c r="M99" s="126"/>
      <c r="P99" s="127">
        <f>SUM(P100:P107)</f>
        <v>0</v>
      </c>
      <c r="R99" s="127">
        <f>SUM(R100:R107)</f>
        <v>0</v>
      </c>
      <c r="T99" s="128">
        <f>SUM(T100:T107)</f>
        <v>0</v>
      </c>
      <c r="AR99" s="122" t="s">
        <v>243</v>
      </c>
      <c r="AT99" s="129" t="s">
        <v>79</v>
      </c>
      <c r="AU99" s="129" t="s">
        <v>22</v>
      </c>
      <c r="AY99" s="122" t="s">
        <v>192</v>
      </c>
      <c r="BK99" s="130">
        <f>SUM(BK100:BK107)</f>
        <v>0</v>
      </c>
    </row>
    <row r="100" spans="2:65" s="1" customFormat="1" ht="24.15" customHeight="1" x14ac:dyDescent="0.2">
      <c r="B100" s="33"/>
      <c r="C100" s="133" t="s">
        <v>260</v>
      </c>
      <c r="D100" s="133" t="s">
        <v>194</v>
      </c>
      <c r="E100" s="134" t="s">
        <v>8850</v>
      </c>
      <c r="F100" s="135" t="s">
        <v>8851</v>
      </c>
      <c r="G100" s="136" t="s">
        <v>8829</v>
      </c>
      <c r="H100" s="137">
        <v>1</v>
      </c>
      <c r="I100" s="138"/>
      <c r="J100" s="139">
        <f>ROUND(I100*H100,2)</f>
        <v>0</v>
      </c>
      <c r="K100" s="135" t="s">
        <v>20</v>
      </c>
      <c r="L100" s="33"/>
      <c r="M100" s="140" t="s">
        <v>20</v>
      </c>
      <c r="N100" s="141" t="s">
        <v>51</v>
      </c>
      <c r="P100" s="142">
        <f>O100*H100</f>
        <v>0</v>
      </c>
      <c r="Q100" s="142">
        <v>0</v>
      </c>
      <c r="R100" s="142">
        <f>Q100*H100</f>
        <v>0</v>
      </c>
      <c r="S100" s="142">
        <v>0</v>
      </c>
      <c r="T100" s="143">
        <f>S100*H100</f>
        <v>0</v>
      </c>
      <c r="AR100" s="144" t="s">
        <v>199</v>
      </c>
      <c r="AT100" s="144" t="s">
        <v>194</v>
      </c>
      <c r="AU100" s="144" t="s">
        <v>89</v>
      </c>
      <c r="AY100" s="18" t="s">
        <v>192</v>
      </c>
      <c r="BE100" s="145">
        <f>IF(N100="základní",J100,0)</f>
        <v>0</v>
      </c>
      <c r="BF100" s="145">
        <f>IF(N100="snížená",J100,0)</f>
        <v>0</v>
      </c>
      <c r="BG100" s="145">
        <f>IF(N100="zákl. přenesená",J100,0)</f>
        <v>0</v>
      </c>
      <c r="BH100" s="145">
        <f>IF(N100="sníž. přenesená",J100,0)</f>
        <v>0</v>
      </c>
      <c r="BI100" s="145">
        <f>IF(N100="nulová",J100,0)</f>
        <v>0</v>
      </c>
      <c r="BJ100" s="18" t="s">
        <v>22</v>
      </c>
      <c r="BK100" s="145">
        <f>ROUND(I100*H100,2)</f>
        <v>0</v>
      </c>
      <c r="BL100" s="18" t="s">
        <v>199</v>
      </c>
      <c r="BM100" s="144" t="s">
        <v>8852</v>
      </c>
    </row>
    <row r="101" spans="2:65" s="1" customFormat="1" ht="16.5" customHeight="1" x14ac:dyDescent="0.2">
      <c r="B101" s="33"/>
      <c r="C101" s="133" t="s">
        <v>266</v>
      </c>
      <c r="D101" s="133" t="s">
        <v>194</v>
      </c>
      <c r="E101" s="134" t="s">
        <v>8853</v>
      </c>
      <c r="F101" s="135" t="s">
        <v>8854</v>
      </c>
      <c r="G101" s="136" t="s">
        <v>8829</v>
      </c>
      <c r="H101" s="137">
        <v>1</v>
      </c>
      <c r="I101" s="138"/>
      <c r="J101" s="139">
        <f>ROUND(I101*H101,2)</f>
        <v>0</v>
      </c>
      <c r="K101" s="135" t="s">
        <v>20</v>
      </c>
      <c r="L101" s="33"/>
      <c r="M101" s="140" t="s">
        <v>20</v>
      </c>
      <c r="N101" s="141" t="s">
        <v>51</v>
      </c>
      <c r="P101" s="142">
        <f>O101*H101</f>
        <v>0</v>
      </c>
      <c r="Q101" s="142">
        <v>0</v>
      </c>
      <c r="R101" s="142">
        <f>Q101*H101</f>
        <v>0</v>
      </c>
      <c r="S101" s="142">
        <v>0</v>
      </c>
      <c r="T101" s="143">
        <f>S101*H101</f>
        <v>0</v>
      </c>
      <c r="AR101" s="144" t="s">
        <v>7553</v>
      </c>
      <c r="AT101" s="144" t="s">
        <v>194</v>
      </c>
      <c r="AU101" s="144" t="s">
        <v>89</v>
      </c>
      <c r="AY101" s="18" t="s">
        <v>192</v>
      </c>
      <c r="BE101" s="145">
        <f>IF(N101="základní",J101,0)</f>
        <v>0</v>
      </c>
      <c r="BF101" s="145">
        <f>IF(N101="snížená",J101,0)</f>
        <v>0</v>
      </c>
      <c r="BG101" s="145">
        <f>IF(N101="zákl. přenesená",J101,0)</f>
        <v>0</v>
      </c>
      <c r="BH101" s="145">
        <f>IF(N101="sníž. přenesená",J101,0)</f>
        <v>0</v>
      </c>
      <c r="BI101" s="145">
        <f>IF(N101="nulová",J101,0)</f>
        <v>0</v>
      </c>
      <c r="BJ101" s="18" t="s">
        <v>22</v>
      </c>
      <c r="BK101" s="145">
        <f>ROUND(I101*H101,2)</f>
        <v>0</v>
      </c>
      <c r="BL101" s="18" t="s">
        <v>7553</v>
      </c>
      <c r="BM101" s="144" t="s">
        <v>8855</v>
      </c>
    </row>
    <row r="102" spans="2:65" s="1" customFormat="1" ht="19.2" x14ac:dyDescent="0.2">
      <c r="B102" s="33"/>
      <c r="D102" s="151" t="s">
        <v>929</v>
      </c>
      <c r="F102" s="178" t="s">
        <v>8856</v>
      </c>
      <c r="I102" s="148"/>
      <c r="L102" s="33"/>
      <c r="M102" s="149"/>
      <c r="T102" s="54"/>
      <c r="AT102" s="18" t="s">
        <v>929</v>
      </c>
      <c r="AU102" s="18" t="s">
        <v>89</v>
      </c>
    </row>
    <row r="103" spans="2:65" s="1" customFormat="1" ht="16.5" customHeight="1" x14ac:dyDescent="0.2">
      <c r="B103" s="33"/>
      <c r="C103" s="133" t="s">
        <v>208</v>
      </c>
      <c r="D103" s="133" t="s">
        <v>194</v>
      </c>
      <c r="E103" s="134" t="s">
        <v>8857</v>
      </c>
      <c r="F103" s="135" t="s">
        <v>8858</v>
      </c>
      <c r="G103" s="136" t="s">
        <v>8829</v>
      </c>
      <c r="H103" s="137">
        <v>1</v>
      </c>
      <c r="I103" s="138"/>
      <c r="J103" s="139">
        <f>ROUND(I103*H103,2)</f>
        <v>0</v>
      </c>
      <c r="K103" s="135" t="s">
        <v>20</v>
      </c>
      <c r="L103" s="33"/>
      <c r="M103" s="140" t="s">
        <v>20</v>
      </c>
      <c r="N103" s="141" t="s">
        <v>51</v>
      </c>
      <c r="P103" s="142">
        <f>O103*H103</f>
        <v>0</v>
      </c>
      <c r="Q103" s="142">
        <v>0</v>
      </c>
      <c r="R103" s="142">
        <f>Q103*H103</f>
        <v>0</v>
      </c>
      <c r="S103" s="142">
        <v>0</v>
      </c>
      <c r="T103" s="143">
        <f>S103*H103</f>
        <v>0</v>
      </c>
      <c r="AR103" s="144" t="s">
        <v>7553</v>
      </c>
      <c r="AT103" s="144" t="s">
        <v>194</v>
      </c>
      <c r="AU103" s="144" t="s">
        <v>89</v>
      </c>
      <c r="AY103" s="18" t="s">
        <v>192</v>
      </c>
      <c r="BE103" s="145">
        <f>IF(N103="základní",J103,0)</f>
        <v>0</v>
      </c>
      <c r="BF103" s="145">
        <f>IF(N103="snížená",J103,0)</f>
        <v>0</v>
      </c>
      <c r="BG103" s="145">
        <f>IF(N103="zákl. přenesená",J103,0)</f>
        <v>0</v>
      </c>
      <c r="BH103" s="145">
        <f>IF(N103="sníž. přenesená",J103,0)</f>
        <v>0</v>
      </c>
      <c r="BI103" s="145">
        <f>IF(N103="nulová",J103,0)</f>
        <v>0</v>
      </c>
      <c r="BJ103" s="18" t="s">
        <v>22</v>
      </c>
      <c r="BK103" s="145">
        <f>ROUND(I103*H103,2)</f>
        <v>0</v>
      </c>
      <c r="BL103" s="18" t="s">
        <v>7553</v>
      </c>
      <c r="BM103" s="144" t="s">
        <v>8859</v>
      </c>
    </row>
    <row r="104" spans="2:65" s="1" customFormat="1" ht="16.5" customHeight="1" x14ac:dyDescent="0.2">
      <c r="B104" s="33"/>
      <c r="C104" s="133" t="s">
        <v>27</v>
      </c>
      <c r="D104" s="133" t="s">
        <v>194</v>
      </c>
      <c r="E104" s="134" t="s">
        <v>8860</v>
      </c>
      <c r="F104" s="135" t="s">
        <v>8861</v>
      </c>
      <c r="G104" s="136" t="s">
        <v>8829</v>
      </c>
      <c r="H104" s="137">
        <v>1</v>
      </c>
      <c r="I104" s="138"/>
      <c r="J104" s="139">
        <f>ROUND(I104*H104,2)</f>
        <v>0</v>
      </c>
      <c r="K104" s="135" t="s">
        <v>20</v>
      </c>
      <c r="L104" s="33"/>
      <c r="M104" s="140" t="s">
        <v>20</v>
      </c>
      <c r="N104" s="141" t="s">
        <v>51</v>
      </c>
      <c r="P104" s="142">
        <f>O104*H104</f>
        <v>0</v>
      </c>
      <c r="Q104" s="142">
        <v>0</v>
      </c>
      <c r="R104" s="142">
        <f>Q104*H104</f>
        <v>0</v>
      </c>
      <c r="S104" s="142">
        <v>0</v>
      </c>
      <c r="T104" s="143">
        <f>S104*H104</f>
        <v>0</v>
      </c>
      <c r="AR104" s="144" t="s">
        <v>7553</v>
      </c>
      <c r="AT104" s="144" t="s">
        <v>194</v>
      </c>
      <c r="AU104" s="144" t="s">
        <v>89</v>
      </c>
      <c r="AY104" s="18" t="s">
        <v>192</v>
      </c>
      <c r="BE104" s="145">
        <f>IF(N104="základní",J104,0)</f>
        <v>0</v>
      </c>
      <c r="BF104" s="145">
        <f>IF(N104="snížená",J104,0)</f>
        <v>0</v>
      </c>
      <c r="BG104" s="145">
        <f>IF(N104="zákl. přenesená",J104,0)</f>
        <v>0</v>
      </c>
      <c r="BH104" s="145">
        <f>IF(N104="sníž. přenesená",J104,0)</f>
        <v>0</v>
      </c>
      <c r="BI104" s="145">
        <f>IF(N104="nulová",J104,0)</f>
        <v>0</v>
      </c>
      <c r="BJ104" s="18" t="s">
        <v>22</v>
      </c>
      <c r="BK104" s="145">
        <f>ROUND(I104*H104,2)</f>
        <v>0</v>
      </c>
      <c r="BL104" s="18" t="s">
        <v>7553</v>
      </c>
      <c r="BM104" s="144" t="s">
        <v>8862</v>
      </c>
    </row>
    <row r="105" spans="2:65" s="1" customFormat="1" ht="16.5" customHeight="1" x14ac:dyDescent="0.2">
      <c r="B105" s="33"/>
      <c r="C105" s="133" t="s">
        <v>121</v>
      </c>
      <c r="D105" s="133" t="s">
        <v>194</v>
      </c>
      <c r="E105" s="134" t="s">
        <v>8863</v>
      </c>
      <c r="F105" s="135" t="s">
        <v>8864</v>
      </c>
      <c r="G105" s="136" t="s">
        <v>8829</v>
      </c>
      <c r="H105" s="137">
        <v>1</v>
      </c>
      <c r="I105" s="138"/>
      <c r="J105" s="139">
        <f>ROUND(I105*H105,2)</f>
        <v>0</v>
      </c>
      <c r="K105" s="135" t="s">
        <v>20</v>
      </c>
      <c r="L105" s="33"/>
      <c r="M105" s="140" t="s">
        <v>20</v>
      </c>
      <c r="N105" s="141" t="s">
        <v>51</v>
      </c>
      <c r="P105" s="142">
        <f>O105*H105</f>
        <v>0</v>
      </c>
      <c r="Q105" s="142">
        <v>0</v>
      </c>
      <c r="R105" s="142">
        <f>Q105*H105</f>
        <v>0</v>
      </c>
      <c r="S105" s="142">
        <v>0</v>
      </c>
      <c r="T105" s="143">
        <f>S105*H105</f>
        <v>0</v>
      </c>
      <c r="AR105" s="144" t="s">
        <v>7553</v>
      </c>
      <c r="AT105" s="144" t="s">
        <v>194</v>
      </c>
      <c r="AU105" s="144" t="s">
        <v>89</v>
      </c>
      <c r="AY105" s="18" t="s">
        <v>192</v>
      </c>
      <c r="BE105" s="145">
        <f>IF(N105="základní",J105,0)</f>
        <v>0</v>
      </c>
      <c r="BF105" s="145">
        <f>IF(N105="snížená",J105,0)</f>
        <v>0</v>
      </c>
      <c r="BG105" s="145">
        <f>IF(N105="zákl. přenesená",J105,0)</f>
        <v>0</v>
      </c>
      <c r="BH105" s="145">
        <f>IF(N105="sníž. přenesená",J105,0)</f>
        <v>0</v>
      </c>
      <c r="BI105" s="145">
        <f>IF(N105="nulová",J105,0)</f>
        <v>0</v>
      </c>
      <c r="BJ105" s="18" t="s">
        <v>22</v>
      </c>
      <c r="BK105" s="145">
        <f>ROUND(I105*H105,2)</f>
        <v>0</v>
      </c>
      <c r="BL105" s="18" t="s">
        <v>7553</v>
      </c>
      <c r="BM105" s="144" t="s">
        <v>8865</v>
      </c>
    </row>
    <row r="106" spans="2:65" s="1" customFormat="1" ht="16.5" customHeight="1" x14ac:dyDescent="0.2">
      <c r="B106" s="33"/>
      <c r="C106" s="133" t="s">
        <v>8</v>
      </c>
      <c r="D106" s="133" t="s">
        <v>194</v>
      </c>
      <c r="E106" s="134" t="s">
        <v>8866</v>
      </c>
      <c r="F106" s="135" t="s">
        <v>8867</v>
      </c>
      <c r="G106" s="136" t="s">
        <v>8829</v>
      </c>
      <c r="H106" s="137">
        <v>1</v>
      </c>
      <c r="I106" s="138"/>
      <c r="J106" s="139">
        <f>ROUND(I106*H106,2)</f>
        <v>0</v>
      </c>
      <c r="K106" s="135" t="s">
        <v>20</v>
      </c>
      <c r="L106" s="33"/>
      <c r="M106" s="140" t="s">
        <v>20</v>
      </c>
      <c r="N106" s="141" t="s">
        <v>51</v>
      </c>
      <c r="P106" s="142">
        <f>O106*H106</f>
        <v>0</v>
      </c>
      <c r="Q106" s="142">
        <v>0</v>
      </c>
      <c r="R106" s="142">
        <f>Q106*H106</f>
        <v>0</v>
      </c>
      <c r="S106" s="142">
        <v>0</v>
      </c>
      <c r="T106" s="143">
        <f>S106*H106</f>
        <v>0</v>
      </c>
      <c r="AR106" s="144" t="s">
        <v>199</v>
      </c>
      <c r="AT106" s="144" t="s">
        <v>194</v>
      </c>
      <c r="AU106" s="144" t="s">
        <v>89</v>
      </c>
      <c r="AY106" s="18" t="s">
        <v>192</v>
      </c>
      <c r="BE106" s="145">
        <f>IF(N106="základní",J106,0)</f>
        <v>0</v>
      </c>
      <c r="BF106" s="145">
        <f>IF(N106="snížená",J106,0)</f>
        <v>0</v>
      </c>
      <c r="BG106" s="145">
        <f>IF(N106="zákl. přenesená",J106,0)</f>
        <v>0</v>
      </c>
      <c r="BH106" s="145">
        <f>IF(N106="sníž. přenesená",J106,0)</f>
        <v>0</v>
      </c>
      <c r="BI106" s="145">
        <f>IF(N106="nulová",J106,0)</f>
        <v>0</v>
      </c>
      <c r="BJ106" s="18" t="s">
        <v>22</v>
      </c>
      <c r="BK106" s="145">
        <f>ROUND(I106*H106,2)</f>
        <v>0</v>
      </c>
      <c r="BL106" s="18" t="s">
        <v>199</v>
      </c>
      <c r="BM106" s="144" t="s">
        <v>8868</v>
      </c>
    </row>
    <row r="107" spans="2:65" s="1" customFormat="1" ht="38.4" x14ac:dyDescent="0.2">
      <c r="B107" s="33"/>
      <c r="D107" s="151" t="s">
        <v>929</v>
      </c>
      <c r="F107" s="178" t="s">
        <v>8869</v>
      </c>
      <c r="I107" s="148"/>
      <c r="L107" s="33"/>
      <c r="M107" s="149"/>
      <c r="T107" s="54"/>
      <c r="AT107" s="18" t="s">
        <v>929</v>
      </c>
      <c r="AU107" s="18" t="s">
        <v>89</v>
      </c>
    </row>
    <row r="108" spans="2:65" s="11" customFormat="1" ht="22.8" customHeight="1" x14ac:dyDescent="0.25">
      <c r="B108" s="121"/>
      <c r="D108" s="122" t="s">
        <v>79</v>
      </c>
      <c r="E108" s="131" t="s">
        <v>8777</v>
      </c>
      <c r="F108" s="131" t="s">
        <v>8870</v>
      </c>
      <c r="I108" s="124"/>
      <c r="J108" s="132">
        <f>BK108</f>
        <v>0</v>
      </c>
      <c r="L108" s="121"/>
      <c r="M108" s="126"/>
      <c r="P108" s="127">
        <f>SUM(P109:P110)</f>
        <v>0</v>
      </c>
      <c r="R108" s="127">
        <f>SUM(R109:R110)</f>
        <v>0</v>
      </c>
      <c r="T108" s="128">
        <f>SUM(T109:T110)</f>
        <v>0</v>
      </c>
      <c r="AR108" s="122" t="s">
        <v>243</v>
      </c>
      <c r="AT108" s="129" t="s">
        <v>79</v>
      </c>
      <c r="AU108" s="129" t="s">
        <v>22</v>
      </c>
      <c r="AY108" s="122" t="s">
        <v>192</v>
      </c>
      <c r="BK108" s="130">
        <f>SUM(BK109:BK110)</f>
        <v>0</v>
      </c>
    </row>
    <row r="109" spans="2:65" s="1" customFormat="1" ht="16.5" customHeight="1" x14ac:dyDescent="0.2">
      <c r="B109" s="33"/>
      <c r="C109" s="133" t="s">
        <v>311</v>
      </c>
      <c r="D109" s="133" t="s">
        <v>194</v>
      </c>
      <c r="E109" s="134" t="s">
        <v>8871</v>
      </c>
      <c r="F109" s="135" t="s">
        <v>8872</v>
      </c>
      <c r="G109" s="136" t="s">
        <v>8829</v>
      </c>
      <c r="H109" s="137">
        <v>1</v>
      </c>
      <c r="I109" s="138"/>
      <c r="J109" s="139">
        <f>ROUND(I109*H109,2)</f>
        <v>0</v>
      </c>
      <c r="K109" s="135" t="s">
        <v>20</v>
      </c>
      <c r="L109" s="33"/>
      <c r="M109" s="140" t="s">
        <v>20</v>
      </c>
      <c r="N109" s="141" t="s">
        <v>51</v>
      </c>
      <c r="P109" s="142">
        <f>O109*H109</f>
        <v>0</v>
      </c>
      <c r="Q109" s="142">
        <v>0</v>
      </c>
      <c r="R109" s="142">
        <f>Q109*H109</f>
        <v>0</v>
      </c>
      <c r="S109" s="142">
        <v>0</v>
      </c>
      <c r="T109" s="143">
        <f>S109*H109</f>
        <v>0</v>
      </c>
      <c r="AR109" s="144" t="s">
        <v>7553</v>
      </c>
      <c r="AT109" s="144" t="s">
        <v>194</v>
      </c>
      <c r="AU109" s="144" t="s">
        <v>89</v>
      </c>
      <c r="AY109" s="18" t="s">
        <v>192</v>
      </c>
      <c r="BE109" s="145">
        <f>IF(N109="základní",J109,0)</f>
        <v>0</v>
      </c>
      <c r="BF109" s="145">
        <f>IF(N109="snížená",J109,0)</f>
        <v>0</v>
      </c>
      <c r="BG109" s="145">
        <f>IF(N109="zákl. přenesená",J109,0)</f>
        <v>0</v>
      </c>
      <c r="BH109" s="145">
        <f>IF(N109="sníž. přenesená",J109,0)</f>
        <v>0</v>
      </c>
      <c r="BI109" s="145">
        <f>IF(N109="nulová",J109,0)</f>
        <v>0</v>
      </c>
      <c r="BJ109" s="18" t="s">
        <v>22</v>
      </c>
      <c r="BK109" s="145">
        <f>ROUND(I109*H109,2)</f>
        <v>0</v>
      </c>
      <c r="BL109" s="18" t="s">
        <v>7553</v>
      </c>
      <c r="BM109" s="144" t="s">
        <v>8873</v>
      </c>
    </row>
    <row r="110" spans="2:65" s="1" customFormat="1" ht="16.5" customHeight="1" x14ac:dyDescent="0.2">
      <c r="B110" s="33"/>
      <c r="C110" s="133" t="s">
        <v>317</v>
      </c>
      <c r="D110" s="133" t="s">
        <v>194</v>
      </c>
      <c r="E110" s="134" t="s">
        <v>8874</v>
      </c>
      <c r="F110" s="135" t="s">
        <v>8875</v>
      </c>
      <c r="G110" s="136" t="s">
        <v>8829</v>
      </c>
      <c r="H110" s="137">
        <v>1</v>
      </c>
      <c r="I110" s="138"/>
      <c r="J110" s="139">
        <f>ROUND(I110*H110,2)</f>
        <v>0</v>
      </c>
      <c r="K110" s="135" t="s">
        <v>20</v>
      </c>
      <c r="L110" s="33"/>
      <c r="M110" s="140" t="s">
        <v>20</v>
      </c>
      <c r="N110" s="141" t="s">
        <v>51</v>
      </c>
      <c r="P110" s="142">
        <f>O110*H110</f>
        <v>0</v>
      </c>
      <c r="Q110" s="142">
        <v>0</v>
      </c>
      <c r="R110" s="142">
        <f>Q110*H110</f>
        <v>0</v>
      </c>
      <c r="S110" s="142">
        <v>0</v>
      </c>
      <c r="T110" s="143">
        <f>S110*H110</f>
        <v>0</v>
      </c>
      <c r="AR110" s="144" t="s">
        <v>7553</v>
      </c>
      <c r="AT110" s="144" t="s">
        <v>194</v>
      </c>
      <c r="AU110" s="144" t="s">
        <v>89</v>
      </c>
      <c r="AY110" s="18" t="s">
        <v>192</v>
      </c>
      <c r="BE110" s="145">
        <f>IF(N110="základní",J110,0)</f>
        <v>0</v>
      </c>
      <c r="BF110" s="145">
        <f>IF(N110="snížená",J110,0)</f>
        <v>0</v>
      </c>
      <c r="BG110" s="145">
        <f>IF(N110="zákl. přenesená",J110,0)</f>
        <v>0</v>
      </c>
      <c r="BH110" s="145">
        <f>IF(N110="sníž. přenesená",J110,0)</f>
        <v>0</v>
      </c>
      <c r="BI110" s="145">
        <f>IF(N110="nulová",J110,0)</f>
        <v>0</v>
      </c>
      <c r="BJ110" s="18" t="s">
        <v>22</v>
      </c>
      <c r="BK110" s="145">
        <f>ROUND(I110*H110,2)</f>
        <v>0</v>
      </c>
      <c r="BL110" s="18" t="s">
        <v>7553</v>
      </c>
      <c r="BM110" s="144" t="s">
        <v>8876</v>
      </c>
    </row>
    <row r="111" spans="2:65" s="11" customFormat="1" ht="22.8" customHeight="1" x14ac:dyDescent="0.25">
      <c r="B111" s="121"/>
      <c r="D111" s="122" t="s">
        <v>79</v>
      </c>
      <c r="E111" s="131" t="s">
        <v>8877</v>
      </c>
      <c r="F111" s="131" t="s">
        <v>8878</v>
      </c>
      <c r="I111" s="124"/>
      <c r="J111" s="132">
        <f>BK111</f>
        <v>0</v>
      </c>
      <c r="L111" s="121"/>
      <c r="M111" s="126"/>
      <c r="P111" s="127">
        <f>SUM(P112:P115)</f>
        <v>0</v>
      </c>
      <c r="R111" s="127">
        <f>SUM(R112:R115)</f>
        <v>0</v>
      </c>
      <c r="T111" s="128">
        <f>SUM(T112:T115)</f>
        <v>0</v>
      </c>
      <c r="AR111" s="122" t="s">
        <v>243</v>
      </c>
      <c r="AT111" s="129" t="s">
        <v>79</v>
      </c>
      <c r="AU111" s="129" t="s">
        <v>22</v>
      </c>
      <c r="AY111" s="122" t="s">
        <v>192</v>
      </c>
      <c r="BK111" s="130">
        <f>SUM(BK112:BK115)</f>
        <v>0</v>
      </c>
    </row>
    <row r="112" spans="2:65" s="1" customFormat="1" ht="16.5" customHeight="1" x14ac:dyDescent="0.2">
      <c r="B112" s="33"/>
      <c r="C112" s="133" t="s">
        <v>324</v>
      </c>
      <c r="D112" s="133" t="s">
        <v>194</v>
      </c>
      <c r="E112" s="134" t="s">
        <v>8879</v>
      </c>
      <c r="F112" s="135" t="s">
        <v>8880</v>
      </c>
      <c r="G112" s="136" t="s">
        <v>8829</v>
      </c>
      <c r="H112" s="137">
        <v>1</v>
      </c>
      <c r="I112" s="138"/>
      <c r="J112" s="139">
        <f>ROUND(I112*H112,2)</f>
        <v>0</v>
      </c>
      <c r="K112" s="135" t="s">
        <v>20</v>
      </c>
      <c r="L112" s="33"/>
      <c r="M112" s="140" t="s">
        <v>20</v>
      </c>
      <c r="N112" s="141" t="s">
        <v>51</v>
      </c>
      <c r="P112" s="142">
        <f>O112*H112</f>
        <v>0</v>
      </c>
      <c r="Q112" s="142">
        <v>0</v>
      </c>
      <c r="R112" s="142">
        <f>Q112*H112</f>
        <v>0</v>
      </c>
      <c r="S112" s="142">
        <v>0</v>
      </c>
      <c r="T112" s="143">
        <f>S112*H112</f>
        <v>0</v>
      </c>
      <c r="AR112" s="144" t="s">
        <v>7553</v>
      </c>
      <c r="AT112" s="144" t="s">
        <v>194</v>
      </c>
      <c r="AU112" s="144" t="s">
        <v>89</v>
      </c>
      <c r="AY112" s="18" t="s">
        <v>192</v>
      </c>
      <c r="BE112" s="145">
        <f>IF(N112="základní",J112,0)</f>
        <v>0</v>
      </c>
      <c r="BF112" s="145">
        <f>IF(N112="snížená",J112,0)</f>
        <v>0</v>
      </c>
      <c r="BG112" s="145">
        <f>IF(N112="zákl. přenesená",J112,0)</f>
        <v>0</v>
      </c>
      <c r="BH112" s="145">
        <f>IF(N112="sníž. přenesená",J112,0)</f>
        <v>0</v>
      </c>
      <c r="BI112" s="145">
        <f>IF(N112="nulová",J112,0)</f>
        <v>0</v>
      </c>
      <c r="BJ112" s="18" t="s">
        <v>22</v>
      </c>
      <c r="BK112" s="145">
        <f>ROUND(I112*H112,2)</f>
        <v>0</v>
      </c>
      <c r="BL112" s="18" t="s">
        <v>7553</v>
      </c>
      <c r="BM112" s="144" t="s">
        <v>8881</v>
      </c>
    </row>
    <row r="113" spans="2:65" s="12" customFormat="1" ht="20.399999999999999" x14ac:dyDescent="0.2">
      <c r="B113" s="150"/>
      <c r="D113" s="151" t="s">
        <v>203</v>
      </c>
      <c r="E113" s="152" t="s">
        <v>20</v>
      </c>
      <c r="F113" s="153" t="s">
        <v>8882</v>
      </c>
      <c r="H113" s="152" t="s">
        <v>20</v>
      </c>
      <c r="I113" s="154"/>
      <c r="L113" s="150"/>
      <c r="M113" s="155"/>
      <c r="T113" s="156"/>
      <c r="AT113" s="152" t="s">
        <v>203</v>
      </c>
      <c r="AU113" s="152" t="s">
        <v>89</v>
      </c>
      <c r="AV113" s="12" t="s">
        <v>22</v>
      </c>
      <c r="AW113" s="12" t="s">
        <v>39</v>
      </c>
      <c r="AX113" s="12" t="s">
        <v>80</v>
      </c>
      <c r="AY113" s="152" t="s">
        <v>192</v>
      </c>
    </row>
    <row r="114" spans="2:65" s="12" customFormat="1" ht="10.199999999999999" x14ac:dyDescent="0.2">
      <c r="B114" s="150"/>
      <c r="D114" s="151" t="s">
        <v>203</v>
      </c>
      <c r="E114" s="152" t="s">
        <v>20</v>
      </c>
      <c r="F114" s="153" t="s">
        <v>8883</v>
      </c>
      <c r="H114" s="152" t="s">
        <v>20</v>
      </c>
      <c r="I114" s="154"/>
      <c r="L114" s="150"/>
      <c r="M114" s="155"/>
      <c r="T114" s="156"/>
      <c r="AT114" s="152" t="s">
        <v>203</v>
      </c>
      <c r="AU114" s="152" t="s">
        <v>89</v>
      </c>
      <c r="AV114" s="12" t="s">
        <v>22</v>
      </c>
      <c r="AW114" s="12" t="s">
        <v>39</v>
      </c>
      <c r="AX114" s="12" t="s">
        <v>80</v>
      </c>
      <c r="AY114" s="152" t="s">
        <v>192</v>
      </c>
    </row>
    <row r="115" spans="2:65" s="13" customFormat="1" ht="10.199999999999999" x14ac:dyDescent="0.2">
      <c r="B115" s="157"/>
      <c r="D115" s="151" t="s">
        <v>203</v>
      </c>
      <c r="E115" s="158" t="s">
        <v>20</v>
      </c>
      <c r="F115" s="159" t="s">
        <v>22</v>
      </c>
      <c r="H115" s="160">
        <v>1</v>
      </c>
      <c r="I115" s="161"/>
      <c r="L115" s="157"/>
      <c r="M115" s="162"/>
      <c r="T115" s="163"/>
      <c r="AT115" s="158" t="s">
        <v>203</v>
      </c>
      <c r="AU115" s="158" t="s">
        <v>89</v>
      </c>
      <c r="AV115" s="13" t="s">
        <v>89</v>
      </c>
      <c r="AW115" s="13" t="s">
        <v>39</v>
      </c>
      <c r="AX115" s="13" t="s">
        <v>22</v>
      </c>
      <c r="AY115" s="158" t="s">
        <v>192</v>
      </c>
    </row>
    <row r="116" spans="2:65" s="11" customFormat="1" ht="22.8" customHeight="1" x14ac:dyDescent="0.25">
      <c r="B116" s="121"/>
      <c r="D116" s="122" t="s">
        <v>79</v>
      </c>
      <c r="E116" s="131" t="s">
        <v>8884</v>
      </c>
      <c r="F116" s="131" t="s">
        <v>8885</v>
      </c>
      <c r="I116" s="124"/>
      <c r="J116" s="132">
        <f>BK116</f>
        <v>0</v>
      </c>
      <c r="L116" s="121"/>
      <c r="M116" s="126"/>
      <c r="P116" s="127">
        <f>SUM(P117:P119)</f>
        <v>0</v>
      </c>
      <c r="R116" s="127">
        <f>SUM(R117:R119)</f>
        <v>0</v>
      </c>
      <c r="T116" s="128">
        <f>SUM(T117:T119)</f>
        <v>0</v>
      </c>
      <c r="AR116" s="122" t="s">
        <v>243</v>
      </c>
      <c r="AT116" s="129" t="s">
        <v>79</v>
      </c>
      <c r="AU116" s="129" t="s">
        <v>22</v>
      </c>
      <c r="AY116" s="122" t="s">
        <v>192</v>
      </c>
      <c r="BK116" s="130">
        <f>SUM(BK117:BK119)</f>
        <v>0</v>
      </c>
    </row>
    <row r="117" spans="2:65" s="1" customFormat="1" ht="16.5" customHeight="1" x14ac:dyDescent="0.2">
      <c r="B117" s="33"/>
      <c r="C117" s="133" t="s">
        <v>350</v>
      </c>
      <c r="D117" s="133" t="s">
        <v>194</v>
      </c>
      <c r="E117" s="134" t="s">
        <v>8886</v>
      </c>
      <c r="F117" s="135" t="s">
        <v>8887</v>
      </c>
      <c r="G117" s="136" t="s">
        <v>8829</v>
      </c>
      <c r="H117" s="137">
        <v>1</v>
      </c>
      <c r="I117" s="138"/>
      <c r="J117" s="139">
        <f>ROUND(I117*H117,2)</f>
        <v>0</v>
      </c>
      <c r="K117" s="135" t="s">
        <v>198</v>
      </c>
      <c r="L117" s="33"/>
      <c r="M117" s="140" t="s">
        <v>20</v>
      </c>
      <c r="N117" s="141" t="s">
        <v>51</v>
      </c>
      <c r="P117" s="142">
        <f>O117*H117</f>
        <v>0</v>
      </c>
      <c r="Q117" s="142">
        <v>0</v>
      </c>
      <c r="R117" s="142">
        <f>Q117*H117</f>
        <v>0</v>
      </c>
      <c r="S117" s="142">
        <v>0</v>
      </c>
      <c r="T117" s="143">
        <f>S117*H117</f>
        <v>0</v>
      </c>
      <c r="AR117" s="144" t="s">
        <v>7553</v>
      </c>
      <c r="AT117" s="144" t="s">
        <v>194</v>
      </c>
      <c r="AU117" s="144" t="s">
        <v>89</v>
      </c>
      <c r="AY117" s="18" t="s">
        <v>192</v>
      </c>
      <c r="BE117" s="145">
        <f>IF(N117="základní",J117,0)</f>
        <v>0</v>
      </c>
      <c r="BF117" s="145">
        <f>IF(N117="snížená",J117,0)</f>
        <v>0</v>
      </c>
      <c r="BG117" s="145">
        <f>IF(N117="zákl. přenesená",J117,0)</f>
        <v>0</v>
      </c>
      <c r="BH117" s="145">
        <f>IF(N117="sníž. přenesená",J117,0)</f>
        <v>0</v>
      </c>
      <c r="BI117" s="145">
        <f>IF(N117="nulová",J117,0)</f>
        <v>0</v>
      </c>
      <c r="BJ117" s="18" t="s">
        <v>22</v>
      </c>
      <c r="BK117" s="145">
        <f>ROUND(I117*H117,2)</f>
        <v>0</v>
      </c>
      <c r="BL117" s="18" t="s">
        <v>7553</v>
      </c>
      <c r="BM117" s="144" t="s">
        <v>8888</v>
      </c>
    </row>
    <row r="118" spans="2:65" s="1" customFormat="1" ht="10.199999999999999" x14ac:dyDescent="0.2">
      <c r="B118" s="33"/>
      <c r="D118" s="146" t="s">
        <v>201</v>
      </c>
      <c r="F118" s="147" t="s">
        <v>8889</v>
      </c>
      <c r="I118" s="148"/>
      <c r="L118" s="33"/>
      <c r="M118" s="149"/>
      <c r="T118" s="54"/>
      <c r="AT118" s="18" t="s">
        <v>201</v>
      </c>
      <c r="AU118" s="18" t="s">
        <v>89</v>
      </c>
    </row>
    <row r="119" spans="2:65" s="1" customFormat="1" ht="38.4" x14ac:dyDescent="0.2">
      <c r="B119" s="33"/>
      <c r="D119" s="151" t="s">
        <v>929</v>
      </c>
      <c r="F119" s="178" t="s">
        <v>8890</v>
      </c>
      <c r="I119" s="148"/>
      <c r="L119" s="33"/>
      <c r="M119" s="149"/>
      <c r="T119" s="54"/>
      <c r="AT119" s="18" t="s">
        <v>929</v>
      </c>
      <c r="AU119" s="18" t="s">
        <v>89</v>
      </c>
    </row>
    <row r="120" spans="2:65" s="11" customFormat="1" ht="22.8" customHeight="1" x14ac:dyDescent="0.25">
      <c r="B120" s="121"/>
      <c r="D120" s="122" t="s">
        <v>79</v>
      </c>
      <c r="E120" s="131" t="s">
        <v>8891</v>
      </c>
      <c r="F120" s="131" t="s">
        <v>8892</v>
      </c>
      <c r="I120" s="124"/>
      <c r="J120" s="132">
        <f>BK120</f>
        <v>0</v>
      </c>
      <c r="L120" s="121"/>
      <c r="M120" s="126"/>
      <c r="P120" s="127">
        <f>P121</f>
        <v>0</v>
      </c>
      <c r="R120" s="127">
        <f>R121</f>
        <v>0</v>
      </c>
      <c r="T120" s="128">
        <f>T121</f>
        <v>0</v>
      </c>
      <c r="AR120" s="122" t="s">
        <v>243</v>
      </c>
      <c r="AT120" s="129" t="s">
        <v>79</v>
      </c>
      <c r="AU120" s="129" t="s">
        <v>22</v>
      </c>
      <c r="AY120" s="122" t="s">
        <v>192</v>
      </c>
      <c r="BK120" s="130">
        <f>BK121</f>
        <v>0</v>
      </c>
    </row>
    <row r="121" spans="2:65" s="1" customFormat="1" ht="16.5" customHeight="1" x14ac:dyDescent="0.2">
      <c r="B121" s="33"/>
      <c r="C121" s="133" t="s">
        <v>364</v>
      </c>
      <c r="D121" s="133" t="s">
        <v>194</v>
      </c>
      <c r="E121" s="134" t="s">
        <v>8893</v>
      </c>
      <c r="F121" s="135" t="s">
        <v>8894</v>
      </c>
      <c r="G121" s="136" t="s">
        <v>8829</v>
      </c>
      <c r="H121" s="137">
        <v>1</v>
      </c>
      <c r="I121" s="138"/>
      <c r="J121" s="139">
        <f>ROUND(I121*H121,2)</f>
        <v>0</v>
      </c>
      <c r="K121" s="135" t="s">
        <v>20</v>
      </c>
      <c r="L121" s="33"/>
      <c r="M121" s="140" t="s">
        <v>20</v>
      </c>
      <c r="N121" s="141" t="s">
        <v>51</v>
      </c>
      <c r="P121" s="142">
        <f>O121*H121</f>
        <v>0</v>
      </c>
      <c r="Q121" s="142">
        <v>0</v>
      </c>
      <c r="R121" s="142">
        <f>Q121*H121</f>
        <v>0</v>
      </c>
      <c r="S121" s="142">
        <v>0</v>
      </c>
      <c r="T121" s="143">
        <f>S121*H121</f>
        <v>0</v>
      </c>
      <c r="AR121" s="144" t="s">
        <v>7553</v>
      </c>
      <c r="AT121" s="144" t="s">
        <v>194</v>
      </c>
      <c r="AU121" s="144" t="s">
        <v>89</v>
      </c>
      <c r="AY121" s="18" t="s">
        <v>192</v>
      </c>
      <c r="BE121" s="145">
        <f>IF(N121="základní",J121,0)</f>
        <v>0</v>
      </c>
      <c r="BF121" s="145">
        <f>IF(N121="snížená",J121,0)</f>
        <v>0</v>
      </c>
      <c r="BG121" s="145">
        <f>IF(N121="zákl. přenesená",J121,0)</f>
        <v>0</v>
      </c>
      <c r="BH121" s="145">
        <f>IF(N121="sníž. přenesená",J121,0)</f>
        <v>0</v>
      </c>
      <c r="BI121" s="145">
        <f>IF(N121="nulová",J121,0)</f>
        <v>0</v>
      </c>
      <c r="BJ121" s="18" t="s">
        <v>22</v>
      </c>
      <c r="BK121" s="145">
        <f>ROUND(I121*H121,2)</f>
        <v>0</v>
      </c>
      <c r="BL121" s="18" t="s">
        <v>7553</v>
      </c>
      <c r="BM121" s="144" t="s">
        <v>8895</v>
      </c>
    </row>
    <row r="122" spans="2:65" s="11" customFormat="1" ht="22.8" customHeight="1" x14ac:dyDescent="0.25">
      <c r="B122" s="121"/>
      <c r="D122" s="122" t="s">
        <v>79</v>
      </c>
      <c r="E122" s="131" t="s">
        <v>1220</v>
      </c>
      <c r="F122" s="131" t="s">
        <v>1221</v>
      </c>
      <c r="I122" s="124"/>
      <c r="J122" s="132">
        <f>BK122</f>
        <v>0</v>
      </c>
      <c r="L122" s="121"/>
      <c r="M122" s="126"/>
      <c r="P122" s="127">
        <f>SUM(P123:P125)</f>
        <v>0</v>
      </c>
      <c r="R122" s="127">
        <f>SUM(R123:R125)</f>
        <v>0</v>
      </c>
      <c r="T122" s="128">
        <f>SUM(T123:T125)</f>
        <v>0</v>
      </c>
      <c r="AR122" s="122" t="s">
        <v>199</v>
      </c>
      <c r="AT122" s="129" t="s">
        <v>79</v>
      </c>
      <c r="AU122" s="129" t="s">
        <v>22</v>
      </c>
      <c r="AY122" s="122" t="s">
        <v>192</v>
      </c>
      <c r="BK122" s="130">
        <f>SUM(BK123:BK125)</f>
        <v>0</v>
      </c>
    </row>
    <row r="123" spans="2:65" s="1" customFormat="1" ht="16.5" customHeight="1" x14ac:dyDescent="0.2">
      <c r="B123" s="33"/>
      <c r="C123" s="133" t="s">
        <v>370</v>
      </c>
      <c r="D123" s="133" t="s">
        <v>194</v>
      </c>
      <c r="E123" s="134" t="s">
        <v>8896</v>
      </c>
      <c r="F123" s="135" t="s">
        <v>8897</v>
      </c>
      <c r="G123" s="136" t="s">
        <v>1225</v>
      </c>
      <c r="H123" s="137">
        <v>20</v>
      </c>
      <c r="I123" s="138"/>
      <c r="J123" s="139">
        <f>ROUND(I123*H123,2)</f>
        <v>0</v>
      </c>
      <c r="K123" s="135" t="s">
        <v>20</v>
      </c>
      <c r="L123" s="33"/>
      <c r="M123" s="140" t="s">
        <v>20</v>
      </c>
      <c r="N123" s="141" t="s">
        <v>51</v>
      </c>
      <c r="P123" s="142">
        <f>O123*H123</f>
        <v>0</v>
      </c>
      <c r="Q123" s="142">
        <v>0</v>
      </c>
      <c r="R123" s="142">
        <f>Q123*H123</f>
        <v>0</v>
      </c>
      <c r="S123" s="142">
        <v>0</v>
      </c>
      <c r="T123" s="143">
        <f>S123*H123</f>
        <v>0</v>
      </c>
      <c r="AR123" s="144" t="s">
        <v>882</v>
      </c>
      <c r="AT123" s="144" t="s">
        <v>194</v>
      </c>
      <c r="AU123" s="144" t="s">
        <v>89</v>
      </c>
      <c r="AY123" s="18" t="s">
        <v>192</v>
      </c>
      <c r="BE123" s="145">
        <f>IF(N123="základní",J123,0)</f>
        <v>0</v>
      </c>
      <c r="BF123" s="145">
        <f>IF(N123="snížená",J123,0)</f>
        <v>0</v>
      </c>
      <c r="BG123" s="145">
        <f>IF(N123="zákl. přenesená",J123,0)</f>
        <v>0</v>
      </c>
      <c r="BH123" s="145">
        <f>IF(N123="sníž. přenesená",J123,0)</f>
        <v>0</v>
      </c>
      <c r="BI123" s="145">
        <f>IF(N123="nulová",J123,0)</f>
        <v>0</v>
      </c>
      <c r="BJ123" s="18" t="s">
        <v>22</v>
      </c>
      <c r="BK123" s="145">
        <f>ROUND(I123*H123,2)</f>
        <v>0</v>
      </c>
      <c r="BL123" s="18" t="s">
        <v>882</v>
      </c>
      <c r="BM123" s="144" t="s">
        <v>8898</v>
      </c>
    </row>
    <row r="124" spans="2:65" s="12" customFormat="1" ht="10.199999999999999" x14ac:dyDescent="0.2">
      <c r="B124" s="150"/>
      <c r="D124" s="151" t="s">
        <v>203</v>
      </c>
      <c r="E124" s="152" t="s">
        <v>20</v>
      </c>
      <c r="F124" s="153" t="s">
        <v>8899</v>
      </c>
      <c r="H124" s="152" t="s">
        <v>20</v>
      </c>
      <c r="I124" s="154"/>
      <c r="L124" s="150"/>
      <c r="M124" s="155"/>
      <c r="T124" s="156"/>
      <c r="AT124" s="152" t="s">
        <v>203</v>
      </c>
      <c r="AU124" s="152" t="s">
        <v>89</v>
      </c>
      <c r="AV124" s="12" t="s">
        <v>22</v>
      </c>
      <c r="AW124" s="12" t="s">
        <v>39</v>
      </c>
      <c r="AX124" s="12" t="s">
        <v>80</v>
      </c>
      <c r="AY124" s="152" t="s">
        <v>192</v>
      </c>
    </row>
    <row r="125" spans="2:65" s="13" customFormat="1" ht="10.199999999999999" x14ac:dyDescent="0.2">
      <c r="B125" s="157"/>
      <c r="D125" s="151" t="s">
        <v>203</v>
      </c>
      <c r="E125" s="158" t="s">
        <v>20</v>
      </c>
      <c r="F125" s="159" t="s">
        <v>380</v>
      </c>
      <c r="H125" s="160">
        <v>20</v>
      </c>
      <c r="I125" s="161"/>
      <c r="L125" s="157"/>
      <c r="M125" s="202"/>
      <c r="N125" s="203"/>
      <c r="O125" s="203"/>
      <c r="P125" s="203"/>
      <c r="Q125" s="203"/>
      <c r="R125" s="203"/>
      <c r="S125" s="203"/>
      <c r="T125" s="204"/>
      <c r="AT125" s="158" t="s">
        <v>203</v>
      </c>
      <c r="AU125" s="158" t="s">
        <v>89</v>
      </c>
      <c r="AV125" s="13" t="s">
        <v>89</v>
      </c>
      <c r="AW125" s="13" t="s">
        <v>39</v>
      </c>
      <c r="AX125" s="13" t="s">
        <v>22</v>
      </c>
      <c r="AY125" s="158" t="s">
        <v>192</v>
      </c>
    </row>
    <row r="126" spans="2:65" s="1" customFormat="1" ht="6.9" customHeight="1" x14ac:dyDescent="0.2">
      <c r="B126" s="42"/>
      <c r="C126" s="43"/>
      <c r="D126" s="43"/>
      <c r="E126" s="43"/>
      <c r="F126" s="43"/>
      <c r="G126" s="43"/>
      <c r="H126" s="43"/>
      <c r="I126" s="43"/>
      <c r="J126" s="43"/>
      <c r="K126" s="43"/>
      <c r="L126" s="33"/>
    </row>
  </sheetData>
  <sheetProtection algorithmName="SHA-512" hashValue="hgHPFW9gBc5Pe8JAxiwtJjmI7bjno13sDSYyaE+pkQwcZtwqcHlqpzkLtO51fu59J5rPeM/KkOFTv3Al4vtj5Q==" saltValue="CAJlNknIEm2xp9rGb67HdQHmlAdvZ2ACARs5G+G32A5qNhuwc+ATRb0YxTGU2g5WjA2LvGjATJW1tyPIoxMZ1g==" spinCount="100000" sheet="1" objects="1" scenarios="1" formatColumns="0" formatRows="0" autoFilter="0"/>
  <autoFilter ref="C86:K125" xr:uid="{00000000-0009-0000-0000-00000F000000}"/>
  <mergeCells count="9">
    <mergeCell ref="E50:H50"/>
    <mergeCell ref="E77:H77"/>
    <mergeCell ref="E79:H79"/>
    <mergeCell ref="L2:V2"/>
    <mergeCell ref="E7:H7"/>
    <mergeCell ref="E9:H9"/>
    <mergeCell ref="E18:H18"/>
    <mergeCell ref="E27:H27"/>
    <mergeCell ref="E48:H48"/>
  </mergeCells>
  <hyperlinks>
    <hyperlink ref="F118" r:id="rId1" xr:uid="{00000000-0004-0000-0F00-000000000000}"/>
  </hyperlinks>
  <pageMargins left="0.39374999999999999" right="0.39374999999999999" top="0.39374999999999999" bottom="0.39374999999999999" header="0" footer="0"/>
  <pageSetup paperSize="9" scale="84" fitToHeight="100" orientation="landscape" blackAndWhite="1" r:id="rId2"/>
  <headerFooter>
    <oddFooter>&amp;CStrana &amp;P z &amp;N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H1790"/>
  <sheetViews>
    <sheetView showGridLines="0" workbookViewId="0"/>
  </sheetViews>
  <sheetFormatPr defaultRowHeight="14.4" x14ac:dyDescent="0.2"/>
  <cols>
    <col min="1" max="1" width="8.28515625" customWidth="1"/>
    <col min="2" max="2" width="1.7109375" customWidth="1"/>
    <col min="3" max="3" width="25" customWidth="1"/>
    <col min="4" max="4" width="130.85546875" customWidth="1"/>
    <col min="5" max="5" width="13.28515625" customWidth="1"/>
    <col min="6" max="6" width="20" customWidth="1"/>
    <col min="7" max="7" width="1.7109375" customWidth="1"/>
    <col min="8" max="8" width="8.28515625" customWidth="1"/>
  </cols>
  <sheetData>
    <row r="1" spans="2:8" ht="11.25" customHeight="1" x14ac:dyDescent="0.2"/>
    <row r="2" spans="2:8" ht="36.9" customHeight="1" x14ac:dyDescent="0.2"/>
    <row r="3" spans="2:8" ht="6.9" customHeight="1" x14ac:dyDescent="0.2">
      <c r="B3" s="19"/>
      <c r="C3" s="20"/>
      <c r="D3" s="20"/>
      <c r="E3" s="20"/>
      <c r="F3" s="20"/>
      <c r="G3" s="20"/>
      <c r="H3" s="21"/>
    </row>
    <row r="4" spans="2:8" ht="24.9" customHeight="1" x14ac:dyDescent="0.2">
      <c r="B4" s="21"/>
      <c r="C4" s="22" t="s">
        <v>8900</v>
      </c>
      <c r="H4" s="21"/>
    </row>
    <row r="5" spans="2:8" ht="12" customHeight="1" x14ac:dyDescent="0.2">
      <c r="B5" s="21"/>
      <c r="C5" s="25" t="s">
        <v>13</v>
      </c>
      <c r="D5" s="314" t="s">
        <v>14</v>
      </c>
      <c r="E5" s="310"/>
      <c r="F5" s="310"/>
      <c r="H5" s="21"/>
    </row>
    <row r="6" spans="2:8" ht="36.9" customHeight="1" x14ac:dyDescent="0.2">
      <c r="B6" s="21"/>
      <c r="C6" s="27" t="s">
        <v>16</v>
      </c>
      <c r="D6" s="311" t="s">
        <v>17</v>
      </c>
      <c r="E6" s="310"/>
      <c r="F6" s="310"/>
      <c r="H6" s="21"/>
    </row>
    <row r="7" spans="2:8" ht="16.5" customHeight="1" x14ac:dyDescent="0.2">
      <c r="B7" s="21"/>
      <c r="C7" s="28" t="s">
        <v>25</v>
      </c>
      <c r="D7" s="50" t="str">
        <f>'Rekapitulace stavby'!AN8</f>
        <v>24. 4. 2024</v>
      </c>
      <c r="H7" s="21"/>
    </row>
    <row r="8" spans="2:8" s="1" customFormat="1" ht="10.8" customHeight="1" x14ac:dyDescent="0.2">
      <c r="B8" s="33"/>
      <c r="H8" s="33"/>
    </row>
    <row r="9" spans="2:8" s="10" customFormat="1" ht="29.25" customHeight="1" x14ac:dyDescent="0.2">
      <c r="B9" s="113"/>
      <c r="C9" s="114" t="s">
        <v>61</v>
      </c>
      <c r="D9" s="115" t="s">
        <v>62</v>
      </c>
      <c r="E9" s="115" t="s">
        <v>179</v>
      </c>
      <c r="F9" s="116" t="s">
        <v>8901</v>
      </c>
      <c r="H9" s="113"/>
    </row>
    <row r="10" spans="2:8" s="1" customFormat="1" ht="26.4" customHeight="1" x14ac:dyDescent="0.2">
      <c r="B10" s="33"/>
      <c r="C10" s="205" t="s">
        <v>8902</v>
      </c>
      <c r="D10" s="205" t="s">
        <v>92</v>
      </c>
      <c r="H10" s="33"/>
    </row>
    <row r="11" spans="2:8" s="1" customFormat="1" ht="16.8" customHeight="1" x14ac:dyDescent="0.2">
      <c r="B11" s="33"/>
      <c r="C11" s="206" t="s">
        <v>137</v>
      </c>
      <c r="D11" s="207" t="s">
        <v>20</v>
      </c>
      <c r="E11" s="208" t="s">
        <v>20</v>
      </c>
      <c r="F11" s="209">
        <v>24.643000000000001</v>
      </c>
      <c r="H11" s="33"/>
    </row>
    <row r="12" spans="2:8" s="1" customFormat="1" ht="16.8" customHeight="1" x14ac:dyDescent="0.2">
      <c r="B12" s="33"/>
      <c r="C12" s="210" t="s">
        <v>20</v>
      </c>
      <c r="D12" s="210" t="s">
        <v>1008</v>
      </c>
      <c r="E12" s="18" t="s">
        <v>20</v>
      </c>
      <c r="F12" s="211">
        <v>0</v>
      </c>
      <c r="H12" s="33"/>
    </row>
    <row r="13" spans="2:8" s="1" customFormat="1" ht="16.8" customHeight="1" x14ac:dyDescent="0.2">
      <c r="B13" s="33"/>
      <c r="C13" s="210" t="s">
        <v>20</v>
      </c>
      <c r="D13" s="210" t="s">
        <v>1009</v>
      </c>
      <c r="E13" s="18" t="s">
        <v>20</v>
      </c>
      <c r="F13" s="211">
        <v>3.73</v>
      </c>
      <c r="H13" s="33"/>
    </row>
    <row r="14" spans="2:8" s="1" customFormat="1" ht="16.8" customHeight="1" x14ac:dyDescent="0.2">
      <c r="B14" s="33"/>
      <c r="C14" s="210" t="s">
        <v>20</v>
      </c>
      <c r="D14" s="210" t="s">
        <v>1010</v>
      </c>
      <c r="E14" s="18" t="s">
        <v>20</v>
      </c>
      <c r="F14" s="211">
        <v>0</v>
      </c>
      <c r="H14" s="33"/>
    </row>
    <row r="15" spans="2:8" s="1" customFormat="1" ht="16.8" customHeight="1" x14ac:dyDescent="0.2">
      <c r="B15" s="33"/>
      <c r="C15" s="210" t="s">
        <v>20</v>
      </c>
      <c r="D15" s="210" t="s">
        <v>1011</v>
      </c>
      <c r="E15" s="18" t="s">
        <v>20</v>
      </c>
      <c r="F15" s="211">
        <v>1.4750000000000001</v>
      </c>
      <c r="H15" s="33"/>
    </row>
    <row r="16" spans="2:8" s="1" customFormat="1" ht="16.8" customHeight="1" x14ac:dyDescent="0.2">
      <c r="B16" s="33"/>
      <c r="C16" s="210" t="s">
        <v>20</v>
      </c>
      <c r="D16" s="210" t="s">
        <v>1012</v>
      </c>
      <c r="E16" s="18" t="s">
        <v>20</v>
      </c>
      <c r="F16" s="211">
        <v>0.02</v>
      </c>
      <c r="H16" s="33"/>
    </row>
    <row r="17" spans="2:8" s="1" customFormat="1" ht="16.8" customHeight="1" x14ac:dyDescent="0.2">
      <c r="B17" s="33"/>
      <c r="C17" s="210" t="s">
        <v>20</v>
      </c>
      <c r="D17" s="210" t="s">
        <v>1013</v>
      </c>
      <c r="E17" s="18" t="s">
        <v>20</v>
      </c>
      <c r="F17" s="211">
        <v>0.13</v>
      </c>
      <c r="H17" s="33"/>
    </row>
    <row r="18" spans="2:8" s="1" customFormat="1" ht="16.8" customHeight="1" x14ac:dyDescent="0.2">
      <c r="B18" s="33"/>
      <c r="C18" s="210" t="s">
        <v>20</v>
      </c>
      <c r="D18" s="210" t="s">
        <v>1014</v>
      </c>
      <c r="E18" s="18" t="s">
        <v>20</v>
      </c>
      <c r="F18" s="211">
        <v>19.288</v>
      </c>
      <c r="H18" s="33"/>
    </row>
    <row r="19" spans="2:8" s="1" customFormat="1" ht="16.8" customHeight="1" x14ac:dyDescent="0.2">
      <c r="B19" s="33"/>
      <c r="C19" s="210" t="s">
        <v>137</v>
      </c>
      <c r="D19" s="210" t="s">
        <v>335</v>
      </c>
      <c r="E19" s="18" t="s">
        <v>20</v>
      </c>
      <c r="F19" s="211">
        <v>24.643000000000001</v>
      </c>
      <c r="H19" s="33"/>
    </row>
    <row r="20" spans="2:8" s="1" customFormat="1" ht="16.8" customHeight="1" x14ac:dyDescent="0.2">
      <c r="B20" s="33"/>
      <c r="C20" s="212" t="s">
        <v>8903</v>
      </c>
      <c r="H20" s="33"/>
    </row>
    <row r="21" spans="2:8" s="1" customFormat="1" ht="16.8" customHeight="1" x14ac:dyDescent="0.2">
      <c r="B21" s="33"/>
      <c r="C21" s="210" t="s">
        <v>1004</v>
      </c>
      <c r="D21" s="210" t="s">
        <v>8904</v>
      </c>
      <c r="E21" s="18" t="s">
        <v>898</v>
      </c>
      <c r="F21" s="211">
        <v>24.643000000000001</v>
      </c>
      <c r="H21" s="33"/>
    </row>
    <row r="22" spans="2:8" s="1" customFormat="1" ht="16.8" customHeight="1" x14ac:dyDescent="0.2">
      <c r="B22" s="33"/>
      <c r="C22" s="210" t="s">
        <v>989</v>
      </c>
      <c r="D22" s="210" t="s">
        <v>8905</v>
      </c>
      <c r="E22" s="18" t="s">
        <v>898</v>
      </c>
      <c r="F22" s="211">
        <v>54.12</v>
      </c>
      <c r="H22" s="33"/>
    </row>
    <row r="23" spans="2:8" s="1" customFormat="1" ht="16.8" customHeight="1" x14ac:dyDescent="0.2">
      <c r="B23" s="33"/>
      <c r="C23" s="206" t="s">
        <v>139</v>
      </c>
      <c r="D23" s="207" t="s">
        <v>20</v>
      </c>
      <c r="E23" s="208" t="s">
        <v>20</v>
      </c>
      <c r="F23" s="209">
        <v>28.600999999999999</v>
      </c>
      <c r="H23" s="33"/>
    </row>
    <row r="24" spans="2:8" s="1" customFormat="1" ht="16.8" customHeight="1" x14ac:dyDescent="0.2">
      <c r="B24" s="33"/>
      <c r="C24" s="210" t="s">
        <v>20</v>
      </c>
      <c r="D24" s="210" t="s">
        <v>931</v>
      </c>
      <c r="E24" s="18" t="s">
        <v>20</v>
      </c>
      <c r="F24" s="211">
        <v>23.294</v>
      </c>
      <c r="H24" s="33"/>
    </row>
    <row r="25" spans="2:8" s="1" customFormat="1" ht="16.8" customHeight="1" x14ac:dyDescent="0.2">
      <c r="B25" s="33"/>
      <c r="C25" s="210" t="s">
        <v>20</v>
      </c>
      <c r="D25" s="210" t="s">
        <v>932</v>
      </c>
      <c r="E25" s="18" t="s">
        <v>20</v>
      </c>
      <c r="F25" s="211">
        <v>0.23100000000000001</v>
      </c>
      <c r="H25" s="33"/>
    </row>
    <row r="26" spans="2:8" s="1" customFormat="1" ht="16.8" customHeight="1" x14ac:dyDescent="0.2">
      <c r="B26" s="33"/>
      <c r="C26" s="210" t="s">
        <v>20</v>
      </c>
      <c r="D26" s="210" t="s">
        <v>933</v>
      </c>
      <c r="E26" s="18" t="s">
        <v>20</v>
      </c>
      <c r="F26" s="211">
        <v>5.0759999999999996</v>
      </c>
      <c r="H26" s="33"/>
    </row>
    <row r="27" spans="2:8" s="1" customFormat="1" ht="16.8" customHeight="1" x14ac:dyDescent="0.2">
      <c r="B27" s="33"/>
      <c r="C27" s="210" t="s">
        <v>139</v>
      </c>
      <c r="D27" s="210" t="s">
        <v>207</v>
      </c>
      <c r="E27" s="18" t="s">
        <v>20</v>
      </c>
      <c r="F27" s="211">
        <v>28.600999999999999</v>
      </c>
      <c r="H27" s="33"/>
    </row>
    <row r="28" spans="2:8" s="1" customFormat="1" ht="16.8" customHeight="1" x14ac:dyDescent="0.2">
      <c r="B28" s="33"/>
      <c r="C28" s="212" t="s">
        <v>8903</v>
      </c>
      <c r="H28" s="33"/>
    </row>
    <row r="29" spans="2:8" s="1" customFormat="1" ht="16.8" customHeight="1" x14ac:dyDescent="0.2">
      <c r="B29" s="33"/>
      <c r="C29" s="210" t="s">
        <v>925</v>
      </c>
      <c r="D29" s="210" t="s">
        <v>8906</v>
      </c>
      <c r="E29" s="18" t="s">
        <v>898</v>
      </c>
      <c r="F29" s="211">
        <v>28.600999999999999</v>
      </c>
      <c r="H29" s="33"/>
    </row>
    <row r="30" spans="2:8" s="1" customFormat="1" ht="16.8" customHeight="1" x14ac:dyDescent="0.2">
      <c r="B30" s="33"/>
      <c r="C30" s="210" t="s">
        <v>989</v>
      </c>
      <c r="D30" s="210" t="s">
        <v>8905</v>
      </c>
      <c r="E30" s="18" t="s">
        <v>898</v>
      </c>
      <c r="F30" s="211">
        <v>54.12</v>
      </c>
      <c r="H30" s="33"/>
    </row>
    <row r="31" spans="2:8" s="1" customFormat="1" ht="16.8" customHeight="1" x14ac:dyDescent="0.2">
      <c r="B31" s="33"/>
      <c r="C31" s="210" t="s">
        <v>1025</v>
      </c>
      <c r="D31" s="210" t="s">
        <v>8907</v>
      </c>
      <c r="E31" s="18" t="s">
        <v>898</v>
      </c>
      <c r="F31" s="211">
        <v>20.021000000000001</v>
      </c>
      <c r="H31" s="33"/>
    </row>
    <row r="32" spans="2:8" s="1" customFormat="1" ht="16.8" customHeight="1" x14ac:dyDescent="0.2">
      <c r="B32" s="33"/>
      <c r="C32" s="206" t="s">
        <v>142</v>
      </c>
      <c r="D32" s="207" t="s">
        <v>20</v>
      </c>
      <c r="E32" s="208" t="s">
        <v>20</v>
      </c>
      <c r="F32" s="209">
        <v>71.846000000000004</v>
      </c>
      <c r="H32" s="33"/>
    </row>
    <row r="33" spans="2:8" s="1" customFormat="1" ht="16.8" customHeight="1" x14ac:dyDescent="0.2">
      <c r="B33" s="33"/>
      <c r="C33" s="210" t="s">
        <v>20</v>
      </c>
      <c r="D33" s="210" t="s">
        <v>961</v>
      </c>
      <c r="E33" s="18" t="s">
        <v>20</v>
      </c>
      <c r="F33" s="211">
        <v>29.227</v>
      </c>
      <c r="H33" s="33"/>
    </row>
    <row r="34" spans="2:8" s="1" customFormat="1" ht="16.8" customHeight="1" x14ac:dyDescent="0.2">
      <c r="B34" s="33"/>
      <c r="C34" s="210" t="s">
        <v>20</v>
      </c>
      <c r="D34" s="210" t="s">
        <v>942</v>
      </c>
      <c r="E34" s="18" t="s">
        <v>20</v>
      </c>
      <c r="F34" s="211">
        <v>9</v>
      </c>
      <c r="H34" s="33"/>
    </row>
    <row r="35" spans="2:8" s="1" customFormat="1" ht="16.8" customHeight="1" x14ac:dyDescent="0.2">
      <c r="B35" s="33"/>
      <c r="C35" s="210" t="s">
        <v>20</v>
      </c>
      <c r="D35" s="210" t="s">
        <v>962</v>
      </c>
      <c r="E35" s="18" t="s">
        <v>20</v>
      </c>
      <c r="F35" s="211">
        <v>8.9499999999999993</v>
      </c>
      <c r="H35" s="33"/>
    </row>
    <row r="36" spans="2:8" s="1" customFormat="1" ht="16.8" customHeight="1" x14ac:dyDescent="0.2">
      <c r="B36" s="33"/>
      <c r="C36" s="210" t="s">
        <v>20</v>
      </c>
      <c r="D36" s="210" t="s">
        <v>963</v>
      </c>
      <c r="E36" s="18" t="s">
        <v>20</v>
      </c>
      <c r="F36" s="211">
        <v>0.37</v>
      </c>
      <c r="H36" s="33"/>
    </row>
    <row r="37" spans="2:8" s="1" customFormat="1" ht="16.8" customHeight="1" x14ac:dyDescent="0.2">
      <c r="B37" s="33"/>
      <c r="C37" s="210" t="s">
        <v>20</v>
      </c>
      <c r="D37" s="210" t="s">
        <v>964</v>
      </c>
      <c r="E37" s="18" t="s">
        <v>20</v>
      </c>
      <c r="F37" s="211">
        <v>2.3759999999999999</v>
      </c>
      <c r="H37" s="33"/>
    </row>
    <row r="38" spans="2:8" s="1" customFormat="1" ht="16.8" customHeight="1" x14ac:dyDescent="0.2">
      <c r="B38" s="33"/>
      <c r="C38" s="210" t="s">
        <v>20</v>
      </c>
      <c r="D38" s="210" t="s">
        <v>965</v>
      </c>
      <c r="E38" s="18" t="s">
        <v>20</v>
      </c>
      <c r="F38" s="211">
        <v>0.68799999999999994</v>
      </c>
      <c r="H38" s="33"/>
    </row>
    <row r="39" spans="2:8" s="1" customFormat="1" ht="16.8" customHeight="1" x14ac:dyDescent="0.2">
      <c r="B39" s="33"/>
      <c r="C39" s="210" t="s">
        <v>20</v>
      </c>
      <c r="D39" s="210" t="s">
        <v>966</v>
      </c>
      <c r="E39" s="18" t="s">
        <v>20</v>
      </c>
      <c r="F39" s="211">
        <v>0.82599999999999996</v>
      </c>
      <c r="H39" s="33"/>
    </row>
    <row r="40" spans="2:8" s="1" customFormat="1" ht="16.8" customHeight="1" x14ac:dyDescent="0.2">
      <c r="B40" s="33"/>
      <c r="C40" s="210" t="s">
        <v>20</v>
      </c>
      <c r="D40" s="210" t="s">
        <v>967</v>
      </c>
      <c r="E40" s="18" t="s">
        <v>20</v>
      </c>
      <c r="F40" s="211">
        <v>0.15</v>
      </c>
      <c r="H40" s="33"/>
    </row>
    <row r="41" spans="2:8" s="1" customFormat="1" ht="16.8" customHeight="1" x14ac:dyDescent="0.2">
      <c r="B41" s="33"/>
      <c r="C41" s="210" t="s">
        <v>20</v>
      </c>
      <c r="D41" s="210" t="s">
        <v>968</v>
      </c>
      <c r="E41" s="18" t="s">
        <v>20</v>
      </c>
      <c r="F41" s="211">
        <v>5.5979999999999999</v>
      </c>
      <c r="H41" s="33"/>
    </row>
    <row r="42" spans="2:8" s="1" customFormat="1" ht="16.8" customHeight="1" x14ac:dyDescent="0.2">
      <c r="B42" s="33"/>
      <c r="C42" s="210" t="s">
        <v>20</v>
      </c>
      <c r="D42" s="210" t="s">
        <v>969</v>
      </c>
      <c r="E42" s="18" t="s">
        <v>20</v>
      </c>
      <c r="F42" s="211">
        <v>1.0209999999999999</v>
      </c>
      <c r="H42" s="33"/>
    </row>
    <row r="43" spans="2:8" s="1" customFormat="1" ht="16.8" customHeight="1" x14ac:dyDescent="0.2">
      <c r="B43" s="33"/>
      <c r="C43" s="210" t="s">
        <v>20</v>
      </c>
      <c r="D43" s="210" t="s">
        <v>970</v>
      </c>
      <c r="E43" s="18" t="s">
        <v>20</v>
      </c>
      <c r="F43" s="211">
        <v>1.361</v>
      </c>
      <c r="H43" s="33"/>
    </row>
    <row r="44" spans="2:8" s="1" customFormat="1" ht="16.8" customHeight="1" x14ac:dyDescent="0.2">
      <c r="B44" s="33"/>
      <c r="C44" s="210" t="s">
        <v>20</v>
      </c>
      <c r="D44" s="210" t="s">
        <v>971</v>
      </c>
      <c r="E44" s="18" t="s">
        <v>20</v>
      </c>
      <c r="F44" s="211">
        <v>0.496</v>
      </c>
      <c r="H44" s="33"/>
    </row>
    <row r="45" spans="2:8" s="1" customFormat="1" ht="16.8" customHeight="1" x14ac:dyDescent="0.2">
      <c r="B45" s="33"/>
      <c r="C45" s="210" t="s">
        <v>20</v>
      </c>
      <c r="D45" s="210" t="s">
        <v>972</v>
      </c>
      <c r="E45" s="18" t="s">
        <v>20</v>
      </c>
      <c r="F45" s="211">
        <v>0.47699999999999998</v>
      </c>
      <c r="H45" s="33"/>
    </row>
    <row r="46" spans="2:8" s="1" customFormat="1" ht="16.8" customHeight="1" x14ac:dyDescent="0.2">
      <c r="B46" s="33"/>
      <c r="C46" s="210" t="s">
        <v>20</v>
      </c>
      <c r="D46" s="210" t="s">
        <v>973</v>
      </c>
      <c r="E46" s="18" t="s">
        <v>20</v>
      </c>
      <c r="F46" s="211">
        <v>0.16700000000000001</v>
      </c>
      <c r="H46" s="33"/>
    </row>
    <row r="47" spans="2:8" s="1" customFormat="1" ht="16.8" customHeight="1" x14ac:dyDescent="0.2">
      <c r="B47" s="33"/>
      <c r="C47" s="210" t="s">
        <v>20</v>
      </c>
      <c r="D47" s="210" t="s">
        <v>974</v>
      </c>
      <c r="E47" s="18" t="s">
        <v>20</v>
      </c>
      <c r="F47" s="211">
        <v>1.52</v>
      </c>
      <c r="H47" s="33"/>
    </row>
    <row r="48" spans="2:8" s="1" customFormat="1" ht="16.8" customHeight="1" x14ac:dyDescent="0.2">
      <c r="B48" s="33"/>
      <c r="C48" s="210" t="s">
        <v>20</v>
      </c>
      <c r="D48" s="210" t="s">
        <v>975</v>
      </c>
      <c r="E48" s="18" t="s">
        <v>20</v>
      </c>
      <c r="F48" s="211">
        <v>4</v>
      </c>
      <c r="H48" s="33"/>
    </row>
    <row r="49" spans="2:8" s="1" customFormat="1" ht="16.8" customHeight="1" x14ac:dyDescent="0.2">
      <c r="B49" s="33"/>
      <c r="C49" s="210" t="s">
        <v>20</v>
      </c>
      <c r="D49" s="210" t="s">
        <v>976</v>
      </c>
      <c r="E49" s="18" t="s">
        <v>20</v>
      </c>
      <c r="F49" s="211">
        <v>2.3090000000000002</v>
      </c>
      <c r="H49" s="33"/>
    </row>
    <row r="50" spans="2:8" s="1" customFormat="1" ht="16.8" customHeight="1" x14ac:dyDescent="0.2">
      <c r="B50" s="33"/>
      <c r="C50" s="210" t="s">
        <v>20</v>
      </c>
      <c r="D50" s="210" t="s">
        <v>977</v>
      </c>
      <c r="E50" s="18" t="s">
        <v>20</v>
      </c>
      <c r="F50" s="211">
        <v>1.1879999999999999</v>
      </c>
      <c r="H50" s="33"/>
    </row>
    <row r="51" spans="2:8" s="1" customFormat="1" ht="16.8" customHeight="1" x14ac:dyDescent="0.2">
      <c r="B51" s="33"/>
      <c r="C51" s="210" t="s">
        <v>20</v>
      </c>
      <c r="D51" s="210" t="s">
        <v>978</v>
      </c>
      <c r="E51" s="18" t="s">
        <v>20</v>
      </c>
      <c r="F51" s="211">
        <v>1.415</v>
      </c>
      <c r="H51" s="33"/>
    </row>
    <row r="52" spans="2:8" s="1" customFormat="1" ht="16.8" customHeight="1" x14ac:dyDescent="0.2">
      <c r="B52" s="33"/>
      <c r="C52" s="210" t="s">
        <v>20</v>
      </c>
      <c r="D52" s="210" t="s">
        <v>979</v>
      </c>
      <c r="E52" s="18" t="s">
        <v>20</v>
      </c>
      <c r="F52" s="211">
        <v>0.70699999999999996</v>
      </c>
      <c r="H52" s="33"/>
    </row>
    <row r="53" spans="2:8" s="1" customFormat="1" ht="16.8" customHeight="1" x14ac:dyDescent="0.2">
      <c r="B53" s="33"/>
      <c r="C53" s="210" t="s">
        <v>142</v>
      </c>
      <c r="D53" s="210" t="s">
        <v>207</v>
      </c>
      <c r="E53" s="18" t="s">
        <v>20</v>
      </c>
      <c r="F53" s="211">
        <v>71.846000000000004</v>
      </c>
      <c r="H53" s="33"/>
    </row>
    <row r="54" spans="2:8" s="1" customFormat="1" ht="16.8" customHeight="1" x14ac:dyDescent="0.2">
      <c r="B54" s="33"/>
      <c r="C54" s="212" t="s">
        <v>8903</v>
      </c>
      <c r="H54" s="33"/>
    </row>
    <row r="55" spans="2:8" s="1" customFormat="1" ht="16.8" customHeight="1" x14ac:dyDescent="0.2">
      <c r="B55" s="33"/>
      <c r="C55" s="210" t="s">
        <v>957</v>
      </c>
      <c r="D55" s="210" t="s">
        <v>8908</v>
      </c>
      <c r="E55" s="18" t="s">
        <v>898</v>
      </c>
      <c r="F55" s="211">
        <v>71.846000000000004</v>
      </c>
      <c r="H55" s="33"/>
    </row>
    <row r="56" spans="2:8" s="1" customFormat="1" ht="16.8" customHeight="1" x14ac:dyDescent="0.2">
      <c r="B56" s="33"/>
      <c r="C56" s="210" t="s">
        <v>989</v>
      </c>
      <c r="D56" s="210" t="s">
        <v>8905</v>
      </c>
      <c r="E56" s="18" t="s">
        <v>898</v>
      </c>
      <c r="F56" s="211">
        <v>54.12</v>
      </c>
      <c r="H56" s="33"/>
    </row>
    <row r="57" spans="2:8" s="1" customFormat="1" ht="16.8" customHeight="1" x14ac:dyDescent="0.2">
      <c r="B57" s="33"/>
      <c r="C57" s="210" t="s">
        <v>1038</v>
      </c>
      <c r="D57" s="210" t="s">
        <v>8909</v>
      </c>
      <c r="E57" s="18" t="s">
        <v>898</v>
      </c>
      <c r="F57" s="211">
        <v>50.292000000000002</v>
      </c>
      <c r="H57" s="33"/>
    </row>
    <row r="58" spans="2:8" s="1" customFormat="1" ht="16.8" customHeight="1" x14ac:dyDescent="0.2">
      <c r="B58" s="33"/>
      <c r="C58" s="206" t="s">
        <v>144</v>
      </c>
      <c r="D58" s="207" t="s">
        <v>20</v>
      </c>
      <c r="E58" s="208" t="s">
        <v>20</v>
      </c>
      <c r="F58" s="209">
        <v>9.32</v>
      </c>
      <c r="H58" s="33"/>
    </row>
    <row r="59" spans="2:8" s="1" customFormat="1" ht="16.8" customHeight="1" x14ac:dyDescent="0.2">
      <c r="B59" s="33"/>
      <c r="C59" s="210" t="s">
        <v>20</v>
      </c>
      <c r="D59" s="210" t="s">
        <v>1020</v>
      </c>
      <c r="E59" s="18" t="s">
        <v>20</v>
      </c>
      <c r="F59" s="211">
        <v>0</v>
      </c>
      <c r="H59" s="33"/>
    </row>
    <row r="60" spans="2:8" s="1" customFormat="1" ht="16.8" customHeight="1" x14ac:dyDescent="0.2">
      <c r="B60" s="33"/>
      <c r="C60" s="210" t="s">
        <v>20</v>
      </c>
      <c r="D60" s="210" t="s">
        <v>1021</v>
      </c>
      <c r="E60" s="18" t="s">
        <v>20</v>
      </c>
      <c r="F60" s="211">
        <v>8.0129999999999999</v>
      </c>
      <c r="H60" s="33"/>
    </row>
    <row r="61" spans="2:8" s="1" customFormat="1" ht="16.8" customHeight="1" x14ac:dyDescent="0.2">
      <c r="B61" s="33"/>
      <c r="C61" s="210" t="s">
        <v>20</v>
      </c>
      <c r="D61" s="210" t="s">
        <v>1022</v>
      </c>
      <c r="E61" s="18" t="s">
        <v>20</v>
      </c>
      <c r="F61" s="211">
        <v>0</v>
      </c>
      <c r="H61" s="33"/>
    </row>
    <row r="62" spans="2:8" s="1" customFormat="1" ht="16.8" customHeight="1" x14ac:dyDescent="0.2">
      <c r="B62" s="33"/>
      <c r="C62" s="210" t="s">
        <v>20</v>
      </c>
      <c r="D62" s="210" t="s">
        <v>1023</v>
      </c>
      <c r="E62" s="18" t="s">
        <v>20</v>
      </c>
      <c r="F62" s="211">
        <v>1.3069999999999999</v>
      </c>
      <c r="H62" s="33"/>
    </row>
    <row r="63" spans="2:8" s="1" customFormat="1" ht="16.8" customHeight="1" x14ac:dyDescent="0.2">
      <c r="B63" s="33"/>
      <c r="C63" s="210" t="s">
        <v>144</v>
      </c>
      <c r="D63" s="210" t="s">
        <v>207</v>
      </c>
      <c r="E63" s="18" t="s">
        <v>20</v>
      </c>
      <c r="F63" s="211">
        <v>9.32</v>
      </c>
      <c r="H63" s="33"/>
    </row>
    <row r="64" spans="2:8" s="1" customFormat="1" ht="16.8" customHeight="1" x14ac:dyDescent="0.2">
      <c r="B64" s="33"/>
      <c r="C64" s="212" t="s">
        <v>8903</v>
      </c>
      <c r="H64" s="33"/>
    </row>
    <row r="65" spans="2:8" s="1" customFormat="1" ht="16.8" customHeight="1" x14ac:dyDescent="0.2">
      <c r="B65" s="33"/>
      <c r="C65" s="210" t="s">
        <v>1016</v>
      </c>
      <c r="D65" s="210" t="s">
        <v>8910</v>
      </c>
      <c r="E65" s="18" t="s">
        <v>898</v>
      </c>
      <c r="F65" s="211">
        <v>9.32</v>
      </c>
      <c r="H65" s="33"/>
    </row>
    <row r="66" spans="2:8" s="1" customFormat="1" ht="16.8" customHeight="1" x14ac:dyDescent="0.2">
      <c r="B66" s="33"/>
      <c r="C66" s="210" t="s">
        <v>989</v>
      </c>
      <c r="D66" s="210" t="s">
        <v>8905</v>
      </c>
      <c r="E66" s="18" t="s">
        <v>898</v>
      </c>
      <c r="F66" s="211">
        <v>54.12</v>
      </c>
      <c r="H66" s="33"/>
    </row>
    <row r="67" spans="2:8" s="1" customFormat="1" ht="16.8" customHeight="1" x14ac:dyDescent="0.2">
      <c r="B67" s="33"/>
      <c r="C67" s="206" t="s">
        <v>146</v>
      </c>
      <c r="D67" s="207" t="s">
        <v>20</v>
      </c>
      <c r="E67" s="208" t="s">
        <v>20</v>
      </c>
      <c r="F67" s="209">
        <v>16.414999999999999</v>
      </c>
      <c r="H67" s="33"/>
    </row>
    <row r="68" spans="2:8" s="1" customFormat="1" ht="16.8" customHeight="1" x14ac:dyDescent="0.2">
      <c r="B68" s="33"/>
      <c r="C68" s="210" t="s">
        <v>20</v>
      </c>
      <c r="D68" s="210" t="s">
        <v>985</v>
      </c>
      <c r="E68" s="18" t="s">
        <v>20</v>
      </c>
      <c r="F68" s="211">
        <v>0</v>
      </c>
      <c r="H68" s="33"/>
    </row>
    <row r="69" spans="2:8" s="1" customFormat="1" ht="16.8" customHeight="1" x14ac:dyDescent="0.2">
      <c r="B69" s="33"/>
      <c r="C69" s="210" t="s">
        <v>20</v>
      </c>
      <c r="D69" s="210" t="s">
        <v>986</v>
      </c>
      <c r="E69" s="18" t="s">
        <v>20</v>
      </c>
      <c r="F69" s="211">
        <v>9.33</v>
      </c>
      <c r="H69" s="33"/>
    </row>
    <row r="70" spans="2:8" s="1" customFormat="1" ht="16.8" customHeight="1" x14ac:dyDescent="0.2">
      <c r="B70" s="33"/>
      <c r="C70" s="210" t="s">
        <v>20</v>
      </c>
      <c r="D70" s="210" t="s">
        <v>987</v>
      </c>
      <c r="E70" s="18" t="s">
        <v>20</v>
      </c>
      <c r="F70" s="211">
        <v>7.085</v>
      </c>
      <c r="H70" s="33"/>
    </row>
    <row r="71" spans="2:8" s="1" customFormat="1" ht="16.8" customHeight="1" x14ac:dyDescent="0.2">
      <c r="B71" s="33"/>
      <c r="C71" s="210" t="s">
        <v>146</v>
      </c>
      <c r="D71" s="210" t="s">
        <v>335</v>
      </c>
      <c r="E71" s="18" t="s">
        <v>20</v>
      </c>
      <c r="F71" s="211">
        <v>16.414999999999999</v>
      </c>
      <c r="H71" s="33"/>
    </row>
    <row r="72" spans="2:8" s="1" customFormat="1" ht="16.8" customHeight="1" x14ac:dyDescent="0.2">
      <c r="B72" s="33"/>
      <c r="C72" s="212" t="s">
        <v>8903</v>
      </c>
      <c r="H72" s="33"/>
    </row>
    <row r="73" spans="2:8" s="1" customFormat="1" ht="16.8" customHeight="1" x14ac:dyDescent="0.2">
      <c r="B73" s="33"/>
      <c r="C73" s="210" t="s">
        <v>982</v>
      </c>
      <c r="D73" s="210" t="s">
        <v>8911</v>
      </c>
      <c r="E73" s="18" t="s">
        <v>898</v>
      </c>
      <c r="F73" s="211">
        <v>16.414999999999999</v>
      </c>
      <c r="H73" s="33"/>
    </row>
    <row r="74" spans="2:8" s="1" customFormat="1" ht="16.8" customHeight="1" x14ac:dyDescent="0.2">
      <c r="B74" s="33"/>
      <c r="C74" s="210" t="s">
        <v>989</v>
      </c>
      <c r="D74" s="210" t="s">
        <v>8905</v>
      </c>
      <c r="E74" s="18" t="s">
        <v>898</v>
      </c>
      <c r="F74" s="211">
        <v>54.12</v>
      </c>
      <c r="H74" s="33"/>
    </row>
    <row r="75" spans="2:8" s="1" customFormat="1" ht="16.8" customHeight="1" x14ac:dyDescent="0.2">
      <c r="B75" s="33"/>
      <c r="C75" s="206" t="s">
        <v>148</v>
      </c>
      <c r="D75" s="207" t="s">
        <v>20</v>
      </c>
      <c r="E75" s="208" t="s">
        <v>20</v>
      </c>
      <c r="F75" s="209">
        <v>0.435</v>
      </c>
      <c r="H75" s="33"/>
    </row>
    <row r="76" spans="2:8" s="1" customFormat="1" ht="16.8" customHeight="1" x14ac:dyDescent="0.2">
      <c r="B76" s="33"/>
      <c r="C76" s="210" t="s">
        <v>20</v>
      </c>
      <c r="D76" s="210" t="s">
        <v>1047</v>
      </c>
      <c r="E76" s="18" t="s">
        <v>20</v>
      </c>
      <c r="F76" s="211">
        <v>0.435</v>
      </c>
      <c r="H76" s="33"/>
    </row>
    <row r="77" spans="2:8" s="1" customFormat="1" ht="16.8" customHeight="1" x14ac:dyDescent="0.2">
      <c r="B77" s="33"/>
      <c r="C77" s="210" t="s">
        <v>148</v>
      </c>
      <c r="D77" s="210" t="s">
        <v>335</v>
      </c>
      <c r="E77" s="18" t="s">
        <v>20</v>
      </c>
      <c r="F77" s="211">
        <v>0.435</v>
      </c>
      <c r="H77" s="33"/>
    </row>
    <row r="78" spans="2:8" s="1" customFormat="1" ht="16.8" customHeight="1" x14ac:dyDescent="0.2">
      <c r="B78" s="33"/>
      <c r="C78" s="212" t="s">
        <v>8903</v>
      </c>
      <c r="H78" s="33"/>
    </row>
    <row r="79" spans="2:8" s="1" customFormat="1" ht="16.8" customHeight="1" x14ac:dyDescent="0.2">
      <c r="B79" s="33"/>
      <c r="C79" s="210" t="s">
        <v>1044</v>
      </c>
      <c r="D79" s="210" t="s">
        <v>1045</v>
      </c>
      <c r="E79" s="18" t="s">
        <v>898</v>
      </c>
      <c r="F79" s="211">
        <v>0.435</v>
      </c>
      <c r="H79" s="33"/>
    </row>
    <row r="80" spans="2:8" s="1" customFormat="1" ht="16.8" customHeight="1" x14ac:dyDescent="0.2">
      <c r="B80" s="33"/>
      <c r="C80" s="210" t="s">
        <v>989</v>
      </c>
      <c r="D80" s="210" t="s">
        <v>8905</v>
      </c>
      <c r="E80" s="18" t="s">
        <v>898</v>
      </c>
      <c r="F80" s="211">
        <v>54.12</v>
      </c>
      <c r="H80" s="33"/>
    </row>
    <row r="81" spans="2:8" s="1" customFormat="1" ht="16.8" customHeight="1" x14ac:dyDescent="0.2">
      <c r="B81" s="33"/>
      <c r="C81" s="206" t="s">
        <v>151</v>
      </c>
      <c r="D81" s="207" t="s">
        <v>20</v>
      </c>
      <c r="E81" s="208" t="s">
        <v>20</v>
      </c>
      <c r="F81" s="209">
        <v>85.47</v>
      </c>
      <c r="H81" s="33"/>
    </row>
    <row r="82" spans="2:8" s="1" customFormat="1" ht="16.8" customHeight="1" x14ac:dyDescent="0.2">
      <c r="B82" s="33"/>
      <c r="C82" s="210" t="s">
        <v>20</v>
      </c>
      <c r="D82" s="210" t="s">
        <v>355</v>
      </c>
      <c r="E82" s="18" t="s">
        <v>20</v>
      </c>
      <c r="F82" s="211">
        <v>0</v>
      </c>
      <c r="H82" s="33"/>
    </row>
    <row r="83" spans="2:8" s="1" customFormat="1" ht="16.8" customHeight="1" x14ac:dyDescent="0.2">
      <c r="B83" s="33"/>
      <c r="C83" s="210" t="s">
        <v>20</v>
      </c>
      <c r="D83" s="210" t="s">
        <v>241</v>
      </c>
      <c r="E83" s="18" t="s">
        <v>20</v>
      </c>
      <c r="F83" s="211">
        <v>0</v>
      </c>
      <c r="H83" s="33"/>
    </row>
    <row r="84" spans="2:8" s="1" customFormat="1" ht="16.8" customHeight="1" x14ac:dyDescent="0.2">
      <c r="B84" s="33"/>
      <c r="C84" s="210" t="s">
        <v>20</v>
      </c>
      <c r="D84" s="210" t="s">
        <v>356</v>
      </c>
      <c r="E84" s="18" t="s">
        <v>20</v>
      </c>
      <c r="F84" s="211">
        <v>4.9400000000000004</v>
      </c>
      <c r="H84" s="33"/>
    </row>
    <row r="85" spans="2:8" s="1" customFormat="1" ht="16.8" customHeight="1" x14ac:dyDescent="0.2">
      <c r="B85" s="33"/>
      <c r="C85" s="210" t="s">
        <v>20</v>
      </c>
      <c r="D85" s="210" t="s">
        <v>357</v>
      </c>
      <c r="E85" s="18" t="s">
        <v>20</v>
      </c>
      <c r="F85" s="211">
        <v>0</v>
      </c>
      <c r="H85" s="33"/>
    </row>
    <row r="86" spans="2:8" s="1" customFormat="1" ht="16.8" customHeight="1" x14ac:dyDescent="0.2">
      <c r="B86" s="33"/>
      <c r="C86" s="210" t="s">
        <v>20</v>
      </c>
      <c r="D86" s="210" t="s">
        <v>358</v>
      </c>
      <c r="E86" s="18" t="s">
        <v>20</v>
      </c>
      <c r="F86" s="211">
        <v>80.53</v>
      </c>
      <c r="H86" s="33"/>
    </row>
    <row r="87" spans="2:8" s="1" customFormat="1" ht="16.8" customHeight="1" x14ac:dyDescent="0.2">
      <c r="B87" s="33"/>
      <c r="C87" s="210" t="s">
        <v>151</v>
      </c>
      <c r="D87" s="210" t="s">
        <v>335</v>
      </c>
      <c r="E87" s="18" t="s">
        <v>20</v>
      </c>
      <c r="F87" s="211">
        <v>85.47</v>
      </c>
      <c r="H87" s="33"/>
    </row>
    <row r="88" spans="2:8" s="1" customFormat="1" ht="16.8" customHeight="1" x14ac:dyDescent="0.2">
      <c r="B88" s="33"/>
      <c r="C88" s="212" t="s">
        <v>8903</v>
      </c>
      <c r="H88" s="33"/>
    </row>
    <row r="89" spans="2:8" s="1" customFormat="1" ht="16.8" customHeight="1" x14ac:dyDescent="0.2">
      <c r="B89" s="33"/>
      <c r="C89" s="210" t="s">
        <v>351</v>
      </c>
      <c r="D89" s="210" t="s">
        <v>352</v>
      </c>
      <c r="E89" s="18" t="s">
        <v>234</v>
      </c>
      <c r="F89" s="211">
        <v>169.27</v>
      </c>
      <c r="H89" s="33"/>
    </row>
    <row r="90" spans="2:8" s="1" customFormat="1" ht="16.8" customHeight="1" x14ac:dyDescent="0.2">
      <c r="B90" s="33"/>
      <c r="C90" s="210" t="s">
        <v>365</v>
      </c>
      <c r="D90" s="210" t="s">
        <v>8912</v>
      </c>
      <c r="E90" s="18" t="s">
        <v>234</v>
      </c>
      <c r="F90" s="211">
        <v>2307.69</v>
      </c>
      <c r="H90" s="33"/>
    </row>
    <row r="91" spans="2:8" s="1" customFormat="1" ht="16.8" customHeight="1" x14ac:dyDescent="0.2">
      <c r="B91" s="33"/>
      <c r="C91" s="206" t="s">
        <v>154</v>
      </c>
      <c r="D91" s="207" t="s">
        <v>20</v>
      </c>
      <c r="E91" s="208" t="s">
        <v>20</v>
      </c>
      <c r="F91" s="209">
        <v>288.38600000000002</v>
      </c>
      <c r="H91" s="33"/>
    </row>
    <row r="92" spans="2:8" s="1" customFormat="1" ht="16.8" customHeight="1" x14ac:dyDescent="0.2">
      <c r="B92" s="33"/>
      <c r="C92" s="210" t="s">
        <v>20</v>
      </c>
      <c r="D92" s="210" t="s">
        <v>941</v>
      </c>
      <c r="E92" s="18" t="s">
        <v>20</v>
      </c>
      <c r="F92" s="211">
        <v>0.94799999999999995</v>
      </c>
      <c r="H92" s="33"/>
    </row>
    <row r="93" spans="2:8" s="1" customFormat="1" ht="16.8" customHeight="1" x14ac:dyDescent="0.2">
      <c r="B93" s="33"/>
      <c r="C93" s="210" t="s">
        <v>20</v>
      </c>
      <c r="D93" s="210" t="s">
        <v>942</v>
      </c>
      <c r="E93" s="18" t="s">
        <v>20</v>
      </c>
      <c r="F93" s="211">
        <v>9</v>
      </c>
      <c r="H93" s="33"/>
    </row>
    <row r="94" spans="2:8" s="1" customFormat="1" ht="16.8" customHeight="1" x14ac:dyDescent="0.2">
      <c r="B94" s="33"/>
      <c r="C94" s="210" t="s">
        <v>20</v>
      </c>
      <c r="D94" s="210" t="s">
        <v>943</v>
      </c>
      <c r="E94" s="18" t="s">
        <v>20</v>
      </c>
      <c r="F94" s="211">
        <v>13.951000000000001</v>
      </c>
      <c r="H94" s="33"/>
    </row>
    <row r="95" spans="2:8" s="1" customFormat="1" ht="16.8" customHeight="1" x14ac:dyDescent="0.2">
      <c r="B95" s="33"/>
      <c r="C95" s="210" t="s">
        <v>20</v>
      </c>
      <c r="D95" s="210" t="s">
        <v>944</v>
      </c>
      <c r="E95" s="18" t="s">
        <v>20</v>
      </c>
      <c r="F95" s="211">
        <v>19.596</v>
      </c>
      <c r="H95" s="33"/>
    </row>
    <row r="96" spans="2:8" s="1" customFormat="1" ht="16.8" customHeight="1" x14ac:dyDescent="0.2">
      <c r="B96" s="33"/>
      <c r="C96" s="210" t="s">
        <v>20</v>
      </c>
      <c r="D96" s="210" t="s">
        <v>945</v>
      </c>
      <c r="E96" s="18" t="s">
        <v>20</v>
      </c>
      <c r="F96" s="211">
        <v>48.295000000000002</v>
      </c>
      <c r="H96" s="33"/>
    </row>
    <row r="97" spans="2:8" s="1" customFormat="1" ht="16.8" customHeight="1" x14ac:dyDescent="0.2">
      <c r="B97" s="33"/>
      <c r="C97" s="210" t="s">
        <v>20</v>
      </c>
      <c r="D97" s="210" t="s">
        <v>946</v>
      </c>
      <c r="E97" s="18" t="s">
        <v>20</v>
      </c>
      <c r="F97" s="211">
        <v>0.29899999999999999</v>
      </c>
      <c r="H97" s="33"/>
    </row>
    <row r="98" spans="2:8" s="1" customFormat="1" ht="16.8" customHeight="1" x14ac:dyDescent="0.2">
      <c r="B98" s="33"/>
      <c r="C98" s="210" t="s">
        <v>20</v>
      </c>
      <c r="D98" s="210" t="s">
        <v>947</v>
      </c>
      <c r="E98" s="18" t="s">
        <v>20</v>
      </c>
      <c r="F98" s="211">
        <v>2.56</v>
      </c>
      <c r="H98" s="33"/>
    </row>
    <row r="99" spans="2:8" s="1" customFormat="1" ht="16.8" customHeight="1" x14ac:dyDescent="0.2">
      <c r="B99" s="33"/>
      <c r="C99" s="210" t="s">
        <v>20</v>
      </c>
      <c r="D99" s="210" t="s">
        <v>948</v>
      </c>
      <c r="E99" s="18" t="s">
        <v>20</v>
      </c>
      <c r="F99" s="211">
        <v>4.5410000000000004</v>
      </c>
      <c r="H99" s="33"/>
    </row>
    <row r="100" spans="2:8" s="1" customFormat="1" ht="16.8" customHeight="1" x14ac:dyDescent="0.2">
      <c r="B100" s="33"/>
      <c r="C100" s="210" t="s">
        <v>20</v>
      </c>
      <c r="D100" s="210" t="s">
        <v>949</v>
      </c>
      <c r="E100" s="18" t="s">
        <v>20</v>
      </c>
      <c r="F100" s="211">
        <v>0.98199999999999998</v>
      </c>
      <c r="H100" s="33"/>
    </row>
    <row r="101" spans="2:8" s="1" customFormat="1" ht="16.8" customHeight="1" x14ac:dyDescent="0.2">
      <c r="B101" s="33"/>
      <c r="C101" s="210" t="s">
        <v>20</v>
      </c>
      <c r="D101" s="210" t="s">
        <v>20</v>
      </c>
      <c r="E101" s="18" t="s">
        <v>20</v>
      </c>
      <c r="F101" s="211">
        <v>0</v>
      </c>
      <c r="H101" s="33"/>
    </row>
    <row r="102" spans="2:8" s="1" customFormat="1" ht="16.8" customHeight="1" x14ac:dyDescent="0.2">
      <c r="B102" s="33"/>
      <c r="C102" s="210" t="s">
        <v>20</v>
      </c>
      <c r="D102" s="210" t="s">
        <v>950</v>
      </c>
      <c r="E102" s="18" t="s">
        <v>20</v>
      </c>
      <c r="F102" s="211">
        <v>0</v>
      </c>
      <c r="H102" s="33"/>
    </row>
    <row r="103" spans="2:8" s="1" customFormat="1" ht="16.8" customHeight="1" x14ac:dyDescent="0.2">
      <c r="B103" s="33"/>
      <c r="C103" s="210" t="s">
        <v>20</v>
      </c>
      <c r="D103" s="210" t="s">
        <v>951</v>
      </c>
      <c r="E103" s="18" t="s">
        <v>20</v>
      </c>
      <c r="F103" s="211">
        <v>13.272</v>
      </c>
      <c r="H103" s="33"/>
    </row>
    <row r="104" spans="2:8" s="1" customFormat="1" ht="16.8" customHeight="1" x14ac:dyDescent="0.2">
      <c r="B104" s="33"/>
      <c r="C104" s="210" t="s">
        <v>20</v>
      </c>
      <c r="D104" s="210" t="s">
        <v>952</v>
      </c>
      <c r="E104" s="18" t="s">
        <v>20</v>
      </c>
      <c r="F104" s="211">
        <v>0.182</v>
      </c>
      <c r="H104" s="33"/>
    </row>
    <row r="105" spans="2:8" s="1" customFormat="1" ht="16.8" customHeight="1" x14ac:dyDescent="0.2">
      <c r="B105" s="33"/>
      <c r="C105" s="210" t="s">
        <v>20</v>
      </c>
      <c r="D105" s="210" t="s">
        <v>953</v>
      </c>
      <c r="E105" s="18" t="s">
        <v>20</v>
      </c>
      <c r="F105" s="211">
        <v>1.17</v>
      </c>
      <c r="H105" s="33"/>
    </row>
    <row r="106" spans="2:8" s="1" customFormat="1" ht="16.8" customHeight="1" x14ac:dyDescent="0.2">
      <c r="B106" s="33"/>
      <c r="C106" s="210" t="s">
        <v>20</v>
      </c>
      <c r="D106" s="210" t="s">
        <v>954</v>
      </c>
      <c r="E106" s="18" t="s">
        <v>20</v>
      </c>
      <c r="F106" s="211">
        <v>173.59</v>
      </c>
      <c r="H106" s="33"/>
    </row>
    <row r="107" spans="2:8" s="1" customFormat="1" ht="16.8" customHeight="1" x14ac:dyDescent="0.2">
      <c r="B107" s="33"/>
      <c r="C107" s="210" t="s">
        <v>154</v>
      </c>
      <c r="D107" s="210" t="s">
        <v>207</v>
      </c>
      <c r="E107" s="18" t="s">
        <v>20</v>
      </c>
      <c r="F107" s="211">
        <v>288.38600000000002</v>
      </c>
      <c r="H107" s="33"/>
    </row>
    <row r="108" spans="2:8" s="1" customFormat="1" ht="16.8" customHeight="1" x14ac:dyDescent="0.2">
      <c r="B108" s="33"/>
      <c r="C108" s="212" t="s">
        <v>8903</v>
      </c>
      <c r="H108" s="33"/>
    </row>
    <row r="109" spans="2:8" s="1" customFormat="1" ht="16.8" customHeight="1" x14ac:dyDescent="0.2">
      <c r="B109" s="33"/>
      <c r="C109" s="210" t="s">
        <v>937</v>
      </c>
      <c r="D109" s="210" t="s">
        <v>8913</v>
      </c>
      <c r="E109" s="18" t="s">
        <v>898</v>
      </c>
      <c r="F109" s="211">
        <v>288.38600000000002</v>
      </c>
      <c r="H109" s="33"/>
    </row>
    <row r="110" spans="2:8" s="1" customFormat="1" ht="16.8" customHeight="1" x14ac:dyDescent="0.2">
      <c r="B110" s="33"/>
      <c r="C110" s="210" t="s">
        <v>989</v>
      </c>
      <c r="D110" s="210" t="s">
        <v>8905</v>
      </c>
      <c r="E110" s="18" t="s">
        <v>898</v>
      </c>
      <c r="F110" s="211">
        <v>54.12</v>
      </c>
      <c r="H110" s="33"/>
    </row>
    <row r="111" spans="2:8" s="1" customFormat="1" ht="16.8" customHeight="1" x14ac:dyDescent="0.2">
      <c r="B111" s="33"/>
      <c r="C111" s="210" t="s">
        <v>1032</v>
      </c>
      <c r="D111" s="210" t="s">
        <v>8914</v>
      </c>
      <c r="E111" s="18" t="s">
        <v>898</v>
      </c>
      <c r="F111" s="211">
        <v>201.87</v>
      </c>
      <c r="H111" s="33"/>
    </row>
    <row r="112" spans="2:8" s="1" customFormat="1" ht="16.8" customHeight="1" x14ac:dyDescent="0.2">
      <c r="B112" s="33"/>
      <c r="C112" s="206" t="s">
        <v>346</v>
      </c>
      <c r="D112" s="207" t="s">
        <v>20</v>
      </c>
      <c r="E112" s="208" t="s">
        <v>20</v>
      </c>
      <c r="F112" s="209">
        <v>57.139000000000003</v>
      </c>
      <c r="H112" s="33"/>
    </row>
    <row r="113" spans="2:8" s="1" customFormat="1" ht="16.8" customHeight="1" x14ac:dyDescent="0.2">
      <c r="B113" s="33"/>
      <c r="C113" s="210" t="s">
        <v>20</v>
      </c>
      <c r="D113" s="210" t="s">
        <v>336</v>
      </c>
      <c r="E113" s="18" t="s">
        <v>20</v>
      </c>
      <c r="F113" s="211">
        <v>0</v>
      </c>
      <c r="H113" s="33"/>
    </row>
    <row r="114" spans="2:8" s="1" customFormat="1" ht="16.8" customHeight="1" x14ac:dyDescent="0.2">
      <c r="B114" s="33"/>
      <c r="C114" s="210" t="s">
        <v>20</v>
      </c>
      <c r="D114" s="210" t="s">
        <v>337</v>
      </c>
      <c r="E114" s="18" t="s">
        <v>20</v>
      </c>
      <c r="F114" s="211">
        <v>1.4570000000000001</v>
      </c>
      <c r="H114" s="33"/>
    </row>
    <row r="115" spans="2:8" s="1" customFormat="1" ht="16.8" customHeight="1" x14ac:dyDescent="0.2">
      <c r="B115" s="33"/>
      <c r="C115" s="210" t="s">
        <v>20</v>
      </c>
      <c r="D115" s="210" t="s">
        <v>338</v>
      </c>
      <c r="E115" s="18" t="s">
        <v>20</v>
      </c>
      <c r="F115" s="211">
        <v>0</v>
      </c>
      <c r="H115" s="33"/>
    </row>
    <row r="116" spans="2:8" s="1" customFormat="1" ht="16.8" customHeight="1" x14ac:dyDescent="0.2">
      <c r="B116" s="33"/>
      <c r="C116" s="210" t="s">
        <v>20</v>
      </c>
      <c r="D116" s="210" t="s">
        <v>339</v>
      </c>
      <c r="E116" s="18" t="s">
        <v>20</v>
      </c>
      <c r="F116" s="211">
        <v>0.24</v>
      </c>
      <c r="H116" s="33"/>
    </row>
    <row r="117" spans="2:8" s="1" customFormat="1" ht="16.8" customHeight="1" x14ac:dyDescent="0.2">
      <c r="B117" s="33"/>
      <c r="C117" s="210" t="s">
        <v>20</v>
      </c>
      <c r="D117" s="210" t="s">
        <v>296</v>
      </c>
      <c r="E117" s="18" t="s">
        <v>20</v>
      </c>
      <c r="F117" s="211">
        <v>0</v>
      </c>
      <c r="H117" s="33"/>
    </row>
    <row r="118" spans="2:8" s="1" customFormat="1" ht="16.8" customHeight="1" x14ac:dyDescent="0.2">
      <c r="B118" s="33"/>
      <c r="C118" s="210" t="s">
        <v>20</v>
      </c>
      <c r="D118" s="210" t="s">
        <v>340</v>
      </c>
      <c r="E118" s="18" t="s">
        <v>20</v>
      </c>
      <c r="F118" s="211">
        <v>14.295</v>
      </c>
      <c r="H118" s="33"/>
    </row>
    <row r="119" spans="2:8" s="1" customFormat="1" ht="16.8" customHeight="1" x14ac:dyDescent="0.2">
      <c r="B119" s="33"/>
      <c r="C119" s="210" t="s">
        <v>20</v>
      </c>
      <c r="D119" s="210" t="s">
        <v>257</v>
      </c>
      <c r="E119" s="18" t="s">
        <v>20</v>
      </c>
      <c r="F119" s="211">
        <v>0</v>
      </c>
      <c r="H119" s="33"/>
    </row>
    <row r="120" spans="2:8" s="1" customFormat="1" ht="16.8" customHeight="1" x14ac:dyDescent="0.2">
      <c r="B120" s="33"/>
      <c r="C120" s="210" t="s">
        <v>20</v>
      </c>
      <c r="D120" s="210" t="s">
        <v>341</v>
      </c>
      <c r="E120" s="18" t="s">
        <v>20</v>
      </c>
      <c r="F120" s="211">
        <v>2.5529999999999999</v>
      </c>
      <c r="H120" s="33"/>
    </row>
    <row r="121" spans="2:8" s="1" customFormat="1" ht="16.8" customHeight="1" x14ac:dyDescent="0.2">
      <c r="B121" s="33"/>
      <c r="C121" s="210" t="s">
        <v>20</v>
      </c>
      <c r="D121" s="210" t="s">
        <v>221</v>
      </c>
      <c r="E121" s="18" t="s">
        <v>20</v>
      </c>
      <c r="F121" s="211">
        <v>0</v>
      </c>
      <c r="H121" s="33"/>
    </row>
    <row r="122" spans="2:8" s="1" customFormat="1" ht="16.8" customHeight="1" x14ac:dyDescent="0.2">
      <c r="B122" s="33"/>
      <c r="C122" s="210" t="s">
        <v>20</v>
      </c>
      <c r="D122" s="210" t="s">
        <v>342</v>
      </c>
      <c r="E122" s="18" t="s">
        <v>20</v>
      </c>
      <c r="F122" s="211">
        <v>2.2559999999999998</v>
      </c>
      <c r="H122" s="33"/>
    </row>
    <row r="123" spans="2:8" s="1" customFormat="1" ht="16.8" customHeight="1" x14ac:dyDescent="0.2">
      <c r="B123" s="33"/>
      <c r="C123" s="210" t="s">
        <v>20</v>
      </c>
      <c r="D123" s="210" t="s">
        <v>343</v>
      </c>
      <c r="E123" s="18" t="s">
        <v>20</v>
      </c>
      <c r="F123" s="211">
        <v>0</v>
      </c>
      <c r="H123" s="33"/>
    </row>
    <row r="124" spans="2:8" s="1" customFormat="1" ht="16.8" customHeight="1" x14ac:dyDescent="0.2">
      <c r="B124" s="33"/>
      <c r="C124" s="210" t="s">
        <v>20</v>
      </c>
      <c r="D124" s="210" t="s">
        <v>344</v>
      </c>
      <c r="E124" s="18" t="s">
        <v>20</v>
      </c>
      <c r="F124" s="211">
        <v>33.21</v>
      </c>
      <c r="H124" s="33"/>
    </row>
    <row r="125" spans="2:8" s="1" customFormat="1" ht="16.8" customHeight="1" x14ac:dyDescent="0.2">
      <c r="B125" s="33"/>
      <c r="C125" s="210" t="s">
        <v>20</v>
      </c>
      <c r="D125" s="210" t="s">
        <v>217</v>
      </c>
      <c r="E125" s="18" t="s">
        <v>20</v>
      </c>
      <c r="F125" s="211">
        <v>0</v>
      </c>
      <c r="H125" s="33"/>
    </row>
    <row r="126" spans="2:8" s="1" customFormat="1" ht="16.8" customHeight="1" x14ac:dyDescent="0.2">
      <c r="B126" s="33"/>
      <c r="C126" s="210" t="s">
        <v>20</v>
      </c>
      <c r="D126" s="210" t="s">
        <v>345</v>
      </c>
      <c r="E126" s="18" t="s">
        <v>20</v>
      </c>
      <c r="F126" s="211">
        <v>3.1280000000000001</v>
      </c>
      <c r="H126" s="33"/>
    </row>
    <row r="127" spans="2:8" s="1" customFormat="1" ht="16.8" customHeight="1" x14ac:dyDescent="0.2">
      <c r="B127" s="33"/>
      <c r="C127" s="210" t="s">
        <v>346</v>
      </c>
      <c r="D127" s="210" t="s">
        <v>335</v>
      </c>
      <c r="E127" s="18" t="s">
        <v>20</v>
      </c>
      <c r="F127" s="211">
        <v>57.139000000000003</v>
      </c>
      <c r="H127" s="33"/>
    </row>
    <row r="128" spans="2:8" s="1" customFormat="1" ht="26.4" customHeight="1" x14ac:dyDescent="0.2">
      <c r="B128" s="33"/>
      <c r="C128" s="205" t="s">
        <v>8915</v>
      </c>
      <c r="D128" s="205" t="s">
        <v>96</v>
      </c>
      <c r="H128" s="33"/>
    </row>
    <row r="129" spans="2:8" s="1" customFormat="1" ht="16.8" customHeight="1" x14ac:dyDescent="0.2">
      <c r="B129" s="33"/>
      <c r="C129" s="206" t="s">
        <v>1228</v>
      </c>
      <c r="D129" s="207" t="s">
        <v>20</v>
      </c>
      <c r="E129" s="208" t="s">
        <v>20</v>
      </c>
      <c r="F129" s="209">
        <v>0.9</v>
      </c>
      <c r="H129" s="33"/>
    </row>
    <row r="130" spans="2:8" s="1" customFormat="1" ht="16.8" customHeight="1" x14ac:dyDescent="0.2">
      <c r="B130" s="33"/>
      <c r="C130" s="212" t="s">
        <v>8903</v>
      </c>
      <c r="H130" s="33"/>
    </row>
    <row r="131" spans="2:8" s="1" customFormat="1" ht="16.8" customHeight="1" x14ac:dyDescent="0.2">
      <c r="B131" s="33"/>
      <c r="C131" s="210" t="s">
        <v>2176</v>
      </c>
      <c r="D131" s="210" t="s">
        <v>8916</v>
      </c>
      <c r="E131" s="18" t="s">
        <v>234</v>
      </c>
      <c r="F131" s="211">
        <v>0.9</v>
      </c>
      <c r="H131" s="33"/>
    </row>
    <row r="132" spans="2:8" s="1" customFormat="1" ht="16.8" customHeight="1" x14ac:dyDescent="0.2">
      <c r="B132" s="33"/>
      <c r="C132" s="210" t="s">
        <v>2181</v>
      </c>
      <c r="D132" s="210" t="s">
        <v>8917</v>
      </c>
      <c r="E132" s="18" t="s">
        <v>234</v>
      </c>
      <c r="F132" s="211">
        <v>0.9</v>
      </c>
      <c r="H132" s="33"/>
    </row>
    <row r="133" spans="2:8" s="1" customFormat="1" ht="16.8" customHeight="1" x14ac:dyDescent="0.2">
      <c r="B133" s="33"/>
      <c r="C133" s="206" t="s">
        <v>2046</v>
      </c>
      <c r="D133" s="207" t="s">
        <v>20</v>
      </c>
      <c r="E133" s="208" t="s">
        <v>20</v>
      </c>
      <c r="F133" s="209">
        <v>109.1</v>
      </c>
      <c r="H133" s="33"/>
    </row>
    <row r="134" spans="2:8" s="1" customFormat="1" ht="16.8" customHeight="1" x14ac:dyDescent="0.2">
      <c r="B134" s="33"/>
      <c r="C134" s="210" t="s">
        <v>20</v>
      </c>
      <c r="D134" s="210" t="s">
        <v>2029</v>
      </c>
      <c r="E134" s="18" t="s">
        <v>20</v>
      </c>
      <c r="F134" s="211">
        <v>0</v>
      </c>
      <c r="H134" s="33"/>
    </row>
    <row r="135" spans="2:8" s="1" customFormat="1" ht="16.8" customHeight="1" x14ac:dyDescent="0.2">
      <c r="B135" s="33"/>
      <c r="C135" s="210" t="s">
        <v>20</v>
      </c>
      <c r="D135" s="210" t="s">
        <v>2030</v>
      </c>
      <c r="E135" s="18" t="s">
        <v>20</v>
      </c>
      <c r="F135" s="211">
        <v>0</v>
      </c>
      <c r="H135" s="33"/>
    </row>
    <row r="136" spans="2:8" s="1" customFormat="1" ht="16.8" customHeight="1" x14ac:dyDescent="0.2">
      <c r="B136" s="33"/>
      <c r="C136" s="210" t="s">
        <v>20</v>
      </c>
      <c r="D136" s="210" t="s">
        <v>2037</v>
      </c>
      <c r="E136" s="18" t="s">
        <v>20</v>
      </c>
      <c r="F136" s="211">
        <v>63.662999999999997</v>
      </c>
      <c r="H136" s="33"/>
    </row>
    <row r="137" spans="2:8" s="1" customFormat="1" ht="16.8" customHeight="1" x14ac:dyDescent="0.2">
      <c r="B137" s="33"/>
      <c r="C137" s="210" t="s">
        <v>20</v>
      </c>
      <c r="D137" s="210" t="s">
        <v>2038</v>
      </c>
      <c r="E137" s="18" t="s">
        <v>20</v>
      </c>
      <c r="F137" s="211">
        <v>6.5010000000000003</v>
      </c>
      <c r="H137" s="33"/>
    </row>
    <row r="138" spans="2:8" s="1" customFormat="1" ht="16.8" customHeight="1" x14ac:dyDescent="0.2">
      <c r="B138" s="33"/>
      <c r="C138" s="210" t="s">
        <v>20</v>
      </c>
      <c r="D138" s="210" t="s">
        <v>2039</v>
      </c>
      <c r="E138" s="18" t="s">
        <v>20</v>
      </c>
      <c r="F138" s="211">
        <v>0.99</v>
      </c>
      <c r="H138" s="33"/>
    </row>
    <row r="139" spans="2:8" s="1" customFormat="1" ht="16.8" customHeight="1" x14ac:dyDescent="0.2">
      <c r="B139" s="33"/>
      <c r="C139" s="210" t="s">
        <v>20</v>
      </c>
      <c r="D139" s="210" t="s">
        <v>20</v>
      </c>
      <c r="E139" s="18" t="s">
        <v>20</v>
      </c>
      <c r="F139" s="211">
        <v>0</v>
      </c>
      <c r="H139" s="33"/>
    </row>
    <row r="140" spans="2:8" s="1" customFormat="1" ht="16.8" customHeight="1" x14ac:dyDescent="0.2">
      <c r="B140" s="33"/>
      <c r="C140" s="210" t="s">
        <v>20</v>
      </c>
      <c r="D140" s="210" t="s">
        <v>2020</v>
      </c>
      <c r="E140" s="18" t="s">
        <v>20</v>
      </c>
      <c r="F140" s="211">
        <v>0</v>
      </c>
      <c r="H140" s="33"/>
    </row>
    <row r="141" spans="2:8" s="1" customFormat="1" ht="16.8" customHeight="1" x14ac:dyDescent="0.2">
      <c r="B141" s="33"/>
      <c r="C141" s="210" t="s">
        <v>20</v>
      </c>
      <c r="D141" s="210" t="s">
        <v>2040</v>
      </c>
      <c r="E141" s="18" t="s">
        <v>20</v>
      </c>
      <c r="F141" s="211">
        <v>27.4</v>
      </c>
      <c r="H141" s="33"/>
    </row>
    <row r="142" spans="2:8" s="1" customFormat="1" ht="16.8" customHeight="1" x14ac:dyDescent="0.2">
      <c r="B142" s="33"/>
      <c r="C142" s="210" t="s">
        <v>20</v>
      </c>
      <c r="D142" s="210" t="s">
        <v>2041</v>
      </c>
      <c r="E142" s="18" t="s">
        <v>20</v>
      </c>
      <c r="F142" s="211">
        <v>4.8639999999999999</v>
      </c>
      <c r="H142" s="33"/>
    </row>
    <row r="143" spans="2:8" s="1" customFormat="1" ht="16.8" customHeight="1" x14ac:dyDescent="0.2">
      <c r="B143" s="33"/>
      <c r="C143" s="210" t="s">
        <v>20</v>
      </c>
      <c r="D143" s="210" t="s">
        <v>2042</v>
      </c>
      <c r="E143" s="18" t="s">
        <v>20</v>
      </c>
      <c r="F143" s="211">
        <v>0.57799999999999996</v>
      </c>
      <c r="H143" s="33"/>
    </row>
    <row r="144" spans="2:8" s="1" customFormat="1" ht="16.8" customHeight="1" x14ac:dyDescent="0.2">
      <c r="B144" s="33"/>
      <c r="C144" s="210" t="s">
        <v>20</v>
      </c>
      <c r="D144" s="210" t="s">
        <v>20</v>
      </c>
      <c r="E144" s="18" t="s">
        <v>20</v>
      </c>
      <c r="F144" s="211">
        <v>0</v>
      </c>
      <c r="H144" s="33"/>
    </row>
    <row r="145" spans="2:8" s="1" customFormat="1" ht="16.8" customHeight="1" x14ac:dyDescent="0.2">
      <c r="B145" s="33"/>
      <c r="C145" s="210" t="s">
        <v>20</v>
      </c>
      <c r="D145" s="210" t="s">
        <v>2043</v>
      </c>
      <c r="E145" s="18" t="s">
        <v>20</v>
      </c>
      <c r="F145" s="211">
        <v>0</v>
      </c>
      <c r="H145" s="33"/>
    </row>
    <row r="146" spans="2:8" s="1" customFormat="1" ht="16.8" customHeight="1" x14ac:dyDescent="0.2">
      <c r="B146" s="33"/>
      <c r="C146" s="210" t="s">
        <v>20</v>
      </c>
      <c r="D146" s="210" t="s">
        <v>2044</v>
      </c>
      <c r="E146" s="18" t="s">
        <v>20</v>
      </c>
      <c r="F146" s="211">
        <v>3.2</v>
      </c>
      <c r="H146" s="33"/>
    </row>
    <row r="147" spans="2:8" s="1" customFormat="1" ht="16.8" customHeight="1" x14ac:dyDescent="0.2">
      <c r="B147" s="33"/>
      <c r="C147" s="210" t="s">
        <v>20</v>
      </c>
      <c r="D147" s="210" t="s">
        <v>2045</v>
      </c>
      <c r="E147" s="18" t="s">
        <v>20</v>
      </c>
      <c r="F147" s="211">
        <v>1.9039999999999999</v>
      </c>
      <c r="H147" s="33"/>
    </row>
    <row r="148" spans="2:8" s="1" customFormat="1" ht="16.8" customHeight="1" x14ac:dyDescent="0.2">
      <c r="B148" s="33"/>
      <c r="C148" s="210" t="s">
        <v>2046</v>
      </c>
      <c r="D148" s="210" t="s">
        <v>207</v>
      </c>
      <c r="E148" s="18" t="s">
        <v>20</v>
      </c>
      <c r="F148" s="211">
        <v>109.1</v>
      </c>
      <c r="H148" s="33"/>
    </row>
    <row r="149" spans="2:8" s="1" customFormat="1" ht="16.8" customHeight="1" x14ac:dyDescent="0.2">
      <c r="B149" s="33"/>
      <c r="C149" s="212" t="s">
        <v>8903</v>
      </c>
      <c r="H149" s="33"/>
    </row>
    <row r="150" spans="2:8" s="1" customFormat="1" ht="16.8" customHeight="1" x14ac:dyDescent="0.2">
      <c r="B150" s="33"/>
      <c r="C150" s="210" t="s">
        <v>2033</v>
      </c>
      <c r="D150" s="210" t="s">
        <v>8918</v>
      </c>
      <c r="E150" s="18" t="s">
        <v>234</v>
      </c>
      <c r="F150" s="211">
        <v>109.1</v>
      </c>
      <c r="H150" s="33"/>
    </row>
    <row r="151" spans="2:8" s="1" customFormat="1" ht="16.8" customHeight="1" x14ac:dyDescent="0.2">
      <c r="B151" s="33"/>
      <c r="C151" s="210" t="s">
        <v>2047</v>
      </c>
      <c r="D151" s="210" t="s">
        <v>8919</v>
      </c>
      <c r="E151" s="18" t="s">
        <v>234</v>
      </c>
      <c r="F151" s="211">
        <v>109.1</v>
      </c>
      <c r="H151" s="33"/>
    </row>
    <row r="152" spans="2:8" s="1" customFormat="1" ht="16.8" customHeight="1" x14ac:dyDescent="0.2">
      <c r="B152" s="33"/>
      <c r="C152" s="206" t="s">
        <v>8920</v>
      </c>
      <c r="D152" s="207" t="s">
        <v>20</v>
      </c>
      <c r="E152" s="208" t="s">
        <v>20</v>
      </c>
      <c r="F152" s="209">
        <v>0</v>
      </c>
      <c r="H152" s="33"/>
    </row>
    <row r="153" spans="2:8" s="1" customFormat="1" ht="16.8" customHeight="1" x14ac:dyDescent="0.2">
      <c r="B153" s="33"/>
      <c r="C153" s="212" t="s">
        <v>8903</v>
      </c>
      <c r="H153" s="33"/>
    </row>
    <row r="154" spans="2:8" s="1" customFormat="1" ht="16.8" customHeight="1" x14ac:dyDescent="0.2">
      <c r="B154" s="33"/>
      <c r="C154" s="210" t="s">
        <v>2145</v>
      </c>
      <c r="D154" s="210" t="s">
        <v>8921</v>
      </c>
      <c r="E154" s="18" t="s">
        <v>234</v>
      </c>
      <c r="F154" s="211">
        <v>21.312999999999999</v>
      </c>
      <c r="H154" s="33"/>
    </row>
    <row r="155" spans="2:8" s="1" customFormat="1" ht="16.8" customHeight="1" x14ac:dyDescent="0.2">
      <c r="B155" s="33"/>
      <c r="C155" s="210" t="s">
        <v>2151</v>
      </c>
      <c r="D155" s="210" t="s">
        <v>8922</v>
      </c>
      <c r="E155" s="18" t="s">
        <v>234</v>
      </c>
      <c r="F155" s="211">
        <v>21.312999999999999</v>
      </c>
      <c r="H155" s="33"/>
    </row>
    <row r="156" spans="2:8" s="1" customFormat="1" ht="16.8" customHeight="1" x14ac:dyDescent="0.2">
      <c r="B156" s="33"/>
      <c r="C156" s="206" t="s">
        <v>1230</v>
      </c>
      <c r="D156" s="207" t="s">
        <v>20</v>
      </c>
      <c r="E156" s="208" t="s">
        <v>20</v>
      </c>
      <c r="F156" s="209">
        <v>44</v>
      </c>
      <c r="H156" s="33"/>
    </row>
    <row r="157" spans="2:8" s="1" customFormat="1" ht="16.8" customHeight="1" x14ac:dyDescent="0.2">
      <c r="B157" s="33"/>
      <c r="C157" s="210" t="s">
        <v>20</v>
      </c>
      <c r="D157" s="210" t="s">
        <v>1652</v>
      </c>
      <c r="E157" s="18" t="s">
        <v>20</v>
      </c>
      <c r="F157" s="211">
        <v>44</v>
      </c>
      <c r="H157" s="33"/>
    </row>
    <row r="158" spans="2:8" s="1" customFormat="1" ht="16.8" customHeight="1" x14ac:dyDescent="0.2">
      <c r="B158" s="33"/>
      <c r="C158" s="210" t="s">
        <v>1230</v>
      </c>
      <c r="D158" s="210" t="s">
        <v>207</v>
      </c>
      <c r="E158" s="18" t="s">
        <v>20</v>
      </c>
      <c r="F158" s="211">
        <v>44</v>
      </c>
      <c r="H158" s="33"/>
    </row>
    <row r="159" spans="2:8" s="1" customFormat="1" ht="16.8" customHeight="1" x14ac:dyDescent="0.2">
      <c r="B159" s="33"/>
      <c r="C159" s="212" t="s">
        <v>8903</v>
      </c>
      <c r="H159" s="33"/>
    </row>
    <row r="160" spans="2:8" s="1" customFormat="1" ht="16.8" customHeight="1" x14ac:dyDescent="0.2">
      <c r="B160" s="33"/>
      <c r="C160" s="210" t="s">
        <v>1648</v>
      </c>
      <c r="D160" s="210" t="s">
        <v>8923</v>
      </c>
      <c r="E160" s="18" t="s">
        <v>269</v>
      </c>
      <c r="F160" s="211">
        <v>44</v>
      </c>
      <c r="H160" s="33"/>
    </row>
    <row r="161" spans="2:8" s="1" customFormat="1" ht="16.8" customHeight="1" x14ac:dyDescent="0.2">
      <c r="B161" s="33"/>
      <c r="C161" s="210" t="s">
        <v>1634</v>
      </c>
      <c r="D161" s="210" t="s">
        <v>8924</v>
      </c>
      <c r="E161" s="18" t="s">
        <v>234</v>
      </c>
      <c r="F161" s="211">
        <v>105.6</v>
      </c>
      <c r="H161" s="33"/>
    </row>
    <row r="162" spans="2:8" s="1" customFormat="1" ht="16.8" customHeight="1" x14ac:dyDescent="0.2">
      <c r="B162" s="33"/>
      <c r="C162" s="210" t="s">
        <v>1643</v>
      </c>
      <c r="D162" s="210" t="s">
        <v>1644</v>
      </c>
      <c r="E162" s="18" t="s">
        <v>197</v>
      </c>
      <c r="F162" s="211">
        <v>15.84</v>
      </c>
      <c r="H162" s="33"/>
    </row>
    <row r="163" spans="2:8" s="1" customFormat="1" ht="16.8" customHeight="1" x14ac:dyDescent="0.2">
      <c r="B163" s="33"/>
      <c r="C163" s="206" t="s">
        <v>1231</v>
      </c>
      <c r="D163" s="207" t="s">
        <v>20</v>
      </c>
      <c r="E163" s="208" t="s">
        <v>20</v>
      </c>
      <c r="F163" s="209">
        <v>437.24099999999999</v>
      </c>
      <c r="H163" s="33"/>
    </row>
    <row r="164" spans="2:8" s="1" customFormat="1" ht="16.8" customHeight="1" x14ac:dyDescent="0.2">
      <c r="B164" s="33"/>
      <c r="C164" s="210" t="s">
        <v>20</v>
      </c>
      <c r="D164" s="210" t="s">
        <v>1268</v>
      </c>
      <c r="E164" s="18" t="s">
        <v>20</v>
      </c>
      <c r="F164" s="211">
        <v>157.24100000000001</v>
      </c>
      <c r="H164" s="33"/>
    </row>
    <row r="165" spans="2:8" s="1" customFormat="1" ht="16.8" customHeight="1" x14ac:dyDescent="0.2">
      <c r="B165" s="33"/>
      <c r="C165" s="210" t="s">
        <v>20</v>
      </c>
      <c r="D165" s="210" t="s">
        <v>1270</v>
      </c>
      <c r="E165" s="18" t="s">
        <v>20</v>
      </c>
      <c r="F165" s="211">
        <v>57.12</v>
      </c>
      <c r="H165" s="33"/>
    </row>
    <row r="166" spans="2:8" s="1" customFormat="1" ht="16.8" customHeight="1" x14ac:dyDescent="0.2">
      <c r="B166" s="33"/>
      <c r="C166" s="210" t="s">
        <v>20</v>
      </c>
      <c r="D166" s="210" t="s">
        <v>1282</v>
      </c>
      <c r="E166" s="18" t="s">
        <v>20</v>
      </c>
      <c r="F166" s="211">
        <v>63.27</v>
      </c>
      <c r="H166" s="33"/>
    </row>
    <row r="167" spans="2:8" s="1" customFormat="1" ht="16.8" customHeight="1" x14ac:dyDescent="0.2">
      <c r="B167" s="33"/>
      <c r="C167" s="210" t="s">
        <v>20</v>
      </c>
      <c r="D167" s="210" t="s">
        <v>1284</v>
      </c>
      <c r="E167" s="18" t="s">
        <v>20</v>
      </c>
      <c r="F167" s="211">
        <v>28.94</v>
      </c>
      <c r="H167" s="33"/>
    </row>
    <row r="168" spans="2:8" s="1" customFormat="1" ht="16.8" customHeight="1" x14ac:dyDescent="0.2">
      <c r="B168" s="33"/>
      <c r="C168" s="210" t="s">
        <v>20</v>
      </c>
      <c r="D168" s="210" t="s">
        <v>1286</v>
      </c>
      <c r="E168" s="18" t="s">
        <v>20</v>
      </c>
      <c r="F168" s="211">
        <v>4.16</v>
      </c>
      <c r="H168" s="33"/>
    </row>
    <row r="169" spans="2:8" s="1" customFormat="1" ht="16.8" customHeight="1" x14ac:dyDescent="0.2">
      <c r="B169" s="33"/>
      <c r="C169" s="210" t="s">
        <v>20</v>
      </c>
      <c r="D169" s="210" t="s">
        <v>1288</v>
      </c>
      <c r="E169" s="18" t="s">
        <v>20</v>
      </c>
      <c r="F169" s="211">
        <v>108.18</v>
      </c>
      <c r="H169" s="33"/>
    </row>
    <row r="170" spans="2:8" s="1" customFormat="1" ht="16.8" customHeight="1" x14ac:dyDescent="0.2">
      <c r="B170" s="33"/>
      <c r="C170" s="210" t="s">
        <v>20</v>
      </c>
      <c r="D170" s="210" t="s">
        <v>1292</v>
      </c>
      <c r="E170" s="18" t="s">
        <v>20</v>
      </c>
      <c r="F170" s="211">
        <v>18.329999999999998</v>
      </c>
      <c r="H170" s="33"/>
    </row>
    <row r="171" spans="2:8" s="1" customFormat="1" ht="16.8" customHeight="1" x14ac:dyDescent="0.2">
      <c r="B171" s="33"/>
      <c r="C171" s="210" t="s">
        <v>1231</v>
      </c>
      <c r="D171" s="210" t="s">
        <v>335</v>
      </c>
      <c r="E171" s="18" t="s">
        <v>20</v>
      </c>
      <c r="F171" s="211">
        <v>437.24099999999999</v>
      </c>
      <c r="H171" s="33"/>
    </row>
    <row r="172" spans="2:8" s="1" customFormat="1" ht="16.8" customHeight="1" x14ac:dyDescent="0.2">
      <c r="B172" s="33"/>
      <c r="C172" s="212" t="s">
        <v>8903</v>
      </c>
      <c r="H172" s="33"/>
    </row>
    <row r="173" spans="2:8" s="1" customFormat="1" ht="16.8" customHeight="1" x14ac:dyDescent="0.2">
      <c r="B173" s="33"/>
      <c r="C173" s="210" t="s">
        <v>3121</v>
      </c>
      <c r="D173" s="210" t="s">
        <v>8925</v>
      </c>
      <c r="E173" s="18" t="s">
        <v>234</v>
      </c>
      <c r="F173" s="211">
        <v>437.24099999999999</v>
      </c>
      <c r="H173" s="33"/>
    </row>
    <row r="174" spans="2:8" s="1" customFormat="1" ht="16.8" customHeight="1" x14ac:dyDescent="0.2">
      <c r="B174" s="33"/>
      <c r="C174" s="210" t="s">
        <v>3126</v>
      </c>
      <c r="D174" s="210" t="s">
        <v>8926</v>
      </c>
      <c r="E174" s="18" t="s">
        <v>234</v>
      </c>
      <c r="F174" s="211">
        <v>459.10300000000001</v>
      </c>
      <c r="H174" s="33"/>
    </row>
    <row r="175" spans="2:8" s="1" customFormat="1" ht="16.8" customHeight="1" x14ac:dyDescent="0.2">
      <c r="B175" s="33"/>
      <c r="C175" s="206" t="s">
        <v>1233</v>
      </c>
      <c r="D175" s="207" t="s">
        <v>20</v>
      </c>
      <c r="E175" s="208" t="s">
        <v>20</v>
      </c>
      <c r="F175" s="209">
        <v>86.45</v>
      </c>
      <c r="H175" s="33"/>
    </row>
    <row r="176" spans="2:8" s="1" customFormat="1" ht="16.8" customHeight="1" x14ac:dyDescent="0.2">
      <c r="B176" s="33"/>
      <c r="C176" s="210" t="s">
        <v>20</v>
      </c>
      <c r="D176" s="210" t="s">
        <v>1367</v>
      </c>
      <c r="E176" s="18" t="s">
        <v>20</v>
      </c>
      <c r="F176" s="211">
        <v>0</v>
      </c>
      <c r="H176" s="33"/>
    </row>
    <row r="177" spans="2:8" s="1" customFormat="1" ht="16.8" customHeight="1" x14ac:dyDescent="0.2">
      <c r="B177" s="33"/>
      <c r="C177" s="210" t="s">
        <v>20</v>
      </c>
      <c r="D177" s="210" t="s">
        <v>1409</v>
      </c>
      <c r="E177" s="18" t="s">
        <v>20</v>
      </c>
      <c r="F177" s="211">
        <v>0</v>
      </c>
      <c r="H177" s="33"/>
    </row>
    <row r="178" spans="2:8" s="1" customFormat="1" ht="16.8" customHeight="1" x14ac:dyDescent="0.2">
      <c r="B178" s="33"/>
      <c r="C178" s="210" t="s">
        <v>20</v>
      </c>
      <c r="D178" s="210" t="s">
        <v>1410</v>
      </c>
      <c r="E178" s="18" t="s">
        <v>20</v>
      </c>
      <c r="F178" s="211">
        <v>76.64</v>
      </c>
      <c r="H178" s="33"/>
    </row>
    <row r="179" spans="2:8" s="1" customFormat="1" ht="16.8" customHeight="1" x14ac:dyDescent="0.2">
      <c r="B179" s="33"/>
      <c r="C179" s="210" t="s">
        <v>20</v>
      </c>
      <c r="D179" s="210" t="s">
        <v>1379</v>
      </c>
      <c r="E179" s="18" t="s">
        <v>20</v>
      </c>
      <c r="F179" s="211">
        <v>0</v>
      </c>
      <c r="H179" s="33"/>
    </row>
    <row r="180" spans="2:8" s="1" customFormat="1" ht="16.8" customHeight="1" x14ac:dyDescent="0.2">
      <c r="B180" s="33"/>
      <c r="C180" s="210" t="s">
        <v>20</v>
      </c>
      <c r="D180" s="210" t="s">
        <v>1411</v>
      </c>
      <c r="E180" s="18" t="s">
        <v>20</v>
      </c>
      <c r="F180" s="211">
        <v>30.8</v>
      </c>
      <c r="H180" s="33"/>
    </row>
    <row r="181" spans="2:8" s="1" customFormat="1" ht="16.8" customHeight="1" x14ac:dyDescent="0.2">
      <c r="B181" s="33"/>
      <c r="C181" s="210" t="s">
        <v>20</v>
      </c>
      <c r="D181" s="210" t="s">
        <v>1412</v>
      </c>
      <c r="E181" s="18" t="s">
        <v>20</v>
      </c>
      <c r="F181" s="211">
        <v>13.1</v>
      </c>
      <c r="H181" s="33"/>
    </row>
    <row r="182" spans="2:8" s="1" customFormat="1" ht="16.8" customHeight="1" x14ac:dyDescent="0.2">
      <c r="B182" s="33"/>
      <c r="C182" s="210" t="s">
        <v>20</v>
      </c>
      <c r="D182" s="210" t="s">
        <v>1413</v>
      </c>
      <c r="E182" s="18" t="s">
        <v>20</v>
      </c>
      <c r="F182" s="211">
        <v>0</v>
      </c>
      <c r="H182" s="33"/>
    </row>
    <row r="183" spans="2:8" s="1" customFormat="1" ht="16.8" customHeight="1" x14ac:dyDescent="0.2">
      <c r="B183" s="33"/>
      <c r="C183" s="210" t="s">
        <v>20</v>
      </c>
      <c r="D183" s="210" t="s">
        <v>1414</v>
      </c>
      <c r="E183" s="18" t="s">
        <v>20</v>
      </c>
      <c r="F183" s="211">
        <v>0.59</v>
      </c>
      <c r="H183" s="33"/>
    </row>
    <row r="184" spans="2:8" s="1" customFormat="1" ht="16.8" customHeight="1" x14ac:dyDescent="0.2">
      <c r="B184" s="33"/>
      <c r="C184" s="210" t="s">
        <v>20</v>
      </c>
      <c r="D184" s="210" t="s">
        <v>20</v>
      </c>
      <c r="E184" s="18" t="s">
        <v>20</v>
      </c>
      <c r="F184" s="211">
        <v>0</v>
      </c>
      <c r="H184" s="33"/>
    </row>
    <row r="185" spans="2:8" s="1" customFormat="1" ht="16.8" customHeight="1" x14ac:dyDescent="0.2">
      <c r="B185" s="33"/>
      <c r="C185" s="210" t="s">
        <v>20</v>
      </c>
      <c r="D185" s="210" t="s">
        <v>1415</v>
      </c>
      <c r="E185" s="18" t="s">
        <v>20</v>
      </c>
      <c r="F185" s="211">
        <v>0</v>
      </c>
      <c r="H185" s="33"/>
    </row>
    <row r="186" spans="2:8" s="1" customFormat="1" ht="16.8" customHeight="1" x14ac:dyDescent="0.2">
      <c r="B186" s="33"/>
      <c r="C186" s="210" t="s">
        <v>20</v>
      </c>
      <c r="D186" s="210" t="s">
        <v>1416</v>
      </c>
      <c r="E186" s="18" t="s">
        <v>20</v>
      </c>
      <c r="F186" s="211">
        <v>-34.68</v>
      </c>
      <c r="H186" s="33"/>
    </row>
    <row r="187" spans="2:8" s="1" customFormat="1" ht="16.8" customHeight="1" x14ac:dyDescent="0.2">
      <c r="B187" s="33"/>
      <c r="C187" s="210" t="s">
        <v>1233</v>
      </c>
      <c r="D187" s="210" t="s">
        <v>335</v>
      </c>
      <c r="E187" s="18" t="s">
        <v>20</v>
      </c>
      <c r="F187" s="211">
        <v>86.45</v>
      </c>
      <c r="H187" s="33"/>
    </row>
    <row r="188" spans="2:8" s="1" customFormat="1" ht="16.8" customHeight="1" x14ac:dyDescent="0.2">
      <c r="B188" s="33"/>
      <c r="C188" s="212" t="s">
        <v>8903</v>
      </c>
      <c r="H188" s="33"/>
    </row>
    <row r="189" spans="2:8" s="1" customFormat="1" ht="16.8" customHeight="1" x14ac:dyDescent="0.2">
      <c r="B189" s="33"/>
      <c r="C189" s="210" t="s">
        <v>1405</v>
      </c>
      <c r="D189" s="210" t="s">
        <v>8927</v>
      </c>
      <c r="E189" s="18" t="s">
        <v>197</v>
      </c>
      <c r="F189" s="211">
        <v>17.29</v>
      </c>
      <c r="H189" s="33"/>
    </row>
    <row r="190" spans="2:8" s="1" customFormat="1" ht="16.8" customHeight="1" x14ac:dyDescent="0.2">
      <c r="B190" s="33"/>
      <c r="C190" s="210" t="s">
        <v>1443</v>
      </c>
      <c r="D190" s="210" t="s">
        <v>8928</v>
      </c>
      <c r="E190" s="18" t="s">
        <v>197</v>
      </c>
      <c r="F190" s="211">
        <v>17.29</v>
      </c>
      <c r="H190" s="33"/>
    </row>
    <row r="191" spans="2:8" s="1" customFormat="1" ht="16.8" customHeight="1" x14ac:dyDescent="0.2">
      <c r="B191" s="33"/>
      <c r="C191" s="210" t="s">
        <v>1453</v>
      </c>
      <c r="D191" s="210" t="s">
        <v>8929</v>
      </c>
      <c r="E191" s="18" t="s">
        <v>197</v>
      </c>
      <c r="F191" s="211">
        <v>51.87</v>
      </c>
      <c r="H191" s="33"/>
    </row>
    <row r="192" spans="2:8" s="1" customFormat="1" ht="16.8" customHeight="1" x14ac:dyDescent="0.2">
      <c r="B192" s="33"/>
      <c r="C192" s="210" t="s">
        <v>1539</v>
      </c>
      <c r="D192" s="210" t="s">
        <v>8930</v>
      </c>
      <c r="E192" s="18" t="s">
        <v>197</v>
      </c>
      <c r="F192" s="211">
        <v>159.39400000000001</v>
      </c>
      <c r="H192" s="33"/>
    </row>
    <row r="193" spans="2:8" s="1" customFormat="1" ht="16.8" customHeight="1" x14ac:dyDescent="0.2">
      <c r="B193" s="33"/>
      <c r="C193" s="210" t="s">
        <v>1561</v>
      </c>
      <c r="D193" s="210" t="s">
        <v>8931</v>
      </c>
      <c r="E193" s="18" t="s">
        <v>197</v>
      </c>
      <c r="F193" s="211">
        <v>115.334</v>
      </c>
      <c r="H193" s="33"/>
    </row>
    <row r="194" spans="2:8" s="1" customFormat="1" ht="16.8" customHeight="1" x14ac:dyDescent="0.2">
      <c r="B194" s="33"/>
      <c r="C194" s="210" t="s">
        <v>1569</v>
      </c>
      <c r="D194" s="210" t="s">
        <v>8932</v>
      </c>
      <c r="E194" s="18" t="s">
        <v>197</v>
      </c>
      <c r="F194" s="211">
        <v>107.367</v>
      </c>
      <c r="H194" s="33"/>
    </row>
    <row r="195" spans="2:8" s="1" customFormat="1" ht="16.8" customHeight="1" x14ac:dyDescent="0.2">
      <c r="B195" s="33"/>
      <c r="C195" s="206" t="s">
        <v>1235</v>
      </c>
      <c r="D195" s="207" t="s">
        <v>20</v>
      </c>
      <c r="E195" s="208" t="s">
        <v>20</v>
      </c>
      <c r="F195" s="209">
        <v>0.94499999999999995</v>
      </c>
      <c r="H195" s="33"/>
    </row>
    <row r="196" spans="2:8" s="1" customFormat="1" ht="16.8" customHeight="1" x14ac:dyDescent="0.2">
      <c r="B196" s="33"/>
      <c r="C196" s="210" t="s">
        <v>20</v>
      </c>
      <c r="D196" s="210" t="s">
        <v>1367</v>
      </c>
      <c r="E196" s="18" t="s">
        <v>20</v>
      </c>
      <c r="F196" s="211">
        <v>0</v>
      </c>
      <c r="H196" s="33"/>
    </row>
    <row r="197" spans="2:8" s="1" customFormat="1" ht="16.8" customHeight="1" x14ac:dyDescent="0.2">
      <c r="B197" s="33"/>
      <c r="C197" s="210" t="s">
        <v>20</v>
      </c>
      <c r="D197" s="210" t="s">
        <v>1397</v>
      </c>
      <c r="E197" s="18" t="s">
        <v>20</v>
      </c>
      <c r="F197" s="211">
        <v>0</v>
      </c>
      <c r="H197" s="33"/>
    </row>
    <row r="198" spans="2:8" s="1" customFormat="1" ht="16.8" customHeight="1" x14ac:dyDescent="0.2">
      <c r="B198" s="33"/>
      <c r="C198" s="210" t="s">
        <v>20</v>
      </c>
      <c r="D198" s="210" t="s">
        <v>1398</v>
      </c>
      <c r="E198" s="18" t="s">
        <v>20</v>
      </c>
      <c r="F198" s="211">
        <v>0</v>
      </c>
      <c r="H198" s="33"/>
    </row>
    <row r="199" spans="2:8" s="1" customFormat="1" ht="16.8" customHeight="1" x14ac:dyDescent="0.2">
      <c r="B199" s="33"/>
      <c r="C199" s="210" t="s">
        <v>20</v>
      </c>
      <c r="D199" s="210" t="s">
        <v>1399</v>
      </c>
      <c r="E199" s="18" t="s">
        <v>20</v>
      </c>
      <c r="F199" s="211">
        <v>0</v>
      </c>
      <c r="H199" s="33"/>
    </row>
    <row r="200" spans="2:8" s="1" customFormat="1" ht="16.8" customHeight="1" x14ac:dyDescent="0.2">
      <c r="B200" s="33"/>
      <c r="C200" s="210" t="s">
        <v>20</v>
      </c>
      <c r="D200" s="210" t="s">
        <v>1400</v>
      </c>
      <c r="E200" s="18" t="s">
        <v>20</v>
      </c>
      <c r="F200" s="211">
        <v>6.29</v>
      </c>
      <c r="H200" s="33"/>
    </row>
    <row r="201" spans="2:8" s="1" customFormat="1" ht="16.8" customHeight="1" x14ac:dyDescent="0.2">
      <c r="B201" s="33"/>
      <c r="C201" s="210" t="s">
        <v>20</v>
      </c>
      <c r="D201" s="210" t="s">
        <v>1371</v>
      </c>
      <c r="E201" s="18" t="s">
        <v>20</v>
      </c>
      <c r="F201" s="211">
        <v>0</v>
      </c>
      <c r="H201" s="33"/>
    </row>
    <row r="202" spans="2:8" s="1" customFormat="1" ht="16.8" customHeight="1" x14ac:dyDescent="0.2">
      <c r="B202" s="33"/>
      <c r="C202" s="210" t="s">
        <v>20</v>
      </c>
      <c r="D202" s="210" t="s">
        <v>1401</v>
      </c>
      <c r="E202" s="18" t="s">
        <v>20</v>
      </c>
      <c r="F202" s="211">
        <v>2.38</v>
      </c>
      <c r="H202" s="33"/>
    </row>
    <row r="203" spans="2:8" s="1" customFormat="1" ht="16.8" customHeight="1" x14ac:dyDescent="0.2">
      <c r="B203" s="33"/>
      <c r="C203" s="210" t="s">
        <v>20</v>
      </c>
      <c r="D203" s="210" t="s">
        <v>20</v>
      </c>
      <c r="E203" s="18" t="s">
        <v>20</v>
      </c>
      <c r="F203" s="211">
        <v>0</v>
      </c>
      <c r="H203" s="33"/>
    </row>
    <row r="204" spans="2:8" s="1" customFormat="1" ht="16.8" customHeight="1" x14ac:dyDescent="0.2">
      <c r="B204" s="33"/>
      <c r="C204" s="210" t="s">
        <v>20</v>
      </c>
      <c r="D204" s="210" t="s">
        <v>1402</v>
      </c>
      <c r="E204" s="18" t="s">
        <v>20</v>
      </c>
      <c r="F204" s="211">
        <v>0</v>
      </c>
      <c r="H204" s="33"/>
    </row>
    <row r="205" spans="2:8" s="1" customFormat="1" ht="16.8" customHeight="1" x14ac:dyDescent="0.2">
      <c r="B205" s="33"/>
      <c r="C205" s="210" t="s">
        <v>20</v>
      </c>
      <c r="D205" s="210" t="s">
        <v>1399</v>
      </c>
      <c r="E205" s="18" t="s">
        <v>20</v>
      </c>
      <c r="F205" s="211">
        <v>0</v>
      </c>
      <c r="H205" s="33"/>
    </row>
    <row r="206" spans="2:8" s="1" customFormat="1" ht="16.8" customHeight="1" x14ac:dyDescent="0.2">
      <c r="B206" s="33"/>
      <c r="C206" s="210" t="s">
        <v>20</v>
      </c>
      <c r="D206" s="210" t="s">
        <v>1403</v>
      </c>
      <c r="E206" s="18" t="s">
        <v>20</v>
      </c>
      <c r="F206" s="211">
        <v>-2.9550000000000001</v>
      </c>
      <c r="H206" s="33"/>
    </row>
    <row r="207" spans="2:8" s="1" customFormat="1" ht="16.8" customHeight="1" x14ac:dyDescent="0.2">
      <c r="B207" s="33"/>
      <c r="C207" s="210" t="s">
        <v>20</v>
      </c>
      <c r="D207" s="210" t="s">
        <v>1371</v>
      </c>
      <c r="E207" s="18" t="s">
        <v>20</v>
      </c>
      <c r="F207" s="211">
        <v>0</v>
      </c>
      <c r="H207" s="33"/>
    </row>
    <row r="208" spans="2:8" s="1" customFormat="1" ht="16.8" customHeight="1" x14ac:dyDescent="0.2">
      <c r="B208" s="33"/>
      <c r="C208" s="210" t="s">
        <v>20</v>
      </c>
      <c r="D208" s="210" t="s">
        <v>1404</v>
      </c>
      <c r="E208" s="18" t="s">
        <v>20</v>
      </c>
      <c r="F208" s="211">
        <v>-4.7699999999999996</v>
      </c>
      <c r="H208" s="33"/>
    </row>
    <row r="209" spans="2:8" s="1" customFormat="1" ht="16.8" customHeight="1" x14ac:dyDescent="0.2">
      <c r="B209" s="33"/>
      <c r="C209" s="210" t="s">
        <v>1235</v>
      </c>
      <c r="D209" s="210" t="s">
        <v>335</v>
      </c>
      <c r="E209" s="18" t="s">
        <v>20</v>
      </c>
      <c r="F209" s="211">
        <v>0.94499999999999995</v>
      </c>
      <c r="H209" s="33"/>
    </row>
    <row r="210" spans="2:8" s="1" customFormat="1" ht="16.8" customHeight="1" x14ac:dyDescent="0.2">
      <c r="B210" s="33"/>
      <c r="C210" s="212" t="s">
        <v>8903</v>
      </c>
      <c r="H210" s="33"/>
    </row>
    <row r="211" spans="2:8" s="1" customFormat="1" ht="16.8" customHeight="1" x14ac:dyDescent="0.2">
      <c r="B211" s="33"/>
      <c r="C211" s="210" t="s">
        <v>1393</v>
      </c>
      <c r="D211" s="210" t="s">
        <v>8933</v>
      </c>
      <c r="E211" s="18" t="s">
        <v>197</v>
      </c>
      <c r="F211" s="211">
        <v>0.94499999999999995</v>
      </c>
      <c r="H211" s="33"/>
    </row>
    <row r="212" spans="2:8" s="1" customFormat="1" ht="16.8" customHeight="1" x14ac:dyDescent="0.2">
      <c r="B212" s="33"/>
      <c r="C212" s="210" t="s">
        <v>1539</v>
      </c>
      <c r="D212" s="210" t="s">
        <v>8930</v>
      </c>
      <c r="E212" s="18" t="s">
        <v>197</v>
      </c>
      <c r="F212" s="211">
        <v>159.39400000000001</v>
      </c>
      <c r="H212" s="33"/>
    </row>
    <row r="213" spans="2:8" s="1" customFormat="1" ht="16.8" customHeight="1" x14ac:dyDescent="0.2">
      <c r="B213" s="33"/>
      <c r="C213" s="210" t="s">
        <v>1561</v>
      </c>
      <c r="D213" s="210" t="s">
        <v>8931</v>
      </c>
      <c r="E213" s="18" t="s">
        <v>197</v>
      </c>
      <c r="F213" s="211">
        <v>115.334</v>
      </c>
      <c r="H213" s="33"/>
    </row>
    <row r="214" spans="2:8" s="1" customFormat="1" ht="16.8" customHeight="1" x14ac:dyDescent="0.2">
      <c r="B214" s="33"/>
      <c r="C214" s="210" t="s">
        <v>1569</v>
      </c>
      <c r="D214" s="210" t="s">
        <v>8932</v>
      </c>
      <c r="E214" s="18" t="s">
        <v>197</v>
      </c>
      <c r="F214" s="211">
        <v>107.367</v>
      </c>
      <c r="H214" s="33"/>
    </row>
    <row r="215" spans="2:8" s="1" customFormat="1" ht="16.8" customHeight="1" x14ac:dyDescent="0.2">
      <c r="B215" s="33"/>
      <c r="C215" s="206" t="s">
        <v>1237</v>
      </c>
      <c r="D215" s="207" t="s">
        <v>20</v>
      </c>
      <c r="E215" s="208" t="s">
        <v>20</v>
      </c>
      <c r="F215" s="209">
        <v>91.55</v>
      </c>
      <c r="H215" s="33"/>
    </row>
    <row r="216" spans="2:8" s="1" customFormat="1" ht="16.8" customHeight="1" x14ac:dyDescent="0.2">
      <c r="B216" s="33"/>
      <c r="C216" s="210" t="s">
        <v>20</v>
      </c>
      <c r="D216" s="210" t="s">
        <v>1425</v>
      </c>
      <c r="E216" s="18" t="s">
        <v>20</v>
      </c>
      <c r="F216" s="211">
        <v>0</v>
      </c>
      <c r="H216" s="33"/>
    </row>
    <row r="217" spans="2:8" s="1" customFormat="1" ht="16.8" customHeight="1" x14ac:dyDescent="0.2">
      <c r="B217" s="33"/>
      <c r="C217" s="210" t="s">
        <v>20</v>
      </c>
      <c r="D217" s="210" t="s">
        <v>1426</v>
      </c>
      <c r="E217" s="18" t="s">
        <v>20</v>
      </c>
      <c r="F217" s="211">
        <v>0</v>
      </c>
      <c r="H217" s="33"/>
    </row>
    <row r="218" spans="2:8" s="1" customFormat="1" ht="16.8" customHeight="1" x14ac:dyDescent="0.2">
      <c r="B218" s="33"/>
      <c r="C218" s="210" t="s">
        <v>20</v>
      </c>
      <c r="D218" s="210" t="s">
        <v>1427</v>
      </c>
      <c r="E218" s="18" t="s">
        <v>20</v>
      </c>
      <c r="F218" s="211">
        <v>11.81</v>
      </c>
      <c r="H218" s="33"/>
    </row>
    <row r="219" spans="2:8" s="1" customFormat="1" ht="16.8" customHeight="1" x14ac:dyDescent="0.2">
      <c r="B219" s="33"/>
      <c r="C219" s="210" t="s">
        <v>20</v>
      </c>
      <c r="D219" s="210" t="s">
        <v>1428</v>
      </c>
      <c r="E219" s="18" t="s">
        <v>20</v>
      </c>
      <c r="F219" s="211">
        <v>6.24</v>
      </c>
      <c r="H219" s="33"/>
    </row>
    <row r="220" spans="2:8" s="1" customFormat="1" ht="16.8" customHeight="1" x14ac:dyDescent="0.2">
      <c r="B220" s="33"/>
      <c r="C220" s="210" t="s">
        <v>20</v>
      </c>
      <c r="D220" s="210" t="s">
        <v>1429</v>
      </c>
      <c r="E220" s="18" t="s">
        <v>20</v>
      </c>
      <c r="F220" s="211">
        <v>21.43</v>
      </c>
      <c r="H220" s="33"/>
    </row>
    <row r="221" spans="2:8" s="1" customFormat="1" ht="16.8" customHeight="1" x14ac:dyDescent="0.2">
      <c r="B221" s="33"/>
      <c r="C221" s="210" t="s">
        <v>20</v>
      </c>
      <c r="D221" s="210" t="s">
        <v>1430</v>
      </c>
      <c r="E221" s="18" t="s">
        <v>20</v>
      </c>
      <c r="F221" s="211">
        <v>18.829999999999998</v>
      </c>
      <c r="H221" s="33"/>
    </row>
    <row r="222" spans="2:8" s="1" customFormat="1" ht="16.8" customHeight="1" x14ac:dyDescent="0.2">
      <c r="B222" s="33"/>
      <c r="C222" s="210" t="s">
        <v>20</v>
      </c>
      <c r="D222" s="210" t="s">
        <v>1431</v>
      </c>
      <c r="E222" s="18" t="s">
        <v>20</v>
      </c>
      <c r="F222" s="211">
        <v>7.95</v>
      </c>
      <c r="H222" s="33"/>
    </row>
    <row r="223" spans="2:8" s="1" customFormat="1" ht="16.8" customHeight="1" x14ac:dyDescent="0.2">
      <c r="B223" s="33"/>
      <c r="C223" s="210" t="s">
        <v>20</v>
      </c>
      <c r="D223" s="210" t="s">
        <v>1432</v>
      </c>
      <c r="E223" s="18" t="s">
        <v>20</v>
      </c>
      <c r="F223" s="211">
        <v>11.17</v>
      </c>
      <c r="H223" s="33"/>
    </row>
    <row r="224" spans="2:8" s="1" customFormat="1" ht="16.8" customHeight="1" x14ac:dyDescent="0.2">
      <c r="B224" s="33"/>
      <c r="C224" s="210" t="s">
        <v>20</v>
      </c>
      <c r="D224" s="210" t="s">
        <v>1433</v>
      </c>
      <c r="E224" s="18" t="s">
        <v>20</v>
      </c>
      <c r="F224" s="211">
        <v>64.28</v>
      </c>
      <c r="H224" s="33"/>
    </row>
    <row r="225" spans="2:8" s="1" customFormat="1" ht="16.8" customHeight="1" x14ac:dyDescent="0.2">
      <c r="B225" s="33"/>
      <c r="C225" s="210" t="s">
        <v>20</v>
      </c>
      <c r="D225" s="210" t="s">
        <v>20</v>
      </c>
      <c r="E225" s="18" t="s">
        <v>20</v>
      </c>
      <c r="F225" s="211">
        <v>0</v>
      </c>
      <c r="H225" s="33"/>
    </row>
    <row r="226" spans="2:8" s="1" customFormat="1" ht="16.8" customHeight="1" x14ac:dyDescent="0.2">
      <c r="B226" s="33"/>
      <c r="C226" s="210" t="s">
        <v>20</v>
      </c>
      <c r="D226" s="210" t="s">
        <v>1434</v>
      </c>
      <c r="E226" s="18" t="s">
        <v>20</v>
      </c>
      <c r="F226" s="211">
        <v>0</v>
      </c>
      <c r="H226" s="33"/>
    </row>
    <row r="227" spans="2:8" s="1" customFormat="1" ht="16.8" customHeight="1" x14ac:dyDescent="0.2">
      <c r="B227" s="33"/>
      <c r="C227" s="210" t="s">
        <v>20</v>
      </c>
      <c r="D227" s="210" t="s">
        <v>1435</v>
      </c>
      <c r="E227" s="18" t="s">
        <v>20</v>
      </c>
      <c r="F227" s="211">
        <v>-50.16</v>
      </c>
      <c r="H227" s="33"/>
    </row>
    <row r="228" spans="2:8" s="1" customFormat="1" ht="16.8" customHeight="1" x14ac:dyDescent="0.2">
      <c r="B228" s="33"/>
      <c r="C228" s="210" t="s">
        <v>1237</v>
      </c>
      <c r="D228" s="210" t="s">
        <v>335</v>
      </c>
      <c r="E228" s="18" t="s">
        <v>20</v>
      </c>
      <c r="F228" s="211">
        <v>91.55</v>
      </c>
      <c r="H228" s="33"/>
    </row>
    <row r="229" spans="2:8" s="1" customFormat="1" ht="16.8" customHeight="1" x14ac:dyDescent="0.2">
      <c r="B229" s="33"/>
      <c r="C229" s="212" t="s">
        <v>8903</v>
      </c>
      <c r="H229" s="33"/>
    </row>
    <row r="230" spans="2:8" s="1" customFormat="1" ht="16.8" customHeight="1" x14ac:dyDescent="0.2">
      <c r="B230" s="33"/>
      <c r="C230" s="210" t="s">
        <v>1421</v>
      </c>
      <c r="D230" s="210" t="s">
        <v>8934</v>
      </c>
      <c r="E230" s="18" t="s">
        <v>197</v>
      </c>
      <c r="F230" s="211">
        <v>18.309999999999999</v>
      </c>
      <c r="H230" s="33"/>
    </row>
    <row r="231" spans="2:8" s="1" customFormat="1" ht="16.8" customHeight="1" x14ac:dyDescent="0.2">
      <c r="B231" s="33"/>
      <c r="C231" s="210" t="s">
        <v>1448</v>
      </c>
      <c r="D231" s="210" t="s">
        <v>8935</v>
      </c>
      <c r="E231" s="18" t="s">
        <v>197</v>
      </c>
      <c r="F231" s="211">
        <v>18.309999999999999</v>
      </c>
      <c r="H231" s="33"/>
    </row>
    <row r="232" spans="2:8" s="1" customFormat="1" ht="16.8" customHeight="1" x14ac:dyDescent="0.2">
      <c r="B232" s="33"/>
      <c r="C232" s="210" t="s">
        <v>1458</v>
      </c>
      <c r="D232" s="210" t="s">
        <v>8936</v>
      </c>
      <c r="E232" s="18" t="s">
        <v>197</v>
      </c>
      <c r="F232" s="211">
        <v>54.93</v>
      </c>
      <c r="H232" s="33"/>
    </row>
    <row r="233" spans="2:8" s="1" customFormat="1" ht="16.8" customHeight="1" x14ac:dyDescent="0.2">
      <c r="B233" s="33"/>
      <c r="C233" s="210" t="s">
        <v>1539</v>
      </c>
      <c r="D233" s="210" t="s">
        <v>8930</v>
      </c>
      <c r="E233" s="18" t="s">
        <v>197</v>
      </c>
      <c r="F233" s="211">
        <v>159.39400000000001</v>
      </c>
      <c r="H233" s="33"/>
    </row>
    <row r="234" spans="2:8" s="1" customFormat="1" ht="16.8" customHeight="1" x14ac:dyDescent="0.2">
      <c r="B234" s="33"/>
      <c r="C234" s="210" t="s">
        <v>1561</v>
      </c>
      <c r="D234" s="210" t="s">
        <v>8931</v>
      </c>
      <c r="E234" s="18" t="s">
        <v>197</v>
      </c>
      <c r="F234" s="211">
        <v>115.334</v>
      </c>
      <c r="H234" s="33"/>
    </row>
    <row r="235" spans="2:8" s="1" customFormat="1" ht="16.8" customHeight="1" x14ac:dyDescent="0.2">
      <c r="B235" s="33"/>
      <c r="C235" s="210" t="s">
        <v>1569</v>
      </c>
      <c r="D235" s="210" t="s">
        <v>8932</v>
      </c>
      <c r="E235" s="18" t="s">
        <v>197</v>
      </c>
      <c r="F235" s="211">
        <v>107.367</v>
      </c>
      <c r="H235" s="33"/>
    </row>
    <row r="236" spans="2:8" s="1" customFormat="1" ht="16.8" customHeight="1" x14ac:dyDescent="0.2">
      <c r="B236" s="33"/>
      <c r="C236" s="206" t="s">
        <v>1239</v>
      </c>
      <c r="D236" s="207" t="s">
        <v>20</v>
      </c>
      <c r="E236" s="208" t="s">
        <v>20</v>
      </c>
      <c r="F236" s="209">
        <v>58.86</v>
      </c>
      <c r="H236" s="33"/>
    </row>
    <row r="237" spans="2:8" s="1" customFormat="1" ht="16.8" customHeight="1" x14ac:dyDescent="0.2">
      <c r="B237" s="33"/>
      <c r="C237" s="210" t="s">
        <v>20</v>
      </c>
      <c r="D237" s="210" t="s">
        <v>1377</v>
      </c>
      <c r="E237" s="18" t="s">
        <v>20</v>
      </c>
      <c r="F237" s="211">
        <v>0</v>
      </c>
      <c r="H237" s="33"/>
    </row>
    <row r="238" spans="2:8" s="1" customFormat="1" ht="16.8" customHeight="1" x14ac:dyDescent="0.2">
      <c r="B238" s="33"/>
      <c r="C238" s="210" t="s">
        <v>20</v>
      </c>
      <c r="D238" s="210" t="s">
        <v>1378</v>
      </c>
      <c r="E238" s="18" t="s">
        <v>20</v>
      </c>
      <c r="F238" s="211">
        <v>34.68</v>
      </c>
      <c r="H238" s="33"/>
    </row>
    <row r="239" spans="2:8" s="1" customFormat="1" ht="16.8" customHeight="1" x14ac:dyDescent="0.2">
      <c r="B239" s="33"/>
      <c r="C239" s="210" t="s">
        <v>20</v>
      </c>
      <c r="D239" s="210" t="s">
        <v>1379</v>
      </c>
      <c r="E239" s="18" t="s">
        <v>20</v>
      </c>
      <c r="F239" s="211">
        <v>0</v>
      </c>
      <c r="H239" s="33"/>
    </row>
    <row r="240" spans="2:8" s="1" customFormat="1" ht="16.8" customHeight="1" x14ac:dyDescent="0.2">
      <c r="B240" s="33"/>
      <c r="C240" s="210" t="s">
        <v>20</v>
      </c>
      <c r="D240" s="210" t="s">
        <v>1380</v>
      </c>
      <c r="E240" s="18" t="s">
        <v>20</v>
      </c>
      <c r="F240" s="211">
        <v>24.18</v>
      </c>
      <c r="H240" s="33"/>
    </row>
    <row r="241" spans="2:8" s="1" customFormat="1" ht="16.8" customHeight="1" x14ac:dyDescent="0.2">
      <c r="B241" s="33"/>
      <c r="C241" s="210" t="s">
        <v>1239</v>
      </c>
      <c r="D241" s="210" t="s">
        <v>335</v>
      </c>
      <c r="E241" s="18" t="s">
        <v>20</v>
      </c>
      <c r="F241" s="211">
        <v>58.86</v>
      </c>
      <c r="H241" s="33"/>
    </row>
    <row r="242" spans="2:8" s="1" customFormat="1" ht="16.8" customHeight="1" x14ac:dyDescent="0.2">
      <c r="B242" s="33"/>
      <c r="C242" s="212" t="s">
        <v>8903</v>
      </c>
      <c r="H242" s="33"/>
    </row>
    <row r="243" spans="2:8" s="1" customFormat="1" ht="16.8" customHeight="1" x14ac:dyDescent="0.2">
      <c r="B243" s="33"/>
      <c r="C243" s="210" t="s">
        <v>1373</v>
      </c>
      <c r="D243" s="210" t="s">
        <v>8937</v>
      </c>
      <c r="E243" s="18" t="s">
        <v>197</v>
      </c>
      <c r="F243" s="211">
        <v>58.86</v>
      </c>
      <c r="H243" s="33"/>
    </row>
    <row r="244" spans="2:8" s="1" customFormat="1" ht="16.8" customHeight="1" x14ac:dyDescent="0.2">
      <c r="B244" s="33"/>
      <c r="C244" s="210" t="s">
        <v>1533</v>
      </c>
      <c r="D244" s="210" t="s">
        <v>8938</v>
      </c>
      <c r="E244" s="18" t="s">
        <v>197</v>
      </c>
      <c r="F244" s="211">
        <v>116.745</v>
      </c>
      <c r="H244" s="33"/>
    </row>
    <row r="245" spans="2:8" s="1" customFormat="1" ht="16.8" customHeight="1" x14ac:dyDescent="0.2">
      <c r="B245" s="33"/>
      <c r="C245" s="210" t="s">
        <v>1552</v>
      </c>
      <c r="D245" s="210" t="s">
        <v>8939</v>
      </c>
      <c r="E245" s="18" t="s">
        <v>197</v>
      </c>
      <c r="F245" s="211">
        <v>104.88500000000001</v>
      </c>
      <c r="H245" s="33"/>
    </row>
    <row r="246" spans="2:8" s="1" customFormat="1" ht="16.8" customHeight="1" x14ac:dyDescent="0.2">
      <c r="B246" s="33"/>
      <c r="C246" s="206" t="s">
        <v>1241</v>
      </c>
      <c r="D246" s="207" t="s">
        <v>20</v>
      </c>
      <c r="E246" s="208" t="s">
        <v>20</v>
      </c>
      <c r="F246" s="209">
        <v>7.7249999999999996</v>
      </c>
      <c r="H246" s="33"/>
    </row>
    <row r="247" spans="2:8" s="1" customFormat="1" ht="16.8" customHeight="1" x14ac:dyDescent="0.2">
      <c r="B247" s="33"/>
      <c r="C247" s="210" t="s">
        <v>20</v>
      </c>
      <c r="D247" s="210" t="s">
        <v>1367</v>
      </c>
      <c r="E247" s="18" t="s">
        <v>20</v>
      </c>
      <c r="F247" s="211">
        <v>0</v>
      </c>
      <c r="H247" s="33"/>
    </row>
    <row r="248" spans="2:8" s="1" customFormat="1" ht="16.8" customHeight="1" x14ac:dyDescent="0.2">
      <c r="B248" s="33"/>
      <c r="C248" s="210" t="s">
        <v>20</v>
      </c>
      <c r="D248" s="210" t="s">
        <v>1368</v>
      </c>
      <c r="E248" s="18" t="s">
        <v>20</v>
      </c>
      <c r="F248" s="211">
        <v>0</v>
      </c>
      <c r="H248" s="33"/>
    </row>
    <row r="249" spans="2:8" s="1" customFormat="1" ht="16.8" customHeight="1" x14ac:dyDescent="0.2">
      <c r="B249" s="33"/>
      <c r="C249" s="210" t="s">
        <v>20</v>
      </c>
      <c r="D249" s="210" t="s">
        <v>1369</v>
      </c>
      <c r="E249" s="18" t="s">
        <v>20</v>
      </c>
      <c r="F249" s="211">
        <v>0</v>
      </c>
      <c r="H249" s="33"/>
    </row>
    <row r="250" spans="2:8" s="1" customFormat="1" ht="16.8" customHeight="1" x14ac:dyDescent="0.2">
      <c r="B250" s="33"/>
      <c r="C250" s="210" t="s">
        <v>20</v>
      </c>
      <c r="D250" s="210" t="s">
        <v>1370</v>
      </c>
      <c r="E250" s="18" t="s">
        <v>20</v>
      </c>
      <c r="F250" s="211">
        <v>2.9550000000000001</v>
      </c>
      <c r="H250" s="33"/>
    </row>
    <row r="251" spans="2:8" s="1" customFormat="1" ht="16.8" customHeight="1" x14ac:dyDescent="0.2">
      <c r="B251" s="33"/>
      <c r="C251" s="210" t="s">
        <v>20</v>
      </c>
      <c r="D251" s="210" t="s">
        <v>1371</v>
      </c>
      <c r="E251" s="18" t="s">
        <v>20</v>
      </c>
      <c r="F251" s="211">
        <v>0</v>
      </c>
      <c r="H251" s="33"/>
    </row>
    <row r="252" spans="2:8" s="1" customFormat="1" ht="16.8" customHeight="1" x14ac:dyDescent="0.2">
      <c r="B252" s="33"/>
      <c r="C252" s="210" t="s">
        <v>20</v>
      </c>
      <c r="D252" s="210" t="s">
        <v>1372</v>
      </c>
      <c r="E252" s="18" t="s">
        <v>20</v>
      </c>
      <c r="F252" s="211">
        <v>4.7699999999999996</v>
      </c>
      <c r="H252" s="33"/>
    </row>
    <row r="253" spans="2:8" s="1" customFormat="1" ht="16.8" customHeight="1" x14ac:dyDescent="0.2">
      <c r="B253" s="33"/>
      <c r="C253" s="210" t="s">
        <v>1241</v>
      </c>
      <c r="D253" s="210" t="s">
        <v>335</v>
      </c>
      <c r="E253" s="18" t="s">
        <v>20</v>
      </c>
      <c r="F253" s="211">
        <v>7.7249999999999996</v>
      </c>
      <c r="H253" s="33"/>
    </row>
    <row r="254" spans="2:8" s="1" customFormat="1" ht="16.8" customHeight="1" x14ac:dyDescent="0.2">
      <c r="B254" s="33"/>
      <c r="C254" s="212" t="s">
        <v>8903</v>
      </c>
      <c r="H254" s="33"/>
    </row>
    <row r="255" spans="2:8" s="1" customFormat="1" ht="16.8" customHeight="1" x14ac:dyDescent="0.2">
      <c r="B255" s="33"/>
      <c r="C255" s="210" t="s">
        <v>1363</v>
      </c>
      <c r="D255" s="210" t="s">
        <v>8940</v>
      </c>
      <c r="E255" s="18" t="s">
        <v>197</v>
      </c>
      <c r="F255" s="211">
        <v>7.7249999999999996</v>
      </c>
      <c r="H255" s="33"/>
    </row>
    <row r="256" spans="2:8" s="1" customFormat="1" ht="16.8" customHeight="1" x14ac:dyDescent="0.2">
      <c r="B256" s="33"/>
      <c r="C256" s="210" t="s">
        <v>1533</v>
      </c>
      <c r="D256" s="210" t="s">
        <v>8938</v>
      </c>
      <c r="E256" s="18" t="s">
        <v>197</v>
      </c>
      <c r="F256" s="211">
        <v>116.745</v>
      </c>
      <c r="H256" s="33"/>
    </row>
    <row r="257" spans="2:8" s="1" customFormat="1" ht="16.8" customHeight="1" x14ac:dyDescent="0.2">
      <c r="B257" s="33"/>
      <c r="C257" s="210" t="s">
        <v>1552</v>
      </c>
      <c r="D257" s="210" t="s">
        <v>8939</v>
      </c>
      <c r="E257" s="18" t="s">
        <v>197</v>
      </c>
      <c r="F257" s="211">
        <v>104.88500000000001</v>
      </c>
      <c r="H257" s="33"/>
    </row>
    <row r="258" spans="2:8" s="1" customFormat="1" ht="16.8" customHeight="1" x14ac:dyDescent="0.2">
      <c r="B258" s="33"/>
      <c r="C258" s="206" t="s">
        <v>1243</v>
      </c>
      <c r="D258" s="207" t="s">
        <v>20</v>
      </c>
      <c r="E258" s="208" t="s">
        <v>20</v>
      </c>
      <c r="F258" s="209">
        <v>50.16</v>
      </c>
      <c r="H258" s="33"/>
    </row>
    <row r="259" spans="2:8" s="1" customFormat="1" ht="16.8" customHeight="1" x14ac:dyDescent="0.2">
      <c r="B259" s="33"/>
      <c r="C259" s="210" t="s">
        <v>20</v>
      </c>
      <c r="D259" s="210" t="s">
        <v>1385</v>
      </c>
      <c r="E259" s="18" t="s">
        <v>20</v>
      </c>
      <c r="F259" s="211">
        <v>0</v>
      </c>
      <c r="H259" s="33"/>
    </row>
    <row r="260" spans="2:8" s="1" customFormat="1" ht="16.8" customHeight="1" x14ac:dyDescent="0.2">
      <c r="B260" s="33"/>
      <c r="C260" s="210" t="s">
        <v>20</v>
      </c>
      <c r="D260" s="210" t="s">
        <v>1386</v>
      </c>
      <c r="E260" s="18" t="s">
        <v>20</v>
      </c>
      <c r="F260" s="211">
        <v>50.16</v>
      </c>
      <c r="H260" s="33"/>
    </row>
    <row r="261" spans="2:8" s="1" customFormat="1" ht="16.8" customHeight="1" x14ac:dyDescent="0.2">
      <c r="B261" s="33"/>
      <c r="C261" s="210" t="s">
        <v>1243</v>
      </c>
      <c r="D261" s="210" t="s">
        <v>335</v>
      </c>
      <c r="E261" s="18" t="s">
        <v>20</v>
      </c>
      <c r="F261" s="211">
        <v>50.16</v>
      </c>
      <c r="H261" s="33"/>
    </row>
    <row r="262" spans="2:8" s="1" customFormat="1" ht="16.8" customHeight="1" x14ac:dyDescent="0.2">
      <c r="B262" s="33"/>
      <c r="C262" s="212" t="s">
        <v>8903</v>
      </c>
      <c r="H262" s="33"/>
    </row>
    <row r="263" spans="2:8" s="1" customFormat="1" ht="16.8" customHeight="1" x14ac:dyDescent="0.2">
      <c r="B263" s="33"/>
      <c r="C263" s="210" t="s">
        <v>1381</v>
      </c>
      <c r="D263" s="210" t="s">
        <v>8941</v>
      </c>
      <c r="E263" s="18" t="s">
        <v>197</v>
      </c>
      <c r="F263" s="211">
        <v>50.16</v>
      </c>
      <c r="H263" s="33"/>
    </row>
    <row r="264" spans="2:8" s="1" customFormat="1" ht="16.8" customHeight="1" x14ac:dyDescent="0.2">
      <c r="B264" s="33"/>
      <c r="C264" s="210" t="s">
        <v>1533</v>
      </c>
      <c r="D264" s="210" t="s">
        <v>8938</v>
      </c>
      <c r="E264" s="18" t="s">
        <v>197</v>
      </c>
      <c r="F264" s="211">
        <v>116.745</v>
      </c>
      <c r="H264" s="33"/>
    </row>
    <row r="265" spans="2:8" s="1" customFormat="1" ht="16.8" customHeight="1" x14ac:dyDescent="0.2">
      <c r="B265" s="33"/>
      <c r="C265" s="210" t="s">
        <v>1552</v>
      </c>
      <c r="D265" s="210" t="s">
        <v>8939</v>
      </c>
      <c r="E265" s="18" t="s">
        <v>197</v>
      </c>
      <c r="F265" s="211">
        <v>104.88500000000001</v>
      </c>
      <c r="H265" s="33"/>
    </row>
    <row r="266" spans="2:8" s="1" customFormat="1" ht="16.8" customHeight="1" x14ac:dyDescent="0.2">
      <c r="B266" s="33"/>
      <c r="C266" s="206" t="s">
        <v>1246</v>
      </c>
      <c r="D266" s="207" t="s">
        <v>20</v>
      </c>
      <c r="E266" s="208" t="s">
        <v>20</v>
      </c>
      <c r="F266" s="209">
        <v>82.045000000000002</v>
      </c>
      <c r="H266" s="33"/>
    </row>
    <row r="267" spans="2:8" s="1" customFormat="1" ht="16.8" customHeight="1" x14ac:dyDescent="0.2">
      <c r="B267" s="33"/>
      <c r="C267" s="210" t="s">
        <v>20</v>
      </c>
      <c r="D267" s="210" t="s">
        <v>3716</v>
      </c>
      <c r="E267" s="18" t="s">
        <v>20</v>
      </c>
      <c r="F267" s="211">
        <v>0</v>
      </c>
      <c r="H267" s="33"/>
    </row>
    <row r="268" spans="2:8" s="1" customFormat="1" ht="16.8" customHeight="1" x14ac:dyDescent="0.2">
      <c r="B268" s="33"/>
      <c r="C268" s="210" t="s">
        <v>20</v>
      </c>
      <c r="D268" s="210" t="s">
        <v>823</v>
      </c>
      <c r="E268" s="18" t="s">
        <v>20</v>
      </c>
      <c r="F268" s="211">
        <v>0</v>
      </c>
      <c r="H268" s="33"/>
    </row>
    <row r="269" spans="2:8" s="1" customFormat="1" ht="16.8" customHeight="1" x14ac:dyDescent="0.2">
      <c r="B269" s="33"/>
      <c r="C269" s="210" t="s">
        <v>20</v>
      </c>
      <c r="D269" s="210" t="s">
        <v>853</v>
      </c>
      <c r="E269" s="18" t="s">
        <v>20</v>
      </c>
      <c r="F269" s="211">
        <v>9.1199999999999992</v>
      </c>
      <c r="H269" s="33"/>
    </row>
    <row r="270" spans="2:8" s="1" customFormat="1" ht="16.8" customHeight="1" x14ac:dyDescent="0.2">
      <c r="B270" s="33"/>
      <c r="C270" s="210" t="s">
        <v>20</v>
      </c>
      <c r="D270" s="210" t="s">
        <v>854</v>
      </c>
      <c r="E270" s="18" t="s">
        <v>20</v>
      </c>
      <c r="F270" s="211">
        <v>-0.84</v>
      </c>
      <c r="H270" s="33"/>
    </row>
    <row r="271" spans="2:8" s="1" customFormat="1" ht="16.8" customHeight="1" x14ac:dyDescent="0.2">
      <c r="B271" s="33"/>
      <c r="C271" s="210" t="s">
        <v>20</v>
      </c>
      <c r="D271" s="210" t="s">
        <v>825</v>
      </c>
      <c r="E271" s="18" t="s">
        <v>20</v>
      </c>
      <c r="F271" s="211">
        <v>0</v>
      </c>
      <c r="H271" s="33"/>
    </row>
    <row r="272" spans="2:8" s="1" customFormat="1" ht="16.8" customHeight="1" x14ac:dyDescent="0.2">
      <c r="B272" s="33"/>
      <c r="C272" s="210" t="s">
        <v>20</v>
      </c>
      <c r="D272" s="210" t="s">
        <v>3717</v>
      </c>
      <c r="E272" s="18" t="s">
        <v>20</v>
      </c>
      <c r="F272" s="211">
        <v>8.2080000000000002</v>
      </c>
      <c r="H272" s="33"/>
    </row>
    <row r="273" spans="2:8" s="1" customFormat="1" ht="16.8" customHeight="1" x14ac:dyDescent="0.2">
      <c r="B273" s="33"/>
      <c r="C273" s="210" t="s">
        <v>20</v>
      </c>
      <c r="D273" s="210" t="s">
        <v>3718</v>
      </c>
      <c r="E273" s="18" t="s">
        <v>20</v>
      </c>
      <c r="F273" s="211">
        <v>-0.96</v>
      </c>
      <c r="H273" s="33"/>
    </row>
    <row r="274" spans="2:8" s="1" customFormat="1" ht="16.8" customHeight="1" x14ac:dyDescent="0.2">
      <c r="B274" s="33"/>
      <c r="C274" s="210" t="s">
        <v>20</v>
      </c>
      <c r="D274" s="210" t="s">
        <v>605</v>
      </c>
      <c r="E274" s="18" t="s">
        <v>20</v>
      </c>
      <c r="F274" s="211">
        <v>0</v>
      </c>
      <c r="H274" s="33"/>
    </row>
    <row r="275" spans="2:8" s="1" customFormat="1" ht="16.8" customHeight="1" x14ac:dyDescent="0.2">
      <c r="B275" s="33"/>
      <c r="C275" s="210" t="s">
        <v>20</v>
      </c>
      <c r="D275" s="210" t="s">
        <v>855</v>
      </c>
      <c r="E275" s="18" t="s">
        <v>20</v>
      </c>
      <c r="F275" s="211">
        <v>10.77</v>
      </c>
      <c r="H275" s="33"/>
    </row>
    <row r="276" spans="2:8" s="1" customFormat="1" ht="16.8" customHeight="1" x14ac:dyDescent="0.2">
      <c r="B276" s="33"/>
      <c r="C276" s="210" t="s">
        <v>20</v>
      </c>
      <c r="D276" s="210" t="s">
        <v>860</v>
      </c>
      <c r="E276" s="18" t="s">
        <v>20</v>
      </c>
      <c r="F276" s="211">
        <v>0</v>
      </c>
      <c r="H276" s="33"/>
    </row>
    <row r="277" spans="2:8" s="1" customFormat="1" ht="16.8" customHeight="1" x14ac:dyDescent="0.2">
      <c r="B277" s="33"/>
      <c r="C277" s="210" t="s">
        <v>20</v>
      </c>
      <c r="D277" s="210" t="s">
        <v>2786</v>
      </c>
      <c r="E277" s="18" t="s">
        <v>20</v>
      </c>
      <c r="F277" s="211">
        <v>3</v>
      </c>
      <c r="H277" s="33"/>
    </row>
    <row r="278" spans="2:8" s="1" customFormat="1" ht="16.8" customHeight="1" x14ac:dyDescent="0.2">
      <c r="B278" s="33"/>
      <c r="C278" s="210" t="s">
        <v>20</v>
      </c>
      <c r="D278" s="210" t="s">
        <v>20</v>
      </c>
      <c r="E278" s="18" t="s">
        <v>20</v>
      </c>
      <c r="F278" s="211">
        <v>0</v>
      </c>
      <c r="H278" s="33"/>
    </row>
    <row r="279" spans="2:8" s="1" customFormat="1" ht="16.8" customHeight="1" x14ac:dyDescent="0.2">
      <c r="B279" s="33"/>
      <c r="C279" s="210" t="s">
        <v>20</v>
      </c>
      <c r="D279" s="210" t="s">
        <v>3719</v>
      </c>
      <c r="E279" s="18" t="s">
        <v>20</v>
      </c>
      <c r="F279" s="211">
        <v>0</v>
      </c>
      <c r="H279" s="33"/>
    </row>
    <row r="280" spans="2:8" s="1" customFormat="1" ht="16.8" customHeight="1" x14ac:dyDescent="0.2">
      <c r="B280" s="33"/>
      <c r="C280" s="210" t="s">
        <v>20</v>
      </c>
      <c r="D280" s="210" t="s">
        <v>833</v>
      </c>
      <c r="E280" s="18" t="s">
        <v>20</v>
      </c>
      <c r="F280" s="211">
        <v>0</v>
      </c>
      <c r="H280" s="33"/>
    </row>
    <row r="281" spans="2:8" s="1" customFormat="1" ht="16.8" customHeight="1" x14ac:dyDescent="0.2">
      <c r="B281" s="33"/>
      <c r="C281" s="210" t="s">
        <v>20</v>
      </c>
      <c r="D281" s="210" t="s">
        <v>3720</v>
      </c>
      <c r="E281" s="18" t="s">
        <v>20</v>
      </c>
      <c r="F281" s="211">
        <v>13.68</v>
      </c>
      <c r="H281" s="33"/>
    </row>
    <row r="282" spans="2:8" s="1" customFormat="1" ht="16.8" customHeight="1" x14ac:dyDescent="0.2">
      <c r="B282" s="33"/>
      <c r="C282" s="210" t="s">
        <v>20</v>
      </c>
      <c r="D282" s="210" t="s">
        <v>3721</v>
      </c>
      <c r="E282" s="18" t="s">
        <v>20</v>
      </c>
      <c r="F282" s="211">
        <v>1.8</v>
      </c>
      <c r="H282" s="33"/>
    </row>
    <row r="283" spans="2:8" s="1" customFormat="1" ht="16.8" customHeight="1" x14ac:dyDescent="0.2">
      <c r="B283" s="33"/>
      <c r="C283" s="210" t="s">
        <v>20</v>
      </c>
      <c r="D283" s="210" t="s">
        <v>854</v>
      </c>
      <c r="E283" s="18" t="s">
        <v>20</v>
      </c>
      <c r="F283" s="211">
        <v>-0.84</v>
      </c>
      <c r="H283" s="33"/>
    </row>
    <row r="284" spans="2:8" s="1" customFormat="1" ht="16.8" customHeight="1" x14ac:dyDescent="0.2">
      <c r="B284" s="33"/>
      <c r="C284" s="210" t="s">
        <v>20</v>
      </c>
      <c r="D284" s="210" t="s">
        <v>2243</v>
      </c>
      <c r="E284" s="18" t="s">
        <v>20</v>
      </c>
      <c r="F284" s="211">
        <v>0</v>
      </c>
      <c r="H284" s="33"/>
    </row>
    <row r="285" spans="2:8" s="1" customFormat="1" ht="16.8" customHeight="1" x14ac:dyDescent="0.2">
      <c r="B285" s="33"/>
      <c r="C285" s="210" t="s">
        <v>20</v>
      </c>
      <c r="D285" s="210" t="s">
        <v>856</v>
      </c>
      <c r="E285" s="18" t="s">
        <v>20</v>
      </c>
      <c r="F285" s="211">
        <v>5.0170000000000003</v>
      </c>
      <c r="H285" s="33"/>
    </row>
    <row r="286" spans="2:8" s="1" customFormat="1" ht="16.8" customHeight="1" x14ac:dyDescent="0.2">
      <c r="B286" s="33"/>
      <c r="C286" s="210" t="s">
        <v>20</v>
      </c>
      <c r="D286" s="210" t="s">
        <v>3722</v>
      </c>
      <c r="E286" s="18" t="s">
        <v>20</v>
      </c>
      <c r="F286" s="211">
        <v>1.7250000000000001</v>
      </c>
      <c r="H286" s="33"/>
    </row>
    <row r="287" spans="2:8" s="1" customFormat="1" ht="16.8" customHeight="1" x14ac:dyDescent="0.2">
      <c r="B287" s="33"/>
      <c r="C287" s="210" t="s">
        <v>20</v>
      </c>
      <c r="D287" s="210" t="s">
        <v>3723</v>
      </c>
      <c r="E287" s="18" t="s">
        <v>20</v>
      </c>
      <c r="F287" s="211">
        <v>1.0880000000000001</v>
      </c>
      <c r="H287" s="33"/>
    </row>
    <row r="288" spans="2:8" s="1" customFormat="1" ht="16.8" customHeight="1" x14ac:dyDescent="0.2">
      <c r="B288" s="33"/>
      <c r="C288" s="210" t="s">
        <v>20</v>
      </c>
      <c r="D288" s="210" t="s">
        <v>3724</v>
      </c>
      <c r="E288" s="18" t="s">
        <v>20</v>
      </c>
      <c r="F288" s="211">
        <v>5.52</v>
      </c>
      <c r="H288" s="33"/>
    </row>
    <row r="289" spans="2:8" s="1" customFormat="1" ht="16.8" customHeight="1" x14ac:dyDescent="0.2">
      <c r="B289" s="33"/>
      <c r="C289" s="210" t="s">
        <v>20</v>
      </c>
      <c r="D289" s="210" t="s">
        <v>854</v>
      </c>
      <c r="E289" s="18" t="s">
        <v>20</v>
      </c>
      <c r="F289" s="211">
        <v>-0.84</v>
      </c>
      <c r="H289" s="33"/>
    </row>
    <row r="290" spans="2:8" s="1" customFormat="1" ht="16.8" customHeight="1" x14ac:dyDescent="0.2">
      <c r="B290" s="33"/>
      <c r="C290" s="210" t="s">
        <v>20</v>
      </c>
      <c r="D290" s="210" t="s">
        <v>3725</v>
      </c>
      <c r="E290" s="18" t="s">
        <v>20</v>
      </c>
      <c r="F290" s="211">
        <v>6.2949999999999999</v>
      </c>
      <c r="H290" s="33"/>
    </row>
    <row r="291" spans="2:8" s="1" customFormat="1" ht="16.8" customHeight="1" x14ac:dyDescent="0.2">
      <c r="B291" s="33"/>
      <c r="C291" s="210" t="s">
        <v>20</v>
      </c>
      <c r="D291" s="210" t="s">
        <v>854</v>
      </c>
      <c r="E291" s="18" t="s">
        <v>20</v>
      </c>
      <c r="F291" s="211">
        <v>-0.84</v>
      </c>
      <c r="H291" s="33"/>
    </row>
    <row r="292" spans="2:8" s="1" customFormat="1" ht="16.8" customHeight="1" x14ac:dyDescent="0.2">
      <c r="B292" s="33"/>
      <c r="C292" s="210" t="s">
        <v>20</v>
      </c>
      <c r="D292" s="210" t="s">
        <v>2245</v>
      </c>
      <c r="E292" s="18" t="s">
        <v>20</v>
      </c>
      <c r="F292" s="211">
        <v>0</v>
      </c>
      <c r="H292" s="33"/>
    </row>
    <row r="293" spans="2:8" s="1" customFormat="1" ht="16.8" customHeight="1" x14ac:dyDescent="0.2">
      <c r="B293" s="33"/>
      <c r="C293" s="210" t="s">
        <v>20</v>
      </c>
      <c r="D293" s="210" t="s">
        <v>3726</v>
      </c>
      <c r="E293" s="18" t="s">
        <v>20</v>
      </c>
      <c r="F293" s="211">
        <v>4.5419999999999998</v>
      </c>
      <c r="H293" s="33"/>
    </row>
    <row r="294" spans="2:8" s="1" customFormat="1" ht="16.8" customHeight="1" x14ac:dyDescent="0.2">
      <c r="B294" s="33"/>
      <c r="C294" s="210" t="s">
        <v>20</v>
      </c>
      <c r="D294" s="210" t="s">
        <v>3727</v>
      </c>
      <c r="E294" s="18" t="s">
        <v>20</v>
      </c>
      <c r="F294" s="211">
        <v>5.4</v>
      </c>
      <c r="H294" s="33"/>
    </row>
    <row r="295" spans="2:8" s="1" customFormat="1" ht="16.8" customHeight="1" x14ac:dyDescent="0.2">
      <c r="B295" s="33"/>
      <c r="C295" s="210" t="s">
        <v>20</v>
      </c>
      <c r="D295" s="210" t="s">
        <v>3728</v>
      </c>
      <c r="E295" s="18" t="s">
        <v>20</v>
      </c>
      <c r="F295" s="211">
        <v>4.8</v>
      </c>
      <c r="H295" s="33"/>
    </row>
    <row r="296" spans="2:8" s="1" customFormat="1" ht="16.8" customHeight="1" x14ac:dyDescent="0.2">
      <c r="B296" s="33"/>
      <c r="C296" s="210" t="s">
        <v>20</v>
      </c>
      <c r="D296" s="210" t="s">
        <v>3729</v>
      </c>
      <c r="E296" s="18" t="s">
        <v>20</v>
      </c>
      <c r="F296" s="211">
        <v>4.92</v>
      </c>
      <c r="H296" s="33"/>
    </row>
    <row r="297" spans="2:8" s="1" customFormat="1" ht="16.8" customHeight="1" x14ac:dyDescent="0.2">
      <c r="B297" s="33"/>
      <c r="C297" s="210" t="s">
        <v>20</v>
      </c>
      <c r="D297" s="210" t="s">
        <v>3730</v>
      </c>
      <c r="E297" s="18" t="s">
        <v>20</v>
      </c>
      <c r="F297" s="211">
        <v>-2.52</v>
      </c>
      <c r="H297" s="33"/>
    </row>
    <row r="298" spans="2:8" s="1" customFormat="1" ht="16.8" customHeight="1" x14ac:dyDescent="0.2">
      <c r="B298" s="33"/>
      <c r="C298" s="210" t="s">
        <v>20</v>
      </c>
      <c r="D298" s="210" t="s">
        <v>860</v>
      </c>
      <c r="E298" s="18" t="s">
        <v>20</v>
      </c>
      <c r="F298" s="211">
        <v>0</v>
      </c>
      <c r="H298" s="33"/>
    </row>
    <row r="299" spans="2:8" s="1" customFormat="1" ht="16.8" customHeight="1" x14ac:dyDescent="0.2">
      <c r="B299" s="33"/>
      <c r="C299" s="210" t="s">
        <v>20</v>
      </c>
      <c r="D299" s="210" t="s">
        <v>2786</v>
      </c>
      <c r="E299" s="18" t="s">
        <v>20</v>
      </c>
      <c r="F299" s="211">
        <v>3</v>
      </c>
      <c r="H299" s="33"/>
    </row>
    <row r="300" spans="2:8" s="1" customFormat="1" ht="16.8" customHeight="1" x14ac:dyDescent="0.2">
      <c r="B300" s="33"/>
      <c r="C300" s="210" t="s">
        <v>1246</v>
      </c>
      <c r="D300" s="210" t="s">
        <v>207</v>
      </c>
      <c r="E300" s="18" t="s">
        <v>20</v>
      </c>
      <c r="F300" s="211">
        <v>82.045000000000002</v>
      </c>
      <c r="H300" s="33"/>
    </row>
    <row r="301" spans="2:8" s="1" customFormat="1" ht="16.8" customHeight="1" x14ac:dyDescent="0.2">
      <c r="B301" s="33"/>
      <c r="C301" s="212" t="s">
        <v>8903</v>
      </c>
      <c r="H301" s="33"/>
    </row>
    <row r="302" spans="2:8" s="1" customFormat="1" ht="16.8" customHeight="1" x14ac:dyDescent="0.2">
      <c r="B302" s="33"/>
      <c r="C302" s="210" t="s">
        <v>3713</v>
      </c>
      <c r="D302" s="210" t="s">
        <v>8942</v>
      </c>
      <c r="E302" s="18" t="s">
        <v>234</v>
      </c>
      <c r="F302" s="211">
        <v>82.045000000000002</v>
      </c>
      <c r="H302" s="33"/>
    </row>
    <row r="303" spans="2:8" s="1" customFormat="1" ht="16.8" customHeight="1" x14ac:dyDescent="0.2">
      <c r="B303" s="33"/>
      <c r="C303" s="210" t="s">
        <v>2397</v>
      </c>
      <c r="D303" s="210" t="s">
        <v>8943</v>
      </c>
      <c r="E303" s="18" t="s">
        <v>234</v>
      </c>
      <c r="F303" s="211">
        <v>445.51299999999998</v>
      </c>
      <c r="H303" s="33"/>
    </row>
    <row r="304" spans="2:8" s="1" customFormat="1" ht="16.8" customHeight="1" x14ac:dyDescent="0.2">
      <c r="B304" s="33"/>
      <c r="C304" s="210" t="s">
        <v>3703</v>
      </c>
      <c r="D304" s="210" t="s">
        <v>8944</v>
      </c>
      <c r="E304" s="18" t="s">
        <v>234</v>
      </c>
      <c r="F304" s="211">
        <v>82.045000000000002</v>
      </c>
      <c r="H304" s="33"/>
    </row>
    <row r="305" spans="2:8" s="1" customFormat="1" ht="16.8" customHeight="1" x14ac:dyDescent="0.2">
      <c r="B305" s="33"/>
      <c r="C305" s="210" t="s">
        <v>3708</v>
      </c>
      <c r="D305" s="210" t="s">
        <v>8945</v>
      </c>
      <c r="E305" s="18" t="s">
        <v>234</v>
      </c>
      <c r="F305" s="211">
        <v>82.045000000000002</v>
      </c>
      <c r="H305" s="33"/>
    </row>
    <row r="306" spans="2:8" s="1" customFormat="1" ht="16.8" customHeight="1" x14ac:dyDescent="0.2">
      <c r="B306" s="33"/>
      <c r="C306" s="206" t="s">
        <v>1248</v>
      </c>
      <c r="D306" s="207" t="s">
        <v>20</v>
      </c>
      <c r="E306" s="208" t="s">
        <v>20</v>
      </c>
      <c r="F306" s="209">
        <v>198.98599999999999</v>
      </c>
      <c r="H306" s="33"/>
    </row>
    <row r="307" spans="2:8" s="1" customFormat="1" ht="16.8" customHeight="1" x14ac:dyDescent="0.2">
      <c r="B307" s="33"/>
      <c r="C307" s="210" t="s">
        <v>20</v>
      </c>
      <c r="D307" s="210" t="s">
        <v>2573</v>
      </c>
      <c r="E307" s="18" t="s">
        <v>20</v>
      </c>
      <c r="F307" s="211">
        <v>0</v>
      </c>
      <c r="H307" s="33"/>
    </row>
    <row r="308" spans="2:8" s="1" customFormat="1" ht="16.8" customHeight="1" x14ac:dyDescent="0.2">
      <c r="B308" s="33"/>
      <c r="C308" s="210" t="s">
        <v>20</v>
      </c>
      <c r="D308" s="210" t="s">
        <v>3319</v>
      </c>
      <c r="E308" s="18" t="s">
        <v>20</v>
      </c>
      <c r="F308" s="211">
        <v>10.9</v>
      </c>
      <c r="H308" s="33"/>
    </row>
    <row r="309" spans="2:8" s="1" customFormat="1" ht="16.8" customHeight="1" x14ac:dyDescent="0.2">
      <c r="B309" s="33"/>
      <c r="C309" s="210" t="s">
        <v>20</v>
      </c>
      <c r="D309" s="210" t="s">
        <v>3320</v>
      </c>
      <c r="E309" s="18" t="s">
        <v>20</v>
      </c>
      <c r="F309" s="211">
        <v>-0.8</v>
      </c>
      <c r="H309" s="33"/>
    </row>
    <row r="310" spans="2:8" s="1" customFormat="1" ht="16.8" customHeight="1" x14ac:dyDescent="0.2">
      <c r="B310" s="33"/>
      <c r="C310" s="210" t="s">
        <v>20</v>
      </c>
      <c r="D310" s="210" t="s">
        <v>3321</v>
      </c>
      <c r="E310" s="18" t="s">
        <v>20</v>
      </c>
      <c r="F310" s="211">
        <v>-0.9</v>
      </c>
      <c r="H310" s="33"/>
    </row>
    <row r="311" spans="2:8" s="1" customFormat="1" ht="16.8" customHeight="1" x14ac:dyDescent="0.2">
      <c r="B311" s="33"/>
      <c r="C311" s="210" t="s">
        <v>20</v>
      </c>
      <c r="D311" s="210" t="s">
        <v>3322</v>
      </c>
      <c r="E311" s="18" t="s">
        <v>20</v>
      </c>
      <c r="F311" s="211">
        <v>10.6</v>
      </c>
      <c r="H311" s="33"/>
    </row>
    <row r="312" spans="2:8" s="1" customFormat="1" ht="16.8" customHeight="1" x14ac:dyDescent="0.2">
      <c r="B312" s="33"/>
      <c r="C312" s="210" t="s">
        <v>20</v>
      </c>
      <c r="D312" s="210" t="s">
        <v>3323</v>
      </c>
      <c r="E312" s="18" t="s">
        <v>20</v>
      </c>
      <c r="F312" s="211">
        <v>-1.28</v>
      </c>
      <c r="H312" s="33"/>
    </row>
    <row r="313" spans="2:8" s="1" customFormat="1" ht="16.8" customHeight="1" x14ac:dyDescent="0.2">
      <c r="B313" s="33"/>
      <c r="C313" s="210" t="s">
        <v>20</v>
      </c>
      <c r="D313" s="210" t="s">
        <v>2575</v>
      </c>
      <c r="E313" s="18" t="s">
        <v>20</v>
      </c>
      <c r="F313" s="211">
        <v>0</v>
      </c>
      <c r="H313" s="33"/>
    </row>
    <row r="314" spans="2:8" s="1" customFormat="1" ht="16.8" customHeight="1" x14ac:dyDescent="0.2">
      <c r="B314" s="33"/>
      <c r="C314" s="210" t="s">
        <v>20</v>
      </c>
      <c r="D314" s="210" t="s">
        <v>3324</v>
      </c>
      <c r="E314" s="18" t="s">
        <v>20</v>
      </c>
      <c r="F314" s="211">
        <v>13.43</v>
      </c>
      <c r="H314" s="33"/>
    </row>
    <row r="315" spans="2:8" s="1" customFormat="1" ht="16.8" customHeight="1" x14ac:dyDescent="0.2">
      <c r="B315" s="33"/>
      <c r="C315" s="210" t="s">
        <v>20</v>
      </c>
      <c r="D315" s="210" t="s">
        <v>3320</v>
      </c>
      <c r="E315" s="18" t="s">
        <v>20</v>
      </c>
      <c r="F315" s="211">
        <v>-0.8</v>
      </c>
      <c r="H315" s="33"/>
    </row>
    <row r="316" spans="2:8" s="1" customFormat="1" ht="16.8" customHeight="1" x14ac:dyDescent="0.2">
      <c r="B316" s="33"/>
      <c r="C316" s="210" t="s">
        <v>20</v>
      </c>
      <c r="D316" s="210" t="s">
        <v>2577</v>
      </c>
      <c r="E316" s="18" t="s">
        <v>20</v>
      </c>
      <c r="F316" s="211">
        <v>0</v>
      </c>
      <c r="H316" s="33"/>
    </row>
    <row r="317" spans="2:8" s="1" customFormat="1" ht="16.8" customHeight="1" x14ac:dyDescent="0.2">
      <c r="B317" s="33"/>
      <c r="C317" s="210" t="s">
        <v>20</v>
      </c>
      <c r="D317" s="210" t="s">
        <v>3325</v>
      </c>
      <c r="E317" s="18" t="s">
        <v>20</v>
      </c>
      <c r="F317" s="211">
        <v>33.22</v>
      </c>
      <c r="H317" s="33"/>
    </row>
    <row r="318" spans="2:8" s="1" customFormat="1" ht="16.8" customHeight="1" x14ac:dyDescent="0.2">
      <c r="B318" s="33"/>
      <c r="C318" s="210" t="s">
        <v>20</v>
      </c>
      <c r="D318" s="210" t="s">
        <v>3321</v>
      </c>
      <c r="E318" s="18" t="s">
        <v>20</v>
      </c>
      <c r="F318" s="211">
        <v>-0.9</v>
      </c>
      <c r="H318" s="33"/>
    </row>
    <row r="319" spans="2:8" s="1" customFormat="1" ht="16.8" customHeight="1" x14ac:dyDescent="0.2">
      <c r="B319" s="33"/>
      <c r="C319" s="210" t="s">
        <v>20</v>
      </c>
      <c r="D319" s="210" t="s">
        <v>3326</v>
      </c>
      <c r="E319" s="18" t="s">
        <v>20</v>
      </c>
      <c r="F319" s="211">
        <v>-1.6</v>
      </c>
      <c r="H319" s="33"/>
    </row>
    <row r="320" spans="2:8" s="1" customFormat="1" ht="16.8" customHeight="1" x14ac:dyDescent="0.2">
      <c r="B320" s="33"/>
      <c r="C320" s="210" t="s">
        <v>20</v>
      </c>
      <c r="D320" s="210" t="s">
        <v>2579</v>
      </c>
      <c r="E320" s="18" t="s">
        <v>20</v>
      </c>
      <c r="F320" s="211">
        <v>0</v>
      </c>
      <c r="H320" s="33"/>
    </row>
    <row r="321" spans="2:8" s="1" customFormat="1" ht="16.8" customHeight="1" x14ac:dyDescent="0.2">
      <c r="B321" s="33"/>
      <c r="C321" s="210" t="s">
        <v>20</v>
      </c>
      <c r="D321" s="210" t="s">
        <v>3327</v>
      </c>
      <c r="E321" s="18" t="s">
        <v>20</v>
      </c>
      <c r="F321" s="211">
        <v>19.3</v>
      </c>
      <c r="H321" s="33"/>
    </row>
    <row r="322" spans="2:8" s="1" customFormat="1" ht="16.8" customHeight="1" x14ac:dyDescent="0.2">
      <c r="B322" s="33"/>
      <c r="C322" s="210" t="s">
        <v>20</v>
      </c>
      <c r="D322" s="210" t="s">
        <v>3326</v>
      </c>
      <c r="E322" s="18" t="s">
        <v>20</v>
      </c>
      <c r="F322" s="211">
        <v>-1.6</v>
      </c>
      <c r="H322" s="33"/>
    </row>
    <row r="323" spans="2:8" s="1" customFormat="1" ht="16.8" customHeight="1" x14ac:dyDescent="0.2">
      <c r="B323" s="33"/>
      <c r="C323" s="210" t="s">
        <v>20</v>
      </c>
      <c r="D323" s="210" t="s">
        <v>2593</v>
      </c>
      <c r="E323" s="18" t="s">
        <v>20</v>
      </c>
      <c r="F323" s="211">
        <v>0</v>
      </c>
      <c r="H323" s="33"/>
    </row>
    <row r="324" spans="2:8" s="1" customFormat="1" ht="16.8" customHeight="1" x14ac:dyDescent="0.2">
      <c r="B324" s="33"/>
      <c r="C324" s="210" t="s">
        <v>20</v>
      </c>
      <c r="D324" s="210" t="s">
        <v>3328</v>
      </c>
      <c r="E324" s="18" t="s">
        <v>20</v>
      </c>
      <c r="F324" s="211">
        <v>29.071999999999999</v>
      </c>
      <c r="H324" s="33"/>
    </row>
    <row r="325" spans="2:8" s="1" customFormat="1" ht="16.8" customHeight="1" x14ac:dyDescent="0.2">
      <c r="B325" s="33"/>
      <c r="C325" s="210" t="s">
        <v>20</v>
      </c>
      <c r="D325" s="210" t="s">
        <v>3329</v>
      </c>
      <c r="E325" s="18" t="s">
        <v>20</v>
      </c>
      <c r="F325" s="211">
        <v>-1.1000000000000001</v>
      </c>
      <c r="H325" s="33"/>
    </row>
    <row r="326" spans="2:8" s="1" customFormat="1" ht="16.8" customHeight="1" x14ac:dyDescent="0.2">
      <c r="B326" s="33"/>
      <c r="C326" s="210" t="s">
        <v>20</v>
      </c>
      <c r="D326" s="210" t="s">
        <v>3330</v>
      </c>
      <c r="E326" s="18" t="s">
        <v>20</v>
      </c>
      <c r="F326" s="211">
        <v>-1.5</v>
      </c>
      <c r="H326" s="33"/>
    </row>
    <row r="327" spans="2:8" s="1" customFormat="1" ht="16.8" customHeight="1" x14ac:dyDescent="0.2">
      <c r="B327" s="33"/>
      <c r="C327" s="210" t="s">
        <v>20</v>
      </c>
      <c r="D327" s="210" t="s">
        <v>819</v>
      </c>
      <c r="E327" s="18" t="s">
        <v>20</v>
      </c>
      <c r="F327" s="211">
        <v>0</v>
      </c>
      <c r="H327" s="33"/>
    </row>
    <row r="328" spans="2:8" s="1" customFormat="1" ht="16.8" customHeight="1" x14ac:dyDescent="0.2">
      <c r="B328" s="33"/>
      <c r="C328" s="210" t="s">
        <v>20</v>
      </c>
      <c r="D328" s="210" t="s">
        <v>3331</v>
      </c>
      <c r="E328" s="18" t="s">
        <v>20</v>
      </c>
      <c r="F328" s="211">
        <v>17.2</v>
      </c>
      <c r="H328" s="33"/>
    </row>
    <row r="329" spans="2:8" s="1" customFormat="1" ht="16.8" customHeight="1" x14ac:dyDescent="0.2">
      <c r="B329" s="33"/>
      <c r="C329" s="210" t="s">
        <v>20</v>
      </c>
      <c r="D329" s="210" t="s">
        <v>2669</v>
      </c>
      <c r="E329" s="18" t="s">
        <v>20</v>
      </c>
      <c r="F329" s="211">
        <v>-0.7</v>
      </c>
      <c r="H329" s="33"/>
    </row>
    <row r="330" spans="2:8" s="1" customFormat="1" ht="16.8" customHeight="1" x14ac:dyDescent="0.2">
      <c r="B330" s="33"/>
      <c r="C330" s="210" t="s">
        <v>20</v>
      </c>
      <c r="D330" s="210" t="s">
        <v>821</v>
      </c>
      <c r="E330" s="18" t="s">
        <v>20</v>
      </c>
      <c r="F330" s="211">
        <v>0</v>
      </c>
      <c r="H330" s="33"/>
    </row>
    <row r="331" spans="2:8" s="1" customFormat="1" ht="16.8" customHeight="1" x14ac:dyDescent="0.2">
      <c r="B331" s="33"/>
      <c r="C331" s="210" t="s">
        <v>20</v>
      </c>
      <c r="D331" s="210" t="s">
        <v>3332</v>
      </c>
      <c r="E331" s="18" t="s">
        <v>20</v>
      </c>
      <c r="F331" s="211">
        <v>5.8</v>
      </c>
      <c r="H331" s="33"/>
    </row>
    <row r="332" spans="2:8" s="1" customFormat="1" ht="16.8" customHeight="1" x14ac:dyDescent="0.2">
      <c r="B332" s="33"/>
      <c r="C332" s="210" t="s">
        <v>20</v>
      </c>
      <c r="D332" s="210" t="s">
        <v>3333</v>
      </c>
      <c r="E332" s="18" t="s">
        <v>20</v>
      </c>
      <c r="F332" s="211">
        <v>-2.1</v>
      </c>
      <c r="H332" s="33"/>
    </row>
    <row r="333" spans="2:8" s="1" customFormat="1" ht="16.8" customHeight="1" x14ac:dyDescent="0.2">
      <c r="B333" s="33"/>
      <c r="C333" s="210" t="s">
        <v>20</v>
      </c>
      <c r="D333" s="210" t="s">
        <v>827</v>
      </c>
      <c r="E333" s="18" t="s">
        <v>20</v>
      </c>
      <c r="F333" s="211">
        <v>0</v>
      </c>
      <c r="H333" s="33"/>
    </row>
    <row r="334" spans="2:8" s="1" customFormat="1" ht="16.8" customHeight="1" x14ac:dyDescent="0.2">
      <c r="B334" s="33"/>
      <c r="C334" s="210" t="s">
        <v>20</v>
      </c>
      <c r="D334" s="210" t="s">
        <v>3334</v>
      </c>
      <c r="E334" s="18" t="s">
        <v>20</v>
      </c>
      <c r="F334" s="211">
        <v>22</v>
      </c>
      <c r="H334" s="33"/>
    </row>
    <row r="335" spans="2:8" s="1" customFormat="1" ht="16.8" customHeight="1" x14ac:dyDescent="0.2">
      <c r="B335" s="33"/>
      <c r="C335" s="210" t="s">
        <v>20</v>
      </c>
      <c r="D335" s="210" t="s">
        <v>3320</v>
      </c>
      <c r="E335" s="18" t="s">
        <v>20</v>
      </c>
      <c r="F335" s="211">
        <v>-0.8</v>
      </c>
      <c r="H335" s="33"/>
    </row>
    <row r="336" spans="2:8" s="1" customFormat="1" ht="16.8" customHeight="1" x14ac:dyDescent="0.2">
      <c r="B336" s="33"/>
      <c r="C336" s="210" t="s">
        <v>20</v>
      </c>
      <c r="D336" s="210" t="s">
        <v>3321</v>
      </c>
      <c r="E336" s="18" t="s">
        <v>20</v>
      </c>
      <c r="F336" s="211">
        <v>-0.9</v>
      </c>
      <c r="H336" s="33"/>
    </row>
    <row r="337" spans="2:8" s="1" customFormat="1" ht="16.8" customHeight="1" x14ac:dyDescent="0.2">
      <c r="B337" s="33"/>
      <c r="C337" s="210" t="s">
        <v>20</v>
      </c>
      <c r="D337" s="210" t="s">
        <v>2225</v>
      </c>
      <c r="E337" s="18" t="s">
        <v>20</v>
      </c>
      <c r="F337" s="211">
        <v>0</v>
      </c>
      <c r="H337" s="33"/>
    </row>
    <row r="338" spans="2:8" s="1" customFormat="1" ht="16.8" customHeight="1" x14ac:dyDescent="0.2">
      <c r="B338" s="33"/>
      <c r="C338" s="210" t="s">
        <v>20</v>
      </c>
      <c r="D338" s="210" t="s">
        <v>3335</v>
      </c>
      <c r="E338" s="18" t="s">
        <v>20</v>
      </c>
      <c r="F338" s="211">
        <v>15.7</v>
      </c>
      <c r="H338" s="33"/>
    </row>
    <row r="339" spans="2:8" s="1" customFormat="1" ht="16.8" customHeight="1" x14ac:dyDescent="0.2">
      <c r="B339" s="33"/>
      <c r="C339" s="210" t="s">
        <v>20</v>
      </c>
      <c r="D339" s="210" t="s">
        <v>3321</v>
      </c>
      <c r="E339" s="18" t="s">
        <v>20</v>
      </c>
      <c r="F339" s="211">
        <v>-0.9</v>
      </c>
      <c r="H339" s="33"/>
    </row>
    <row r="340" spans="2:8" s="1" customFormat="1" ht="16.8" customHeight="1" x14ac:dyDescent="0.2">
      <c r="B340" s="33"/>
      <c r="C340" s="210" t="s">
        <v>20</v>
      </c>
      <c r="D340" s="210" t="s">
        <v>831</v>
      </c>
      <c r="E340" s="18" t="s">
        <v>20</v>
      </c>
      <c r="F340" s="211">
        <v>0</v>
      </c>
      <c r="H340" s="33"/>
    </row>
    <row r="341" spans="2:8" s="1" customFormat="1" ht="16.8" customHeight="1" x14ac:dyDescent="0.2">
      <c r="B341" s="33"/>
      <c r="C341" s="210" t="s">
        <v>20</v>
      </c>
      <c r="D341" s="210" t="s">
        <v>3336</v>
      </c>
      <c r="E341" s="18" t="s">
        <v>20</v>
      </c>
      <c r="F341" s="211">
        <v>5.6440000000000001</v>
      </c>
      <c r="H341" s="33"/>
    </row>
    <row r="342" spans="2:8" s="1" customFormat="1" ht="16.8" customHeight="1" x14ac:dyDescent="0.2">
      <c r="B342" s="33"/>
      <c r="C342" s="210" t="s">
        <v>20</v>
      </c>
      <c r="D342" s="210" t="s">
        <v>3320</v>
      </c>
      <c r="E342" s="18" t="s">
        <v>20</v>
      </c>
      <c r="F342" s="211">
        <v>-0.8</v>
      </c>
      <c r="H342" s="33"/>
    </row>
    <row r="343" spans="2:8" s="1" customFormat="1" ht="16.8" customHeight="1" x14ac:dyDescent="0.2">
      <c r="B343" s="33"/>
      <c r="C343" s="210" t="s">
        <v>20</v>
      </c>
      <c r="D343" s="210" t="s">
        <v>835</v>
      </c>
      <c r="E343" s="18" t="s">
        <v>20</v>
      </c>
      <c r="F343" s="211">
        <v>0</v>
      </c>
      <c r="H343" s="33"/>
    </row>
    <row r="344" spans="2:8" s="1" customFormat="1" ht="16.8" customHeight="1" x14ac:dyDescent="0.2">
      <c r="B344" s="33"/>
      <c r="C344" s="210" t="s">
        <v>20</v>
      </c>
      <c r="D344" s="210" t="s">
        <v>3337</v>
      </c>
      <c r="E344" s="18" t="s">
        <v>20</v>
      </c>
      <c r="F344" s="211">
        <v>8.1999999999999993</v>
      </c>
      <c r="H344" s="33"/>
    </row>
    <row r="345" spans="2:8" s="1" customFormat="1" ht="16.8" customHeight="1" x14ac:dyDescent="0.2">
      <c r="B345" s="33"/>
      <c r="C345" s="210" t="s">
        <v>20</v>
      </c>
      <c r="D345" s="210" t="s">
        <v>3338</v>
      </c>
      <c r="E345" s="18" t="s">
        <v>20</v>
      </c>
      <c r="F345" s="211">
        <v>-3.2</v>
      </c>
      <c r="H345" s="33"/>
    </row>
    <row r="346" spans="2:8" s="1" customFormat="1" ht="16.8" customHeight="1" x14ac:dyDescent="0.2">
      <c r="B346" s="33"/>
      <c r="C346" s="210" t="s">
        <v>20</v>
      </c>
      <c r="D346" s="210" t="s">
        <v>837</v>
      </c>
      <c r="E346" s="18" t="s">
        <v>20</v>
      </c>
      <c r="F346" s="211">
        <v>0</v>
      </c>
      <c r="H346" s="33"/>
    </row>
    <row r="347" spans="2:8" s="1" customFormat="1" ht="16.8" customHeight="1" x14ac:dyDescent="0.2">
      <c r="B347" s="33"/>
      <c r="C347" s="210" t="s">
        <v>20</v>
      </c>
      <c r="D347" s="210" t="s">
        <v>3339</v>
      </c>
      <c r="E347" s="18" t="s">
        <v>20</v>
      </c>
      <c r="F347" s="211">
        <v>13.5</v>
      </c>
      <c r="H347" s="33"/>
    </row>
    <row r="348" spans="2:8" s="1" customFormat="1" ht="16.8" customHeight="1" x14ac:dyDescent="0.2">
      <c r="B348" s="33"/>
      <c r="C348" s="210" t="s">
        <v>20</v>
      </c>
      <c r="D348" s="210" t="s">
        <v>3340</v>
      </c>
      <c r="E348" s="18" t="s">
        <v>20</v>
      </c>
      <c r="F348" s="211">
        <v>-1.6</v>
      </c>
      <c r="H348" s="33"/>
    </row>
    <row r="349" spans="2:8" s="1" customFormat="1" ht="16.8" customHeight="1" x14ac:dyDescent="0.2">
      <c r="B349" s="33"/>
      <c r="C349" s="210" t="s">
        <v>20</v>
      </c>
      <c r="D349" s="210" t="s">
        <v>839</v>
      </c>
      <c r="E349" s="18" t="s">
        <v>20</v>
      </c>
      <c r="F349" s="211">
        <v>0</v>
      </c>
      <c r="H349" s="33"/>
    </row>
    <row r="350" spans="2:8" s="1" customFormat="1" ht="16.8" customHeight="1" x14ac:dyDescent="0.2">
      <c r="B350" s="33"/>
      <c r="C350" s="210" t="s">
        <v>20</v>
      </c>
      <c r="D350" s="210" t="s">
        <v>3341</v>
      </c>
      <c r="E350" s="18" t="s">
        <v>20</v>
      </c>
      <c r="F350" s="211">
        <v>16.7</v>
      </c>
      <c r="H350" s="33"/>
    </row>
    <row r="351" spans="2:8" s="1" customFormat="1" ht="16.8" customHeight="1" x14ac:dyDescent="0.2">
      <c r="B351" s="33"/>
      <c r="C351" s="210" t="s">
        <v>20</v>
      </c>
      <c r="D351" s="210" t="s">
        <v>3320</v>
      </c>
      <c r="E351" s="18" t="s">
        <v>20</v>
      </c>
      <c r="F351" s="211">
        <v>-0.8</v>
      </c>
      <c r="H351" s="33"/>
    </row>
    <row r="352" spans="2:8" s="1" customFormat="1" ht="16.8" customHeight="1" x14ac:dyDescent="0.2">
      <c r="B352" s="33"/>
      <c r="C352" s="210" t="s">
        <v>1248</v>
      </c>
      <c r="D352" s="210" t="s">
        <v>207</v>
      </c>
      <c r="E352" s="18" t="s">
        <v>20</v>
      </c>
      <c r="F352" s="211">
        <v>198.98599999999999</v>
      </c>
      <c r="H352" s="33"/>
    </row>
    <row r="353" spans="2:8" s="1" customFormat="1" ht="16.8" customHeight="1" x14ac:dyDescent="0.2">
      <c r="B353" s="33"/>
      <c r="C353" s="212" t="s">
        <v>8903</v>
      </c>
      <c r="H353" s="33"/>
    </row>
    <row r="354" spans="2:8" s="1" customFormat="1" ht="16.8" customHeight="1" x14ac:dyDescent="0.2">
      <c r="B354" s="33"/>
      <c r="C354" s="210" t="s">
        <v>3315</v>
      </c>
      <c r="D354" s="210" t="s">
        <v>8946</v>
      </c>
      <c r="E354" s="18" t="s">
        <v>269</v>
      </c>
      <c r="F354" s="211">
        <v>198.98599999999999</v>
      </c>
      <c r="H354" s="33"/>
    </row>
    <row r="355" spans="2:8" s="1" customFormat="1" ht="16.8" customHeight="1" x14ac:dyDescent="0.2">
      <c r="B355" s="33"/>
      <c r="C355" s="210" t="s">
        <v>3280</v>
      </c>
      <c r="D355" s="210" t="s">
        <v>8947</v>
      </c>
      <c r="E355" s="18" t="s">
        <v>234</v>
      </c>
      <c r="F355" s="211">
        <v>339.70800000000003</v>
      </c>
      <c r="H355" s="33"/>
    </row>
    <row r="356" spans="2:8" s="1" customFormat="1" ht="16.8" customHeight="1" x14ac:dyDescent="0.2">
      <c r="B356" s="33"/>
      <c r="C356" s="210" t="s">
        <v>3289</v>
      </c>
      <c r="D356" s="210" t="s">
        <v>8948</v>
      </c>
      <c r="E356" s="18" t="s">
        <v>234</v>
      </c>
      <c r="F356" s="211">
        <v>644.36599999999999</v>
      </c>
      <c r="H356" s="33"/>
    </row>
    <row r="357" spans="2:8" s="1" customFormat="1" ht="16.8" customHeight="1" x14ac:dyDescent="0.2">
      <c r="B357" s="33"/>
      <c r="C357" s="206" t="s">
        <v>1250</v>
      </c>
      <c r="D357" s="207" t="s">
        <v>20</v>
      </c>
      <c r="E357" s="208" t="s">
        <v>20</v>
      </c>
      <c r="F357" s="209">
        <v>1584.2</v>
      </c>
      <c r="H357" s="33"/>
    </row>
    <row r="358" spans="2:8" s="1" customFormat="1" ht="16.8" customHeight="1" x14ac:dyDescent="0.2">
      <c r="B358" s="33"/>
      <c r="C358" s="210" t="s">
        <v>20</v>
      </c>
      <c r="D358" s="210" t="s">
        <v>2696</v>
      </c>
      <c r="E358" s="18" t="s">
        <v>20</v>
      </c>
      <c r="F358" s="211">
        <v>0</v>
      </c>
      <c r="H358" s="33"/>
    </row>
    <row r="359" spans="2:8" s="1" customFormat="1" ht="16.8" customHeight="1" x14ac:dyDescent="0.2">
      <c r="B359" s="33"/>
      <c r="C359" s="210" t="s">
        <v>20</v>
      </c>
      <c r="D359" s="210" t="s">
        <v>2697</v>
      </c>
      <c r="E359" s="18" t="s">
        <v>20</v>
      </c>
      <c r="F359" s="211">
        <v>1584.2</v>
      </c>
      <c r="H359" s="33"/>
    </row>
    <row r="360" spans="2:8" s="1" customFormat="1" ht="16.8" customHeight="1" x14ac:dyDescent="0.2">
      <c r="B360" s="33"/>
      <c r="C360" s="210" t="s">
        <v>1250</v>
      </c>
      <c r="D360" s="210" t="s">
        <v>335</v>
      </c>
      <c r="E360" s="18" t="s">
        <v>20</v>
      </c>
      <c r="F360" s="211">
        <v>1584.2</v>
      </c>
      <c r="H360" s="33"/>
    </row>
    <row r="361" spans="2:8" s="1" customFormat="1" ht="16.8" customHeight="1" x14ac:dyDescent="0.2">
      <c r="B361" s="33"/>
      <c r="C361" s="212" t="s">
        <v>8903</v>
      </c>
      <c r="H361" s="33"/>
    </row>
    <row r="362" spans="2:8" s="1" customFormat="1" ht="16.8" customHeight="1" x14ac:dyDescent="0.2">
      <c r="B362" s="33"/>
      <c r="C362" s="210" t="s">
        <v>2692</v>
      </c>
      <c r="D362" s="210" t="s">
        <v>8949</v>
      </c>
      <c r="E362" s="18" t="s">
        <v>197</v>
      </c>
      <c r="F362" s="211">
        <v>1584.2</v>
      </c>
      <c r="H362" s="33"/>
    </row>
    <row r="363" spans="2:8" s="1" customFormat="1" ht="16.8" customHeight="1" x14ac:dyDescent="0.2">
      <c r="B363" s="33"/>
      <c r="C363" s="210" t="s">
        <v>2699</v>
      </c>
      <c r="D363" s="210" t="s">
        <v>8950</v>
      </c>
      <c r="E363" s="18" t="s">
        <v>197</v>
      </c>
      <c r="F363" s="211">
        <v>66536.399999999994</v>
      </c>
      <c r="H363" s="33"/>
    </row>
    <row r="364" spans="2:8" s="1" customFormat="1" ht="16.8" customHeight="1" x14ac:dyDescent="0.2">
      <c r="B364" s="33"/>
      <c r="C364" s="210" t="s">
        <v>2705</v>
      </c>
      <c r="D364" s="210" t="s">
        <v>8951</v>
      </c>
      <c r="E364" s="18" t="s">
        <v>197</v>
      </c>
      <c r="F364" s="211">
        <v>1584.2</v>
      </c>
      <c r="H364" s="33"/>
    </row>
    <row r="365" spans="2:8" s="1" customFormat="1" ht="16.8" customHeight="1" x14ac:dyDescent="0.2">
      <c r="B365" s="33"/>
      <c r="C365" s="206" t="s">
        <v>1252</v>
      </c>
      <c r="D365" s="207" t="s">
        <v>20</v>
      </c>
      <c r="E365" s="208" t="s">
        <v>20</v>
      </c>
      <c r="F365" s="209">
        <v>832.505</v>
      </c>
      <c r="H365" s="33"/>
    </row>
    <row r="366" spans="2:8" s="1" customFormat="1" ht="16.8" customHeight="1" x14ac:dyDescent="0.2">
      <c r="B366" s="33"/>
      <c r="C366" s="210" t="s">
        <v>20</v>
      </c>
      <c r="D366" s="210" t="s">
        <v>3198</v>
      </c>
      <c r="E366" s="18" t="s">
        <v>20</v>
      </c>
      <c r="F366" s="211">
        <v>0</v>
      </c>
      <c r="H366" s="33"/>
    </row>
    <row r="367" spans="2:8" s="1" customFormat="1" ht="16.8" customHeight="1" x14ac:dyDescent="0.2">
      <c r="B367" s="33"/>
      <c r="C367" s="210" t="s">
        <v>20</v>
      </c>
      <c r="D367" s="210" t="s">
        <v>3879</v>
      </c>
      <c r="E367" s="18" t="s">
        <v>20</v>
      </c>
      <c r="F367" s="211">
        <v>0</v>
      </c>
      <c r="H367" s="33"/>
    </row>
    <row r="368" spans="2:8" s="1" customFormat="1" ht="16.8" customHeight="1" x14ac:dyDescent="0.2">
      <c r="B368" s="33"/>
      <c r="C368" s="210" t="s">
        <v>20</v>
      </c>
      <c r="D368" s="210" t="s">
        <v>821</v>
      </c>
      <c r="E368" s="18" t="s">
        <v>20</v>
      </c>
      <c r="F368" s="211">
        <v>0</v>
      </c>
      <c r="H368" s="33"/>
    </row>
    <row r="369" spans="2:8" s="1" customFormat="1" ht="16.8" customHeight="1" x14ac:dyDescent="0.2">
      <c r="B369" s="33"/>
      <c r="C369" s="210" t="s">
        <v>20</v>
      </c>
      <c r="D369" s="210" t="s">
        <v>822</v>
      </c>
      <c r="E369" s="18" t="s">
        <v>20</v>
      </c>
      <c r="F369" s="211">
        <v>1.84</v>
      </c>
      <c r="H369" s="33"/>
    </row>
    <row r="370" spans="2:8" s="1" customFormat="1" ht="16.8" customHeight="1" x14ac:dyDescent="0.2">
      <c r="B370" s="33"/>
      <c r="C370" s="210" t="s">
        <v>20</v>
      </c>
      <c r="D370" s="210" t="s">
        <v>2225</v>
      </c>
      <c r="E370" s="18" t="s">
        <v>20</v>
      </c>
      <c r="F370" s="211">
        <v>0</v>
      </c>
      <c r="H370" s="33"/>
    </row>
    <row r="371" spans="2:8" s="1" customFormat="1" ht="16.8" customHeight="1" x14ac:dyDescent="0.2">
      <c r="B371" s="33"/>
      <c r="C371" s="210" t="s">
        <v>20</v>
      </c>
      <c r="D371" s="210" t="s">
        <v>2226</v>
      </c>
      <c r="E371" s="18" t="s">
        <v>20</v>
      </c>
      <c r="F371" s="211">
        <v>13.43</v>
      </c>
      <c r="H371" s="33"/>
    </row>
    <row r="372" spans="2:8" s="1" customFormat="1" ht="16.8" customHeight="1" x14ac:dyDescent="0.2">
      <c r="B372" s="33"/>
      <c r="C372" s="210" t="s">
        <v>20</v>
      </c>
      <c r="D372" s="210" t="s">
        <v>829</v>
      </c>
      <c r="E372" s="18" t="s">
        <v>20</v>
      </c>
      <c r="F372" s="211">
        <v>0</v>
      </c>
      <c r="H372" s="33"/>
    </row>
    <row r="373" spans="2:8" s="1" customFormat="1" ht="16.8" customHeight="1" x14ac:dyDescent="0.2">
      <c r="B373" s="33"/>
      <c r="C373" s="210" t="s">
        <v>20</v>
      </c>
      <c r="D373" s="210" t="s">
        <v>830</v>
      </c>
      <c r="E373" s="18" t="s">
        <v>20</v>
      </c>
      <c r="F373" s="211">
        <v>4.2</v>
      </c>
      <c r="H373" s="33"/>
    </row>
    <row r="374" spans="2:8" s="1" customFormat="1" ht="16.8" customHeight="1" x14ac:dyDescent="0.2">
      <c r="B374" s="33"/>
      <c r="C374" s="210" t="s">
        <v>20</v>
      </c>
      <c r="D374" s="210" t="s">
        <v>2336</v>
      </c>
      <c r="E374" s="18" t="s">
        <v>20</v>
      </c>
      <c r="F374" s="211">
        <v>0</v>
      </c>
      <c r="H374" s="33"/>
    </row>
    <row r="375" spans="2:8" s="1" customFormat="1" ht="16.8" customHeight="1" x14ac:dyDescent="0.2">
      <c r="B375" s="33"/>
      <c r="C375" s="210" t="s">
        <v>20</v>
      </c>
      <c r="D375" s="210" t="s">
        <v>3880</v>
      </c>
      <c r="E375" s="18" t="s">
        <v>20</v>
      </c>
      <c r="F375" s="211">
        <v>25.28</v>
      </c>
      <c r="H375" s="33"/>
    </row>
    <row r="376" spans="2:8" s="1" customFormat="1" ht="16.8" customHeight="1" x14ac:dyDescent="0.2">
      <c r="B376" s="33"/>
      <c r="C376" s="210" t="s">
        <v>20</v>
      </c>
      <c r="D376" s="210" t="s">
        <v>2345</v>
      </c>
      <c r="E376" s="18" t="s">
        <v>20</v>
      </c>
      <c r="F376" s="211">
        <v>0</v>
      </c>
      <c r="H376" s="33"/>
    </row>
    <row r="377" spans="2:8" s="1" customFormat="1" ht="16.8" customHeight="1" x14ac:dyDescent="0.2">
      <c r="B377" s="33"/>
      <c r="C377" s="210" t="s">
        <v>20</v>
      </c>
      <c r="D377" s="210" t="s">
        <v>2806</v>
      </c>
      <c r="E377" s="18" t="s">
        <v>20</v>
      </c>
      <c r="F377" s="211">
        <v>63.45</v>
      </c>
      <c r="H377" s="33"/>
    </row>
    <row r="378" spans="2:8" s="1" customFormat="1" ht="16.8" customHeight="1" x14ac:dyDescent="0.2">
      <c r="B378" s="33"/>
      <c r="C378" s="210" t="s">
        <v>20</v>
      </c>
      <c r="D378" s="210" t="s">
        <v>2354</v>
      </c>
      <c r="E378" s="18" t="s">
        <v>20</v>
      </c>
      <c r="F378" s="211">
        <v>0</v>
      </c>
      <c r="H378" s="33"/>
    </row>
    <row r="379" spans="2:8" s="1" customFormat="1" ht="16.8" customHeight="1" x14ac:dyDescent="0.2">
      <c r="B379" s="33"/>
      <c r="C379" s="210" t="s">
        <v>20</v>
      </c>
      <c r="D379" s="210" t="s">
        <v>2781</v>
      </c>
      <c r="E379" s="18" t="s">
        <v>20</v>
      </c>
      <c r="F379" s="211">
        <v>3.69</v>
      </c>
      <c r="H379" s="33"/>
    </row>
    <row r="380" spans="2:8" s="1" customFormat="1" ht="16.8" customHeight="1" x14ac:dyDescent="0.2">
      <c r="B380" s="33"/>
      <c r="C380" s="210" t="s">
        <v>20</v>
      </c>
      <c r="D380" s="210" t="s">
        <v>2357</v>
      </c>
      <c r="E380" s="18" t="s">
        <v>20</v>
      </c>
      <c r="F380" s="211">
        <v>0</v>
      </c>
      <c r="H380" s="33"/>
    </row>
    <row r="381" spans="2:8" s="1" customFormat="1" ht="16.8" customHeight="1" x14ac:dyDescent="0.2">
      <c r="B381" s="33"/>
      <c r="C381" s="210" t="s">
        <v>20</v>
      </c>
      <c r="D381" s="210" t="s">
        <v>2782</v>
      </c>
      <c r="E381" s="18" t="s">
        <v>20</v>
      </c>
      <c r="F381" s="211">
        <v>3.62</v>
      </c>
      <c r="H381" s="33"/>
    </row>
    <row r="382" spans="2:8" s="1" customFormat="1" ht="16.8" customHeight="1" x14ac:dyDescent="0.2">
      <c r="B382" s="33"/>
      <c r="C382" s="210" t="s">
        <v>20</v>
      </c>
      <c r="D382" s="210" t="s">
        <v>2359</v>
      </c>
      <c r="E382" s="18" t="s">
        <v>20</v>
      </c>
      <c r="F382" s="211">
        <v>0</v>
      </c>
      <c r="H382" s="33"/>
    </row>
    <row r="383" spans="2:8" s="1" customFormat="1" ht="16.8" customHeight="1" x14ac:dyDescent="0.2">
      <c r="B383" s="33"/>
      <c r="C383" s="210" t="s">
        <v>20</v>
      </c>
      <c r="D383" s="210" t="s">
        <v>2783</v>
      </c>
      <c r="E383" s="18" t="s">
        <v>20</v>
      </c>
      <c r="F383" s="211">
        <v>3.9</v>
      </c>
      <c r="H383" s="33"/>
    </row>
    <row r="384" spans="2:8" s="1" customFormat="1" ht="16.8" customHeight="1" x14ac:dyDescent="0.2">
      <c r="B384" s="33"/>
      <c r="C384" s="210" t="s">
        <v>20</v>
      </c>
      <c r="D384" s="210" t="s">
        <v>831</v>
      </c>
      <c r="E384" s="18" t="s">
        <v>20</v>
      </c>
      <c r="F384" s="211">
        <v>0</v>
      </c>
      <c r="H384" s="33"/>
    </row>
    <row r="385" spans="2:8" s="1" customFormat="1" ht="16.8" customHeight="1" x14ac:dyDescent="0.2">
      <c r="B385" s="33"/>
      <c r="C385" s="210" t="s">
        <v>20</v>
      </c>
      <c r="D385" s="210" t="s">
        <v>832</v>
      </c>
      <c r="E385" s="18" t="s">
        <v>20</v>
      </c>
      <c r="F385" s="211">
        <v>1.82</v>
      </c>
      <c r="H385" s="33"/>
    </row>
    <row r="386" spans="2:8" s="1" customFormat="1" ht="16.8" customHeight="1" x14ac:dyDescent="0.2">
      <c r="B386" s="33"/>
      <c r="C386" s="210" t="s">
        <v>20</v>
      </c>
      <c r="D386" s="210" t="s">
        <v>833</v>
      </c>
      <c r="E386" s="18" t="s">
        <v>20</v>
      </c>
      <c r="F386" s="211">
        <v>0</v>
      </c>
      <c r="H386" s="33"/>
    </row>
    <row r="387" spans="2:8" s="1" customFormat="1" ht="16.8" customHeight="1" x14ac:dyDescent="0.2">
      <c r="B387" s="33"/>
      <c r="C387" s="210" t="s">
        <v>20</v>
      </c>
      <c r="D387" s="210" t="s">
        <v>834</v>
      </c>
      <c r="E387" s="18" t="s">
        <v>20</v>
      </c>
      <c r="F387" s="211">
        <v>5.91</v>
      </c>
      <c r="H387" s="33"/>
    </row>
    <row r="388" spans="2:8" s="1" customFormat="1" ht="16.8" customHeight="1" x14ac:dyDescent="0.2">
      <c r="B388" s="33"/>
      <c r="C388" s="210" t="s">
        <v>20</v>
      </c>
      <c r="D388" s="210" t="s">
        <v>3881</v>
      </c>
      <c r="E388" s="18" t="s">
        <v>20</v>
      </c>
      <c r="F388" s="211">
        <v>0</v>
      </c>
      <c r="H388" s="33"/>
    </row>
    <row r="389" spans="2:8" s="1" customFormat="1" ht="16.8" customHeight="1" x14ac:dyDescent="0.2">
      <c r="B389" s="33"/>
      <c r="C389" s="210" t="s">
        <v>20</v>
      </c>
      <c r="D389" s="210" t="s">
        <v>20</v>
      </c>
      <c r="E389" s="18" t="s">
        <v>20</v>
      </c>
      <c r="F389" s="211">
        <v>0</v>
      </c>
      <c r="H389" s="33"/>
    </row>
    <row r="390" spans="2:8" s="1" customFormat="1" ht="16.8" customHeight="1" x14ac:dyDescent="0.2">
      <c r="B390" s="33"/>
      <c r="C390" s="210" t="s">
        <v>20</v>
      </c>
      <c r="D390" s="210" t="s">
        <v>3882</v>
      </c>
      <c r="E390" s="18" t="s">
        <v>20</v>
      </c>
      <c r="F390" s="211">
        <v>0</v>
      </c>
      <c r="H390" s="33"/>
    </row>
    <row r="391" spans="2:8" s="1" customFormat="1" ht="16.8" customHeight="1" x14ac:dyDescent="0.2">
      <c r="B391" s="33"/>
      <c r="C391" s="210" t="s">
        <v>20</v>
      </c>
      <c r="D391" s="210" t="s">
        <v>2244</v>
      </c>
      <c r="E391" s="18" t="s">
        <v>20</v>
      </c>
      <c r="F391" s="211">
        <v>9.5299999999999994</v>
      </c>
      <c r="H391" s="33"/>
    </row>
    <row r="392" spans="2:8" s="1" customFormat="1" ht="16.8" customHeight="1" x14ac:dyDescent="0.2">
      <c r="B392" s="33"/>
      <c r="C392" s="210" t="s">
        <v>20</v>
      </c>
      <c r="D392" s="210" t="s">
        <v>3883</v>
      </c>
      <c r="E392" s="18" t="s">
        <v>20</v>
      </c>
      <c r="F392" s="211">
        <v>0</v>
      </c>
      <c r="H392" s="33"/>
    </row>
    <row r="393" spans="2:8" s="1" customFormat="1" ht="16.8" customHeight="1" x14ac:dyDescent="0.2">
      <c r="B393" s="33"/>
      <c r="C393" s="210" t="s">
        <v>20</v>
      </c>
      <c r="D393" s="210" t="s">
        <v>2246</v>
      </c>
      <c r="E393" s="18" t="s">
        <v>20</v>
      </c>
      <c r="F393" s="211">
        <v>8.99</v>
      </c>
      <c r="H393" s="33"/>
    </row>
    <row r="394" spans="2:8" s="1" customFormat="1" ht="16.8" customHeight="1" x14ac:dyDescent="0.2">
      <c r="B394" s="33"/>
      <c r="C394" s="210" t="s">
        <v>20</v>
      </c>
      <c r="D394" s="210" t="s">
        <v>3884</v>
      </c>
      <c r="E394" s="18" t="s">
        <v>20</v>
      </c>
      <c r="F394" s="211">
        <v>0</v>
      </c>
      <c r="H394" s="33"/>
    </row>
    <row r="395" spans="2:8" s="1" customFormat="1" ht="16.8" customHeight="1" x14ac:dyDescent="0.2">
      <c r="B395" s="33"/>
      <c r="C395" s="210" t="s">
        <v>20</v>
      </c>
      <c r="D395" s="210" t="s">
        <v>838</v>
      </c>
      <c r="E395" s="18" t="s">
        <v>20</v>
      </c>
      <c r="F395" s="211">
        <v>9.24</v>
      </c>
      <c r="H395" s="33"/>
    </row>
    <row r="396" spans="2:8" s="1" customFormat="1" ht="16.8" customHeight="1" x14ac:dyDescent="0.2">
      <c r="B396" s="33"/>
      <c r="C396" s="210" t="s">
        <v>20</v>
      </c>
      <c r="D396" s="210" t="s">
        <v>3885</v>
      </c>
      <c r="E396" s="18" t="s">
        <v>20</v>
      </c>
      <c r="F396" s="211">
        <v>0</v>
      </c>
      <c r="H396" s="33"/>
    </row>
    <row r="397" spans="2:8" s="1" customFormat="1" ht="16.8" customHeight="1" x14ac:dyDescent="0.2">
      <c r="B397" s="33"/>
      <c r="C397" s="210" t="s">
        <v>20</v>
      </c>
      <c r="D397" s="210" t="s">
        <v>840</v>
      </c>
      <c r="E397" s="18" t="s">
        <v>20</v>
      </c>
      <c r="F397" s="211">
        <v>11.38</v>
      </c>
      <c r="H397" s="33"/>
    </row>
    <row r="398" spans="2:8" s="1" customFormat="1" ht="16.8" customHeight="1" x14ac:dyDescent="0.2">
      <c r="B398" s="33"/>
      <c r="C398" s="210" t="s">
        <v>20</v>
      </c>
      <c r="D398" s="210" t="s">
        <v>3886</v>
      </c>
      <c r="E398" s="18" t="s">
        <v>20</v>
      </c>
      <c r="F398" s="211">
        <v>0</v>
      </c>
      <c r="H398" s="33"/>
    </row>
    <row r="399" spans="2:8" s="1" customFormat="1" ht="16.8" customHeight="1" x14ac:dyDescent="0.2">
      <c r="B399" s="33"/>
      <c r="C399" s="210" t="s">
        <v>20</v>
      </c>
      <c r="D399" s="210" t="s">
        <v>3887</v>
      </c>
      <c r="E399" s="18" t="s">
        <v>20</v>
      </c>
      <c r="F399" s="211">
        <v>2.52</v>
      </c>
      <c r="H399" s="33"/>
    </row>
    <row r="400" spans="2:8" s="1" customFormat="1" ht="16.8" customHeight="1" x14ac:dyDescent="0.2">
      <c r="B400" s="33"/>
      <c r="C400" s="210" t="s">
        <v>20</v>
      </c>
      <c r="D400" s="210" t="s">
        <v>20</v>
      </c>
      <c r="E400" s="18" t="s">
        <v>20</v>
      </c>
      <c r="F400" s="211">
        <v>0</v>
      </c>
      <c r="H400" s="33"/>
    </row>
    <row r="401" spans="2:8" s="1" customFormat="1" ht="16.8" customHeight="1" x14ac:dyDescent="0.2">
      <c r="B401" s="33"/>
      <c r="C401" s="210" t="s">
        <v>20</v>
      </c>
      <c r="D401" s="210" t="s">
        <v>3888</v>
      </c>
      <c r="E401" s="18" t="s">
        <v>20</v>
      </c>
      <c r="F401" s="211">
        <v>0</v>
      </c>
      <c r="H401" s="33"/>
    </row>
    <row r="402" spans="2:8" s="1" customFormat="1" ht="16.8" customHeight="1" x14ac:dyDescent="0.2">
      <c r="B402" s="33"/>
      <c r="C402" s="210" t="s">
        <v>20</v>
      </c>
      <c r="D402" s="210" t="s">
        <v>3889</v>
      </c>
      <c r="E402" s="18" t="s">
        <v>20</v>
      </c>
      <c r="F402" s="211">
        <v>0</v>
      </c>
      <c r="H402" s="33"/>
    </row>
    <row r="403" spans="2:8" s="1" customFormat="1" ht="16.8" customHeight="1" x14ac:dyDescent="0.2">
      <c r="B403" s="33"/>
      <c r="C403" s="210" t="s">
        <v>20</v>
      </c>
      <c r="D403" s="210" t="s">
        <v>3890</v>
      </c>
      <c r="E403" s="18" t="s">
        <v>20</v>
      </c>
      <c r="F403" s="211">
        <v>86.396000000000001</v>
      </c>
      <c r="H403" s="33"/>
    </row>
    <row r="404" spans="2:8" s="1" customFormat="1" ht="16.8" customHeight="1" x14ac:dyDescent="0.2">
      <c r="B404" s="33"/>
      <c r="C404" s="210" t="s">
        <v>20</v>
      </c>
      <c r="D404" s="210" t="s">
        <v>3891</v>
      </c>
      <c r="E404" s="18" t="s">
        <v>20</v>
      </c>
      <c r="F404" s="211">
        <v>45.97</v>
      </c>
      <c r="H404" s="33"/>
    </row>
    <row r="405" spans="2:8" s="1" customFormat="1" ht="16.8" customHeight="1" x14ac:dyDescent="0.2">
      <c r="B405" s="33"/>
      <c r="C405" s="210" t="s">
        <v>20</v>
      </c>
      <c r="D405" s="210" t="s">
        <v>3892</v>
      </c>
      <c r="E405" s="18" t="s">
        <v>20</v>
      </c>
      <c r="F405" s="211">
        <v>0</v>
      </c>
      <c r="H405" s="33"/>
    </row>
    <row r="406" spans="2:8" s="1" customFormat="1" ht="16.8" customHeight="1" x14ac:dyDescent="0.2">
      <c r="B406" s="33"/>
      <c r="C406" s="210" t="s">
        <v>20</v>
      </c>
      <c r="D406" s="210" t="s">
        <v>3893</v>
      </c>
      <c r="E406" s="18" t="s">
        <v>20</v>
      </c>
      <c r="F406" s="211">
        <v>28</v>
      </c>
      <c r="H406" s="33"/>
    </row>
    <row r="407" spans="2:8" s="1" customFormat="1" ht="16.8" customHeight="1" x14ac:dyDescent="0.2">
      <c r="B407" s="33"/>
      <c r="C407" s="210" t="s">
        <v>20</v>
      </c>
      <c r="D407" s="210" t="s">
        <v>20</v>
      </c>
      <c r="E407" s="18" t="s">
        <v>20</v>
      </c>
      <c r="F407" s="211">
        <v>0</v>
      </c>
      <c r="H407" s="33"/>
    </row>
    <row r="408" spans="2:8" s="1" customFormat="1" ht="16.8" customHeight="1" x14ac:dyDescent="0.2">
      <c r="B408" s="33"/>
      <c r="C408" s="210" t="s">
        <v>20</v>
      </c>
      <c r="D408" s="210" t="s">
        <v>3894</v>
      </c>
      <c r="E408" s="18" t="s">
        <v>20</v>
      </c>
      <c r="F408" s="211">
        <v>0</v>
      </c>
      <c r="H408" s="33"/>
    </row>
    <row r="409" spans="2:8" s="1" customFormat="1" ht="16.8" customHeight="1" x14ac:dyDescent="0.2">
      <c r="B409" s="33"/>
      <c r="C409" s="210" t="s">
        <v>20</v>
      </c>
      <c r="D409" s="210" t="s">
        <v>1322</v>
      </c>
      <c r="E409" s="18" t="s">
        <v>20</v>
      </c>
      <c r="F409" s="211">
        <v>342.21</v>
      </c>
      <c r="H409" s="33"/>
    </row>
    <row r="410" spans="2:8" s="1" customFormat="1" ht="16.8" customHeight="1" x14ac:dyDescent="0.2">
      <c r="B410" s="33"/>
      <c r="C410" s="210" t="s">
        <v>20</v>
      </c>
      <c r="D410" s="210" t="s">
        <v>20</v>
      </c>
      <c r="E410" s="18" t="s">
        <v>20</v>
      </c>
      <c r="F410" s="211">
        <v>0</v>
      </c>
      <c r="H410" s="33"/>
    </row>
    <row r="411" spans="2:8" s="1" customFormat="1" ht="16.8" customHeight="1" x14ac:dyDescent="0.2">
      <c r="B411" s="33"/>
      <c r="C411" s="210" t="s">
        <v>20</v>
      </c>
      <c r="D411" s="210" t="s">
        <v>3895</v>
      </c>
      <c r="E411" s="18" t="s">
        <v>20</v>
      </c>
      <c r="F411" s="211">
        <v>0</v>
      </c>
      <c r="H411" s="33"/>
    </row>
    <row r="412" spans="2:8" s="1" customFormat="1" ht="16.8" customHeight="1" x14ac:dyDescent="0.2">
      <c r="B412" s="33"/>
      <c r="C412" s="210" t="s">
        <v>20</v>
      </c>
      <c r="D412" s="210" t="s">
        <v>833</v>
      </c>
      <c r="E412" s="18" t="s">
        <v>20</v>
      </c>
      <c r="F412" s="211">
        <v>0</v>
      </c>
      <c r="H412" s="33"/>
    </row>
    <row r="413" spans="2:8" s="1" customFormat="1" ht="16.8" customHeight="1" x14ac:dyDescent="0.2">
      <c r="B413" s="33"/>
      <c r="C413" s="210" t="s">
        <v>20</v>
      </c>
      <c r="D413" s="210" t="s">
        <v>2362</v>
      </c>
      <c r="E413" s="18" t="s">
        <v>20</v>
      </c>
      <c r="F413" s="211">
        <v>26.22</v>
      </c>
      <c r="H413" s="33"/>
    </row>
    <row r="414" spans="2:8" s="1" customFormat="1" ht="16.8" customHeight="1" x14ac:dyDescent="0.2">
      <c r="B414" s="33"/>
      <c r="C414" s="210" t="s">
        <v>20</v>
      </c>
      <c r="D414" s="210" t="s">
        <v>3896</v>
      </c>
      <c r="E414" s="18" t="s">
        <v>20</v>
      </c>
      <c r="F414" s="211">
        <v>0</v>
      </c>
      <c r="H414" s="33"/>
    </row>
    <row r="415" spans="2:8" s="1" customFormat="1" ht="16.8" customHeight="1" x14ac:dyDescent="0.2">
      <c r="B415" s="33"/>
      <c r="C415" s="210" t="s">
        <v>20</v>
      </c>
      <c r="D415" s="210" t="s">
        <v>3897</v>
      </c>
      <c r="E415" s="18" t="s">
        <v>20</v>
      </c>
      <c r="F415" s="211">
        <v>-13.68</v>
      </c>
      <c r="H415" s="33"/>
    </row>
    <row r="416" spans="2:8" s="1" customFormat="1" ht="16.8" customHeight="1" x14ac:dyDescent="0.2">
      <c r="B416" s="33"/>
      <c r="C416" s="210" t="s">
        <v>20</v>
      </c>
      <c r="D416" s="210" t="s">
        <v>20</v>
      </c>
      <c r="E416" s="18" t="s">
        <v>20</v>
      </c>
      <c r="F416" s="211">
        <v>0</v>
      </c>
      <c r="H416" s="33"/>
    </row>
    <row r="417" spans="2:8" s="1" customFormat="1" ht="16.8" customHeight="1" x14ac:dyDescent="0.2">
      <c r="B417" s="33"/>
      <c r="C417" s="210" t="s">
        <v>20</v>
      </c>
      <c r="D417" s="210" t="s">
        <v>2243</v>
      </c>
      <c r="E417" s="18" t="s">
        <v>20</v>
      </c>
      <c r="F417" s="211">
        <v>0</v>
      </c>
      <c r="H417" s="33"/>
    </row>
    <row r="418" spans="2:8" s="1" customFormat="1" ht="16.8" customHeight="1" x14ac:dyDescent="0.2">
      <c r="B418" s="33"/>
      <c r="C418" s="210" t="s">
        <v>20</v>
      </c>
      <c r="D418" s="210" t="s">
        <v>2363</v>
      </c>
      <c r="E418" s="18" t="s">
        <v>20</v>
      </c>
      <c r="F418" s="211">
        <v>24.8</v>
      </c>
      <c r="H418" s="33"/>
    </row>
    <row r="419" spans="2:8" s="1" customFormat="1" ht="16.8" customHeight="1" x14ac:dyDescent="0.2">
      <c r="B419" s="33"/>
      <c r="C419" s="210" t="s">
        <v>20</v>
      </c>
      <c r="D419" s="210" t="s">
        <v>2365</v>
      </c>
      <c r="E419" s="18" t="s">
        <v>20</v>
      </c>
      <c r="F419" s="211">
        <v>15.5</v>
      </c>
      <c r="H419" s="33"/>
    </row>
    <row r="420" spans="2:8" s="1" customFormat="1" ht="16.8" customHeight="1" x14ac:dyDescent="0.2">
      <c r="B420" s="33"/>
      <c r="C420" s="210" t="s">
        <v>20</v>
      </c>
      <c r="D420" s="210" t="s">
        <v>2365</v>
      </c>
      <c r="E420" s="18" t="s">
        <v>20</v>
      </c>
      <c r="F420" s="211">
        <v>15.5</v>
      </c>
      <c r="H420" s="33"/>
    </row>
    <row r="421" spans="2:8" s="1" customFormat="1" ht="16.8" customHeight="1" x14ac:dyDescent="0.2">
      <c r="B421" s="33"/>
      <c r="C421" s="210" t="s">
        <v>20</v>
      </c>
      <c r="D421" s="210" t="s">
        <v>2367</v>
      </c>
      <c r="E421" s="18" t="s">
        <v>20</v>
      </c>
      <c r="F421" s="211">
        <v>19.22</v>
      </c>
      <c r="H421" s="33"/>
    </row>
    <row r="422" spans="2:8" s="1" customFormat="1" ht="16.8" customHeight="1" x14ac:dyDescent="0.2">
      <c r="B422" s="33"/>
      <c r="C422" s="210" t="s">
        <v>20</v>
      </c>
      <c r="D422" s="210" t="s">
        <v>3896</v>
      </c>
      <c r="E422" s="18" t="s">
        <v>20</v>
      </c>
      <c r="F422" s="211">
        <v>0</v>
      </c>
      <c r="H422" s="33"/>
    </row>
    <row r="423" spans="2:8" s="1" customFormat="1" ht="16.8" customHeight="1" x14ac:dyDescent="0.2">
      <c r="B423" s="33"/>
      <c r="C423" s="210" t="s">
        <v>20</v>
      </c>
      <c r="D423" s="210" t="s">
        <v>3898</v>
      </c>
      <c r="E423" s="18" t="s">
        <v>20</v>
      </c>
      <c r="F423" s="211">
        <v>-5.0170000000000003</v>
      </c>
      <c r="H423" s="33"/>
    </row>
    <row r="424" spans="2:8" s="1" customFormat="1" ht="16.8" customHeight="1" x14ac:dyDescent="0.2">
      <c r="B424" s="33"/>
      <c r="C424" s="210" t="s">
        <v>20</v>
      </c>
      <c r="D424" s="210" t="s">
        <v>3899</v>
      </c>
      <c r="E424" s="18" t="s">
        <v>20</v>
      </c>
      <c r="F424" s="211">
        <v>-1.7929999999999999</v>
      </c>
      <c r="H424" s="33"/>
    </row>
    <row r="425" spans="2:8" s="1" customFormat="1" ht="16.8" customHeight="1" x14ac:dyDescent="0.2">
      <c r="B425" s="33"/>
      <c r="C425" s="210" t="s">
        <v>20</v>
      </c>
      <c r="D425" s="210" t="s">
        <v>20</v>
      </c>
      <c r="E425" s="18" t="s">
        <v>20</v>
      </c>
      <c r="F425" s="211">
        <v>0</v>
      </c>
      <c r="H425" s="33"/>
    </row>
    <row r="426" spans="2:8" s="1" customFormat="1" ht="16.8" customHeight="1" x14ac:dyDescent="0.2">
      <c r="B426" s="33"/>
      <c r="C426" s="210" t="s">
        <v>20</v>
      </c>
      <c r="D426" s="210" t="s">
        <v>2245</v>
      </c>
      <c r="E426" s="18" t="s">
        <v>20</v>
      </c>
      <c r="F426" s="211">
        <v>0</v>
      </c>
      <c r="H426" s="33"/>
    </row>
    <row r="427" spans="2:8" s="1" customFormat="1" ht="16.8" customHeight="1" x14ac:dyDescent="0.2">
      <c r="B427" s="33"/>
      <c r="C427" s="210" t="s">
        <v>20</v>
      </c>
      <c r="D427" s="210" t="s">
        <v>2368</v>
      </c>
      <c r="E427" s="18" t="s">
        <v>20</v>
      </c>
      <c r="F427" s="211">
        <v>41.54</v>
      </c>
      <c r="H427" s="33"/>
    </row>
    <row r="428" spans="2:8" s="1" customFormat="1" ht="16.8" customHeight="1" x14ac:dyDescent="0.2">
      <c r="B428" s="33"/>
      <c r="C428" s="210" t="s">
        <v>20</v>
      </c>
      <c r="D428" s="210" t="s">
        <v>2371</v>
      </c>
      <c r="E428" s="18" t="s">
        <v>20</v>
      </c>
      <c r="F428" s="211">
        <v>15.19</v>
      </c>
      <c r="H428" s="33"/>
    </row>
    <row r="429" spans="2:8" s="1" customFormat="1" ht="16.8" customHeight="1" x14ac:dyDescent="0.2">
      <c r="B429" s="33"/>
      <c r="C429" s="210" t="s">
        <v>20</v>
      </c>
      <c r="D429" s="210" t="s">
        <v>2372</v>
      </c>
      <c r="E429" s="18" t="s">
        <v>20</v>
      </c>
      <c r="F429" s="211">
        <v>13.33</v>
      </c>
      <c r="H429" s="33"/>
    </row>
    <row r="430" spans="2:8" s="1" customFormat="1" ht="16.8" customHeight="1" x14ac:dyDescent="0.2">
      <c r="B430" s="33"/>
      <c r="C430" s="210" t="s">
        <v>20</v>
      </c>
      <c r="D430" s="210" t="s">
        <v>2373</v>
      </c>
      <c r="E430" s="18" t="s">
        <v>20</v>
      </c>
      <c r="F430" s="211">
        <v>13.64</v>
      </c>
      <c r="H430" s="33"/>
    </row>
    <row r="431" spans="2:8" s="1" customFormat="1" ht="16.8" customHeight="1" x14ac:dyDescent="0.2">
      <c r="B431" s="33"/>
      <c r="C431" s="210" t="s">
        <v>20</v>
      </c>
      <c r="D431" s="210" t="s">
        <v>3721</v>
      </c>
      <c r="E431" s="18" t="s">
        <v>20</v>
      </c>
      <c r="F431" s="211">
        <v>1.8</v>
      </c>
      <c r="H431" s="33"/>
    </row>
    <row r="432" spans="2:8" s="1" customFormat="1" ht="16.8" customHeight="1" x14ac:dyDescent="0.2">
      <c r="B432" s="33"/>
      <c r="C432" s="210" t="s">
        <v>20</v>
      </c>
      <c r="D432" s="210" t="s">
        <v>3896</v>
      </c>
      <c r="E432" s="18" t="s">
        <v>20</v>
      </c>
      <c r="F432" s="211">
        <v>0</v>
      </c>
      <c r="H432" s="33"/>
    </row>
    <row r="433" spans="2:8" s="1" customFormat="1" ht="16.8" customHeight="1" x14ac:dyDescent="0.2">
      <c r="B433" s="33"/>
      <c r="C433" s="210" t="s">
        <v>20</v>
      </c>
      <c r="D433" s="210" t="s">
        <v>3900</v>
      </c>
      <c r="E433" s="18" t="s">
        <v>20</v>
      </c>
      <c r="F433" s="211">
        <v>-3.3279999999999998</v>
      </c>
      <c r="H433" s="33"/>
    </row>
    <row r="434" spans="2:8" s="1" customFormat="1" ht="16.8" customHeight="1" x14ac:dyDescent="0.2">
      <c r="B434" s="33"/>
      <c r="C434" s="210" t="s">
        <v>20</v>
      </c>
      <c r="D434" s="210" t="s">
        <v>3899</v>
      </c>
      <c r="E434" s="18" t="s">
        <v>20</v>
      </c>
      <c r="F434" s="211">
        <v>-1.7929999999999999</v>
      </c>
      <c r="H434" s="33"/>
    </row>
    <row r="435" spans="2:8" s="1" customFormat="1" ht="16.8" customHeight="1" x14ac:dyDescent="0.2">
      <c r="B435" s="33"/>
      <c r="C435" s="210" t="s">
        <v>1252</v>
      </c>
      <c r="D435" s="210" t="s">
        <v>207</v>
      </c>
      <c r="E435" s="18" t="s">
        <v>20</v>
      </c>
      <c r="F435" s="211">
        <v>832.505</v>
      </c>
      <c r="H435" s="33"/>
    </row>
    <row r="436" spans="2:8" s="1" customFormat="1" ht="16.8" customHeight="1" x14ac:dyDescent="0.2">
      <c r="B436" s="33"/>
      <c r="C436" s="212" t="s">
        <v>8903</v>
      </c>
      <c r="H436" s="33"/>
    </row>
    <row r="437" spans="2:8" s="1" customFormat="1" ht="16.8" customHeight="1" x14ac:dyDescent="0.2">
      <c r="B437" s="33"/>
      <c r="C437" s="210" t="s">
        <v>3876</v>
      </c>
      <c r="D437" s="210" t="s">
        <v>8952</v>
      </c>
      <c r="E437" s="18" t="s">
        <v>234</v>
      </c>
      <c r="F437" s="211">
        <v>832.505</v>
      </c>
      <c r="H437" s="33"/>
    </row>
    <row r="438" spans="2:8" s="1" customFormat="1" ht="16.8" customHeight="1" x14ac:dyDescent="0.2">
      <c r="B438" s="33"/>
      <c r="C438" s="210" t="s">
        <v>3842</v>
      </c>
      <c r="D438" s="210" t="s">
        <v>8953</v>
      </c>
      <c r="E438" s="18" t="s">
        <v>234</v>
      </c>
      <c r="F438" s="211">
        <v>1753.704</v>
      </c>
      <c r="H438" s="33"/>
    </row>
    <row r="439" spans="2:8" s="1" customFormat="1" ht="16.8" customHeight="1" x14ac:dyDescent="0.2">
      <c r="B439" s="33"/>
      <c r="C439" s="206" t="s">
        <v>1254</v>
      </c>
      <c r="D439" s="207" t="s">
        <v>20</v>
      </c>
      <c r="E439" s="208" t="s">
        <v>20</v>
      </c>
      <c r="F439" s="209">
        <v>921.19899999999996</v>
      </c>
      <c r="H439" s="33"/>
    </row>
    <row r="440" spans="2:8" s="1" customFormat="1" ht="16.8" customHeight="1" x14ac:dyDescent="0.2">
      <c r="B440" s="33"/>
      <c r="C440" s="210" t="s">
        <v>20</v>
      </c>
      <c r="D440" s="210" t="s">
        <v>3917</v>
      </c>
      <c r="E440" s="18" t="s">
        <v>20</v>
      </c>
      <c r="F440" s="211">
        <v>0</v>
      </c>
      <c r="H440" s="33"/>
    </row>
    <row r="441" spans="2:8" s="1" customFormat="1" ht="16.8" customHeight="1" x14ac:dyDescent="0.2">
      <c r="B441" s="33"/>
      <c r="C441" s="210" t="s">
        <v>20</v>
      </c>
      <c r="D441" s="210" t="s">
        <v>3198</v>
      </c>
      <c r="E441" s="18" t="s">
        <v>20</v>
      </c>
      <c r="F441" s="211">
        <v>0</v>
      </c>
      <c r="H441" s="33"/>
    </row>
    <row r="442" spans="2:8" s="1" customFormat="1" ht="16.8" customHeight="1" x14ac:dyDescent="0.2">
      <c r="B442" s="33"/>
      <c r="C442" s="210" t="s">
        <v>20</v>
      </c>
      <c r="D442" s="210" t="s">
        <v>3918</v>
      </c>
      <c r="E442" s="18" t="s">
        <v>20</v>
      </c>
      <c r="F442" s="211">
        <v>0</v>
      </c>
      <c r="H442" s="33"/>
    </row>
    <row r="443" spans="2:8" s="1" customFormat="1" ht="16.8" customHeight="1" x14ac:dyDescent="0.2">
      <c r="B443" s="33"/>
      <c r="C443" s="210" t="s">
        <v>20</v>
      </c>
      <c r="D443" s="210" t="s">
        <v>416</v>
      </c>
      <c r="E443" s="18" t="s">
        <v>20</v>
      </c>
      <c r="F443" s="211">
        <v>0</v>
      </c>
      <c r="H443" s="33"/>
    </row>
    <row r="444" spans="2:8" s="1" customFormat="1" ht="16.8" customHeight="1" x14ac:dyDescent="0.2">
      <c r="B444" s="33"/>
      <c r="C444" s="210" t="s">
        <v>20</v>
      </c>
      <c r="D444" s="210" t="s">
        <v>2573</v>
      </c>
      <c r="E444" s="18" t="s">
        <v>20</v>
      </c>
      <c r="F444" s="211">
        <v>0</v>
      </c>
      <c r="H444" s="33"/>
    </row>
    <row r="445" spans="2:8" s="1" customFormat="1" ht="16.8" customHeight="1" x14ac:dyDescent="0.2">
      <c r="B445" s="33"/>
      <c r="C445" s="210" t="s">
        <v>20</v>
      </c>
      <c r="D445" s="210" t="s">
        <v>2778</v>
      </c>
      <c r="E445" s="18" t="s">
        <v>20</v>
      </c>
      <c r="F445" s="211">
        <v>4.67</v>
      </c>
      <c r="H445" s="33"/>
    </row>
    <row r="446" spans="2:8" s="1" customFormat="1" ht="16.8" customHeight="1" x14ac:dyDescent="0.2">
      <c r="B446" s="33"/>
      <c r="C446" s="210" t="s">
        <v>20</v>
      </c>
      <c r="D446" s="210" t="s">
        <v>2575</v>
      </c>
      <c r="E446" s="18" t="s">
        <v>20</v>
      </c>
      <c r="F446" s="211">
        <v>0</v>
      </c>
      <c r="H446" s="33"/>
    </row>
    <row r="447" spans="2:8" s="1" customFormat="1" ht="16.8" customHeight="1" x14ac:dyDescent="0.2">
      <c r="B447" s="33"/>
      <c r="C447" s="210" t="s">
        <v>20</v>
      </c>
      <c r="D447" s="210" t="s">
        <v>2779</v>
      </c>
      <c r="E447" s="18" t="s">
        <v>20</v>
      </c>
      <c r="F447" s="211">
        <v>10.84</v>
      </c>
      <c r="H447" s="33"/>
    </row>
    <row r="448" spans="2:8" s="1" customFormat="1" ht="16.8" customHeight="1" x14ac:dyDescent="0.2">
      <c r="B448" s="33"/>
      <c r="C448" s="210" t="s">
        <v>20</v>
      </c>
      <c r="D448" s="210" t="s">
        <v>2582</v>
      </c>
      <c r="E448" s="18" t="s">
        <v>20</v>
      </c>
      <c r="F448" s="211">
        <v>0</v>
      </c>
      <c r="H448" s="33"/>
    </row>
    <row r="449" spans="2:8" s="1" customFormat="1" ht="16.8" customHeight="1" x14ac:dyDescent="0.2">
      <c r="B449" s="33"/>
      <c r="C449" s="210" t="s">
        <v>20</v>
      </c>
      <c r="D449" s="210" t="s">
        <v>816</v>
      </c>
      <c r="E449" s="18" t="s">
        <v>20</v>
      </c>
      <c r="F449" s="211">
        <v>106.58</v>
      </c>
      <c r="H449" s="33"/>
    </row>
    <row r="450" spans="2:8" s="1" customFormat="1" ht="16.8" customHeight="1" x14ac:dyDescent="0.2">
      <c r="B450" s="33"/>
      <c r="C450" s="210" t="s">
        <v>20</v>
      </c>
      <c r="D450" s="210" t="s">
        <v>817</v>
      </c>
      <c r="E450" s="18" t="s">
        <v>20</v>
      </c>
      <c r="F450" s="211">
        <v>0</v>
      </c>
      <c r="H450" s="33"/>
    </row>
    <row r="451" spans="2:8" s="1" customFormat="1" ht="16.8" customHeight="1" x14ac:dyDescent="0.2">
      <c r="B451" s="33"/>
      <c r="C451" s="210" t="s">
        <v>20</v>
      </c>
      <c r="D451" s="210" t="s">
        <v>818</v>
      </c>
      <c r="E451" s="18" t="s">
        <v>20</v>
      </c>
      <c r="F451" s="211">
        <v>1.6</v>
      </c>
      <c r="H451" s="33"/>
    </row>
    <row r="452" spans="2:8" s="1" customFormat="1" ht="16.8" customHeight="1" x14ac:dyDescent="0.2">
      <c r="B452" s="33"/>
      <c r="C452" s="210" t="s">
        <v>20</v>
      </c>
      <c r="D452" s="210" t="s">
        <v>819</v>
      </c>
      <c r="E452" s="18" t="s">
        <v>20</v>
      </c>
      <c r="F452" s="211">
        <v>0</v>
      </c>
      <c r="H452" s="33"/>
    </row>
    <row r="453" spans="2:8" s="1" customFormat="1" ht="16.8" customHeight="1" x14ac:dyDescent="0.2">
      <c r="B453" s="33"/>
      <c r="C453" s="210" t="s">
        <v>20</v>
      </c>
      <c r="D453" s="210" t="s">
        <v>820</v>
      </c>
      <c r="E453" s="18" t="s">
        <v>20</v>
      </c>
      <c r="F453" s="211">
        <v>17.920000000000002</v>
      </c>
      <c r="H453" s="33"/>
    </row>
    <row r="454" spans="2:8" s="1" customFormat="1" ht="16.8" customHeight="1" x14ac:dyDescent="0.2">
      <c r="B454" s="33"/>
      <c r="C454" s="210" t="s">
        <v>20</v>
      </c>
      <c r="D454" s="210" t="s">
        <v>823</v>
      </c>
      <c r="E454" s="18" t="s">
        <v>20</v>
      </c>
      <c r="F454" s="211">
        <v>0</v>
      </c>
      <c r="H454" s="33"/>
    </row>
    <row r="455" spans="2:8" s="1" customFormat="1" ht="16.8" customHeight="1" x14ac:dyDescent="0.2">
      <c r="B455" s="33"/>
      <c r="C455" s="210" t="s">
        <v>20</v>
      </c>
      <c r="D455" s="210" t="s">
        <v>824</v>
      </c>
      <c r="E455" s="18" t="s">
        <v>20</v>
      </c>
      <c r="F455" s="211">
        <v>3.42</v>
      </c>
      <c r="H455" s="33"/>
    </row>
    <row r="456" spans="2:8" s="1" customFormat="1" ht="16.8" customHeight="1" x14ac:dyDescent="0.2">
      <c r="B456" s="33"/>
      <c r="C456" s="210" t="s">
        <v>20</v>
      </c>
      <c r="D456" s="210" t="s">
        <v>825</v>
      </c>
      <c r="E456" s="18" t="s">
        <v>20</v>
      </c>
      <c r="F456" s="211">
        <v>0</v>
      </c>
      <c r="H456" s="33"/>
    </row>
    <row r="457" spans="2:8" s="1" customFormat="1" ht="16.8" customHeight="1" x14ac:dyDescent="0.2">
      <c r="B457" s="33"/>
      <c r="C457" s="210" t="s">
        <v>20</v>
      </c>
      <c r="D457" s="210" t="s">
        <v>826</v>
      </c>
      <c r="E457" s="18" t="s">
        <v>20</v>
      </c>
      <c r="F457" s="211">
        <v>4.16</v>
      </c>
      <c r="H457" s="33"/>
    </row>
    <row r="458" spans="2:8" s="1" customFormat="1" ht="16.8" customHeight="1" x14ac:dyDescent="0.2">
      <c r="B458" s="33"/>
      <c r="C458" s="210" t="s">
        <v>20</v>
      </c>
      <c r="D458" s="210" t="s">
        <v>827</v>
      </c>
      <c r="E458" s="18" t="s">
        <v>20</v>
      </c>
      <c r="F458" s="211">
        <v>0</v>
      </c>
      <c r="H458" s="33"/>
    </row>
    <row r="459" spans="2:8" s="1" customFormat="1" ht="16.8" customHeight="1" x14ac:dyDescent="0.2">
      <c r="B459" s="33"/>
      <c r="C459" s="210" t="s">
        <v>20</v>
      </c>
      <c r="D459" s="210" t="s">
        <v>828</v>
      </c>
      <c r="E459" s="18" t="s">
        <v>20</v>
      </c>
      <c r="F459" s="211">
        <v>15.33</v>
      </c>
      <c r="H459" s="33"/>
    </row>
    <row r="460" spans="2:8" s="1" customFormat="1" ht="16.8" customHeight="1" x14ac:dyDescent="0.2">
      <c r="B460" s="33"/>
      <c r="C460" s="210" t="s">
        <v>20</v>
      </c>
      <c r="D460" s="210" t="s">
        <v>835</v>
      </c>
      <c r="E460" s="18" t="s">
        <v>20</v>
      </c>
      <c r="F460" s="211">
        <v>0</v>
      </c>
      <c r="H460" s="33"/>
    </row>
    <row r="461" spans="2:8" s="1" customFormat="1" ht="16.8" customHeight="1" x14ac:dyDescent="0.2">
      <c r="B461" s="33"/>
      <c r="C461" s="210" t="s">
        <v>20</v>
      </c>
      <c r="D461" s="210" t="s">
        <v>836</v>
      </c>
      <c r="E461" s="18" t="s">
        <v>20</v>
      </c>
      <c r="F461" s="211">
        <v>3.34</v>
      </c>
      <c r="H461" s="33"/>
    </row>
    <row r="462" spans="2:8" s="1" customFormat="1" ht="16.8" customHeight="1" x14ac:dyDescent="0.2">
      <c r="B462" s="33"/>
      <c r="C462" s="210" t="s">
        <v>20</v>
      </c>
      <c r="D462" s="210" t="s">
        <v>20</v>
      </c>
      <c r="E462" s="18" t="s">
        <v>20</v>
      </c>
      <c r="F462" s="211">
        <v>0</v>
      </c>
      <c r="H462" s="33"/>
    </row>
    <row r="463" spans="2:8" s="1" customFormat="1" ht="16.8" customHeight="1" x14ac:dyDescent="0.2">
      <c r="B463" s="33"/>
      <c r="C463" s="210" t="s">
        <v>20</v>
      </c>
      <c r="D463" s="210" t="s">
        <v>3888</v>
      </c>
      <c r="E463" s="18" t="s">
        <v>20</v>
      </c>
      <c r="F463" s="211">
        <v>0</v>
      </c>
      <c r="H463" s="33"/>
    </row>
    <row r="464" spans="2:8" s="1" customFormat="1" ht="16.8" customHeight="1" x14ac:dyDescent="0.2">
      <c r="B464" s="33"/>
      <c r="C464" s="210" t="s">
        <v>20</v>
      </c>
      <c r="D464" s="210" t="s">
        <v>2573</v>
      </c>
      <c r="E464" s="18" t="s">
        <v>20</v>
      </c>
      <c r="F464" s="211">
        <v>0</v>
      </c>
      <c r="H464" s="33"/>
    </row>
    <row r="465" spans="2:8" s="1" customFormat="1" ht="16.8" customHeight="1" x14ac:dyDescent="0.2">
      <c r="B465" s="33"/>
      <c r="C465" s="210" t="s">
        <v>20</v>
      </c>
      <c r="D465" s="210" t="s">
        <v>3919</v>
      </c>
      <c r="E465" s="18" t="s">
        <v>20</v>
      </c>
      <c r="F465" s="211">
        <v>27.032</v>
      </c>
      <c r="H465" s="33"/>
    </row>
    <row r="466" spans="2:8" s="1" customFormat="1" ht="16.8" customHeight="1" x14ac:dyDescent="0.2">
      <c r="B466" s="33"/>
      <c r="C466" s="210" t="s">
        <v>20</v>
      </c>
      <c r="D466" s="210" t="s">
        <v>2575</v>
      </c>
      <c r="E466" s="18" t="s">
        <v>20</v>
      </c>
      <c r="F466" s="211">
        <v>0</v>
      </c>
      <c r="H466" s="33"/>
    </row>
    <row r="467" spans="2:8" s="1" customFormat="1" ht="16.8" customHeight="1" x14ac:dyDescent="0.2">
      <c r="B467" s="33"/>
      <c r="C467" s="210" t="s">
        <v>20</v>
      </c>
      <c r="D467" s="210" t="s">
        <v>3920</v>
      </c>
      <c r="E467" s="18" t="s">
        <v>20</v>
      </c>
      <c r="F467" s="211">
        <v>38.140999999999998</v>
      </c>
      <c r="H467" s="33"/>
    </row>
    <row r="468" spans="2:8" s="1" customFormat="1" ht="16.8" customHeight="1" x14ac:dyDescent="0.2">
      <c r="B468" s="33"/>
      <c r="C468" s="210" t="s">
        <v>20</v>
      </c>
      <c r="D468" s="210" t="s">
        <v>2577</v>
      </c>
      <c r="E468" s="18" t="s">
        <v>20</v>
      </c>
      <c r="F468" s="211">
        <v>0</v>
      </c>
      <c r="H468" s="33"/>
    </row>
    <row r="469" spans="2:8" s="1" customFormat="1" ht="16.8" customHeight="1" x14ac:dyDescent="0.2">
      <c r="B469" s="33"/>
      <c r="C469" s="210" t="s">
        <v>20</v>
      </c>
      <c r="D469" s="210" t="s">
        <v>3921</v>
      </c>
      <c r="E469" s="18" t="s">
        <v>20</v>
      </c>
      <c r="F469" s="211">
        <v>91.188999999999993</v>
      </c>
      <c r="H469" s="33"/>
    </row>
    <row r="470" spans="2:8" s="1" customFormat="1" ht="16.8" customHeight="1" x14ac:dyDescent="0.2">
      <c r="B470" s="33"/>
      <c r="C470" s="210" t="s">
        <v>20</v>
      </c>
      <c r="D470" s="210" t="s">
        <v>2579</v>
      </c>
      <c r="E470" s="18" t="s">
        <v>20</v>
      </c>
      <c r="F470" s="211">
        <v>0</v>
      </c>
      <c r="H470" s="33"/>
    </row>
    <row r="471" spans="2:8" s="1" customFormat="1" ht="16.8" customHeight="1" x14ac:dyDescent="0.2">
      <c r="B471" s="33"/>
      <c r="C471" s="210" t="s">
        <v>20</v>
      </c>
      <c r="D471" s="210" t="s">
        <v>3922</v>
      </c>
      <c r="E471" s="18" t="s">
        <v>20</v>
      </c>
      <c r="F471" s="211">
        <v>46.985999999999997</v>
      </c>
      <c r="H471" s="33"/>
    </row>
    <row r="472" spans="2:8" s="1" customFormat="1" ht="16.8" customHeight="1" x14ac:dyDescent="0.2">
      <c r="B472" s="33"/>
      <c r="C472" s="210" t="s">
        <v>20</v>
      </c>
      <c r="D472" s="210" t="s">
        <v>20</v>
      </c>
      <c r="E472" s="18" t="s">
        <v>20</v>
      </c>
      <c r="F472" s="211">
        <v>0</v>
      </c>
      <c r="H472" s="33"/>
    </row>
    <row r="473" spans="2:8" s="1" customFormat="1" ht="16.8" customHeight="1" x14ac:dyDescent="0.2">
      <c r="B473" s="33"/>
      <c r="C473" s="210" t="s">
        <v>20</v>
      </c>
      <c r="D473" s="210" t="s">
        <v>2582</v>
      </c>
      <c r="E473" s="18" t="s">
        <v>20</v>
      </c>
      <c r="F473" s="211">
        <v>0</v>
      </c>
      <c r="H473" s="33"/>
    </row>
    <row r="474" spans="2:8" s="1" customFormat="1" ht="16.8" customHeight="1" x14ac:dyDescent="0.2">
      <c r="B474" s="33"/>
      <c r="C474" s="210" t="s">
        <v>20</v>
      </c>
      <c r="D474" s="210" t="s">
        <v>3923</v>
      </c>
      <c r="E474" s="18" t="s">
        <v>20</v>
      </c>
      <c r="F474" s="211">
        <v>167.55500000000001</v>
      </c>
      <c r="H474" s="33"/>
    </row>
    <row r="475" spans="2:8" s="1" customFormat="1" ht="16.8" customHeight="1" x14ac:dyDescent="0.2">
      <c r="B475" s="33"/>
      <c r="C475" s="210" t="s">
        <v>20</v>
      </c>
      <c r="D475" s="210" t="s">
        <v>2366</v>
      </c>
      <c r="E475" s="18" t="s">
        <v>20</v>
      </c>
      <c r="F475" s="211">
        <v>-1.4</v>
      </c>
      <c r="H475" s="33"/>
    </row>
    <row r="476" spans="2:8" s="1" customFormat="1" ht="16.8" customHeight="1" x14ac:dyDescent="0.2">
      <c r="B476" s="33"/>
      <c r="C476" s="210" t="s">
        <v>20</v>
      </c>
      <c r="D476" s="210" t="s">
        <v>3924</v>
      </c>
      <c r="E476" s="18" t="s">
        <v>20</v>
      </c>
      <c r="F476" s="211">
        <v>-6.4</v>
      </c>
      <c r="H476" s="33"/>
    </row>
    <row r="477" spans="2:8" s="1" customFormat="1" ht="16.8" customHeight="1" x14ac:dyDescent="0.2">
      <c r="B477" s="33"/>
      <c r="C477" s="210" t="s">
        <v>20</v>
      </c>
      <c r="D477" s="210" t="s">
        <v>3925</v>
      </c>
      <c r="E477" s="18" t="s">
        <v>20</v>
      </c>
      <c r="F477" s="211">
        <v>-10.183999999999999</v>
      </c>
      <c r="H477" s="33"/>
    </row>
    <row r="478" spans="2:8" s="1" customFormat="1" ht="16.8" customHeight="1" x14ac:dyDescent="0.2">
      <c r="B478" s="33"/>
      <c r="C478" s="210" t="s">
        <v>20</v>
      </c>
      <c r="D478" s="210" t="s">
        <v>1905</v>
      </c>
      <c r="E478" s="18" t="s">
        <v>20</v>
      </c>
      <c r="F478" s="211">
        <v>-4.5</v>
      </c>
      <c r="H478" s="33"/>
    </row>
    <row r="479" spans="2:8" s="1" customFormat="1" ht="16.8" customHeight="1" x14ac:dyDescent="0.2">
      <c r="B479" s="33"/>
      <c r="C479" s="210" t="s">
        <v>20</v>
      </c>
      <c r="D479" s="210" t="s">
        <v>3926</v>
      </c>
      <c r="E479" s="18" t="s">
        <v>20</v>
      </c>
      <c r="F479" s="211">
        <v>30.38</v>
      </c>
      <c r="H479" s="33"/>
    </row>
    <row r="480" spans="2:8" s="1" customFormat="1" ht="16.8" customHeight="1" x14ac:dyDescent="0.2">
      <c r="B480" s="33"/>
      <c r="C480" s="210" t="s">
        <v>20</v>
      </c>
      <c r="D480" s="210" t="s">
        <v>3927</v>
      </c>
      <c r="E480" s="18" t="s">
        <v>20</v>
      </c>
      <c r="F480" s="211">
        <v>-20.5</v>
      </c>
      <c r="H480" s="33"/>
    </row>
    <row r="481" spans="2:8" s="1" customFormat="1" ht="16.8" customHeight="1" x14ac:dyDescent="0.2">
      <c r="B481" s="33"/>
      <c r="C481" s="210" t="s">
        <v>20</v>
      </c>
      <c r="D481" s="210" t="s">
        <v>3928</v>
      </c>
      <c r="E481" s="18" t="s">
        <v>20</v>
      </c>
      <c r="F481" s="211">
        <v>0</v>
      </c>
      <c r="H481" s="33"/>
    </row>
    <row r="482" spans="2:8" s="1" customFormat="1" ht="16.8" customHeight="1" x14ac:dyDescent="0.2">
      <c r="B482" s="33"/>
      <c r="C482" s="210" t="s">
        <v>20</v>
      </c>
      <c r="D482" s="210" t="s">
        <v>3911</v>
      </c>
      <c r="E482" s="18" t="s">
        <v>20</v>
      </c>
      <c r="F482" s="211">
        <v>51.424999999999997</v>
      </c>
      <c r="H482" s="33"/>
    </row>
    <row r="483" spans="2:8" s="1" customFormat="1" ht="16.8" customHeight="1" x14ac:dyDescent="0.2">
      <c r="B483" s="33"/>
      <c r="C483" s="210" t="s">
        <v>20</v>
      </c>
      <c r="D483" s="210" t="s">
        <v>3912</v>
      </c>
      <c r="E483" s="18" t="s">
        <v>20</v>
      </c>
      <c r="F483" s="211">
        <v>5.2249999999999996</v>
      </c>
      <c r="H483" s="33"/>
    </row>
    <row r="484" spans="2:8" s="1" customFormat="1" ht="16.8" customHeight="1" x14ac:dyDescent="0.2">
      <c r="B484" s="33"/>
      <c r="C484" s="210" t="s">
        <v>20</v>
      </c>
      <c r="D484" s="210" t="s">
        <v>817</v>
      </c>
      <c r="E484" s="18" t="s">
        <v>20</v>
      </c>
      <c r="F484" s="211">
        <v>0</v>
      </c>
      <c r="H484" s="33"/>
    </row>
    <row r="485" spans="2:8" s="1" customFormat="1" ht="16.8" customHeight="1" x14ac:dyDescent="0.2">
      <c r="B485" s="33"/>
      <c r="C485" s="210" t="s">
        <v>20</v>
      </c>
      <c r="D485" s="210" t="s">
        <v>3929</v>
      </c>
      <c r="E485" s="18" t="s">
        <v>20</v>
      </c>
      <c r="F485" s="211">
        <v>16.64</v>
      </c>
      <c r="H485" s="33"/>
    </row>
    <row r="486" spans="2:8" s="1" customFormat="1" ht="16.8" customHeight="1" x14ac:dyDescent="0.2">
      <c r="B486" s="33"/>
      <c r="C486" s="210" t="s">
        <v>20</v>
      </c>
      <c r="D486" s="210" t="s">
        <v>2370</v>
      </c>
      <c r="E486" s="18" t="s">
        <v>20</v>
      </c>
      <c r="F486" s="211">
        <v>-1.6</v>
      </c>
      <c r="H486" s="33"/>
    </row>
    <row r="487" spans="2:8" s="1" customFormat="1" ht="16.8" customHeight="1" x14ac:dyDescent="0.2">
      <c r="B487" s="33"/>
      <c r="C487" s="210" t="s">
        <v>20</v>
      </c>
      <c r="D487" s="210" t="s">
        <v>2593</v>
      </c>
      <c r="E487" s="18" t="s">
        <v>20</v>
      </c>
      <c r="F487" s="211">
        <v>0</v>
      </c>
      <c r="H487" s="33"/>
    </row>
    <row r="488" spans="2:8" s="1" customFormat="1" ht="16.8" customHeight="1" x14ac:dyDescent="0.2">
      <c r="B488" s="33"/>
      <c r="C488" s="210" t="s">
        <v>20</v>
      </c>
      <c r="D488" s="210" t="s">
        <v>3930</v>
      </c>
      <c r="E488" s="18" t="s">
        <v>20</v>
      </c>
      <c r="F488" s="211">
        <v>28.52</v>
      </c>
      <c r="H488" s="33"/>
    </row>
    <row r="489" spans="2:8" s="1" customFormat="1" ht="16.8" customHeight="1" x14ac:dyDescent="0.2">
      <c r="B489" s="33"/>
      <c r="C489" s="210" t="s">
        <v>20</v>
      </c>
      <c r="D489" s="210" t="s">
        <v>819</v>
      </c>
      <c r="E489" s="18" t="s">
        <v>20</v>
      </c>
      <c r="F489" s="211">
        <v>0</v>
      </c>
      <c r="H489" s="33"/>
    </row>
    <row r="490" spans="2:8" s="1" customFormat="1" ht="16.8" customHeight="1" x14ac:dyDescent="0.2">
      <c r="B490" s="33"/>
      <c r="C490" s="210" t="s">
        <v>20</v>
      </c>
      <c r="D490" s="210" t="s">
        <v>3931</v>
      </c>
      <c r="E490" s="18" t="s">
        <v>20</v>
      </c>
      <c r="F490" s="211">
        <v>25.92</v>
      </c>
      <c r="H490" s="33"/>
    </row>
    <row r="491" spans="2:8" s="1" customFormat="1" ht="16.8" customHeight="1" x14ac:dyDescent="0.2">
      <c r="B491" s="33"/>
      <c r="C491" s="210" t="s">
        <v>20</v>
      </c>
      <c r="D491" s="210" t="s">
        <v>835</v>
      </c>
      <c r="E491" s="18" t="s">
        <v>20</v>
      </c>
      <c r="F491" s="211">
        <v>0</v>
      </c>
      <c r="H491" s="33"/>
    </row>
    <row r="492" spans="2:8" s="1" customFormat="1" ht="16.8" customHeight="1" x14ac:dyDescent="0.2">
      <c r="B492" s="33"/>
      <c r="C492" s="210" t="s">
        <v>20</v>
      </c>
      <c r="D492" s="210" t="s">
        <v>3932</v>
      </c>
      <c r="E492" s="18" t="s">
        <v>20</v>
      </c>
      <c r="F492" s="211">
        <v>18.86</v>
      </c>
      <c r="H492" s="33"/>
    </row>
    <row r="493" spans="2:8" s="1" customFormat="1" ht="16.8" customHeight="1" x14ac:dyDescent="0.2">
      <c r="B493" s="33"/>
      <c r="C493" s="210" t="s">
        <v>20</v>
      </c>
      <c r="D493" s="210" t="s">
        <v>20</v>
      </c>
      <c r="E493" s="18" t="s">
        <v>20</v>
      </c>
      <c r="F493" s="211">
        <v>0</v>
      </c>
      <c r="H493" s="33"/>
    </row>
    <row r="494" spans="2:8" s="1" customFormat="1" ht="16.8" customHeight="1" x14ac:dyDescent="0.2">
      <c r="B494" s="33"/>
      <c r="C494" s="210" t="s">
        <v>20</v>
      </c>
      <c r="D494" s="210" t="s">
        <v>3933</v>
      </c>
      <c r="E494" s="18" t="s">
        <v>20</v>
      </c>
      <c r="F494" s="211">
        <v>0</v>
      </c>
      <c r="H494" s="33"/>
    </row>
    <row r="495" spans="2:8" s="1" customFormat="1" ht="16.8" customHeight="1" x14ac:dyDescent="0.2">
      <c r="B495" s="33"/>
      <c r="C495" s="210" t="s">
        <v>20</v>
      </c>
      <c r="D495" s="210" t="s">
        <v>3934</v>
      </c>
      <c r="E495" s="18" t="s">
        <v>20</v>
      </c>
      <c r="F495" s="211">
        <v>0</v>
      </c>
      <c r="H495" s="33"/>
    </row>
    <row r="496" spans="2:8" s="1" customFormat="1" ht="16.8" customHeight="1" x14ac:dyDescent="0.2">
      <c r="B496" s="33"/>
      <c r="C496" s="210" t="s">
        <v>20</v>
      </c>
      <c r="D496" s="210" t="s">
        <v>823</v>
      </c>
      <c r="E496" s="18" t="s">
        <v>20</v>
      </c>
      <c r="F496" s="211">
        <v>0</v>
      </c>
      <c r="H496" s="33"/>
    </row>
    <row r="497" spans="2:8" s="1" customFormat="1" ht="16.8" customHeight="1" x14ac:dyDescent="0.2">
      <c r="B497" s="33"/>
      <c r="C497" s="210" t="s">
        <v>20</v>
      </c>
      <c r="D497" s="210" t="s">
        <v>3935</v>
      </c>
      <c r="E497" s="18" t="s">
        <v>20</v>
      </c>
      <c r="F497" s="211">
        <v>11.78</v>
      </c>
      <c r="H497" s="33"/>
    </row>
    <row r="498" spans="2:8" s="1" customFormat="1" ht="16.8" customHeight="1" x14ac:dyDescent="0.2">
      <c r="B498" s="33"/>
      <c r="C498" s="210" t="s">
        <v>20</v>
      </c>
      <c r="D498" s="210" t="s">
        <v>825</v>
      </c>
      <c r="E498" s="18" t="s">
        <v>20</v>
      </c>
      <c r="F498" s="211">
        <v>0</v>
      </c>
      <c r="H498" s="33"/>
    </row>
    <row r="499" spans="2:8" s="1" customFormat="1" ht="16.8" customHeight="1" x14ac:dyDescent="0.2">
      <c r="B499" s="33"/>
      <c r="C499" s="210" t="s">
        <v>20</v>
      </c>
      <c r="D499" s="210" t="s">
        <v>3936</v>
      </c>
      <c r="E499" s="18" t="s">
        <v>20</v>
      </c>
      <c r="F499" s="211">
        <v>24.582999999999998</v>
      </c>
      <c r="H499" s="33"/>
    </row>
    <row r="500" spans="2:8" s="1" customFormat="1" ht="16.8" customHeight="1" x14ac:dyDescent="0.2">
      <c r="B500" s="33"/>
      <c r="C500" s="210" t="s">
        <v>20</v>
      </c>
      <c r="D500" s="210" t="s">
        <v>3937</v>
      </c>
      <c r="E500" s="18" t="s">
        <v>20</v>
      </c>
      <c r="F500" s="211">
        <v>0</v>
      </c>
      <c r="H500" s="33"/>
    </row>
    <row r="501" spans="2:8" s="1" customFormat="1" ht="16.8" customHeight="1" x14ac:dyDescent="0.2">
      <c r="B501" s="33"/>
      <c r="C501" s="210" t="s">
        <v>20</v>
      </c>
      <c r="D501" s="210" t="s">
        <v>3938</v>
      </c>
      <c r="E501" s="18" t="s">
        <v>20</v>
      </c>
      <c r="F501" s="211">
        <v>-8.2080000000000002</v>
      </c>
      <c r="H501" s="33"/>
    </row>
    <row r="502" spans="2:8" s="1" customFormat="1" ht="16.8" customHeight="1" x14ac:dyDescent="0.2">
      <c r="B502" s="33"/>
      <c r="C502" s="210" t="s">
        <v>20</v>
      </c>
      <c r="D502" s="210" t="s">
        <v>20</v>
      </c>
      <c r="E502" s="18" t="s">
        <v>20</v>
      </c>
      <c r="F502" s="211">
        <v>0</v>
      </c>
      <c r="H502" s="33"/>
    </row>
    <row r="503" spans="2:8" s="1" customFormat="1" ht="16.8" customHeight="1" x14ac:dyDescent="0.2">
      <c r="B503" s="33"/>
      <c r="C503" s="210" t="s">
        <v>20</v>
      </c>
      <c r="D503" s="210" t="s">
        <v>827</v>
      </c>
      <c r="E503" s="18" t="s">
        <v>20</v>
      </c>
      <c r="F503" s="211">
        <v>0</v>
      </c>
      <c r="H503" s="33"/>
    </row>
    <row r="504" spans="2:8" s="1" customFormat="1" ht="16.8" customHeight="1" x14ac:dyDescent="0.2">
      <c r="B504" s="33"/>
      <c r="C504" s="210" t="s">
        <v>20</v>
      </c>
      <c r="D504" s="210" t="s">
        <v>3939</v>
      </c>
      <c r="E504" s="18" t="s">
        <v>20</v>
      </c>
      <c r="F504" s="211">
        <v>68.2</v>
      </c>
      <c r="H504" s="33"/>
    </row>
    <row r="505" spans="2:8" s="1" customFormat="1" ht="16.8" customHeight="1" x14ac:dyDescent="0.2">
      <c r="B505" s="33"/>
      <c r="C505" s="210" t="s">
        <v>20</v>
      </c>
      <c r="D505" s="210" t="s">
        <v>3940</v>
      </c>
      <c r="E505" s="18" t="s">
        <v>20</v>
      </c>
      <c r="F505" s="211">
        <v>-10.385</v>
      </c>
      <c r="H505" s="33"/>
    </row>
    <row r="506" spans="2:8" s="1" customFormat="1" ht="16.8" customHeight="1" x14ac:dyDescent="0.2">
      <c r="B506" s="33"/>
      <c r="C506" s="210" t="s">
        <v>20</v>
      </c>
      <c r="D506" s="210" t="s">
        <v>3937</v>
      </c>
      <c r="E506" s="18" t="s">
        <v>20</v>
      </c>
      <c r="F506" s="211">
        <v>0</v>
      </c>
      <c r="H506" s="33"/>
    </row>
    <row r="507" spans="2:8" s="1" customFormat="1" ht="16.8" customHeight="1" x14ac:dyDescent="0.2">
      <c r="B507" s="33"/>
      <c r="C507" s="210" t="s">
        <v>20</v>
      </c>
      <c r="D507" s="210" t="s">
        <v>3941</v>
      </c>
      <c r="E507" s="18" t="s">
        <v>20</v>
      </c>
      <c r="F507" s="211">
        <v>-10.77</v>
      </c>
      <c r="H507" s="33"/>
    </row>
    <row r="508" spans="2:8" s="1" customFormat="1" ht="16.8" customHeight="1" x14ac:dyDescent="0.2">
      <c r="B508" s="33"/>
      <c r="C508" s="210" t="s">
        <v>20</v>
      </c>
      <c r="D508" s="210" t="s">
        <v>20</v>
      </c>
      <c r="E508" s="18" t="s">
        <v>20</v>
      </c>
      <c r="F508" s="211">
        <v>0</v>
      </c>
      <c r="H508" s="33"/>
    </row>
    <row r="509" spans="2:8" s="1" customFormat="1" ht="16.8" customHeight="1" x14ac:dyDescent="0.2">
      <c r="B509" s="33"/>
      <c r="C509" s="210" t="s">
        <v>20</v>
      </c>
      <c r="D509" s="210" t="s">
        <v>2225</v>
      </c>
      <c r="E509" s="18" t="s">
        <v>20</v>
      </c>
      <c r="F509" s="211">
        <v>0</v>
      </c>
      <c r="H509" s="33"/>
    </row>
    <row r="510" spans="2:8" s="1" customFormat="1" ht="16.8" customHeight="1" x14ac:dyDescent="0.2">
      <c r="B510" s="33"/>
      <c r="C510" s="210" t="s">
        <v>20</v>
      </c>
      <c r="D510" s="210" t="s">
        <v>3942</v>
      </c>
      <c r="E510" s="18" t="s">
        <v>20</v>
      </c>
      <c r="F510" s="211">
        <v>48.67</v>
      </c>
      <c r="H510" s="33"/>
    </row>
    <row r="511" spans="2:8" s="1" customFormat="1" ht="16.8" customHeight="1" x14ac:dyDescent="0.2">
      <c r="B511" s="33"/>
      <c r="C511" s="210" t="s">
        <v>20</v>
      </c>
      <c r="D511" s="210" t="s">
        <v>20</v>
      </c>
      <c r="E511" s="18" t="s">
        <v>20</v>
      </c>
      <c r="F511" s="211">
        <v>0</v>
      </c>
      <c r="H511" s="33"/>
    </row>
    <row r="512" spans="2:8" s="1" customFormat="1" ht="16.8" customHeight="1" x14ac:dyDescent="0.2">
      <c r="B512" s="33"/>
      <c r="C512" s="210" t="s">
        <v>20</v>
      </c>
      <c r="D512" s="210" t="s">
        <v>3943</v>
      </c>
      <c r="E512" s="18" t="s">
        <v>20</v>
      </c>
      <c r="F512" s="211">
        <v>0</v>
      </c>
      <c r="H512" s="33"/>
    </row>
    <row r="513" spans="2:8" s="1" customFormat="1" ht="16.8" customHeight="1" x14ac:dyDescent="0.2">
      <c r="B513" s="33"/>
      <c r="C513" s="210" t="s">
        <v>20</v>
      </c>
      <c r="D513" s="210" t="s">
        <v>1326</v>
      </c>
      <c r="E513" s="18" t="s">
        <v>20</v>
      </c>
      <c r="F513" s="211">
        <v>87.78</v>
      </c>
      <c r="H513" s="33"/>
    </row>
    <row r="514" spans="2:8" s="1" customFormat="1" ht="16.8" customHeight="1" x14ac:dyDescent="0.2">
      <c r="B514" s="33"/>
      <c r="C514" s="210" t="s">
        <v>20</v>
      </c>
      <c r="D514" s="210" t="s">
        <v>3944</v>
      </c>
      <c r="E514" s="18" t="s">
        <v>20</v>
      </c>
      <c r="F514" s="211">
        <v>0</v>
      </c>
      <c r="H514" s="33"/>
    </row>
    <row r="515" spans="2:8" s="1" customFormat="1" ht="16.8" customHeight="1" x14ac:dyDescent="0.2">
      <c r="B515" s="33"/>
      <c r="C515" s="210" t="s">
        <v>20</v>
      </c>
      <c r="D515" s="210" t="s">
        <v>1328</v>
      </c>
      <c r="E515" s="18" t="s">
        <v>20</v>
      </c>
      <c r="F515" s="211">
        <v>38.4</v>
      </c>
      <c r="H515" s="33"/>
    </row>
    <row r="516" spans="2:8" s="1" customFormat="1" ht="16.8" customHeight="1" x14ac:dyDescent="0.2">
      <c r="B516" s="33"/>
      <c r="C516" s="210" t="s">
        <v>1254</v>
      </c>
      <c r="D516" s="210" t="s">
        <v>207</v>
      </c>
      <c r="E516" s="18" t="s">
        <v>20</v>
      </c>
      <c r="F516" s="211">
        <v>921.19899999999996</v>
      </c>
      <c r="H516" s="33"/>
    </row>
    <row r="517" spans="2:8" s="1" customFormat="1" ht="16.8" customHeight="1" x14ac:dyDescent="0.2">
      <c r="B517" s="33"/>
      <c r="C517" s="212" t="s">
        <v>8903</v>
      </c>
      <c r="H517" s="33"/>
    </row>
    <row r="518" spans="2:8" s="1" customFormat="1" ht="16.8" customHeight="1" x14ac:dyDescent="0.2">
      <c r="B518" s="33"/>
      <c r="C518" s="210" t="s">
        <v>3914</v>
      </c>
      <c r="D518" s="210" t="s">
        <v>8954</v>
      </c>
      <c r="E518" s="18" t="s">
        <v>234</v>
      </c>
      <c r="F518" s="211">
        <v>921.19899999999996</v>
      </c>
      <c r="H518" s="33"/>
    </row>
    <row r="519" spans="2:8" s="1" customFormat="1" ht="16.8" customHeight="1" x14ac:dyDescent="0.2">
      <c r="B519" s="33"/>
      <c r="C519" s="210" t="s">
        <v>3842</v>
      </c>
      <c r="D519" s="210" t="s">
        <v>8953</v>
      </c>
      <c r="E519" s="18" t="s">
        <v>234</v>
      </c>
      <c r="F519" s="211">
        <v>1753.704</v>
      </c>
      <c r="H519" s="33"/>
    </row>
    <row r="520" spans="2:8" s="1" customFormat="1" ht="16.8" customHeight="1" x14ac:dyDescent="0.2">
      <c r="B520" s="33"/>
      <c r="C520" s="206" t="s">
        <v>1255</v>
      </c>
      <c r="D520" s="207" t="s">
        <v>20</v>
      </c>
      <c r="E520" s="208" t="s">
        <v>20</v>
      </c>
      <c r="F520" s="209">
        <v>30.555</v>
      </c>
      <c r="H520" s="33"/>
    </row>
    <row r="521" spans="2:8" s="1" customFormat="1" ht="16.8" customHeight="1" x14ac:dyDescent="0.2">
      <c r="B521" s="33"/>
      <c r="C521" s="210" t="s">
        <v>20</v>
      </c>
      <c r="D521" s="210" t="s">
        <v>3198</v>
      </c>
      <c r="E521" s="18" t="s">
        <v>20</v>
      </c>
      <c r="F521" s="211">
        <v>0</v>
      </c>
      <c r="H521" s="33"/>
    </row>
    <row r="522" spans="2:8" s="1" customFormat="1" ht="16.8" customHeight="1" x14ac:dyDescent="0.2">
      <c r="B522" s="33"/>
      <c r="C522" s="210" t="s">
        <v>20</v>
      </c>
      <c r="D522" s="210" t="s">
        <v>3949</v>
      </c>
      <c r="E522" s="18" t="s">
        <v>20</v>
      </c>
      <c r="F522" s="211">
        <v>0</v>
      </c>
      <c r="H522" s="33"/>
    </row>
    <row r="523" spans="2:8" s="1" customFormat="1" ht="16.8" customHeight="1" x14ac:dyDescent="0.2">
      <c r="B523" s="33"/>
      <c r="C523" s="210" t="s">
        <v>20</v>
      </c>
      <c r="D523" s="210" t="s">
        <v>3950</v>
      </c>
      <c r="E523" s="18" t="s">
        <v>20</v>
      </c>
      <c r="F523" s="211">
        <v>0</v>
      </c>
      <c r="H523" s="33"/>
    </row>
    <row r="524" spans="2:8" s="1" customFormat="1" ht="16.8" customHeight="1" x14ac:dyDescent="0.2">
      <c r="B524" s="33"/>
      <c r="C524" s="210" t="s">
        <v>20</v>
      </c>
      <c r="D524" s="210" t="s">
        <v>3951</v>
      </c>
      <c r="E524" s="18" t="s">
        <v>20</v>
      </c>
      <c r="F524" s="211">
        <v>4.92</v>
      </c>
      <c r="H524" s="33"/>
    </row>
    <row r="525" spans="2:8" s="1" customFormat="1" ht="16.8" customHeight="1" x14ac:dyDescent="0.2">
      <c r="B525" s="33"/>
      <c r="C525" s="210" t="s">
        <v>20</v>
      </c>
      <c r="D525" s="210" t="s">
        <v>2573</v>
      </c>
      <c r="E525" s="18" t="s">
        <v>20</v>
      </c>
      <c r="F525" s="211">
        <v>0</v>
      </c>
      <c r="H525" s="33"/>
    </row>
    <row r="526" spans="2:8" s="1" customFormat="1" ht="16.8" customHeight="1" x14ac:dyDescent="0.2">
      <c r="B526" s="33"/>
      <c r="C526" s="210" t="s">
        <v>20</v>
      </c>
      <c r="D526" s="210" t="s">
        <v>3952</v>
      </c>
      <c r="E526" s="18" t="s">
        <v>20</v>
      </c>
      <c r="F526" s="211">
        <v>21.995000000000001</v>
      </c>
      <c r="H526" s="33"/>
    </row>
    <row r="527" spans="2:8" s="1" customFormat="1" ht="16.8" customHeight="1" x14ac:dyDescent="0.2">
      <c r="B527" s="33"/>
      <c r="C527" s="210" t="s">
        <v>20</v>
      </c>
      <c r="D527" s="210" t="s">
        <v>3953</v>
      </c>
      <c r="E527" s="18" t="s">
        <v>20</v>
      </c>
      <c r="F527" s="211">
        <v>3.64</v>
      </c>
      <c r="H527" s="33"/>
    </row>
    <row r="528" spans="2:8" s="1" customFormat="1" ht="16.8" customHeight="1" x14ac:dyDescent="0.2">
      <c r="B528" s="33"/>
      <c r="C528" s="210" t="s">
        <v>1255</v>
      </c>
      <c r="D528" s="210" t="s">
        <v>207</v>
      </c>
      <c r="E528" s="18" t="s">
        <v>20</v>
      </c>
      <c r="F528" s="211">
        <v>30.555</v>
      </c>
      <c r="H528" s="33"/>
    </row>
    <row r="529" spans="2:8" s="1" customFormat="1" ht="16.8" customHeight="1" x14ac:dyDescent="0.2">
      <c r="B529" s="33"/>
      <c r="C529" s="212" t="s">
        <v>8903</v>
      </c>
      <c r="H529" s="33"/>
    </row>
    <row r="530" spans="2:8" s="1" customFormat="1" ht="16.8" customHeight="1" x14ac:dyDescent="0.2">
      <c r="B530" s="33"/>
      <c r="C530" s="210" t="s">
        <v>3946</v>
      </c>
      <c r="D530" s="210" t="s">
        <v>8955</v>
      </c>
      <c r="E530" s="18" t="s">
        <v>234</v>
      </c>
      <c r="F530" s="211">
        <v>30.555</v>
      </c>
      <c r="H530" s="33"/>
    </row>
    <row r="531" spans="2:8" s="1" customFormat="1" ht="16.8" customHeight="1" x14ac:dyDescent="0.2">
      <c r="B531" s="33"/>
      <c r="C531" s="210" t="s">
        <v>3852</v>
      </c>
      <c r="D531" s="210" t="s">
        <v>8956</v>
      </c>
      <c r="E531" s="18" t="s">
        <v>234</v>
      </c>
      <c r="F531" s="211">
        <v>30.555</v>
      </c>
      <c r="H531" s="33"/>
    </row>
    <row r="532" spans="2:8" s="1" customFormat="1" ht="16.8" customHeight="1" x14ac:dyDescent="0.2">
      <c r="B532" s="33"/>
      <c r="C532" s="206" t="s">
        <v>1256</v>
      </c>
      <c r="D532" s="207" t="s">
        <v>20</v>
      </c>
      <c r="E532" s="208" t="s">
        <v>20</v>
      </c>
      <c r="F532" s="209">
        <v>97.99</v>
      </c>
      <c r="H532" s="33"/>
    </row>
    <row r="533" spans="2:8" s="1" customFormat="1" ht="16.8" customHeight="1" x14ac:dyDescent="0.2">
      <c r="B533" s="33"/>
      <c r="C533" s="210" t="s">
        <v>20</v>
      </c>
      <c r="D533" s="210" t="s">
        <v>3905</v>
      </c>
      <c r="E533" s="18" t="s">
        <v>20</v>
      </c>
      <c r="F533" s="211">
        <v>0</v>
      </c>
      <c r="H533" s="33"/>
    </row>
    <row r="534" spans="2:8" s="1" customFormat="1" ht="16.8" customHeight="1" x14ac:dyDescent="0.2">
      <c r="B534" s="33"/>
      <c r="C534" s="210" t="s">
        <v>20</v>
      </c>
      <c r="D534" s="210" t="s">
        <v>3906</v>
      </c>
      <c r="E534" s="18" t="s">
        <v>20</v>
      </c>
      <c r="F534" s="211">
        <v>0</v>
      </c>
      <c r="H534" s="33"/>
    </row>
    <row r="535" spans="2:8" s="1" customFormat="1" ht="16.8" customHeight="1" x14ac:dyDescent="0.2">
      <c r="B535" s="33"/>
      <c r="C535" s="210" t="s">
        <v>20</v>
      </c>
      <c r="D535" s="210" t="s">
        <v>3907</v>
      </c>
      <c r="E535" s="18" t="s">
        <v>20</v>
      </c>
      <c r="F535" s="211">
        <v>14.88</v>
      </c>
      <c r="H535" s="33"/>
    </row>
    <row r="536" spans="2:8" s="1" customFormat="1" ht="16.8" customHeight="1" x14ac:dyDescent="0.2">
      <c r="B536" s="33"/>
      <c r="C536" s="210" t="s">
        <v>20</v>
      </c>
      <c r="D536" s="210" t="s">
        <v>3908</v>
      </c>
      <c r="E536" s="18" t="s">
        <v>20</v>
      </c>
      <c r="F536" s="211">
        <v>0</v>
      </c>
      <c r="H536" s="33"/>
    </row>
    <row r="537" spans="2:8" s="1" customFormat="1" ht="16.8" customHeight="1" x14ac:dyDescent="0.2">
      <c r="B537" s="33"/>
      <c r="C537" s="210" t="s">
        <v>20</v>
      </c>
      <c r="D537" s="210" t="s">
        <v>3909</v>
      </c>
      <c r="E537" s="18" t="s">
        <v>20</v>
      </c>
      <c r="F537" s="211">
        <v>8.16</v>
      </c>
      <c r="H537" s="33"/>
    </row>
    <row r="538" spans="2:8" s="1" customFormat="1" ht="16.8" customHeight="1" x14ac:dyDescent="0.2">
      <c r="B538" s="33"/>
      <c r="C538" s="210" t="s">
        <v>20</v>
      </c>
      <c r="D538" s="210" t="s">
        <v>20</v>
      </c>
      <c r="E538" s="18" t="s">
        <v>20</v>
      </c>
      <c r="F538" s="211">
        <v>0</v>
      </c>
      <c r="H538" s="33"/>
    </row>
    <row r="539" spans="2:8" s="1" customFormat="1" ht="16.8" customHeight="1" x14ac:dyDescent="0.2">
      <c r="B539" s="33"/>
      <c r="C539" s="210" t="s">
        <v>20</v>
      </c>
      <c r="D539" s="210" t="s">
        <v>3910</v>
      </c>
      <c r="E539" s="18" t="s">
        <v>20</v>
      </c>
      <c r="F539" s="211">
        <v>0</v>
      </c>
      <c r="H539" s="33"/>
    </row>
    <row r="540" spans="2:8" s="1" customFormat="1" ht="16.8" customHeight="1" x14ac:dyDescent="0.2">
      <c r="B540" s="33"/>
      <c r="C540" s="210" t="s">
        <v>20</v>
      </c>
      <c r="D540" s="210" t="s">
        <v>3906</v>
      </c>
      <c r="E540" s="18" t="s">
        <v>20</v>
      </c>
      <c r="F540" s="211">
        <v>0</v>
      </c>
      <c r="H540" s="33"/>
    </row>
    <row r="541" spans="2:8" s="1" customFormat="1" ht="16.8" customHeight="1" x14ac:dyDescent="0.2">
      <c r="B541" s="33"/>
      <c r="C541" s="210" t="s">
        <v>20</v>
      </c>
      <c r="D541" s="210" t="s">
        <v>3911</v>
      </c>
      <c r="E541" s="18" t="s">
        <v>20</v>
      </c>
      <c r="F541" s="211">
        <v>51.424999999999997</v>
      </c>
      <c r="H541" s="33"/>
    </row>
    <row r="542" spans="2:8" s="1" customFormat="1" ht="16.8" customHeight="1" x14ac:dyDescent="0.2">
      <c r="B542" s="33"/>
      <c r="C542" s="210" t="s">
        <v>20</v>
      </c>
      <c r="D542" s="210" t="s">
        <v>3912</v>
      </c>
      <c r="E542" s="18" t="s">
        <v>20</v>
      </c>
      <c r="F542" s="211">
        <v>5.2249999999999996</v>
      </c>
      <c r="H542" s="33"/>
    </row>
    <row r="543" spans="2:8" s="1" customFormat="1" ht="16.8" customHeight="1" x14ac:dyDescent="0.2">
      <c r="B543" s="33"/>
      <c r="C543" s="210" t="s">
        <v>20</v>
      </c>
      <c r="D543" s="210" t="s">
        <v>3908</v>
      </c>
      <c r="E543" s="18" t="s">
        <v>20</v>
      </c>
      <c r="F543" s="211">
        <v>0</v>
      </c>
      <c r="H543" s="33"/>
    </row>
    <row r="544" spans="2:8" s="1" customFormat="1" ht="16.8" customHeight="1" x14ac:dyDescent="0.2">
      <c r="B544" s="33"/>
      <c r="C544" s="210" t="s">
        <v>20</v>
      </c>
      <c r="D544" s="210" t="s">
        <v>2344</v>
      </c>
      <c r="E544" s="18" t="s">
        <v>20</v>
      </c>
      <c r="F544" s="211">
        <v>18.3</v>
      </c>
      <c r="H544" s="33"/>
    </row>
    <row r="545" spans="2:8" s="1" customFormat="1" ht="16.8" customHeight="1" x14ac:dyDescent="0.2">
      <c r="B545" s="33"/>
      <c r="C545" s="210" t="s">
        <v>1256</v>
      </c>
      <c r="D545" s="210" t="s">
        <v>207</v>
      </c>
      <c r="E545" s="18" t="s">
        <v>20</v>
      </c>
      <c r="F545" s="211">
        <v>97.99</v>
      </c>
      <c r="H545" s="33"/>
    </row>
    <row r="546" spans="2:8" s="1" customFormat="1" ht="16.8" customHeight="1" x14ac:dyDescent="0.2">
      <c r="B546" s="33"/>
      <c r="C546" s="212" t="s">
        <v>8903</v>
      </c>
      <c r="H546" s="33"/>
    </row>
    <row r="547" spans="2:8" s="1" customFormat="1" ht="16.8" customHeight="1" x14ac:dyDescent="0.2">
      <c r="B547" s="33"/>
      <c r="C547" s="210" t="s">
        <v>3902</v>
      </c>
      <c r="D547" s="210" t="s">
        <v>8957</v>
      </c>
      <c r="E547" s="18" t="s">
        <v>234</v>
      </c>
      <c r="F547" s="211">
        <v>97.99</v>
      </c>
      <c r="H547" s="33"/>
    </row>
    <row r="548" spans="2:8" s="1" customFormat="1" ht="16.8" customHeight="1" x14ac:dyDescent="0.2">
      <c r="B548" s="33"/>
      <c r="C548" s="210" t="s">
        <v>3847</v>
      </c>
      <c r="D548" s="210" t="s">
        <v>8958</v>
      </c>
      <c r="E548" s="18" t="s">
        <v>234</v>
      </c>
      <c r="F548" s="211">
        <v>97.99</v>
      </c>
      <c r="H548" s="33"/>
    </row>
    <row r="549" spans="2:8" s="1" customFormat="1" ht="16.8" customHeight="1" x14ac:dyDescent="0.2">
      <c r="B549" s="33"/>
      <c r="C549" s="206" t="s">
        <v>8959</v>
      </c>
      <c r="D549" s="207" t="s">
        <v>20</v>
      </c>
      <c r="E549" s="208" t="s">
        <v>20</v>
      </c>
      <c r="F549" s="209">
        <v>1.5589999999999999</v>
      </c>
      <c r="H549" s="33"/>
    </row>
    <row r="550" spans="2:8" s="1" customFormat="1" ht="16.8" customHeight="1" x14ac:dyDescent="0.2">
      <c r="B550" s="33"/>
      <c r="C550" s="206" t="s">
        <v>1258</v>
      </c>
      <c r="D550" s="207" t="s">
        <v>20</v>
      </c>
      <c r="E550" s="208" t="s">
        <v>20</v>
      </c>
      <c r="F550" s="209">
        <v>524.678</v>
      </c>
      <c r="H550" s="33"/>
    </row>
    <row r="551" spans="2:8" s="1" customFormat="1" ht="16.8" customHeight="1" x14ac:dyDescent="0.2">
      <c r="B551" s="33"/>
      <c r="C551" s="210" t="s">
        <v>20</v>
      </c>
      <c r="D551" s="210" t="s">
        <v>3796</v>
      </c>
      <c r="E551" s="18" t="s">
        <v>20</v>
      </c>
      <c r="F551" s="211">
        <v>0</v>
      </c>
      <c r="H551" s="33"/>
    </row>
    <row r="552" spans="2:8" s="1" customFormat="1" ht="16.8" customHeight="1" x14ac:dyDescent="0.2">
      <c r="B552" s="33"/>
      <c r="C552" s="210" t="s">
        <v>20</v>
      </c>
      <c r="D552" s="210" t="s">
        <v>2577</v>
      </c>
      <c r="E552" s="18" t="s">
        <v>20</v>
      </c>
      <c r="F552" s="211">
        <v>0</v>
      </c>
      <c r="H552" s="33"/>
    </row>
    <row r="553" spans="2:8" s="1" customFormat="1" ht="16.8" customHeight="1" x14ac:dyDescent="0.2">
      <c r="B553" s="33"/>
      <c r="C553" s="210" t="s">
        <v>20</v>
      </c>
      <c r="D553" s="210" t="s">
        <v>2776</v>
      </c>
      <c r="E553" s="18" t="s">
        <v>20</v>
      </c>
      <c r="F553" s="211">
        <v>43.01</v>
      </c>
      <c r="H553" s="33"/>
    </row>
    <row r="554" spans="2:8" s="1" customFormat="1" ht="16.8" customHeight="1" x14ac:dyDescent="0.2">
      <c r="B554" s="33"/>
      <c r="C554" s="210" t="s">
        <v>20</v>
      </c>
      <c r="D554" s="210" t="s">
        <v>2579</v>
      </c>
      <c r="E554" s="18" t="s">
        <v>20</v>
      </c>
      <c r="F554" s="211">
        <v>0</v>
      </c>
      <c r="H554" s="33"/>
    </row>
    <row r="555" spans="2:8" s="1" customFormat="1" ht="16.8" customHeight="1" x14ac:dyDescent="0.2">
      <c r="B555" s="33"/>
      <c r="C555" s="210" t="s">
        <v>20</v>
      </c>
      <c r="D555" s="210" t="s">
        <v>2777</v>
      </c>
      <c r="E555" s="18" t="s">
        <v>20</v>
      </c>
      <c r="F555" s="211">
        <v>20.260000000000002</v>
      </c>
      <c r="H555" s="33"/>
    </row>
    <row r="556" spans="2:8" s="1" customFormat="1" ht="16.8" customHeight="1" x14ac:dyDescent="0.2">
      <c r="B556" s="33"/>
      <c r="C556" s="210" t="s">
        <v>20</v>
      </c>
      <c r="D556" s="210" t="s">
        <v>20</v>
      </c>
      <c r="E556" s="18" t="s">
        <v>20</v>
      </c>
      <c r="F556" s="211">
        <v>0</v>
      </c>
      <c r="H556" s="33"/>
    </row>
    <row r="557" spans="2:8" s="1" customFormat="1" ht="16.8" customHeight="1" x14ac:dyDescent="0.2">
      <c r="B557" s="33"/>
      <c r="C557" s="210" t="s">
        <v>20</v>
      </c>
      <c r="D557" s="210" t="s">
        <v>2593</v>
      </c>
      <c r="E557" s="18" t="s">
        <v>20</v>
      </c>
      <c r="F557" s="211">
        <v>0</v>
      </c>
      <c r="H557" s="33"/>
    </row>
    <row r="558" spans="2:8" s="1" customFormat="1" ht="16.8" customHeight="1" x14ac:dyDescent="0.2">
      <c r="B558" s="33"/>
      <c r="C558" s="210" t="s">
        <v>20</v>
      </c>
      <c r="D558" s="210" t="s">
        <v>2801</v>
      </c>
      <c r="E558" s="18" t="s">
        <v>20</v>
      </c>
      <c r="F558" s="211">
        <v>25.66</v>
      </c>
      <c r="H558" s="33"/>
    </row>
    <row r="559" spans="2:8" s="1" customFormat="1" ht="16.8" customHeight="1" x14ac:dyDescent="0.2">
      <c r="B559" s="33"/>
      <c r="C559" s="210" t="s">
        <v>20</v>
      </c>
      <c r="D559" s="210" t="s">
        <v>20</v>
      </c>
      <c r="E559" s="18" t="s">
        <v>20</v>
      </c>
      <c r="F559" s="211">
        <v>0</v>
      </c>
      <c r="H559" s="33"/>
    </row>
    <row r="560" spans="2:8" s="1" customFormat="1" ht="16.8" customHeight="1" x14ac:dyDescent="0.2">
      <c r="B560" s="33"/>
      <c r="C560" s="210" t="s">
        <v>20</v>
      </c>
      <c r="D560" s="210" t="s">
        <v>3797</v>
      </c>
      <c r="E560" s="18" t="s">
        <v>20</v>
      </c>
      <c r="F560" s="211">
        <v>0</v>
      </c>
      <c r="H560" s="33"/>
    </row>
    <row r="561" spans="2:8" s="1" customFormat="1" ht="16.8" customHeight="1" x14ac:dyDescent="0.2">
      <c r="B561" s="33"/>
      <c r="C561" s="210" t="s">
        <v>20</v>
      </c>
      <c r="D561" s="210" t="s">
        <v>3798</v>
      </c>
      <c r="E561" s="18" t="s">
        <v>20</v>
      </c>
      <c r="F561" s="211">
        <v>0</v>
      </c>
      <c r="H561" s="33"/>
    </row>
    <row r="562" spans="2:8" s="1" customFormat="1" ht="16.8" customHeight="1" x14ac:dyDescent="0.2">
      <c r="B562" s="33"/>
      <c r="C562" s="210" t="s">
        <v>20</v>
      </c>
      <c r="D562" s="210" t="s">
        <v>3799</v>
      </c>
      <c r="E562" s="18" t="s">
        <v>20</v>
      </c>
      <c r="F562" s="211">
        <v>0</v>
      </c>
      <c r="H562" s="33"/>
    </row>
    <row r="563" spans="2:8" s="1" customFormat="1" ht="16.8" customHeight="1" x14ac:dyDescent="0.2">
      <c r="B563" s="33"/>
      <c r="C563" s="210" t="s">
        <v>20</v>
      </c>
      <c r="D563" s="210" t="s">
        <v>3800</v>
      </c>
      <c r="E563" s="18" t="s">
        <v>20</v>
      </c>
      <c r="F563" s="211">
        <v>105.35</v>
      </c>
      <c r="H563" s="33"/>
    </row>
    <row r="564" spans="2:8" s="1" customFormat="1" ht="16.8" customHeight="1" x14ac:dyDescent="0.2">
      <c r="B564" s="33"/>
      <c r="C564" s="210" t="s">
        <v>20</v>
      </c>
      <c r="D564" s="210" t="s">
        <v>20</v>
      </c>
      <c r="E564" s="18" t="s">
        <v>20</v>
      </c>
      <c r="F564" s="211">
        <v>0</v>
      </c>
      <c r="H564" s="33"/>
    </row>
    <row r="565" spans="2:8" s="1" customFormat="1" ht="16.8" customHeight="1" x14ac:dyDescent="0.2">
      <c r="B565" s="33"/>
      <c r="C565" s="210" t="s">
        <v>20</v>
      </c>
      <c r="D565" s="210" t="s">
        <v>3801</v>
      </c>
      <c r="E565" s="18" t="s">
        <v>20</v>
      </c>
      <c r="F565" s="211">
        <v>0</v>
      </c>
      <c r="H565" s="33"/>
    </row>
    <row r="566" spans="2:8" s="1" customFormat="1" ht="16.8" customHeight="1" x14ac:dyDescent="0.2">
      <c r="B566" s="33"/>
      <c r="C566" s="210" t="s">
        <v>20</v>
      </c>
      <c r="D566" s="210" t="s">
        <v>3800</v>
      </c>
      <c r="E566" s="18" t="s">
        <v>20</v>
      </c>
      <c r="F566" s="211">
        <v>105.35</v>
      </c>
      <c r="H566" s="33"/>
    </row>
    <row r="567" spans="2:8" s="1" customFormat="1" ht="16.8" customHeight="1" x14ac:dyDescent="0.2">
      <c r="B567" s="33"/>
      <c r="C567" s="210" t="s">
        <v>20</v>
      </c>
      <c r="D567" s="210" t="s">
        <v>20</v>
      </c>
      <c r="E567" s="18" t="s">
        <v>20</v>
      </c>
      <c r="F567" s="211">
        <v>0</v>
      </c>
      <c r="H567" s="33"/>
    </row>
    <row r="568" spans="2:8" s="1" customFormat="1" ht="16.8" customHeight="1" x14ac:dyDescent="0.2">
      <c r="B568" s="33"/>
      <c r="C568" s="210" t="s">
        <v>20</v>
      </c>
      <c r="D568" s="210" t="s">
        <v>3802</v>
      </c>
      <c r="E568" s="18" t="s">
        <v>20</v>
      </c>
      <c r="F568" s="211">
        <v>0</v>
      </c>
      <c r="H568" s="33"/>
    </row>
    <row r="569" spans="2:8" s="1" customFormat="1" ht="16.8" customHeight="1" x14ac:dyDescent="0.2">
      <c r="B569" s="33"/>
      <c r="C569" s="210" t="s">
        <v>20</v>
      </c>
      <c r="D569" s="210" t="s">
        <v>429</v>
      </c>
      <c r="E569" s="18" t="s">
        <v>20</v>
      </c>
      <c r="F569" s="211">
        <v>0</v>
      </c>
      <c r="H569" s="33"/>
    </row>
    <row r="570" spans="2:8" s="1" customFormat="1" ht="16.8" customHeight="1" x14ac:dyDescent="0.2">
      <c r="B570" s="33"/>
      <c r="C570" s="210" t="s">
        <v>20</v>
      </c>
      <c r="D570" s="210" t="s">
        <v>1844</v>
      </c>
      <c r="E570" s="18" t="s">
        <v>20</v>
      </c>
      <c r="F570" s="211">
        <v>0</v>
      </c>
      <c r="H570" s="33"/>
    </row>
    <row r="571" spans="2:8" s="1" customFormat="1" ht="16.8" customHeight="1" x14ac:dyDescent="0.2">
      <c r="B571" s="33"/>
      <c r="C571" s="210" t="s">
        <v>20</v>
      </c>
      <c r="D571" s="210" t="s">
        <v>3803</v>
      </c>
      <c r="E571" s="18" t="s">
        <v>20</v>
      </c>
      <c r="F571" s="211">
        <v>30.6</v>
      </c>
      <c r="H571" s="33"/>
    </row>
    <row r="572" spans="2:8" s="1" customFormat="1" ht="16.8" customHeight="1" x14ac:dyDescent="0.2">
      <c r="B572" s="33"/>
      <c r="C572" s="210" t="s">
        <v>20</v>
      </c>
      <c r="D572" s="210" t="s">
        <v>1846</v>
      </c>
      <c r="E572" s="18" t="s">
        <v>20</v>
      </c>
      <c r="F572" s="211">
        <v>0</v>
      </c>
      <c r="H572" s="33"/>
    </row>
    <row r="573" spans="2:8" s="1" customFormat="1" ht="16.8" customHeight="1" x14ac:dyDescent="0.2">
      <c r="B573" s="33"/>
      <c r="C573" s="210" t="s">
        <v>20</v>
      </c>
      <c r="D573" s="210" t="s">
        <v>3804</v>
      </c>
      <c r="E573" s="18" t="s">
        <v>20</v>
      </c>
      <c r="F573" s="211">
        <v>4.8</v>
      </c>
      <c r="H573" s="33"/>
    </row>
    <row r="574" spans="2:8" s="1" customFormat="1" ht="16.8" customHeight="1" x14ac:dyDescent="0.2">
      <c r="B574" s="33"/>
      <c r="C574" s="210" t="s">
        <v>20</v>
      </c>
      <c r="D574" s="210" t="s">
        <v>20</v>
      </c>
      <c r="E574" s="18" t="s">
        <v>20</v>
      </c>
      <c r="F574" s="211">
        <v>0</v>
      </c>
      <c r="H574" s="33"/>
    </row>
    <row r="575" spans="2:8" s="1" customFormat="1" ht="16.8" customHeight="1" x14ac:dyDescent="0.2">
      <c r="B575" s="33"/>
      <c r="C575" s="210" t="s">
        <v>20</v>
      </c>
      <c r="D575" s="210" t="s">
        <v>400</v>
      </c>
      <c r="E575" s="18" t="s">
        <v>20</v>
      </c>
      <c r="F575" s="211">
        <v>0</v>
      </c>
      <c r="H575" s="33"/>
    </row>
    <row r="576" spans="2:8" s="1" customFormat="1" ht="16.8" customHeight="1" x14ac:dyDescent="0.2">
      <c r="B576" s="33"/>
      <c r="C576" s="210" t="s">
        <v>20</v>
      </c>
      <c r="D576" s="210" t="s">
        <v>1846</v>
      </c>
      <c r="E576" s="18" t="s">
        <v>20</v>
      </c>
      <c r="F576" s="211">
        <v>0</v>
      </c>
      <c r="H576" s="33"/>
    </row>
    <row r="577" spans="2:8" s="1" customFormat="1" ht="16.8" customHeight="1" x14ac:dyDescent="0.2">
      <c r="B577" s="33"/>
      <c r="C577" s="210" t="s">
        <v>20</v>
      </c>
      <c r="D577" s="210" t="s">
        <v>3805</v>
      </c>
      <c r="E577" s="18" t="s">
        <v>20</v>
      </c>
      <c r="F577" s="211">
        <v>12.48</v>
      </c>
      <c r="H577" s="33"/>
    </row>
    <row r="578" spans="2:8" s="1" customFormat="1" ht="16.8" customHeight="1" x14ac:dyDescent="0.2">
      <c r="B578" s="33"/>
      <c r="C578" s="210" t="s">
        <v>20</v>
      </c>
      <c r="D578" s="210" t="s">
        <v>1849</v>
      </c>
      <c r="E578" s="18" t="s">
        <v>20</v>
      </c>
      <c r="F578" s="211">
        <v>0</v>
      </c>
      <c r="H578" s="33"/>
    </row>
    <row r="579" spans="2:8" s="1" customFormat="1" ht="16.8" customHeight="1" x14ac:dyDescent="0.2">
      <c r="B579" s="33"/>
      <c r="C579" s="210" t="s">
        <v>20</v>
      </c>
      <c r="D579" s="210" t="s">
        <v>3806</v>
      </c>
      <c r="E579" s="18" t="s">
        <v>20</v>
      </c>
      <c r="F579" s="211">
        <v>102.96</v>
      </c>
      <c r="H579" s="33"/>
    </row>
    <row r="580" spans="2:8" s="1" customFormat="1" ht="16.8" customHeight="1" x14ac:dyDescent="0.2">
      <c r="B580" s="33"/>
      <c r="C580" s="210" t="s">
        <v>20</v>
      </c>
      <c r="D580" s="210" t="s">
        <v>20</v>
      </c>
      <c r="E580" s="18" t="s">
        <v>20</v>
      </c>
      <c r="F580" s="211">
        <v>0</v>
      </c>
      <c r="H580" s="33"/>
    </row>
    <row r="581" spans="2:8" s="1" customFormat="1" ht="16.8" customHeight="1" x14ac:dyDescent="0.2">
      <c r="B581" s="33"/>
      <c r="C581" s="210" t="s">
        <v>20</v>
      </c>
      <c r="D581" s="210" t="s">
        <v>3807</v>
      </c>
      <c r="E581" s="18" t="s">
        <v>20</v>
      </c>
      <c r="F581" s="211">
        <v>0</v>
      </c>
      <c r="H581" s="33"/>
    </row>
    <row r="582" spans="2:8" s="1" customFormat="1" ht="16.8" customHeight="1" x14ac:dyDescent="0.2">
      <c r="B582" s="33"/>
      <c r="C582" s="210" t="s">
        <v>20</v>
      </c>
      <c r="D582" s="210" t="s">
        <v>3808</v>
      </c>
      <c r="E582" s="18" t="s">
        <v>20</v>
      </c>
      <c r="F582" s="211">
        <v>41.448</v>
      </c>
      <c r="H582" s="33"/>
    </row>
    <row r="583" spans="2:8" s="1" customFormat="1" ht="16.8" customHeight="1" x14ac:dyDescent="0.2">
      <c r="B583" s="33"/>
      <c r="C583" s="210" t="s">
        <v>20</v>
      </c>
      <c r="D583" s="210" t="s">
        <v>20</v>
      </c>
      <c r="E583" s="18" t="s">
        <v>20</v>
      </c>
      <c r="F583" s="211">
        <v>0</v>
      </c>
      <c r="H583" s="33"/>
    </row>
    <row r="584" spans="2:8" s="1" customFormat="1" ht="16.8" customHeight="1" x14ac:dyDescent="0.2">
      <c r="B584" s="33"/>
      <c r="C584" s="210" t="s">
        <v>20</v>
      </c>
      <c r="D584" s="210" t="s">
        <v>3809</v>
      </c>
      <c r="E584" s="18" t="s">
        <v>20</v>
      </c>
      <c r="F584" s="211">
        <v>0</v>
      </c>
      <c r="H584" s="33"/>
    </row>
    <row r="585" spans="2:8" s="1" customFormat="1" ht="16.8" customHeight="1" x14ac:dyDescent="0.2">
      <c r="B585" s="33"/>
      <c r="C585" s="210" t="s">
        <v>20</v>
      </c>
      <c r="D585" s="210" t="s">
        <v>3810</v>
      </c>
      <c r="E585" s="18" t="s">
        <v>20</v>
      </c>
      <c r="F585" s="211">
        <v>32.76</v>
      </c>
      <c r="H585" s="33"/>
    </row>
    <row r="586" spans="2:8" s="1" customFormat="1" ht="16.8" customHeight="1" x14ac:dyDescent="0.2">
      <c r="B586" s="33"/>
      <c r="C586" s="210" t="s">
        <v>1258</v>
      </c>
      <c r="D586" s="210" t="s">
        <v>207</v>
      </c>
      <c r="E586" s="18" t="s">
        <v>20</v>
      </c>
      <c r="F586" s="211">
        <v>524.678</v>
      </c>
      <c r="H586" s="33"/>
    </row>
    <row r="587" spans="2:8" s="1" customFormat="1" ht="16.8" customHeight="1" x14ac:dyDescent="0.2">
      <c r="B587" s="33"/>
      <c r="C587" s="212" t="s">
        <v>8903</v>
      </c>
      <c r="H587" s="33"/>
    </row>
    <row r="588" spans="2:8" s="1" customFormat="1" ht="16.8" customHeight="1" x14ac:dyDescent="0.2">
      <c r="B588" s="33"/>
      <c r="C588" s="210" t="s">
        <v>3792</v>
      </c>
      <c r="D588" s="210" t="s">
        <v>8960</v>
      </c>
      <c r="E588" s="18" t="s">
        <v>234</v>
      </c>
      <c r="F588" s="211">
        <v>524.678</v>
      </c>
      <c r="H588" s="33"/>
    </row>
    <row r="589" spans="2:8" s="1" customFormat="1" ht="16.8" customHeight="1" x14ac:dyDescent="0.2">
      <c r="B589" s="33"/>
      <c r="C589" s="210" t="s">
        <v>3777</v>
      </c>
      <c r="D589" s="210" t="s">
        <v>8961</v>
      </c>
      <c r="E589" s="18" t="s">
        <v>234</v>
      </c>
      <c r="F589" s="211">
        <v>524.678</v>
      </c>
      <c r="H589" s="33"/>
    </row>
    <row r="590" spans="2:8" s="1" customFormat="1" ht="16.8" customHeight="1" x14ac:dyDescent="0.2">
      <c r="B590" s="33"/>
      <c r="C590" s="206" t="s">
        <v>1260</v>
      </c>
      <c r="D590" s="207" t="s">
        <v>20</v>
      </c>
      <c r="E590" s="208" t="s">
        <v>20</v>
      </c>
      <c r="F590" s="209">
        <v>81.93</v>
      </c>
      <c r="H590" s="33"/>
    </row>
    <row r="591" spans="2:8" s="1" customFormat="1" ht="16.8" customHeight="1" x14ac:dyDescent="0.2">
      <c r="B591" s="33"/>
      <c r="C591" s="210" t="s">
        <v>20</v>
      </c>
      <c r="D591" s="210" t="s">
        <v>1605</v>
      </c>
      <c r="E591" s="18" t="s">
        <v>20</v>
      </c>
      <c r="F591" s="211">
        <v>0</v>
      </c>
      <c r="H591" s="33"/>
    </row>
    <row r="592" spans="2:8" s="1" customFormat="1" ht="16.8" customHeight="1" x14ac:dyDescent="0.2">
      <c r="B592" s="33"/>
      <c r="C592" s="210" t="s">
        <v>20</v>
      </c>
      <c r="D592" s="210" t="s">
        <v>1606</v>
      </c>
      <c r="E592" s="18" t="s">
        <v>20</v>
      </c>
      <c r="F592" s="211">
        <v>0</v>
      </c>
      <c r="H592" s="33"/>
    </row>
    <row r="593" spans="2:8" s="1" customFormat="1" ht="16.8" customHeight="1" x14ac:dyDescent="0.2">
      <c r="B593" s="33"/>
      <c r="C593" s="210" t="s">
        <v>20</v>
      </c>
      <c r="D593" s="210" t="s">
        <v>1607</v>
      </c>
      <c r="E593" s="18" t="s">
        <v>20</v>
      </c>
      <c r="F593" s="211">
        <v>9.09</v>
      </c>
      <c r="H593" s="33"/>
    </row>
    <row r="594" spans="2:8" s="1" customFormat="1" ht="16.8" customHeight="1" x14ac:dyDescent="0.2">
      <c r="B594" s="33"/>
      <c r="C594" s="210" t="s">
        <v>20</v>
      </c>
      <c r="D594" s="210" t="s">
        <v>1608</v>
      </c>
      <c r="E594" s="18" t="s">
        <v>20</v>
      </c>
      <c r="F594" s="211">
        <v>0</v>
      </c>
      <c r="H594" s="33"/>
    </row>
    <row r="595" spans="2:8" s="1" customFormat="1" ht="16.8" customHeight="1" x14ac:dyDescent="0.2">
      <c r="B595" s="33"/>
      <c r="C595" s="210" t="s">
        <v>20</v>
      </c>
      <c r="D595" s="210" t="s">
        <v>1609</v>
      </c>
      <c r="E595" s="18" t="s">
        <v>20</v>
      </c>
      <c r="F595" s="211">
        <v>18.18</v>
      </c>
      <c r="H595" s="33"/>
    </row>
    <row r="596" spans="2:8" s="1" customFormat="1" ht="16.8" customHeight="1" x14ac:dyDescent="0.2">
      <c r="B596" s="33"/>
      <c r="C596" s="210" t="s">
        <v>20</v>
      </c>
      <c r="D596" s="210" t="s">
        <v>1610</v>
      </c>
      <c r="E596" s="18" t="s">
        <v>20</v>
      </c>
      <c r="F596" s="211">
        <v>0</v>
      </c>
      <c r="H596" s="33"/>
    </row>
    <row r="597" spans="2:8" s="1" customFormat="1" ht="16.8" customHeight="1" x14ac:dyDescent="0.2">
      <c r="B597" s="33"/>
      <c r="C597" s="210" t="s">
        <v>20</v>
      </c>
      <c r="D597" s="210" t="s">
        <v>1611</v>
      </c>
      <c r="E597" s="18" t="s">
        <v>20</v>
      </c>
      <c r="F597" s="211">
        <v>0.6</v>
      </c>
      <c r="H597" s="33"/>
    </row>
    <row r="598" spans="2:8" s="1" customFormat="1" ht="16.8" customHeight="1" x14ac:dyDescent="0.2">
      <c r="B598" s="33"/>
      <c r="C598" s="210" t="s">
        <v>20</v>
      </c>
      <c r="D598" s="210" t="s">
        <v>1612</v>
      </c>
      <c r="E598" s="18" t="s">
        <v>20</v>
      </c>
      <c r="F598" s="211">
        <v>10</v>
      </c>
      <c r="H598" s="33"/>
    </row>
    <row r="599" spans="2:8" s="1" customFormat="1" ht="16.8" customHeight="1" x14ac:dyDescent="0.2">
      <c r="B599" s="33"/>
      <c r="C599" s="210" t="s">
        <v>20</v>
      </c>
      <c r="D599" s="210" t="s">
        <v>20</v>
      </c>
      <c r="E599" s="18" t="s">
        <v>20</v>
      </c>
      <c r="F599" s="211">
        <v>0</v>
      </c>
      <c r="H599" s="33"/>
    </row>
    <row r="600" spans="2:8" s="1" customFormat="1" ht="16.8" customHeight="1" x14ac:dyDescent="0.2">
      <c r="B600" s="33"/>
      <c r="C600" s="210" t="s">
        <v>20</v>
      </c>
      <c r="D600" s="210" t="s">
        <v>1613</v>
      </c>
      <c r="E600" s="18" t="s">
        <v>20</v>
      </c>
      <c r="F600" s="211">
        <v>0</v>
      </c>
      <c r="H600" s="33"/>
    </row>
    <row r="601" spans="2:8" s="1" customFormat="1" ht="16.8" customHeight="1" x14ac:dyDescent="0.2">
      <c r="B601" s="33"/>
      <c r="C601" s="210" t="s">
        <v>20</v>
      </c>
      <c r="D601" s="210" t="s">
        <v>1310</v>
      </c>
      <c r="E601" s="18" t="s">
        <v>20</v>
      </c>
      <c r="F601" s="211">
        <v>78.78</v>
      </c>
      <c r="H601" s="33"/>
    </row>
    <row r="602" spans="2:8" s="1" customFormat="1" ht="16.8" customHeight="1" x14ac:dyDescent="0.2">
      <c r="B602" s="33"/>
      <c r="C602" s="210" t="s">
        <v>20</v>
      </c>
      <c r="D602" s="210" t="s">
        <v>1308</v>
      </c>
      <c r="E602" s="18" t="s">
        <v>20</v>
      </c>
      <c r="F602" s="211">
        <v>3.15</v>
      </c>
      <c r="H602" s="33"/>
    </row>
    <row r="603" spans="2:8" s="1" customFormat="1" ht="16.8" customHeight="1" x14ac:dyDescent="0.2">
      <c r="B603" s="33"/>
      <c r="C603" s="210" t="s">
        <v>20</v>
      </c>
      <c r="D603" s="210" t="s">
        <v>1614</v>
      </c>
      <c r="E603" s="18" t="s">
        <v>20</v>
      </c>
      <c r="F603" s="211">
        <v>-37.869999999999997</v>
      </c>
      <c r="H603" s="33"/>
    </row>
    <row r="604" spans="2:8" s="1" customFormat="1" ht="16.8" customHeight="1" x14ac:dyDescent="0.2">
      <c r="B604" s="33"/>
      <c r="C604" s="210" t="s">
        <v>1260</v>
      </c>
      <c r="D604" s="210" t="s">
        <v>207</v>
      </c>
      <c r="E604" s="18" t="s">
        <v>20</v>
      </c>
      <c r="F604" s="211">
        <v>81.93</v>
      </c>
      <c r="H604" s="33"/>
    </row>
    <row r="605" spans="2:8" s="1" customFormat="1" ht="16.8" customHeight="1" x14ac:dyDescent="0.2">
      <c r="B605" s="33"/>
      <c r="C605" s="212" t="s">
        <v>8903</v>
      </c>
      <c r="H605" s="33"/>
    </row>
    <row r="606" spans="2:8" s="1" customFormat="1" ht="16.8" customHeight="1" x14ac:dyDescent="0.2">
      <c r="B606" s="33"/>
      <c r="C606" s="210" t="s">
        <v>1601</v>
      </c>
      <c r="D606" s="210" t="s">
        <v>8962</v>
      </c>
      <c r="E606" s="18" t="s">
        <v>197</v>
      </c>
      <c r="F606" s="211">
        <v>81.93</v>
      </c>
      <c r="H606" s="33"/>
    </row>
    <row r="607" spans="2:8" s="1" customFormat="1" ht="16.8" customHeight="1" x14ac:dyDescent="0.2">
      <c r="B607" s="33"/>
      <c r="C607" s="210" t="s">
        <v>1616</v>
      </c>
      <c r="D607" s="210" t="s">
        <v>1617</v>
      </c>
      <c r="E607" s="18" t="s">
        <v>898</v>
      </c>
      <c r="F607" s="211">
        <v>163.86</v>
      </c>
      <c r="H607" s="33"/>
    </row>
    <row r="608" spans="2:8" s="1" customFormat="1" ht="16.8" customHeight="1" x14ac:dyDescent="0.2">
      <c r="B608" s="33"/>
      <c r="C608" s="206" t="s">
        <v>1262</v>
      </c>
      <c r="D608" s="207" t="s">
        <v>20</v>
      </c>
      <c r="E608" s="208" t="s">
        <v>20</v>
      </c>
      <c r="F608" s="209">
        <v>104.88500000000001</v>
      </c>
      <c r="H608" s="33"/>
    </row>
    <row r="609" spans="2:8" s="1" customFormat="1" ht="16.8" customHeight="1" x14ac:dyDescent="0.2">
      <c r="B609" s="33"/>
      <c r="C609" s="210" t="s">
        <v>20</v>
      </c>
      <c r="D609" s="210" t="s">
        <v>1556</v>
      </c>
      <c r="E609" s="18" t="s">
        <v>20</v>
      </c>
      <c r="F609" s="211">
        <v>0</v>
      </c>
      <c r="H609" s="33"/>
    </row>
    <row r="610" spans="2:8" s="1" customFormat="1" ht="16.8" customHeight="1" x14ac:dyDescent="0.2">
      <c r="B610" s="33"/>
      <c r="C610" s="210" t="s">
        <v>20</v>
      </c>
      <c r="D610" s="210" t="s">
        <v>1241</v>
      </c>
      <c r="E610" s="18" t="s">
        <v>20</v>
      </c>
      <c r="F610" s="211">
        <v>7.7249999999999996</v>
      </c>
      <c r="H610" s="33"/>
    </row>
    <row r="611" spans="2:8" s="1" customFormat="1" ht="16.8" customHeight="1" x14ac:dyDescent="0.2">
      <c r="B611" s="33"/>
      <c r="C611" s="210" t="s">
        <v>20</v>
      </c>
      <c r="D611" s="210" t="s">
        <v>1239</v>
      </c>
      <c r="E611" s="18" t="s">
        <v>20</v>
      </c>
      <c r="F611" s="211">
        <v>58.86</v>
      </c>
      <c r="H611" s="33"/>
    </row>
    <row r="612" spans="2:8" s="1" customFormat="1" ht="16.8" customHeight="1" x14ac:dyDescent="0.2">
      <c r="B612" s="33"/>
      <c r="C612" s="210" t="s">
        <v>20</v>
      </c>
      <c r="D612" s="210" t="s">
        <v>1243</v>
      </c>
      <c r="E612" s="18" t="s">
        <v>20</v>
      </c>
      <c r="F612" s="211">
        <v>50.16</v>
      </c>
      <c r="H612" s="33"/>
    </row>
    <row r="613" spans="2:8" s="1" customFormat="1" ht="16.8" customHeight="1" x14ac:dyDescent="0.2">
      <c r="B613" s="33"/>
      <c r="C613" s="210" t="s">
        <v>20</v>
      </c>
      <c r="D613" s="210" t="s">
        <v>20</v>
      </c>
      <c r="E613" s="18" t="s">
        <v>20</v>
      </c>
      <c r="F613" s="211">
        <v>0</v>
      </c>
      <c r="H613" s="33"/>
    </row>
    <row r="614" spans="2:8" s="1" customFormat="1" ht="16.8" customHeight="1" x14ac:dyDescent="0.2">
      <c r="B614" s="33"/>
      <c r="C614" s="210" t="s">
        <v>20</v>
      </c>
      <c r="D614" s="210" t="s">
        <v>1557</v>
      </c>
      <c r="E614" s="18" t="s">
        <v>20</v>
      </c>
      <c r="F614" s="211">
        <v>0</v>
      </c>
      <c r="H614" s="33"/>
    </row>
    <row r="615" spans="2:8" s="1" customFormat="1" ht="16.8" customHeight="1" x14ac:dyDescent="0.2">
      <c r="B615" s="33"/>
      <c r="C615" s="210" t="s">
        <v>20</v>
      </c>
      <c r="D615" s="210" t="s">
        <v>1558</v>
      </c>
      <c r="E615" s="18" t="s">
        <v>20</v>
      </c>
      <c r="F615" s="211">
        <v>-9.86</v>
      </c>
      <c r="H615" s="33"/>
    </row>
    <row r="616" spans="2:8" s="1" customFormat="1" ht="16.8" customHeight="1" x14ac:dyDescent="0.2">
      <c r="B616" s="33"/>
      <c r="C616" s="210" t="s">
        <v>20</v>
      </c>
      <c r="D616" s="210" t="s">
        <v>1559</v>
      </c>
      <c r="E616" s="18" t="s">
        <v>20</v>
      </c>
      <c r="F616" s="211">
        <v>-2</v>
      </c>
      <c r="H616" s="33"/>
    </row>
    <row r="617" spans="2:8" s="1" customFormat="1" ht="16.8" customHeight="1" x14ac:dyDescent="0.2">
      <c r="B617" s="33"/>
      <c r="C617" s="210" t="s">
        <v>1262</v>
      </c>
      <c r="D617" s="210" t="s">
        <v>335</v>
      </c>
      <c r="E617" s="18" t="s">
        <v>20</v>
      </c>
      <c r="F617" s="211">
        <v>104.88500000000001</v>
      </c>
      <c r="H617" s="33"/>
    </row>
    <row r="618" spans="2:8" s="1" customFormat="1" ht="16.8" customHeight="1" x14ac:dyDescent="0.2">
      <c r="B618" s="33"/>
      <c r="C618" s="212" t="s">
        <v>8903</v>
      </c>
      <c r="H618" s="33"/>
    </row>
    <row r="619" spans="2:8" s="1" customFormat="1" ht="16.8" customHeight="1" x14ac:dyDescent="0.2">
      <c r="B619" s="33"/>
      <c r="C619" s="210" t="s">
        <v>1552</v>
      </c>
      <c r="D619" s="210" t="s">
        <v>8939</v>
      </c>
      <c r="E619" s="18" t="s">
        <v>197</v>
      </c>
      <c r="F619" s="211">
        <v>104.88500000000001</v>
      </c>
      <c r="H619" s="33"/>
    </row>
    <row r="620" spans="2:8" s="1" customFormat="1" ht="16.8" customHeight="1" x14ac:dyDescent="0.2">
      <c r="B620" s="33"/>
      <c r="C620" s="210" t="s">
        <v>1575</v>
      </c>
      <c r="D620" s="210" t="s">
        <v>8963</v>
      </c>
      <c r="E620" s="18" t="s">
        <v>898</v>
      </c>
      <c r="F620" s="211">
        <v>589.65499999999997</v>
      </c>
      <c r="H620" s="33"/>
    </row>
    <row r="621" spans="2:8" s="1" customFormat="1" ht="16.8" customHeight="1" x14ac:dyDescent="0.2">
      <c r="B621" s="33"/>
      <c r="C621" s="210" t="s">
        <v>1582</v>
      </c>
      <c r="D621" s="210" t="s">
        <v>8964</v>
      </c>
      <c r="E621" s="18" t="s">
        <v>197</v>
      </c>
      <c r="F621" s="211">
        <v>327.58600000000001</v>
      </c>
      <c r="H621" s="33"/>
    </row>
    <row r="622" spans="2:8" s="1" customFormat="1" ht="16.8" customHeight="1" x14ac:dyDescent="0.2">
      <c r="B622" s="33"/>
      <c r="C622" s="206" t="s">
        <v>1264</v>
      </c>
      <c r="D622" s="207" t="s">
        <v>20</v>
      </c>
      <c r="E622" s="208" t="s">
        <v>20</v>
      </c>
      <c r="F622" s="209">
        <v>115.334</v>
      </c>
      <c r="H622" s="33"/>
    </row>
    <row r="623" spans="2:8" s="1" customFormat="1" ht="16.8" customHeight="1" x14ac:dyDescent="0.2">
      <c r="B623" s="33"/>
      <c r="C623" s="210" t="s">
        <v>20</v>
      </c>
      <c r="D623" s="210" t="s">
        <v>1565</v>
      </c>
      <c r="E623" s="18" t="s">
        <v>20</v>
      </c>
      <c r="F623" s="211">
        <v>0</v>
      </c>
      <c r="H623" s="33"/>
    </row>
    <row r="624" spans="2:8" s="1" customFormat="1" ht="16.8" customHeight="1" x14ac:dyDescent="0.2">
      <c r="B624" s="33"/>
      <c r="C624" s="210" t="s">
        <v>20</v>
      </c>
      <c r="D624" s="210" t="s">
        <v>1543</v>
      </c>
      <c r="E624" s="18" t="s">
        <v>20</v>
      </c>
      <c r="F624" s="211">
        <v>0.378</v>
      </c>
      <c r="H624" s="33"/>
    </row>
    <row r="625" spans="2:8" s="1" customFormat="1" ht="16.8" customHeight="1" x14ac:dyDescent="0.2">
      <c r="B625" s="33"/>
      <c r="C625" s="210" t="s">
        <v>20</v>
      </c>
      <c r="D625" s="210" t="s">
        <v>1544</v>
      </c>
      <c r="E625" s="18" t="s">
        <v>20</v>
      </c>
      <c r="F625" s="211">
        <v>34.58</v>
      </c>
      <c r="H625" s="33"/>
    </row>
    <row r="626" spans="2:8" s="1" customFormat="1" ht="16.8" customHeight="1" x14ac:dyDescent="0.2">
      <c r="B626" s="33"/>
      <c r="C626" s="210" t="s">
        <v>20</v>
      </c>
      <c r="D626" s="210" t="s">
        <v>1545</v>
      </c>
      <c r="E626" s="18" t="s">
        <v>20</v>
      </c>
      <c r="F626" s="211">
        <v>36.619999999999997</v>
      </c>
      <c r="H626" s="33"/>
    </row>
    <row r="627" spans="2:8" s="1" customFormat="1" ht="16.8" customHeight="1" x14ac:dyDescent="0.2">
      <c r="B627" s="33"/>
      <c r="C627" s="210" t="s">
        <v>20</v>
      </c>
      <c r="D627" s="210" t="s">
        <v>1342</v>
      </c>
      <c r="E627" s="18" t="s">
        <v>20</v>
      </c>
      <c r="F627" s="211">
        <v>5.8860000000000001</v>
      </c>
      <c r="H627" s="33"/>
    </row>
    <row r="628" spans="2:8" s="1" customFormat="1" ht="16.8" customHeight="1" x14ac:dyDescent="0.2">
      <c r="B628" s="33"/>
      <c r="C628" s="210" t="s">
        <v>20</v>
      </c>
      <c r="D628" s="210" t="s">
        <v>1566</v>
      </c>
      <c r="E628" s="18" t="s">
        <v>20</v>
      </c>
      <c r="F628" s="211">
        <v>0</v>
      </c>
      <c r="H628" s="33"/>
    </row>
    <row r="629" spans="2:8" s="1" customFormat="1" ht="16.8" customHeight="1" x14ac:dyDescent="0.2">
      <c r="B629" s="33"/>
      <c r="C629" s="210" t="s">
        <v>20</v>
      </c>
      <c r="D629" s="210" t="s">
        <v>1310</v>
      </c>
      <c r="E629" s="18" t="s">
        <v>20</v>
      </c>
      <c r="F629" s="211">
        <v>78.78</v>
      </c>
      <c r="H629" s="33"/>
    </row>
    <row r="630" spans="2:8" s="1" customFormat="1" ht="16.8" customHeight="1" x14ac:dyDescent="0.2">
      <c r="B630" s="33"/>
      <c r="C630" s="210" t="s">
        <v>20</v>
      </c>
      <c r="D630" s="210" t="s">
        <v>1308</v>
      </c>
      <c r="E630" s="18" t="s">
        <v>20</v>
      </c>
      <c r="F630" s="211">
        <v>3.15</v>
      </c>
      <c r="H630" s="33"/>
    </row>
    <row r="631" spans="2:8" s="1" customFormat="1" ht="16.8" customHeight="1" x14ac:dyDescent="0.2">
      <c r="B631" s="33"/>
      <c r="C631" s="210" t="s">
        <v>20</v>
      </c>
      <c r="D631" s="210" t="s">
        <v>1567</v>
      </c>
      <c r="E631" s="18" t="s">
        <v>20</v>
      </c>
      <c r="F631" s="211">
        <v>-44.06</v>
      </c>
      <c r="H631" s="33"/>
    </row>
    <row r="632" spans="2:8" s="1" customFormat="1" ht="16.8" customHeight="1" x14ac:dyDescent="0.2">
      <c r="B632" s="33"/>
      <c r="C632" s="210" t="s">
        <v>1264</v>
      </c>
      <c r="D632" s="210" t="s">
        <v>207</v>
      </c>
      <c r="E632" s="18" t="s">
        <v>20</v>
      </c>
      <c r="F632" s="211">
        <v>115.334</v>
      </c>
      <c r="H632" s="33"/>
    </row>
    <row r="633" spans="2:8" s="1" customFormat="1" ht="16.8" customHeight="1" x14ac:dyDescent="0.2">
      <c r="B633" s="33"/>
      <c r="C633" s="212" t="s">
        <v>8903</v>
      </c>
      <c r="H633" s="33"/>
    </row>
    <row r="634" spans="2:8" s="1" customFormat="1" ht="16.8" customHeight="1" x14ac:dyDescent="0.2">
      <c r="B634" s="33"/>
      <c r="C634" s="210" t="s">
        <v>1561</v>
      </c>
      <c r="D634" s="210" t="s">
        <v>8931</v>
      </c>
      <c r="E634" s="18" t="s">
        <v>197</v>
      </c>
      <c r="F634" s="211">
        <v>115.334</v>
      </c>
      <c r="H634" s="33"/>
    </row>
    <row r="635" spans="2:8" s="1" customFormat="1" ht="16.8" customHeight="1" x14ac:dyDescent="0.2">
      <c r="B635" s="33"/>
      <c r="C635" s="210" t="s">
        <v>1575</v>
      </c>
      <c r="D635" s="210" t="s">
        <v>8963</v>
      </c>
      <c r="E635" s="18" t="s">
        <v>898</v>
      </c>
      <c r="F635" s="211">
        <v>589.65499999999997</v>
      </c>
      <c r="H635" s="33"/>
    </row>
    <row r="636" spans="2:8" s="1" customFormat="1" ht="16.8" customHeight="1" x14ac:dyDescent="0.2">
      <c r="B636" s="33"/>
      <c r="C636" s="210" t="s">
        <v>1582</v>
      </c>
      <c r="D636" s="210" t="s">
        <v>8964</v>
      </c>
      <c r="E636" s="18" t="s">
        <v>197</v>
      </c>
      <c r="F636" s="211">
        <v>327.58600000000001</v>
      </c>
      <c r="H636" s="33"/>
    </row>
    <row r="637" spans="2:8" s="1" customFormat="1" ht="16.8" customHeight="1" x14ac:dyDescent="0.2">
      <c r="B637" s="33"/>
      <c r="C637" s="206" t="s">
        <v>1266</v>
      </c>
      <c r="D637" s="207" t="s">
        <v>20</v>
      </c>
      <c r="E637" s="208" t="s">
        <v>20</v>
      </c>
      <c r="F637" s="209">
        <v>107.367</v>
      </c>
      <c r="H637" s="33"/>
    </row>
    <row r="638" spans="2:8" s="1" customFormat="1" ht="16.8" customHeight="1" x14ac:dyDescent="0.2">
      <c r="B638" s="33"/>
      <c r="C638" s="210" t="s">
        <v>20</v>
      </c>
      <c r="D638" s="210" t="s">
        <v>1573</v>
      </c>
      <c r="E638" s="18" t="s">
        <v>20</v>
      </c>
      <c r="F638" s="211">
        <v>0</v>
      </c>
      <c r="H638" s="33"/>
    </row>
    <row r="639" spans="2:8" s="1" customFormat="1" ht="16.8" customHeight="1" x14ac:dyDescent="0.2">
      <c r="B639" s="33"/>
      <c r="C639" s="210" t="s">
        <v>20</v>
      </c>
      <c r="D639" s="210" t="s">
        <v>1574</v>
      </c>
      <c r="E639" s="18" t="s">
        <v>20</v>
      </c>
      <c r="F639" s="211">
        <v>0.56699999999999995</v>
      </c>
      <c r="H639" s="33"/>
    </row>
    <row r="640" spans="2:8" s="1" customFormat="1" ht="16.8" customHeight="1" x14ac:dyDescent="0.2">
      <c r="B640" s="33"/>
      <c r="C640" s="210" t="s">
        <v>20</v>
      </c>
      <c r="D640" s="210" t="s">
        <v>1457</v>
      </c>
      <c r="E640" s="18" t="s">
        <v>20</v>
      </c>
      <c r="F640" s="211">
        <v>51.87</v>
      </c>
      <c r="H640" s="33"/>
    </row>
    <row r="641" spans="2:8" s="1" customFormat="1" ht="16.8" customHeight="1" x14ac:dyDescent="0.2">
      <c r="B641" s="33"/>
      <c r="C641" s="210" t="s">
        <v>20</v>
      </c>
      <c r="D641" s="210" t="s">
        <v>1462</v>
      </c>
      <c r="E641" s="18" t="s">
        <v>20</v>
      </c>
      <c r="F641" s="211">
        <v>54.93</v>
      </c>
      <c r="H641" s="33"/>
    </row>
    <row r="642" spans="2:8" s="1" customFormat="1" ht="16.8" customHeight="1" x14ac:dyDescent="0.2">
      <c r="B642" s="33"/>
      <c r="C642" s="210" t="s">
        <v>1266</v>
      </c>
      <c r="D642" s="210" t="s">
        <v>207</v>
      </c>
      <c r="E642" s="18" t="s">
        <v>20</v>
      </c>
      <c r="F642" s="211">
        <v>107.367</v>
      </c>
      <c r="H642" s="33"/>
    </row>
    <row r="643" spans="2:8" s="1" customFormat="1" ht="16.8" customHeight="1" x14ac:dyDescent="0.2">
      <c r="B643" s="33"/>
      <c r="C643" s="212" t="s">
        <v>8903</v>
      </c>
      <c r="H643" s="33"/>
    </row>
    <row r="644" spans="2:8" s="1" customFormat="1" ht="16.8" customHeight="1" x14ac:dyDescent="0.2">
      <c r="B644" s="33"/>
      <c r="C644" s="210" t="s">
        <v>1569</v>
      </c>
      <c r="D644" s="210" t="s">
        <v>8932</v>
      </c>
      <c r="E644" s="18" t="s">
        <v>197</v>
      </c>
      <c r="F644" s="211">
        <v>107.367</v>
      </c>
      <c r="H644" s="33"/>
    </row>
    <row r="645" spans="2:8" s="1" customFormat="1" ht="16.8" customHeight="1" x14ac:dyDescent="0.2">
      <c r="B645" s="33"/>
      <c r="C645" s="210" t="s">
        <v>1547</v>
      </c>
      <c r="D645" s="210" t="s">
        <v>8965</v>
      </c>
      <c r="E645" s="18" t="s">
        <v>197</v>
      </c>
      <c r="F645" s="211">
        <v>107.367</v>
      </c>
      <c r="H645" s="33"/>
    </row>
    <row r="646" spans="2:8" s="1" customFormat="1" ht="16.8" customHeight="1" x14ac:dyDescent="0.2">
      <c r="B646" s="33"/>
      <c r="C646" s="210" t="s">
        <v>1575</v>
      </c>
      <c r="D646" s="210" t="s">
        <v>8963</v>
      </c>
      <c r="E646" s="18" t="s">
        <v>898</v>
      </c>
      <c r="F646" s="211">
        <v>589.65499999999997</v>
      </c>
      <c r="H646" s="33"/>
    </row>
    <row r="647" spans="2:8" s="1" customFormat="1" ht="16.8" customHeight="1" x14ac:dyDescent="0.2">
      <c r="B647" s="33"/>
      <c r="C647" s="210" t="s">
        <v>1582</v>
      </c>
      <c r="D647" s="210" t="s">
        <v>8964</v>
      </c>
      <c r="E647" s="18" t="s">
        <v>197</v>
      </c>
      <c r="F647" s="211">
        <v>327.58600000000001</v>
      </c>
      <c r="H647" s="33"/>
    </row>
    <row r="648" spans="2:8" s="1" customFormat="1" ht="16.8" customHeight="1" x14ac:dyDescent="0.2">
      <c r="B648" s="33"/>
      <c r="C648" s="206" t="s">
        <v>1268</v>
      </c>
      <c r="D648" s="207" t="s">
        <v>20</v>
      </c>
      <c r="E648" s="208" t="s">
        <v>20</v>
      </c>
      <c r="F648" s="209">
        <v>157.24100000000001</v>
      </c>
      <c r="H648" s="33"/>
    </row>
    <row r="649" spans="2:8" s="1" customFormat="1" ht="16.8" customHeight="1" x14ac:dyDescent="0.2">
      <c r="B649" s="33"/>
      <c r="C649" s="210" t="s">
        <v>20</v>
      </c>
      <c r="D649" s="210" t="s">
        <v>2751</v>
      </c>
      <c r="E649" s="18" t="s">
        <v>20</v>
      </c>
      <c r="F649" s="211">
        <v>0</v>
      </c>
      <c r="H649" s="33"/>
    </row>
    <row r="650" spans="2:8" s="1" customFormat="1" ht="16.8" customHeight="1" x14ac:dyDescent="0.2">
      <c r="B650" s="33"/>
      <c r="C650" s="210" t="s">
        <v>20</v>
      </c>
      <c r="D650" s="210" t="s">
        <v>2752</v>
      </c>
      <c r="E650" s="18" t="s">
        <v>20</v>
      </c>
      <c r="F650" s="211">
        <v>0</v>
      </c>
      <c r="H650" s="33"/>
    </row>
    <row r="651" spans="2:8" s="1" customFormat="1" ht="16.8" customHeight="1" x14ac:dyDescent="0.2">
      <c r="B651" s="33"/>
      <c r="C651" s="210" t="s">
        <v>20</v>
      </c>
      <c r="D651" s="210" t="s">
        <v>2753</v>
      </c>
      <c r="E651" s="18" t="s">
        <v>20</v>
      </c>
      <c r="F651" s="211">
        <v>0</v>
      </c>
      <c r="H651" s="33"/>
    </row>
    <row r="652" spans="2:8" s="1" customFormat="1" ht="16.8" customHeight="1" x14ac:dyDescent="0.2">
      <c r="B652" s="33"/>
      <c r="C652" s="210" t="s">
        <v>20</v>
      </c>
      <c r="D652" s="210" t="s">
        <v>2586</v>
      </c>
      <c r="E652" s="18" t="s">
        <v>20</v>
      </c>
      <c r="F652" s="211">
        <v>0</v>
      </c>
      <c r="H652" s="33"/>
    </row>
    <row r="653" spans="2:8" s="1" customFormat="1" ht="16.8" customHeight="1" x14ac:dyDescent="0.2">
      <c r="B653" s="33"/>
      <c r="C653" s="210" t="s">
        <v>20</v>
      </c>
      <c r="D653" s="210" t="s">
        <v>2754</v>
      </c>
      <c r="E653" s="18" t="s">
        <v>20</v>
      </c>
      <c r="F653" s="211">
        <v>210.161</v>
      </c>
      <c r="H653" s="33"/>
    </row>
    <row r="654" spans="2:8" s="1" customFormat="1" ht="16.8" customHeight="1" x14ac:dyDescent="0.2">
      <c r="B654" s="33"/>
      <c r="C654" s="210" t="s">
        <v>20</v>
      </c>
      <c r="D654" s="210" t="s">
        <v>2755</v>
      </c>
      <c r="E654" s="18" t="s">
        <v>20</v>
      </c>
      <c r="F654" s="211">
        <v>-57.12</v>
      </c>
      <c r="H654" s="33"/>
    </row>
    <row r="655" spans="2:8" s="1" customFormat="1" ht="16.8" customHeight="1" x14ac:dyDescent="0.2">
      <c r="B655" s="33"/>
      <c r="C655" s="210" t="s">
        <v>20</v>
      </c>
      <c r="D655" s="210" t="s">
        <v>829</v>
      </c>
      <c r="E655" s="18" t="s">
        <v>20</v>
      </c>
      <c r="F655" s="211">
        <v>0</v>
      </c>
      <c r="H655" s="33"/>
    </row>
    <row r="656" spans="2:8" s="1" customFormat="1" ht="16.8" customHeight="1" x14ac:dyDescent="0.2">
      <c r="B656" s="33"/>
      <c r="C656" s="210" t="s">
        <v>20</v>
      </c>
      <c r="D656" s="210" t="s">
        <v>830</v>
      </c>
      <c r="E656" s="18" t="s">
        <v>20</v>
      </c>
      <c r="F656" s="211">
        <v>4.2</v>
      </c>
      <c r="H656" s="33"/>
    </row>
    <row r="657" spans="2:8" s="1" customFormat="1" ht="16.8" customHeight="1" x14ac:dyDescent="0.2">
      <c r="B657" s="33"/>
      <c r="C657" s="210" t="s">
        <v>1268</v>
      </c>
      <c r="D657" s="210" t="s">
        <v>335</v>
      </c>
      <c r="E657" s="18" t="s">
        <v>20</v>
      </c>
      <c r="F657" s="211">
        <v>157.24100000000001</v>
      </c>
      <c r="H657" s="33"/>
    </row>
    <row r="658" spans="2:8" s="1" customFormat="1" ht="16.8" customHeight="1" x14ac:dyDescent="0.2">
      <c r="B658" s="33"/>
      <c r="C658" s="212" t="s">
        <v>8903</v>
      </c>
      <c r="H658" s="33"/>
    </row>
    <row r="659" spans="2:8" s="1" customFormat="1" ht="16.8" customHeight="1" x14ac:dyDescent="0.2">
      <c r="B659" s="33"/>
      <c r="C659" s="210" t="s">
        <v>2747</v>
      </c>
      <c r="D659" s="210" t="s">
        <v>8966</v>
      </c>
      <c r="E659" s="18" t="s">
        <v>234</v>
      </c>
      <c r="F659" s="211">
        <v>688.9</v>
      </c>
      <c r="H659" s="33"/>
    </row>
    <row r="660" spans="2:8" s="1" customFormat="1" ht="16.8" customHeight="1" x14ac:dyDescent="0.2">
      <c r="B660" s="33"/>
      <c r="C660" s="210" t="s">
        <v>2494</v>
      </c>
      <c r="D660" s="210" t="s">
        <v>8967</v>
      </c>
      <c r="E660" s="18" t="s">
        <v>197</v>
      </c>
      <c r="F660" s="211">
        <v>54.417999999999999</v>
      </c>
      <c r="H660" s="33"/>
    </row>
    <row r="661" spans="2:8" s="1" customFormat="1" ht="16.8" customHeight="1" x14ac:dyDescent="0.2">
      <c r="B661" s="33"/>
      <c r="C661" s="210" t="s">
        <v>2687</v>
      </c>
      <c r="D661" s="210" t="s">
        <v>8968</v>
      </c>
      <c r="E661" s="18" t="s">
        <v>234</v>
      </c>
      <c r="F661" s="211">
        <v>437.24099999999999</v>
      </c>
      <c r="H661" s="33"/>
    </row>
    <row r="662" spans="2:8" s="1" customFormat="1" ht="16.8" customHeight="1" x14ac:dyDescent="0.2">
      <c r="B662" s="33"/>
      <c r="C662" s="210" t="s">
        <v>3121</v>
      </c>
      <c r="D662" s="210" t="s">
        <v>8925</v>
      </c>
      <c r="E662" s="18" t="s">
        <v>234</v>
      </c>
      <c r="F662" s="211">
        <v>437.24099999999999</v>
      </c>
      <c r="H662" s="33"/>
    </row>
    <row r="663" spans="2:8" s="1" customFormat="1" ht="16.8" customHeight="1" x14ac:dyDescent="0.2">
      <c r="B663" s="33"/>
      <c r="C663" s="210" t="s">
        <v>3289</v>
      </c>
      <c r="D663" s="210" t="s">
        <v>8948</v>
      </c>
      <c r="E663" s="18" t="s">
        <v>234</v>
      </c>
      <c r="F663" s="211">
        <v>644.36599999999999</v>
      </c>
      <c r="H663" s="33"/>
    </row>
    <row r="664" spans="2:8" s="1" customFormat="1" ht="16.8" customHeight="1" x14ac:dyDescent="0.2">
      <c r="B664" s="33"/>
      <c r="C664" s="210" t="s">
        <v>3581</v>
      </c>
      <c r="D664" s="210" t="s">
        <v>8969</v>
      </c>
      <c r="E664" s="18" t="s">
        <v>234</v>
      </c>
      <c r="F664" s="211">
        <v>234.96</v>
      </c>
      <c r="H664" s="33"/>
    </row>
    <row r="665" spans="2:8" s="1" customFormat="1" ht="16.8" customHeight="1" x14ac:dyDescent="0.2">
      <c r="B665" s="33"/>
      <c r="C665" s="210" t="s">
        <v>3650</v>
      </c>
      <c r="D665" s="210" t="s">
        <v>8970</v>
      </c>
      <c r="E665" s="18" t="s">
        <v>234</v>
      </c>
      <c r="F665" s="211">
        <v>312.73599999999999</v>
      </c>
      <c r="H665" s="33"/>
    </row>
    <row r="666" spans="2:8" s="1" customFormat="1" ht="16.8" customHeight="1" x14ac:dyDescent="0.2">
      <c r="B666" s="33"/>
      <c r="C666" s="206" t="s">
        <v>1270</v>
      </c>
      <c r="D666" s="207" t="s">
        <v>20</v>
      </c>
      <c r="E666" s="208" t="s">
        <v>20</v>
      </c>
      <c r="F666" s="209">
        <v>57.12</v>
      </c>
      <c r="H666" s="33"/>
    </row>
    <row r="667" spans="2:8" s="1" customFormat="1" ht="16.8" customHeight="1" x14ac:dyDescent="0.2">
      <c r="B667" s="33"/>
      <c r="C667" s="210" t="s">
        <v>20</v>
      </c>
      <c r="D667" s="210" t="s">
        <v>20</v>
      </c>
      <c r="E667" s="18" t="s">
        <v>20</v>
      </c>
      <c r="F667" s="211">
        <v>0</v>
      </c>
      <c r="H667" s="33"/>
    </row>
    <row r="668" spans="2:8" s="1" customFormat="1" ht="16.8" customHeight="1" x14ac:dyDescent="0.2">
      <c r="B668" s="33"/>
      <c r="C668" s="210" t="s">
        <v>20</v>
      </c>
      <c r="D668" s="210" t="s">
        <v>2756</v>
      </c>
      <c r="E668" s="18" t="s">
        <v>20</v>
      </c>
      <c r="F668" s="211">
        <v>0</v>
      </c>
      <c r="H668" s="33"/>
    </row>
    <row r="669" spans="2:8" s="1" customFormat="1" ht="16.8" customHeight="1" x14ac:dyDescent="0.2">
      <c r="B669" s="33"/>
      <c r="C669" s="210" t="s">
        <v>20</v>
      </c>
      <c r="D669" s="210" t="s">
        <v>2757</v>
      </c>
      <c r="E669" s="18" t="s">
        <v>20</v>
      </c>
      <c r="F669" s="211">
        <v>57.12</v>
      </c>
      <c r="H669" s="33"/>
    </row>
    <row r="670" spans="2:8" s="1" customFormat="1" ht="16.8" customHeight="1" x14ac:dyDescent="0.2">
      <c r="B670" s="33"/>
      <c r="C670" s="210" t="s">
        <v>1270</v>
      </c>
      <c r="D670" s="210" t="s">
        <v>335</v>
      </c>
      <c r="E670" s="18" t="s">
        <v>20</v>
      </c>
      <c r="F670" s="211">
        <v>57.12</v>
      </c>
      <c r="H670" s="33"/>
    </row>
    <row r="671" spans="2:8" s="1" customFormat="1" ht="16.8" customHeight="1" x14ac:dyDescent="0.2">
      <c r="B671" s="33"/>
      <c r="C671" s="212" t="s">
        <v>8903</v>
      </c>
      <c r="H671" s="33"/>
    </row>
    <row r="672" spans="2:8" s="1" customFormat="1" ht="16.8" customHeight="1" x14ac:dyDescent="0.2">
      <c r="B672" s="33"/>
      <c r="C672" s="210" t="s">
        <v>2747</v>
      </c>
      <c r="D672" s="210" t="s">
        <v>8966</v>
      </c>
      <c r="E672" s="18" t="s">
        <v>234</v>
      </c>
      <c r="F672" s="211">
        <v>688.9</v>
      </c>
      <c r="H672" s="33"/>
    </row>
    <row r="673" spans="2:8" s="1" customFormat="1" ht="16.8" customHeight="1" x14ac:dyDescent="0.2">
      <c r="B673" s="33"/>
      <c r="C673" s="210" t="s">
        <v>2494</v>
      </c>
      <c r="D673" s="210" t="s">
        <v>8967</v>
      </c>
      <c r="E673" s="18" t="s">
        <v>197</v>
      </c>
      <c r="F673" s="211">
        <v>54.417999999999999</v>
      </c>
      <c r="H673" s="33"/>
    </row>
    <row r="674" spans="2:8" s="1" customFormat="1" ht="16.8" customHeight="1" x14ac:dyDescent="0.2">
      <c r="B674" s="33"/>
      <c r="C674" s="210" t="s">
        <v>2687</v>
      </c>
      <c r="D674" s="210" t="s">
        <v>8968</v>
      </c>
      <c r="E674" s="18" t="s">
        <v>234</v>
      </c>
      <c r="F674" s="211">
        <v>437.24099999999999</v>
      </c>
      <c r="H674" s="33"/>
    </row>
    <row r="675" spans="2:8" s="1" customFormat="1" ht="16.8" customHeight="1" x14ac:dyDescent="0.2">
      <c r="B675" s="33"/>
      <c r="C675" s="210" t="s">
        <v>3121</v>
      </c>
      <c r="D675" s="210" t="s">
        <v>8925</v>
      </c>
      <c r="E675" s="18" t="s">
        <v>234</v>
      </c>
      <c r="F675" s="211">
        <v>437.24099999999999</v>
      </c>
      <c r="H675" s="33"/>
    </row>
    <row r="676" spans="2:8" s="1" customFormat="1" ht="16.8" customHeight="1" x14ac:dyDescent="0.2">
      <c r="B676" s="33"/>
      <c r="C676" s="210" t="s">
        <v>3289</v>
      </c>
      <c r="D676" s="210" t="s">
        <v>8948</v>
      </c>
      <c r="E676" s="18" t="s">
        <v>234</v>
      </c>
      <c r="F676" s="211">
        <v>644.36599999999999</v>
      </c>
      <c r="H676" s="33"/>
    </row>
    <row r="677" spans="2:8" s="1" customFormat="1" ht="16.8" customHeight="1" x14ac:dyDescent="0.2">
      <c r="B677" s="33"/>
      <c r="C677" s="210" t="s">
        <v>3581</v>
      </c>
      <c r="D677" s="210" t="s">
        <v>8969</v>
      </c>
      <c r="E677" s="18" t="s">
        <v>234</v>
      </c>
      <c r="F677" s="211">
        <v>234.96</v>
      </c>
      <c r="H677" s="33"/>
    </row>
    <row r="678" spans="2:8" s="1" customFormat="1" ht="16.8" customHeight="1" x14ac:dyDescent="0.2">
      <c r="B678" s="33"/>
      <c r="C678" s="210" t="s">
        <v>3650</v>
      </c>
      <c r="D678" s="210" t="s">
        <v>8970</v>
      </c>
      <c r="E678" s="18" t="s">
        <v>234</v>
      </c>
      <c r="F678" s="211">
        <v>312.73599999999999</v>
      </c>
      <c r="H678" s="33"/>
    </row>
    <row r="679" spans="2:8" s="1" customFormat="1" ht="16.8" customHeight="1" x14ac:dyDescent="0.2">
      <c r="B679" s="33"/>
      <c r="C679" s="206" t="s">
        <v>1272</v>
      </c>
      <c r="D679" s="207" t="s">
        <v>20</v>
      </c>
      <c r="E679" s="208" t="s">
        <v>20</v>
      </c>
      <c r="F679" s="209">
        <v>52.506</v>
      </c>
      <c r="H679" s="33"/>
    </row>
    <row r="680" spans="2:8" s="1" customFormat="1" ht="16.8" customHeight="1" x14ac:dyDescent="0.2">
      <c r="B680" s="33"/>
      <c r="C680" s="210" t="s">
        <v>20</v>
      </c>
      <c r="D680" s="210" t="s">
        <v>20</v>
      </c>
      <c r="E680" s="18" t="s">
        <v>20</v>
      </c>
      <c r="F680" s="211">
        <v>0</v>
      </c>
      <c r="H680" s="33"/>
    </row>
    <row r="681" spans="2:8" s="1" customFormat="1" ht="16.8" customHeight="1" x14ac:dyDescent="0.2">
      <c r="B681" s="33"/>
      <c r="C681" s="210" t="s">
        <v>20</v>
      </c>
      <c r="D681" s="210" t="s">
        <v>2758</v>
      </c>
      <c r="E681" s="18" t="s">
        <v>20</v>
      </c>
      <c r="F681" s="211">
        <v>0</v>
      </c>
      <c r="H681" s="33"/>
    </row>
    <row r="682" spans="2:8" s="1" customFormat="1" ht="16.8" customHeight="1" x14ac:dyDescent="0.2">
      <c r="B682" s="33"/>
      <c r="C682" s="210" t="s">
        <v>20</v>
      </c>
      <c r="D682" s="210" t="s">
        <v>2759</v>
      </c>
      <c r="E682" s="18" t="s">
        <v>20</v>
      </c>
      <c r="F682" s="211">
        <v>0</v>
      </c>
      <c r="H682" s="33"/>
    </row>
    <row r="683" spans="2:8" s="1" customFormat="1" ht="16.8" customHeight="1" x14ac:dyDescent="0.2">
      <c r="B683" s="33"/>
      <c r="C683" s="210" t="s">
        <v>20</v>
      </c>
      <c r="D683" s="210" t="s">
        <v>2760</v>
      </c>
      <c r="E683" s="18" t="s">
        <v>20</v>
      </c>
      <c r="F683" s="211">
        <v>17.920000000000002</v>
      </c>
      <c r="H683" s="33"/>
    </row>
    <row r="684" spans="2:8" s="1" customFormat="1" ht="16.8" customHeight="1" x14ac:dyDescent="0.2">
      <c r="B684" s="33"/>
      <c r="C684" s="210" t="s">
        <v>20</v>
      </c>
      <c r="D684" s="210" t="s">
        <v>2761</v>
      </c>
      <c r="E684" s="18" t="s">
        <v>20</v>
      </c>
      <c r="F684" s="211">
        <v>0</v>
      </c>
      <c r="H684" s="33"/>
    </row>
    <row r="685" spans="2:8" s="1" customFormat="1" ht="16.8" customHeight="1" x14ac:dyDescent="0.2">
      <c r="B685" s="33"/>
      <c r="C685" s="210" t="s">
        <v>20</v>
      </c>
      <c r="D685" s="210" t="s">
        <v>386</v>
      </c>
      <c r="E685" s="18" t="s">
        <v>20</v>
      </c>
      <c r="F685" s="211">
        <v>1.84</v>
      </c>
      <c r="H685" s="33"/>
    </row>
    <row r="686" spans="2:8" s="1" customFormat="1" ht="16.8" customHeight="1" x14ac:dyDescent="0.2">
      <c r="B686" s="33"/>
      <c r="C686" s="210" t="s">
        <v>20</v>
      </c>
      <c r="D686" s="210" t="s">
        <v>1949</v>
      </c>
      <c r="E686" s="18" t="s">
        <v>20</v>
      </c>
      <c r="F686" s="211">
        <v>0</v>
      </c>
      <c r="H686" s="33"/>
    </row>
    <row r="687" spans="2:8" s="1" customFormat="1" ht="16.8" customHeight="1" x14ac:dyDescent="0.2">
      <c r="B687" s="33"/>
      <c r="C687" s="210" t="s">
        <v>20</v>
      </c>
      <c r="D687" s="210" t="s">
        <v>388</v>
      </c>
      <c r="E687" s="18" t="s">
        <v>20</v>
      </c>
      <c r="F687" s="211">
        <v>3.42</v>
      </c>
      <c r="H687" s="33"/>
    </row>
    <row r="688" spans="2:8" s="1" customFormat="1" ht="16.8" customHeight="1" x14ac:dyDescent="0.2">
      <c r="B688" s="33"/>
      <c r="C688" s="210" t="s">
        <v>20</v>
      </c>
      <c r="D688" s="210" t="s">
        <v>831</v>
      </c>
      <c r="E688" s="18" t="s">
        <v>20</v>
      </c>
      <c r="F688" s="211">
        <v>0</v>
      </c>
      <c r="H688" s="33"/>
    </row>
    <row r="689" spans="2:8" s="1" customFormat="1" ht="16.8" customHeight="1" x14ac:dyDescent="0.2">
      <c r="B689" s="33"/>
      <c r="C689" s="210" t="s">
        <v>20</v>
      </c>
      <c r="D689" s="210" t="s">
        <v>832</v>
      </c>
      <c r="E689" s="18" t="s">
        <v>20</v>
      </c>
      <c r="F689" s="211">
        <v>1.82</v>
      </c>
      <c r="H689" s="33"/>
    </row>
    <row r="690" spans="2:8" s="1" customFormat="1" ht="16.8" customHeight="1" x14ac:dyDescent="0.2">
      <c r="B690" s="33"/>
      <c r="C690" s="210" t="s">
        <v>20</v>
      </c>
      <c r="D690" s="210" t="s">
        <v>2762</v>
      </c>
      <c r="E690" s="18" t="s">
        <v>20</v>
      </c>
      <c r="F690" s="211">
        <v>0</v>
      </c>
      <c r="H690" s="33"/>
    </row>
    <row r="691" spans="2:8" s="1" customFormat="1" ht="16.8" customHeight="1" x14ac:dyDescent="0.2">
      <c r="B691" s="33"/>
      <c r="C691" s="210" t="s">
        <v>20</v>
      </c>
      <c r="D691" s="210" t="s">
        <v>2763</v>
      </c>
      <c r="E691" s="18" t="s">
        <v>20</v>
      </c>
      <c r="F691" s="211">
        <v>3.5459999999999998</v>
      </c>
      <c r="H691" s="33"/>
    </row>
    <row r="692" spans="2:8" s="1" customFormat="1" ht="16.8" customHeight="1" x14ac:dyDescent="0.2">
      <c r="B692" s="33"/>
      <c r="C692" s="210" t="s">
        <v>20</v>
      </c>
      <c r="D692" s="210" t="s">
        <v>2764</v>
      </c>
      <c r="E692" s="18" t="s">
        <v>20</v>
      </c>
      <c r="F692" s="211">
        <v>0</v>
      </c>
      <c r="H692" s="33"/>
    </row>
    <row r="693" spans="2:8" s="1" customFormat="1" ht="16.8" customHeight="1" x14ac:dyDescent="0.2">
      <c r="B693" s="33"/>
      <c r="C693" s="210" t="s">
        <v>20</v>
      </c>
      <c r="D693" s="210" t="s">
        <v>2765</v>
      </c>
      <c r="E693" s="18" t="s">
        <v>20</v>
      </c>
      <c r="F693" s="211">
        <v>3.34</v>
      </c>
      <c r="H693" s="33"/>
    </row>
    <row r="694" spans="2:8" s="1" customFormat="1" ht="16.8" customHeight="1" x14ac:dyDescent="0.2">
      <c r="B694" s="33"/>
      <c r="C694" s="210" t="s">
        <v>20</v>
      </c>
      <c r="D694" s="210" t="s">
        <v>611</v>
      </c>
      <c r="E694" s="18" t="s">
        <v>20</v>
      </c>
      <c r="F694" s="211">
        <v>0</v>
      </c>
      <c r="H694" s="33"/>
    </row>
    <row r="695" spans="2:8" s="1" customFormat="1" ht="16.8" customHeight="1" x14ac:dyDescent="0.2">
      <c r="B695" s="33"/>
      <c r="C695" s="210" t="s">
        <v>20</v>
      </c>
      <c r="D695" s="210" t="s">
        <v>2766</v>
      </c>
      <c r="E695" s="18" t="s">
        <v>20</v>
      </c>
      <c r="F695" s="211">
        <v>9.24</v>
      </c>
      <c r="H695" s="33"/>
    </row>
    <row r="696" spans="2:8" s="1" customFormat="1" ht="16.8" customHeight="1" x14ac:dyDescent="0.2">
      <c r="B696" s="33"/>
      <c r="C696" s="210" t="s">
        <v>20</v>
      </c>
      <c r="D696" s="210" t="s">
        <v>613</v>
      </c>
      <c r="E696" s="18" t="s">
        <v>20</v>
      </c>
      <c r="F696" s="211">
        <v>0</v>
      </c>
      <c r="H696" s="33"/>
    </row>
    <row r="697" spans="2:8" s="1" customFormat="1" ht="16.8" customHeight="1" x14ac:dyDescent="0.2">
      <c r="B697" s="33"/>
      <c r="C697" s="210" t="s">
        <v>20</v>
      </c>
      <c r="D697" s="210" t="s">
        <v>2767</v>
      </c>
      <c r="E697" s="18" t="s">
        <v>20</v>
      </c>
      <c r="F697" s="211">
        <v>11.38</v>
      </c>
      <c r="H697" s="33"/>
    </row>
    <row r="698" spans="2:8" s="1" customFormat="1" ht="16.8" customHeight="1" x14ac:dyDescent="0.2">
      <c r="B698" s="33"/>
      <c r="C698" s="210" t="s">
        <v>1272</v>
      </c>
      <c r="D698" s="210" t="s">
        <v>335</v>
      </c>
      <c r="E698" s="18" t="s">
        <v>20</v>
      </c>
      <c r="F698" s="211">
        <v>52.506</v>
      </c>
      <c r="H698" s="33"/>
    </row>
    <row r="699" spans="2:8" s="1" customFormat="1" ht="16.8" customHeight="1" x14ac:dyDescent="0.2">
      <c r="B699" s="33"/>
      <c r="C699" s="212" t="s">
        <v>8903</v>
      </c>
      <c r="H699" s="33"/>
    </row>
    <row r="700" spans="2:8" s="1" customFormat="1" ht="16.8" customHeight="1" x14ac:dyDescent="0.2">
      <c r="B700" s="33"/>
      <c r="C700" s="210" t="s">
        <v>2747</v>
      </c>
      <c r="D700" s="210" t="s">
        <v>8966</v>
      </c>
      <c r="E700" s="18" t="s">
        <v>234</v>
      </c>
      <c r="F700" s="211">
        <v>688.9</v>
      </c>
      <c r="H700" s="33"/>
    </row>
    <row r="701" spans="2:8" s="1" customFormat="1" ht="16.8" customHeight="1" x14ac:dyDescent="0.2">
      <c r="B701" s="33"/>
      <c r="C701" s="210" t="s">
        <v>3280</v>
      </c>
      <c r="D701" s="210" t="s">
        <v>8947</v>
      </c>
      <c r="E701" s="18" t="s">
        <v>234</v>
      </c>
      <c r="F701" s="211">
        <v>339.70800000000003</v>
      </c>
      <c r="H701" s="33"/>
    </row>
    <row r="702" spans="2:8" s="1" customFormat="1" ht="16.8" customHeight="1" x14ac:dyDescent="0.2">
      <c r="B702" s="33"/>
      <c r="C702" s="210" t="s">
        <v>3289</v>
      </c>
      <c r="D702" s="210" t="s">
        <v>8948</v>
      </c>
      <c r="E702" s="18" t="s">
        <v>234</v>
      </c>
      <c r="F702" s="211">
        <v>644.36599999999999</v>
      </c>
      <c r="H702" s="33"/>
    </row>
    <row r="703" spans="2:8" s="1" customFormat="1" ht="16.8" customHeight="1" x14ac:dyDescent="0.2">
      <c r="B703" s="33"/>
      <c r="C703" s="210" t="s">
        <v>3304</v>
      </c>
      <c r="D703" s="210" t="s">
        <v>8971</v>
      </c>
      <c r="E703" s="18" t="s">
        <v>234</v>
      </c>
      <c r="F703" s="211">
        <v>52.506</v>
      </c>
      <c r="H703" s="33"/>
    </row>
    <row r="704" spans="2:8" s="1" customFormat="1" ht="16.8" customHeight="1" x14ac:dyDescent="0.2">
      <c r="B704" s="33"/>
      <c r="C704" s="210" t="s">
        <v>3358</v>
      </c>
      <c r="D704" s="210" t="s">
        <v>8972</v>
      </c>
      <c r="E704" s="18" t="s">
        <v>234</v>
      </c>
      <c r="F704" s="211">
        <v>73.2</v>
      </c>
      <c r="H704" s="33"/>
    </row>
    <row r="705" spans="2:8" s="1" customFormat="1" ht="16.8" customHeight="1" x14ac:dyDescent="0.2">
      <c r="B705" s="33"/>
      <c r="C705" s="210" t="s">
        <v>3366</v>
      </c>
      <c r="D705" s="210" t="s">
        <v>8973</v>
      </c>
      <c r="E705" s="18" t="s">
        <v>234</v>
      </c>
      <c r="F705" s="211">
        <v>81.460999999999999</v>
      </c>
      <c r="H705" s="33"/>
    </row>
    <row r="706" spans="2:8" s="1" customFormat="1" ht="16.8" customHeight="1" x14ac:dyDescent="0.2">
      <c r="B706" s="33"/>
      <c r="C706" s="206" t="s">
        <v>1274</v>
      </c>
      <c r="D706" s="207" t="s">
        <v>20</v>
      </c>
      <c r="E706" s="208" t="s">
        <v>20</v>
      </c>
      <c r="F706" s="209">
        <v>74.260000000000005</v>
      </c>
      <c r="H706" s="33"/>
    </row>
    <row r="707" spans="2:8" s="1" customFormat="1" ht="16.8" customHeight="1" x14ac:dyDescent="0.2">
      <c r="B707" s="33"/>
      <c r="C707" s="210" t="s">
        <v>20</v>
      </c>
      <c r="D707" s="210" t="s">
        <v>20</v>
      </c>
      <c r="E707" s="18" t="s">
        <v>20</v>
      </c>
      <c r="F707" s="211">
        <v>0</v>
      </c>
      <c r="H707" s="33"/>
    </row>
    <row r="708" spans="2:8" s="1" customFormat="1" ht="16.8" customHeight="1" x14ac:dyDescent="0.2">
      <c r="B708" s="33"/>
      <c r="C708" s="210" t="s">
        <v>20</v>
      </c>
      <c r="D708" s="210" t="s">
        <v>2624</v>
      </c>
      <c r="E708" s="18" t="s">
        <v>20</v>
      </c>
      <c r="F708" s="211">
        <v>0</v>
      </c>
      <c r="H708" s="33"/>
    </row>
    <row r="709" spans="2:8" s="1" customFormat="1" ht="16.8" customHeight="1" x14ac:dyDescent="0.2">
      <c r="B709" s="33"/>
      <c r="C709" s="210" t="s">
        <v>20</v>
      </c>
      <c r="D709" s="210" t="s">
        <v>2768</v>
      </c>
      <c r="E709" s="18" t="s">
        <v>20</v>
      </c>
      <c r="F709" s="211">
        <v>0</v>
      </c>
      <c r="H709" s="33"/>
    </row>
    <row r="710" spans="2:8" s="1" customFormat="1" ht="16.8" customHeight="1" x14ac:dyDescent="0.2">
      <c r="B710" s="33"/>
      <c r="C710" s="210" t="s">
        <v>20</v>
      </c>
      <c r="D710" s="210" t="s">
        <v>2769</v>
      </c>
      <c r="E710" s="18" t="s">
        <v>20</v>
      </c>
      <c r="F710" s="211">
        <v>71.739999999999995</v>
      </c>
      <c r="H710" s="33"/>
    </row>
    <row r="711" spans="2:8" s="1" customFormat="1" ht="16.8" customHeight="1" x14ac:dyDescent="0.2">
      <c r="B711" s="33"/>
      <c r="C711" s="210" t="s">
        <v>20</v>
      </c>
      <c r="D711" s="210" t="s">
        <v>1909</v>
      </c>
      <c r="E711" s="18" t="s">
        <v>20</v>
      </c>
      <c r="F711" s="211">
        <v>0</v>
      </c>
      <c r="H711" s="33"/>
    </row>
    <row r="712" spans="2:8" s="1" customFormat="1" ht="16.8" customHeight="1" x14ac:dyDescent="0.2">
      <c r="B712" s="33"/>
      <c r="C712" s="210" t="s">
        <v>20</v>
      </c>
      <c r="D712" s="210" t="s">
        <v>2770</v>
      </c>
      <c r="E712" s="18" t="s">
        <v>20</v>
      </c>
      <c r="F712" s="211">
        <v>2.52</v>
      </c>
      <c r="H712" s="33"/>
    </row>
    <row r="713" spans="2:8" s="1" customFormat="1" ht="16.8" customHeight="1" x14ac:dyDescent="0.2">
      <c r="B713" s="33"/>
      <c r="C713" s="210" t="s">
        <v>1274</v>
      </c>
      <c r="D713" s="210" t="s">
        <v>335</v>
      </c>
      <c r="E713" s="18" t="s">
        <v>20</v>
      </c>
      <c r="F713" s="211">
        <v>74.260000000000005</v>
      </c>
      <c r="H713" s="33"/>
    </row>
    <row r="714" spans="2:8" s="1" customFormat="1" ht="16.8" customHeight="1" x14ac:dyDescent="0.2">
      <c r="B714" s="33"/>
      <c r="C714" s="212" t="s">
        <v>8903</v>
      </c>
      <c r="H714" s="33"/>
    </row>
    <row r="715" spans="2:8" s="1" customFormat="1" ht="16.8" customHeight="1" x14ac:dyDescent="0.2">
      <c r="B715" s="33"/>
      <c r="C715" s="210" t="s">
        <v>2747</v>
      </c>
      <c r="D715" s="210" t="s">
        <v>8966</v>
      </c>
      <c r="E715" s="18" t="s">
        <v>234</v>
      </c>
      <c r="F715" s="211">
        <v>688.9</v>
      </c>
      <c r="H715" s="33"/>
    </row>
    <row r="716" spans="2:8" s="1" customFormat="1" ht="16.8" customHeight="1" x14ac:dyDescent="0.2">
      <c r="B716" s="33"/>
      <c r="C716" s="210" t="s">
        <v>3091</v>
      </c>
      <c r="D716" s="210" t="s">
        <v>8974</v>
      </c>
      <c r="E716" s="18" t="s">
        <v>234</v>
      </c>
      <c r="F716" s="211">
        <v>383.94</v>
      </c>
      <c r="H716" s="33"/>
    </row>
    <row r="717" spans="2:8" s="1" customFormat="1" ht="16.8" customHeight="1" x14ac:dyDescent="0.2">
      <c r="B717" s="33"/>
      <c r="C717" s="210" t="s">
        <v>3280</v>
      </c>
      <c r="D717" s="210" t="s">
        <v>8947</v>
      </c>
      <c r="E717" s="18" t="s">
        <v>234</v>
      </c>
      <c r="F717" s="211">
        <v>339.70800000000003</v>
      </c>
      <c r="H717" s="33"/>
    </row>
    <row r="718" spans="2:8" s="1" customFormat="1" ht="16.8" customHeight="1" x14ac:dyDescent="0.2">
      <c r="B718" s="33"/>
      <c r="C718" s="210" t="s">
        <v>3289</v>
      </c>
      <c r="D718" s="210" t="s">
        <v>8948</v>
      </c>
      <c r="E718" s="18" t="s">
        <v>234</v>
      </c>
      <c r="F718" s="211">
        <v>644.36599999999999</v>
      </c>
      <c r="H718" s="33"/>
    </row>
    <row r="719" spans="2:8" s="1" customFormat="1" ht="16.8" customHeight="1" x14ac:dyDescent="0.2">
      <c r="B719" s="33"/>
      <c r="C719" s="210" t="s">
        <v>3650</v>
      </c>
      <c r="D719" s="210" t="s">
        <v>8970</v>
      </c>
      <c r="E719" s="18" t="s">
        <v>234</v>
      </c>
      <c r="F719" s="211">
        <v>312.73599999999999</v>
      </c>
      <c r="H719" s="33"/>
    </row>
    <row r="720" spans="2:8" s="1" customFormat="1" ht="16.8" customHeight="1" x14ac:dyDescent="0.2">
      <c r="B720" s="33"/>
      <c r="C720" s="206" t="s">
        <v>1276</v>
      </c>
      <c r="D720" s="207" t="s">
        <v>20</v>
      </c>
      <c r="E720" s="208" t="s">
        <v>20</v>
      </c>
      <c r="F720" s="209">
        <v>12.64</v>
      </c>
      <c r="H720" s="33"/>
    </row>
    <row r="721" spans="2:8" s="1" customFormat="1" ht="16.8" customHeight="1" x14ac:dyDescent="0.2">
      <c r="B721" s="33"/>
      <c r="C721" s="210" t="s">
        <v>20</v>
      </c>
      <c r="D721" s="210" t="s">
        <v>20</v>
      </c>
      <c r="E721" s="18" t="s">
        <v>20</v>
      </c>
      <c r="F721" s="211">
        <v>0</v>
      </c>
      <c r="H721" s="33"/>
    </row>
    <row r="722" spans="2:8" s="1" customFormat="1" ht="16.8" customHeight="1" x14ac:dyDescent="0.2">
      <c r="B722" s="33"/>
      <c r="C722" s="210" t="s">
        <v>20</v>
      </c>
      <c r="D722" s="210" t="s">
        <v>2771</v>
      </c>
      <c r="E722" s="18" t="s">
        <v>20</v>
      </c>
      <c r="F722" s="211">
        <v>0</v>
      </c>
      <c r="H722" s="33"/>
    </row>
    <row r="723" spans="2:8" s="1" customFormat="1" ht="16.8" customHeight="1" x14ac:dyDescent="0.2">
      <c r="B723" s="33"/>
      <c r="C723" s="210" t="s">
        <v>20</v>
      </c>
      <c r="D723" s="210" t="s">
        <v>2772</v>
      </c>
      <c r="E723" s="18" t="s">
        <v>20</v>
      </c>
      <c r="F723" s="211">
        <v>0</v>
      </c>
      <c r="H723" s="33"/>
    </row>
    <row r="724" spans="2:8" s="1" customFormat="1" ht="16.8" customHeight="1" x14ac:dyDescent="0.2">
      <c r="B724" s="33"/>
      <c r="C724" s="210" t="s">
        <v>20</v>
      </c>
      <c r="D724" s="210" t="s">
        <v>2773</v>
      </c>
      <c r="E724" s="18" t="s">
        <v>20</v>
      </c>
      <c r="F724" s="211">
        <v>12.64</v>
      </c>
      <c r="H724" s="33"/>
    </row>
    <row r="725" spans="2:8" s="1" customFormat="1" ht="16.8" customHeight="1" x14ac:dyDescent="0.2">
      <c r="B725" s="33"/>
      <c r="C725" s="210" t="s">
        <v>1276</v>
      </c>
      <c r="D725" s="210" t="s">
        <v>335</v>
      </c>
      <c r="E725" s="18" t="s">
        <v>20</v>
      </c>
      <c r="F725" s="211">
        <v>12.64</v>
      </c>
      <c r="H725" s="33"/>
    </row>
    <row r="726" spans="2:8" s="1" customFormat="1" ht="16.8" customHeight="1" x14ac:dyDescent="0.2">
      <c r="B726" s="33"/>
      <c r="C726" s="212" t="s">
        <v>8903</v>
      </c>
      <c r="H726" s="33"/>
    </row>
    <row r="727" spans="2:8" s="1" customFormat="1" ht="16.8" customHeight="1" x14ac:dyDescent="0.2">
      <c r="B727" s="33"/>
      <c r="C727" s="210" t="s">
        <v>2747</v>
      </c>
      <c r="D727" s="210" t="s">
        <v>8966</v>
      </c>
      <c r="E727" s="18" t="s">
        <v>234</v>
      </c>
      <c r="F727" s="211">
        <v>688.9</v>
      </c>
      <c r="H727" s="33"/>
    </row>
    <row r="728" spans="2:8" s="1" customFormat="1" ht="16.8" customHeight="1" x14ac:dyDescent="0.2">
      <c r="B728" s="33"/>
      <c r="C728" s="210" t="s">
        <v>2462</v>
      </c>
      <c r="D728" s="210" t="s">
        <v>8975</v>
      </c>
      <c r="E728" s="18" t="s">
        <v>197</v>
      </c>
      <c r="F728" s="211">
        <v>11.085000000000001</v>
      </c>
      <c r="H728" s="33"/>
    </row>
    <row r="729" spans="2:8" s="1" customFormat="1" ht="16.8" customHeight="1" x14ac:dyDescent="0.2">
      <c r="B729" s="33"/>
      <c r="C729" s="210" t="s">
        <v>3289</v>
      </c>
      <c r="D729" s="210" t="s">
        <v>8948</v>
      </c>
      <c r="E729" s="18" t="s">
        <v>234</v>
      </c>
      <c r="F729" s="211">
        <v>644.36599999999999</v>
      </c>
      <c r="H729" s="33"/>
    </row>
    <row r="730" spans="2:8" s="1" customFormat="1" ht="16.8" customHeight="1" x14ac:dyDescent="0.2">
      <c r="B730" s="33"/>
      <c r="C730" s="210" t="s">
        <v>3500</v>
      </c>
      <c r="D730" s="210" t="s">
        <v>8976</v>
      </c>
      <c r="E730" s="18" t="s">
        <v>234</v>
      </c>
      <c r="F730" s="211">
        <v>120.82</v>
      </c>
      <c r="H730" s="33"/>
    </row>
    <row r="731" spans="2:8" s="1" customFormat="1" ht="16.8" customHeight="1" x14ac:dyDescent="0.2">
      <c r="B731" s="33"/>
      <c r="C731" s="210" t="s">
        <v>3526</v>
      </c>
      <c r="D731" s="210" t="s">
        <v>8977</v>
      </c>
      <c r="E731" s="18" t="s">
        <v>234</v>
      </c>
      <c r="F731" s="211">
        <v>120.82</v>
      </c>
      <c r="H731" s="33"/>
    </row>
    <row r="732" spans="2:8" s="1" customFormat="1" ht="16.8" customHeight="1" x14ac:dyDescent="0.2">
      <c r="B732" s="33"/>
      <c r="C732" s="210" t="s">
        <v>3532</v>
      </c>
      <c r="D732" s="210" t="s">
        <v>8978</v>
      </c>
      <c r="E732" s="18" t="s">
        <v>234</v>
      </c>
      <c r="F732" s="211">
        <v>133.46</v>
      </c>
      <c r="H732" s="33"/>
    </row>
    <row r="733" spans="2:8" s="1" customFormat="1" ht="16.8" customHeight="1" x14ac:dyDescent="0.2">
      <c r="B733" s="33"/>
      <c r="C733" s="210" t="s">
        <v>3542</v>
      </c>
      <c r="D733" s="210" t="s">
        <v>8979</v>
      </c>
      <c r="E733" s="18" t="s">
        <v>234</v>
      </c>
      <c r="F733" s="211">
        <v>120.82</v>
      </c>
      <c r="H733" s="33"/>
    </row>
    <row r="734" spans="2:8" s="1" customFormat="1" ht="16.8" customHeight="1" x14ac:dyDescent="0.2">
      <c r="B734" s="33"/>
      <c r="C734" s="206" t="s">
        <v>1278</v>
      </c>
      <c r="D734" s="207" t="s">
        <v>20</v>
      </c>
      <c r="E734" s="208" t="s">
        <v>20</v>
      </c>
      <c r="F734" s="209">
        <v>12.64</v>
      </c>
      <c r="H734" s="33"/>
    </row>
    <row r="735" spans="2:8" s="1" customFormat="1" ht="16.8" customHeight="1" x14ac:dyDescent="0.2">
      <c r="B735" s="33"/>
      <c r="C735" s="210" t="s">
        <v>20</v>
      </c>
      <c r="D735" s="210" t="s">
        <v>20</v>
      </c>
      <c r="E735" s="18" t="s">
        <v>20</v>
      </c>
      <c r="F735" s="211">
        <v>0</v>
      </c>
      <c r="H735" s="33"/>
    </row>
    <row r="736" spans="2:8" s="1" customFormat="1" ht="16.8" customHeight="1" x14ac:dyDescent="0.2">
      <c r="B736" s="33"/>
      <c r="C736" s="210" t="s">
        <v>20</v>
      </c>
      <c r="D736" s="210" t="s">
        <v>2774</v>
      </c>
      <c r="E736" s="18" t="s">
        <v>20</v>
      </c>
      <c r="F736" s="211">
        <v>0</v>
      </c>
      <c r="H736" s="33"/>
    </row>
    <row r="737" spans="2:8" s="1" customFormat="1" ht="16.8" customHeight="1" x14ac:dyDescent="0.2">
      <c r="B737" s="33"/>
      <c r="C737" s="210" t="s">
        <v>20</v>
      </c>
      <c r="D737" s="210" t="s">
        <v>2772</v>
      </c>
      <c r="E737" s="18" t="s">
        <v>20</v>
      </c>
      <c r="F737" s="211">
        <v>0</v>
      </c>
      <c r="H737" s="33"/>
    </row>
    <row r="738" spans="2:8" s="1" customFormat="1" ht="16.8" customHeight="1" x14ac:dyDescent="0.2">
      <c r="B738" s="33"/>
      <c r="C738" s="210" t="s">
        <v>20</v>
      </c>
      <c r="D738" s="210" t="s">
        <v>2773</v>
      </c>
      <c r="E738" s="18" t="s">
        <v>20</v>
      </c>
      <c r="F738" s="211">
        <v>12.64</v>
      </c>
      <c r="H738" s="33"/>
    </row>
    <row r="739" spans="2:8" s="1" customFormat="1" ht="16.8" customHeight="1" x14ac:dyDescent="0.2">
      <c r="B739" s="33"/>
      <c r="C739" s="210" t="s">
        <v>1278</v>
      </c>
      <c r="D739" s="210" t="s">
        <v>335</v>
      </c>
      <c r="E739" s="18" t="s">
        <v>20</v>
      </c>
      <c r="F739" s="211">
        <v>12.64</v>
      </c>
      <c r="H739" s="33"/>
    </row>
    <row r="740" spans="2:8" s="1" customFormat="1" ht="16.8" customHeight="1" x14ac:dyDescent="0.2">
      <c r="B740" s="33"/>
      <c r="C740" s="212" t="s">
        <v>8903</v>
      </c>
      <c r="H740" s="33"/>
    </row>
    <row r="741" spans="2:8" s="1" customFormat="1" ht="16.8" customHeight="1" x14ac:dyDescent="0.2">
      <c r="B741" s="33"/>
      <c r="C741" s="210" t="s">
        <v>2747</v>
      </c>
      <c r="D741" s="210" t="s">
        <v>8966</v>
      </c>
      <c r="E741" s="18" t="s">
        <v>234</v>
      </c>
      <c r="F741" s="211">
        <v>688.9</v>
      </c>
      <c r="H741" s="33"/>
    </row>
    <row r="742" spans="2:8" s="1" customFormat="1" ht="16.8" customHeight="1" x14ac:dyDescent="0.2">
      <c r="B742" s="33"/>
      <c r="C742" s="210" t="s">
        <v>3532</v>
      </c>
      <c r="D742" s="210" t="s">
        <v>8978</v>
      </c>
      <c r="E742" s="18" t="s">
        <v>234</v>
      </c>
      <c r="F742" s="211">
        <v>133.46</v>
      </c>
      <c r="H742" s="33"/>
    </row>
    <row r="743" spans="2:8" s="1" customFormat="1" ht="16.8" customHeight="1" x14ac:dyDescent="0.2">
      <c r="B743" s="33"/>
      <c r="C743" s="210" t="s">
        <v>3547</v>
      </c>
      <c r="D743" s="210" t="s">
        <v>8980</v>
      </c>
      <c r="E743" s="18" t="s">
        <v>234</v>
      </c>
      <c r="F743" s="211">
        <v>12.64</v>
      </c>
      <c r="H743" s="33"/>
    </row>
    <row r="744" spans="2:8" s="1" customFormat="1" ht="16.8" customHeight="1" x14ac:dyDescent="0.2">
      <c r="B744" s="33"/>
      <c r="C744" s="210" t="s">
        <v>3552</v>
      </c>
      <c r="D744" s="210" t="s">
        <v>8981</v>
      </c>
      <c r="E744" s="18" t="s">
        <v>234</v>
      </c>
      <c r="F744" s="211">
        <v>12.64</v>
      </c>
      <c r="H744" s="33"/>
    </row>
    <row r="745" spans="2:8" s="1" customFormat="1" ht="16.8" customHeight="1" x14ac:dyDescent="0.2">
      <c r="B745" s="33"/>
      <c r="C745" s="210" t="s">
        <v>3557</v>
      </c>
      <c r="D745" s="210" t="s">
        <v>8982</v>
      </c>
      <c r="E745" s="18" t="s">
        <v>234</v>
      </c>
      <c r="F745" s="211">
        <v>12.64</v>
      </c>
      <c r="H745" s="33"/>
    </row>
    <row r="746" spans="2:8" s="1" customFormat="1" ht="16.8" customHeight="1" x14ac:dyDescent="0.2">
      <c r="B746" s="33"/>
      <c r="C746" s="210" t="s">
        <v>3562</v>
      </c>
      <c r="D746" s="210" t="s">
        <v>8983</v>
      </c>
      <c r="E746" s="18" t="s">
        <v>234</v>
      </c>
      <c r="F746" s="211">
        <v>12.64</v>
      </c>
      <c r="H746" s="33"/>
    </row>
    <row r="747" spans="2:8" s="1" customFormat="1" ht="16.8" customHeight="1" x14ac:dyDescent="0.2">
      <c r="B747" s="33"/>
      <c r="C747" s="206" t="s">
        <v>1280</v>
      </c>
      <c r="D747" s="207" t="s">
        <v>20</v>
      </c>
      <c r="E747" s="208" t="s">
        <v>20</v>
      </c>
      <c r="F747" s="209">
        <v>18.52</v>
      </c>
      <c r="H747" s="33"/>
    </row>
    <row r="748" spans="2:8" s="1" customFormat="1" ht="16.8" customHeight="1" x14ac:dyDescent="0.2">
      <c r="B748" s="33"/>
      <c r="C748" s="210" t="s">
        <v>20</v>
      </c>
      <c r="D748" s="210" t="s">
        <v>20</v>
      </c>
      <c r="E748" s="18" t="s">
        <v>20</v>
      </c>
      <c r="F748" s="211">
        <v>0</v>
      </c>
      <c r="H748" s="33"/>
    </row>
    <row r="749" spans="2:8" s="1" customFormat="1" ht="16.8" customHeight="1" x14ac:dyDescent="0.2">
      <c r="B749" s="33"/>
      <c r="C749" s="210" t="s">
        <v>20</v>
      </c>
      <c r="D749" s="210" t="s">
        <v>2775</v>
      </c>
      <c r="E749" s="18" t="s">
        <v>20</v>
      </c>
      <c r="F749" s="211">
        <v>0</v>
      </c>
      <c r="H749" s="33"/>
    </row>
    <row r="750" spans="2:8" s="1" customFormat="1" ht="16.8" customHeight="1" x14ac:dyDescent="0.2">
      <c r="B750" s="33"/>
      <c r="C750" s="210" t="s">
        <v>20</v>
      </c>
      <c r="D750" s="210" t="s">
        <v>2243</v>
      </c>
      <c r="E750" s="18" t="s">
        <v>20</v>
      </c>
      <c r="F750" s="211">
        <v>0</v>
      </c>
      <c r="H750" s="33"/>
    </row>
    <row r="751" spans="2:8" s="1" customFormat="1" ht="16.8" customHeight="1" x14ac:dyDescent="0.2">
      <c r="B751" s="33"/>
      <c r="C751" s="210" t="s">
        <v>20</v>
      </c>
      <c r="D751" s="210" t="s">
        <v>2244</v>
      </c>
      <c r="E751" s="18" t="s">
        <v>20</v>
      </c>
      <c r="F751" s="211">
        <v>9.5299999999999994</v>
      </c>
      <c r="H751" s="33"/>
    </row>
    <row r="752" spans="2:8" s="1" customFormat="1" ht="16.8" customHeight="1" x14ac:dyDescent="0.2">
      <c r="B752" s="33"/>
      <c r="C752" s="210" t="s">
        <v>20</v>
      </c>
      <c r="D752" s="210" t="s">
        <v>2245</v>
      </c>
      <c r="E752" s="18" t="s">
        <v>20</v>
      </c>
      <c r="F752" s="211">
        <v>0</v>
      </c>
      <c r="H752" s="33"/>
    </row>
    <row r="753" spans="2:8" s="1" customFormat="1" ht="16.8" customHeight="1" x14ac:dyDescent="0.2">
      <c r="B753" s="33"/>
      <c r="C753" s="210" t="s">
        <v>20</v>
      </c>
      <c r="D753" s="210" t="s">
        <v>2246</v>
      </c>
      <c r="E753" s="18" t="s">
        <v>20</v>
      </c>
      <c r="F753" s="211">
        <v>8.99</v>
      </c>
      <c r="H753" s="33"/>
    </row>
    <row r="754" spans="2:8" s="1" customFormat="1" ht="16.8" customHeight="1" x14ac:dyDescent="0.2">
      <c r="B754" s="33"/>
      <c r="C754" s="210" t="s">
        <v>1280</v>
      </c>
      <c r="D754" s="210" t="s">
        <v>335</v>
      </c>
      <c r="E754" s="18" t="s">
        <v>20</v>
      </c>
      <c r="F754" s="211">
        <v>18.52</v>
      </c>
      <c r="H754" s="33"/>
    </row>
    <row r="755" spans="2:8" s="1" customFormat="1" ht="16.8" customHeight="1" x14ac:dyDescent="0.2">
      <c r="B755" s="33"/>
      <c r="C755" s="212" t="s">
        <v>8903</v>
      </c>
      <c r="H755" s="33"/>
    </row>
    <row r="756" spans="2:8" s="1" customFormat="1" ht="16.8" customHeight="1" x14ac:dyDescent="0.2">
      <c r="B756" s="33"/>
      <c r="C756" s="210" t="s">
        <v>2747</v>
      </c>
      <c r="D756" s="210" t="s">
        <v>8966</v>
      </c>
      <c r="E756" s="18" t="s">
        <v>234</v>
      </c>
      <c r="F756" s="211">
        <v>688.9</v>
      </c>
      <c r="H756" s="33"/>
    </row>
    <row r="757" spans="2:8" s="1" customFormat="1" ht="16.8" customHeight="1" x14ac:dyDescent="0.2">
      <c r="B757" s="33"/>
      <c r="C757" s="210" t="s">
        <v>3280</v>
      </c>
      <c r="D757" s="210" t="s">
        <v>8947</v>
      </c>
      <c r="E757" s="18" t="s">
        <v>234</v>
      </c>
      <c r="F757" s="211">
        <v>339.70800000000003</v>
      </c>
      <c r="H757" s="33"/>
    </row>
    <row r="758" spans="2:8" s="1" customFormat="1" ht="16.8" customHeight="1" x14ac:dyDescent="0.2">
      <c r="B758" s="33"/>
      <c r="C758" s="210" t="s">
        <v>3289</v>
      </c>
      <c r="D758" s="210" t="s">
        <v>8948</v>
      </c>
      <c r="E758" s="18" t="s">
        <v>234</v>
      </c>
      <c r="F758" s="211">
        <v>644.36599999999999</v>
      </c>
      <c r="H758" s="33"/>
    </row>
    <row r="759" spans="2:8" s="1" customFormat="1" ht="16.8" customHeight="1" x14ac:dyDescent="0.2">
      <c r="B759" s="33"/>
      <c r="C759" s="210" t="s">
        <v>3310</v>
      </c>
      <c r="D759" s="210" t="s">
        <v>8984</v>
      </c>
      <c r="E759" s="18" t="s">
        <v>234</v>
      </c>
      <c r="F759" s="211">
        <v>43.374000000000002</v>
      </c>
      <c r="H759" s="33"/>
    </row>
    <row r="760" spans="2:8" s="1" customFormat="1" ht="16.8" customHeight="1" x14ac:dyDescent="0.2">
      <c r="B760" s="33"/>
      <c r="C760" s="210" t="s">
        <v>3398</v>
      </c>
      <c r="D760" s="210" t="s">
        <v>8985</v>
      </c>
      <c r="E760" s="18" t="s">
        <v>234</v>
      </c>
      <c r="F760" s="211">
        <v>17.771999999999998</v>
      </c>
      <c r="H760" s="33"/>
    </row>
    <row r="761" spans="2:8" s="1" customFormat="1" ht="16.8" customHeight="1" x14ac:dyDescent="0.2">
      <c r="B761" s="33"/>
      <c r="C761" s="206" t="s">
        <v>1282</v>
      </c>
      <c r="D761" s="207" t="s">
        <v>20</v>
      </c>
      <c r="E761" s="208" t="s">
        <v>20</v>
      </c>
      <c r="F761" s="209">
        <v>63.27</v>
      </c>
      <c r="H761" s="33"/>
    </row>
    <row r="762" spans="2:8" s="1" customFormat="1" ht="16.8" customHeight="1" x14ac:dyDescent="0.2">
      <c r="B762" s="33"/>
      <c r="C762" s="210" t="s">
        <v>20</v>
      </c>
      <c r="D762" s="210" t="s">
        <v>20</v>
      </c>
      <c r="E762" s="18" t="s">
        <v>20</v>
      </c>
      <c r="F762" s="211">
        <v>0</v>
      </c>
      <c r="H762" s="33"/>
    </row>
    <row r="763" spans="2:8" s="1" customFormat="1" ht="16.8" customHeight="1" x14ac:dyDescent="0.2">
      <c r="B763" s="33"/>
      <c r="C763" s="210" t="s">
        <v>20</v>
      </c>
      <c r="D763" s="210" t="s">
        <v>2476</v>
      </c>
      <c r="E763" s="18" t="s">
        <v>20</v>
      </c>
      <c r="F763" s="211">
        <v>0</v>
      </c>
      <c r="H763" s="33"/>
    </row>
    <row r="764" spans="2:8" s="1" customFormat="1" ht="16.8" customHeight="1" x14ac:dyDescent="0.2">
      <c r="B764" s="33"/>
      <c r="C764" s="210" t="s">
        <v>20</v>
      </c>
      <c r="D764" s="210" t="s">
        <v>2577</v>
      </c>
      <c r="E764" s="18" t="s">
        <v>20</v>
      </c>
      <c r="F764" s="211">
        <v>0</v>
      </c>
      <c r="H764" s="33"/>
    </row>
    <row r="765" spans="2:8" s="1" customFormat="1" ht="16.8" customHeight="1" x14ac:dyDescent="0.2">
      <c r="B765" s="33"/>
      <c r="C765" s="210" t="s">
        <v>20</v>
      </c>
      <c r="D765" s="210" t="s">
        <v>2776</v>
      </c>
      <c r="E765" s="18" t="s">
        <v>20</v>
      </c>
      <c r="F765" s="211">
        <v>43.01</v>
      </c>
      <c r="H765" s="33"/>
    </row>
    <row r="766" spans="2:8" s="1" customFormat="1" ht="16.8" customHeight="1" x14ac:dyDescent="0.2">
      <c r="B766" s="33"/>
      <c r="C766" s="210" t="s">
        <v>20</v>
      </c>
      <c r="D766" s="210" t="s">
        <v>2579</v>
      </c>
      <c r="E766" s="18" t="s">
        <v>20</v>
      </c>
      <c r="F766" s="211">
        <v>0</v>
      </c>
      <c r="H766" s="33"/>
    </row>
    <row r="767" spans="2:8" s="1" customFormat="1" ht="16.8" customHeight="1" x14ac:dyDescent="0.2">
      <c r="B767" s="33"/>
      <c r="C767" s="210" t="s">
        <v>20</v>
      </c>
      <c r="D767" s="210" t="s">
        <v>2777</v>
      </c>
      <c r="E767" s="18" t="s">
        <v>20</v>
      </c>
      <c r="F767" s="211">
        <v>20.260000000000002</v>
      </c>
      <c r="H767" s="33"/>
    </row>
    <row r="768" spans="2:8" s="1" customFormat="1" ht="16.8" customHeight="1" x14ac:dyDescent="0.2">
      <c r="B768" s="33"/>
      <c r="C768" s="210" t="s">
        <v>1282</v>
      </c>
      <c r="D768" s="210" t="s">
        <v>335</v>
      </c>
      <c r="E768" s="18" t="s">
        <v>20</v>
      </c>
      <c r="F768" s="211">
        <v>63.27</v>
      </c>
      <c r="H768" s="33"/>
    </row>
    <row r="769" spans="2:8" s="1" customFormat="1" ht="16.8" customHeight="1" x14ac:dyDescent="0.2">
      <c r="B769" s="33"/>
      <c r="C769" s="212" t="s">
        <v>8903</v>
      </c>
      <c r="H769" s="33"/>
    </row>
    <row r="770" spans="2:8" s="1" customFormat="1" ht="16.8" customHeight="1" x14ac:dyDescent="0.2">
      <c r="B770" s="33"/>
      <c r="C770" s="210" t="s">
        <v>2747</v>
      </c>
      <c r="D770" s="210" t="s">
        <v>8966</v>
      </c>
      <c r="E770" s="18" t="s">
        <v>234</v>
      </c>
      <c r="F770" s="211">
        <v>688.9</v>
      </c>
      <c r="H770" s="33"/>
    </row>
    <row r="771" spans="2:8" s="1" customFormat="1" ht="16.8" customHeight="1" x14ac:dyDescent="0.2">
      <c r="B771" s="33"/>
      <c r="C771" s="210" t="s">
        <v>1700</v>
      </c>
      <c r="D771" s="210" t="s">
        <v>8986</v>
      </c>
      <c r="E771" s="18" t="s">
        <v>197</v>
      </c>
      <c r="F771" s="211">
        <v>9.2210000000000001</v>
      </c>
      <c r="H771" s="33"/>
    </row>
    <row r="772" spans="2:8" s="1" customFormat="1" ht="16.8" customHeight="1" x14ac:dyDescent="0.2">
      <c r="B772" s="33"/>
      <c r="C772" s="210" t="s">
        <v>2687</v>
      </c>
      <c r="D772" s="210" t="s">
        <v>8968</v>
      </c>
      <c r="E772" s="18" t="s">
        <v>234</v>
      </c>
      <c r="F772" s="211">
        <v>437.24099999999999</v>
      </c>
      <c r="H772" s="33"/>
    </row>
    <row r="773" spans="2:8" s="1" customFormat="1" ht="16.8" customHeight="1" x14ac:dyDescent="0.2">
      <c r="B773" s="33"/>
      <c r="C773" s="210" t="s">
        <v>3097</v>
      </c>
      <c r="D773" s="210" t="s">
        <v>8987</v>
      </c>
      <c r="E773" s="18" t="s">
        <v>234</v>
      </c>
      <c r="F773" s="211">
        <v>401.89</v>
      </c>
      <c r="H773" s="33"/>
    </row>
    <row r="774" spans="2:8" s="1" customFormat="1" ht="16.8" customHeight="1" x14ac:dyDescent="0.2">
      <c r="B774" s="33"/>
      <c r="C774" s="210" t="s">
        <v>3121</v>
      </c>
      <c r="D774" s="210" t="s">
        <v>8925</v>
      </c>
      <c r="E774" s="18" t="s">
        <v>234</v>
      </c>
      <c r="F774" s="211">
        <v>437.24099999999999</v>
      </c>
      <c r="H774" s="33"/>
    </row>
    <row r="775" spans="2:8" s="1" customFormat="1" ht="16.8" customHeight="1" x14ac:dyDescent="0.2">
      <c r="B775" s="33"/>
      <c r="C775" s="210" t="s">
        <v>3280</v>
      </c>
      <c r="D775" s="210" t="s">
        <v>8947</v>
      </c>
      <c r="E775" s="18" t="s">
        <v>234</v>
      </c>
      <c r="F775" s="211">
        <v>339.70800000000003</v>
      </c>
      <c r="H775" s="33"/>
    </row>
    <row r="776" spans="2:8" s="1" customFormat="1" ht="16.8" customHeight="1" x14ac:dyDescent="0.2">
      <c r="B776" s="33"/>
      <c r="C776" s="210" t="s">
        <v>3837</v>
      </c>
      <c r="D776" s="210" t="s">
        <v>3838</v>
      </c>
      <c r="E776" s="18" t="s">
        <v>234</v>
      </c>
      <c r="F776" s="211">
        <v>117.91</v>
      </c>
      <c r="H776" s="33"/>
    </row>
    <row r="777" spans="2:8" s="1" customFormat="1" ht="16.8" customHeight="1" x14ac:dyDescent="0.2">
      <c r="B777" s="33"/>
      <c r="C777" s="210" t="s">
        <v>2655</v>
      </c>
      <c r="D777" s="210" t="s">
        <v>2656</v>
      </c>
      <c r="E777" s="18" t="s">
        <v>2657</v>
      </c>
      <c r="F777" s="211">
        <v>46.104999999999997</v>
      </c>
      <c r="H777" s="33"/>
    </row>
    <row r="778" spans="2:8" s="1" customFormat="1" ht="16.8" customHeight="1" x14ac:dyDescent="0.2">
      <c r="B778" s="33"/>
      <c r="C778" s="206" t="s">
        <v>1284</v>
      </c>
      <c r="D778" s="207" t="s">
        <v>20</v>
      </c>
      <c r="E778" s="208" t="s">
        <v>20</v>
      </c>
      <c r="F778" s="209">
        <v>28.94</v>
      </c>
      <c r="H778" s="33"/>
    </row>
    <row r="779" spans="2:8" s="1" customFormat="1" ht="16.8" customHeight="1" x14ac:dyDescent="0.2">
      <c r="B779" s="33"/>
      <c r="C779" s="210" t="s">
        <v>20</v>
      </c>
      <c r="D779" s="210" t="s">
        <v>20</v>
      </c>
      <c r="E779" s="18" t="s">
        <v>20</v>
      </c>
      <c r="F779" s="211">
        <v>0</v>
      </c>
      <c r="H779" s="33"/>
    </row>
    <row r="780" spans="2:8" s="1" customFormat="1" ht="16.8" customHeight="1" x14ac:dyDescent="0.2">
      <c r="B780" s="33"/>
      <c r="C780" s="210" t="s">
        <v>20</v>
      </c>
      <c r="D780" s="210" t="s">
        <v>2482</v>
      </c>
      <c r="E780" s="18" t="s">
        <v>20</v>
      </c>
      <c r="F780" s="211">
        <v>0</v>
      </c>
      <c r="H780" s="33"/>
    </row>
    <row r="781" spans="2:8" s="1" customFormat="1" ht="16.8" customHeight="1" x14ac:dyDescent="0.2">
      <c r="B781" s="33"/>
      <c r="C781" s="210" t="s">
        <v>20</v>
      </c>
      <c r="D781" s="210" t="s">
        <v>2573</v>
      </c>
      <c r="E781" s="18" t="s">
        <v>20</v>
      </c>
      <c r="F781" s="211">
        <v>0</v>
      </c>
      <c r="H781" s="33"/>
    </row>
    <row r="782" spans="2:8" s="1" customFormat="1" ht="16.8" customHeight="1" x14ac:dyDescent="0.2">
      <c r="B782" s="33"/>
      <c r="C782" s="210" t="s">
        <v>20</v>
      </c>
      <c r="D782" s="210" t="s">
        <v>2778</v>
      </c>
      <c r="E782" s="18" t="s">
        <v>20</v>
      </c>
      <c r="F782" s="211">
        <v>4.67</v>
      </c>
      <c r="H782" s="33"/>
    </row>
    <row r="783" spans="2:8" s="1" customFormat="1" ht="16.8" customHeight="1" x14ac:dyDescent="0.2">
      <c r="B783" s="33"/>
      <c r="C783" s="210" t="s">
        <v>20</v>
      </c>
      <c r="D783" s="210" t="s">
        <v>2575</v>
      </c>
      <c r="E783" s="18" t="s">
        <v>20</v>
      </c>
      <c r="F783" s="211">
        <v>0</v>
      </c>
      <c r="H783" s="33"/>
    </row>
    <row r="784" spans="2:8" s="1" customFormat="1" ht="16.8" customHeight="1" x14ac:dyDescent="0.2">
      <c r="B784" s="33"/>
      <c r="C784" s="210" t="s">
        <v>20</v>
      </c>
      <c r="D784" s="210" t="s">
        <v>2779</v>
      </c>
      <c r="E784" s="18" t="s">
        <v>20</v>
      </c>
      <c r="F784" s="211">
        <v>10.84</v>
      </c>
      <c r="H784" s="33"/>
    </row>
    <row r="785" spans="2:8" s="1" customFormat="1" ht="16.8" customHeight="1" x14ac:dyDescent="0.2">
      <c r="B785" s="33"/>
      <c r="C785" s="210" t="s">
        <v>20</v>
      </c>
      <c r="D785" s="210" t="s">
        <v>2225</v>
      </c>
      <c r="E785" s="18" t="s">
        <v>20</v>
      </c>
      <c r="F785" s="211">
        <v>0</v>
      </c>
      <c r="H785" s="33"/>
    </row>
    <row r="786" spans="2:8" s="1" customFormat="1" ht="16.8" customHeight="1" x14ac:dyDescent="0.2">
      <c r="B786" s="33"/>
      <c r="C786" s="210" t="s">
        <v>20</v>
      </c>
      <c r="D786" s="210" t="s">
        <v>2226</v>
      </c>
      <c r="E786" s="18" t="s">
        <v>20</v>
      </c>
      <c r="F786" s="211">
        <v>13.43</v>
      </c>
      <c r="H786" s="33"/>
    </row>
    <row r="787" spans="2:8" s="1" customFormat="1" ht="16.8" customHeight="1" x14ac:dyDescent="0.2">
      <c r="B787" s="33"/>
      <c r="C787" s="210" t="s">
        <v>1284</v>
      </c>
      <c r="D787" s="210" t="s">
        <v>335</v>
      </c>
      <c r="E787" s="18" t="s">
        <v>20</v>
      </c>
      <c r="F787" s="211">
        <v>28.94</v>
      </c>
      <c r="H787" s="33"/>
    </row>
    <row r="788" spans="2:8" s="1" customFormat="1" ht="16.8" customHeight="1" x14ac:dyDescent="0.2">
      <c r="B788" s="33"/>
      <c r="C788" s="212" t="s">
        <v>8903</v>
      </c>
      <c r="H788" s="33"/>
    </row>
    <row r="789" spans="2:8" s="1" customFormat="1" ht="16.8" customHeight="1" x14ac:dyDescent="0.2">
      <c r="B789" s="33"/>
      <c r="C789" s="210" t="s">
        <v>2747</v>
      </c>
      <c r="D789" s="210" t="s">
        <v>8966</v>
      </c>
      <c r="E789" s="18" t="s">
        <v>234</v>
      </c>
      <c r="F789" s="211">
        <v>688.9</v>
      </c>
      <c r="H789" s="33"/>
    </row>
    <row r="790" spans="2:8" s="1" customFormat="1" ht="16.8" customHeight="1" x14ac:dyDescent="0.2">
      <c r="B790" s="33"/>
      <c r="C790" s="210" t="s">
        <v>1700</v>
      </c>
      <c r="D790" s="210" t="s">
        <v>8986</v>
      </c>
      <c r="E790" s="18" t="s">
        <v>197</v>
      </c>
      <c r="F790" s="211">
        <v>9.2210000000000001</v>
      </c>
      <c r="H790" s="33"/>
    </row>
    <row r="791" spans="2:8" s="1" customFormat="1" ht="16.8" customHeight="1" x14ac:dyDescent="0.2">
      <c r="B791" s="33"/>
      <c r="C791" s="210" t="s">
        <v>2471</v>
      </c>
      <c r="D791" s="210" t="s">
        <v>8988</v>
      </c>
      <c r="E791" s="18" t="s">
        <v>197</v>
      </c>
      <c r="F791" s="211">
        <v>10.15</v>
      </c>
      <c r="H791" s="33"/>
    </row>
    <row r="792" spans="2:8" s="1" customFormat="1" ht="16.8" customHeight="1" x14ac:dyDescent="0.2">
      <c r="B792" s="33"/>
      <c r="C792" s="210" t="s">
        <v>2507</v>
      </c>
      <c r="D792" s="210" t="s">
        <v>8989</v>
      </c>
      <c r="E792" s="18" t="s">
        <v>197</v>
      </c>
      <c r="F792" s="211">
        <v>2.8940000000000001</v>
      </c>
      <c r="H792" s="33"/>
    </row>
    <row r="793" spans="2:8" s="1" customFormat="1" ht="16.8" customHeight="1" x14ac:dyDescent="0.2">
      <c r="B793" s="33"/>
      <c r="C793" s="210" t="s">
        <v>2687</v>
      </c>
      <c r="D793" s="210" t="s">
        <v>8968</v>
      </c>
      <c r="E793" s="18" t="s">
        <v>234</v>
      </c>
      <c r="F793" s="211">
        <v>437.24099999999999</v>
      </c>
      <c r="H793" s="33"/>
    </row>
    <row r="794" spans="2:8" s="1" customFormat="1" ht="16.8" customHeight="1" x14ac:dyDescent="0.2">
      <c r="B794" s="33"/>
      <c r="C794" s="210" t="s">
        <v>3097</v>
      </c>
      <c r="D794" s="210" t="s">
        <v>8987</v>
      </c>
      <c r="E794" s="18" t="s">
        <v>234</v>
      </c>
      <c r="F794" s="211">
        <v>401.89</v>
      </c>
      <c r="H794" s="33"/>
    </row>
    <row r="795" spans="2:8" s="1" customFormat="1" ht="16.8" customHeight="1" x14ac:dyDescent="0.2">
      <c r="B795" s="33"/>
      <c r="C795" s="210" t="s">
        <v>3121</v>
      </c>
      <c r="D795" s="210" t="s">
        <v>8925</v>
      </c>
      <c r="E795" s="18" t="s">
        <v>234</v>
      </c>
      <c r="F795" s="211">
        <v>437.24099999999999</v>
      </c>
      <c r="H795" s="33"/>
    </row>
    <row r="796" spans="2:8" s="1" customFormat="1" ht="16.8" customHeight="1" x14ac:dyDescent="0.2">
      <c r="B796" s="33"/>
      <c r="C796" s="210" t="s">
        <v>3280</v>
      </c>
      <c r="D796" s="210" t="s">
        <v>8947</v>
      </c>
      <c r="E796" s="18" t="s">
        <v>234</v>
      </c>
      <c r="F796" s="211">
        <v>339.70800000000003</v>
      </c>
      <c r="H796" s="33"/>
    </row>
    <row r="797" spans="2:8" s="1" customFormat="1" ht="16.8" customHeight="1" x14ac:dyDescent="0.2">
      <c r="B797" s="33"/>
      <c r="C797" s="210" t="s">
        <v>3837</v>
      </c>
      <c r="D797" s="210" t="s">
        <v>3838</v>
      </c>
      <c r="E797" s="18" t="s">
        <v>234</v>
      </c>
      <c r="F797" s="211">
        <v>117.91</v>
      </c>
      <c r="H797" s="33"/>
    </row>
    <row r="798" spans="2:8" s="1" customFormat="1" ht="16.8" customHeight="1" x14ac:dyDescent="0.2">
      <c r="B798" s="33"/>
      <c r="C798" s="210" t="s">
        <v>2655</v>
      </c>
      <c r="D798" s="210" t="s">
        <v>2656</v>
      </c>
      <c r="E798" s="18" t="s">
        <v>2657</v>
      </c>
      <c r="F798" s="211">
        <v>46.104999999999997</v>
      </c>
      <c r="H798" s="33"/>
    </row>
    <row r="799" spans="2:8" s="1" customFormat="1" ht="16.8" customHeight="1" x14ac:dyDescent="0.2">
      <c r="B799" s="33"/>
      <c r="C799" s="206" t="s">
        <v>1286</v>
      </c>
      <c r="D799" s="207" t="s">
        <v>20</v>
      </c>
      <c r="E799" s="208" t="s">
        <v>20</v>
      </c>
      <c r="F799" s="209">
        <v>4.16</v>
      </c>
      <c r="H799" s="33"/>
    </row>
    <row r="800" spans="2:8" s="1" customFormat="1" ht="16.8" customHeight="1" x14ac:dyDescent="0.2">
      <c r="B800" s="33"/>
      <c r="C800" s="210" t="s">
        <v>20</v>
      </c>
      <c r="D800" s="210" t="s">
        <v>20</v>
      </c>
      <c r="E800" s="18" t="s">
        <v>20</v>
      </c>
      <c r="F800" s="211">
        <v>0</v>
      </c>
      <c r="H800" s="33"/>
    </row>
    <row r="801" spans="2:8" s="1" customFormat="1" ht="16.8" customHeight="1" x14ac:dyDescent="0.2">
      <c r="B801" s="33"/>
      <c r="C801" s="210" t="s">
        <v>20</v>
      </c>
      <c r="D801" s="210" t="s">
        <v>2639</v>
      </c>
      <c r="E801" s="18" t="s">
        <v>20</v>
      </c>
      <c r="F801" s="211">
        <v>0</v>
      </c>
      <c r="H801" s="33"/>
    </row>
    <row r="802" spans="2:8" s="1" customFormat="1" ht="16.8" customHeight="1" x14ac:dyDescent="0.2">
      <c r="B802" s="33"/>
      <c r="C802" s="210" t="s">
        <v>20</v>
      </c>
      <c r="D802" s="210" t="s">
        <v>825</v>
      </c>
      <c r="E802" s="18" t="s">
        <v>20</v>
      </c>
      <c r="F802" s="211">
        <v>0</v>
      </c>
      <c r="H802" s="33"/>
    </row>
    <row r="803" spans="2:8" s="1" customFormat="1" ht="16.8" customHeight="1" x14ac:dyDescent="0.2">
      <c r="B803" s="33"/>
      <c r="C803" s="210" t="s">
        <v>20</v>
      </c>
      <c r="D803" s="210" t="s">
        <v>826</v>
      </c>
      <c r="E803" s="18" t="s">
        <v>20</v>
      </c>
      <c r="F803" s="211">
        <v>4.16</v>
      </c>
      <c r="H803" s="33"/>
    </row>
    <row r="804" spans="2:8" s="1" customFormat="1" ht="16.8" customHeight="1" x14ac:dyDescent="0.2">
      <c r="B804" s="33"/>
      <c r="C804" s="210" t="s">
        <v>1286</v>
      </c>
      <c r="D804" s="210" t="s">
        <v>335</v>
      </c>
      <c r="E804" s="18" t="s">
        <v>20</v>
      </c>
      <c r="F804" s="211">
        <v>4.16</v>
      </c>
      <c r="H804" s="33"/>
    </row>
    <row r="805" spans="2:8" s="1" customFormat="1" ht="16.8" customHeight="1" x14ac:dyDescent="0.2">
      <c r="B805" s="33"/>
      <c r="C805" s="212" t="s">
        <v>8903</v>
      </c>
      <c r="H805" s="33"/>
    </row>
    <row r="806" spans="2:8" s="1" customFormat="1" ht="16.8" customHeight="1" x14ac:dyDescent="0.2">
      <c r="B806" s="33"/>
      <c r="C806" s="210" t="s">
        <v>2747</v>
      </c>
      <c r="D806" s="210" t="s">
        <v>8966</v>
      </c>
      <c r="E806" s="18" t="s">
        <v>234</v>
      </c>
      <c r="F806" s="211">
        <v>688.9</v>
      </c>
      <c r="H806" s="33"/>
    </row>
    <row r="807" spans="2:8" s="1" customFormat="1" ht="16.8" customHeight="1" x14ac:dyDescent="0.2">
      <c r="B807" s="33"/>
      <c r="C807" s="210" t="s">
        <v>1690</v>
      </c>
      <c r="D807" s="210" t="s">
        <v>8990</v>
      </c>
      <c r="E807" s="18" t="s">
        <v>197</v>
      </c>
      <c r="F807" s="211">
        <v>30.968</v>
      </c>
      <c r="H807" s="33"/>
    </row>
    <row r="808" spans="2:8" s="1" customFormat="1" ht="16.8" customHeight="1" x14ac:dyDescent="0.2">
      <c r="B808" s="33"/>
      <c r="C808" s="210" t="s">
        <v>2462</v>
      </c>
      <c r="D808" s="210" t="s">
        <v>8975</v>
      </c>
      <c r="E808" s="18" t="s">
        <v>197</v>
      </c>
      <c r="F808" s="211">
        <v>11.085000000000001</v>
      </c>
      <c r="H808" s="33"/>
    </row>
    <row r="809" spans="2:8" s="1" customFormat="1" ht="16.8" customHeight="1" x14ac:dyDescent="0.2">
      <c r="B809" s="33"/>
      <c r="C809" s="210" t="s">
        <v>2514</v>
      </c>
      <c r="D809" s="210" t="s">
        <v>8991</v>
      </c>
      <c r="E809" s="18" t="s">
        <v>197</v>
      </c>
      <c r="F809" s="211">
        <v>59.963999999999999</v>
      </c>
      <c r="H809" s="33"/>
    </row>
    <row r="810" spans="2:8" s="1" customFormat="1" ht="16.8" customHeight="1" x14ac:dyDescent="0.2">
      <c r="B810" s="33"/>
      <c r="C810" s="210" t="s">
        <v>2613</v>
      </c>
      <c r="D810" s="210" t="s">
        <v>8992</v>
      </c>
      <c r="E810" s="18" t="s">
        <v>898</v>
      </c>
      <c r="F810" s="211">
        <v>11.481</v>
      </c>
      <c r="H810" s="33"/>
    </row>
    <row r="811" spans="2:8" s="1" customFormat="1" ht="16.8" customHeight="1" x14ac:dyDescent="0.2">
      <c r="B811" s="33"/>
      <c r="C811" s="210" t="s">
        <v>2687</v>
      </c>
      <c r="D811" s="210" t="s">
        <v>8968</v>
      </c>
      <c r="E811" s="18" t="s">
        <v>234</v>
      </c>
      <c r="F811" s="211">
        <v>437.24099999999999</v>
      </c>
      <c r="H811" s="33"/>
    </row>
    <row r="812" spans="2:8" s="1" customFormat="1" ht="16.8" customHeight="1" x14ac:dyDescent="0.2">
      <c r="B812" s="33"/>
      <c r="C812" s="210" t="s">
        <v>3091</v>
      </c>
      <c r="D812" s="210" t="s">
        <v>8974</v>
      </c>
      <c r="E812" s="18" t="s">
        <v>234</v>
      </c>
      <c r="F812" s="211">
        <v>383.94</v>
      </c>
      <c r="H812" s="33"/>
    </row>
    <row r="813" spans="2:8" s="1" customFormat="1" ht="16.8" customHeight="1" x14ac:dyDescent="0.2">
      <c r="B813" s="33"/>
      <c r="C813" s="210" t="s">
        <v>3097</v>
      </c>
      <c r="D813" s="210" t="s">
        <v>8987</v>
      </c>
      <c r="E813" s="18" t="s">
        <v>234</v>
      </c>
      <c r="F813" s="211">
        <v>401.89</v>
      </c>
      <c r="H813" s="33"/>
    </row>
    <row r="814" spans="2:8" s="1" customFormat="1" ht="16.8" customHeight="1" x14ac:dyDescent="0.2">
      <c r="B814" s="33"/>
      <c r="C814" s="210" t="s">
        <v>3121</v>
      </c>
      <c r="D814" s="210" t="s">
        <v>8925</v>
      </c>
      <c r="E814" s="18" t="s">
        <v>234</v>
      </c>
      <c r="F814" s="211">
        <v>437.24099999999999</v>
      </c>
      <c r="H814" s="33"/>
    </row>
    <row r="815" spans="2:8" s="1" customFormat="1" ht="16.8" customHeight="1" x14ac:dyDescent="0.2">
      <c r="B815" s="33"/>
      <c r="C815" s="210" t="s">
        <v>3280</v>
      </c>
      <c r="D815" s="210" t="s">
        <v>8947</v>
      </c>
      <c r="E815" s="18" t="s">
        <v>234</v>
      </c>
      <c r="F815" s="211">
        <v>339.70800000000003</v>
      </c>
      <c r="H815" s="33"/>
    </row>
    <row r="816" spans="2:8" s="1" customFormat="1" ht="16.8" customHeight="1" x14ac:dyDescent="0.2">
      <c r="B816" s="33"/>
      <c r="C816" s="210" t="s">
        <v>3289</v>
      </c>
      <c r="D816" s="210" t="s">
        <v>8948</v>
      </c>
      <c r="E816" s="18" t="s">
        <v>234</v>
      </c>
      <c r="F816" s="211">
        <v>644.36599999999999</v>
      </c>
      <c r="H816" s="33"/>
    </row>
    <row r="817" spans="2:8" s="1" customFormat="1" ht="16.8" customHeight="1" x14ac:dyDescent="0.2">
      <c r="B817" s="33"/>
      <c r="C817" s="210" t="s">
        <v>3310</v>
      </c>
      <c r="D817" s="210" t="s">
        <v>8984</v>
      </c>
      <c r="E817" s="18" t="s">
        <v>234</v>
      </c>
      <c r="F817" s="211">
        <v>43.374000000000002</v>
      </c>
      <c r="H817" s="33"/>
    </row>
    <row r="818" spans="2:8" s="1" customFormat="1" ht="16.8" customHeight="1" x14ac:dyDescent="0.2">
      <c r="B818" s="33"/>
      <c r="C818" s="210" t="s">
        <v>3398</v>
      </c>
      <c r="D818" s="210" t="s">
        <v>8985</v>
      </c>
      <c r="E818" s="18" t="s">
        <v>234</v>
      </c>
      <c r="F818" s="211">
        <v>17.771999999999998</v>
      </c>
      <c r="H818" s="33"/>
    </row>
    <row r="819" spans="2:8" s="1" customFormat="1" ht="16.8" customHeight="1" x14ac:dyDescent="0.2">
      <c r="B819" s="33"/>
      <c r="C819" s="206" t="s">
        <v>1288</v>
      </c>
      <c r="D819" s="207" t="s">
        <v>20</v>
      </c>
      <c r="E819" s="208" t="s">
        <v>20</v>
      </c>
      <c r="F819" s="209">
        <v>108.18</v>
      </c>
      <c r="H819" s="33"/>
    </row>
    <row r="820" spans="2:8" s="1" customFormat="1" ht="16.8" customHeight="1" x14ac:dyDescent="0.2">
      <c r="B820" s="33"/>
      <c r="C820" s="210" t="s">
        <v>20</v>
      </c>
      <c r="D820" s="210" t="s">
        <v>20</v>
      </c>
      <c r="E820" s="18" t="s">
        <v>20</v>
      </c>
      <c r="F820" s="211">
        <v>0</v>
      </c>
      <c r="H820" s="33"/>
    </row>
    <row r="821" spans="2:8" s="1" customFormat="1" ht="16.8" customHeight="1" x14ac:dyDescent="0.2">
      <c r="B821" s="33"/>
      <c r="C821" s="210" t="s">
        <v>20</v>
      </c>
      <c r="D821" s="210" t="s">
        <v>2644</v>
      </c>
      <c r="E821" s="18" t="s">
        <v>20</v>
      </c>
      <c r="F821" s="211">
        <v>0</v>
      </c>
      <c r="H821" s="33"/>
    </row>
    <row r="822" spans="2:8" s="1" customFormat="1" ht="16.8" customHeight="1" x14ac:dyDescent="0.2">
      <c r="B822" s="33"/>
      <c r="C822" s="210" t="s">
        <v>20</v>
      </c>
      <c r="D822" s="210" t="s">
        <v>2582</v>
      </c>
      <c r="E822" s="18" t="s">
        <v>20</v>
      </c>
      <c r="F822" s="211">
        <v>0</v>
      </c>
      <c r="H822" s="33"/>
    </row>
    <row r="823" spans="2:8" s="1" customFormat="1" ht="16.8" customHeight="1" x14ac:dyDescent="0.2">
      <c r="B823" s="33"/>
      <c r="C823" s="210" t="s">
        <v>20</v>
      </c>
      <c r="D823" s="210" t="s">
        <v>816</v>
      </c>
      <c r="E823" s="18" t="s">
        <v>20</v>
      </c>
      <c r="F823" s="211">
        <v>106.58</v>
      </c>
      <c r="H823" s="33"/>
    </row>
    <row r="824" spans="2:8" s="1" customFormat="1" ht="16.8" customHeight="1" x14ac:dyDescent="0.2">
      <c r="B824" s="33"/>
      <c r="C824" s="210" t="s">
        <v>20</v>
      </c>
      <c r="D824" s="210" t="s">
        <v>817</v>
      </c>
      <c r="E824" s="18" t="s">
        <v>20</v>
      </c>
      <c r="F824" s="211">
        <v>0</v>
      </c>
      <c r="H824" s="33"/>
    </row>
    <row r="825" spans="2:8" s="1" customFormat="1" ht="16.8" customHeight="1" x14ac:dyDescent="0.2">
      <c r="B825" s="33"/>
      <c r="C825" s="210" t="s">
        <v>20</v>
      </c>
      <c r="D825" s="210" t="s">
        <v>818</v>
      </c>
      <c r="E825" s="18" t="s">
        <v>20</v>
      </c>
      <c r="F825" s="211">
        <v>1.6</v>
      </c>
      <c r="H825" s="33"/>
    </row>
    <row r="826" spans="2:8" s="1" customFormat="1" ht="16.8" customHeight="1" x14ac:dyDescent="0.2">
      <c r="B826" s="33"/>
      <c r="C826" s="210" t="s">
        <v>1288</v>
      </c>
      <c r="D826" s="210" t="s">
        <v>335</v>
      </c>
      <c r="E826" s="18" t="s">
        <v>20</v>
      </c>
      <c r="F826" s="211">
        <v>108.18</v>
      </c>
      <c r="H826" s="33"/>
    </row>
    <row r="827" spans="2:8" s="1" customFormat="1" ht="16.8" customHeight="1" x14ac:dyDescent="0.2">
      <c r="B827" s="33"/>
      <c r="C827" s="212" t="s">
        <v>8903</v>
      </c>
      <c r="H827" s="33"/>
    </row>
    <row r="828" spans="2:8" s="1" customFormat="1" ht="16.8" customHeight="1" x14ac:dyDescent="0.2">
      <c r="B828" s="33"/>
      <c r="C828" s="210" t="s">
        <v>2747</v>
      </c>
      <c r="D828" s="210" t="s">
        <v>8966</v>
      </c>
      <c r="E828" s="18" t="s">
        <v>234</v>
      </c>
      <c r="F828" s="211">
        <v>688.9</v>
      </c>
      <c r="H828" s="33"/>
    </row>
    <row r="829" spans="2:8" s="1" customFormat="1" ht="16.8" customHeight="1" x14ac:dyDescent="0.2">
      <c r="B829" s="33"/>
      <c r="C829" s="210" t="s">
        <v>1690</v>
      </c>
      <c r="D829" s="210" t="s">
        <v>8990</v>
      </c>
      <c r="E829" s="18" t="s">
        <v>197</v>
      </c>
      <c r="F829" s="211">
        <v>30.968</v>
      </c>
      <c r="H829" s="33"/>
    </row>
    <row r="830" spans="2:8" s="1" customFormat="1" ht="16.8" customHeight="1" x14ac:dyDescent="0.2">
      <c r="B830" s="33"/>
      <c r="C830" s="210" t="s">
        <v>2462</v>
      </c>
      <c r="D830" s="210" t="s">
        <v>8975</v>
      </c>
      <c r="E830" s="18" t="s">
        <v>197</v>
      </c>
      <c r="F830" s="211">
        <v>11.085000000000001</v>
      </c>
      <c r="H830" s="33"/>
    </row>
    <row r="831" spans="2:8" s="1" customFormat="1" ht="16.8" customHeight="1" x14ac:dyDescent="0.2">
      <c r="B831" s="33"/>
      <c r="C831" s="210" t="s">
        <v>2613</v>
      </c>
      <c r="D831" s="210" t="s">
        <v>8992</v>
      </c>
      <c r="E831" s="18" t="s">
        <v>898</v>
      </c>
      <c r="F831" s="211">
        <v>11.481</v>
      </c>
      <c r="H831" s="33"/>
    </row>
    <row r="832" spans="2:8" s="1" customFormat="1" ht="16.8" customHeight="1" x14ac:dyDescent="0.2">
      <c r="B832" s="33"/>
      <c r="C832" s="210" t="s">
        <v>2687</v>
      </c>
      <c r="D832" s="210" t="s">
        <v>8968</v>
      </c>
      <c r="E832" s="18" t="s">
        <v>234</v>
      </c>
      <c r="F832" s="211">
        <v>437.24099999999999</v>
      </c>
      <c r="H832" s="33"/>
    </row>
    <row r="833" spans="2:8" s="1" customFormat="1" ht="16.8" customHeight="1" x14ac:dyDescent="0.2">
      <c r="B833" s="33"/>
      <c r="C833" s="210" t="s">
        <v>3091</v>
      </c>
      <c r="D833" s="210" t="s">
        <v>8974</v>
      </c>
      <c r="E833" s="18" t="s">
        <v>234</v>
      </c>
      <c r="F833" s="211">
        <v>383.94</v>
      </c>
      <c r="H833" s="33"/>
    </row>
    <row r="834" spans="2:8" s="1" customFormat="1" ht="16.8" customHeight="1" x14ac:dyDescent="0.2">
      <c r="B834" s="33"/>
      <c r="C834" s="210" t="s">
        <v>3097</v>
      </c>
      <c r="D834" s="210" t="s">
        <v>8987</v>
      </c>
      <c r="E834" s="18" t="s">
        <v>234</v>
      </c>
      <c r="F834" s="211">
        <v>401.89</v>
      </c>
      <c r="H834" s="33"/>
    </row>
    <row r="835" spans="2:8" s="1" customFormat="1" ht="16.8" customHeight="1" x14ac:dyDescent="0.2">
      <c r="B835" s="33"/>
      <c r="C835" s="210" t="s">
        <v>3121</v>
      </c>
      <c r="D835" s="210" t="s">
        <v>8925</v>
      </c>
      <c r="E835" s="18" t="s">
        <v>234</v>
      </c>
      <c r="F835" s="211">
        <v>437.24099999999999</v>
      </c>
      <c r="H835" s="33"/>
    </row>
    <row r="836" spans="2:8" s="1" customFormat="1" ht="16.8" customHeight="1" x14ac:dyDescent="0.2">
      <c r="B836" s="33"/>
      <c r="C836" s="210" t="s">
        <v>3500</v>
      </c>
      <c r="D836" s="210" t="s">
        <v>8976</v>
      </c>
      <c r="E836" s="18" t="s">
        <v>234</v>
      </c>
      <c r="F836" s="211">
        <v>120.82</v>
      </c>
      <c r="H836" s="33"/>
    </row>
    <row r="837" spans="2:8" s="1" customFormat="1" ht="16.8" customHeight="1" x14ac:dyDescent="0.2">
      <c r="B837" s="33"/>
      <c r="C837" s="210" t="s">
        <v>3526</v>
      </c>
      <c r="D837" s="210" t="s">
        <v>8977</v>
      </c>
      <c r="E837" s="18" t="s">
        <v>234</v>
      </c>
      <c r="F837" s="211">
        <v>120.82</v>
      </c>
      <c r="H837" s="33"/>
    </row>
    <row r="838" spans="2:8" s="1" customFormat="1" ht="16.8" customHeight="1" x14ac:dyDescent="0.2">
      <c r="B838" s="33"/>
      <c r="C838" s="210" t="s">
        <v>3532</v>
      </c>
      <c r="D838" s="210" t="s">
        <v>8978</v>
      </c>
      <c r="E838" s="18" t="s">
        <v>234</v>
      </c>
      <c r="F838" s="211">
        <v>133.46</v>
      </c>
      <c r="H838" s="33"/>
    </row>
    <row r="839" spans="2:8" s="1" customFormat="1" ht="16.8" customHeight="1" x14ac:dyDescent="0.2">
      <c r="B839" s="33"/>
      <c r="C839" s="210" t="s">
        <v>3542</v>
      </c>
      <c r="D839" s="210" t="s">
        <v>8979</v>
      </c>
      <c r="E839" s="18" t="s">
        <v>234</v>
      </c>
      <c r="F839" s="211">
        <v>120.82</v>
      </c>
      <c r="H839" s="33"/>
    </row>
    <row r="840" spans="2:8" s="1" customFormat="1" ht="16.8" customHeight="1" x14ac:dyDescent="0.2">
      <c r="B840" s="33"/>
      <c r="C840" s="206" t="s">
        <v>1290</v>
      </c>
      <c r="D840" s="207" t="s">
        <v>20</v>
      </c>
      <c r="E840" s="208" t="s">
        <v>20</v>
      </c>
      <c r="F840" s="209">
        <v>11.21</v>
      </c>
      <c r="H840" s="33"/>
    </row>
    <row r="841" spans="2:8" s="1" customFormat="1" ht="16.8" customHeight="1" x14ac:dyDescent="0.2">
      <c r="B841" s="33"/>
      <c r="C841" s="210" t="s">
        <v>20</v>
      </c>
      <c r="D841" s="210" t="s">
        <v>20</v>
      </c>
      <c r="E841" s="18" t="s">
        <v>20</v>
      </c>
      <c r="F841" s="211">
        <v>0</v>
      </c>
      <c r="H841" s="33"/>
    </row>
    <row r="842" spans="2:8" s="1" customFormat="1" ht="16.8" customHeight="1" x14ac:dyDescent="0.2">
      <c r="B842" s="33"/>
      <c r="C842" s="210" t="s">
        <v>20</v>
      </c>
      <c r="D842" s="210" t="s">
        <v>2780</v>
      </c>
      <c r="E842" s="18" t="s">
        <v>20</v>
      </c>
      <c r="F842" s="211">
        <v>0</v>
      </c>
      <c r="H842" s="33"/>
    </row>
    <row r="843" spans="2:8" s="1" customFormat="1" ht="16.8" customHeight="1" x14ac:dyDescent="0.2">
      <c r="B843" s="33"/>
      <c r="C843" s="210" t="s">
        <v>20</v>
      </c>
      <c r="D843" s="210" t="s">
        <v>2354</v>
      </c>
      <c r="E843" s="18" t="s">
        <v>20</v>
      </c>
      <c r="F843" s="211">
        <v>0</v>
      </c>
      <c r="H843" s="33"/>
    </row>
    <row r="844" spans="2:8" s="1" customFormat="1" ht="16.8" customHeight="1" x14ac:dyDescent="0.2">
      <c r="B844" s="33"/>
      <c r="C844" s="210" t="s">
        <v>20</v>
      </c>
      <c r="D844" s="210" t="s">
        <v>2781</v>
      </c>
      <c r="E844" s="18" t="s">
        <v>20</v>
      </c>
      <c r="F844" s="211">
        <v>3.69</v>
      </c>
      <c r="H844" s="33"/>
    </row>
    <row r="845" spans="2:8" s="1" customFormat="1" ht="16.8" customHeight="1" x14ac:dyDescent="0.2">
      <c r="B845" s="33"/>
      <c r="C845" s="210" t="s">
        <v>20</v>
      </c>
      <c r="D845" s="210" t="s">
        <v>2357</v>
      </c>
      <c r="E845" s="18" t="s">
        <v>20</v>
      </c>
      <c r="F845" s="211">
        <v>0</v>
      </c>
      <c r="H845" s="33"/>
    </row>
    <row r="846" spans="2:8" s="1" customFormat="1" ht="16.8" customHeight="1" x14ac:dyDescent="0.2">
      <c r="B846" s="33"/>
      <c r="C846" s="210" t="s">
        <v>20</v>
      </c>
      <c r="D846" s="210" t="s">
        <v>2782</v>
      </c>
      <c r="E846" s="18" t="s">
        <v>20</v>
      </c>
      <c r="F846" s="211">
        <v>3.62</v>
      </c>
      <c r="H846" s="33"/>
    </row>
    <row r="847" spans="2:8" s="1" customFormat="1" ht="16.8" customHeight="1" x14ac:dyDescent="0.2">
      <c r="B847" s="33"/>
      <c r="C847" s="210" t="s">
        <v>20</v>
      </c>
      <c r="D847" s="210" t="s">
        <v>2359</v>
      </c>
      <c r="E847" s="18" t="s">
        <v>20</v>
      </c>
      <c r="F847" s="211">
        <v>0</v>
      </c>
      <c r="H847" s="33"/>
    </row>
    <row r="848" spans="2:8" s="1" customFormat="1" ht="16.8" customHeight="1" x14ac:dyDescent="0.2">
      <c r="B848" s="33"/>
      <c r="C848" s="210" t="s">
        <v>20</v>
      </c>
      <c r="D848" s="210" t="s">
        <v>2783</v>
      </c>
      <c r="E848" s="18" t="s">
        <v>20</v>
      </c>
      <c r="F848" s="211">
        <v>3.9</v>
      </c>
      <c r="H848" s="33"/>
    </row>
    <row r="849" spans="2:8" s="1" customFormat="1" ht="16.8" customHeight="1" x14ac:dyDescent="0.2">
      <c r="B849" s="33"/>
      <c r="C849" s="210" t="s">
        <v>1290</v>
      </c>
      <c r="D849" s="210" t="s">
        <v>335</v>
      </c>
      <c r="E849" s="18" t="s">
        <v>20</v>
      </c>
      <c r="F849" s="211">
        <v>11.21</v>
      </c>
      <c r="H849" s="33"/>
    </row>
    <row r="850" spans="2:8" s="1" customFormat="1" ht="16.8" customHeight="1" x14ac:dyDescent="0.2">
      <c r="B850" s="33"/>
      <c r="C850" s="212" t="s">
        <v>8903</v>
      </c>
      <c r="H850" s="33"/>
    </row>
    <row r="851" spans="2:8" s="1" customFormat="1" ht="16.8" customHeight="1" x14ac:dyDescent="0.2">
      <c r="B851" s="33"/>
      <c r="C851" s="210" t="s">
        <v>2747</v>
      </c>
      <c r="D851" s="210" t="s">
        <v>8966</v>
      </c>
      <c r="E851" s="18" t="s">
        <v>234</v>
      </c>
      <c r="F851" s="211">
        <v>688.9</v>
      </c>
      <c r="H851" s="33"/>
    </row>
    <row r="852" spans="2:8" s="1" customFormat="1" ht="16.8" customHeight="1" x14ac:dyDescent="0.2">
      <c r="B852" s="33"/>
      <c r="C852" s="210" t="s">
        <v>3280</v>
      </c>
      <c r="D852" s="210" t="s">
        <v>8947</v>
      </c>
      <c r="E852" s="18" t="s">
        <v>234</v>
      </c>
      <c r="F852" s="211">
        <v>339.70800000000003</v>
      </c>
      <c r="H852" s="33"/>
    </row>
    <row r="853" spans="2:8" s="1" customFormat="1" ht="16.8" customHeight="1" x14ac:dyDescent="0.2">
      <c r="B853" s="33"/>
      <c r="C853" s="210" t="s">
        <v>3661</v>
      </c>
      <c r="D853" s="210" t="s">
        <v>8993</v>
      </c>
      <c r="E853" s="18" t="s">
        <v>234</v>
      </c>
      <c r="F853" s="211">
        <v>12.295</v>
      </c>
      <c r="H853" s="33"/>
    </row>
    <row r="854" spans="2:8" s="1" customFormat="1" ht="16.8" customHeight="1" x14ac:dyDescent="0.2">
      <c r="B854" s="33"/>
      <c r="C854" s="206" t="s">
        <v>1292</v>
      </c>
      <c r="D854" s="207" t="s">
        <v>20</v>
      </c>
      <c r="E854" s="208" t="s">
        <v>20</v>
      </c>
      <c r="F854" s="209">
        <v>18.329999999999998</v>
      </c>
      <c r="H854" s="33"/>
    </row>
    <row r="855" spans="2:8" s="1" customFormat="1" ht="16.8" customHeight="1" x14ac:dyDescent="0.2">
      <c r="B855" s="33"/>
      <c r="C855" s="210" t="s">
        <v>20</v>
      </c>
      <c r="D855" s="210" t="s">
        <v>20</v>
      </c>
      <c r="E855" s="18" t="s">
        <v>20</v>
      </c>
      <c r="F855" s="211">
        <v>0</v>
      </c>
      <c r="H855" s="33"/>
    </row>
    <row r="856" spans="2:8" s="1" customFormat="1" ht="16.8" customHeight="1" x14ac:dyDescent="0.2">
      <c r="B856" s="33"/>
      <c r="C856" s="210" t="s">
        <v>20</v>
      </c>
      <c r="D856" s="210" t="s">
        <v>2784</v>
      </c>
      <c r="E856" s="18" t="s">
        <v>20</v>
      </c>
      <c r="F856" s="211">
        <v>0</v>
      </c>
      <c r="H856" s="33"/>
    </row>
    <row r="857" spans="2:8" s="1" customFormat="1" ht="16.8" customHeight="1" x14ac:dyDescent="0.2">
      <c r="B857" s="33"/>
      <c r="C857" s="210" t="s">
        <v>20</v>
      </c>
      <c r="D857" s="210" t="s">
        <v>827</v>
      </c>
      <c r="E857" s="18" t="s">
        <v>20</v>
      </c>
      <c r="F857" s="211">
        <v>0</v>
      </c>
      <c r="H857" s="33"/>
    </row>
    <row r="858" spans="2:8" s="1" customFormat="1" ht="16.8" customHeight="1" x14ac:dyDescent="0.2">
      <c r="B858" s="33"/>
      <c r="C858" s="210" t="s">
        <v>20</v>
      </c>
      <c r="D858" s="210" t="s">
        <v>828</v>
      </c>
      <c r="E858" s="18" t="s">
        <v>20</v>
      </c>
      <c r="F858" s="211">
        <v>15.33</v>
      </c>
      <c r="H858" s="33"/>
    </row>
    <row r="859" spans="2:8" s="1" customFormat="1" ht="16.8" customHeight="1" x14ac:dyDescent="0.2">
      <c r="B859" s="33"/>
      <c r="C859" s="210" t="s">
        <v>20</v>
      </c>
      <c r="D859" s="210" t="s">
        <v>2785</v>
      </c>
      <c r="E859" s="18" t="s">
        <v>20</v>
      </c>
      <c r="F859" s="211">
        <v>0</v>
      </c>
      <c r="H859" s="33"/>
    </row>
    <row r="860" spans="2:8" s="1" customFormat="1" ht="16.8" customHeight="1" x14ac:dyDescent="0.2">
      <c r="B860" s="33"/>
      <c r="C860" s="210" t="s">
        <v>20</v>
      </c>
      <c r="D860" s="210" t="s">
        <v>2786</v>
      </c>
      <c r="E860" s="18" t="s">
        <v>20</v>
      </c>
      <c r="F860" s="211">
        <v>3</v>
      </c>
      <c r="H860" s="33"/>
    </row>
    <row r="861" spans="2:8" s="1" customFormat="1" ht="16.8" customHeight="1" x14ac:dyDescent="0.2">
      <c r="B861" s="33"/>
      <c r="C861" s="210" t="s">
        <v>1292</v>
      </c>
      <c r="D861" s="210" t="s">
        <v>335</v>
      </c>
      <c r="E861" s="18" t="s">
        <v>20</v>
      </c>
      <c r="F861" s="211">
        <v>18.329999999999998</v>
      </c>
      <c r="H861" s="33"/>
    </row>
    <row r="862" spans="2:8" s="1" customFormat="1" ht="16.8" customHeight="1" x14ac:dyDescent="0.2">
      <c r="B862" s="33"/>
      <c r="C862" s="212" t="s">
        <v>8903</v>
      </c>
      <c r="H862" s="33"/>
    </row>
    <row r="863" spans="2:8" s="1" customFormat="1" ht="16.8" customHeight="1" x14ac:dyDescent="0.2">
      <c r="B863" s="33"/>
      <c r="C863" s="210" t="s">
        <v>2747</v>
      </c>
      <c r="D863" s="210" t="s">
        <v>8966</v>
      </c>
      <c r="E863" s="18" t="s">
        <v>234</v>
      </c>
      <c r="F863" s="211">
        <v>688.9</v>
      </c>
      <c r="H863" s="33"/>
    </row>
    <row r="864" spans="2:8" s="1" customFormat="1" ht="16.8" customHeight="1" x14ac:dyDescent="0.2">
      <c r="B864" s="33"/>
      <c r="C864" s="210" t="s">
        <v>1690</v>
      </c>
      <c r="D864" s="210" t="s">
        <v>8990</v>
      </c>
      <c r="E864" s="18" t="s">
        <v>197</v>
      </c>
      <c r="F864" s="211">
        <v>30.968</v>
      </c>
      <c r="H864" s="33"/>
    </row>
    <row r="865" spans="2:8" s="1" customFormat="1" ht="16.8" customHeight="1" x14ac:dyDescent="0.2">
      <c r="B865" s="33"/>
      <c r="C865" s="210" t="s">
        <v>2462</v>
      </c>
      <c r="D865" s="210" t="s">
        <v>8975</v>
      </c>
      <c r="E865" s="18" t="s">
        <v>197</v>
      </c>
      <c r="F865" s="211">
        <v>11.085000000000001</v>
      </c>
      <c r="H865" s="33"/>
    </row>
    <row r="866" spans="2:8" s="1" customFormat="1" ht="16.8" customHeight="1" x14ac:dyDescent="0.2">
      <c r="B866" s="33"/>
      <c r="C866" s="210" t="s">
        <v>2514</v>
      </c>
      <c r="D866" s="210" t="s">
        <v>8991</v>
      </c>
      <c r="E866" s="18" t="s">
        <v>197</v>
      </c>
      <c r="F866" s="211">
        <v>59.963999999999999</v>
      </c>
      <c r="H866" s="33"/>
    </row>
    <row r="867" spans="2:8" s="1" customFormat="1" ht="16.8" customHeight="1" x14ac:dyDescent="0.2">
      <c r="B867" s="33"/>
      <c r="C867" s="210" t="s">
        <v>2613</v>
      </c>
      <c r="D867" s="210" t="s">
        <v>8992</v>
      </c>
      <c r="E867" s="18" t="s">
        <v>898</v>
      </c>
      <c r="F867" s="211">
        <v>11.481</v>
      </c>
      <c r="H867" s="33"/>
    </row>
    <row r="868" spans="2:8" s="1" customFormat="1" ht="16.8" customHeight="1" x14ac:dyDescent="0.2">
      <c r="B868" s="33"/>
      <c r="C868" s="210" t="s">
        <v>2687</v>
      </c>
      <c r="D868" s="210" t="s">
        <v>8968</v>
      </c>
      <c r="E868" s="18" t="s">
        <v>234</v>
      </c>
      <c r="F868" s="211">
        <v>437.24099999999999</v>
      </c>
      <c r="H868" s="33"/>
    </row>
    <row r="869" spans="2:8" s="1" customFormat="1" ht="16.8" customHeight="1" x14ac:dyDescent="0.2">
      <c r="B869" s="33"/>
      <c r="C869" s="210" t="s">
        <v>3091</v>
      </c>
      <c r="D869" s="210" t="s">
        <v>8974</v>
      </c>
      <c r="E869" s="18" t="s">
        <v>234</v>
      </c>
      <c r="F869" s="211">
        <v>383.94</v>
      </c>
      <c r="H869" s="33"/>
    </row>
    <row r="870" spans="2:8" s="1" customFormat="1" ht="16.8" customHeight="1" x14ac:dyDescent="0.2">
      <c r="B870" s="33"/>
      <c r="C870" s="210" t="s">
        <v>3097</v>
      </c>
      <c r="D870" s="210" t="s">
        <v>8987</v>
      </c>
      <c r="E870" s="18" t="s">
        <v>234</v>
      </c>
      <c r="F870" s="211">
        <v>401.89</v>
      </c>
      <c r="H870" s="33"/>
    </row>
    <row r="871" spans="2:8" s="1" customFormat="1" ht="16.8" customHeight="1" x14ac:dyDescent="0.2">
      <c r="B871" s="33"/>
      <c r="C871" s="210" t="s">
        <v>3121</v>
      </c>
      <c r="D871" s="210" t="s">
        <v>8925</v>
      </c>
      <c r="E871" s="18" t="s">
        <v>234</v>
      </c>
      <c r="F871" s="211">
        <v>437.24099999999999</v>
      </c>
      <c r="H871" s="33"/>
    </row>
    <row r="872" spans="2:8" s="1" customFormat="1" ht="16.8" customHeight="1" x14ac:dyDescent="0.2">
      <c r="B872" s="33"/>
      <c r="C872" s="210" t="s">
        <v>3280</v>
      </c>
      <c r="D872" s="210" t="s">
        <v>8947</v>
      </c>
      <c r="E872" s="18" t="s">
        <v>234</v>
      </c>
      <c r="F872" s="211">
        <v>339.70800000000003</v>
      </c>
      <c r="H872" s="33"/>
    </row>
    <row r="873" spans="2:8" s="1" customFormat="1" ht="16.8" customHeight="1" x14ac:dyDescent="0.2">
      <c r="B873" s="33"/>
      <c r="C873" s="210" t="s">
        <v>3289</v>
      </c>
      <c r="D873" s="210" t="s">
        <v>8948</v>
      </c>
      <c r="E873" s="18" t="s">
        <v>234</v>
      </c>
      <c r="F873" s="211">
        <v>644.36599999999999</v>
      </c>
      <c r="H873" s="33"/>
    </row>
    <row r="874" spans="2:8" s="1" customFormat="1" ht="16.8" customHeight="1" x14ac:dyDescent="0.2">
      <c r="B874" s="33"/>
      <c r="C874" s="210" t="s">
        <v>3310</v>
      </c>
      <c r="D874" s="210" t="s">
        <v>8984</v>
      </c>
      <c r="E874" s="18" t="s">
        <v>234</v>
      </c>
      <c r="F874" s="211">
        <v>43.374000000000002</v>
      </c>
      <c r="H874" s="33"/>
    </row>
    <row r="875" spans="2:8" s="1" customFormat="1" ht="16.8" customHeight="1" x14ac:dyDescent="0.2">
      <c r="B875" s="33"/>
      <c r="C875" s="210" t="s">
        <v>3358</v>
      </c>
      <c r="D875" s="210" t="s">
        <v>8972</v>
      </c>
      <c r="E875" s="18" t="s">
        <v>234</v>
      </c>
      <c r="F875" s="211">
        <v>73.2</v>
      </c>
      <c r="H875" s="33"/>
    </row>
    <row r="876" spans="2:8" s="1" customFormat="1" ht="16.8" customHeight="1" x14ac:dyDescent="0.2">
      <c r="B876" s="33"/>
      <c r="C876" s="210" t="s">
        <v>3366</v>
      </c>
      <c r="D876" s="210" t="s">
        <v>8973</v>
      </c>
      <c r="E876" s="18" t="s">
        <v>234</v>
      </c>
      <c r="F876" s="211">
        <v>81.460999999999999</v>
      </c>
      <c r="H876" s="33"/>
    </row>
    <row r="877" spans="2:8" s="1" customFormat="1" ht="16.8" customHeight="1" x14ac:dyDescent="0.2">
      <c r="B877" s="33"/>
      <c r="C877" s="206" t="s">
        <v>1294</v>
      </c>
      <c r="D877" s="207" t="s">
        <v>20</v>
      </c>
      <c r="E877" s="208" t="s">
        <v>20</v>
      </c>
      <c r="F877" s="209">
        <v>25.7</v>
      </c>
      <c r="H877" s="33"/>
    </row>
    <row r="878" spans="2:8" s="1" customFormat="1" ht="16.8" customHeight="1" x14ac:dyDescent="0.2">
      <c r="B878" s="33"/>
      <c r="C878" s="210" t="s">
        <v>20</v>
      </c>
      <c r="D878" s="210" t="s">
        <v>20</v>
      </c>
      <c r="E878" s="18" t="s">
        <v>20</v>
      </c>
      <c r="F878" s="211">
        <v>0</v>
      </c>
      <c r="H878" s="33"/>
    </row>
    <row r="879" spans="2:8" s="1" customFormat="1" ht="16.8" customHeight="1" x14ac:dyDescent="0.2">
      <c r="B879" s="33"/>
      <c r="C879" s="210" t="s">
        <v>20</v>
      </c>
      <c r="D879" s="210" t="s">
        <v>2787</v>
      </c>
      <c r="E879" s="18" t="s">
        <v>20</v>
      </c>
      <c r="F879" s="211">
        <v>0</v>
      </c>
      <c r="H879" s="33"/>
    </row>
    <row r="880" spans="2:8" s="1" customFormat="1" ht="16.8" customHeight="1" x14ac:dyDescent="0.2">
      <c r="B880" s="33"/>
      <c r="C880" s="210" t="s">
        <v>20</v>
      </c>
      <c r="D880" s="210" t="s">
        <v>2788</v>
      </c>
      <c r="E880" s="18" t="s">
        <v>20</v>
      </c>
      <c r="F880" s="211">
        <v>0</v>
      </c>
      <c r="H880" s="33"/>
    </row>
    <row r="881" spans="2:8" s="1" customFormat="1" ht="16.8" customHeight="1" x14ac:dyDescent="0.2">
      <c r="B881" s="33"/>
      <c r="C881" s="210" t="s">
        <v>20</v>
      </c>
      <c r="D881" s="210" t="s">
        <v>2789</v>
      </c>
      <c r="E881" s="18" t="s">
        <v>20</v>
      </c>
      <c r="F881" s="211">
        <v>25.7</v>
      </c>
      <c r="H881" s="33"/>
    </row>
    <row r="882" spans="2:8" s="1" customFormat="1" ht="16.8" customHeight="1" x14ac:dyDescent="0.2">
      <c r="B882" s="33"/>
      <c r="C882" s="210" t="s">
        <v>1294</v>
      </c>
      <c r="D882" s="210" t="s">
        <v>335</v>
      </c>
      <c r="E882" s="18" t="s">
        <v>20</v>
      </c>
      <c r="F882" s="211">
        <v>25.7</v>
      </c>
      <c r="H882" s="33"/>
    </row>
    <row r="883" spans="2:8" s="1" customFormat="1" ht="16.8" customHeight="1" x14ac:dyDescent="0.2">
      <c r="B883" s="33"/>
      <c r="C883" s="212" t="s">
        <v>8903</v>
      </c>
      <c r="H883" s="33"/>
    </row>
    <row r="884" spans="2:8" s="1" customFormat="1" ht="16.8" customHeight="1" x14ac:dyDescent="0.2">
      <c r="B884" s="33"/>
      <c r="C884" s="210" t="s">
        <v>2747</v>
      </c>
      <c r="D884" s="210" t="s">
        <v>8966</v>
      </c>
      <c r="E884" s="18" t="s">
        <v>234</v>
      </c>
      <c r="F884" s="211">
        <v>688.9</v>
      </c>
      <c r="H884" s="33"/>
    </row>
    <row r="885" spans="2:8" s="1" customFormat="1" ht="16.8" customHeight="1" x14ac:dyDescent="0.2">
      <c r="B885" s="33"/>
      <c r="C885" s="210" t="s">
        <v>3280</v>
      </c>
      <c r="D885" s="210" t="s">
        <v>8947</v>
      </c>
      <c r="E885" s="18" t="s">
        <v>234</v>
      </c>
      <c r="F885" s="211">
        <v>339.70800000000003</v>
      </c>
      <c r="H885" s="33"/>
    </row>
    <row r="886" spans="2:8" s="1" customFormat="1" ht="16.8" customHeight="1" x14ac:dyDescent="0.2">
      <c r="B886" s="33"/>
      <c r="C886" s="210" t="s">
        <v>3837</v>
      </c>
      <c r="D886" s="210" t="s">
        <v>3838</v>
      </c>
      <c r="E886" s="18" t="s">
        <v>234</v>
      </c>
      <c r="F886" s="211">
        <v>117.91</v>
      </c>
      <c r="H886" s="33"/>
    </row>
    <row r="887" spans="2:8" s="1" customFormat="1" ht="16.8" customHeight="1" x14ac:dyDescent="0.2">
      <c r="B887" s="33"/>
      <c r="C887" s="206" t="s">
        <v>1296</v>
      </c>
      <c r="D887" s="207" t="s">
        <v>20</v>
      </c>
      <c r="E887" s="208" t="s">
        <v>20</v>
      </c>
      <c r="F887" s="209">
        <v>311.89999999999998</v>
      </c>
      <c r="H887" s="33"/>
    </row>
    <row r="888" spans="2:8" s="1" customFormat="1" ht="16.8" customHeight="1" x14ac:dyDescent="0.2">
      <c r="B888" s="33"/>
      <c r="C888" s="210" t="s">
        <v>20</v>
      </c>
      <c r="D888" s="210" t="s">
        <v>20</v>
      </c>
      <c r="E888" s="18" t="s">
        <v>20</v>
      </c>
      <c r="F888" s="211">
        <v>0</v>
      </c>
      <c r="H888" s="33"/>
    </row>
    <row r="889" spans="2:8" s="1" customFormat="1" ht="16.8" customHeight="1" x14ac:dyDescent="0.2">
      <c r="B889" s="33"/>
      <c r="C889" s="210" t="s">
        <v>20</v>
      </c>
      <c r="D889" s="210" t="s">
        <v>2790</v>
      </c>
      <c r="E889" s="18" t="s">
        <v>20</v>
      </c>
      <c r="F889" s="211">
        <v>0</v>
      </c>
      <c r="H889" s="33"/>
    </row>
    <row r="890" spans="2:8" s="1" customFormat="1" ht="16.8" customHeight="1" x14ac:dyDescent="0.2">
      <c r="B890" s="33"/>
      <c r="C890" s="210" t="s">
        <v>20</v>
      </c>
      <c r="D890" s="210" t="s">
        <v>2791</v>
      </c>
      <c r="E890" s="18" t="s">
        <v>20</v>
      </c>
      <c r="F890" s="211">
        <v>0</v>
      </c>
      <c r="H890" s="33"/>
    </row>
    <row r="891" spans="2:8" s="1" customFormat="1" ht="16.8" customHeight="1" x14ac:dyDescent="0.2">
      <c r="B891" s="33"/>
      <c r="C891" s="210" t="s">
        <v>20</v>
      </c>
      <c r="D891" s="210" t="s">
        <v>2792</v>
      </c>
      <c r="E891" s="18" t="s">
        <v>20</v>
      </c>
      <c r="F891" s="211">
        <v>263.8</v>
      </c>
      <c r="H891" s="33"/>
    </row>
    <row r="892" spans="2:8" s="1" customFormat="1" ht="16.8" customHeight="1" x14ac:dyDescent="0.2">
      <c r="B892" s="33"/>
      <c r="C892" s="210" t="s">
        <v>20</v>
      </c>
      <c r="D892" s="210" t="s">
        <v>2793</v>
      </c>
      <c r="E892" s="18" t="s">
        <v>20</v>
      </c>
      <c r="F892" s="211">
        <v>0</v>
      </c>
      <c r="H892" s="33"/>
    </row>
    <row r="893" spans="2:8" s="1" customFormat="1" ht="16.8" customHeight="1" x14ac:dyDescent="0.2">
      <c r="B893" s="33"/>
      <c r="C893" s="210" t="s">
        <v>20</v>
      </c>
      <c r="D893" s="210" t="s">
        <v>2794</v>
      </c>
      <c r="E893" s="18" t="s">
        <v>20</v>
      </c>
      <c r="F893" s="211">
        <v>48.1</v>
      </c>
      <c r="H893" s="33"/>
    </row>
    <row r="894" spans="2:8" s="1" customFormat="1" ht="16.8" customHeight="1" x14ac:dyDescent="0.2">
      <c r="B894" s="33"/>
      <c r="C894" s="210" t="s">
        <v>1296</v>
      </c>
      <c r="D894" s="210" t="s">
        <v>335</v>
      </c>
      <c r="E894" s="18" t="s">
        <v>20</v>
      </c>
      <c r="F894" s="211">
        <v>311.89999999999998</v>
      </c>
      <c r="H894" s="33"/>
    </row>
    <row r="895" spans="2:8" s="1" customFormat="1" ht="16.8" customHeight="1" x14ac:dyDescent="0.2">
      <c r="B895" s="33"/>
      <c r="C895" s="212" t="s">
        <v>8903</v>
      </c>
      <c r="H895" s="33"/>
    </row>
    <row r="896" spans="2:8" s="1" customFormat="1" ht="16.8" customHeight="1" x14ac:dyDescent="0.2">
      <c r="B896" s="33"/>
      <c r="C896" s="210" t="s">
        <v>2747</v>
      </c>
      <c r="D896" s="210" t="s">
        <v>8966</v>
      </c>
      <c r="E896" s="18" t="s">
        <v>234</v>
      </c>
      <c r="F896" s="211">
        <v>688.9</v>
      </c>
      <c r="H896" s="33"/>
    </row>
    <row r="897" spans="2:8" s="1" customFormat="1" ht="16.8" customHeight="1" x14ac:dyDescent="0.2">
      <c r="B897" s="33"/>
      <c r="C897" s="210" t="s">
        <v>3195</v>
      </c>
      <c r="D897" s="210" t="s">
        <v>8994</v>
      </c>
      <c r="E897" s="18" t="s">
        <v>234</v>
      </c>
      <c r="F897" s="211">
        <v>327.495</v>
      </c>
      <c r="H897" s="33"/>
    </row>
    <row r="898" spans="2:8" s="1" customFormat="1" ht="16.8" customHeight="1" x14ac:dyDescent="0.2">
      <c r="B898" s="33"/>
      <c r="C898" s="210" t="s">
        <v>3181</v>
      </c>
      <c r="D898" s="210" t="s">
        <v>8995</v>
      </c>
      <c r="E898" s="18" t="s">
        <v>234</v>
      </c>
      <c r="F898" s="211">
        <v>62.38</v>
      </c>
      <c r="H898" s="33"/>
    </row>
    <row r="899" spans="2:8" s="1" customFormat="1" ht="16.8" customHeight="1" x14ac:dyDescent="0.2">
      <c r="B899" s="33"/>
      <c r="C899" s="210" t="s">
        <v>3150</v>
      </c>
      <c r="D899" s="210" t="s">
        <v>8996</v>
      </c>
      <c r="E899" s="18" t="s">
        <v>234</v>
      </c>
      <c r="F899" s="211">
        <v>327.495</v>
      </c>
      <c r="H899" s="33"/>
    </row>
    <row r="900" spans="2:8" s="1" customFormat="1" ht="16.8" customHeight="1" x14ac:dyDescent="0.2">
      <c r="B900" s="33"/>
      <c r="C900" s="210" t="s">
        <v>3214</v>
      </c>
      <c r="D900" s="210" t="s">
        <v>8997</v>
      </c>
      <c r="E900" s="18" t="s">
        <v>234</v>
      </c>
      <c r="F900" s="211">
        <v>405.79500000000002</v>
      </c>
      <c r="H900" s="33"/>
    </row>
    <row r="901" spans="2:8" s="1" customFormat="1" ht="16.8" customHeight="1" x14ac:dyDescent="0.2">
      <c r="B901" s="33"/>
      <c r="C901" s="210" t="s">
        <v>3189</v>
      </c>
      <c r="D901" s="210" t="s">
        <v>8998</v>
      </c>
      <c r="E901" s="18" t="s">
        <v>234</v>
      </c>
      <c r="F901" s="211">
        <v>65.498999999999995</v>
      </c>
      <c r="H901" s="33"/>
    </row>
    <row r="902" spans="2:8" s="1" customFormat="1" ht="16.8" customHeight="1" x14ac:dyDescent="0.2">
      <c r="B902" s="33"/>
      <c r="C902" s="210" t="s">
        <v>3164</v>
      </c>
      <c r="D902" s="210" t="s">
        <v>8999</v>
      </c>
      <c r="E902" s="18" t="s">
        <v>234</v>
      </c>
      <c r="F902" s="211">
        <v>426.08499999999998</v>
      </c>
      <c r="H902" s="33"/>
    </row>
    <row r="903" spans="2:8" s="1" customFormat="1" ht="16.8" customHeight="1" x14ac:dyDescent="0.2">
      <c r="B903" s="33"/>
      <c r="C903" s="206" t="s">
        <v>1298</v>
      </c>
      <c r="D903" s="207" t="s">
        <v>20</v>
      </c>
      <c r="E903" s="208" t="s">
        <v>20</v>
      </c>
      <c r="F903" s="209">
        <v>2.3639999999999999</v>
      </c>
      <c r="H903" s="33"/>
    </row>
    <row r="904" spans="2:8" s="1" customFormat="1" ht="16.8" customHeight="1" x14ac:dyDescent="0.2">
      <c r="B904" s="33"/>
      <c r="C904" s="210" t="s">
        <v>20</v>
      </c>
      <c r="D904" s="210" t="s">
        <v>20</v>
      </c>
      <c r="E904" s="18" t="s">
        <v>20</v>
      </c>
      <c r="F904" s="211">
        <v>0</v>
      </c>
      <c r="H904" s="33"/>
    </row>
    <row r="905" spans="2:8" s="1" customFormat="1" ht="16.8" customHeight="1" x14ac:dyDescent="0.2">
      <c r="B905" s="33"/>
      <c r="C905" s="210" t="s">
        <v>20</v>
      </c>
      <c r="D905" s="210" t="s">
        <v>2795</v>
      </c>
      <c r="E905" s="18" t="s">
        <v>20</v>
      </c>
      <c r="F905" s="211">
        <v>0</v>
      </c>
      <c r="H905" s="33"/>
    </row>
    <row r="906" spans="2:8" s="1" customFormat="1" ht="16.8" customHeight="1" x14ac:dyDescent="0.2">
      <c r="B906" s="33"/>
      <c r="C906" s="210" t="s">
        <v>20</v>
      </c>
      <c r="D906" s="210" t="s">
        <v>2796</v>
      </c>
      <c r="E906" s="18" t="s">
        <v>20</v>
      </c>
      <c r="F906" s="211">
        <v>0</v>
      </c>
      <c r="H906" s="33"/>
    </row>
    <row r="907" spans="2:8" s="1" customFormat="1" ht="16.8" customHeight="1" x14ac:dyDescent="0.2">
      <c r="B907" s="33"/>
      <c r="C907" s="210" t="s">
        <v>20</v>
      </c>
      <c r="D907" s="210" t="s">
        <v>2797</v>
      </c>
      <c r="E907" s="18" t="s">
        <v>20</v>
      </c>
      <c r="F907" s="211">
        <v>2.3639999999999999</v>
      </c>
      <c r="H907" s="33"/>
    </row>
    <row r="908" spans="2:8" s="1" customFormat="1" ht="16.8" customHeight="1" x14ac:dyDescent="0.2">
      <c r="B908" s="33"/>
      <c r="C908" s="210" t="s">
        <v>1298</v>
      </c>
      <c r="D908" s="210" t="s">
        <v>335</v>
      </c>
      <c r="E908" s="18" t="s">
        <v>20</v>
      </c>
      <c r="F908" s="211">
        <v>2.3639999999999999</v>
      </c>
      <c r="H908" s="33"/>
    </row>
    <row r="909" spans="2:8" s="1" customFormat="1" ht="16.8" customHeight="1" x14ac:dyDescent="0.2">
      <c r="B909" s="33"/>
      <c r="C909" s="212" t="s">
        <v>8903</v>
      </c>
      <c r="H909" s="33"/>
    </row>
    <row r="910" spans="2:8" s="1" customFormat="1" ht="16.8" customHeight="1" x14ac:dyDescent="0.2">
      <c r="B910" s="33"/>
      <c r="C910" s="210" t="s">
        <v>2747</v>
      </c>
      <c r="D910" s="210" t="s">
        <v>8966</v>
      </c>
      <c r="E910" s="18" t="s">
        <v>234</v>
      </c>
      <c r="F910" s="211">
        <v>688.9</v>
      </c>
      <c r="H910" s="33"/>
    </row>
    <row r="911" spans="2:8" s="1" customFormat="1" ht="16.8" customHeight="1" x14ac:dyDescent="0.2">
      <c r="B911" s="33"/>
      <c r="C911" s="210" t="s">
        <v>3280</v>
      </c>
      <c r="D911" s="210" t="s">
        <v>8947</v>
      </c>
      <c r="E911" s="18" t="s">
        <v>234</v>
      </c>
      <c r="F911" s="211">
        <v>339.70800000000003</v>
      </c>
      <c r="H911" s="33"/>
    </row>
    <row r="912" spans="2:8" s="1" customFormat="1" ht="16.8" customHeight="1" x14ac:dyDescent="0.2">
      <c r="B912" s="33"/>
      <c r="C912" s="210" t="s">
        <v>3289</v>
      </c>
      <c r="D912" s="210" t="s">
        <v>8948</v>
      </c>
      <c r="E912" s="18" t="s">
        <v>234</v>
      </c>
      <c r="F912" s="211">
        <v>644.36599999999999</v>
      </c>
      <c r="H912" s="33"/>
    </row>
    <row r="913" spans="2:8" s="1" customFormat="1" ht="16.8" customHeight="1" x14ac:dyDescent="0.2">
      <c r="B913" s="33"/>
      <c r="C913" s="210" t="s">
        <v>3310</v>
      </c>
      <c r="D913" s="210" t="s">
        <v>8984</v>
      </c>
      <c r="E913" s="18" t="s">
        <v>234</v>
      </c>
      <c r="F913" s="211">
        <v>43.374000000000002</v>
      </c>
      <c r="H913" s="33"/>
    </row>
    <row r="914" spans="2:8" s="1" customFormat="1" ht="16.8" customHeight="1" x14ac:dyDescent="0.2">
      <c r="B914" s="33"/>
      <c r="C914" s="210" t="s">
        <v>3358</v>
      </c>
      <c r="D914" s="210" t="s">
        <v>8972</v>
      </c>
      <c r="E914" s="18" t="s">
        <v>234</v>
      </c>
      <c r="F914" s="211">
        <v>73.2</v>
      </c>
      <c r="H914" s="33"/>
    </row>
    <row r="915" spans="2:8" s="1" customFormat="1" ht="16.8" customHeight="1" x14ac:dyDescent="0.2">
      <c r="B915" s="33"/>
      <c r="C915" s="206" t="s">
        <v>1300</v>
      </c>
      <c r="D915" s="207" t="s">
        <v>20</v>
      </c>
      <c r="E915" s="208" t="s">
        <v>20</v>
      </c>
      <c r="F915" s="209">
        <v>0</v>
      </c>
      <c r="H915" s="33"/>
    </row>
    <row r="916" spans="2:8" s="1" customFormat="1" ht="16.8" customHeight="1" x14ac:dyDescent="0.2">
      <c r="B916" s="33"/>
      <c r="C916" s="210" t="s">
        <v>20</v>
      </c>
      <c r="D916" s="210" t="s">
        <v>20</v>
      </c>
      <c r="E916" s="18" t="s">
        <v>20</v>
      </c>
      <c r="F916" s="211">
        <v>0</v>
      </c>
      <c r="H916" s="33"/>
    </row>
    <row r="917" spans="2:8" s="1" customFormat="1" ht="16.8" customHeight="1" x14ac:dyDescent="0.2">
      <c r="B917" s="33"/>
      <c r="C917" s="210" t="s">
        <v>20</v>
      </c>
      <c r="D917" s="210" t="s">
        <v>2798</v>
      </c>
      <c r="E917" s="18" t="s">
        <v>20</v>
      </c>
      <c r="F917" s="211">
        <v>0</v>
      </c>
      <c r="H917" s="33"/>
    </row>
    <row r="918" spans="2:8" s="1" customFormat="1" ht="16.8" customHeight="1" x14ac:dyDescent="0.2">
      <c r="B918" s="33"/>
      <c r="C918" s="210" t="s">
        <v>20</v>
      </c>
      <c r="D918" s="210" t="s">
        <v>20</v>
      </c>
      <c r="E918" s="18" t="s">
        <v>20</v>
      </c>
      <c r="F918" s="211">
        <v>0</v>
      </c>
      <c r="H918" s="33"/>
    </row>
    <row r="919" spans="2:8" s="1" customFormat="1" ht="16.8" customHeight="1" x14ac:dyDescent="0.2">
      <c r="B919" s="33"/>
      <c r="C919" s="210" t="s">
        <v>1300</v>
      </c>
      <c r="D919" s="210" t="s">
        <v>335</v>
      </c>
      <c r="E919" s="18" t="s">
        <v>20</v>
      </c>
      <c r="F919" s="211">
        <v>0</v>
      </c>
      <c r="H919" s="33"/>
    </row>
    <row r="920" spans="2:8" s="1" customFormat="1" ht="16.8" customHeight="1" x14ac:dyDescent="0.2">
      <c r="B920" s="33"/>
      <c r="C920" s="212" t="s">
        <v>8903</v>
      </c>
      <c r="H920" s="33"/>
    </row>
    <row r="921" spans="2:8" s="1" customFormat="1" ht="16.8" customHeight="1" x14ac:dyDescent="0.2">
      <c r="B921" s="33"/>
      <c r="C921" s="210" t="s">
        <v>2747</v>
      </c>
      <c r="D921" s="210" t="s">
        <v>8966</v>
      </c>
      <c r="E921" s="18" t="s">
        <v>234</v>
      </c>
      <c r="F921" s="211">
        <v>688.9</v>
      </c>
      <c r="H921" s="33"/>
    </row>
    <row r="922" spans="2:8" s="1" customFormat="1" ht="16.8" customHeight="1" x14ac:dyDescent="0.2">
      <c r="B922" s="33"/>
      <c r="C922" s="206" t="s">
        <v>1301</v>
      </c>
      <c r="D922" s="207" t="s">
        <v>20</v>
      </c>
      <c r="E922" s="208" t="s">
        <v>20</v>
      </c>
      <c r="F922" s="209">
        <v>18.46</v>
      </c>
      <c r="H922" s="33"/>
    </row>
    <row r="923" spans="2:8" s="1" customFormat="1" ht="16.8" customHeight="1" x14ac:dyDescent="0.2">
      <c r="B923" s="33"/>
      <c r="C923" s="210" t="s">
        <v>20</v>
      </c>
      <c r="D923" s="210" t="s">
        <v>20</v>
      </c>
      <c r="E923" s="18" t="s">
        <v>20</v>
      </c>
      <c r="F923" s="211">
        <v>0</v>
      </c>
      <c r="H923" s="33"/>
    </row>
    <row r="924" spans="2:8" s="1" customFormat="1" ht="16.8" customHeight="1" x14ac:dyDescent="0.2">
      <c r="B924" s="33"/>
      <c r="C924" s="210" t="s">
        <v>20</v>
      </c>
      <c r="D924" s="210" t="s">
        <v>2799</v>
      </c>
      <c r="E924" s="18" t="s">
        <v>20</v>
      </c>
      <c r="F924" s="211">
        <v>0</v>
      </c>
      <c r="H924" s="33"/>
    </row>
    <row r="925" spans="2:8" s="1" customFormat="1" ht="16.8" customHeight="1" x14ac:dyDescent="0.2">
      <c r="B925" s="33"/>
      <c r="C925" s="210" t="s">
        <v>20</v>
      </c>
      <c r="D925" s="210" t="s">
        <v>2800</v>
      </c>
      <c r="E925" s="18" t="s">
        <v>20</v>
      </c>
      <c r="F925" s="211">
        <v>0</v>
      </c>
      <c r="H925" s="33"/>
    </row>
    <row r="926" spans="2:8" s="1" customFormat="1" ht="16.8" customHeight="1" x14ac:dyDescent="0.2">
      <c r="B926" s="33"/>
      <c r="C926" s="210" t="s">
        <v>20</v>
      </c>
      <c r="D926" s="210" t="s">
        <v>2801</v>
      </c>
      <c r="E926" s="18" t="s">
        <v>20</v>
      </c>
      <c r="F926" s="211">
        <v>25.66</v>
      </c>
      <c r="H926" s="33"/>
    </row>
    <row r="927" spans="2:8" s="1" customFormat="1" ht="16.8" customHeight="1" x14ac:dyDescent="0.2">
      <c r="B927" s="33"/>
      <c r="C927" s="210" t="s">
        <v>20</v>
      </c>
      <c r="D927" s="210" t="s">
        <v>2802</v>
      </c>
      <c r="E927" s="18" t="s">
        <v>20</v>
      </c>
      <c r="F927" s="211">
        <v>-7.2</v>
      </c>
      <c r="H927" s="33"/>
    </row>
    <row r="928" spans="2:8" s="1" customFormat="1" ht="16.8" customHeight="1" x14ac:dyDescent="0.2">
      <c r="B928" s="33"/>
      <c r="C928" s="210" t="s">
        <v>1301</v>
      </c>
      <c r="D928" s="210" t="s">
        <v>335</v>
      </c>
      <c r="E928" s="18" t="s">
        <v>20</v>
      </c>
      <c r="F928" s="211">
        <v>18.46</v>
      </c>
      <c r="H928" s="33"/>
    </row>
    <row r="929" spans="2:8" s="1" customFormat="1" ht="16.8" customHeight="1" x14ac:dyDescent="0.2">
      <c r="B929" s="33"/>
      <c r="C929" s="212" t="s">
        <v>8903</v>
      </c>
      <c r="H929" s="33"/>
    </row>
    <row r="930" spans="2:8" s="1" customFormat="1" ht="16.8" customHeight="1" x14ac:dyDescent="0.2">
      <c r="B930" s="33"/>
      <c r="C930" s="210" t="s">
        <v>2747</v>
      </c>
      <c r="D930" s="210" t="s">
        <v>8966</v>
      </c>
      <c r="E930" s="18" t="s">
        <v>234</v>
      </c>
      <c r="F930" s="211">
        <v>688.9</v>
      </c>
      <c r="H930" s="33"/>
    </row>
    <row r="931" spans="2:8" s="1" customFormat="1" ht="16.8" customHeight="1" x14ac:dyDescent="0.2">
      <c r="B931" s="33"/>
      <c r="C931" s="210" t="s">
        <v>2485</v>
      </c>
      <c r="D931" s="210" t="s">
        <v>9000</v>
      </c>
      <c r="E931" s="18" t="s">
        <v>197</v>
      </c>
      <c r="F931" s="211">
        <v>2.694</v>
      </c>
      <c r="H931" s="33"/>
    </row>
    <row r="932" spans="2:8" s="1" customFormat="1" ht="16.8" customHeight="1" x14ac:dyDescent="0.2">
      <c r="B932" s="33"/>
      <c r="C932" s="210" t="s">
        <v>3280</v>
      </c>
      <c r="D932" s="210" t="s">
        <v>8947</v>
      </c>
      <c r="E932" s="18" t="s">
        <v>234</v>
      </c>
      <c r="F932" s="211">
        <v>339.70800000000003</v>
      </c>
      <c r="H932" s="33"/>
    </row>
    <row r="933" spans="2:8" s="1" customFormat="1" ht="16.8" customHeight="1" x14ac:dyDescent="0.2">
      <c r="B933" s="33"/>
      <c r="C933" s="206" t="s">
        <v>1303</v>
      </c>
      <c r="D933" s="207" t="s">
        <v>20</v>
      </c>
      <c r="E933" s="208" t="s">
        <v>20</v>
      </c>
      <c r="F933" s="209">
        <v>7.2</v>
      </c>
      <c r="H933" s="33"/>
    </row>
    <row r="934" spans="2:8" s="1" customFormat="1" ht="16.8" customHeight="1" x14ac:dyDescent="0.2">
      <c r="B934" s="33"/>
      <c r="C934" s="210" t="s">
        <v>20</v>
      </c>
      <c r="D934" s="210" t="s">
        <v>20</v>
      </c>
      <c r="E934" s="18" t="s">
        <v>20</v>
      </c>
      <c r="F934" s="211">
        <v>0</v>
      </c>
      <c r="H934" s="33"/>
    </row>
    <row r="935" spans="2:8" s="1" customFormat="1" ht="16.8" customHeight="1" x14ac:dyDescent="0.2">
      <c r="B935" s="33"/>
      <c r="C935" s="210" t="s">
        <v>20</v>
      </c>
      <c r="D935" s="210" t="s">
        <v>2803</v>
      </c>
      <c r="E935" s="18" t="s">
        <v>20</v>
      </c>
      <c r="F935" s="211">
        <v>0</v>
      </c>
      <c r="H935" s="33"/>
    </row>
    <row r="936" spans="2:8" s="1" customFormat="1" ht="16.8" customHeight="1" x14ac:dyDescent="0.2">
      <c r="B936" s="33"/>
      <c r="C936" s="210" t="s">
        <v>20</v>
      </c>
      <c r="D936" s="210" t="s">
        <v>2593</v>
      </c>
      <c r="E936" s="18" t="s">
        <v>20</v>
      </c>
      <c r="F936" s="211">
        <v>0</v>
      </c>
      <c r="H936" s="33"/>
    </row>
    <row r="937" spans="2:8" s="1" customFormat="1" ht="16.8" customHeight="1" x14ac:dyDescent="0.2">
      <c r="B937" s="33"/>
      <c r="C937" s="210" t="s">
        <v>20</v>
      </c>
      <c r="D937" s="210" t="s">
        <v>2804</v>
      </c>
      <c r="E937" s="18" t="s">
        <v>20</v>
      </c>
      <c r="F937" s="211">
        <v>7.2</v>
      </c>
      <c r="H937" s="33"/>
    </row>
    <row r="938" spans="2:8" s="1" customFormat="1" ht="16.8" customHeight="1" x14ac:dyDescent="0.2">
      <c r="B938" s="33"/>
      <c r="C938" s="210" t="s">
        <v>1303</v>
      </c>
      <c r="D938" s="210" t="s">
        <v>335</v>
      </c>
      <c r="E938" s="18" t="s">
        <v>20</v>
      </c>
      <c r="F938" s="211">
        <v>7.2</v>
      </c>
      <c r="H938" s="33"/>
    </row>
    <row r="939" spans="2:8" s="1" customFormat="1" ht="16.8" customHeight="1" x14ac:dyDescent="0.2">
      <c r="B939" s="33"/>
      <c r="C939" s="212" t="s">
        <v>8903</v>
      </c>
      <c r="H939" s="33"/>
    </row>
    <row r="940" spans="2:8" s="1" customFormat="1" ht="16.8" customHeight="1" x14ac:dyDescent="0.2">
      <c r="B940" s="33"/>
      <c r="C940" s="210" t="s">
        <v>2747</v>
      </c>
      <c r="D940" s="210" t="s">
        <v>8966</v>
      </c>
      <c r="E940" s="18" t="s">
        <v>234</v>
      </c>
      <c r="F940" s="211">
        <v>688.9</v>
      </c>
      <c r="H940" s="33"/>
    </row>
    <row r="941" spans="2:8" s="1" customFormat="1" ht="16.8" customHeight="1" x14ac:dyDescent="0.2">
      <c r="B941" s="33"/>
      <c r="C941" s="210" t="s">
        <v>2485</v>
      </c>
      <c r="D941" s="210" t="s">
        <v>9000</v>
      </c>
      <c r="E941" s="18" t="s">
        <v>197</v>
      </c>
      <c r="F941" s="211">
        <v>2.694</v>
      </c>
      <c r="H941" s="33"/>
    </row>
    <row r="942" spans="2:8" s="1" customFormat="1" ht="16.8" customHeight="1" x14ac:dyDescent="0.2">
      <c r="B942" s="33"/>
      <c r="C942" s="210" t="s">
        <v>3280</v>
      </c>
      <c r="D942" s="210" t="s">
        <v>8947</v>
      </c>
      <c r="E942" s="18" t="s">
        <v>234</v>
      </c>
      <c r="F942" s="211">
        <v>339.70800000000003</v>
      </c>
      <c r="H942" s="33"/>
    </row>
    <row r="943" spans="2:8" s="1" customFormat="1" ht="16.8" customHeight="1" x14ac:dyDescent="0.2">
      <c r="B943" s="33"/>
      <c r="C943" s="206" t="s">
        <v>1305</v>
      </c>
      <c r="D943" s="207" t="s">
        <v>20</v>
      </c>
      <c r="E943" s="208" t="s">
        <v>20</v>
      </c>
      <c r="F943" s="209">
        <v>63.45</v>
      </c>
      <c r="H943" s="33"/>
    </row>
    <row r="944" spans="2:8" s="1" customFormat="1" ht="16.8" customHeight="1" x14ac:dyDescent="0.2">
      <c r="B944" s="33"/>
      <c r="C944" s="210" t="s">
        <v>20</v>
      </c>
      <c r="D944" s="210" t="s">
        <v>20</v>
      </c>
      <c r="E944" s="18" t="s">
        <v>20</v>
      </c>
      <c r="F944" s="211">
        <v>0</v>
      </c>
      <c r="H944" s="33"/>
    </row>
    <row r="945" spans="2:8" s="1" customFormat="1" ht="16.8" customHeight="1" x14ac:dyDescent="0.2">
      <c r="B945" s="33"/>
      <c r="C945" s="210" t="s">
        <v>20</v>
      </c>
      <c r="D945" s="210" t="s">
        <v>2805</v>
      </c>
      <c r="E945" s="18" t="s">
        <v>20</v>
      </c>
      <c r="F945" s="211">
        <v>0</v>
      </c>
      <c r="H945" s="33"/>
    </row>
    <row r="946" spans="2:8" s="1" customFormat="1" ht="16.8" customHeight="1" x14ac:dyDescent="0.2">
      <c r="B946" s="33"/>
      <c r="C946" s="210" t="s">
        <v>20</v>
      </c>
      <c r="D946" s="210" t="s">
        <v>2345</v>
      </c>
      <c r="E946" s="18" t="s">
        <v>20</v>
      </c>
      <c r="F946" s="211">
        <v>0</v>
      </c>
      <c r="H946" s="33"/>
    </row>
    <row r="947" spans="2:8" s="1" customFormat="1" ht="16.8" customHeight="1" x14ac:dyDescent="0.2">
      <c r="B947" s="33"/>
      <c r="C947" s="210" t="s">
        <v>20</v>
      </c>
      <c r="D947" s="210" t="s">
        <v>2806</v>
      </c>
      <c r="E947" s="18" t="s">
        <v>20</v>
      </c>
      <c r="F947" s="211">
        <v>63.45</v>
      </c>
      <c r="H947" s="33"/>
    </row>
    <row r="948" spans="2:8" s="1" customFormat="1" ht="16.8" customHeight="1" x14ac:dyDescent="0.2">
      <c r="B948" s="33"/>
      <c r="C948" s="210" t="s">
        <v>1305</v>
      </c>
      <c r="D948" s="210" t="s">
        <v>335</v>
      </c>
      <c r="E948" s="18" t="s">
        <v>20</v>
      </c>
      <c r="F948" s="211">
        <v>63.45</v>
      </c>
      <c r="H948" s="33"/>
    </row>
    <row r="949" spans="2:8" s="1" customFormat="1" ht="16.8" customHeight="1" x14ac:dyDescent="0.2">
      <c r="B949" s="33"/>
      <c r="C949" s="212" t="s">
        <v>8903</v>
      </c>
      <c r="H949" s="33"/>
    </row>
    <row r="950" spans="2:8" s="1" customFormat="1" ht="16.8" customHeight="1" x14ac:dyDescent="0.2">
      <c r="B950" s="33"/>
      <c r="C950" s="210" t="s">
        <v>2747</v>
      </c>
      <c r="D950" s="210" t="s">
        <v>8966</v>
      </c>
      <c r="E950" s="18" t="s">
        <v>234</v>
      </c>
      <c r="F950" s="211">
        <v>688.9</v>
      </c>
      <c r="H950" s="33"/>
    </row>
    <row r="951" spans="2:8" s="1" customFormat="1" ht="16.8" customHeight="1" x14ac:dyDescent="0.2">
      <c r="B951" s="33"/>
      <c r="C951" s="206" t="s">
        <v>9001</v>
      </c>
      <c r="D951" s="207" t="s">
        <v>20</v>
      </c>
      <c r="E951" s="208" t="s">
        <v>20</v>
      </c>
      <c r="F951" s="209">
        <v>0</v>
      </c>
      <c r="H951" s="33"/>
    </row>
    <row r="952" spans="2:8" s="1" customFormat="1" ht="16.8" customHeight="1" x14ac:dyDescent="0.2">
      <c r="B952" s="33"/>
      <c r="C952" s="212" t="s">
        <v>8903</v>
      </c>
      <c r="H952" s="33"/>
    </row>
    <row r="953" spans="2:8" s="1" customFormat="1" ht="16.8" customHeight="1" x14ac:dyDescent="0.2">
      <c r="B953" s="33"/>
      <c r="C953" s="210" t="s">
        <v>2051</v>
      </c>
      <c r="D953" s="210" t="s">
        <v>9002</v>
      </c>
      <c r="E953" s="18" t="s">
        <v>234</v>
      </c>
      <c r="F953" s="211">
        <v>66.863</v>
      </c>
      <c r="H953" s="33"/>
    </row>
    <row r="954" spans="2:8" s="1" customFormat="1" ht="16.8" customHeight="1" x14ac:dyDescent="0.2">
      <c r="B954" s="33"/>
      <c r="C954" s="210" t="s">
        <v>2056</v>
      </c>
      <c r="D954" s="210" t="s">
        <v>9003</v>
      </c>
      <c r="E954" s="18" t="s">
        <v>234</v>
      </c>
      <c r="F954" s="211">
        <v>66.863</v>
      </c>
      <c r="H954" s="33"/>
    </row>
    <row r="955" spans="2:8" s="1" customFormat="1" ht="16.8" customHeight="1" x14ac:dyDescent="0.2">
      <c r="B955" s="33"/>
      <c r="C955" s="206" t="s">
        <v>1306</v>
      </c>
      <c r="D955" s="207" t="s">
        <v>20</v>
      </c>
      <c r="E955" s="208" t="s">
        <v>20</v>
      </c>
      <c r="F955" s="209">
        <v>56.4</v>
      </c>
      <c r="H955" s="33"/>
    </row>
    <row r="956" spans="2:8" s="1" customFormat="1" ht="16.8" customHeight="1" x14ac:dyDescent="0.2">
      <c r="B956" s="33"/>
      <c r="C956" s="210" t="s">
        <v>20</v>
      </c>
      <c r="D956" s="210" t="s">
        <v>2901</v>
      </c>
      <c r="E956" s="18" t="s">
        <v>20</v>
      </c>
      <c r="F956" s="211">
        <v>0</v>
      </c>
      <c r="H956" s="33"/>
    </row>
    <row r="957" spans="2:8" s="1" customFormat="1" ht="16.8" customHeight="1" x14ac:dyDescent="0.2">
      <c r="B957" s="33"/>
      <c r="C957" s="210" t="s">
        <v>20</v>
      </c>
      <c r="D957" s="210" t="s">
        <v>2902</v>
      </c>
      <c r="E957" s="18" t="s">
        <v>20</v>
      </c>
      <c r="F957" s="211">
        <v>0</v>
      </c>
      <c r="H957" s="33"/>
    </row>
    <row r="958" spans="2:8" s="1" customFormat="1" ht="16.8" customHeight="1" x14ac:dyDescent="0.2">
      <c r="B958" s="33"/>
      <c r="C958" s="210" t="s">
        <v>20</v>
      </c>
      <c r="D958" s="210" t="s">
        <v>2903</v>
      </c>
      <c r="E958" s="18" t="s">
        <v>20</v>
      </c>
      <c r="F958" s="211">
        <v>56.4</v>
      </c>
      <c r="H958" s="33"/>
    </row>
    <row r="959" spans="2:8" s="1" customFormat="1" ht="16.8" customHeight="1" x14ac:dyDescent="0.2">
      <c r="B959" s="33"/>
      <c r="C959" s="210" t="s">
        <v>1306</v>
      </c>
      <c r="D959" s="210" t="s">
        <v>335</v>
      </c>
      <c r="E959" s="18" t="s">
        <v>20</v>
      </c>
      <c r="F959" s="211">
        <v>56.4</v>
      </c>
      <c r="H959" s="33"/>
    </row>
    <row r="960" spans="2:8" s="1" customFormat="1" ht="16.8" customHeight="1" x14ac:dyDescent="0.2">
      <c r="B960" s="33"/>
      <c r="C960" s="212" t="s">
        <v>8903</v>
      </c>
      <c r="H960" s="33"/>
    </row>
    <row r="961" spans="2:8" s="1" customFormat="1" ht="16.8" customHeight="1" x14ac:dyDescent="0.2">
      <c r="B961" s="33"/>
      <c r="C961" s="210" t="s">
        <v>2897</v>
      </c>
      <c r="D961" s="210" t="s">
        <v>9004</v>
      </c>
      <c r="E961" s="18" t="s">
        <v>234</v>
      </c>
      <c r="F961" s="211">
        <v>56.4</v>
      </c>
      <c r="H961" s="33"/>
    </row>
    <row r="962" spans="2:8" s="1" customFormat="1" ht="16.8" customHeight="1" x14ac:dyDescent="0.2">
      <c r="B962" s="33"/>
      <c r="C962" s="210" t="s">
        <v>2915</v>
      </c>
      <c r="D962" s="210" t="s">
        <v>9005</v>
      </c>
      <c r="E962" s="18" t="s">
        <v>234</v>
      </c>
      <c r="F962" s="211">
        <v>56.4</v>
      </c>
      <c r="H962" s="33"/>
    </row>
    <row r="963" spans="2:8" s="1" customFormat="1" ht="16.8" customHeight="1" x14ac:dyDescent="0.2">
      <c r="B963" s="33"/>
      <c r="C963" s="210" t="s">
        <v>2920</v>
      </c>
      <c r="D963" s="210" t="s">
        <v>9006</v>
      </c>
      <c r="E963" s="18" t="s">
        <v>234</v>
      </c>
      <c r="F963" s="211">
        <v>56.4</v>
      </c>
      <c r="H963" s="33"/>
    </row>
    <row r="964" spans="2:8" s="1" customFormat="1" ht="16.8" customHeight="1" x14ac:dyDescent="0.2">
      <c r="B964" s="33"/>
      <c r="C964" s="210" t="s">
        <v>2930</v>
      </c>
      <c r="D964" s="210" t="s">
        <v>9007</v>
      </c>
      <c r="E964" s="18" t="s">
        <v>234</v>
      </c>
      <c r="F964" s="211">
        <v>56.4</v>
      </c>
      <c r="H964" s="33"/>
    </row>
    <row r="965" spans="2:8" s="1" customFormat="1" ht="16.8" customHeight="1" x14ac:dyDescent="0.2">
      <c r="B965" s="33"/>
      <c r="C965" s="210" t="s">
        <v>2940</v>
      </c>
      <c r="D965" s="210" t="s">
        <v>9008</v>
      </c>
      <c r="E965" s="18" t="s">
        <v>234</v>
      </c>
      <c r="F965" s="211">
        <v>56.4</v>
      </c>
      <c r="H965" s="33"/>
    </row>
    <row r="966" spans="2:8" s="1" customFormat="1" ht="16.8" customHeight="1" x14ac:dyDescent="0.2">
      <c r="B966" s="33"/>
      <c r="C966" s="210" t="s">
        <v>2945</v>
      </c>
      <c r="D966" s="210" t="s">
        <v>9009</v>
      </c>
      <c r="E966" s="18" t="s">
        <v>234</v>
      </c>
      <c r="F966" s="211">
        <v>80.2</v>
      </c>
      <c r="H966" s="33"/>
    </row>
    <row r="967" spans="2:8" s="1" customFormat="1" ht="16.8" customHeight="1" x14ac:dyDescent="0.2">
      <c r="B967" s="33"/>
      <c r="C967" s="210" t="s">
        <v>2950</v>
      </c>
      <c r="D967" s="210" t="s">
        <v>9010</v>
      </c>
      <c r="E967" s="18" t="s">
        <v>234</v>
      </c>
      <c r="F967" s="211">
        <v>80.2</v>
      </c>
      <c r="H967" s="33"/>
    </row>
    <row r="968" spans="2:8" s="1" customFormat="1" ht="16.8" customHeight="1" x14ac:dyDescent="0.2">
      <c r="B968" s="33"/>
      <c r="C968" s="206" t="s">
        <v>1308</v>
      </c>
      <c r="D968" s="207" t="s">
        <v>20</v>
      </c>
      <c r="E968" s="208" t="s">
        <v>20</v>
      </c>
      <c r="F968" s="209">
        <v>3.15</v>
      </c>
      <c r="H968" s="33"/>
    </row>
    <row r="969" spans="2:8" s="1" customFormat="1" ht="16.8" customHeight="1" x14ac:dyDescent="0.2">
      <c r="B969" s="33"/>
      <c r="C969" s="210" t="s">
        <v>20</v>
      </c>
      <c r="D969" s="210" t="s">
        <v>1475</v>
      </c>
      <c r="E969" s="18" t="s">
        <v>20</v>
      </c>
      <c r="F969" s="211">
        <v>0</v>
      </c>
      <c r="H969" s="33"/>
    </row>
    <row r="970" spans="2:8" s="1" customFormat="1" ht="16.8" customHeight="1" x14ac:dyDescent="0.2">
      <c r="B970" s="33"/>
      <c r="C970" s="210" t="s">
        <v>20</v>
      </c>
      <c r="D970" s="210" t="s">
        <v>1476</v>
      </c>
      <c r="E970" s="18" t="s">
        <v>20</v>
      </c>
      <c r="F970" s="211">
        <v>2.7</v>
      </c>
      <c r="H970" s="33"/>
    </row>
    <row r="971" spans="2:8" s="1" customFormat="1" ht="16.8" customHeight="1" x14ac:dyDescent="0.2">
      <c r="B971" s="33"/>
      <c r="C971" s="210" t="s">
        <v>20</v>
      </c>
      <c r="D971" s="210" t="s">
        <v>1477</v>
      </c>
      <c r="E971" s="18" t="s">
        <v>20</v>
      </c>
      <c r="F971" s="211">
        <v>0.45</v>
      </c>
      <c r="H971" s="33"/>
    </row>
    <row r="972" spans="2:8" s="1" customFormat="1" ht="16.8" customHeight="1" x14ac:dyDescent="0.2">
      <c r="B972" s="33"/>
      <c r="C972" s="210" t="s">
        <v>1308</v>
      </c>
      <c r="D972" s="210" t="s">
        <v>335</v>
      </c>
      <c r="E972" s="18" t="s">
        <v>20</v>
      </c>
      <c r="F972" s="211">
        <v>3.15</v>
      </c>
      <c r="H972" s="33"/>
    </row>
    <row r="973" spans="2:8" s="1" customFormat="1" ht="16.8" customHeight="1" x14ac:dyDescent="0.2">
      <c r="B973" s="33"/>
      <c r="C973" s="212" t="s">
        <v>8903</v>
      </c>
      <c r="H973" s="33"/>
    </row>
    <row r="974" spans="2:8" s="1" customFormat="1" ht="16.8" customHeight="1" x14ac:dyDescent="0.2">
      <c r="B974" s="33"/>
      <c r="C974" s="210" t="s">
        <v>1471</v>
      </c>
      <c r="D974" s="210" t="s">
        <v>9011</v>
      </c>
      <c r="E974" s="18" t="s">
        <v>197</v>
      </c>
      <c r="F974" s="211">
        <v>3.15</v>
      </c>
      <c r="H974" s="33"/>
    </row>
    <row r="975" spans="2:8" s="1" customFormat="1" ht="16.8" customHeight="1" x14ac:dyDescent="0.2">
      <c r="B975" s="33"/>
      <c r="C975" s="210" t="s">
        <v>1539</v>
      </c>
      <c r="D975" s="210" t="s">
        <v>8930</v>
      </c>
      <c r="E975" s="18" t="s">
        <v>197</v>
      </c>
      <c r="F975" s="211">
        <v>159.39400000000001</v>
      </c>
      <c r="H975" s="33"/>
    </row>
    <row r="976" spans="2:8" s="1" customFormat="1" ht="16.8" customHeight="1" x14ac:dyDescent="0.2">
      <c r="B976" s="33"/>
      <c r="C976" s="210" t="s">
        <v>1561</v>
      </c>
      <c r="D976" s="210" t="s">
        <v>8931</v>
      </c>
      <c r="E976" s="18" t="s">
        <v>197</v>
      </c>
      <c r="F976" s="211">
        <v>115.334</v>
      </c>
      <c r="H976" s="33"/>
    </row>
    <row r="977" spans="2:8" s="1" customFormat="1" ht="16.8" customHeight="1" x14ac:dyDescent="0.2">
      <c r="B977" s="33"/>
      <c r="C977" s="210" t="s">
        <v>1601</v>
      </c>
      <c r="D977" s="210" t="s">
        <v>8962</v>
      </c>
      <c r="E977" s="18" t="s">
        <v>197</v>
      </c>
      <c r="F977" s="211">
        <v>81.93</v>
      </c>
      <c r="H977" s="33"/>
    </row>
    <row r="978" spans="2:8" s="1" customFormat="1" ht="16.8" customHeight="1" x14ac:dyDescent="0.2">
      <c r="B978" s="33"/>
      <c r="C978" s="206" t="s">
        <v>1310</v>
      </c>
      <c r="D978" s="207" t="s">
        <v>20</v>
      </c>
      <c r="E978" s="208" t="s">
        <v>20</v>
      </c>
      <c r="F978" s="209">
        <v>78.78</v>
      </c>
      <c r="H978" s="33"/>
    </row>
    <row r="979" spans="2:8" s="1" customFormat="1" ht="16.8" customHeight="1" x14ac:dyDescent="0.2">
      <c r="B979" s="33"/>
      <c r="C979" s="210" t="s">
        <v>20</v>
      </c>
      <c r="D979" s="210" t="s">
        <v>1483</v>
      </c>
      <c r="E979" s="18" t="s">
        <v>20</v>
      </c>
      <c r="F979" s="211">
        <v>0</v>
      </c>
      <c r="H979" s="33"/>
    </row>
    <row r="980" spans="2:8" s="1" customFormat="1" ht="16.8" customHeight="1" x14ac:dyDescent="0.2">
      <c r="B980" s="33"/>
      <c r="C980" s="210" t="s">
        <v>20</v>
      </c>
      <c r="D980" s="210" t="s">
        <v>1484</v>
      </c>
      <c r="E980" s="18" t="s">
        <v>20</v>
      </c>
      <c r="F980" s="211">
        <v>0</v>
      </c>
      <c r="H980" s="33"/>
    </row>
    <row r="981" spans="2:8" s="1" customFormat="1" ht="16.8" customHeight="1" x14ac:dyDescent="0.2">
      <c r="B981" s="33"/>
      <c r="C981" s="210" t="s">
        <v>20</v>
      </c>
      <c r="D981" s="210" t="s">
        <v>1485</v>
      </c>
      <c r="E981" s="18" t="s">
        <v>20</v>
      </c>
      <c r="F981" s="211">
        <v>78.78</v>
      </c>
      <c r="H981" s="33"/>
    </row>
    <row r="982" spans="2:8" s="1" customFormat="1" ht="16.8" customHeight="1" x14ac:dyDescent="0.2">
      <c r="B982" s="33"/>
      <c r="C982" s="210" t="s">
        <v>1310</v>
      </c>
      <c r="D982" s="210" t="s">
        <v>335</v>
      </c>
      <c r="E982" s="18" t="s">
        <v>20</v>
      </c>
      <c r="F982" s="211">
        <v>78.78</v>
      </c>
      <c r="H982" s="33"/>
    </row>
    <row r="983" spans="2:8" s="1" customFormat="1" ht="16.8" customHeight="1" x14ac:dyDescent="0.2">
      <c r="B983" s="33"/>
      <c r="C983" s="212" t="s">
        <v>8903</v>
      </c>
      <c r="H983" s="33"/>
    </row>
    <row r="984" spans="2:8" s="1" customFormat="1" ht="16.8" customHeight="1" x14ac:dyDescent="0.2">
      <c r="B984" s="33"/>
      <c r="C984" s="210" t="s">
        <v>1479</v>
      </c>
      <c r="D984" s="210" t="s">
        <v>9012</v>
      </c>
      <c r="E984" s="18" t="s">
        <v>197</v>
      </c>
      <c r="F984" s="211">
        <v>78.78</v>
      </c>
      <c r="H984" s="33"/>
    </row>
    <row r="985" spans="2:8" s="1" customFormat="1" ht="16.8" customHeight="1" x14ac:dyDescent="0.2">
      <c r="B985" s="33"/>
      <c r="C985" s="210" t="s">
        <v>1539</v>
      </c>
      <c r="D985" s="210" t="s">
        <v>8930</v>
      </c>
      <c r="E985" s="18" t="s">
        <v>197</v>
      </c>
      <c r="F985" s="211">
        <v>159.39400000000001</v>
      </c>
      <c r="H985" s="33"/>
    </row>
    <row r="986" spans="2:8" s="1" customFormat="1" ht="16.8" customHeight="1" x14ac:dyDescent="0.2">
      <c r="B986" s="33"/>
      <c r="C986" s="210" t="s">
        <v>1561</v>
      </c>
      <c r="D986" s="210" t="s">
        <v>8931</v>
      </c>
      <c r="E986" s="18" t="s">
        <v>197</v>
      </c>
      <c r="F986" s="211">
        <v>115.334</v>
      </c>
      <c r="H986" s="33"/>
    </row>
    <row r="987" spans="2:8" s="1" customFormat="1" ht="16.8" customHeight="1" x14ac:dyDescent="0.2">
      <c r="B987" s="33"/>
      <c r="C987" s="210" t="s">
        <v>1601</v>
      </c>
      <c r="D987" s="210" t="s">
        <v>8962</v>
      </c>
      <c r="E987" s="18" t="s">
        <v>197</v>
      </c>
      <c r="F987" s="211">
        <v>81.93</v>
      </c>
      <c r="H987" s="33"/>
    </row>
    <row r="988" spans="2:8" s="1" customFormat="1" ht="16.8" customHeight="1" x14ac:dyDescent="0.2">
      <c r="B988" s="33"/>
      <c r="C988" s="206" t="s">
        <v>1312</v>
      </c>
      <c r="D988" s="207" t="s">
        <v>20</v>
      </c>
      <c r="E988" s="208" t="s">
        <v>20</v>
      </c>
      <c r="F988" s="209">
        <v>43.198</v>
      </c>
      <c r="H988" s="33"/>
    </row>
    <row r="989" spans="2:8" s="1" customFormat="1" ht="16.8" customHeight="1" x14ac:dyDescent="0.2">
      <c r="B989" s="33"/>
      <c r="C989" s="210" t="s">
        <v>20</v>
      </c>
      <c r="D989" s="210" t="s">
        <v>408</v>
      </c>
      <c r="E989" s="18" t="s">
        <v>20</v>
      </c>
      <c r="F989" s="211">
        <v>0</v>
      </c>
      <c r="H989" s="33"/>
    </row>
    <row r="990" spans="2:8" s="1" customFormat="1" ht="16.8" customHeight="1" x14ac:dyDescent="0.2">
      <c r="B990" s="33"/>
      <c r="C990" s="210" t="s">
        <v>20</v>
      </c>
      <c r="D990" s="210" t="s">
        <v>1919</v>
      </c>
      <c r="E990" s="18" t="s">
        <v>20</v>
      </c>
      <c r="F990" s="211">
        <v>8.7880000000000003</v>
      </c>
      <c r="H990" s="33"/>
    </row>
    <row r="991" spans="2:8" s="1" customFormat="1" ht="16.8" customHeight="1" x14ac:dyDescent="0.2">
      <c r="B991" s="33"/>
      <c r="C991" s="210" t="s">
        <v>20</v>
      </c>
      <c r="D991" s="210" t="s">
        <v>1920</v>
      </c>
      <c r="E991" s="18" t="s">
        <v>20</v>
      </c>
      <c r="F991" s="211">
        <v>-3.36</v>
      </c>
      <c r="H991" s="33"/>
    </row>
    <row r="992" spans="2:8" s="1" customFormat="1" ht="16.8" customHeight="1" x14ac:dyDescent="0.2">
      <c r="B992" s="33"/>
      <c r="C992" s="210" t="s">
        <v>20</v>
      </c>
      <c r="D992" s="210" t="s">
        <v>603</v>
      </c>
      <c r="E992" s="18" t="s">
        <v>20</v>
      </c>
      <c r="F992" s="211">
        <v>0</v>
      </c>
      <c r="H992" s="33"/>
    </row>
    <row r="993" spans="2:8" s="1" customFormat="1" ht="16.8" customHeight="1" x14ac:dyDescent="0.2">
      <c r="B993" s="33"/>
      <c r="C993" s="210" t="s">
        <v>20</v>
      </c>
      <c r="D993" s="210" t="s">
        <v>1921</v>
      </c>
      <c r="E993" s="18" t="s">
        <v>20</v>
      </c>
      <c r="F993" s="211">
        <v>30.75</v>
      </c>
      <c r="H993" s="33"/>
    </row>
    <row r="994" spans="2:8" s="1" customFormat="1" ht="16.8" customHeight="1" x14ac:dyDescent="0.2">
      <c r="B994" s="33"/>
      <c r="C994" s="210" t="s">
        <v>20</v>
      </c>
      <c r="D994" s="210" t="s">
        <v>1922</v>
      </c>
      <c r="E994" s="18" t="s">
        <v>20</v>
      </c>
      <c r="F994" s="211">
        <v>11.52</v>
      </c>
      <c r="H994" s="33"/>
    </row>
    <row r="995" spans="2:8" s="1" customFormat="1" ht="16.8" customHeight="1" x14ac:dyDescent="0.2">
      <c r="B995" s="33"/>
      <c r="C995" s="210" t="s">
        <v>20</v>
      </c>
      <c r="D995" s="210" t="s">
        <v>1905</v>
      </c>
      <c r="E995" s="18" t="s">
        <v>20</v>
      </c>
      <c r="F995" s="211">
        <v>-4.5</v>
      </c>
      <c r="H995" s="33"/>
    </row>
    <row r="996" spans="2:8" s="1" customFormat="1" ht="16.8" customHeight="1" x14ac:dyDescent="0.2">
      <c r="B996" s="33"/>
      <c r="C996" s="210" t="s">
        <v>1312</v>
      </c>
      <c r="D996" s="210" t="s">
        <v>207</v>
      </c>
      <c r="E996" s="18" t="s">
        <v>20</v>
      </c>
      <c r="F996" s="211">
        <v>43.198</v>
      </c>
      <c r="H996" s="33"/>
    </row>
    <row r="997" spans="2:8" s="1" customFormat="1" ht="16.8" customHeight="1" x14ac:dyDescent="0.2">
      <c r="B997" s="33"/>
      <c r="C997" s="212" t="s">
        <v>8903</v>
      </c>
      <c r="H997" s="33"/>
    </row>
    <row r="998" spans="2:8" s="1" customFormat="1" ht="16.8" customHeight="1" x14ac:dyDescent="0.2">
      <c r="B998" s="33"/>
      <c r="C998" s="210" t="s">
        <v>1915</v>
      </c>
      <c r="D998" s="210" t="s">
        <v>9013</v>
      </c>
      <c r="E998" s="18" t="s">
        <v>234</v>
      </c>
      <c r="F998" s="211">
        <v>43.198</v>
      </c>
      <c r="H998" s="33"/>
    </row>
    <row r="999" spans="2:8" s="1" customFormat="1" ht="16.8" customHeight="1" x14ac:dyDescent="0.2">
      <c r="B999" s="33"/>
      <c r="C999" s="210" t="s">
        <v>2261</v>
      </c>
      <c r="D999" s="210" t="s">
        <v>9014</v>
      </c>
      <c r="E999" s="18" t="s">
        <v>234</v>
      </c>
      <c r="F999" s="211">
        <v>296.92399999999998</v>
      </c>
      <c r="H999" s="33"/>
    </row>
    <row r="1000" spans="2:8" s="1" customFormat="1" ht="16.8" customHeight="1" x14ac:dyDescent="0.2">
      <c r="B1000" s="33"/>
      <c r="C1000" s="210" t="s">
        <v>2288</v>
      </c>
      <c r="D1000" s="210" t="s">
        <v>9015</v>
      </c>
      <c r="E1000" s="18" t="s">
        <v>234</v>
      </c>
      <c r="F1000" s="211">
        <v>132.36600000000001</v>
      </c>
      <c r="H1000" s="33"/>
    </row>
    <row r="1001" spans="2:8" s="1" customFormat="1" ht="16.8" customHeight="1" x14ac:dyDescent="0.2">
      <c r="B1001" s="33"/>
      <c r="C1001" s="210" t="s">
        <v>3876</v>
      </c>
      <c r="D1001" s="210" t="s">
        <v>8952</v>
      </c>
      <c r="E1001" s="18" t="s">
        <v>234</v>
      </c>
      <c r="F1001" s="211">
        <v>832.505</v>
      </c>
      <c r="H1001" s="33"/>
    </row>
    <row r="1002" spans="2:8" s="1" customFormat="1" ht="16.8" customHeight="1" x14ac:dyDescent="0.2">
      <c r="B1002" s="33"/>
      <c r="C1002" s="206" t="s">
        <v>1314</v>
      </c>
      <c r="D1002" s="207" t="s">
        <v>20</v>
      </c>
      <c r="E1002" s="208" t="s">
        <v>20</v>
      </c>
      <c r="F1002" s="209">
        <v>22.984999999999999</v>
      </c>
      <c r="H1002" s="33"/>
    </row>
    <row r="1003" spans="2:8" s="1" customFormat="1" ht="16.8" customHeight="1" x14ac:dyDescent="0.2">
      <c r="B1003" s="33"/>
      <c r="C1003" s="210" t="s">
        <v>20</v>
      </c>
      <c r="D1003" s="210" t="s">
        <v>1900</v>
      </c>
      <c r="E1003" s="18" t="s">
        <v>20</v>
      </c>
      <c r="F1003" s="211">
        <v>0</v>
      </c>
      <c r="H1003" s="33"/>
    </row>
    <row r="1004" spans="2:8" s="1" customFormat="1" ht="16.8" customHeight="1" x14ac:dyDescent="0.2">
      <c r="B1004" s="33"/>
      <c r="C1004" s="210" t="s">
        <v>20</v>
      </c>
      <c r="D1004" s="210" t="s">
        <v>429</v>
      </c>
      <c r="E1004" s="18" t="s">
        <v>20</v>
      </c>
      <c r="F1004" s="211">
        <v>0</v>
      </c>
      <c r="H1004" s="33"/>
    </row>
    <row r="1005" spans="2:8" s="1" customFormat="1" ht="16.8" customHeight="1" x14ac:dyDescent="0.2">
      <c r="B1005" s="33"/>
      <c r="C1005" s="210" t="s">
        <v>20</v>
      </c>
      <c r="D1005" s="210" t="s">
        <v>329</v>
      </c>
      <c r="E1005" s="18" t="s">
        <v>20</v>
      </c>
      <c r="F1005" s="211">
        <v>0</v>
      </c>
      <c r="H1005" s="33"/>
    </row>
    <row r="1006" spans="2:8" s="1" customFormat="1" ht="16.8" customHeight="1" x14ac:dyDescent="0.2">
      <c r="B1006" s="33"/>
      <c r="C1006" s="210" t="s">
        <v>20</v>
      </c>
      <c r="D1006" s="210" t="s">
        <v>1901</v>
      </c>
      <c r="E1006" s="18" t="s">
        <v>20</v>
      </c>
      <c r="F1006" s="211">
        <v>3.0449999999999999</v>
      </c>
      <c r="H1006" s="33"/>
    </row>
    <row r="1007" spans="2:8" s="1" customFormat="1" ht="16.8" customHeight="1" x14ac:dyDescent="0.2">
      <c r="B1007" s="33"/>
      <c r="C1007" s="210" t="s">
        <v>20</v>
      </c>
      <c r="D1007" s="210" t="s">
        <v>1890</v>
      </c>
      <c r="E1007" s="18" t="s">
        <v>20</v>
      </c>
      <c r="F1007" s="211">
        <v>-1.89</v>
      </c>
      <c r="H1007" s="33"/>
    </row>
    <row r="1008" spans="2:8" s="1" customFormat="1" ht="16.8" customHeight="1" x14ac:dyDescent="0.2">
      <c r="B1008" s="33"/>
      <c r="C1008" s="210" t="s">
        <v>20</v>
      </c>
      <c r="D1008" s="210" t="s">
        <v>1902</v>
      </c>
      <c r="E1008" s="18" t="s">
        <v>20</v>
      </c>
      <c r="F1008" s="211">
        <v>2.7</v>
      </c>
      <c r="H1008" s="33"/>
    </row>
    <row r="1009" spans="2:8" s="1" customFormat="1" ht="16.8" customHeight="1" x14ac:dyDescent="0.2">
      <c r="B1009" s="33"/>
      <c r="C1009" s="210" t="s">
        <v>20</v>
      </c>
      <c r="D1009" s="210" t="s">
        <v>1903</v>
      </c>
      <c r="E1009" s="18" t="s">
        <v>20</v>
      </c>
      <c r="F1009" s="211">
        <v>-1.68</v>
      </c>
      <c r="H1009" s="33"/>
    </row>
    <row r="1010" spans="2:8" s="1" customFormat="1" ht="16.8" customHeight="1" x14ac:dyDescent="0.2">
      <c r="B1010" s="33"/>
      <c r="C1010" s="210" t="s">
        <v>20</v>
      </c>
      <c r="D1010" s="210" t="s">
        <v>400</v>
      </c>
      <c r="E1010" s="18" t="s">
        <v>20</v>
      </c>
      <c r="F1010" s="211">
        <v>0</v>
      </c>
      <c r="H1010" s="33"/>
    </row>
    <row r="1011" spans="2:8" s="1" customFormat="1" ht="16.8" customHeight="1" x14ac:dyDescent="0.2">
      <c r="B1011" s="33"/>
      <c r="C1011" s="210" t="s">
        <v>20</v>
      </c>
      <c r="D1011" s="210" t="s">
        <v>607</v>
      </c>
      <c r="E1011" s="18" t="s">
        <v>20</v>
      </c>
      <c r="F1011" s="211">
        <v>0</v>
      </c>
      <c r="H1011" s="33"/>
    </row>
    <row r="1012" spans="2:8" s="1" customFormat="1" ht="16.8" customHeight="1" x14ac:dyDescent="0.2">
      <c r="B1012" s="33"/>
      <c r="C1012" s="210" t="s">
        <v>20</v>
      </c>
      <c r="D1012" s="210" t="s">
        <v>1904</v>
      </c>
      <c r="E1012" s="18" t="s">
        <v>20</v>
      </c>
      <c r="F1012" s="211">
        <v>7.04</v>
      </c>
      <c r="H1012" s="33"/>
    </row>
    <row r="1013" spans="2:8" s="1" customFormat="1" ht="16.8" customHeight="1" x14ac:dyDescent="0.2">
      <c r="B1013" s="33"/>
      <c r="C1013" s="210" t="s">
        <v>20</v>
      </c>
      <c r="D1013" s="210" t="s">
        <v>1905</v>
      </c>
      <c r="E1013" s="18" t="s">
        <v>20</v>
      </c>
      <c r="F1013" s="211">
        <v>-4.5</v>
      </c>
      <c r="H1013" s="33"/>
    </row>
    <row r="1014" spans="2:8" s="1" customFormat="1" ht="16.8" customHeight="1" x14ac:dyDescent="0.2">
      <c r="B1014" s="33"/>
      <c r="C1014" s="210" t="s">
        <v>20</v>
      </c>
      <c r="D1014" s="210" t="s">
        <v>1906</v>
      </c>
      <c r="E1014" s="18" t="s">
        <v>20</v>
      </c>
      <c r="F1014" s="211">
        <v>0.64</v>
      </c>
      <c r="H1014" s="33"/>
    </row>
    <row r="1015" spans="2:8" s="1" customFormat="1" ht="16.8" customHeight="1" x14ac:dyDescent="0.2">
      <c r="B1015" s="33"/>
      <c r="C1015" s="210" t="s">
        <v>20</v>
      </c>
      <c r="D1015" s="210" t="s">
        <v>432</v>
      </c>
      <c r="E1015" s="18" t="s">
        <v>20</v>
      </c>
      <c r="F1015" s="211">
        <v>0</v>
      </c>
      <c r="H1015" s="33"/>
    </row>
    <row r="1016" spans="2:8" s="1" customFormat="1" ht="16.8" customHeight="1" x14ac:dyDescent="0.2">
      <c r="B1016" s="33"/>
      <c r="C1016" s="210" t="s">
        <v>20</v>
      </c>
      <c r="D1016" s="210" t="s">
        <v>609</v>
      </c>
      <c r="E1016" s="18" t="s">
        <v>20</v>
      </c>
      <c r="F1016" s="211">
        <v>0</v>
      </c>
      <c r="H1016" s="33"/>
    </row>
    <row r="1017" spans="2:8" s="1" customFormat="1" ht="16.8" customHeight="1" x14ac:dyDescent="0.2">
      <c r="B1017" s="33"/>
      <c r="C1017" s="210" t="s">
        <v>20</v>
      </c>
      <c r="D1017" s="210" t="s">
        <v>1907</v>
      </c>
      <c r="E1017" s="18" t="s">
        <v>20</v>
      </c>
      <c r="F1017" s="211">
        <v>15.41</v>
      </c>
      <c r="H1017" s="33"/>
    </row>
    <row r="1018" spans="2:8" s="1" customFormat="1" ht="16.8" customHeight="1" x14ac:dyDescent="0.2">
      <c r="B1018" s="33"/>
      <c r="C1018" s="210" t="s">
        <v>20</v>
      </c>
      <c r="D1018" s="210" t="s">
        <v>1908</v>
      </c>
      <c r="E1018" s="18" t="s">
        <v>20</v>
      </c>
      <c r="F1018" s="211">
        <v>-1.47</v>
      </c>
      <c r="H1018" s="33"/>
    </row>
    <row r="1019" spans="2:8" s="1" customFormat="1" ht="16.8" customHeight="1" x14ac:dyDescent="0.2">
      <c r="B1019" s="33"/>
      <c r="C1019" s="210" t="s">
        <v>20</v>
      </c>
      <c r="D1019" s="210" t="s">
        <v>1909</v>
      </c>
      <c r="E1019" s="18" t="s">
        <v>20</v>
      </c>
      <c r="F1019" s="211">
        <v>0</v>
      </c>
      <c r="H1019" s="33"/>
    </row>
    <row r="1020" spans="2:8" s="1" customFormat="1" ht="16.8" customHeight="1" x14ac:dyDescent="0.2">
      <c r="B1020" s="33"/>
      <c r="C1020" s="210" t="s">
        <v>20</v>
      </c>
      <c r="D1020" s="210" t="s">
        <v>1910</v>
      </c>
      <c r="E1020" s="18" t="s">
        <v>20</v>
      </c>
      <c r="F1020" s="211">
        <v>4.8</v>
      </c>
      <c r="H1020" s="33"/>
    </row>
    <row r="1021" spans="2:8" s="1" customFormat="1" ht="16.8" customHeight="1" x14ac:dyDescent="0.2">
      <c r="B1021" s="33"/>
      <c r="C1021" s="210" t="s">
        <v>20</v>
      </c>
      <c r="D1021" s="210" t="s">
        <v>1911</v>
      </c>
      <c r="E1021" s="18" t="s">
        <v>20</v>
      </c>
      <c r="F1021" s="211">
        <v>-2.94</v>
      </c>
      <c r="H1021" s="33"/>
    </row>
    <row r="1022" spans="2:8" s="1" customFormat="1" ht="16.8" customHeight="1" x14ac:dyDescent="0.2">
      <c r="B1022" s="33"/>
      <c r="C1022" s="210" t="s">
        <v>20</v>
      </c>
      <c r="D1022" s="210" t="s">
        <v>1912</v>
      </c>
      <c r="E1022" s="18" t="s">
        <v>20</v>
      </c>
      <c r="F1022" s="211">
        <v>4.3499999999999996</v>
      </c>
      <c r="H1022" s="33"/>
    </row>
    <row r="1023" spans="2:8" s="1" customFormat="1" ht="16.8" customHeight="1" x14ac:dyDescent="0.2">
      <c r="B1023" s="33"/>
      <c r="C1023" s="210" t="s">
        <v>20</v>
      </c>
      <c r="D1023" s="210" t="s">
        <v>1913</v>
      </c>
      <c r="E1023" s="18" t="s">
        <v>20</v>
      </c>
      <c r="F1023" s="211">
        <v>-2.52</v>
      </c>
      <c r="H1023" s="33"/>
    </row>
    <row r="1024" spans="2:8" s="1" customFormat="1" ht="16.8" customHeight="1" x14ac:dyDescent="0.2">
      <c r="B1024" s="33"/>
      <c r="C1024" s="210" t="s">
        <v>1314</v>
      </c>
      <c r="D1024" s="210" t="s">
        <v>207</v>
      </c>
      <c r="E1024" s="18" t="s">
        <v>20</v>
      </c>
      <c r="F1024" s="211">
        <v>22.984999999999999</v>
      </c>
      <c r="H1024" s="33"/>
    </row>
    <row r="1025" spans="2:8" s="1" customFormat="1" ht="16.8" customHeight="1" x14ac:dyDescent="0.2">
      <c r="B1025" s="33"/>
      <c r="C1025" s="212" t="s">
        <v>8903</v>
      </c>
      <c r="H1025" s="33"/>
    </row>
    <row r="1026" spans="2:8" s="1" customFormat="1" ht="16.8" customHeight="1" x14ac:dyDescent="0.2">
      <c r="B1026" s="33"/>
      <c r="C1026" s="210" t="s">
        <v>1896</v>
      </c>
      <c r="D1026" s="210" t="s">
        <v>9016</v>
      </c>
      <c r="E1026" s="18" t="s">
        <v>234</v>
      </c>
      <c r="F1026" s="211">
        <v>22.984999999999999</v>
      </c>
      <c r="H1026" s="33"/>
    </row>
    <row r="1027" spans="2:8" s="1" customFormat="1" ht="16.8" customHeight="1" x14ac:dyDescent="0.2">
      <c r="B1027" s="33"/>
      <c r="C1027" s="210" t="s">
        <v>2261</v>
      </c>
      <c r="D1027" s="210" t="s">
        <v>9014</v>
      </c>
      <c r="E1027" s="18" t="s">
        <v>234</v>
      </c>
      <c r="F1027" s="211">
        <v>296.92399999999998</v>
      </c>
      <c r="H1027" s="33"/>
    </row>
    <row r="1028" spans="2:8" s="1" customFormat="1" ht="16.8" customHeight="1" x14ac:dyDescent="0.2">
      <c r="B1028" s="33"/>
      <c r="C1028" s="210" t="s">
        <v>2288</v>
      </c>
      <c r="D1028" s="210" t="s">
        <v>9015</v>
      </c>
      <c r="E1028" s="18" t="s">
        <v>234</v>
      </c>
      <c r="F1028" s="211">
        <v>132.36600000000001</v>
      </c>
      <c r="H1028" s="33"/>
    </row>
    <row r="1029" spans="2:8" s="1" customFormat="1" ht="16.8" customHeight="1" x14ac:dyDescent="0.2">
      <c r="B1029" s="33"/>
      <c r="C1029" s="210" t="s">
        <v>3876</v>
      </c>
      <c r="D1029" s="210" t="s">
        <v>8952</v>
      </c>
      <c r="E1029" s="18" t="s">
        <v>234</v>
      </c>
      <c r="F1029" s="211">
        <v>832.505</v>
      </c>
      <c r="H1029" s="33"/>
    </row>
    <row r="1030" spans="2:8" s="1" customFormat="1" ht="16.8" customHeight="1" x14ac:dyDescent="0.2">
      <c r="B1030" s="33"/>
      <c r="C1030" s="206" t="s">
        <v>1316</v>
      </c>
      <c r="D1030" s="207" t="s">
        <v>20</v>
      </c>
      <c r="E1030" s="208" t="s">
        <v>20</v>
      </c>
      <c r="F1030" s="209">
        <v>49.029000000000003</v>
      </c>
      <c r="H1030" s="33"/>
    </row>
    <row r="1031" spans="2:8" s="1" customFormat="1" ht="16.8" customHeight="1" x14ac:dyDescent="0.2">
      <c r="B1031" s="33"/>
      <c r="C1031" s="210" t="s">
        <v>20</v>
      </c>
      <c r="D1031" s="210" t="s">
        <v>1878</v>
      </c>
      <c r="E1031" s="18" t="s">
        <v>20</v>
      </c>
      <c r="F1031" s="211">
        <v>0</v>
      </c>
      <c r="H1031" s="33"/>
    </row>
    <row r="1032" spans="2:8" s="1" customFormat="1" ht="16.8" customHeight="1" x14ac:dyDescent="0.2">
      <c r="B1032" s="33"/>
      <c r="C1032" s="210" t="s">
        <v>20</v>
      </c>
      <c r="D1032" s="210" t="s">
        <v>1867</v>
      </c>
      <c r="E1032" s="18" t="s">
        <v>20</v>
      </c>
      <c r="F1032" s="211">
        <v>0</v>
      </c>
      <c r="H1032" s="33"/>
    </row>
    <row r="1033" spans="2:8" s="1" customFormat="1" ht="16.8" customHeight="1" x14ac:dyDescent="0.2">
      <c r="B1033" s="33"/>
      <c r="C1033" s="210" t="s">
        <v>20</v>
      </c>
      <c r="D1033" s="210" t="s">
        <v>1879</v>
      </c>
      <c r="E1033" s="18" t="s">
        <v>20</v>
      </c>
      <c r="F1033" s="211">
        <v>0</v>
      </c>
      <c r="H1033" s="33"/>
    </row>
    <row r="1034" spans="2:8" s="1" customFormat="1" ht="16.8" customHeight="1" x14ac:dyDescent="0.2">
      <c r="B1034" s="33"/>
      <c r="C1034" s="210" t="s">
        <v>20</v>
      </c>
      <c r="D1034" s="210" t="s">
        <v>1880</v>
      </c>
      <c r="E1034" s="18" t="s">
        <v>20</v>
      </c>
      <c r="F1034" s="211">
        <v>0</v>
      </c>
      <c r="H1034" s="33"/>
    </row>
    <row r="1035" spans="2:8" s="1" customFormat="1" ht="16.8" customHeight="1" x14ac:dyDescent="0.2">
      <c r="B1035" s="33"/>
      <c r="C1035" s="210" t="s">
        <v>20</v>
      </c>
      <c r="D1035" s="210" t="s">
        <v>1881</v>
      </c>
      <c r="E1035" s="18" t="s">
        <v>20</v>
      </c>
      <c r="F1035" s="211">
        <v>17.437999999999999</v>
      </c>
      <c r="H1035" s="33"/>
    </row>
    <row r="1036" spans="2:8" s="1" customFormat="1" ht="16.8" customHeight="1" x14ac:dyDescent="0.2">
      <c r="B1036" s="33"/>
      <c r="C1036" s="210" t="s">
        <v>20</v>
      </c>
      <c r="D1036" s="210" t="s">
        <v>1870</v>
      </c>
      <c r="E1036" s="18" t="s">
        <v>20</v>
      </c>
      <c r="F1036" s="211">
        <v>31.591000000000001</v>
      </c>
      <c r="H1036" s="33"/>
    </row>
    <row r="1037" spans="2:8" s="1" customFormat="1" ht="16.8" customHeight="1" x14ac:dyDescent="0.2">
      <c r="B1037" s="33"/>
      <c r="C1037" s="210" t="s">
        <v>1316</v>
      </c>
      <c r="D1037" s="210" t="s">
        <v>207</v>
      </c>
      <c r="E1037" s="18" t="s">
        <v>20</v>
      </c>
      <c r="F1037" s="211">
        <v>49.029000000000003</v>
      </c>
      <c r="H1037" s="33"/>
    </row>
    <row r="1038" spans="2:8" s="1" customFormat="1" ht="16.8" customHeight="1" x14ac:dyDescent="0.2">
      <c r="B1038" s="33"/>
      <c r="C1038" s="212" t="s">
        <v>8903</v>
      </c>
      <c r="H1038" s="33"/>
    </row>
    <row r="1039" spans="2:8" s="1" customFormat="1" ht="16.8" customHeight="1" x14ac:dyDescent="0.2">
      <c r="B1039" s="33"/>
      <c r="C1039" s="210" t="s">
        <v>1874</v>
      </c>
      <c r="D1039" s="210" t="s">
        <v>9017</v>
      </c>
      <c r="E1039" s="18" t="s">
        <v>234</v>
      </c>
      <c r="F1039" s="211">
        <v>49.029000000000003</v>
      </c>
      <c r="H1039" s="33"/>
    </row>
    <row r="1040" spans="2:8" s="1" customFormat="1" ht="16.8" customHeight="1" x14ac:dyDescent="0.2">
      <c r="B1040" s="33"/>
      <c r="C1040" s="210" t="s">
        <v>3783</v>
      </c>
      <c r="D1040" s="210" t="s">
        <v>9018</v>
      </c>
      <c r="E1040" s="18" t="s">
        <v>234</v>
      </c>
      <c r="F1040" s="211">
        <v>131.97</v>
      </c>
      <c r="H1040" s="33"/>
    </row>
    <row r="1041" spans="2:8" s="1" customFormat="1" ht="16.8" customHeight="1" x14ac:dyDescent="0.2">
      <c r="B1041" s="33"/>
      <c r="C1041" s="206" t="s">
        <v>1318</v>
      </c>
      <c r="D1041" s="207" t="s">
        <v>20</v>
      </c>
      <c r="E1041" s="208" t="s">
        <v>20</v>
      </c>
      <c r="F1041" s="209">
        <v>52.485999999999997</v>
      </c>
      <c r="H1041" s="33"/>
    </row>
    <row r="1042" spans="2:8" s="1" customFormat="1" ht="16.8" customHeight="1" x14ac:dyDescent="0.2">
      <c r="B1042" s="33"/>
      <c r="C1042" s="210" t="s">
        <v>20</v>
      </c>
      <c r="D1042" s="210" t="s">
        <v>1865</v>
      </c>
      <c r="E1042" s="18" t="s">
        <v>20</v>
      </c>
      <c r="F1042" s="211">
        <v>0</v>
      </c>
      <c r="H1042" s="33"/>
    </row>
    <row r="1043" spans="2:8" s="1" customFormat="1" ht="16.8" customHeight="1" x14ac:dyDescent="0.2">
      <c r="B1043" s="33"/>
      <c r="C1043" s="210" t="s">
        <v>20</v>
      </c>
      <c r="D1043" s="210" t="s">
        <v>1866</v>
      </c>
      <c r="E1043" s="18" t="s">
        <v>20</v>
      </c>
      <c r="F1043" s="211">
        <v>0</v>
      </c>
      <c r="H1043" s="33"/>
    </row>
    <row r="1044" spans="2:8" s="1" customFormat="1" ht="16.8" customHeight="1" x14ac:dyDescent="0.2">
      <c r="B1044" s="33"/>
      <c r="C1044" s="210" t="s">
        <v>20</v>
      </c>
      <c r="D1044" s="210" t="s">
        <v>1867</v>
      </c>
      <c r="E1044" s="18" t="s">
        <v>20</v>
      </c>
      <c r="F1044" s="211">
        <v>0</v>
      </c>
      <c r="H1044" s="33"/>
    </row>
    <row r="1045" spans="2:8" s="1" customFormat="1" ht="16.8" customHeight="1" x14ac:dyDescent="0.2">
      <c r="B1045" s="33"/>
      <c r="C1045" s="210" t="s">
        <v>20</v>
      </c>
      <c r="D1045" s="210" t="s">
        <v>1868</v>
      </c>
      <c r="E1045" s="18" t="s">
        <v>20</v>
      </c>
      <c r="F1045" s="211">
        <v>0</v>
      </c>
      <c r="H1045" s="33"/>
    </row>
    <row r="1046" spans="2:8" s="1" customFormat="1" ht="16.8" customHeight="1" x14ac:dyDescent="0.2">
      <c r="B1046" s="33"/>
      <c r="C1046" s="210" t="s">
        <v>20</v>
      </c>
      <c r="D1046" s="210" t="s">
        <v>603</v>
      </c>
      <c r="E1046" s="18" t="s">
        <v>20</v>
      </c>
      <c r="F1046" s="211">
        <v>0</v>
      </c>
      <c r="H1046" s="33"/>
    </row>
    <row r="1047" spans="2:8" s="1" customFormat="1" ht="16.8" customHeight="1" x14ac:dyDescent="0.2">
      <c r="B1047" s="33"/>
      <c r="C1047" s="210" t="s">
        <v>20</v>
      </c>
      <c r="D1047" s="210" t="s">
        <v>1869</v>
      </c>
      <c r="E1047" s="18" t="s">
        <v>20</v>
      </c>
      <c r="F1047" s="211">
        <v>9.9749999999999996</v>
      </c>
      <c r="H1047" s="33"/>
    </row>
    <row r="1048" spans="2:8" s="1" customFormat="1" ht="16.8" customHeight="1" x14ac:dyDescent="0.2">
      <c r="B1048" s="33"/>
      <c r="C1048" s="210" t="s">
        <v>20</v>
      </c>
      <c r="D1048" s="210" t="s">
        <v>1870</v>
      </c>
      <c r="E1048" s="18" t="s">
        <v>20</v>
      </c>
      <c r="F1048" s="211">
        <v>31.591000000000001</v>
      </c>
      <c r="H1048" s="33"/>
    </row>
    <row r="1049" spans="2:8" s="1" customFormat="1" ht="16.8" customHeight="1" x14ac:dyDescent="0.2">
      <c r="B1049" s="33"/>
      <c r="C1049" s="210" t="s">
        <v>20</v>
      </c>
      <c r="D1049" s="210" t="s">
        <v>1871</v>
      </c>
      <c r="E1049" s="18" t="s">
        <v>20</v>
      </c>
      <c r="F1049" s="211">
        <v>0</v>
      </c>
      <c r="H1049" s="33"/>
    </row>
    <row r="1050" spans="2:8" s="1" customFormat="1" ht="16.8" customHeight="1" x14ac:dyDescent="0.2">
      <c r="B1050" s="33"/>
      <c r="C1050" s="210" t="s">
        <v>20</v>
      </c>
      <c r="D1050" s="210" t="s">
        <v>1872</v>
      </c>
      <c r="E1050" s="18" t="s">
        <v>20</v>
      </c>
      <c r="F1050" s="211">
        <v>6.3</v>
      </c>
      <c r="H1050" s="33"/>
    </row>
    <row r="1051" spans="2:8" s="1" customFormat="1" ht="16.8" customHeight="1" x14ac:dyDescent="0.2">
      <c r="B1051" s="33"/>
      <c r="C1051" s="210" t="s">
        <v>20</v>
      </c>
      <c r="D1051" s="210" t="s">
        <v>1873</v>
      </c>
      <c r="E1051" s="18" t="s">
        <v>20</v>
      </c>
      <c r="F1051" s="211">
        <v>4.62</v>
      </c>
      <c r="H1051" s="33"/>
    </row>
    <row r="1052" spans="2:8" s="1" customFormat="1" ht="16.8" customHeight="1" x14ac:dyDescent="0.2">
      <c r="B1052" s="33"/>
      <c r="C1052" s="210" t="s">
        <v>1318</v>
      </c>
      <c r="D1052" s="210" t="s">
        <v>207</v>
      </c>
      <c r="E1052" s="18" t="s">
        <v>20</v>
      </c>
      <c r="F1052" s="211">
        <v>52.485999999999997</v>
      </c>
      <c r="H1052" s="33"/>
    </row>
    <row r="1053" spans="2:8" s="1" customFormat="1" ht="16.8" customHeight="1" x14ac:dyDescent="0.2">
      <c r="B1053" s="33"/>
      <c r="C1053" s="212" t="s">
        <v>8903</v>
      </c>
      <c r="H1053" s="33"/>
    </row>
    <row r="1054" spans="2:8" s="1" customFormat="1" ht="16.8" customHeight="1" x14ac:dyDescent="0.2">
      <c r="B1054" s="33"/>
      <c r="C1054" s="210" t="s">
        <v>1861</v>
      </c>
      <c r="D1054" s="210" t="s">
        <v>9019</v>
      </c>
      <c r="E1054" s="18" t="s">
        <v>234</v>
      </c>
      <c r="F1054" s="211">
        <v>52.485999999999997</v>
      </c>
      <c r="H1054" s="33"/>
    </row>
    <row r="1055" spans="2:8" s="1" customFormat="1" ht="16.8" customHeight="1" x14ac:dyDescent="0.2">
      <c r="B1055" s="33"/>
      <c r="C1055" s="210" t="s">
        <v>3131</v>
      </c>
      <c r="D1055" s="210" t="s">
        <v>9020</v>
      </c>
      <c r="E1055" s="18" t="s">
        <v>234</v>
      </c>
      <c r="F1055" s="211">
        <v>144.93600000000001</v>
      </c>
      <c r="H1055" s="33"/>
    </row>
    <row r="1056" spans="2:8" s="1" customFormat="1" ht="16.8" customHeight="1" x14ac:dyDescent="0.2">
      <c r="B1056" s="33"/>
      <c r="C1056" s="210" t="s">
        <v>3783</v>
      </c>
      <c r="D1056" s="210" t="s">
        <v>9018</v>
      </c>
      <c r="E1056" s="18" t="s">
        <v>234</v>
      </c>
      <c r="F1056" s="211">
        <v>131.97</v>
      </c>
      <c r="H1056" s="33"/>
    </row>
    <row r="1057" spans="2:8" s="1" customFormat="1" ht="16.8" customHeight="1" x14ac:dyDescent="0.2">
      <c r="B1057" s="33"/>
      <c r="C1057" s="206" t="s">
        <v>1320</v>
      </c>
      <c r="D1057" s="207" t="s">
        <v>20</v>
      </c>
      <c r="E1057" s="208" t="s">
        <v>20</v>
      </c>
      <c r="F1057" s="209">
        <v>23.8</v>
      </c>
      <c r="H1057" s="33"/>
    </row>
    <row r="1058" spans="2:8" s="1" customFormat="1" ht="16.8" customHeight="1" x14ac:dyDescent="0.2">
      <c r="B1058" s="33"/>
      <c r="C1058" s="210" t="s">
        <v>20</v>
      </c>
      <c r="D1058" s="210" t="s">
        <v>2894</v>
      </c>
      <c r="E1058" s="18" t="s">
        <v>20</v>
      </c>
      <c r="F1058" s="211">
        <v>0</v>
      </c>
      <c r="H1058" s="33"/>
    </row>
    <row r="1059" spans="2:8" s="1" customFormat="1" ht="16.8" customHeight="1" x14ac:dyDescent="0.2">
      <c r="B1059" s="33"/>
      <c r="C1059" s="210" t="s">
        <v>20</v>
      </c>
      <c r="D1059" s="210" t="s">
        <v>2895</v>
      </c>
      <c r="E1059" s="18" t="s">
        <v>20</v>
      </c>
      <c r="F1059" s="211">
        <v>23.8</v>
      </c>
      <c r="H1059" s="33"/>
    </row>
    <row r="1060" spans="2:8" s="1" customFormat="1" ht="16.8" customHeight="1" x14ac:dyDescent="0.2">
      <c r="B1060" s="33"/>
      <c r="C1060" s="210" t="s">
        <v>1320</v>
      </c>
      <c r="D1060" s="210" t="s">
        <v>335</v>
      </c>
      <c r="E1060" s="18" t="s">
        <v>20</v>
      </c>
      <c r="F1060" s="211">
        <v>23.8</v>
      </c>
      <c r="H1060" s="33"/>
    </row>
    <row r="1061" spans="2:8" s="1" customFormat="1" ht="16.8" customHeight="1" x14ac:dyDescent="0.2">
      <c r="B1061" s="33"/>
      <c r="C1061" s="212" t="s">
        <v>8903</v>
      </c>
      <c r="H1061" s="33"/>
    </row>
    <row r="1062" spans="2:8" s="1" customFormat="1" ht="16.8" customHeight="1" x14ac:dyDescent="0.2">
      <c r="B1062" s="33"/>
      <c r="C1062" s="210" t="s">
        <v>2890</v>
      </c>
      <c r="D1062" s="210" t="s">
        <v>9021</v>
      </c>
      <c r="E1062" s="18" t="s">
        <v>234</v>
      </c>
      <c r="F1062" s="211">
        <v>23.8</v>
      </c>
      <c r="H1062" s="33"/>
    </row>
    <row r="1063" spans="2:8" s="1" customFormat="1" ht="16.8" customHeight="1" x14ac:dyDescent="0.2">
      <c r="B1063" s="33"/>
      <c r="C1063" s="210" t="s">
        <v>2905</v>
      </c>
      <c r="D1063" s="210" t="s">
        <v>9022</v>
      </c>
      <c r="E1063" s="18" t="s">
        <v>234</v>
      </c>
      <c r="F1063" s="211">
        <v>23.8</v>
      </c>
      <c r="H1063" s="33"/>
    </row>
    <row r="1064" spans="2:8" s="1" customFormat="1" ht="16.8" customHeight="1" x14ac:dyDescent="0.2">
      <c r="B1064" s="33"/>
      <c r="C1064" s="210" t="s">
        <v>2910</v>
      </c>
      <c r="D1064" s="210" t="s">
        <v>9023</v>
      </c>
      <c r="E1064" s="18" t="s">
        <v>234</v>
      </c>
      <c r="F1064" s="211">
        <v>23.8</v>
      </c>
      <c r="H1064" s="33"/>
    </row>
    <row r="1065" spans="2:8" s="1" customFormat="1" ht="16.8" customHeight="1" x14ac:dyDescent="0.2">
      <c r="B1065" s="33"/>
      <c r="C1065" s="210" t="s">
        <v>2925</v>
      </c>
      <c r="D1065" s="210" t="s">
        <v>9024</v>
      </c>
      <c r="E1065" s="18" t="s">
        <v>234</v>
      </c>
      <c r="F1065" s="211">
        <v>23.8</v>
      </c>
      <c r="H1065" s="33"/>
    </row>
    <row r="1066" spans="2:8" s="1" customFormat="1" ht="16.8" customHeight="1" x14ac:dyDescent="0.2">
      <c r="B1066" s="33"/>
      <c r="C1066" s="210" t="s">
        <v>2935</v>
      </c>
      <c r="D1066" s="210" t="s">
        <v>9025</v>
      </c>
      <c r="E1066" s="18" t="s">
        <v>234</v>
      </c>
      <c r="F1066" s="211">
        <v>23.8</v>
      </c>
      <c r="H1066" s="33"/>
    </row>
    <row r="1067" spans="2:8" s="1" customFormat="1" ht="16.8" customHeight="1" x14ac:dyDescent="0.2">
      <c r="B1067" s="33"/>
      <c r="C1067" s="210" t="s">
        <v>2945</v>
      </c>
      <c r="D1067" s="210" t="s">
        <v>9009</v>
      </c>
      <c r="E1067" s="18" t="s">
        <v>234</v>
      </c>
      <c r="F1067" s="211">
        <v>80.2</v>
      </c>
      <c r="H1067" s="33"/>
    </row>
    <row r="1068" spans="2:8" s="1" customFormat="1" ht="16.8" customHeight="1" x14ac:dyDescent="0.2">
      <c r="B1068" s="33"/>
      <c r="C1068" s="210" t="s">
        <v>2950</v>
      </c>
      <c r="D1068" s="210" t="s">
        <v>9010</v>
      </c>
      <c r="E1068" s="18" t="s">
        <v>234</v>
      </c>
      <c r="F1068" s="211">
        <v>80.2</v>
      </c>
      <c r="H1068" s="33"/>
    </row>
    <row r="1069" spans="2:8" s="1" customFormat="1" ht="16.8" customHeight="1" x14ac:dyDescent="0.2">
      <c r="B1069" s="33"/>
      <c r="C1069" s="206" t="s">
        <v>1322</v>
      </c>
      <c r="D1069" s="207" t="s">
        <v>20</v>
      </c>
      <c r="E1069" s="208" t="s">
        <v>20</v>
      </c>
      <c r="F1069" s="209">
        <v>342.21</v>
      </c>
      <c r="H1069" s="33"/>
    </row>
    <row r="1070" spans="2:8" s="1" customFormat="1" ht="16.8" customHeight="1" x14ac:dyDescent="0.2">
      <c r="B1070" s="33"/>
      <c r="C1070" s="210" t="s">
        <v>20</v>
      </c>
      <c r="D1070" s="210" t="s">
        <v>2335</v>
      </c>
      <c r="E1070" s="18" t="s">
        <v>20</v>
      </c>
      <c r="F1070" s="211">
        <v>0</v>
      </c>
      <c r="H1070" s="33"/>
    </row>
    <row r="1071" spans="2:8" s="1" customFormat="1" ht="16.8" customHeight="1" x14ac:dyDescent="0.2">
      <c r="B1071" s="33"/>
      <c r="C1071" s="210" t="s">
        <v>20</v>
      </c>
      <c r="D1071" s="210" t="s">
        <v>819</v>
      </c>
      <c r="E1071" s="18" t="s">
        <v>20</v>
      </c>
      <c r="F1071" s="211">
        <v>0</v>
      </c>
      <c r="H1071" s="33"/>
    </row>
    <row r="1072" spans="2:8" s="1" customFormat="1" ht="16.8" customHeight="1" x14ac:dyDescent="0.2">
      <c r="B1072" s="33"/>
      <c r="C1072" s="210" t="s">
        <v>20</v>
      </c>
      <c r="D1072" s="210" t="s">
        <v>2316</v>
      </c>
      <c r="E1072" s="18" t="s">
        <v>20</v>
      </c>
      <c r="F1072" s="211">
        <v>33.479999999999997</v>
      </c>
      <c r="H1072" s="33"/>
    </row>
    <row r="1073" spans="2:8" s="1" customFormat="1" ht="16.8" customHeight="1" x14ac:dyDescent="0.2">
      <c r="B1073" s="33"/>
      <c r="C1073" s="210" t="s">
        <v>20</v>
      </c>
      <c r="D1073" s="210" t="s">
        <v>2317</v>
      </c>
      <c r="E1073" s="18" t="s">
        <v>20</v>
      </c>
      <c r="F1073" s="211">
        <v>-1.379</v>
      </c>
      <c r="H1073" s="33"/>
    </row>
    <row r="1074" spans="2:8" s="1" customFormat="1" ht="16.8" customHeight="1" x14ac:dyDescent="0.2">
      <c r="B1074" s="33"/>
      <c r="C1074" s="210" t="s">
        <v>20</v>
      </c>
      <c r="D1074" s="210" t="s">
        <v>821</v>
      </c>
      <c r="E1074" s="18" t="s">
        <v>20</v>
      </c>
      <c r="F1074" s="211">
        <v>0</v>
      </c>
      <c r="H1074" s="33"/>
    </row>
    <row r="1075" spans="2:8" s="1" customFormat="1" ht="16.8" customHeight="1" x14ac:dyDescent="0.2">
      <c r="B1075" s="33"/>
      <c r="C1075" s="210" t="s">
        <v>20</v>
      </c>
      <c r="D1075" s="210" t="s">
        <v>2318</v>
      </c>
      <c r="E1075" s="18" t="s">
        <v>20</v>
      </c>
      <c r="F1075" s="211">
        <v>15.95</v>
      </c>
      <c r="H1075" s="33"/>
    </row>
    <row r="1076" spans="2:8" s="1" customFormat="1" ht="16.8" customHeight="1" x14ac:dyDescent="0.2">
      <c r="B1076" s="33"/>
      <c r="C1076" s="210" t="s">
        <v>20</v>
      </c>
      <c r="D1076" s="210" t="s">
        <v>2319</v>
      </c>
      <c r="E1076" s="18" t="s">
        <v>20</v>
      </c>
      <c r="F1076" s="211">
        <v>-4.1369999999999996</v>
      </c>
      <c r="H1076" s="33"/>
    </row>
    <row r="1077" spans="2:8" s="1" customFormat="1" ht="16.8" customHeight="1" x14ac:dyDescent="0.2">
      <c r="B1077" s="33"/>
      <c r="C1077" s="210" t="s">
        <v>20</v>
      </c>
      <c r="D1077" s="210" t="s">
        <v>2320</v>
      </c>
      <c r="E1077" s="18" t="s">
        <v>20</v>
      </c>
      <c r="F1077" s="211">
        <v>0</v>
      </c>
      <c r="H1077" s="33"/>
    </row>
    <row r="1078" spans="2:8" s="1" customFormat="1" ht="16.8" customHeight="1" x14ac:dyDescent="0.2">
      <c r="B1078" s="33"/>
      <c r="C1078" s="210" t="s">
        <v>20</v>
      </c>
      <c r="D1078" s="210" t="s">
        <v>2321</v>
      </c>
      <c r="E1078" s="18" t="s">
        <v>20</v>
      </c>
      <c r="F1078" s="211">
        <v>13.64</v>
      </c>
      <c r="H1078" s="33"/>
    </row>
    <row r="1079" spans="2:8" s="1" customFormat="1" ht="16.8" customHeight="1" x14ac:dyDescent="0.2">
      <c r="B1079" s="33"/>
      <c r="C1079" s="210" t="s">
        <v>20</v>
      </c>
      <c r="D1079" s="210" t="s">
        <v>2322</v>
      </c>
      <c r="E1079" s="18" t="s">
        <v>20</v>
      </c>
      <c r="F1079" s="211">
        <v>0</v>
      </c>
      <c r="H1079" s="33"/>
    </row>
    <row r="1080" spans="2:8" s="1" customFormat="1" ht="16.8" customHeight="1" x14ac:dyDescent="0.2">
      <c r="B1080" s="33"/>
      <c r="C1080" s="210" t="s">
        <v>20</v>
      </c>
      <c r="D1080" s="210" t="s">
        <v>2323</v>
      </c>
      <c r="E1080" s="18" t="s">
        <v>20</v>
      </c>
      <c r="F1080" s="211">
        <v>4.8109999999999999</v>
      </c>
      <c r="H1080" s="33"/>
    </row>
    <row r="1081" spans="2:8" s="1" customFormat="1" ht="16.8" customHeight="1" x14ac:dyDescent="0.2">
      <c r="B1081" s="33"/>
      <c r="C1081" s="210" t="s">
        <v>20</v>
      </c>
      <c r="D1081" s="210" t="s">
        <v>20</v>
      </c>
      <c r="E1081" s="18" t="s">
        <v>20</v>
      </c>
      <c r="F1081" s="211">
        <v>0</v>
      </c>
      <c r="H1081" s="33"/>
    </row>
    <row r="1082" spans="2:8" s="1" customFormat="1" ht="16.8" customHeight="1" x14ac:dyDescent="0.2">
      <c r="B1082" s="33"/>
      <c r="C1082" s="210" t="s">
        <v>20</v>
      </c>
      <c r="D1082" s="210" t="s">
        <v>2336</v>
      </c>
      <c r="E1082" s="18" t="s">
        <v>20</v>
      </c>
      <c r="F1082" s="211">
        <v>0</v>
      </c>
      <c r="H1082" s="33"/>
    </row>
    <row r="1083" spans="2:8" s="1" customFormat="1" ht="16.8" customHeight="1" x14ac:dyDescent="0.2">
      <c r="B1083" s="33"/>
      <c r="C1083" s="210" t="s">
        <v>20</v>
      </c>
      <c r="D1083" s="210" t="s">
        <v>2337</v>
      </c>
      <c r="E1083" s="18" t="s">
        <v>20</v>
      </c>
      <c r="F1083" s="211">
        <v>40.158000000000001</v>
      </c>
      <c r="H1083" s="33"/>
    </row>
    <row r="1084" spans="2:8" s="1" customFormat="1" ht="16.8" customHeight="1" x14ac:dyDescent="0.2">
      <c r="B1084" s="33"/>
      <c r="C1084" s="210" t="s">
        <v>20</v>
      </c>
      <c r="D1084" s="210" t="s">
        <v>2338</v>
      </c>
      <c r="E1084" s="18" t="s">
        <v>20</v>
      </c>
      <c r="F1084" s="211">
        <v>-2.8</v>
      </c>
      <c r="H1084" s="33"/>
    </row>
    <row r="1085" spans="2:8" s="1" customFormat="1" ht="16.8" customHeight="1" x14ac:dyDescent="0.2">
      <c r="B1085" s="33"/>
      <c r="C1085" s="210" t="s">
        <v>20</v>
      </c>
      <c r="D1085" s="210" t="s">
        <v>2339</v>
      </c>
      <c r="E1085" s="18" t="s">
        <v>20</v>
      </c>
      <c r="F1085" s="211">
        <v>-7</v>
      </c>
      <c r="H1085" s="33"/>
    </row>
    <row r="1086" spans="2:8" s="1" customFormat="1" ht="16.8" customHeight="1" x14ac:dyDescent="0.2">
      <c r="B1086" s="33"/>
      <c r="C1086" s="210" t="s">
        <v>20</v>
      </c>
      <c r="D1086" s="210" t="s">
        <v>2340</v>
      </c>
      <c r="E1086" s="18" t="s">
        <v>20</v>
      </c>
      <c r="F1086" s="211">
        <v>64.031999999999996</v>
      </c>
      <c r="H1086" s="33"/>
    </row>
    <row r="1087" spans="2:8" s="1" customFormat="1" ht="16.8" customHeight="1" x14ac:dyDescent="0.2">
      <c r="B1087" s="33"/>
      <c r="C1087" s="210" t="s">
        <v>20</v>
      </c>
      <c r="D1087" s="210" t="s">
        <v>2339</v>
      </c>
      <c r="E1087" s="18" t="s">
        <v>20</v>
      </c>
      <c r="F1087" s="211">
        <v>-7</v>
      </c>
      <c r="H1087" s="33"/>
    </row>
    <row r="1088" spans="2:8" s="1" customFormat="1" ht="16.8" customHeight="1" x14ac:dyDescent="0.2">
      <c r="B1088" s="33"/>
      <c r="C1088" s="210" t="s">
        <v>20</v>
      </c>
      <c r="D1088" s="210" t="s">
        <v>2341</v>
      </c>
      <c r="E1088" s="18" t="s">
        <v>20</v>
      </c>
      <c r="F1088" s="211">
        <v>-6.2</v>
      </c>
      <c r="H1088" s="33"/>
    </row>
    <row r="1089" spans="2:8" s="1" customFormat="1" ht="16.8" customHeight="1" x14ac:dyDescent="0.2">
      <c r="B1089" s="33"/>
      <c r="C1089" s="210" t="s">
        <v>20</v>
      </c>
      <c r="D1089" s="210" t="s">
        <v>2309</v>
      </c>
      <c r="E1089" s="18" t="s">
        <v>20</v>
      </c>
      <c r="F1089" s="211">
        <v>-6.72</v>
      </c>
      <c r="H1089" s="33"/>
    </row>
    <row r="1090" spans="2:8" s="1" customFormat="1" ht="16.8" customHeight="1" x14ac:dyDescent="0.2">
      <c r="B1090" s="33"/>
      <c r="C1090" s="210" t="s">
        <v>20</v>
      </c>
      <c r="D1090" s="210" t="s">
        <v>2342</v>
      </c>
      <c r="E1090" s="18" t="s">
        <v>20</v>
      </c>
      <c r="F1090" s="211">
        <v>-2.6</v>
      </c>
      <c r="H1090" s="33"/>
    </row>
    <row r="1091" spans="2:8" s="1" customFormat="1" ht="16.8" customHeight="1" x14ac:dyDescent="0.2">
      <c r="B1091" s="33"/>
      <c r="C1091" s="210" t="s">
        <v>20</v>
      </c>
      <c r="D1091" s="210" t="s">
        <v>2343</v>
      </c>
      <c r="E1091" s="18" t="s">
        <v>20</v>
      </c>
      <c r="F1091" s="211">
        <v>0</v>
      </c>
      <c r="H1091" s="33"/>
    </row>
    <row r="1092" spans="2:8" s="1" customFormat="1" ht="16.8" customHeight="1" x14ac:dyDescent="0.2">
      <c r="B1092" s="33"/>
      <c r="C1092" s="210" t="s">
        <v>20</v>
      </c>
      <c r="D1092" s="210" t="s">
        <v>2344</v>
      </c>
      <c r="E1092" s="18" t="s">
        <v>20</v>
      </c>
      <c r="F1092" s="211">
        <v>18.3</v>
      </c>
      <c r="H1092" s="33"/>
    </row>
    <row r="1093" spans="2:8" s="1" customFormat="1" ht="16.8" customHeight="1" x14ac:dyDescent="0.2">
      <c r="B1093" s="33"/>
      <c r="C1093" s="210" t="s">
        <v>20</v>
      </c>
      <c r="D1093" s="210" t="s">
        <v>2345</v>
      </c>
      <c r="E1093" s="18" t="s">
        <v>20</v>
      </c>
      <c r="F1093" s="211">
        <v>0</v>
      </c>
      <c r="H1093" s="33"/>
    </row>
    <row r="1094" spans="2:8" s="1" customFormat="1" ht="16.8" customHeight="1" x14ac:dyDescent="0.2">
      <c r="B1094" s="33"/>
      <c r="C1094" s="210" t="s">
        <v>20</v>
      </c>
      <c r="D1094" s="210" t="s">
        <v>2346</v>
      </c>
      <c r="E1094" s="18" t="s">
        <v>20</v>
      </c>
      <c r="F1094" s="211">
        <v>94.116</v>
      </c>
      <c r="H1094" s="33"/>
    </row>
    <row r="1095" spans="2:8" s="1" customFormat="1" ht="16.8" customHeight="1" x14ac:dyDescent="0.2">
      <c r="B1095" s="33"/>
      <c r="C1095" s="210" t="s">
        <v>20</v>
      </c>
      <c r="D1095" s="210" t="s">
        <v>2347</v>
      </c>
      <c r="E1095" s="18" t="s">
        <v>20</v>
      </c>
      <c r="F1095" s="211">
        <v>-6.72</v>
      </c>
      <c r="H1095" s="33"/>
    </row>
    <row r="1096" spans="2:8" s="1" customFormat="1" ht="16.8" customHeight="1" x14ac:dyDescent="0.2">
      <c r="B1096" s="33"/>
      <c r="C1096" s="210" t="s">
        <v>20</v>
      </c>
      <c r="D1096" s="210" t="s">
        <v>2348</v>
      </c>
      <c r="E1096" s="18" t="s">
        <v>20</v>
      </c>
      <c r="F1096" s="211">
        <v>-5.8339999999999996</v>
      </c>
      <c r="H1096" s="33"/>
    </row>
    <row r="1097" spans="2:8" s="1" customFormat="1" ht="16.8" customHeight="1" x14ac:dyDescent="0.2">
      <c r="B1097" s="33"/>
      <c r="C1097" s="210" t="s">
        <v>20</v>
      </c>
      <c r="D1097" s="210" t="s">
        <v>2349</v>
      </c>
      <c r="E1097" s="18" t="s">
        <v>20</v>
      </c>
      <c r="F1097" s="211">
        <v>-6.3040000000000003</v>
      </c>
      <c r="H1097" s="33"/>
    </row>
    <row r="1098" spans="2:8" s="1" customFormat="1" ht="16.8" customHeight="1" x14ac:dyDescent="0.2">
      <c r="B1098" s="33"/>
      <c r="C1098" s="210" t="s">
        <v>20</v>
      </c>
      <c r="D1098" s="210" t="s">
        <v>2350</v>
      </c>
      <c r="E1098" s="18" t="s">
        <v>20</v>
      </c>
      <c r="F1098" s="211">
        <v>49.68</v>
      </c>
      <c r="H1098" s="33"/>
    </row>
    <row r="1099" spans="2:8" s="1" customFormat="1" ht="16.8" customHeight="1" x14ac:dyDescent="0.2">
      <c r="B1099" s="33"/>
      <c r="C1099" s="210" t="s">
        <v>20</v>
      </c>
      <c r="D1099" s="210" t="s">
        <v>2351</v>
      </c>
      <c r="E1099" s="18" t="s">
        <v>20</v>
      </c>
      <c r="F1099" s="211">
        <v>-31</v>
      </c>
      <c r="H1099" s="33"/>
    </row>
    <row r="1100" spans="2:8" s="1" customFormat="1" ht="16.8" customHeight="1" x14ac:dyDescent="0.2">
      <c r="B1100" s="33"/>
      <c r="C1100" s="210" t="s">
        <v>20</v>
      </c>
      <c r="D1100" s="210" t="s">
        <v>2352</v>
      </c>
      <c r="E1100" s="18" t="s">
        <v>20</v>
      </c>
      <c r="F1100" s="211">
        <v>0</v>
      </c>
      <c r="H1100" s="33"/>
    </row>
    <row r="1101" spans="2:8" s="1" customFormat="1" ht="16.8" customHeight="1" x14ac:dyDescent="0.2">
      <c r="B1101" s="33"/>
      <c r="C1101" s="210" t="s">
        <v>20</v>
      </c>
      <c r="D1101" s="210" t="s">
        <v>2353</v>
      </c>
      <c r="E1101" s="18" t="s">
        <v>20</v>
      </c>
      <c r="F1101" s="211">
        <v>-98.531999999999996</v>
      </c>
      <c r="H1101" s="33"/>
    </row>
    <row r="1102" spans="2:8" s="1" customFormat="1" ht="16.8" customHeight="1" x14ac:dyDescent="0.2">
      <c r="B1102" s="33"/>
      <c r="C1102" s="210" t="s">
        <v>20</v>
      </c>
      <c r="D1102" s="210" t="s">
        <v>20</v>
      </c>
      <c r="E1102" s="18" t="s">
        <v>20</v>
      </c>
      <c r="F1102" s="211">
        <v>0</v>
      </c>
      <c r="H1102" s="33"/>
    </row>
    <row r="1103" spans="2:8" s="1" customFormat="1" ht="16.8" customHeight="1" x14ac:dyDescent="0.2">
      <c r="B1103" s="33"/>
      <c r="C1103" s="210" t="s">
        <v>20</v>
      </c>
      <c r="D1103" s="210" t="s">
        <v>2354</v>
      </c>
      <c r="E1103" s="18" t="s">
        <v>20</v>
      </c>
      <c r="F1103" s="211">
        <v>0</v>
      </c>
      <c r="H1103" s="33"/>
    </row>
    <row r="1104" spans="2:8" s="1" customFormat="1" ht="16.8" customHeight="1" x14ac:dyDescent="0.2">
      <c r="B1104" s="33"/>
      <c r="C1104" s="210" t="s">
        <v>20</v>
      </c>
      <c r="D1104" s="210" t="s">
        <v>2355</v>
      </c>
      <c r="E1104" s="18" t="s">
        <v>20</v>
      </c>
      <c r="F1104" s="211">
        <v>18.63</v>
      </c>
      <c r="H1104" s="33"/>
    </row>
    <row r="1105" spans="2:8" s="1" customFormat="1" ht="16.8" customHeight="1" x14ac:dyDescent="0.2">
      <c r="B1105" s="33"/>
      <c r="C1105" s="210" t="s">
        <v>20</v>
      </c>
      <c r="D1105" s="210" t="s">
        <v>2356</v>
      </c>
      <c r="E1105" s="18" t="s">
        <v>20</v>
      </c>
      <c r="F1105" s="211">
        <v>-1.5760000000000001</v>
      </c>
      <c r="H1105" s="33"/>
    </row>
    <row r="1106" spans="2:8" s="1" customFormat="1" ht="16.8" customHeight="1" x14ac:dyDescent="0.2">
      <c r="B1106" s="33"/>
      <c r="C1106" s="210" t="s">
        <v>20</v>
      </c>
      <c r="D1106" s="210" t="s">
        <v>2357</v>
      </c>
      <c r="E1106" s="18" t="s">
        <v>20</v>
      </c>
      <c r="F1106" s="211">
        <v>0</v>
      </c>
      <c r="H1106" s="33"/>
    </row>
    <row r="1107" spans="2:8" s="1" customFormat="1" ht="16.8" customHeight="1" x14ac:dyDescent="0.2">
      <c r="B1107" s="33"/>
      <c r="C1107" s="210" t="s">
        <v>20</v>
      </c>
      <c r="D1107" s="210" t="s">
        <v>2358</v>
      </c>
      <c r="E1107" s="18" t="s">
        <v>20</v>
      </c>
      <c r="F1107" s="211">
        <v>17.71</v>
      </c>
      <c r="H1107" s="33"/>
    </row>
    <row r="1108" spans="2:8" s="1" customFormat="1" ht="16.8" customHeight="1" x14ac:dyDescent="0.2">
      <c r="B1108" s="33"/>
      <c r="C1108" s="210" t="s">
        <v>20</v>
      </c>
      <c r="D1108" s="210" t="s">
        <v>2356</v>
      </c>
      <c r="E1108" s="18" t="s">
        <v>20</v>
      </c>
      <c r="F1108" s="211">
        <v>-1.5760000000000001</v>
      </c>
      <c r="H1108" s="33"/>
    </row>
    <row r="1109" spans="2:8" s="1" customFormat="1" ht="16.8" customHeight="1" x14ac:dyDescent="0.2">
      <c r="B1109" s="33"/>
      <c r="C1109" s="210" t="s">
        <v>20</v>
      </c>
      <c r="D1109" s="210" t="s">
        <v>2359</v>
      </c>
      <c r="E1109" s="18" t="s">
        <v>20</v>
      </c>
      <c r="F1109" s="211">
        <v>0</v>
      </c>
      <c r="H1109" s="33"/>
    </row>
    <row r="1110" spans="2:8" s="1" customFormat="1" ht="16.8" customHeight="1" x14ac:dyDescent="0.2">
      <c r="B1110" s="33"/>
      <c r="C1110" s="210" t="s">
        <v>20</v>
      </c>
      <c r="D1110" s="210" t="s">
        <v>2360</v>
      </c>
      <c r="E1110" s="18" t="s">
        <v>20</v>
      </c>
      <c r="F1110" s="211">
        <v>19.09</v>
      </c>
      <c r="H1110" s="33"/>
    </row>
    <row r="1111" spans="2:8" s="1" customFormat="1" ht="16.8" customHeight="1" x14ac:dyDescent="0.2">
      <c r="B1111" s="33"/>
      <c r="C1111" s="210" t="s">
        <v>20</v>
      </c>
      <c r="D1111" s="210" t="s">
        <v>2356</v>
      </c>
      <c r="E1111" s="18" t="s">
        <v>20</v>
      </c>
      <c r="F1111" s="211">
        <v>-1.5760000000000001</v>
      </c>
      <c r="H1111" s="33"/>
    </row>
    <row r="1112" spans="2:8" s="1" customFormat="1" ht="16.8" customHeight="1" x14ac:dyDescent="0.2">
      <c r="B1112" s="33"/>
      <c r="C1112" s="210" t="s">
        <v>20</v>
      </c>
      <c r="D1112" s="210" t="s">
        <v>831</v>
      </c>
      <c r="E1112" s="18" t="s">
        <v>20</v>
      </c>
      <c r="F1112" s="211">
        <v>0</v>
      </c>
      <c r="H1112" s="33"/>
    </row>
    <row r="1113" spans="2:8" s="1" customFormat="1" ht="16.8" customHeight="1" x14ac:dyDescent="0.2">
      <c r="B1113" s="33"/>
      <c r="C1113" s="210" t="s">
        <v>20</v>
      </c>
      <c r="D1113" s="210" t="s">
        <v>2361</v>
      </c>
      <c r="E1113" s="18" t="s">
        <v>20</v>
      </c>
      <c r="F1113" s="211">
        <v>13.545999999999999</v>
      </c>
      <c r="H1113" s="33"/>
    </row>
    <row r="1114" spans="2:8" s="1" customFormat="1" ht="16.8" customHeight="1" x14ac:dyDescent="0.2">
      <c r="B1114" s="33"/>
      <c r="C1114" s="210" t="s">
        <v>20</v>
      </c>
      <c r="D1114" s="210" t="s">
        <v>2356</v>
      </c>
      <c r="E1114" s="18" t="s">
        <v>20</v>
      </c>
      <c r="F1114" s="211">
        <v>-1.5760000000000001</v>
      </c>
      <c r="H1114" s="33"/>
    </row>
    <row r="1115" spans="2:8" s="1" customFormat="1" ht="16.8" customHeight="1" x14ac:dyDescent="0.2">
      <c r="B1115" s="33"/>
      <c r="C1115" s="210" t="s">
        <v>20</v>
      </c>
      <c r="D1115" s="210" t="s">
        <v>833</v>
      </c>
      <c r="E1115" s="18" t="s">
        <v>20</v>
      </c>
      <c r="F1115" s="211">
        <v>0</v>
      </c>
      <c r="H1115" s="33"/>
    </row>
    <row r="1116" spans="2:8" s="1" customFormat="1" ht="16.8" customHeight="1" x14ac:dyDescent="0.2">
      <c r="B1116" s="33"/>
      <c r="C1116" s="210" t="s">
        <v>20</v>
      </c>
      <c r="D1116" s="210" t="s">
        <v>2362</v>
      </c>
      <c r="E1116" s="18" t="s">
        <v>20</v>
      </c>
      <c r="F1116" s="211">
        <v>26.22</v>
      </c>
      <c r="H1116" s="33"/>
    </row>
    <row r="1117" spans="2:8" s="1" customFormat="1" ht="16.8" customHeight="1" x14ac:dyDescent="0.2">
      <c r="B1117" s="33"/>
      <c r="C1117" s="210" t="s">
        <v>20</v>
      </c>
      <c r="D1117" s="210" t="s">
        <v>1908</v>
      </c>
      <c r="E1117" s="18" t="s">
        <v>20</v>
      </c>
      <c r="F1117" s="211">
        <v>-1.47</v>
      </c>
      <c r="H1117" s="33"/>
    </row>
    <row r="1118" spans="2:8" s="1" customFormat="1" ht="16.8" customHeight="1" x14ac:dyDescent="0.2">
      <c r="B1118" s="33"/>
      <c r="C1118" s="210" t="s">
        <v>20</v>
      </c>
      <c r="D1118" s="210" t="s">
        <v>2243</v>
      </c>
      <c r="E1118" s="18" t="s">
        <v>20</v>
      </c>
      <c r="F1118" s="211">
        <v>0</v>
      </c>
      <c r="H1118" s="33"/>
    </row>
    <row r="1119" spans="2:8" s="1" customFormat="1" ht="16.8" customHeight="1" x14ac:dyDescent="0.2">
      <c r="B1119" s="33"/>
      <c r="C1119" s="210" t="s">
        <v>20</v>
      </c>
      <c r="D1119" s="210" t="s">
        <v>2363</v>
      </c>
      <c r="E1119" s="18" t="s">
        <v>20</v>
      </c>
      <c r="F1119" s="211">
        <v>24.8</v>
      </c>
      <c r="H1119" s="33"/>
    </row>
    <row r="1120" spans="2:8" s="1" customFormat="1" ht="16.8" customHeight="1" x14ac:dyDescent="0.2">
      <c r="B1120" s="33"/>
      <c r="C1120" s="210" t="s">
        <v>20</v>
      </c>
      <c r="D1120" s="210" t="s">
        <v>2364</v>
      </c>
      <c r="E1120" s="18" t="s">
        <v>20</v>
      </c>
      <c r="F1120" s="211">
        <v>-4.2</v>
      </c>
      <c r="H1120" s="33"/>
    </row>
    <row r="1121" spans="2:8" s="1" customFormat="1" ht="16.8" customHeight="1" x14ac:dyDescent="0.2">
      <c r="B1121" s="33"/>
      <c r="C1121" s="210" t="s">
        <v>20</v>
      </c>
      <c r="D1121" s="210" t="s">
        <v>2365</v>
      </c>
      <c r="E1121" s="18" t="s">
        <v>20</v>
      </c>
      <c r="F1121" s="211">
        <v>15.5</v>
      </c>
      <c r="H1121" s="33"/>
    </row>
    <row r="1122" spans="2:8" s="1" customFormat="1" ht="16.8" customHeight="1" x14ac:dyDescent="0.2">
      <c r="B1122" s="33"/>
      <c r="C1122" s="210" t="s">
        <v>20</v>
      </c>
      <c r="D1122" s="210" t="s">
        <v>2366</v>
      </c>
      <c r="E1122" s="18" t="s">
        <v>20</v>
      </c>
      <c r="F1122" s="211">
        <v>-1.4</v>
      </c>
      <c r="H1122" s="33"/>
    </row>
    <row r="1123" spans="2:8" s="1" customFormat="1" ht="16.8" customHeight="1" x14ac:dyDescent="0.2">
      <c r="B1123" s="33"/>
      <c r="C1123" s="210" t="s">
        <v>20</v>
      </c>
      <c r="D1123" s="210" t="s">
        <v>2365</v>
      </c>
      <c r="E1123" s="18" t="s">
        <v>20</v>
      </c>
      <c r="F1123" s="211">
        <v>15.5</v>
      </c>
      <c r="H1123" s="33"/>
    </row>
    <row r="1124" spans="2:8" s="1" customFormat="1" ht="16.8" customHeight="1" x14ac:dyDescent="0.2">
      <c r="B1124" s="33"/>
      <c r="C1124" s="210" t="s">
        <v>20</v>
      </c>
      <c r="D1124" s="210" t="s">
        <v>2366</v>
      </c>
      <c r="E1124" s="18" t="s">
        <v>20</v>
      </c>
      <c r="F1124" s="211">
        <v>-1.4</v>
      </c>
      <c r="H1124" s="33"/>
    </row>
    <row r="1125" spans="2:8" s="1" customFormat="1" ht="16.8" customHeight="1" x14ac:dyDescent="0.2">
      <c r="B1125" s="33"/>
      <c r="C1125" s="210" t="s">
        <v>20</v>
      </c>
      <c r="D1125" s="210" t="s">
        <v>2367</v>
      </c>
      <c r="E1125" s="18" t="s">
        <v>20</v>
      </c>
      <c r="F1125" s="211">
        <v>19.22</v>
      </c>
      <c r="H1125" s="33"/>
    </row>
    <row r="1126" spans="2:8" s="1" customFormat="1" ht="16.8" customHeight="1" x14ac:dyDescent="0.2">
      <c r="B1126" s="33"/>
      <c r="C1126" s="210" t="s">
        <v>20</v>
      </c>
      <c r="D1126" s="210" t="s">
        <v>2338</v>
      </c>
      <c r="E1126" s="18" t="s">
        <v>20</v>
      </c>
      <c r="F1126" s="211">
        <v>-2.8</v>
      </c>
      <c r="H1126" s="33"/>
    </row>
    <row r="1127" spans="2:8" s="1" customFormat="1" ht="16.8" customHeight="1" x14ac:dyDescent="0.2">
      <c r="B1127" s="33"/>
      <c r="C1127" s="210" t="s">
        <v>20</v>
      </c>
      <c r="D1127" s="210" t="s">
        <v>2245</v>
      </c>
      <c r="E1127" s="18" t="s">
        <v>20</v>
      </c>
      <c r="F1127" s="211">
        <v>0</v>
      </c>
      <c r="H1127" s="33"/>
    </row>
    <row r="1128" spans="2:8" s="1" customFormat="1" ht="16.8" customHeight="1" x14ac:dyDescent="0.2">
      <c r="B1128" s="33"/>
      <c r="C1128" s="210" t="s">
        <v>20</v>
      </c>
      <c r="D1128" s="210" t="s">
        <v>2368</v>
      </c>
      <c r="E1128" s="18" t="s">
        <v>20</v>
      </c>
      <c r="F1128" s="211">
        <v>41.54</v>
      </c>
      <c r="H1128" s="33"/>
    </row>
    <row r="1129" spans="2:8" s="1" customFormat="1" ht="16.8" customHeight="1" x14ac:dyDescent="0.2">
      <c r="B1129" s="33"/>
      <c r="C1129" s="210" t="s">
        <v>20</v>
      </c>
      <c r="D1129" s="210" t="s">
        <v>2369</v>
      </c>
      <c r="E1129" s="18" t="s">
        <v>20</v>
      </c>
      <c r="F1129" s="211">
        <v>-7</v>
      </c>
      <c r="H1129" s="33"/>
    </row>
    <row r="1130" spans="2:8" s="1" customFormat="1" ht="16.8" customHeight="1" x14ac:dyDescent="0.2">
      <c r="B1130" s="33"/>
      <c r="C1130" s="210" t="s">
        <v>20</v>
      </c>
      <c r="D1130" s="210" t="s">
        <v>2370</v>
      </c>
      <c r="E1130" s="18" t="s">
        <v>20</v>
      </c>
      <c r="F1130" s="211">
        <v>-1.6</v>
      </c>
      <c r="H1130" s="33"/>
    </row>
    <row r="1131" spans="2:8" s="1" customFormat="1" ht="16.8" customHeight="1" x14ac:dyDescent="0.2">
      <c r="B1131" s="33"/>
      <c r="C1131" s="210" t="s">
        <v>20</v>
      </c>
      <c r="D1131" s="210" t="s">
        <v>2371</v>
      </c>
      <c r="E1131" s="18" t="s">
        <v>20</v>
      </c>
      <c r="F1131" s="211">
        <v>15.19</v>
      </c>
      <c r="H1131" s="33"/>
    </row>
    <row r="1132" spans="2:8" s="1" customFormat="1" ht="16.8" customHeight="1" x14ac:dyDescent="0.2">
      <c r="B1132" s="33"/>
      <c r="C1132" s="210" t="s">
        <v>20</v>
      </c>
      <c r="D1132" s="210" t="s">
        <v>2366</v>
      </c>
      <c r="E1132" s="18" t="s">
        <v>20</v>
      </c>
      <c r="F1132" s="211">
        <v>-1.4</v>
      </c>
      <c r="H1132" s="33"/>
    </row>
    <row r="1133" spans="2:8" s="1" customFormat="1" ht="16.8" customHeight="1" x14ac:dyDescent="0.2">
      <c r="B1133" s="33"/>
      <c r="C1133" s="210" t="s">
        <v>20</v>
      </c>
      <c r="D1133" s="210" t="s">
        <v>2372</v>
      </c>
      <c r="E1133" s="18" t="s">
        <v>20</v>
      </c>
      <c r="F1133" s="211">
        <v>13.33</v>
      </c>
      <c r="H1133" s="33"/>
    </row>
    <row r="1134" spans="2:8" s="1" customFormat="1" ht="16.8" customHeight="1" x14ac:dyDescent="0.2">
      <c r="B1134" s="33"/>
      <c r="C1134" s="210" t="s">
        <v>20</v>
      </c>
      <c r="D1134" s="210" t="s">
        <v>2366</v>
      </c>
      <c r="E1134" s="18" t="s">
        <v>20</v>
      </c>
      <c r="F1134" s="211">
        <v>-1.4</v>
      </c>
      <c r="H1134" s="33"/>
    </row>
    <row r="1135" spans="2:8" s="1" customFormat="1" ht="16.8" customHeight="1" x14ac:dyDescent="0.2">
      <c r="B1135" s="33"/>
      <c r="C1135" s="210" t="s">
        <v>20</v>
      </c>
      <c r="D1135" s="210" t="s">
        <v>2373</v>
      </c>
      <c r="E1135" s="18" t="s">
        <v>20</v>
      </c>
      <c r="F1135" s="211">
        <v>13.64</v>
      </c>
      <c r="H1135" s="33"/>
    </row>
    <row r="1136" spans="2:8" s="1" customFormat="1" ht="16.8" customHeight="1" x14ac:dyDescent="0.2">
      <c r="B1136" s="33"/>
      <c r="C1136" s="210" t="s">
        <v>20</v>
      </c>
      <c r="D1136" s="210" t="s">
        <v>2366</v>
      </c>
      <c r="E1136" s="18" t="s">
        <v>20</v>
      </c>
      <c r="F1136" s="211">
        <v>-1.4</v>
      </c>
      <c r="H1136" s="33"/>
    </row>
    <row r="1137" spans="2:8" s="1" customFormat="1" ht="16.8" customHeight="1" x14ac:dyDescent="0.2">
      <c r="B1137" s="33"/>
      <c r="C1137" s="210" t="s">
        <v>20</v>
      </c>
      <c r="D1137" s="210" t="s">
        <v>2374</v>
      </c>
      <c r="E1137" s="18" t="s">
        <v>20</v>
      </c>
      <c r="F1137" s="211">
        <v>0</v>
      </c>
      <c r="H1137" s="33"/>
    </row>
    <row r="1138" spans="2:8" s="1" customFormat="1" ht="16.8" customHeight="1" x14ac:dyDescent="0.2">
      <c r="B1138" s="33"/>
      <c r="C1138" s="210" t="s">
        <v>20</v>
      </c>
      <c r="D1138" s="210" t="s">
        <v>2375</v>
      </c>
      <c r="E1138" s="18" t="s">
        <v>20</v>
      </c>
      <c r="F1138" s="211">
        <v>9.1080000000000005</v>
      </c>
      <c r="H1138" s="33"/>
    </row>
    <row r="1139" spans="2:8" s="1" customFormat="1" ht="16.8" customHeight="1" x14ac:dyDescent="0.2">
      <c r="B1139" s="33"/>
      <c r="C1139" s="210" t="s">
        <v>20</v>
      </c>
      <c r="D1139" s="210" t="s">
        <v>2376</v>
      </c>
      <c r="E1139" s="18" t="s">
        <v>20</v>
      </c>
      <c r="F1139" s="211">
        <v>0</v>
      </c>
      <c r="H1139" s="33"/>
    </row>
    <row r="1140" spans="2:8" s="1" customFormat="1" ht="16.8" customHeight="1" x14ac:dyDescent="0.2">
      <c r="B1140" s="33"/>
      <c r="C1140" s="210" t="s">
        <v>20</v>
      </c>
      <c r="D1140" s="210" t="s">
        <v>2377</v>
      </c>
      <c r="E1140" s="18" t="s">
        <v>20</v>
      </c>
      <c r="F1140" s="211">
        <v>-38.381</v>
      </c>
      <c r="H1140" s="33"/>
    </row>
    <row r="1141" spans="2:8" s="1" customFormat="1" ht="16.8" customHeight="1" x14ac:dyDescent="0.2">
      <c r="B1141" s="33"/>
      <c r="C1141" s="210" t="s">
        <v>1322</v>
      </c>
      <c r="D1141" s="210" t="s">
        <v>335</v>
      </c>
      <c r="E1141" s="18" t="s">
        <v>20</v>
      </c>
      <c r="F1141" s="211">
        <v>342.21</v>
      </c>
      <c r="H1141" s="33"/>
    </row>
    <row r="1142" spans="2:8" s="1" customFormat="1" ht="16.8" customHeight="1" x14ac:dyDescent="0.2">
      <c r="B1142" s="33"/>
      <c r="C1142" s="212" t="s">
        <v>8903</v>
      </c>
      <c r="H1142" s="33"/>
    </row>
    <row r="1143" spans="2:8" s="1" customFormat="1" ht="16.8" customHeight="1" x14ac:dyDescent="0.2">
      <c r="B1143" s="33"/>
      <c r="C1143" s="210" t="s">
        <v>2331</v>
      </c>
      <c r="D1143" s="210" t="s">
        <v>9026</v>
      </c>
      <c r="E1143" s="18" t="s">
        <v>234</v>
      </c>
      <c r="F1143" s="211">
        <v>342.21</v>
      </c>
      <c r="H1143" s="33"/>
    </row>
    <row r="1144" spans="2:8" s="1" customFormat="1" ht="16.8" customHeight="1" x14ac:dyDescent="0.2">
      <c r="B1144" s="33"/>
      <c r="C1144" s="210" t="s">
        <v>3876</v>
      </c>
      <c r="D1144" s="210" t="s">
        <v>8952</v>
      </c>
      <c r="E1144" s="18" t="s">
        <v>234</v>
      </c>
      <c r="F1144" s="211">
        <v>832.505</v>
      </c>
      <c r="H1144" s="33"/>
    </row>
    <row r="1145" spans="2:8" s="1" customFormat="1" ht="16.8" customHeight="1" x14ac:dyDescent="0.2">
      <c r="B1145" s="33"/>
      <c r="C1145" s="206" t="s">
        <v>1324</v>
      </c>
      <c r="D1145" s="207" t="s">
        <v>20</v>
      </c>
      <c r="E1145" s="208" t="s">
        <v>20</v>
      </c>
      <c r="F1145" s="209">
        <v>52.747</v>
      </c>
      <c r="H1145" s="33"/>
    </row>
    <row r="1146" spans="2:8" s="1" customFormat="1" ht="16.8" customHeight="1" x14ac:dyDescent="0.2">
      <c r="B1146" s="33"/>
      <c r="C1146" s="210" t="s">
        <v>20</v>
      </c>
      <c r="D1146" s="210" t="s">
        <v>20</v>
      </c>
      <c r="E1146" s="18" t="s">
        <v>20</v>
      </c>
      <c r="F1146" s="211">
        <v>0</v>
      </c>
      <c r="H1146" s="33"/>
    </row>
    <row r="1147" spans="2:8" s="1" customFormat="1" ht="16.8" customHeight="1" x14ac:dyDescent="0.2">
      <c r="B1147" s="33"/>
      <c r="C1147" s="210" t="s">
        <v>20</v>
      </c>
      <c r="D1147" s="210" t="s">
        <v>3719</v>
      </c>
      <c r="E1147" s="18" t="s">
        <v>20</v>
      </c>
      <c r="F1147" s="211">
        <v>0</v>
      </c>
      <c r="H1147" s="33"/>
    </row>
    <row r="1148" spans="2:8" s="1" customFormat="1" ht="16.8" customHeight="1" x14ac:dyDescent="0.2">
      <c r="B1148" s="33"/>
      <c r="C1148" s="210" t="s">
        <v>20</v>
      </c>
      <c r="D1148" s="210" t="s">
        <v>833</v>
      </c>
      <c r="E1148" s="18" t="s">
        <v>20</v>
      </c>
      <c r="F1148" s="211">
        <v>0</v>
      </c>
      <c r="H1148" s="33"/>
    </row>
    <row r="1149" spans="2:8" s="1" customFormat="1" ht="16.8" customHeight="1" x14ac:dyDescent="0.2">
      <c r="B1149" s="33"/>
      <c r="C1149" s="210" t="s">
        <v>20</v>
      </c>
      <c r="D1149" s="210" t="s">
        <v>3720</v>
      </c>
      <c r="E1149" s="18" t="s">
        <v>20</v>
      </c>
      <c r="F1149" s="211">
        <v>13.68</v>
      </c>
      <c r="H1149" s="33"/>
    </row>
    <row r="1150" spans="2:8" s="1" customFormat="1" ht="16.8" customHeight="1" x14ac:dyDescent="0.2">
      <c r="B1150" s="33"/>
      <c r="C1150" s="210" t="s">
        <v>20</v>
      </c>
      <c r="D1150" s="210" t="s">
        <v>3721</v>
      </c>
      <c r="E1150" s="18" t="s">
        <v>20</v>
      </c>
      <c r="F1150" s="211">
        <v>1.8</v>
      </c>
      <c r="H1150" s="33"/>
    </row>
    <row r="1151" spans="2:8" s="1" customFormat="1" ht="16.8" customHeight="1" x14ac:dyDescent="0.2">
      <c r="B1151" s="33"/>
      <c r="C1151" s="210" t="s">
        <v>20</v>
      </c>
      <c r="D1151" s="210" t="s">
        <v>854</v>
      </c>
      <c r="E1151" s="18" t="s">
        <v>20</v>
      </c>
      <c r="F1151" s="211">
        <v>-0.84</v>
      </c>
      <c r="H1151" s="33"/>
    </row>
    <row r="1152" spans="2:8" s="1" customFormat="1" ht="16.8" customHeight="1" x14ac:dyDescent="0.2">
      <c r="B1152" s="33"/>
      <c r="C1152" s="210" t="s">
        <v>20</v>
      </c>
      <c r="D1152" s="210" t="s">
        <v>2243</v>
      </c>
      <c r="E1152" s="18" t="s">
        <v>20</v>
      </c>
      <c r="F1152" s="211">
        <v>0</v>
      </c>
      <c r="H1152" s="33"/>
    </row>
    <row r="1153" spans="2:8" s="1" customFormat="1" ht="16.8" customHeight="1" x14ac:dyDescent="0.2">
      <c r="B1153" s="33"/>
      <c r="C1153" s="210" t="s">
        <v>20</v>
      </c>
      <c r="D1153" s="210" t="s">
        <v>856</v>
      </c>
      <c r="E1153" s="18" t="s">
        <v>20</v>
      </c>
      <c r="F1153" s="211">
        <v>5.0170000000000003</v>
      </c>
      <c r="H1153" s="33"/>
    </row>
    <row r="1154" spans="2:8" s="1" customFormat="1" ht="16.8" customHeight="1" x14ac:dyDescent="0.2">
      <c r="B1154" s="33"/>
      <c r="C1154" s="210" t="s">
        <v>20</v>
      </c>
      <c r="D1154" s="210" t="s">
        <v>3722</v>
      </c>
      <c r="E1154" s="18" t="s">
        <v>20</v>
      </c>
      <c r="F1154" s="211">
        <v>1.7250000000000001</v>
      </c>
      <c r="H1154" s="33"/>
    </row>
    <row r="1155" spans="2:8" s="1" customFormat="1" ht="16.8" customHeight="1" x14ac:dyDescent="0.2">
      <c r="B1155" s="33"/>
      <c r="C1155" s="210" t="s">
        <v>20</v>
      </c>
      <c r="D1155" s="210" t="s">
        <v>3723</v>
      </c>
      <c r="E1155" s="18" t="s">
        <v>20</v>
      </c>
      <c r="F1155" s="211">
        <v>1.0880000000000001</v>
      </c>
      <c r="H1155" s="33"/>
    </row>
    <row r="1156" spans="2:8" s="1" customFormat="1" ht="16.8" customHeight="1" x14ac:dyDescent="0.2">
      <c r="B1156" s="33"/>
      <c r="C1156" s="210" t="s">
        <v>20</v>
      </c>
      <c r="D1156" s="210" t="s">
        <v>3724</v>
      </c>
      <c r="E1156" s="18" t="s">
        <v>20</v>
      </c>
      <c r="F1156" s="211">
        <v>5.52</v>
      </c>
      <c r="H1156" s="33"/>
    </row>
    <row r="1157" spans="2:8" s="1" customFormat="1" ht="16.8" customHeight="1" x14ac:dyDescent="0.2">
      <c r="B1157" s="33"/>
      <c r="C1157" s="210" t="s">
        <v>20</v>
      </c>
      <c r="D1157" s="210" t="s">
        <v>854</v>
      </c>
      <c r="E1157" s="18" t="s">
        <v>20</v>
      </c>
      <c r="F1157" s="211">
        <v>-0.84</v>
      </c>
      <c r="H1157" s="33"/>
    </row>
    <row r="1158" spans="2:8" s="1" customFormat="1" ht="16.8" customHeight="1" x14ac:dyDescent="0.2">
      <c r="B1158" s="33"/>
      <c r="C1158" s="210" t="s">
        <v>20</v>
      </c>
      <c r="D1158" s="210" t="s">
        <v>3725</v>
      </c>
      <c r="E1158" s="18" t="s">
        <v>20</v>
      </c>
      <c r="F1158" s="211">
        <v>6.2949999999999999</v>
      </c>
      <c r="H1158" s="33"/>
    </row>
    <row r="1159" spans="2:8" s="1" customFormat="1" ht="16.8" customHeight="1" x14ac:dyDescent="0.2">
      <c r="B1159" s="33"/>
      <c r="C1159" s="210" t="s">
        <v>20</v>
      </c>
      <c r="D1159" s="210" t="s">
        <v>854</v>
      </c>
      <c r="E1159" s="18" t="s">
        <v>20</v>
      </c>
      <c r="F1159" s="211">
        <v>-0.84</v>
      </c>
      <c r="H1159" s="33"/>
    </row>
    <row r="1160" spans="2:8" s="1" customFormat="1" ht="16.8" customHeight="1" x14ac:dyDescent="0.2">
      <c r="B1160" s="33"/>
      <c r="C1160" s="210" t="s">
        <v>20</v>
      </c>
      <c r="D1160" s="210" t="s">
        <v>2245</v>
      </c>
      <c r="E1160" s="18" t="s">
        <v>20</v>
      </c>
      <c r="F1160" s="211">
        <v>0</v>
      </c>
      <c r="H1160" s="33"/>
    </row>
    <row r="1161" spans="2:8" s="1" customFormat="1" ht="16.8" customHeight="1" x14ac:dyDescent="0.2">
      <c r="B1161" s="33"/>
      <c r="C1161" s="210" t="s">
        <v>20</v>
      </c>
      <c r="D1161" s="210" t="s">
        <v>3726</v>
      </c>
      <c r="E1161" s="18" t="s">
        <v>20</v>
      </c>
      <c r="F1161" s="211">
        <v>4.5419999999999998</v>
      </c>
      <c r="H1161" s="33"/>
    </row>
    <row r="1162" spans="2:8" s="1" customFormat="1" ht="16.8" customHeight="1" x14ac:dyDescent="0.2">
      <c r="B1162" s="33"/>
      <c r="C1162" s="210" t="s">
        <v>20</v>
      </c>
      <c r="D1162" s="210" t="s">
        <v>3727</v>
      </c>
      <c r="E1162" s="18" t="s">
        <v>20</v>
      </c>
      <c r="F1162" s="211">
        <v>5.4</v>
      </c>
      <c r="H1162" s="33"/>
    </row>
    <row r="1163" spans="2:8" s="1" customFormat="1" ht="16.8" customHeight="1" x14ac:dyDescent="0.2">
      <c r="B1163" s="33"/>
      <c r="C1163" s="210" t="s">
        <v>20</v>
      </c>
      <c r="D1163" s="210" t="s">
        <v>3728</v>
      </c>
      <c r="E1163" s="18" t="s">
        <v>20</v>
      </c>
      <c r="F1163" s="211">
        <v>4.8</v>
      </c>
      <c r="H1163" s="33"/>
    </row>
    <row r="1164" spans="2:8" s="1" customFormat="1" ht="16.8" customHeight="1" x14ac:dyDescent="0.2">
      <c r="B1164" s="33"/>
      <c r="C1164" s="210" t="s">
        <v>20</v>
      </c>
      <c r="D1164" s="210" t="s">
        <v>3729</v>
      </c>
      <c r="E1164" s="18" t="s">
        <v>20</v>
      </c>
      <c r="F1164" s="211">
        <v>4.92</v>
      </c>
      <c r="H1164" s="33"/>
    </row>
    <row r="1165" spans="2:8" s="1" customFormat="1" ht="16.8" customHeight="1" x14ac:dyDescent="0.2">
      <c r="B1165" s="33"/>
      <c r="C1165" s="210" t="s">
        <v>20</v>
      </c>
      <c r="D1165" s="210" t="s">
        <v>3730</v>
      </c>
      <c r="E1165" s="18" t="s">
        <v>20</v>
      </c>
      <c r="F1165" s="211">
        <v>-2.52</v>
      </c>
      <c r="H1165" s="33"/>
    </row>
    <row r="1166" spans="2:8" s="1" customFormat="1" ht="16.8" customHeight="1" x14ac:dyDescent="0.2">
      <c r="B1166" s="33"/>
      <c r="C1166" s="210" t="s">
        <v>20</v>
      </c>
      <c r="D1166" s="210" t="s">
        <v>860</v>
      </c>
      <c r="E1166" s="18" t="s">
        <v>20</v>
      </c>
      <c r="F1166" s="211">
        <v>0</v>
      </c>
      <c r="H1166" s="33"/>
    </row>
    <row r="1167" spans="2:8" s="1" customFormat="1" ht="16.8" customHeight="1" x14ac:dyDescent="0.2">
      <c r="B1167" s="33"/>
      <c r="C1167" s="210" t="s">
        <v>20</v>
      </c>
      <c r="D1167" s="210" t="s">
        <v>2786</v>
      </c>
      <c r="E1167" s="18" t="s">
        <v>20</v>
      </c>
      <c r="F1167" s="211">
        <v>3</v>
      </c>
      <c r="H1167" s="33"/>
    </row>
    <row r="1168" spans="2:8" s="1" customFormat="1" ht="16.8" customHeight="1" x14ac:dyDescent="0.2">
      <c r="B1168" s="33"/>
      <c r="C1168" s="210" t="s">
        <v>1324</v>
      </c>
      <c r="D1168" s="210" t="s">
        <v>335</v>
      </c>
      <c r="E1168" s="18" t="s">
        <v>20</v>
      </c>
      <c r="F1168" s="211">
        <v>52.747</v>
      </c>
      <c r="H1168" s="33"/>
    </row>
    <row r="1169" spans="2:8" s="1" customFormat="1" ht="16.8" customHeight="1" x14ac:dyDescent="0.2">
      <c r="B1169" s="33"/>
      <c r="C1169" s="212" t="s">
        <v>8903</v>
      </c>
      <c r="H1169" s="33"/>
    </row>
    <row r="1170" spans="2:8" s="1" customFormat="1" ht="16.8" customHeight="1" x14ac:dyDescent="0.2">
      <c r="B1170" s="33"/>
      <c r="C1170" s="210" t="s">
        <v>3713</v>
      </c>
      <c r="D1170" s="210" t="s">
        <v>8942</v>
      </c>
      <c r="E1170" s="18" t="s">
        <v>234</v>
      </c>
      <c r="F1170" s="211">
        <v>82.045000000000002</v>
      </c>
      <c r="H1170" s="33"/>
    </row>
    <row r="1171" spans="2:8" s="1" customFormat="1" ht="16.8" customHeight="1" x14ac:dyDescent="0.2">
      <c r="B1171" s="33"/>
      <c r="C1171" s="210" t="s">
        <v>2261</v>
      </c>
      <c r="D1171" s="210" t="s">
        <v>9014</v>
      </c>
      <c r="E1171" s="18" t="s">
        <v>234</v>
      </c>
      <c r="F1171" s="211">
        <v>296.92399999999998</v>
      </c>
      <c r="H1171" s="33"/>
    </row>
    <row r="1172" spans="2:8" s="1" customFormat="1" ht="16.8" customHeight="1" x14ac:dyDescent="0.2">
      <c r="B1172" s="33"/>
      <c r="C1172" s="210" t="s">
        <v>2294</v>
      </c>
      <c r="D1172" s="210" t="s">
        <v>9027</v>
      </c>
      <c r="E1172" s="18" t="s">
        <v>234</v>
      </c>
      <c r="F1172" s="211">
        <v>52.747</v>
      </c>
      <c r="H1172" s="33"/>
    </row>
    <row r="1173" spans="2:8" s="1" customFormat="1" ht="16.8" customHeight="1" x14ac:dyDescent="0.2">
      <c r="B1173" s="33"/>
      <c r="C1173" s="210" t="s">
        <v>2325</v>
      </c>
      <c r="D1173" s="210" t="s">
        <v>9028</v>
      </c>
      <c r="E1173" s="18" t="s">
        <v>234</v>
      </c>
      <c r="F1173" s="211">
        <v>105.494</v>
      </c>
      <c r="H1173" s="33"/>
    </row>
    <row r="1174" spans="2:8" s="1" customFormat="1" ht="16.8" customHeight="1" x14ac:dyDescent="0.2">
      <c r="B1174" s="33"/>
      <c r="C1174" s="206" t="s">
        <v>1326</v>
      </c>
      <c r="D1174" s="207" t="s">
        <v>20</v>
      </c>
      <c r="E1174" s="208" t="s">
        <v>20</v>
      </c>
      <c r="F1174" s="209">
        <v>87.78</v>
      </c>
      <c r="H1174" s="33"/>
    </row>
    <row r="1175" spans="2:8" s="1" customFormat="1" ht="16.8" customHeight="1" x14ac:dyDescent="0.2">
      <c r="B1175" s="33"/>
      <c r="C1175" s="210" t="s">
        <v>20</v>
      </c>
      <c r="D1175" s="210" t="s">
        <v>1886</v>
      </c>
      <c r="E1175" s="18" t="s">
        <v>20</v>
      </c>
      <c r="F1175" s="211">
        <v>0</v>
      </c>
      <c r="H1175" s="33"/>
    </row>
    <row r="1176" spans="2:8" s="1" customFormat="1" ht="16.8" customHeight="1" x14ac:dyDescent="0.2">
      <c r="B1176" s="33"/>
      <c r="C1176" s="210" t="s">
        <v>20</v>
      </c>
      <c r="D1176" s="210" t="s">
        <v>605</v>
      </c>
      <c r="E1176" s="18" t="s">
        <v>20</v>
      </c>
      <c r="F1176" s="211">
        <v>0</v>
      </c>
      <c r="H1176" s="33"/>
    </row>
    <row r="1177" spans="2:8" s="1" customFormat="1" ht="16.8" customHeight="1" x14ac:dyDescent="0.2">
      <c r="B1177" s="33"/>
      <c r="C1177" s="210" t="s">
        <v>20</v>
      </c>
      <c r="D1177" s="210" t="s">
        <v>1887</v>
      </c>
      <c r="E1177" s="18" t="s">
        <v>20</v>
      </c>
      <c r="F1177" s="211">
        <v>22.4</v>
      </c>
      <c r="H1177" s="33"/>
    </row>
    <row r="1178" spans="2:8" s="1" customFormat="1" ht="16.8" customHeight="1" x14ac:dyDescent="0.2">
      <c r="B1178" s="33"/>
      <c r="C1178" s="210" t="s">
        <v>20</v>
      </c>
      <c r="D1178" s="210" t="s">
        <v>1888</v>
      </c>
      <c r="E1178" s="18" t="s">
        <v>20</v>
      </c>
      <c r="F1178" s="211">
        <v>14.08</v>
      </c>
      <c r="H1178" s="33"/>
    </row>
    <row r="1179" spans="2:8" s="1" customFormat="1" ht="16.8" customHeight="1" x14ac:dyDescent="0.2">
      <c r="B1179" s="33"/>
      <c r="C1179" s="210" t="s">
        <v>20</v>
      </c>
      <c r="D1179" s="210" t="s">
        <v>1889</v>
      </c>
      <c r="E1179" s="18" t="s">
        <v>20</v>
      </c>
      <c r="F1179" s="211">
        <v>3.52</v>
      </c>
      <c r="H1179" s="33"/>
    </row>
    <row r="1180" spans="2:8" s="1" customFormat="1" ht="16.8" customHeight="1" x14ac:dyDescent="0.2">
      <c r="B1180" s="33"/>
      <c r="C1180" s="210" t="s">
        <v>20</v>
      </c>
      <c r="D1180" s="210" t="s">
        <v>1890</v>
      </c>
      <c r="E1180" s="18" t="s">
        <v>20</v>
      </c>
      <c r="F1180" s="211">
        <v>-1.89</v>
      </c>
      <c r="H1180" s="33"/>
    </row>
    <row r="1181" spans="2:8" s="1" customFormat="1" ht="16.8" customHeight="1" x14ac:dyDescent="0.2">
      <c r="B1181" s="33"/>
      <c r="C1181" s="210" t="s">
        <v>20</v>
      </c>
      <c r="D1181" s="210" t="s">
        <v>611</v>
      </c>
      <c r="E1181" s="18" t="s">
        <v>20</v>
      </c>
      <c r="F1181" s="211">
        <v>0</v>
      </c>
      <c r="H1181" s="33"/>
    </row>
    <row r="1182" spans="2:8" s="1" customFormat="1" ht="16.8" customHeight="1" x14ac:dyDescent="0.2">
      <c r="B1182" s="33"/>
      <c r="C1182" s="210" t="s">
        <v>20</v>
      </c>
      <c r="D1182" s="210" t="s">
        <v>1891</v>
      </c>
      <c r="E1182" s="18" t="s">
        <v>20</v>
      </c>
      <c r="F1182" s="211">
        <v>16.350000000000001</v>
      </c>
      <c r="H1182" s="33"/>
    </row>
    <row r="1183" spans="2:8" s="1" customFormat="1" ht="16.8" customHeight="1" x14ac:dyDescent="0.2">
      <c r="B1183" s="33"/>
      <c r="C1183" s="210" t="s">
        <v>20</v>
      </c>
      <c r="D1183" s="210" t="s">
        <v>613</v>
      </c>
      <c r="E1183" s="18" t="s">
        <v>20</v>
      </c>
      <c r="F1183" s="211">
        <v>0</v>
      </c>
      <c r="H1183" s="33"/>
    </row>
    <row r="1184" spans="2:8" s="1" customFormat="1" ht="16.8" customHeight="1" x14ac:dyDescent="0.2">
      <c r="B1184" s="33"/>
      <c r="C1184" s="210" t="s">
        <v>20</v>
      </c>
      <c r="D1184" s="210" t="s">
        <v>1892</v>
      </c>
      <c r="E1184" s="18" t="s">
        <v>20</v>
      </c>
      <c r="F1184" s="211">
        <v>33.32</v>
      </c>
      <c r="H1184" s="33"/>
    </row>
    <row r="1185" spans="2:8" s="1" customFormat="1" ht="16.8" customHeight="1" x14ac:dyDescent="0.2">
      <c r="B1185" s="33"/>
      <c r="C1185" s="210" t="s">
        <v>1326</v>
      </c>
      <c r="D1185" s="210" t="s">
        <v>335</v>
      </c>
      <c r="E1185" s="18" t="s">
        <v>20</v>
      </c>
      <c r="F1185" s="211">
        <v>87.78</v>
      </c>
      <c r="H1185" s="33"/>
    </row>
    <row r="1186" spans="2:8" s="1" customFormat="1" ht="16.8" customHeight="1" x14ac:dyDescent="0.2">
      <c r="B1186" s="33"/>
      <c r="C1186" s="212" t="s">
        <v>8903</v>
      </c>
      <c r="H1186" s="33"/>
    </row>
    <row r="1187" spans="2:8" s="1" customFormat="1" ht="16.8" customHeight="1" x14ac:dyDescent="0.2">
      <c r="B1187" s="33"/>
      <c r="C1187" s="210" t="s">
        <v>1882</v>
      </c>
      <c r="D1187" s="210" t="s">
        <v>9029</v>
      </c>
      <c r="E1187" s="18" t="s">
        <v>234</v>
      </c>
      <c r="F1187" s="211">
        <v>125.86</v>
      </c>
      <c r="H1187" s="33"/>
    </row>
    <row r="1188" spans="2:8" s="1" customFormat="1" ht="16.8" customHeight="1" x14ac:dyDescent="0.2">
      <c r="B1188" s="33"/>
      <c r="C1188" s="210" t="s">
        <v>3914</v>
      </c>
      <c r="D1188" s="210" t="s">
        <v>8954</v>
      </c>
      <c r="E1188" s="18" t="s">
        <v>234</v>
      </c>
      <c r="F1188" s="211">
        <v>921.19899999999996</v>
      </c>
      <c r="H1188" s="33"/>
    </row>
    <row r="1189" spans="2:8" s="1" customFormat="1" ht="16.8" customHeight="1" x14ac:dyDescent="0.2">
      <c r="B1189" s="33"/>
      <c r="C1189" s="206" t="s">
        <v>1328</v>
      </c>
      <c r="D1189" s="207" t="s">
        <v>20</v>
      </c>
      <c r="E1189" s="208" t="s">
        <v>20</v>
      </c>
      <c r="F1189" s="209">
        <v>38.4</v>
      </c>
      <c r="H1189" s="33"/>
    </row>
    <row r="1190" spans="2:8" s="1" customFormat="1" ht="16.8" customHeight="1" x14ac:dyDescent="0.2">
      <c r="B1190" s="33"/>
      <c r="C1190" s="210" t="s">
        <v>20</v>
      </c>
      <c r="D1190" s="210" t="s">
        <v>1893</v>
      </c>
      <c r="E1190" s="18" t="s">
        <v>20</v>
      </c>
      <c r="F1190" s="211">
        <v>0</v>
      </c>
      <c r="H1190" s="33"/>
    </row>
    <row r="1191" spans="2:8" s="1" customFormat="1" ht="16.8" customHeight="1" x14ac:dyDescent="0.2">
      <c r="B1191" s="33"/>
      <c r="C1191" s="210" t="s">
        <v>20</v>
      </c>
      <c r="D1191" s="210" t="s">
        <v>1371</v>
      </c>
      <c r="E1191" s="18" t="s">
        <v>20</v>
      </c>
      <c r="F1191" s="211">
        <v>0</v>
      </c>
      <c r="H1191" s="33"/>
    </row>
    <row r="1192" spans="2:8" s="1" customFormat="1" ht="16.8" customHeight="1" x14ac:dyDescent="0.2">
      <c r="B1192" s="33"/>
      <c r="C1192" s="210" t="s">
        <v>20</v>
      </c>
      <c r="D1192" s="210" t="s">
        <v>2959</v>
      </c>
      <c r="E1192" s="18" t="s">
        <v>20</v>
      </c>
      <c r="F1192" s="211">
        <v>38.4</v>
      </c>
      <c r="H1192" s="33"/>
    </row>
    <row r="1193" spans="2:8" s="1" customFormat="1" ht="16.8" customHeight="1" x14ac:dyDescent="0.2">
      <c r="B1193" s="33"/>
      <c r="C1193" s="210" t="s">
        <v>1328</v>
      </c>
      <c r="D1193" s="210" t="s">
        <v>335</v>
      </c>
      <c r="E1193" s="18" t="s">
        <v>20</v>
      </c>
      <c r="F1193" s="211">
        <v>38.4</v>
      </c>
      <c r="H1193" s="33"/>
    </row>
    <row r="1194" spans="2:8" s="1" customFormat="1" ht="16.8" customHeight="1" x14ac:dyDescent="0.2">
      <c r="B1194" s="33"/>
      <c r="C1194" s="212" t="s">
        <v>8903</v>
      </c>
      <c r="H1194" s="33"/>
    </row>
    <row r="1195" spans="2:8" s="1" customFormat="1" ht="16.8" customHeight="1" x14ac:dyDescent="0.2">
      <c r="B1195" s="33"/>
      <c r="C1195" s="210" t="s">
        <v>2955</v>
      </c>
      <c r="D1195" s="210" t="s">
        <v>9030</v>
      </c>
      <c r="E1195" s="18" t="s">
        <v>234</v>
      </c>
      <c r="F1195" s="211">
        <v>38.4</v>
      </c>
      <c r="H1195" s="33"/>
    </row>
    <row r="1196" spans="2:8" s="1" customFormat="1" ht="16.8" customHeight="1" x14ac:dyDescent="0.2">
      <c r="B1196" s="33"/>
      <c r="C1196" s="210" t="s">
        <v>2980</v>
      </c>
      <c r="D1196" s="210" t="s">
        <v>9031</v>
      </c>
      <c r="E1196" s="18" t="s">
        <v>234</v>
      </c>
      <c r="F1196" s="211">
        <v>38.4</v>
      </c>
      <c r="H1196" s="33"/>
    </row>
    <row r="1197" spans="2:8" s="1" customFormat="1" ht="16.8" customHeight="1" x14ac:dyDescent="0.2">
      <c r="B1197" s="33"/>
      <c r="C1197" s="210" t="s">
        <v>3914</v>
      </c>
      <c r="D1197" s="210" t="s">
        <v>8954</v>
      </c>
      <c r="E1197" s="18" t="s">
        <v>234</v>
      </c>
      <c r="F1197" s="211">
        <v>921.19899999999996</v>
      </c>
      <c r="H1197" s="33"/>
    </row>
    <row r="1198" spans="2:8" s="1" customFormat="1" ht="16.8" customHeight="1" x14ac:dyDescent="0.2">
      <c r="B1198" s="33"/>
      <c r="C1198" s="210" t="s">
        <v>2961</v>
      </c>
      <c r="D1198" s="210" t="s">
        <v>9032</v>
      </c>
      <c r="E1198" s="18" t="s">
        <v>234</v>
      </c>
      <c r="F1198" s="211">
        <v>38.4</v>
      </c>
      <c r="H1198" s="33"/>
    </row>
    <row r="1199" spans="2:8" s="1" customFormat="1" ht="16.8" customHeight="1" x14ac:dyDescent="0.2">
      <c r="B1199" s="33"/>
      <c r="C1199" s="210" t="s">
        <v>2966</v>
      </c>
      <c r="D1199" s="210" t="s">
        <v>9033</v>
      </c>
      <c r="E1199" s="18" t="s">
        <v>234</v>
      </c>
      <c r="F1199" s="211">
        <v>53.76</v>
      </c>
      <c r="H1199" s="33"/>
    </row>
    <row r="1200" spans="2:8" s="1" customFormat="1" ht="16.8" customHeight="1" x14ac:dyDescent="0.2">
      <c r="B1200" s="33"/>
      <c r="C1200" s="210" t="s">
        <v>2973</v>
      </c>
      <c r="D1200" s="210" t="s">
        <v>9034</v>
      </c>
      <c r="E1200" s="18" t="s">
        <v>487</v>
      </c>
      <c r="F1200" s="211">
        <v>231</v>
      </c>
      <c r="H1200" s="33"/>
    </row>
    <row r="1201" spans="2:8" s="1" customFormat="1" ht="16.8" customHeight="1" x14ac:dyDescent="0.2">
      <c r="B1201" s="33"/>
      <c r="C1201" s="206" t="s">
        <v>1330</v>
      </c>
      <c r="D1201" s="207" t="s">
        <v>20</v>
      </c>
      <c r="E1201" s="208" t="s">
        <v>20</v>
      </c>
      <c r="F1201" s="209">
        <v>78.3</v>
      </c>
      <c r="H1201" s="33"/>
    </row>
    <row r="1202" spans="2:8" s="1" customFormat="1" ht="16.8" customHeight="1" x14ac:dyDescent="0.2">
      <c r="B1202" s="33"/>
      <c r="C1202" s="210" t="s">
        <v>20</v>
      </c>
      <c r="D1202" s="210" t="s">
        <v>3198</v>
      </c>
      <c r="E1202" s="18" t="s">
        <v>20</v>
      </c>
      <c r="F1202" s="211">
        <v>0</v>
      </c>
      <c r="H1202" s="33"/>
    </row>
    <row r="1203" spans="2:8" s="1" customFormat="1" ht="16.8" customHeight="1" x14ac:dyDescent="0.2">
      <c r="B1203" s="33"/>
      <c r="C1203" s="210" t="s">
        <v>20</v>
      </c>
      <c r="D1203" s="210" t="s">
        <v>3168</v>
      </c>
      <c r="E1203" s="18" t="s">
        <v>20</v>
      </c>
      <c r="F1203" s="211">
        <v>0</v>
      </c>
      <c r="H1203" s="33"/>
    </row>
    <row r="1204" spans="2:8" s="1" customFormat="1" ht="16.8" customHeight="1" x14ac:dyDescent="0.2">
      <c r="B1204" s="33"/>
      <c r="C1204" s="210" t="s">
        <v>20</v>
      </c>
      <c r="D1204" s="210" t="s">
        <v>3205</v>
      </c>
      <c r="E1204" s="18" t="s">
        <v>20</v>
      </c>
      <c r="F1204" s="211">
        <v>0</v>
      </c>
      <c r="H1204" s="33"/>
    </row>
    <row r="1205" spans="2:8" s="1" customFormat="1" ht="16.8" customHeight="1" x14ac:dyDescent="0.2">
      <c r="B1205" s="33"/>
      <c r="C1205" s="210" t="s">
        <v>20</v>
      </c>
      <c r="D1205" s="210" t="s">
        <v>3206</v>
      </c>
      <c r="E1205" s="18" t="s">
        <v>20</v>
      </c>
      <c r="F1205" s="211">
        <v>43.2</v>
      </c>
      <c r="H1205" s="33"/>
    </row>
    <row r="1206" spans="2:8" s="1" customFormat="1" ht="16.8" customHeight="1" x14ac:dyDescent="0.2">
      <c r="B1206" s="33"/>
      <c r="C1206" s="210" t="s">
        <v>20</v>
      </c>
      <c r="D1206" s="210" t="s">
        <v>3207</v>
      </c>
      <c r="E1206" s="18" t="s">
        <v>20</v>
      </c>
      <c r="F1206" s="211">
        <v>0</v>
      </c>
      <c r="H1206" s="33"/>
    </row>
    <row r="1207" spans="2:8" s="1" customFormat="1" ht="16.8" customHeight="1" x14ac:dyDescent="0.2">
      <c r="B1207" s="33"/>
      <c r="C1207" s="210" t="s">
        <v>20</v>
      </c>
      <c r="D1207" s="210" t="s">
        <v>3208</v>
      </c>
      <c r="E1207" s="18" t="s">
        <v>20</v>
      </c>
      <c r="F1207" s="211">
        <v>35.1</v>
      </c>
      <c r="H1207" s="33"/>
    </row>
    <row r="1208" spans="2:8" s="1" customFormat="1" ht="16.8" customHeight="1" x14ac:dyDescent="0.2">
      <c r="B1208" s="33"/>
      <c r="C1208" s="210" t="s">
        <v>1330</v>
      </c>
      <c r="D1208" s="210" t="s">
        <v>207</v>
      </c>
      <c r="E1208" s="18" t="s">
        <v>20</v>
      </c>
      <c r="F1208" s="211">
        <v>78.3</v>
      </c>
      <c r="H1208" s="33"/>
    </row>
    <row r="1209" spans="2:8" s="1" customFormat="1" ht="16.8" customHeight="1" x14ac:dyDescent="0.2">
      <c r="B1209" s="33"/>
      <c r="C1209" s="212" t="s">
        <v>8903</v>
      </c>
      <c r="H1209" s="33"/>
    </row>
    <row r="1210" spans="2:8" s="1" customFormat="1" ht="16.8" customHeight="1" x14ac:dyDescent="0.2">
      <c r="B1210" s="33"/>
      <c r="C1210" s="210" t="s">
        <v>3202</v>
      </c>
      <c r="D1210" s="210" t="s">
        <v>9035</v>
      </c>
      <c r="E1210" s="18" t="s">
        <v>234</v>
      </c>
      <c r="F1210" s="211">
        <v>78.3</v>
      </c>
      <c r="H1210" s="33"/>
    </row>
    <row r="1211" spans="2:8" s="1" customFormat="1" ht="16.8" customHeight="1" x14ac:dyDescent="0.2">
      <c r="B1211" s="33"/>
      <c r="C1211" s="210" t="s">
        <v>3159</v>
      </c>
      <c r="D1211" s="210" t="s">
        <v>9036</v>
      </c>
      <c r="E1211" s="18" t="s">
        <v>234</v>
      </c>
      <c r="F1211" s="211">
        <v>144.94</v>
      </c>
      <c r="H1211" s="33"/>
    </row>
    <row r="1212" spans="2:8" s="1" customFormat="1" ht="16.8" customHeight="1" x14ac:dyDescent="0.2">
      <c r="B1212" s="33"/>
      <c r="C1212" s="210" t="s">
        <v>3164</v>
      </c>
      <c r="D1212" s="210" t="s">
        <v>8999</v>
      </c>
      <c r="E1212" s="18" t="s">
        <v>234</v>
      </c>
      <c r="F1212" s="211">
        <v>426.08499999999998</v>
      </c>
      <c r="H1212" s="33"/>
    </row>
    <row r="1213" spans="2:8" s="1" customFormat="1" ht="16.8" customHeight="1" x14ac:dyDescent="0.2">
      <c r="B1213" s="33"/>
      <c r="C1213" s="206" t="s">
        <v>1332</v>
      </c>
      <c r="D1213" s="207" t="s">
        <v>20</v>
      </c>
      <c r="E1213" s="208" t="s">
        <v>20</v>
      </c>
      <c r="F1213" s="209">
        <v>66.64</v>
      </c>
      <c r="H1213" s="33"/>
    </row>
    <row r="1214" spans="2:8" s="1" customFormat="1" ht="16.8" customHeight="1" x14ac:dyDescent="0.2">
      <c r="B1214" s="33"/>
      <c r="C1214" s="210" t="s">
        <v>20</v>
      </c>
      <c r="D1214" s="210" t="s">
        <v>3175</v>
      </c>
      <c r="E1214" s="18" t="s">
        <v>20</v>
      </c>
      <c r="F1214" s="211">
        <v>0</v>
      </c>
      <c r="H1214" s="33"/>
    </row>
    <row r="1215" spans="2:8" s="1" customFormat="1" ht="16.8" customHeight="1" x14ac:dyDescent="0.2">
      <c r="B1215" s="33"/>
      <c r="C1215" s="210" t="s">
        <v>20</v>
      </c>
      <c r="D1215" s="210" t="s">
        <v>3176</v>
      </c>
      <c r="E1215" s="18" t="s">
        <v>20</v>
      </c>
      <c r="F1215" s="211">
        <v>0</v>
      </c>
      <c r="H1215" s="33"/>
    </row>
    <row r="1216" spans="2:8" s="1" customFormat="1" ht="16.8" customHeight="1" x14ac:dyDescent="0.2">
      <c r="B1216" s="33"/>
      <c r="C1216" s="210" t="s">
        <v>20</v>
      </c>
      <c r="D1216" s="210" t="s">
        <v>3177</v>
      </c>
      <c r="E1216" s="18" t="s">
        <v>20</v>
      </c>
      <c r="F1216" s="211">
        <v>0</v>
      </c>
      <c r="H1216" s="33"/>
    </row>
    <row r="1217" spans="2:8" s="1" customFormat="1" ht="16.8" customHeight="1" x14ac:dyDescent="0.2">
      <c r="B1217" s="33"/>
      <c r="C1217" s="210" t="s">
        <v>20</v>
      </c>
      <c r="D1217" s="210" t="s">
        <v>3178</v>
      </c>
      <c r="E1217" s="18" t="s">
        <v>20</v>
      </c>
      <c r="F1217" s="211">
        <v>66.64</v>
      </c>
      <c r="H1217" s="33"/>
    </row>
    <row r="1218" spans="2:8" s="1" customFormat="1" ht="16.8" customHeight="1" x14ac:dyDescent="0.2">
      <c r="B1218" s="33"/>
      <c r="C1218" s="210" t="s">
        <v>1332</v>
      </c>
      <c r="D1218" s="210" t="s">
        <v>207</v>
      </c>
      <c r="E1218" s="18" t="s">
        <v>20</v>
      </c>
      <c r="F1218" s="211">
        <v>66.64</v>
      </c>
      <c r="H1218" s="33"/>
    </row>
    <row r="1219" spans="2:8" s="1" customFormat="1" ht="16.8" customHeight="1" x14ac:dyDescent="0.2">
      <c r="B1219" s="33"/>
      <c r="C1219" s="212" t="s">
        <v>8903</v>
      </c>
      <c r="H1219" s="33"/>
    </row>
    <row r="1220" spans="2:8" s="1" customFormat="1" ht="16.8" customHeight="1" x14ac:dyDescent="0.2">
      <c r="B1220" s="33"/>
      <c r="C1220" s="210" t="s">
        <v>3172</v>
      </c>
      <c r="D1220" s="210" t="s">
        <v>9037</v>
      </c>
      <c r="E1220" s="18" t="s">
        <v>234</v>
      </c>
      <c r="F1220" s="211">
        <v>66.64</v>
      </c>
      <c r="H1220" s="33"/>
    </row>
    <row r="1221" spans="2:8" s="1" customFormat="1" ht="16.8" customHeight="1" x14ac:dyDescent="0.2">
      <c r="B1221" s="33"/>
      <c r="C1221" s="210" t="s">
        <v>3159</v>
      </c>
      <c r="D1221" s="210" t="s">
        <v>9036</v>
      </c>
      <c r="E1221" s="18" t="s">
        <v>234</v>
      </c>
      <c r="F1221" s="211">
        <v>144.94</v>
      </c>
      <c r="H1221" s="33"/>
    </row>
    <row r="1222" spans="2:8" s="1" customFormat="1" ht="16.8" customHeight="1" x14ac:dyDescent="0.2">
      <c r="B1222" s="33"/>
      <c r="C1222" s="206" t="s">
        <v>1334</v>
      </c>
      <c r="D1222" s="207" t="s">
        <v>20</v>
      </c>
      <c r="E1222" s="208" t="s">
        <v>20</v>
      </c>
      <c r="F1222" s="209">
        <v>445.51299999999998</v>
      </c>
      <c r="H1222" s="33"/>
    </row>
    <row r="1223" spans="2:8" s="1" customFormat="1" ht="16.8" customHeight="1" x14ac:dyDescent="0.2">
      <c r="B1223" s="33"/>
      <c r="C1223" s="210" t="s">
        <v>20</v>
      </c>
      <c r="D1223" s="210" t="s">
        <v>2401</v>
      </c>
      <c r="E1223" s="18" t="s">
        <v>20</v>
      </c>
      <c r="F1223" s="211">
        <v>0</v>
      </c>
      <c r="H1223" s="33"/>
    </row>
    <row r="1224" spans="2:8" s="1" customFormat="1" ht="16.8" customHeight="1" x14ac:dyDescent="0.2">
      <c r="B1224" s="33"/>
      <c r="C1224" s="210" t="s">
        <v>20</v>
      </c>
      <c r="D1224" s="210" t="s">
        <v>603</v>
      </c>
      <c r="E1224" s="18" t="s">
        <v>20</v>
      </c>
      <c r="F1224" s="211">
        <v>0</v>
      </c>
      <c r="H1224" s="33"/>
    </row>
    <row r="1225" spans="2:8" s="1" customFormat="1" ht="16.8" customHeight="1" x14ac:dyDescent="0.2">
      <c r="B1225" s="33"/>
      <c r="C1225" s="210" t="s">
        <v>20</v>
      </c>
      <c r="D1225" s="210" t="s">
        <v>2402</v>
      </c>
      <c r="E1225" s="18" t="s">
        <v>20</v>
      </c>
      <c r="F1225" s="211">
        <v>61.5</v>
      </c>
      <c r="H1225" s="33"/>
    </row>
    <row r="1226" spans="2:8" s="1" customFormat="1" ht="16.8" customHeight="1" x14ac:dyDescent="0.2">
      <c r="B1226" s="33"/>
      <c r="C1226" s="210" t="s">
        <v>20</v>
      </c>
      <c r="D1226" s="210" t="s">
        <v>2403</v>
      </c>
      <c r="E1226" s="18" t="s">
        <v>20</v>
      </c>
      <c r="F1226" s="211">
        <v>23.04</v>
      </c>
      <c r="H1226" s="33"/>
    </row>
    <row r="1227" spans="2:8" s="1" customFormat="1" ht="16.8" customHeight="1" x14ac:dyDescent="0.2">
      <c r="B1227" s="33"/>
      <c r="C1227" s="210" t="s">
        <v>20</v>
      </c>
      <c r="D1227" s="210" t="s">
        <v>2311</v>
      </c>
      <c r="E1227" s="18" t="s">
        <v>20</v>
      </c>
      <c r="F1227" s="211">
        <v>-9</v>
      </c>
      <c r="H1227" s="33"/>
    </row>
    <row r="1228" spans="2:8" s="1" customFormat="1" ht="16.8" customHeight="1" x14ac:dyDescent="0.2">
      <c r="B1228" s="33"/>
      <c r="C1228" s="210" t="s">
        <v>20</v>
      </c>
      <c r="D1228" s="210" t="s">
        <v>609</v>
      </c>
      <c r="E1228" s="18" t="s">
        <v>20</v>
      </c>
      <c r="F1228" s="211">
        <v>0</v>
      </c>
      <c r="H1228" s="33"/>
    </row>
    <row r="1229" spans="2:8" s="1" customFormat="1" ht="16.8" customHeight="1" x14ac:dyDescent="0.2">
      <c r="B1229" s="33"/>
      <c r="C1229" s="210" t="s">
        <v>20</v>
      </c>
      <c r="D1229" s="210" t="s">
        <v>2313</v>
      </c>
      <c r="E1229" s="18" t="s">
        <v>20</v>
      </c>
      <c r="F1229" s="211">
        <v>30.82</v>
      </c>
      <c r="H1229" s="33"/>
    </row>
    <row r="1230" spans="2:8" s="1" customFormat="1" ht="16.8" customHeight="1" x14ac:dyDescent="0.2">
      <c r="B1230" s="33"/>
      <c r="C1230" s="210" t="s">
        <v>20</v>
      </c>
      <c r="D1230" s="210" t="s">
        <v>2314</v>
      </c>
      <c r="E1230" s="18" t="s">
        <v>20</v>
      </c>
      <c r="F1230" s="211">
        <v>-2.94</v>
      </c>
      <c r="H1230" s="33"/>
    </row>
    <row r="1231" spans="2:8" s="1" customFormat="1" ht="16.8" customHeight="1" x14ac:dyDescent="0.2">
      <c r="B1231" s="33"/>
      <c r="C1231" s="210" t="s">
        <v>20</v>
      </c>
      <c r="D1231" s="210" t="s">
        <v>1909</v>
      </c>
      <c r="E1231" s="18" t="s">
        <v>20</v>
      </c>
      <c r="F1231" s="211">
        <v>0</v>
      </c>
      <c r="H1231" s="33"/>
    </row>
    <row r="1232" spans="2:8" s="1" customFormat="1" ht="16.8" customHeight="1" x14ac:dyDescent="0.2">
      <c r="B1232" s="33"/>
      <c r="C1232" s="210" t="s">
        <v>20</v>
      </c>
      <c r="D1232" s="210" t="s">
        <v>2404</v>
      </c>
      <c r="E1232" s="18" t="s">
        <v>20</v>
      </c>
      <c r="F1232" s="211">
        <v>9.6</v>
      </c>
      <c r="H1232" s="33"/>
    </row>
    <row r="1233" spans="2:8" s="1" customFormat="1" ht="16.8" customHeight="1" x14ac:dyDescent="0.2">
      <c r="B1233" s="33"/>
      <c r="C1233" s="210" t="s">
        <v>20</v>
      </c>
      <c r="D1233" s="210" t="s">
        <v>2405</v>
      </c>
      <c r="E1233" s="18" t="s">
        <v>20</v>
      </c>
      <c r="F1233" s="211">
        <v>-5.88</v>
      </c>
      <c r="H1233" s="33"/>
    </row>
    <row r="1234" spans="2:8" s="1" customFormat="1" ht="16.8" customHeight="1" x14ac:dyDescent="0.2">
      <c r="B1234" s="33"/>
      <c r="C1234" s="210" t="s">
        <v>20</v>
      </c>
      <c r="D1234" s="210" t="s">
        <v>2406</v>
      </c>
      <c r="E1234" s="18" t="s">
        <v>20</v>
      </c>
      <c r="F1234" s="211">
        <v>8.6999999999999993</v>
      </c>
      <c r="H1234" s="33"/>
    </row>
    <row r="1235" spans="2:8" s="1" customFormat="1" ht="16.8" customHeight="1" x14ac:dyDescent="0.2">
      <c r="B1235" s="33"/>
      <c r="C1235" s="210" t="s">
        <v>20</v>
      </c>
      <c r="D1235" s="210" t="s">
        <v>2407</v>
      </c>
      <c r="E1235" s="18" t="s">
        <v>20</v>
      </c>
      <c r="F1235" s="211">
        <v>-5.04</v>
      </c>
      <c r="H1235" s="33"/>
    </row>
    <row r="1236" spans="2:8" s="1" customFormat="1" ht="16.8" customHeight="1" x14ac:dyDescent="0.2">
      <c r="B1236" s="33"/>
      <c r="C1236" s="210" t="s">
        <v>20</v>
      </c>
      <c r="D1236" s="210" t="s">
        <v>20</v>
      </c>
      <c r="E1236" s="18" t="s">
        <v>20</v>
      </c>
      <c r="F1236" s="211">
        <v>0</v>
      </c>
      <c r="H1236" s="33"/>
    </row>
    <row r="1237" spans="2:8" s="1" customFormat="1" ht="16.8" customHeight="1" x14ac:dyDescent="0.2">
      <c r="B1237" s="33"/>
      <c r="C1237" s="210" t="s">
        <v>20</v>
      </c>
      <c r="D1237" s="210" t="s">
        <v>2408</v>
      </c>
      <c r="E1237" s="18" t="s">
        <v>20</v>
      </c>
      <c r="F1237" s="211">
        <v>0</v>
      </c>
      <c r="H1237" s="33"/>
    </row>
    <row r="1238" spans="2:8" s="1" customFormat="1" ht="16.8" customHeight="1" x14ac:dyDescent="0.2">
      <c r="B1238" s="33"/>
      <c r="C1238" s="210" t="s">
        <v>20</v>
      </c>
      <c r="D1238" s="210" t="s">
        <v>2336</v>
      </c>
      <c r="E1238" s="18" t="s">
        <v>20</v>
      </c>
      <c r="F1238" s="211">
        <v>0</v>
      </c>
      <c r="H1238" s="33"/>
    </row>
    <row r="1239" spans="2:8" s="1" customFormat="1" ht="16.8" customHeight="1" x14ac:dyDescent="0.2">
      <c r="B1239" s="33"/>
      <c r="C1239" s="210" t="s">
        <v>20</v>
      </c>
      <c r="D1239" s="210" t="s">
        <v>2337</v>
      </c>
      <c r="E1239" s="18" t="s">
        <v>20</v>
      </c>
      <c r="F1239" s="211">
        <v>40.158000000000001</v>
      </c>
      <c r="H1239" s="33"/>
    </row>
    <row r="1240" spans="2:8" s="1" customFormat="1" ht="16.8" customHeight="1" x14ac:dyDescent="0.2">
      <c r="B1240" s="33"/>
      <c r="C1240" s="210" t="s">
        <v>20</v>
      </c>
      <c r="D1240" s="210" t="s">
        <v>2338</v>
      </c>
      <c r="E1240" s="18" t="s">
        <v>20</v>
      </c>
      <c r="F1240" s="211">
        <v>-2.8</v>
      </c>
      <c r="H1240" s="33"/>
    </row>
    <row r="1241" spans="2:8" s="1" customFormat="1" ht="16.8" customHeight="1" x14ac:dyDescent="0.2">
      <c r="B1241" s="33"/>
      <c r="C1241" s="210" t="s">
        <v>20</v>
      </c>
      <c r="D1241" s="210" t="s">
        <v>2339</v>
      </c>
      <c r="E1241" s="18" t="s">
        <v>20</v>
      </c>
      <c r="F1241" s="211">
        <v>-7</v>
      </c>
      <c r="H1241" s="33"/>
    </row>
    <row r="1242" spans="2:8" s="1" customFormat="1" ht="16.8" customHeight="1" x14ac:dyDescent="0.2">
      <c r="B1242" s="33"/>
      <c r="C1242" s="210" t="s">
        <v>20</v>
      </c>
      <c r="D1242" s="210" t="s">
        <v>2340</v>
      </c>
      <c r="E1242" s="18" t="s">
        <v>20</v>
      </c>
      <c r="F1242" s="211">
        <v>64.031999999999996</v>
      </c>
      <c r="H1242" s="33"/>
    </row>
    <row r="1243" spans="2:8" s="1" customFormat="1" ht="16.8" customHeight="1" x14ac:dyDescent="0.2">
      <c r="B1243" s="33"/>
      <c r="C1243" s="210" t="s">
        <v>20</v>
      </c>
      <c r="D1243" s="210" t="s">
        <v>2339</v>
      </c>
      <c r="E1243" s="18" t="s">
        <v>20</v>
      </c>
      <c r="F1243" s="211">
        <v>-7</v>
      </c>
      <c r="H1243" s="33"/>
    </row>
    <row r="1244" spans="2:8" s="1" customFormat="1" ht="16.8" customHeight="1" x14ac:dyDescent="0.2">
      <c r="B1244" s="33"/>
      <c r="C1244" s="210" t="s">
        <v>20</v>
      </c>
      <c r="D1244" s="210" t="s">
        <v>2341</v>
      </c>
      <c r="E1244" s="18" t="s">
        <v>20</v>
      </c>
      <c r="F1244" s="211">
        <v>-6.2</v>
      </c>
      <c r="H1244" s="33"/>
    </row>
    <row r="1245" spans="2:8" s="1" customFormat="1" ht="16.8" customHeight="1" x14ac:dyDescent="0.2">
      <c r="B1245" s="33"/>
      <c r="C1245" s="210" t="s">
        <v>20</v>
      </c>
      <c r="D1245" s="210" t="s">
        <v>2309</v>
      </c>
      <c r="E1245" s="18" t="s">
        <v>20</v>
      </c>
      <c r="F1245" s="211">
        <v>-6.72</v>
      </c>
      <c r="H1245" s="33"/>
    </row>
    <row r="1246" spans="2:8" s="1" customFormat="1" ht="16.8" customHeight="1" x14ac:dyDescent="0.2">
      <c r="B1246" s="33"/>
      <c r="C1246" s="210" t="s">
        <v>20</v>
      </c>
      <c r="D1246" s="210" t="s">
        <v>2342</v>
      </c>
      <c r="E1246" s="18" t="s">
        <v>20</v>
      </c>
      <c r="F1246" s="211">
        <v>-2.6</v>
      </c>
      <c r="H1246" s="33"/>
    </row>
    <row r="1247" spans="2:8" s="1" customFormat="1" ht="16.8" customHeight="1" x14ac:dyDescent="0.2">
      <c r="B1247" s="33"/>
      <c r="C1247" s="210" t="s">
        <v>20</v>
      </c>
      <c r="D1247" s="210" t="s">
        <v>2343</v>
      </c>
      <c r="E1247" s="18" t="s">
        <v>20</v>
      </c>
      <c r="F1247" s="211">
        <v>0</v>
      </c>
      <c r="H1247" s="33"/>
    </row>
    <row r="1248" spans="2:8" s="1" customFormat="1" ht="16.8" customHeight="1" x14ac:dyDescent="0.2">
      <c r="B1248" s="33"/>
      <c r="C1248" s="210" t="s">
        <v>20</v>
      </c>
      <c r="D1248" s="210" t="s">
        <v>2344</v>
      </c>
      <c r="E1248" s="18" t="s">
        <v>20</v>
      </c>
      <c r="F1248" s="211">
        <v>18.3</v>
      </c>
      <c r="H1248" s="33"/>
    </row>
    <row r="1249" spans="2:8" s="1" customFormat="1" ht="16.8" customHeight="1" x14ac:dyDescent="0.2">
      <c r="B1249" s="33"/>
      <c r="C1249" s="210" t="s">
        <v>20</v>
      </c>
      <c r="D1249" s="210" t="s">
        <v>2345</v>
      </c>
      <c r="E1249" s="18" t="s">
        <v>20</v>
      </c>
      <c r="F1249" s="211">
        <v>0</v>
      </c>
      <c r="H1249" s="33"/>
    </row>
    <row r="1250" spans="2:8" s="1" customFormat="1" ht="16.8" customHeight="1" x14ac:dyDescent="0.2">
      <c r="B1250" s="33"/>
      <c r="C1250" s="210" t="s">
        <v>20</v>
      </c>
      <c r="D1250" s="210" t="s">
        <v>2346</v>
      </c>
      <c r="E1250" s="18" t="s">
        <v>20</v>
      </c>
      <c r="F1250" s="211">
        <v>94.116</v>
      </c>
      <c r="H1250" s="33"/>
    </row>
    <row r="1251" spans="2:8" s="1" customFormat="1" ht="16.8" customHeight="1" x14ac:dyDescent="0.2">
      <c r="B1251" s="33"/>
      <c r="C1251" s="210" t="s">
        <v>20</v>
      </c>
      <c r="D1251" s="210" t="s">
        <v>2347</v>
      </c>
      <c r="E1251" s="18" t="s">
        <v>20</v>
      </c>
      <c r="F1251" s="211">
        <v>-6.72</v>
      </c>
      <c r="H1251" s="33"/>
    </row>
    <row r="1252" spans="2:8" s="1" customFormat="1" ht="16.8" customHeight="1" x14ac:dyDescent="0.2">
      <c r="B1252" s="33"/>
      <c r="C1252" s="210" t="s">
        <v>20</v>
      </c>
      <c r="D1252" s="210" t="s">
        <v>2348</v>
      </c>
      <c r="E1252" s="18" t="s">
        <v>20</v>
      </c>
      <c r="F1252" s="211">
        <v>-5.8339999999999996</v>
      </c>
      <c r="H1252" s="33"/>
    </row>
    <row r="1253" spans="2:8" s="1" customFormat="1" ht="16.8" customHeight="1" x14ac:dyDescent="0.2">
      <c r="B1253" s="33"/>
      <c r="C1253" s="210" t="s">
        <v>20</v>
      </c>
      <c r="D1253" s="210" t="s">
        <v>2349</v>
      </c>
      <c r="E1253" s="18" t="s">
        <v>20</v>
      </c>
      <c r="F1253" s="211">
        <v>-6.3040000000000003</v>
      </c>
      <c r="H1253" s="33"/>
    </row>
    <row r="1254" spans="2:8" s="1" customFormat="1" ht="16.8" customHeight="1" x14ac:dyDescent="0.2">
      <c r="B1254" s="33"/>
      <c r="C1254" s="210" t="s">
        <v>20</v>
      </c>
      <c r="D1254" s="210" t="s">
        <v>2350</v>
      </c>
      <c r="E1254" s="18" t="s">
        <v>20</v>
      </c>
      <c r="F1254" s="211">
        <v>49.68</v>
      </c>
      <c r="H1254" s="33"/>
    </row>
    <row r="1255" spans="2:8" s="1" customFormat="1" ht="16.8" customHeight="1" x14ac:dyDescent="0.2">
      <c r="B1255" s="33"/>
      <c r="C1255" s="210" t="s">
        <v>20</v>
      </c>
      <c r="D1255" s="210" t="s">
        <v>2351</v>
      </c>
      <c r="E1255" s="18" t="s">
        <v>20</v>
      </c>
      <c r="F1255" s="211">
        <v>-31</v>
      </c>
      <c r="H1255" s="33"/>
    </row>
    <row r="1256" spans="2:8" s="1" customFormat="1" ht="16.8" customHeight="1" x14ac:dyDescent="0.2">
      <c r="B1256" s="33"/>
      <c r="C1256" s="210" t="s">
        <v>20</v>
      </c>
      <c r="D1256" s="210" t="s">
        <v>20</v>
      </c>
      <c r="E1256" s="18" t="s">
        <v>20</v>
      </c>
      <c r="F1256" s="211">
        <v>0</v>
      </c>
      <c r="H1256" s="33"/>
    </row>
    <row r="1257" spans="2:8" s="1" customFormat="1" ht="16.8" customHeight="1" x14ac:dyDescent="0.2">
      <c r="B1257" s="33"/>
      <c r="C1257" s="210" t="s">
        <v>20</v>
      </c>
      <c r="D1257" s="210" t="s">
        <v>2354</v>
      </c>
      <c r="E1257" s="18" t="s">
        <v>20</v>
      </c>
      <c r="F1257" s="211">
        <v>0</v>
      </c>
      <c r="H1257" s="33"/>
    </row>
    <row r="1258" spans="2:8" s="1" customFormat="1" ht="16.8" customHeight="1" x14ac:dyDescent="0.2">
      <c r="B1258" s="33"/>
      <c r="C1258" s="210" t="s">
        <v>20</v>
      </c>
      <c r="D1258" s="210" t="s">
        <v>2355</v>
      </c>
      <c r="E1258" s="18" t="s">
        <v>20</v>
      </c>
      <c r="F1258" s="211">
        <v>18.63</v>
      </c>
      <c r="H1258" s="33"/>
    </row>
    <row r="1259" spans="2:8" s="1" customFormat="1" ht="16.8" customHeight="1" x14ac:dyDescent="0.2">
      <c r="B1259" s="33"/>
      <c r="C1259" s="210" t="s">
        <v>20</v>
      </c>
      <c r="D1259" s="210" t="s">
        <v>2356</v>
      </c>
      <c r="E1259" s="18" t="s">
        <v>20</v>
      </c>
      <c r="F1259" s="211">
        <v>-1.5760000000000001</v>
      </c>
      <c r="H1259" s="33"/>
    </row>
    <row r="1260" spans="2:8" s="1" customFormat="1" ht="16.8" customHeight="1" x14ac:dyDescent="0.2">
      <c r="B1260" s="33"/>
      <c r="C1260" s="210" t="s">
        <v>20</v>
      </c>
      <c r="D1260" s="210" t="s">
        <v>2357</v>
      </c>
      <c r="E1260" s="18" t="s">
        <v>20</v>
      </c>
      <c r="F1260" s="211">
        <v>0</v>
      </c>
      <c r="H1260" s="33"/>
    </row>
    <row r="1261" spans="2:8" s="1" customFormat="1" ht="16.8" customHeight="1" x14ac:dyDescent="0.2">
      <c r="B1261" s="33"/>
      <c r="C1261" s="210" t="s">
        <v>20</v>
      </c>
      <c r="D1261" s="210" t="s">
        <v>2358</v>
      </c>
      <c r="E1261" s="18" t="s">
        <v>20</v>
      </c>
      <c r="F1261" s="211">
        <v>17.71</v>
      </c>
      <c r="H1261" s="33"/>
    </row>
    <row r="1262" spans="2:8" s="1" customFormat="1" ht="16.8" customHeight="1" x14ac:dyDescent="0.2">
      <c r="B1262" s="33"/>
      <c r="C1262" s="210" t="s">
        <v>20</v>
      </c>
      <c r="D1262" s="210" t="s">
        <v>2356</v>
      </c>
      <c r="E1262" s="18" t="s">
        <v>20</v>
      </c>
      <c r="F1262" s="211">
        <v>-1.5760000000000001</v>
      </c>
      <c r="H1262" s="33"/>
    </row>
    <row r="1263" spans="2:8" s="1" customFormat="1" ht="16.8" customHeight="1" x14ac:dyDescent="0.2">
      <c r="B1263" s="33"/>
      <c r="C1263" s="210" t="s">
        <v>20</v>
      </c>
      <c r="D1263" s="210" t="s">
        <v>2359</v>
      </c>
      <c r="E1263" s="18" t="s">
        <v>20</v>
      </c>
      <c r="F1263" s="211">
        <v>0</v>
      </c>
      <c r="H1263" s="33"/>
    </row>
    <row r="1264" spans="2:8" s="1" customFormat="1" ht="16.8" customHeight="1" x14ac:dyDescent="0.2">
      <c r="B1264" s="33"/>
      <c r="C1264" s="210" t="s">
        <v>20</v>
      </c>
      <c r="D1264" s="210" t="s">
        <v>2360</v>
      </c>
      <c r="E1264" s="18" t="s">
        <v>20</v>
      </c>
      <c r="F1264" s="211">
        <v>19.09</v>
      </c>
      <c r="H1264" s="33"/>
    </row>
    <row r="1265" spans="2:8" s="1" customFormat="1" ht="16.8" customHeight="1" x14ac:dyDescent="0.2">
      <c r="B1265" s="33"/>
      <c r="C1265" s="210" t="s">
        <v>20</v>
      </c>
      <c r="D1265" s="210" t="s">
        <v>2356</v>
      </c>
      <c r="E1265" s="18" t="s">
        <v>20</v>
      </c>
      <c r="F1265" s="211">
        <v>-1.5760000000000001</v>
      </c>
      <c r="H1265" s="33"/>
    </row>
    <row r="1266" spans="2:8" s="1" customFormat="1" ht="16.8" customHeight="1" x14ac:dyDescent="0.2">
      <c r="B1266" s="33"/>
      <c r="C1266" s="210" t="s">
        <v>20</v>
      </c>
      <c r="D1266" s="210" t="s">
        <v>831</v>
      </c>
      <c r="E1266" s="18" t="s">
        <v>20</v>
      </c>
      <c r="F1266" s="211">
        <v>0</v>
      </c>
      <c r="H1266" s="33"/>
    </row>
    <row r="1267" spans="2:8" s="1" customFormat="1" ht="16.8" customHeight="1" x14ac:dyDescent="0.2">
      <c r="B1267" s="33"/>
      <c r="C1267" s="210" t="s">
        <v>20</v>
      </c>
      <c r="D1267" s="210" t="s">
        <v>2361</v>
      </c>
      <c r="E1267" s="18" t="s">
        <v>20</v>
      </c>
      <c r="F1267" s="211">
        <v>13.545999999999999</v>
      </c>
      <c r="H1267" s="33"/>
    </row>
    <row r="1268" spans="2:8" s="1" customFormat="1" ht="16.8" customHeight="1" x14ac:dyDescent="0.2">
      <c r="B1268" s="33"/>
      <c r="C1268" s="210" t="s">
        <v>20</v>
      </c>
      <c r="D1268" s="210" t="s">
        <v>2356</v>
      </c>
      <c r="E1268" s="18" t="s">
        <v>20</v>
      </c>
      <c r="F1268" s="211">
        <v>-1.5760000000000001</v>
      </c>
      <c r="H1268" s="33"/>
    </row>
    <row r="1269" spans="2:8" s="1" customFormat="1" ht="16.8" customHeight="1" x14ac:dyDescent="0.2">
      <c r="B1269" s="33"/>
      <c r="C1269" s="210" t="s">
        <v>20</v>
      </c>
      <c r="D1269" s="210" t="s">
        <v>833</v>
      </c>
      <c r="E1269" s="18" t="s">
        <v>20</v>
      </c>
      <c r="F1269" s="211">
        <v>0</v>
      </c>
      <c r="H1269" s="33"/>
    </row>
    <row r="1270" spans="2:8" s="1" customFormat="1" ht="16.8" customHeight="1" x14ac:dyDescent="0.2">
      <c r="B1270" s="33"/>
      <c r="C1270" s="210" t="s">
        <v>20</v>
      </c>
      <c r="D1270" s="210" t="s">
        <v>2362</v>
      </c>
      <c r="E1270" s="18" t="s">
        <v>20</v>
      </c>
      <c r="F1270" s="211">
        <v>26.22</v>
      </c>
      <c r="H1270" s="33"/>
    </row>
    <row r="1271" spans="2:8" s="1" customFormat="1" ht="16.8" customHeight="1" x14ac:dyDescent="0.2">
      <c r="B1271" s="33"/>
      <c r="C1271" s="210" t="s">
        <v>20</v>
      </c>
      <c r="D1271" s="210" t="s">
        <v>1908</v>
      </c>
      <c r="E1271" s="18" t="s">
        <v>20</v>
      </c>
      <c r="F1271" s="211">
        <v>-1.47</v>
      </c>
      <c r="H1271" s="33"/>
    </row>
    <row r="1272" spans="2:8" s="1" customFormat="1" ht="16.8" customHeight="1" x14ac:dyDescent="0.2">
      <c r="B1272" s="33"/>
      <c r="C1272" s="210" t="s">
        <v>20</v>
      </c>
      <c r="D1272" s="210" t="s">
        <v>2243</v>
      </c>
      <c r="E1272" s="18" t="s">
        <v>20</v>
      </c>
      <c r="F1272" s="211">
        <v>0</v>
      </c>
      <c r="H1272" s="33"/>
    </row>
    <row r="1273" spans="2:8" s="1" customFormat="1" ht="16.8" customHeight="1" x14ac:dyDescent="0.2">
      <c r="B1273" s="33"/>
      <c r="C1273" s="210" t="s">
        <v>20</v>
      </c>
      <c r="D1273" s="210" t="s">
        <v>2363</v>
      </c>
      <c r="E1273" s="18" t="s">
        <v>20</v>
      </c>
      <c r="F1273" s="211">
        <v>24.8</v>
      </c>
      <c r="H1273" s="33"/>
    </row>
    <row r="1274" spans="2:8" s="1" customFormat="1" ht="16.8" customHeight="1" x14ac:dyDescent="0.2">
      <c r="B1274" s="33"/>
      <c r="C1274" s="210" t="s">
        <v>20</v>
      </c>
      <c r="D1274" s="210" t="s">
        <v>2364</v>
      </c>
      <c r="E1274" s="18" t="s">
        <v>20</v>
      </c>
      <c r="F1274" s="211">
        <v>-4.2</v>
      </c>
      <c r="H1274" s="33"/>
    </row>
    <row r="1275" spans="2:8" s="1" customFormat="1" ht="16.8" customHeight="1" x14ac:dyDescent="0.2">
      <c r="B1275" s="33"/>
      <c r="C1275" s="210" t="s">
        <v>20</v>
      </c>
      <c r="D1275" s="210" t="s">
        <v>2365</v>
      </c>
      <c r="E1275" s="18" t="s">
        <v>20</v>
      </c>
      <c r="F1275" s="211">
        <v>15.5</v>
      </c>
      <c r="H1275" s="33"/>
    </row>
    <row r="1276" spans="2:8" s="1" customFormat="1" ht="16.8" customHeight="1" x14ac:dyDescent="0.2">
      <c r="B1276" s="33"/>
      <c r="C1276" s="210" t="s">
        <v>20</v>
      </c>
      <c r="D1276" s="210" t="s">
        <v>2366</v>
      </c>
      <c r="E1276" s="18" t="s">
        <v>20</v>
      </c>
      <c r="F1276" s="211">
        <v>-1.4</v>
      </c>
      <c r="H1276" s="33"/>
    </row>
    <row r="1277" spans="2:8" s="1" customFormat="1" ht="16.8" customHeight="1" x14ac:dyDescent="0.2">
      <c r="B1277" s="33"/>
      <c r="C1277" s="210" t="s">
        <v>20</v>
      </c>
      <c r="D1277" s="210" t="s">
        <v>2365</v>
      </c>
      <c r="E1277" s="18" t="s">
        <v>20</v>
      </c>
      <c r="F1277" s="211">
        <v>15.5</v>
      </c>
      <c r="H1277" s="33"/>
    </row>
    <row r="1278" spans="2:8" s="1" customFormat="1" ht="16.8" customHeight="1" x14ac:dyDescent="0.2">
      <c r="B1278" s="33"/>
      <c r="C1278" s="210" t="s">
        <v>20</v>
      </c>
      <c r="D1278" s="210" t="s">
        <v>2366</v>
      </c>
      <c r="E1278" s="18" t="s">
        <v>20</v>
      </c>
      <c r="F1278" s="211">
        <v>-1.4</v>
      </c>
      <c r="H1278" s="33"/>
    </row>
    <row r="1279" spans="2:8" s="1" customFormat="1" ht="16.8" customHeight="1" x14ac:dyDescent="0.2">
      <c r="B1279" s="33"/>
      <c r="C1279" s="210" t="s">
        <v>20</v>
      </c>
      <c r="D1279" s="210" t="s">
        <v>2367</v>
      </c>
      <c r="E1279" s="18" t="s">
        <v>20</v>
      </c>
      <c r="F1279" s="211">
        <v>19.22</v>
      </c>
      <c r="H1279" s="33"/>
    </row>
    <row r="1280" spans="2:8" s="1" customFormat="1" ht="16.8" customHeight="1" x14ac:dyDescent="0.2">
      <c r="B1280" s="33"/>
      <c r="C1280" s="210" t="s">
        <v>20</v>
      </c>
      <c r="D1280" s="210" t="s">
        <v>2338</v>
      </c>
      <c r="E1280" s="18" t="s">
        <v>20</v>
      </c>
      <c r="F1280" s="211">
        <v>-2.8</v>
      </c>
      <c r="H1280" s="33"/>
    </row>
    <row r="1281" spans="2:8" s="1" customFormat="1" ht="16.8" customHeight="1" x14ac:dyDescent="0.2">
      <c r="B1281" s="33"/>
      <c r="C1281" s="210" t="s">
        <v>20</v>
      </c>
      <c r="D1281" s="210" t="s">
        <v>2245</v>
      </c>
      <c r="E1281" s="18" t="s">
        <v>20</v>
      </c>
      <c r="F1281" s="211">
        <v>0</v>
      </c>
      <c r="H1281" s="33"/>
    </row>
    <row r="1282" spans="2:8" s="1" customFormat="1" ht="16.8" customHeight="1" x14ac:dyDescent="0.2">
      <c r="B1282" s="33"/>
      <c r="C1282" s="210" t="s">
        <v>20</v>
      </c>
      <c r="D1282" s="210" t="s">
        <v>2368</v>
      </c>
      <c r="E1282" s="18" t="s">
        <v>20</v>
      </c>
      <c r="F1282" s="211">
        <v>41.54</v>
      </c>
      <c r="H1282" s="33"/>
    </row>
    <row r="1283" spans="2:8" s="1" customFormat="1" ht="16.8" customHeight="1" x14ac:dyDescent="0.2">
      <c r="B1283" s="33"/>
      <c r="C1283" s="210" t="s">
        <v>20</v>
      </c>
      <c r="D1283" s="210" t="s">
        <v>2369</v>
      </c>
      <c r="E1283" s="18" t="s">
        <v>20</v>
      </c>
      <c r="F1283" s="211">
        <v>-7</v>
      </c>
      <c r="H1283" s="33"/>
    </row>
    <row r="1284" spans="2:8" s="1" customFormat="1" ht="16.8" customHeight="1" x14ac:dyDescent="0.2">
      <c r="B1284" s="33"/>
      <c r="C1284" s="210" t="s">
        <v>20</v>
      </c>
      <c r="D1284" s="210" t="s">
        <v>2370</v>
      </c>
      <c r="E1284" s="18" t="s">
        <v>20</v>
      </c>
      <c r="F1284" s="211">
        <v>-1.6</v>
      </c>
      <c r="H1284" s="33"/>
    </row>
    <row r="1285" spans="2:8" s="1" customFormat="1" ht="16.8" customHeight="1" x14ac:dyDescent="0.2">
      <c r="B1285" s="33"/>
      <c r="C1285" s="210" t="s">
        <v>20</v>
      </c>
      <c r="D1285" s="210" t="s">
        <v>2371</v>
      </c>
      <c r="E1285" s="18" t="s">
        <v>20</v>
      </c>
      <c r="F1285" s="211">
        <v>15.19</v>
      </c>
      <c r="H1285" s="33"/>
    </row>
    <row r="1286" spans="2:8" s="1" customFormat="1" ht="16.8" customHeight="1" x14ac:dyDescent="0.2">
      <c r="B1286" s="33"/>
      <c r="C1286" s="210" t="s">
        <v>20</v>
      </c>
      <c r="D1286" s="210" t="s">
        <v>2366</v>
      </c>
      <c r="E1286" s="18" t="s">
        <v>20</v>
      </c>
      <c r="F1286" s="211">
        <v>-1.4</v>
      </c>
      <c r="H1286" s="33"/>
    </row>
    <row r="1287" spans="2:8" s="1" customFormat="1" ht="16.8" customHeight="1" x14ac:dyDescent="0.2">
      <c r="B1287" s="33"/>
      <c r="C1287" s="210" t="s">
        <v>20</v>
      </c>
      <c r="D1287" s="210" t="s">
        <v>2372</v>
      </c>
      <c r="E1287" s="18" t="s">
        <v>20</v>
      </c>
      <c r="F1287" s="211">
        <v>13.33</v>
      </c>
      <c r="H1287" s="33"/>
    </row>
    <row r="1288" spans="2:8" s="1" customFormat="1" ht="16.8" customHeight="1" x14ac:dyDescent="0.2">
      <c r="B1288" s="33"/>
      <c r="C1288" s="210" t="s">
        <v>20</v>
      </c>
      <c r="D1288" s="210" t="s">
        <v>2366</v>
      </c>
      <c r="E1288" s="18" t="s">
        <v>20</v>
      </c>
      <c r="F1288" s="211">
        <v>-1.4</v>
      </c>
      <c r="H1288" s="33"/>
    </row>
    <row r="1289" spans="2:8" s="1" customFormat="1" ht="16.8" customHeight="1" x14ac:dyDescent="0.2">
      <c r="B1289" s="33"/>
      <c r="C1289" s="210" t="s">
        <v>20</v>
      </c>
      <c r="D1289" s="210" t="s">
        <v>2373</v>
      </c>
      <c r="E1289" s="18" t="s">
        <v>20</v>
      </c>
      <c r="F1289" s="211">
        <v>13.64</v>
      </c>
      <c r="H1289" s="33"/>
    </row>
    <row r="1290" spans="2:8" s="1" customFormat="1" ht="16.8" customHeight="1" x14ac:dyDescent="0.2">
      <c r="B1290" s="33"/>
      <c r="C1290" s="210" t="s">
        <v>20</v>
      </c>
      <c r="D1290" s="210" t="s">
        <v>2366</v>
      </c>
      <c r="E1290" s="18" t="s">
        <v>20</v>
      </c>
      <c r="F1290" s="211">
        <v>-1.4</v>
      </c>
      <c r="H1290" s="33"/>
    </row>
    <row r="1291" spans="2:8" s="1" customFormat="1" ht="16.8" customHeight="1" x14ac:dyDescent="0.2">
      <c r="B1291" s="33"/>
      <c r="C1291" s="210" t="s">
        <v>20</v>
      </c>
      <c r="D1291" s="210" t="s">
        <v>2374</v>
      </c>
      <c r="E1291" s="18" t="s">
        <v>20</v>
      </c>
      <c r="F1291" s="211">
        <v>0</v>
      </c>
      <c r="H1291" s="33"/>
    </row>
    <row r="1292" spans="2:8" s="1" customFormat="1" ht="16.8" customHeight="1" x14ac:dyDescent="0.2">
      <c r="B1292" s="33"/>
      <c r="C1292" s="210" t="s">
        <v>20</v>
      </c>
      <c r="D1292" s="210" t="s">
        <v>2375</v>
      </c>
      <c r="E1292" s="18" t="s">
        <v>20</v>
      </c>
      <c r="F1292" s="211">
        <v>9.1080000000000005</v>
      </c>
      <c r="H1292" s="33"/>
    </row>
    <row r="1293" spans="2:8" s="1" customFormat="1" ht="16.8" customHeight="1" x14ac:dyDescent="0.2">
      <c r="B1293" s="33"/>
      <c r="C1293" s="210" t="s">
        <v>20</v>
      </c>
      <c r="D1293" s="210" t="s">
        <v>2409</v>
      </c>
      <c r="E1293" s="18" t="s">
        <v>20</v>
      </c>
      <c r="F1293" s="211">
        <v>0</v>
      </c>
      <c r="H1293" s="33"/>
    </row>
    <row r="1294" spans="2:8" s="1" customFormat="1" ht="16.8" customHeight="1" x14ac:dyDescent="0.2">
      <c r="B1294" s="33"/>
      <c r="C1294" s="210" t="s">
        <v>20</v>
      </c>
      <c r="D1294" s="210" t="s">
        <v>2410</v>
      </c>
      <c r="E1294" s="18" t="s">
        <v>20</v>
      </c>
      <c r="F1294" s="211">
        <v>-82.045000000000002</v>
      </c>
      <c r="H1294" s="33"/>
    </row>
    <row r="1295" spans="2:8" s="1" customFormat="1" ht="16.8" customHeight="1" x14ac:dyDescent="0.2">
      <c r="B1295" s="33"/>
      <c r="C1295" s="210" t="s">
        <v>1334</v>
      </c>
      <c r="D1295" s="210" t="s">
        <v>335</v>
      </c>
      <c r="E1295" s="18" t="s">
        <v>20</v>
      </c>
      <c r="F1295" s="211">
        <v>445.51299999999998</v>
      </c>
      <c r="H1295" s="33"/>
    </row>
    <row r="1296" spans="2:8" s="1" customFormat="1" ht="16.8" customHeight="1" x14ac:dyDescent="0.2">
      <c r="B1296" s="33"/>
      <c r="C1296" s="212" t="s">
        <v>8903</v>
      </c>
      <c r="H1296" s="33"/>
    </row>
    <row r="1297" spans="2:8" s="1" customFormat="1" ht="16.8" customHeight="1" x14ac:dyDescent="0.2">
      <c r="B1297" s="33"/>
      <c r="C1297" s="210" t="s">
        <v>2397</v>
      </c>
      <c r="D1297" s="210" t="s">
        <v>8943</v>
      </c>
      <c r="E1297" s="18" t="s">
        <v>234</v>
      </c>
      <c r="F1297" s="211">
        <v>445.51299999999998</v>
      </c>
      <c r="H1297" s="33"/>
    </row>
    <row r="1298" spans="2:8" s="1" customFormat="1" ht="16.8" customHeight="1" x14ac:dyDescent="0.2">
      <c r="B1298" s="33"/>
      <c r="C1298" s="210" t="s">
        <v>2273</v>
      </c>
      <c r="D1298" s="210" t="s">
        <v>9038</v>
      </c>
      <c r="E1298" s="18" t="s">
        <v>234</v>
      </c>
      <c r="F1298" s="211">
        <v>445.51299999999998</v>
      </c>
      <c r="H1298" s="33"/>
    </row>
    <row r="1299" spans="2:8" s="1" customFormat="1" ht="16.8" customHeight="1" x14ac:dyDescent="0.2">
      <c r="B1299" s="33"/>
      <c r="C1299" s="206" t="s">
        <v>2247</v>
      </c>
      <c r="D1299" s="207" t="s">
        <v>20</v>
      </c>
      <c r="E1299" s="208" t="s">
        <v>20</v>
      </c>
      <c r="F1299" s="209">
        <v>26.25</v>
      </c>
      <c r="H1299" s="33"/>
    </row>
    <row r="1300" spans="2:8" s="1" customFormat="1" ht="16.8" customHeight="1" x14ac:dyDescent="0.2">
      <c r="B1300" s="33"/>
      <c r="C1300" s="210" t="s">
        <v>20</v>
      </c>
      <c r="D1300" s="210" t="s">
        <v>2242</v>
      </c>
      <c r="E1300" s="18" t="s">
        <v>20</v>
      </c>
      <c r="F1300" s="211">
        <v>0</v>
      </c>
      <c r="H1300" s="33"/>
    </row>
    <row r="1301" spans="2:8" s="1" customFormat="1" ht="16.8" customHeight="1" x14ac:dyDescent="0.2">
      <c r="B1301" s="33"/>
      <c r="C1301" s="210" t="s">
        <v>20</v>
      </c>
      <c r="D1301" s="210" t="s">
        <v>831</v>
      </c>
      <c r="E1301" s="18" t="s">
        <v>20</v>
      </c>
      <c r="F1301" s="211">
        <v>0</v>
      </c>
      <c r="H1301" s="33"/>
    </row>
    <row r="1302" spans="2:8" s="1" customFormat="1" ht="16.8" customHeight="1" x14ac:dyDescent="0.2">
      <c r="B1302" s="33"/>
      <c r="C1302" s="210" t="s">
        <v>20</v>
      </c>
      <c r="D1302" s="210" t="s">
        <v>832</v>
      </c>
      <c r="E1302" s="18" t="s">
        <v>20</v>
      </c>
      <c r="F1302" s="211">
        <v>1.82</v>
      </c>
      <c r="H1302" s="33"/>
    </row>
    <row r="1303" spans="2:8" s="1" customFormat="1" ht="16.8" customHeight="1" x14ac:dyDescent="0.2">
      <c r="B1303" s="33"/>
      <c r="C1303" s="210" t="s">
        <v>20</v>
      </c>
      <c r="D1303" s="210" t="s">
        <v>833</v>
      </c>
      <c r="E1303" s="18" t="s">
        <v>20</v>
      </c>
      <c r="F1303" s="211">
        <v>0</v>
      </c>
      <c r="H1303" s="33"/>
    </row>
    <row r="1304" spans="2:8" s="1" customFormat="1" ht="16.8" customHeight="1" x14ac:dyDescent="0.2">
      <c r="B1304" s="33"/>
      <c r="C1304" s="210" t="s">
        <v>20</v>
      </c>
      <c r="D1304" s="210" t="s">
        <v>834</v>
      </c>
      <c r="E1304" s="18" t="s">
        <v>20</v>
      </c>
      <c r="F1304" s="211">
        <v>5.91</v>
      </c>
      <c r="H1304" s="33"/>
    </row>
    <row r="1305" spans="2:8" s="1" customFormat="1" ht="16.8" customHeight="1" x14ac:dyDescent="0.2">
      <c r="B1305" s="33"/>
      <c r="C1305" s="210" t="s">
        <v>20</v>
      </c>
      <c r="D1305" s="210" t="s">
        <v>2243</v>
      </c>
      <c r="E1305" s="18" t="s">
        <v>20</v>
      </c>
      <c r="F1305" s="211">
        <v>0</v>
      </c>
      <c r="H1305" s="33"/>
    </row>
    <row r="1306" spans="2:8" s="1" customFormat="1" ht="16.8" customHeight="1" x14ac:dyDescent="0.2">
      <c r="B1306" s="33"/>
      <c r="C1306" s="210" t="s">
        <v>20</v>
      </c>
      <c r="D1306" s="210" t="s">
        <v>2244</v>
      </c>
      <c r="E1306" s="18" t="s">
        <v>20</v>
      </c>
      <c r="F1306" s="211">
        <v>9.5299999999999994</v>
      </c>
      <c r="H1306" s="33"/>
    </row>
    <row r="1307" spans="2:8" s="1" customFormat="1" ht="16.8" customHeight="1" x14ac:dyDescent="0.2">
      <c r="B1307" s="33"/>
      <c r="C1307" s="210" t="s">
        <v>20</v>
      </c>
      <c r="D1307" s="210" t="s">
        <v>2245</v>
      </c>
      <c r="E1307" s="18" t="s">
        <v>20</v>
      </c>
      <c r="F1307" s="211">
        <v>0</v>
      </c>
      <c r="H1307" s="33"/>
    </row>
    <row r="1308" spans="2:8" s="1" customFormat="1" ht="16.8" customHeight="1" x14ac:dyDescent="0.2">
      <c r="B1308" s="33"/>
      <c r="C1308" s="210" t="s">
        <v>20</v>
      </c>
      <c r="D1308" s="210" t="s">
        <v>2246</v>
      </c>
      <c r="E1308" s="18" t="s">
        <v>20</v>
      </c>
      <c r="F1308" s="211">
        <v>8.99</v>
      </c>
      <c r="H1308" s="33"/>
    </row>
    <row r="1309" spans="2:8" s="1" customFormat="1" ht="16.8" customHeight="1" x14ac:dyDescent="0.2">
      <c r="B1309" s="33"/>
      <c r="C1309" s="210" t="s">
        <v>2247</v>
      </c>
      <c r="D1309" s="210" t="s">
        <v>207</v>
      </c>
      <c r="E1309" s="18" t="s">
        <v>20</v>
      </c>
      <c r="F1309" s="211">
        <v>26.25</v>
      </c>
      <c r="H1309" s="33"/>
    </row>
    <row r="1310" spans="2:8" s="1" customFormat="1" ht="16.8" customHeight="1" x14ac:dyDescent="0.2">
      <c r="B1310" s="33"/>
      <c r="C1310" s="206" t="s">
        <v>9039</v>
      </c>
      <c r="D1310" s="207" t="s">
        <v>20</v>
      </c>
      <c r="E1310" s="208" t="s">
        <v>20</v>
      </c>
      <c r="F1310" s="209">
        <v>0</v>
      </c>
      <c r="H1310" s="33"/>
    </row>
    <row r="1311" spans="2:8" s="1" customFormat="1" ht="16.8" customHeight="1" x14ac:dyDescent="0.2">
      <c r="B1311" s="33"/>
      <c r="C1311" s="206" t="s">
        <v>9040</v>
      </c>
      <c r="D1311" s="207" t="s">
        <v>20</v>
      </c>
      <c r="E1311" s="208" t="s">
        <v>20</v>
      </c>
      <c r="F1311" s="209">
        <v>0</v>
      </c>
      <c r="H1311" s="33"/>
    </row>
    <row r="1312" spans="2:8" s="1" customFormat="1" ht="16.8" customHeight="1" x14ac:dyDescent="0.2">
      <c r="B1312" s="33"/>
      <c r="C1312" s="206" t="s">
        <v>9041</v>
      </c>
      <c r="D1312" s="207" t="s">
        <v>20</v>
      </c>
      <c r="E1312" s="208" t="s">
        <v>20</v>
      </c>
      <c r="F1312" s="209">
        <v>61.381</v>
      </c>
      <c r="H1312" s="33"/>
    </row>
    <row r="1313" spans="2:8" s="1" customFormat="1" ht="16.8" customHeight="1" x14ac:dyDescent="0.2">
      <c r="B1313" s="33"/>
      <c r="C1313" s="206" t="s">
        <v>9042</v>
      </c>
      <c r="D1313" s="207" t="s">
        <v>20</v>
      </c>
      <c r="E1313" s="208" t="s">
        <v>20</v>
      </c>
      <c r="F1313" s="209">
        <v>219.81100000000001</v>
      </c>
      <c r="H1313" s="33"/>
    </row>
    <row r="1314" spans="2:8" s="1" customFormat="1" ht="16.8" customHeight="1" x14ac:dyDescent="0.2">
      <c r="B1314" s="33"/>
      <c r="C1314" s="206" t="s">
        <v>9043</v>
      </c>
      <c r="D1314" s="207" t="s">
        <v>20</v>
      </c>
      <c r="E1314" s="208" t="s">
        <v>20</v>
      </c>
      <c r="F1314" s="209">
        <v>70.484999999999999</v>
      </c>
      <c r="H1314" s="33"/>
    </row>
    <row r="1315" spans="2:8" s="1" customFormat="1" ht="16.8" customHeight="1" x14ac:dyDescent="0.2">
      <c r="B1315" s="33"/>
      <c r="C1315" s="206" t="s">
        <v>1336</v>
      </c>
      <c r="D1315" s="207" t="s">
        <v>20</v>
      </c>
      <c r="E1315" s="208" t="s">
        <v>20</v>
      </c>
      <c r="F1315" s="209">
        <v>4.4000000000000004</v>
      </c>
      <c r="H1315" s="33"/>
    </row>
    <row r="1316" spans="2:8" s="1" customFormat="1" ht="16.8" customHeight="1" x14ac:dyDescent="0.2">
      <c r="B1316" s="33"/>
      <c r="C1316" s="210" t="s">
        <v>20</v>
      </c>
      <c r="D1316" s="210" t="s">
        <v>817</v>
      </c>
      <c r="E1316" s="18" t="s">
        <v>20</v>
      </c>
      <c r="F1316" s="211">
        <v>0</v>
      </c>
      <c r="H1316" s="33"/>
    </row>
    <row r="1317" spans="2:8" s="1" customFormat="1" ht="16.8" customHeight="1" x14ac:dyDescent="0.2">
      <c r="B1317" s="33"/>
      <c r="C1317" s="210" t="s">
        <v>20</v>
      </c>
      <c r="D1317" s="210" t="s">
        <v>3487</v>
      </c>
      <c r="E1317" s="18" t="s">
        <v>20</v>
      </c>
      <c r="F1317" s="211">
        <v>5.2</v>
      </c>
      <c r="H1317" s="33"/>
    </row>
    <row r="1318" spans="2:8" s="1" customFormat="1" ht="16.8" customHeight="1" x14ac:dyDescent="0.2">
      <c r="B1318" s="33"/>
      <c r="C1318" s="210" t="s">
        <v>20</v>
      </c>
      <c r="D1318" s="210" t="s">
        <v>3320</v>
      </c>
      <c r="E1318" s="18" t="s">
        <v>20</v>
      </c>
      <c r="F1318" s="211">
        <v>-0.8</v>
      </c>
      <c r="H1318" s="33"/>
    </row>
    <row r="1319" spans="2:8" s="1" customFormat="1" ht="16.8" customHeight="1" x14ac:dyDescent="0.2">
      <c r="B1319" s="33"/>
      <c r="C1319" s="210" t="s">
        <v>1336</v>
      </c>
      <c r="D1319" s="210" t="s">
        <v>207</v>
      </c>
      <c r="E1319" s="18" t="s">
        <v>20</v>
      </c>
      <c r="F1319" s="211">
        <v>4.4000000000000004</v>
      </c>
      <c r="H1319" s="33"/>
    </row>
    <row r="1320" spans="2:8" s="1" customFormat="1" ht="16.8" customHeight="1" x14ac:dyDescent="0.2">
      <c r="B1320" s="33"/>
      <c r="C1320" s="212" t="s">
        <v>8903</v>
      </c>
      <c r="H1320" s="33"/>
    </row>
    <row r="1321" spans="2:8" s="1" customFormat="1" ht="16.8" customHeight="1" x14ac:dyDescent="0.2">
      <c r="B1321" s="33"/>
      <c r="C1321" s="210" t="s">
        <v>3483</v>
      </c>
      <c r="D1321" s="210" t="s">
        <v>9044</v>
      </c>
      <c r="E1321" s="18" t="s">
        <v>269</v>
      </c>
      <c r="F1321" s="211">
        <v>4.4000000000000004</v>
      </c>
      <c r="H1321" s="33"/>
    </row>
    <row r="1322" spans="2:8" s="1" customFormat="1" ht="16.8" customHeight="1" x14ac:dyDescent="0.2">
      <c r="B1322" s="33"/>
      <c r="C1322" s="210" t="s">
        <v>3489</v>
      </c>
      <c r="D1322" s="210" t="s">
        <v>9045</v>
      </c>
      <c r="E1322" s="18" t="s">
        <v>234</v>
      </c>
      <c r="F1322" s="211">
        <v>0.26400000000000001</v>
      </c>
      <c r="H1322" s="33"/>
    </row>
    <row r="1323" spans="2:8" s="1" customFormat="1" ht="16.8" customHeight="1" x14ac:dyDescent="0.2">
      <c r="B1323" s="33"/>
      <c r="C1323" s="206" t="s">
        <v>1338</v>
      </c>
      <c r="D1323" s="207" t="s">
        <v>20</v>
      </c>
      <c r="E1323" s="208" t="s">
        <v>20</v>
      </c>
      <c r="F1323" s="209">
        <v>40.920999999999999</v>
      </c>
      <c r="H1323" s="33"/>
    </row>
    <row r="1324" spans="2:8" s="1" customFormat="1" ht="16.8" customHeight="1" x14ac:dyDescent="0.2">
      <c r="B1324" s="33"/>
      <c r="C1324" s="210" t="s">
        <v>20</v>
      </c>
      <c r="D1324" s="210" t="s">
        <v>3449</v>
      </c>
      <c r="E1324" s="18" t="s">
        <v>20</v>
      </c>
      <c r="F1324" s="211">
        <v>0</v>
      </c>
      <c r="H1324" s="33"/>
    </row>
    <row r="1325" spans="2:8" s="1" customFormat="1" ht="16.8" customHeight="1" x14ac:dyDescent="0.2">
      <c r="B1325" s="33"/>
      <c r="C1325" s="210" t="s">
        <v>20</v>
      </c>
      <c r="D1325" s="210" t="s">
        <v>3450</v>
      </c>
      <c r="E1325" s="18" t="s">
        <v>20</v>
      </c>
      <c r="F1325" s="211">
        <v>0</v>
      </c>
      <c r="H1325" s="33"/>
    </row>
    <row r="1326" spans="2:8" s="1" customFormat="1" ht="16.8" customHeight="1" x14ac:dyDescent="0.2">
      <c r="B1326" s="33"/>
      <c r="C1326" s="210" t="s">
        <v>20</v>
      </c>
      <c r="D1326" s="210" t="s">
        <v>3451</v>
      </c>
      <c r="E1326" s="18" t="s">
        <v>20</v>
      </c>
      <c r="F1326" s="211">
        <v>4.2</v>
      </c>
      <c r="H1326" s="33"/>
    </row>
    <row r="1327" spans="2:8" s="1" customFormat="1" ht="16.8" customHeight="1" x14ac:dyDescent="0.2">
      <c r="B1327" s="33"/>
      <c r="C1327" s="210" t="s">
        <v>20</v>
      </c>
      <c r="D1327" s="210" t="s">
        <v>3452</v>
      </c>
      <c r="E1327" s="18" t="s">
        <v>20</v>
      </c>
      <c r="F1327" s="211">
        <v>3.6960000000000002</v>
      </c>
      <c r="H1327" s="33"/>
    </row>
    <row r="1328" spans="2:8" s="1" customFormat="1" ht="16.8" customHeight="1" x14ac:dyDescent="0.2">
      <c r="B1328" s="33"/>
      <c r="C1328" s="210" t="s">
        <v>20</v>
      </c>
      <c r="D1328" s="210" t="s">
        <v>3453</v>
      </c>
      <c r="E1328" s="18" t="s">
        <v>20</v>
      </c>
      <c r="F1328" s="211">
        <v>0</v>
      </c>
      <c r="H1328" s="33"/>
    </row>
    <row r="1329" spans="2:8" s="1" customFormat="1" ht="16.8" customHeight="1" x14ac:dyDescent="0.2">
      <c r="B1329" s="33"/>
      <c r="C1329" s="210" t="s">
        <v>20</v>
      </c>
      <c r="D1329" s="210" t="s">
        <v>3454</v>
      </c>
      <c r="E1329" s="18" t="s">
        <v>20</v>
      </c>
      <c r="F1329" s="211">
        <v>12</v>
      </c>
      <c r="H1329" s="33"/>
    </row>
    <row r="1330" spans="2:8" s="1" customFormat="1" ht="16.8" customHeight="1" x14ac:dyDescent="0.2">
      <c r="B1330" s="33"/>
      <c r="C1330" s="210" t="s">
        <v>20</v>
      </c>
      <c r="D1330" s="210" t="s">
        <v>3455</v>
      </c>
      <c r="E1330" s="18" t="s">
        <v>20</v>
      </c>
      <c r="F1330" s="211">
        <v>5.8079999999999998</v>
      </c>
      <c r="H1330" s="33"/>
    </row>
    <row r="1331" spans="2:8" s="1" customFormat="1" ht="16.8" customHeight="1" x14ac:dyDescent="0.2">
      <c r="B1331" s="33"/>
      <c r="C1331" s="210" t="s">
        <v>20</v>
      </c>
      <c r="D1331" s="210" t="s">
        <v>3456</v>
      </c>
      <c r="E1331" s="18" t="s">
        <v>20</v>
      </c>
      <c r="F1331" s="211">
        <v>0</v>
      </c>
      <c r="H1331" s="33"/>
    </row>
    <row r="1332" spans="2:8" s="1" customFormat="1" ht="16.8" customHeight="1" x14ac:dyDescent="0.2">
      <c r="B1332" s="33"/>
      <c r="C1332" s="210" t="s">
        <v>20</v>
      </c>
      <c r="D1332" s="210" t="s">
        <v>3457</v>
      </c>
      <c r="E1332" s="18" t="s">
        <v>20</v>
      </c>
      <c r="F1332" s="211">
        <v>6.8</v>
      </c>
      <c r="H1332" s="33"/>
    </row>
    <row r="1333" spans="2:8" s="1" customFormat="1" ht="16.8" customHeight="1" x14ac:dyDescent="0.2">
      <c r="B1333" s="33"/>
      <c r="C1333" s="210" t="s">
        <v>20</v>
      </c>
      <c r="D1333" s="210" t="s">
        <v>3458</v>
      </c>
      <c r="E1333" s="18" t="s">
        <v>20</v>
      </c>
      <c r="F1333" s="211">
        <v>4.1420000000000003</v>
      </c>
      <c r="H1333" s="33"/>
    </row>
    <row r="1334" spans="2:8" s="1" customFormat="1" ht="16.8" customHeight="1" x14ac:dyDescent="0.2">
      <c r="B1334" s="33"/>
      <c r="C1334" s="210" t="s">
        <v>20</v>
      </c>
      <c r="D1334" s="210" t="s">
        <v>20</v>
      </c>
      <c r="E1334" s="18" t="s">
        <v>20</v>
      </c>
      <c r="F1334" s="211">
        <v>0</v>
      </c>
      <c r="H1334" s="33"/>
    </row>
    <row r="1335" spans="2:8" s="1" customFormat="1" ht="16.8" customHeight="1" x14ac:dyDescent="0.2">
      <c r="B1335" s="33"/>
      <c r="C1335" s="210" t="s">
        <v>20</v>
      </c>
      <c r="D1335" s="210" t="s">
        <v>3459</v>
      </c>
      <c r="E1335" s="18" t="s">
        <v>20</v>
      </c>
      <c r="F1335" s="211">
        <v>0</v>
      </c>
      <c r="H1335" s="33"/>
    </row>
    <row r="1336" spans="2:8" s="1" customFormat="1" ht="16.8" customHeight="1" x14ac:dyDescent="0.2">
      <c r="B1336" s="33"/>
      <c r="C1336" s="210" t="s">
        <v>20</v>
      </c>
      <c r="D1336" s="210" t="s">
        <v>3460</v>
      </c>
      <c r="E1336" s="18" t="s">
        <v>20</v>
      </c>
      <c r="F1336" s="211">
        <v>2.3849999999999998</v>
      </c>
      <c r="H1336" s="33"/>
    </row>
    <row r="1337" spans="2:8" s="1" customFormat="1" ht="16.8" customHeight="1" x14ac:dyDescent="0.2">
      <c r="B1337" s="33"/>
      <c r="C1337" s="210" t="s">
        <v>20</v>
      </c>
      <c r="D1337" s="210" t="s">
        <v>3461</v>
      </c>
      <c r="E1337" s="18" t="s">
        <v>20</v>
      </c>
      <c r="F1337" s="211">
        <v>1.89</v>
      </c>
      <c r="H1337" s="33"/>
    </row>
    <row r="1338" spans="2:8" s="1" customFormat="1" ht="16.8" customHeight="1" x14ac:dyDescent="0.2">
      <c r="B1338" s="33"/>
      <c r="C1338" s="210" t="s">
        <v>1338</v>
      </c>
      <c r="D1338" s="210" t="s">
        <v>335</v>
      </c>
      <c r="E1338" s="18" t="s">
        <v>20</v>
      </c>
      <c r="F1338" s="211">
        <v>40.920999999999999</v>
      </c>
      <c r="H1338" s="33"/>
    </row>
    <row r="1339" spans="2:8" s="1" customFormat="1" ht="16.8" customHeight="1" x14ac:dyDescent="0.2">
      <c r="B1339" s="33"/>
      <c r="C1339" s="212" t="s">
        <v>8903</v>
      </c>
      <c r="H1339" s="33"/>
    </row>
    <row r="1340" spans="2:8" s="1" customFormat="1" ht="16.8" customHeight="1" x14ac:dyDescent="0.2">
      <c r="B1340" s="33"/>
      <c r="C1340" s="210" t="s">
        <v>3445</v>
      </c>
      <c r="D1340" s="210" t="s">
        <v>9046</v>
      </c>
      <c r="E1340" s="18" t="s">
        <v>234</v>
      </c>
      <c r="F1340" s="211">
        <v>40.920999999999999</v>
      </c>
      <c r="H1340" s="33"/>
    </row>
    <row r="1341" spans="2:8" s="1" customFormat="1" ht="16.8" customHeight="1" x14ac:dyDescent="0.2">
      <c r="B1341" s="33"/>
      <c r="C1341" s="210" t="s">
        <v>3435</v>
      </c>
      <c r="D1341" s="210" t="s">
        <v>9047</v>
      </c>
      <c r="E1341" s="18" t="s">
        <v>234</v>
      </c>
      <c r="F1341" s="211">
        <v>40.920999999999999</v>
      </c>
      <c r="H1341" s="33"/>
    </row>
    <row r="1342" spans="2:8" s="1" customFormat="1" ht="16.8" customHeight="1" x14ac:dyDescent="0.2">
      <c r="B1342" s="33"/>
      <c r="C1342" s="210" t="s">
        <v>3440</v>
      </c>
      <c r="D1342" s="210" t="s">
        <v>9048</v>
      </c>
      <c r="E1342" s="18" t="s">
        <v>234</v>
      </c>
      <c r="F1342" s="211">
        <v>40.920999999999999</v>
      </c>
      <c r="H1342" s="33"/>
    </row>
    <row r="1343" spans="2:8" s="1" customFormat="1" ht="16.8" customHeight="1" x14ac:dyDescent="0.2">
      <c r="B1343" s="33"/>
      <c r="C1343" s="210" t="s">
        <v>3463</v>
      </c>
      <c r="D1343" s="210" t="s">
        <v>9049</v>
      </c>
      <c r="E1343" s="18" t="s">
        <v>234</v>
      </c>
      <c r="F1343" s="211">
        <v>40.920999999999999</v>
      </c>
      <c r="H1343" s="33"/>
    </row>
    <row r="1344" spans="2:8" s="1" customFormat="1" ht="16.8" customHeight="1" x14ac:dyDescent="0.2">
      <c r="B1344" s="33"/>
      <c r="C1344" s="206" t="s">
        <v>1340</v>
      </c>
      <c r="D1344" s="207" t="s">
        <v>20</v>
      </c>
      <c r="E1344" s="208" t="s">
        <v>20</v>
      </c>
      <c r="F1344" s="209">
        <v>111.81100000000001</v>
      </c>
      <c r="H1344" s="33"/>
    </row>
    <row r="1345" spans="2:8" s="1" customFormat="1" ht="16.8" customHeight="1" x14ac:dyDescent="0.2">
      <c r="B1345" s="33"/>
      <c r="C1345" s="210" t="s">
        <v>20</v>
      </c>
      <c r="D1345" s="210" t="s">
        <v>2303</v>
      </c>
      <c r="E1345" s="18" t="s">
        <v>20</v>
      </c>
      <c r="F1345" s="211">
        <v>0</v>
      </c>
      <c r="H1345" s="33"/>
    </row>
    <row r="1346" spans="2:8" s="1" customFormat="1" ht="16.8" customHeight="1" x14ac:dyDescent="0.2">
      <c r="B1346" s="33"/>
      <c r="C1346" s="210" t="s">
        <v>20</v>
      </c>
      <c r="D1346" s="210" t="s">
        <v>329</v>
      </c>
      <c r="E1346" s="18" t="s">
        <v>20</v>
      </c>
      <c r="F1346" s="211">
        <v>0</v>
      </c>
      <c r="H1346" s="33"/>
    </row>
    <row r="1347" spans="2:8" s="1" customFormat="1" ht="16.8" customHeight="1" x14ac:dyDescent="0.2">
      <c r="B1347" s="33"/>
      <c r="C1347" s="210" t="s">
        <v>20</v>
      </c>
      <c r="D1347" s="210" t="s">
        <v>2304</v>
      </c>
      <c r="E1347" s="18" t="s">
        <v>20</v>
      </c>
      <c r="F1347" s="211">
        <v>6.09</v>
      </c>
      <c r="H1347" s="33"/>
    </row>
    <row r="1348" spans="2:8" s="1" customFormat="1" ht="16.8" customHeight="1" x14ac:dyDescent="0.2">
      <c r="B1348" s="33"/>
      <c r="C1348" s="210" t="s">
        <v>20</v>
      </c>
      <c r="D1348" s="210" t="s">
        <v>2305</v>
      </c>
      <c r="E1348" s="18" t="s">
        <v>20</v>
      </c>
      <c r="F1348" s="211">
        <v>-3.78</v>
      </c>
      <c r="H1348" s="33"/>
    </row>
    <row r="1349" spans="2:8" s="1" customFormat="1" ht="16.8" customHeight="1" x14ac:dyDescent="0.2">
      <c r="B1349" s="33"/>
      <c r="C1349" s="210" t="s">
        <v>20</v>
      </c>
      <c r="D1349" s="210" t="s">
        <v>2306</v>
      </c>
      <c r="E1349" s="18" t="s">
        <v>20</v>
      </c>
      <c r="F1349" s="211">
        <v>5.4</v>
      </c>
      <c r="H1349" s="33"/>
    </row>
    <row r="1350" spans="2:8" s="1" customFormat="1" ht="16.8" customHeight="1" x14ac:dyDescent="0.2">
      <c r="B1350" s="33"/>
      <c r="C1350" s="210" t="s">
        <v>20</v>
      </c>
      <c r="D1350" s="210" t="s">
        <v>2307</v>
      </c>
      <c r="E1350" s="18" t="s">
        <v>20</v>
      </c>
      <c r="F1350" s="211">
        <v>-3.36</v>
      </c>
      <c r="H1350" s="33"/>
    </row>
    <row r="1351" spans="2:8" s="1" customFormat="1" ht="16.8" customHeight="1" x14ac:dyDescent="0.2">
      <c r="B1351" s="33"/>
      <c r="C1351" s="210" t="s">
        <v>20</v>
      </c>
      <c r="D1351" s="210" t="s">
        <v>408</v>
      </c>
      <c r="E1351" s="18" t="s">
        <v>20</v>
      </c>
      <c r="F1351" s="211">
        <v>0</v>
      </c>
      <c r="H1351" s="33"/>
    </row>
    <row r="1352" spans="2:8" s="1" customFormat="1" ht="16.8" customHeight="1" x14ac:dyDescent="0.2">
      <c r="B1352" s="33"/>
      <c r="C1352" s="210" t="s">
        <v>20</v>
      </c>
      <c r="D1352" s="210" t="s">
        <v>2308</v>
      </c>
      <c r="E1352" s="18" t="s">
        <v>20</v>
      </c>
      <c r="F1352" s="211">
        <v>17.576000000000001</v>
      </c>
      <c r="H1352" s="33"/>
    </row>
    <row r="1353" spans="2:8" s="1" customFormat="1" ht="16.8" customHeight="1" x14ac:dyDescent="0.2">
      <c r="B1353" s="33"/>
      <c r="C1353" s="210" t="s">
        <v>20</v>
      </c>
      <c r="D1353" s="210" t="s">
        <v>2309</v>
      </c>
      <c r="E1353" s="18" t="s">
        <v>20</v>
      </c>
      <c r="F1353" s="211">
        <v>-6.72</v>
      </c>
      <c r="H1353" s="33"/>
    </row>
    <row r="1354" spans="2:8" s="1" customFormat="1" ht="16.8" customHeight="1" x14ac:dyDescent="0.2">
      <c r="B1354" s="33"/>
      <c r="C1354" s="210" t="s">
        <v>20</v>
      </c>
      <c r="D1354" s="210" t="s">
        <v>400</v>
      </c>
      <c r="E1354" s="18" t="s">
        <v>20</v>
      </c>
      <c r="F1354" s="211">
        <v>0</v>
      </c>
      <c r="H1354" s="33"/>
    </row>
    <row r="1355" spans="2:8" s="1" customFormat="1" ht="16.8" customHeight="1" x14ac:dyDescent="0.2">
      <c r="B1355" s="33"/>
      <c r="C1355" s="210" t="s">
        <v>20</v>
      </c>
      <c r="D1355" s="210" t="s">
        <v>607</v>
      </c>
      <c r="E1355" s="18" t="s">
        <v>20</v>
      </c>
      <c r="F1355" s="211">
        <v>0</v>
      </c>
      <c r="H1355" s="33"/>
    </row>
    <row r="1356" spans="2:8" s="1" customFormat="1" ht="16.8" customHeight="1" x14ac:dyDescent="0.2">
      <c r="B1356" s="33"/>
      <c r="C1356" s="210" t="s">
        <v>20</v>
      </c>
      <c r="D1356" s="210" t="s">
        <v>2310</v>
      </c>
      <c r="E1356" s="18" t="s">
        <v>20</v>
      </c>
      <c r="F1356" s="211">
        <v>14.08</v>
      </c>
      <c r="H1356" s="33"/>
    </row>
    <row r="1357" spans="2:8" s="1" customFormat="1" ht="16.8" customHeight="1" x14ac:dyDescent="0.2">
      <c r="B1357" s="33"/>
      <c r="C1357" s="210" t="s">
        <v>20</v>
      </c>
      <c r="D1357" s="210" t="s">
        <v>2311</v>
      </c>
      <c r="E1357" s="18" t="s">
        <v>20</v>
      </c>
      <c r="F1357" s="211">
        <v>-9</v>
      </c>
      <c r="H1357" s="33"/>
    </row>
    <row r="1358" spans="2:8" s="1" customFormat="1" ht="16.8" customHeight="1" x14ac:dyDescent="0.2">
      <c r="B1358" s="33"/>
      <c r="C1358" s="210" t="s">
        <v>20</v>
      </c>
      <c r="D1358" s="210" t="s">
        <v>2312</v>
      </c>
      <c r="E1358" s="18" t="s">
        <v>20</v>
      </c>
      <c r="F1358" s="211">
        <v>1.28</v>
      </c>
      <c r="H1358" s="33"/>
    </row>
    <row r="1359" spans="2:8" s="1" customFormat="1" ht="16.8" customHeight="1" x14ac:dyDescent="0.2">
      <c r="B1359" s="33"/>
      <c r="C1359" s="210" t="s">
        <v>20</v>
      </c>
      <c r="D1359" s="210" t="s">
        <v>432</v>
      </c>
      <c r="E1359" s="18" t="s">
        <v>20</v>
      </c>
      <c r="F1359" s="211">
        <v>0</v>
      </c>
      <c r="H1359" s="33"/>
    </row>
    <row r="1360" spans="2:8" s="1" customFormat="1" ht="16.8" customHeight="1" x14ac:dyDescent="0.2">
      <c r="B1360" s="33"/>
      <c r="C1360" s="210" t="s">
        <v>20</v>
      </c>
      <c r="D1360" s="210" t="s">
        <v>609</v>
      </c>
      <c r="E1360" s="18" t="s">
        <v>20</v>
      </c>
      <c r="F1360" s="211">
        <v>0</v>
      </c>
      <c r="H1360" s="33"/>
    </row>
    <row r="1361" spans="2:8" s="1" customFormat="1" ht="16.8" customHeight="1" x14ac:dyDescent="0.2">
      <c r="B1361" s="33"/>
      <c r="C1361" s="210" t="s">
        <v>20</v>
      </c>
      <c r="D1361" s="210" t="s">
        <v>2313</v>
      </c>
      <c r="E1361" s="18" t="s">
        <v>20</v>
      </c>
      <c r="F1361" s="211">
        <v>30.82</v>
      </c>
      <c r="H1361" s="33"/>
    </row>
    <row r="1362" spans="2:8" s="1" customFormat="1" ht="16.8" customHeight="1" x14ac:dyDescent="0.2">
      <c r="B1362" s="33"/>
      <c r="C1362" s="210" t="s">
        <v>20</v>
      </c>
      <c r="D1362" s="210" t="s">
        <v>2314</v>
      </c>
      <c r="E1362" s="18" t="s">
        <v>20</v>
      </c>
      <c r="F1362" s="211">
        <v>-2.94</v>
      </c>
      <c r="H1362" s="33"/>
    </row>
    <row r="1363" spans="2:8" s="1" customFormat="1" ht="16.8" customHeight="1" x14ac:dyDescent="0.2">
      <c r="B1363" s="33"/>
      <c r="C1363" s="210" t="s">
        <v>20</v>
      </c>
      <c r="D1363" s="210" t="s">
        <v>20</v>
      </c>
      <c r="E1363" s="18" t="s">
        <v>20</v>
      </c>
      <c r="F1363" s="211">
        <v>0</v>
      </c>
      <c r="H1363" s="33"/>
    </row>
    <row r="1364" spans="2:8" s="1" customFormat="1" ht="16.8" customHeight="1" x14ac:dyDescent="0.2">
      <c r="B1364" s="33"/>
      <c r="C1364" s="210" t="s">
        <v>20</v>
      </c>
      <c r="D1364" s="210" t="s">
        <v>2315</v>
      </c>
      <c r="E1364" s="18" t="s">
        <v>20</v>
      </c>
      <c r="F1364" s="211">
        <v>0</v>
      </c>
      <c r="H1364" s="33"/>
    </row>
    <row r="1365" spans="2:8" s="1" customFormat="1" ht="16.8" customHeight="1" x14ac:dyDescent="0.2">
      <c r="B1365" s="33"/>
      <c r="C1365" s="210" t="s">
        <v>20</v>
      </c>
      <c r="D1365" s="210" t="s">
        <v>819</v>
      </c>
      <c r="E1365" s="18" t="s">
        <v>20</v>
      </c>
      <c r="F1365" s="211">
        <v>0</v>
      </c>
      <c r="H1365" s="33"/>
    </row>
    <row r="1366" spans="2:8" s="1" customFormat="1" ht="16.8" customHeight="1" x14ac:dyDescent="0.2">
      <c r="B1366" s="33"/>
      <c r="C1366" s="210" t="s">
        <v>20</v>
      </c>
      <c r="D1366" s="210" t="s">
        <v>2316</v>
      </c>
      <c r="E1366" s="18" t="s">
        <v>20</v>
      </c>
      <c r="F1366" s="211">
        <v>33.479999999999997</v>
      </c>
      <c r="H1366" s="33"/>
    </row>
    <row r="1367" spans="2:8" s="1" customFormat="1" ht="16.8" customHeight="1" x14ac:dyDescent="0.2">
      <c r="B1367" s="33"/>
      <c r="C1367" s="210" t="s">
        <v>20</v>
      </c>
      <c r="D1367" s="210" t="s">
        <v>2317</v>
      </c>
      <c r="E1367" s="18" t="s">
        <v>20</v>
      </c>
      <c r="F1367" s="211">
        <v>-1.379</v>
      </c>
      <c r="H1367" s="33"/>
    </row>
    <row r="1368" spans="2:8" s="1" customFormat="1" ht="16.8" customHeight="1" x14ac:dyDescent="0.2">
      <c r="B1368" s="33"/>
      <c r="C1368" s="210" t="s">
        <v>20</v>
      </c>
      <c r="D1368" s="210" t="s">
        <v>821</v>
      </c>
      <c r="E1368" s="18" t="s">
        <v>20</v>
      </c>
      <c r="F1368" s="211">
        <v>0</v>
      </c>
      <c r="H1368" s="33"/>
    </row>
    <row r="1369" spans="2:8" s="1" customFormat="1" ht="16.8" customHeight="1" x14ac:dyDescent="0.2">
      <c r="B1369" s="33"/>
      <c r="C1369" s="210" t="s">
        <v>20</v>
      </c>
      <c r="D1369" s="210" t="s">
        <v>2318</v>
      </c>
      <c r="E1369" s="18" t="s">
        <v>20</v>
      </c>
      <c r="F1369" s="211">
        <v>15.95</v>
      </c>
      <c r="H1369" s="33"/>
    </row>
    <row r="1370" spans="2:8" s="1" customFormat="1" ht="16.8" customHeight="1" x14ac:dyDescent="0.2">
      <c r="B1370" s="33"/>
      <c r="C1370" s="210" t="s">
        <v>20</v>
      </c>
      <c r="D1370" s="210" t="s">
        <v>2319</v>
      </c>
      <c r="E1370" s="18" t="s">
        <v>20</v>
      </c>
      <c r="F1370" s="211">
        <v>-4.1369999999999996</v>
      </c>
      <c r="H1370" s="33"/>
    </row>
    <row r="1371" spans="2:8" s="1" customFormat="1" ht="16.8" customHeight="1" x14ac:dyDescent="0.2">
      <c r="B1371" s="33"/>
      <c r="C1371" s="210" t="s">
        <v>20</v>
      </c>
      <c r="D1371" s="210" t="s">
        <v>2320</v>
      </c>
      <c r="E1371" s="18" t="s">
        <v>20</v>
      </c>
      <c r="F1371" s="211">
        <v>0</v>
      </c>
      <c r="H1371" s="33"/>
    </row>
    <row r="1372" spans="2:8" s="1" customFormat="1" ht="16.8" customHeight="1" x14ac:dyDescent="0.2">
      <c r="B1372" s="33"/>
      <c r="C1372" s="210" t="s">
        <v>20</v>
      </c>
      <c r="D1372" s="210" t="s">
        <v>2321</v>
      </c>
      <c r="E1372" s="18" t="s">
        <v>20</v>
      </c>
      <c r="F1372" s="211">
        <v>13.64</v>
      </c>
      <c r="H1372" s="33"/>
    </row>
    <row r="1373" spans="2:8" s="1" customFormat="1" ht="16.8" customHeight="1" x14ac:dyDescent="0.2">
      <c r="B1373" s="33"/>
      <c r="C1373" s="210" t="s">
        <v>20</v>
      </c>
      <c r="D1373" s="210" t="s">
        <v>2322</v>
      </c>
      <c r="E1373" s="18" t="s">
        <v>20</v>
      </c>
      <c r="F1373" s="211">
        <v>0</v>
      </c>
      <c r="H1373" s="33"/>
    </row>
    <row r="1374" spans="2:8" s="1" customFormat="1" ht="16.8" customHeight="1" x14ac:dyDescent="0.2">
      <c r="B1374" s="33"/>
      <c r="C1374" s="210" t="s">
        <v>20</v>
      </c>
      <c r="D1374" s="210" t="s">
        <v>2323</v>
      </c>
      <c r="E1374" s="18" t="s">
        <v>20</v>
      </c>
      <c r="F1374" s="211">
        <v>4.8109999999999999</v>
      </c>
      <c r="H1374" s="33"/>
    </row>
    <row r="1375" spans="2:8" s="1" customFormat="1" ht="16.8" customHeight="1" x14ac:dyDescent="0.2">
      <c r="B1375" s="33"/>
      <c r="C1375" s="210" t="s">
        <v>1340</v>
      </c>
      <c r="D1375" s="210" t="s">
        <v>207</v>
      </c>
      <c r="E1375" s="18" t="s">
        <v>20</v>
      </c>
      <c r="F1375" s="211">
        <v>111.81100000000001</v>
      </c>
      <c r="H1375" s="33"/>
    </row>
    <row r="1376" spans="2:8" s="1" customFormat="1" ht="16.8" customHeight="1" x14ac:dyDescent="0.2">
      <c r="B1376" s="33"/>
      <c r="C1376" s="212" t="s">
        <v>8903</v>
      </c>
      <c r="H1376" s="33"/>
    </row>
    <row r="1377" spans="2:8" s="1" customFormat="1" ht="16.8" customHeight="1" x14ac:dyDescent="0.2">
      <c r="B1377" s="33"/>
      <c r="C1377" s="210" t="s">
        <v>2299</v>
      </c>
      <c r="D1377" s="210" t="s">
        <v>9050</v>
      </c>
      <c r="E1377" s="18" t="s">
        <v>234</v>
      </c>
      <c r="F1377" s="211">
        <v>111.81100000000001</v>
      </c>
      <c r="H1377" s="33"/>
    </row>
    <row r="1378" spans="2:8" s="1" customFormat="1" ht="16.8" customHeight="1" x14ac:dyDescent="0.2">
      <c r="B1378" s="33"/>
      <c r="C1378" s="210" t="s">
        <v>2261</v>
      </c>
      <c r="D1378" s="210" t="s">
        <v>9014</v>
      </c>
      <c r="E1378" s="18" t="s">
        <v>234</v>
      </c>
      <c r="F1378" s="211">
        <v>296.92399999999998</v>
      </c>
      <c r="H1378" s="33"/>
    </row>
    <row r="1379" spans="2:8" s="1" customFormat="1" ht="16.8" customHeight="1" x14ac:dyDescent="0.2">
      <c r="B1379" s="33"/>
      <c r="C1379" s="206" t="s">
        <v>1342</v>
      </c>
      <c r="D1379" s="207" t="s">
        <v>20</v>
      </c>
      <c r="E1379" s="208" t="s">
        <v>20</v>
      </c>
      <c r="F1379" s="209">
        <v>5.8860000000000001</v>
      </c>
      <c r="H1379" s="33"/>
    </row>
    <row r="1380" spans="2:8" s="1" customFormat="1" ht="16.8" customHeight="1" x14ac:dyDescent="0.2">
      <c r="B1380" s="33"/>
      <c r="C1380" s="210" t="s">
        <v>20</v>
      </c>
      <c r="D1380" s="210" t="s">
        <v>1426</v>
      </c>
      <c r="E1380" s="18" t="s">
        <v>20</v>
      </c>
      <c r="F1380" s="211">
        <v>0</v>
      </c>
      <c r="H1380" s="33"/>
    </row>
    <row r="1381" spans="2:8" s="1" customFormat="1" ht="16.8" customHeight="1" x14ac:dyDescent="0.2">
      <c r="B1381" s="33"/>
      <c r="C1381" s="210" t="s">
        <v>20</v>
      </c>
      <c r="D1381" s="210" t="s">
        <v>1467</v>
      </c>
      <c r="E1381" s="18" t="s">
        <v>20</v>
      </c>
      <c r="F1381" s="211">
        <v>3.51</v>
      </c>
      <c r="H1381" s="33"/>
    </row>
    <row r="1382" spans="2:8" s="1" customFormat="1" ht="16.8" customHeight="1" x14ac:dyDescent="0.2">
      <c r="B1382" s="33"/>
      <c r="C1382" s="210" t="s">
        <v>20</v>
      </c>
      <c r="D1382" s="210" t="s">
        <v>1468</v>
      </c>
      <c r="E1382" s="18" t="s">
        <v>20</v>
      </c>
      <c r="F1382" s="211">
        <v>0</v>
      </c>
      <c r="H1382" s="33"/>
    </row>
    <row r="1383" spans="2:8" s="1" customFormat="1" ht="16.8" customHeight="1" x14ac:dyDescent="0.2">
      <c r="B1383" s="33"/>
      <c r="C1383" s="210" t="s">
        <v>20</v>
      </c>
      <c r="D1383" s="210" t="s">
        <v>1469</v>
      </c>
      <c r="E1383" s="18" t="s">
        <v>20</v>
      </c>
      <c r="F1383" s="211">
        <v>2.3759999999999999</v>
      </c>
      <c r="H1383" s="33"/>
    </row>
    <row r="1384" spans="2:8" s="1" customFormat="1" ht="16.8" customHeight="1" x14ac:dyDescent="0.2">
      <c r="B1384" s="33"/>
      <c r="C1384" s="210" t="s">
        <v>1342</v>
      </c>
      <c r="D1384" s="210" t="s">
        <v>335</v>
      </c>
      <c r="E1384" s="18" t="s">
        <v>20</v>
      </c>
      <c r="F1384" s="211">
        <v>5.8860000000000001</v>
      </c>
      <c r="H1384" s="33"/>
    </row>
    <row r="1385" spans="2:8" s="1" customFormat="1" ht="16.8" customHeight="1" x14ac:dyDescent="0.2">
      <c r="B1385" s="33"/>
      <c r="C1385" s="212" t="s">
        <v>8903</v>
      </c>
      <c r="H1385" s="33"/>
    </row>
    <row r="1386" spans="2:8" s="1" customFormat="1" ht="16.8" customHeight="1" x14ac:dyDescent="0.2">
      <c r="B1386" s="33"/>
      <c r="C1386" s="210" t="s">
        <v>1463</v>
      </c>
      <c r="D1386" s="210" t="s">
        <v>9051</v>
      </c>
      <c r="E1386" s="18" t="s">
        <v>197</v>
      </c>
      <c r="F1386" s="211">
        <v>5.8860000000000001</v>
      </c>
      <c r="H1386" s="33"/>
    </row>
    <row r="1387" spans="2:8" s="1" customFormat="1" ht="16.8" customHeight="1" x14ac:dyDescent="0.2">
      <c r="B1387" s="33"/>
      <c r="C1387" s="210" t="s">
        <v>1528</v>
      </c>
      <c r="D1387" s="210" t="s">
        <v>9052</v>
      </c>
      <c r="E1387" s="18" t="s">
        <v>197</v>
      </c>
      <c r="F1387" s="211">
        <v>5.8860000000000001</v>
      </c>
      <c r="H1387" s="33"/>
    </row>
    <row r="1388" spans="2:8" s="1" customFormat="1" ht="16.8" customHeight="1" x14ac:dyDescent="0.2">
      <c r="B1388" s="33"/>
      <c r="C1388" s="210" t="s">
        <v>1539</v>
      </c>
      <c r="D1388" s="210" t="s">
        <v>8930</v>
      </c>
      <c r="E1388" s="18" t="s">
        <v>197</v>
      </c>
      <c r="F1388" s="211">
        <v>159.39400000000001</v>
      </c>
      <c r="H1388" s="33"/>
    </row>
    <row r="1389" spans="2:8" s="1" customFormat="1" ht="16.8" customHeight="1" x14ac:dyDescent="0.2">
      <c r="B1389" s="33"/>
      <c r="C1389" s="210" t="s">
        <v>1561</v>
      </c>
      <c r="D1389" s="210" t="s">
        <v>8931</v>
      </c>
      <c r="E1389" s="18" t="s">
        <v>197</v>
      </c>
      <c r="F1389" s="211">
        <v>115.334</v>
      </c>
      <c r="H1389" s="33"/>
    </row>
    <row r="1390" spans="2:8" s="1" customFormat="1" ht="16.8" customHeight="1" x14ac:dyDescent="0.2">
      <c r="B1390" s="33"/>
      <c r="C1390" s="206" t="s">
        <v>1344</v>
      </c>
      <c r="D1390" s="207" t="s">
        <v>20</v>
      </c>
      <c r="E1390" s="208" t="s">
        <v>20</v>
      </c>
      <c r="F1390" s="209">
        <v>9.86</v>
      </c>
      <c r="H1390" s="33"/>
    </row>
    <row r="1391" spans="2:8" s="1" customFormat="1" ht="16.8" customHeight="1" x14ac:dyDescent="0.2">
      <c r="B1391" s="33"/>
      <c r="C1391" s="210" t="s">
        <v>20</v>
      </c>
      <c r="D1391" s="210" t="s">
        <v>1595</v>
      </c>
      <c r="E1391" s="18" t="s">
        <v>20</v>
      </c>
      <c r="F1391" s="211">
        <v>0</v>
      </c>
      <c r="H1391" s="33"/>
    </row>
    <row r="1392" spans="2:8" s="1" customFormat="1" ht="16.8" customHeight="1" x14ac:dyDescent="0.2">
      <c r="B1392" s="33"/>
      <c r="C1392" s="210" t="s">
        <v>20</v>
      </c>
      <c r="D1392" s="210" t="s">
        <v>1596</v>
      </c>
      <c r="E1392" s="18" t="s">
        <v>20</v>
      </c>
      <c r="F1392" s="211">
        <v>0</v>
      </c>
      <c r="H1392" s="33"/>
    </row>
    <row r="1393" spans="2:8" s="1" customFormat="1" ht="16.8" customHeight="1" x14ac:dyDescent="0.2">
      <c r="B1393" s="33"/>
      <c r="C1393" s="210" t="s">
        <v>20</v>
      </c>
      <c r="D1393" s="210" t="s">
        <v>1412</v>
      </c>
      <c r="E1393" s="18" t="s">
        <v>20</v>
      </c>
      <c r="F1393" s="211">
        <v>13.1</v>
      </c>
      <c r="H1393" s="33"/>
    </row>
    <row r="1394" spans="2:8" s="1" customFormat="1" ht="16.8" customHeight="1" x14ac:dyDescent="0.2">
      <c r="B1394" s="33"/>
      <c r="C1394" s="210" t="s">
        <v>20</v>
      </c>
      <c r="D1394" s="210" t="s">
        <v>1597</v>
      </c>
      <c r="E1394" s="18" t="s">
        <v>20</v>
      </c>
      <c r="F1394" s="211">
        <v>0</v>
      </c>
      <c r="H1394" s="33"/>
    </row>
    <row r="1395" spans="2:8" s="1" customFormat="1" ht="16.8" customHeight="1" x14ac:dyDescent="0.2">
      <c r="B1395" s="33"/>
      <c r="C1395" s="210" t="s">
        <v>20</v>
      </c>
      <c r="D1395" s="210" t="s">
        <v>1598</v>
      </c>
      <c r="E1395" s="18" t="s">
        <v>20</v>
      </c>
      <c r="F1395" s="211">
        <v>-4.05</v>
      </c>
      <c r="H1395" s="33"/>
    </row>
    <row r="1396" spans="2:8" s="1" customFormat="1" ht="16.8" customHeight="1" x14ac:dyDescent="0.2">
      <c r="B1396" s="33"/>
      <c r="C1396" s="210" t="s">
        <v>20</v>
      </c>
      <c r="D1396" s="210" t="s">
        <v>20</v>
      </c>
      <c r="E1396" s="18" t="s">
        <v>20</v>
      </c>
      <c r="F1396" s="211">
        <v>0</v>
      </c>
      <c r="H1396" s="33"/>
    </row>
    <row r="1397" spans="2:8" s="1" customFormat="1" ht="16.8" customHeight="1" x14ac:dyDescent="0.2">
      <c r="B1397" s="33"/>
      <c r="C1397" s="210" t="s">
        <v>20</v>
      </c>
      <c r="D1397" s="210" t="s">
        <v>1599</v>
      </c>
      <c r="E1397" s="18" t="s">
        <v>20</v>
      </c>
      <c r="F1397" s="211">
        <v>0</v>
      </c>
      <c r="H1397" s="33"/>
    </row>
    <row r="1398" spans="2:8" s="1" customFormat="1" ht="16.8" customHeight="1" x14ac:dyDescent="0.2">
      <c r="B1398" s="33"/>
      <c r="C1398" s="210" t="s">
        <v>20</v>
      </c>
      <c r="D1398" s="210" t="s">
        <v>1596</v>
      </c>
      <c r="E1398" s="18" t="s">
        <v>20</v>
      </c>
      <c r="F1398" s="211">
        <v>0</v>
      </c>
      <c r="H1398" s="33"/>
    </row>
    <row r="1399" spans="2:8" s="1" customFormat="1" ht="16.8" customHeight="1" x14ac:dyDescent="0.2">
      <c r="B1399" s="33"/>
      <c r="C1399" s="210" t="s">
        <v>20</v>
      </c>
      <c r="D1399" s="210" t="s">
        <v>1467</v>
      </c>
      <c r="E1399" s="18" t="s">
        <v>20</v>
      </c>
      <c r="F1399" s="211">
        <v>3.51</v>
      </c>
      <c r="H1399" s="33"/>
    </row>
    <row r="1400" spans="2:8" s="1" customFormat="1" ht="16.8" customHeight="1" x14ac:dyDescent="0.2">
      <c r="B1400" s="33"/>
      <c r="C1400" s="210" t="s">
        <v>20</v>
      </c>
      <c r="D1400" s="210" t="s">
        <v>1597</v>
      </c>
      <c r="E1400" s="18" t="s">
        <v>20</v>
      </c>
      <c r="F1400" s="211">
        <v>0</v>
      </c>
      <c r="H1400" s="33"/>
    </row>
    <row r="1401" spans="2:8" s="1" customFormat="1" ht="16.8" customHeight="1" x14ac:dyDescent="0.2">
      <c r="B1401" s="33"/>
      <c r="C1401" s="210" t="s">
        <v>20</v>
      </c>
      <c r="D1401" s="210" t="s">
        <v>1600</v>
      </c>
      <c r="E1401" s="18" t="s">
        <v>20</v>
      </c>
      <c r="F1401" s="211">
        <v>-2.7</v>
      </c>
      <c r="H1401" s="33"/>
    </row>
    <row r="1402" spans="2:8" s="1" customFormat="1" ht="16.8" customHeight="1" x14ac:dyDescent="0.2">
      <c r="B1402" s="33"/>
      <c r="C1402" s="210" t="s">
        <v>1344</v>
      </c>
      <c r="D1402" s="210" t="s">
        <v>207</v>
      </c>
      <c r="E1402" s="18" t="s">
        <v>20</v>
      </c>
      <c r="F1402" s="211">
        <v>9.86</v>
      </c>
      <c r="H1402" s="33"/>
    </row>
    <row r="1403" spans="2:8" s="1" customFormat="1" ht="16.8" customHeight="1" x14ac:dyDescent="0.2">
      <c r="B1403" s="33"/>
      <c r="C1403" s="212" t="s">
        <v>8903</v>
      </c>
      <c r="H1403" s="33"/>
    </row>
    <row r="1404" spans="2:8" s="1" customFormat="1" ht="16.8" customHeight="1" x14ac:dyDescent="0.2">
      <c r="B1404" s="33"/>
      <c r="C1404" s="210" t="s">
        <v>1591</v>
      </c>
      <c r="D1404" s="210" t="s">
        <v>9053</v>
      </c>
      <c r="E1404" s="18" t="s">
        <v>197</v>
      </c>
      <c r="F1404" s="211">
        <v>9.86</v>
      </c>
      <c r="H1404" s="33"/>
    </row>
    <row r="1405" spans="2:8" s="1" customFormat="1" ht="16.8" customHeight="1" x14ac:dyDescent="0.2">
      <c r="B1405" s="33"/>
      <c r="C1405" s="210" t="s">
        <v>1552</v>
      </c>
      <c r="D1405" s="210" t="s">
        <v>8939</v>
      </c>
      <c r="E1405" s="18" t="s">
        <v>197</v>
      </c>
      <c r="F1405" s="211">
        <v>104.88500000000001</v>
      </c>
      <c r="H1405" s="33"/>
    </row>
    <row r="1406" spans="2:8" s="1" customFormat="1" ht="16.8" customHeight="1" x14ac:dyDescent="0.2">
      <c r="B1406" s="33"/>
      <c r="C1406" s="206" t="s">
        <v>1346</v>
      </c>
      <c r="D1406" s="207" t="s">
        <v>20</v>
      </c>
      <c r="E1406" s="208" t="s">
        <v>20</v>
      </c>
      <c r="F1406" s="209">
        <v>37.869999999999997</v>
      </c>
      <c r="H1406" s="33"/>
    </row>
    <row r="1407" spans="2:8" s="1" customFormat="1" ht="16.8" customHeight="1" x14ac:dyDescent="0.2">
      <c r="B1407" s="33"/>
      <c r="C1407" s="210" t="s">
        <v>20</v>
      </c>
      <c r="D1407" s="210" t="s">
        <v>1605</v>
      </c>
      <c r="E1407" s="18" t="s">
        <v>20</v>
      </c>
      <c r="F1407" s="211">
        <v>0</v>
      </c>
      <c r="H1407" s="33"/>
    </row>
    <row r="1408" spans="2:8" s="1" customFormat="1" ht="16.8" customHeight="1" x14ac:dyDescent="0.2">
      <c r="B1408" s="33"/>
      <c r="C1408" s="210" t="s">
        <v>20</v>
      </c>
      <c r="D1408" s="210" t="s">
        <v>1606</v>
      </c>
      <c r="E1408" s="18" t="s">
        <v>20</v>
      </c>
      <c r="F1408" s="211">
        <v>0</v>
      </c>
      <c r="H1408" s="33"/>
    </row>
    <row r="1409" spans="2:8" s="1" customFormat="1" ht="16.8" customHeight="1" x14ac:dyDescent="0.2">
      <c r="B1409" s="33"/>
      <c r="C1409" s="210" t="s">
        <v>20</v>
      </c>
      <c r="D1409" s="210" t="s">
        <v>1607</v>
      </c>
      <c r="E1409" s="18" t="s">
        <v>20</v>
      </c>
      <c r="F1409" s="211">
        <v>9.09</v>
      </c>
      <c r="H1409" s="33"/>
    </row>
    <row r="1410" spans="2:8" s="1" customFormat="1" ht="16.8" customHeight="1" x14ac:dyDescent="0.2">
      <c r="B1410" s="33"/>
      <c r="C1410" s="210" t="s">
        <v>20</v>
      </c>
      <c r="D1410" s="210" t="s">
        <v>1608</v>
      </c>
      <c r="E1410" s="18" t="s">
        <v>20</v>
      </c>
      <c r="F1410" s="211">
        <v>0</v>
      </c>
      <c r="H1410" s="33"/>
    </row>
    <row r="1411" spans="2:8" s="1" customFormat="1" ht="16.8" customHeight="1" x14ac:dyDescent="0.2">
      <c r="B1411" s="33"/>
      <c r="C1411" s="210" t="s">
        <v>20</v>
      </c>
      <c r="D1411" s="210" t="s">
        <v>1609</v>
      </c>
      <c r="E1411" s="18" t="s">
        <v>20</v>
      </c>
      <c r="F1411" s="211">
        <v>18.18</v>
      </c>
      <c r="H1411" s="33"/>
    </row>
    <row r="1412" spans="2:8" s="1" customFormat="1" ht="16.8" customHeight="1" x14ac:dyDescent="0.2">
      <c r="B1412" s="33"/>
      <c r="C1412" s="210" t="s">
        <v>20</v>
      </c>
      <c r="D1412" s="210" t="s">
        <v>1610</v>
      </c>
      <c r="E1412" s="18" t="s">
        <v>20</v>
      </c>
      <c r="F1412" s="211">
        <v>0</v>
      </c>
      <c r="H1412" s="33"/>
    </row>
    <row r="1413" spans="2:8" s="1" customFormat="1" ht="16.8" customHeight="1" x14ac:dyDescent="0.2">
      <c r="B1413" s="33"/>
      <c r="C1413" s="210" t="s">
        <v>20</v>
      </c>
      <c r="D1413" s="210" t="s">
        <v>1611</v>
      </c>
      <c r="E1413" s="18" t="s">
        <v>20</v>
      </c>
      <c r="F1413" s="211">
        <v>0.6</v>
      </c>
      <c r="H1413" s="33"/>
    </row>
    <row r="1414" spans="2:8" s="1" customFormat="1" ht="16.8" customHeight="1" x14ac:dyDescent="0.2">
      <c r="B1414" s="33"/>
      <c r="C1414" s="210" t="s">
        <v>20</v>
      </c>
      <c r="D1414" s="210" t="s">
        <v>1612</v>
      </c>
      <c r="E1414" s="18" t="s">
        <v>20</v>
      </c>
      <c r="F1414" s="211">
        <v>10</v>
      </c>
      <c r="H1414" s="33"/>
    </row>
    <row r="1415" spans="2:8" s="1" customFormat="1" ht="16.8" customHeight="1" x14ac:dyDescent="0.2">
      <c r="B1415" s="33"/>
      <c r="C1415" s="210" t="s">
        <v>1346</v>
      </c>
      <c r="D1415" s="210" t="s">
        <v>335</v>
      </c>
      <c r="E1415" s="18" t="s">
        <v>20</v>
      </c>
      <c r="F1415" s="211">
        <v>37.869999999999997</v>
      </c>
      <c r="H1415" s="33"/>
    </row>
    <row r="1416" spans="2:8" s="1" customFormat="1" ht="16.8" customHeight="1" x14ac:dyDescent="0.2">
      <c r="B1416" s="33"/>
      <c r="C1416" s="212" t="s">
        <v>8903</v>
      </c>
      <c r="H1416" s="33"/>
    </row>
    <row r="1417" spans="2:8" s="1" customFormat="1" ht="16.8" customHeight="1" x14ac:dyDescent="0.2">
      <c r="B1417" s="33"/>
      <c r="C1417" s="210" t="s">
        <v>1601</v>
      </c>
      <c r="D1417" s="210" t="s">
        <v>8962</v>
      </c>
      <c r="E1417" s="18" t="s">
        <v>197</v>
      </c>
      <c r="F1417" s="211">
        <v>81.93</v>
      </c>
      <c r="H1417" s="33"/>
    </row>
    <row r="1418" spans="2:8" s="1" customFormat="1" ht="16.8" customHeight="1" x14ac:dyDescent="0.2">
      <c r="B1418" s="33"/>
      <c r="C1418" s="206" t="s">
        <v>1348</v>
      </c>
      <c r="D1418" s="207" t="s">
        <v>20</v>
      </c>
      <c r="E1418" s="208" t="s">
        <v>20</v>
      </c>
      <c r="F1418" s="209">
        <v>44.06</v>
      </c>
      <c r="H1418" s="33"/>
    </row>
    <row r="1419" spans="2:8" s="1" customFormat="1" ht="16.8" customHeight="1" x14ac:dyDescent="0.2">
      <c r="B1419" s="33"/>
      <c r="C1419" s="210" t="s">
        <v>20</v>
      </c>
      <c r="D1419" s="210" t="s">
        <v>20</v>
      </c>
      <c r="E1419" s="18" t="s">
        <v>20</v>
      </c>
      <c r="F1419" s="211">
        <v>0</v>
      </c>
      <c r="H1419" s="33"/>
    </row>
    <row r="1420" spans="2:8" s="1" customFormat="1" ht="16.8" customHeight="1" x14ac:dyDescent="0.2">
      <c r="B1420" s="33"/>
      <c r="C1420" s="210" t="s">
        <v>20</v>
      </c>
      <c r="D1420" s="210" t="s">
        <v>1613</v>
      </c>
      <c r="E1420" s="18" t="s">
        <v>20</v>
      </c>
      <c r="F1420" s="211">
        <v>0</v>
      </c>
      <c r="H1420" s="33"/>
    </row>
    <row r="1421" spans="2:8" s="1" customFormat="1" ht="16.8" customHeight="1" x14ac:dyDescent="0.2">
      <c r="B1421" s="33"/>
      <c r="C1421" s="210" t="s">
        <v>20</v>
      </c>
      <c r="D1421" s="210" t="s">
        <v>1310</v>
      </c>
      <c r="E1421" s="18" t="s">
        <v>20</v>
      </c>
      <c r="F1421" s="211">
        <v>78.78</v>
      </c>
      <c r="H1421" s="33"/>
    </row>
    <row r="1422" spans="2:8" s="1" customFormat="1" ht="16.8" customHeight="1" x14ac:dyDescent="0.2">
      <c r="B1422" s="33"/>
      <c r="C1422" s="210" t="s">
        <v>20</v>
      </c>
      <c r="D1422" s="210" t="s">
        <v>1308</v>
      </c>
      <c r="E1422" s="18" t="s">
        <v>20</v>
      </c>
      <c r="F1422" s="211">
        <v>3.15</v>
      </c>
      <c r="H1422" s="33"/>
    </row>
    <row r="1423" spans="2:8" s="1" customFormat="1" ht="16.8" customHeight="1" x14ac:dyDescent="0.2">
      <c r="B1423" s="33"/>
      <c r="C1423" s="210" t="s">
        <v>20</v>
      </c>
      <c r="D1423" s="210" t="s">
        <v>1614</v>
      </c>
      <c r="E1423" s="18" t="s">
        <v>20</v>
      </c>
      <c r="F1423" s="211">
        <v>-37.869999999999997</v>
      </c>
      <c r="H1423" s="33"/>
    </row>
    <row r="1424" spans="2:8" s="1" customFormat="1" ht="16.8" customHeight="1" x14ac:dyDescent="0.2">
      <c r="B1424" s="33"/>
      <c r="C1424" s="210" t="s">
        <v>1348</v>
      </c>
      <c r="D1424" s="210" t="s">
        <v>335</v>
      </c>
      <c r="E1424" s="18" t="s">
        <v>20</v>
      </c>
      <c r="F1424" s="211">
        <v>44.06</v>
      </c>
      <c r="H1424" s="33"/>
    </row>
    <row r="1425" spans="2:8" s="1" customFormat="1" ht="16.8" customHeight="1" x14ac:dyDescent="0.2">
      <c r="B1425" s="33"/>
      <c r="C1425" s="212" t="s">
        <v>8903</v>
      </c>
      <c r="H1425" s="33"/>
    </row>
    <row r="1426" spans="2:8" s="1" customFormat="1" ht="16.8" customHeight="1" x14ac:dyDescent="0.2">
      <c r="B1426" s="33"/>
      <c r="C1426" s="210" t="s">
        <v>1601</v>
      </c>
      <c r="D1426" s="210" t="s">
        <v>8962</v>
      </c>
      <c r="E1426" s="18" t="s">
        <v>197</v>
      </c>
      <c r="F1426" s="211">
        <v>81.93</v>
      </c>
      <c r="H1426" s="33"/>
    </row>
    <row r="1427" spans="2:8" s="1" customFormat="1" ht="16.8" customHeight="1" x14ac:dyDescent="0.2">
      <c r="B1427" s="33"/>
      <c r="C1427" s="210" t="s">
        <v>1561</v>
      </c>
      <c r="D1427" s="210" t="s">
        <v>8931</v>
      </c>
      <c r="E1427" s="18" t="s">
        <v>197</v>
      </c>
      <c r="F1427" s="211">
        <v>115.334</v>
      </c>
      <c r="H1427" s="33"/>
    </row>
    <row r="1428" spans="2:8" s="1" customFormat="1" ht="16.8" customHeight="1" x14ac:dyDescent="0.2">
      <c r="B1428" s="33"/>
      <c r="C1428" s="206" t="s">
        <v>1350</v>
      </c>
      <c r="D1428" s="207" t="s">
        <v>20</v>
      </c>
      <c r="E1428" s="208" t="s">
        <v>20</v>
      </c>
      <c r="F1428" s="209">
        <v>2</v>
      </c>
      <c r="H1428" s="33"/>
    </row>
    <row r="1429" spans="2:8" s="1" customFormat="1" ht="16.8" customHeight="1" x14ac:dyDescent="0.2">
      <c r="B1429" s="33"/>
      <c r="C1429" s="210" t="s">
        <v>20</v>
      </c>
      <c r="D1429" s="210" t="s">
        <v>1590</v>
      </c>
      <c r="E1429" s="18" t="s">
        <v>20</v>
      </c>
      <c r="F1429" s="211">
        <v>0</v>
      </c>
      <c r="H1429" s="33"/>
    </row>
    <row r="1430" spans="2:8" s="1" customFormat="1" ht="16.8" customHeight="1" x14ac:dyDescent="0.2">
      <c r="B1430" s="33"/>
      <c r="C1430" s="210" t="s">
        <v>20</v>
      </c>
      <c r="D1430" s="210" t="s">
        <v>1392</v>
      </c>
      <c r="E1430" s="18" t="s">
        <v>20</v>
      </c>
      <c r="F1430" s="211">
        <v>2</v>
      </c>
      <c r="H1430" s="33"/>
    </row>
    <row r="1431" spans="2:8" s="1" customFormat="1" ht="16.8" customHeight="1" x14ac:dyDescent="0.2">
      <c r="B1431" s="33"/>
      <c r="C1431" s="210" t="s">
        <v>1350</v>
      </c>
      <c r="D1431" s="210" t="s">
        <v>207</v>
      </c>
      <c r="E1431" s="18" t="s">
        <v>20</v>
      </c>
      <c r="F1431" s="211">
        <v>2</v>
      </c>
      <c r="H1431" s="33"/>
    </row>
    <row r="1432" spans="2:8" s="1" customFormat="1" ht="16.8" customHeight="1" x14ac:dyDescent="0.2">
      <c r="B1432" s="33"/>
      <c r="C1432" s="212" t="s">
        <v>8903</v>
      </c>
      <c r="H1432" s="33"/>
    </row>
    <row r="1433" spans="2:8" s="1" customFormat="1" ht="16.8" customHeight="1" x14ac:dyDescent="0.2">
      <c r="B1433" s="33"/>
      <c r="C1433" s="210" t="s">
        <v>1586</v>
      </c>
      <c r="D1433" s="210" t="s">
        <v>9054</v>
      </c>
      <c r="E1433" s="18" t="s">
        <v>197</v>
      </c>
      <c r="F1433" s="211">
        <v>2</v>
      </c>
      <c r="H1433" s="33"/>
    </row>
    <row r="1434" spans="2:8" s="1" customFormat="1" ht="16.8" customHeight="1" x14ac:dyDescent="0.2">
      <c r="B1434" s="33"/>
      <c r="C1434" s="210" t="s">
        <v>1552</v>
      </c>
      <c r="D1434" s="210" t="s">
        <v>8939</v>
      </c>
      <c r="E1434" s="18" t="s">
        <v>197</v>
      </c>
      <c r="F1434" s="211">
        <v>104.88500000000001</v>
      </c>
      <c r="H1434" s="33"/>
    </row>
    <row r="1435" spans="2:8" s="1" customFormat="1" ht="26.4" customHeight="1" x14ac:dyDescent="0.2">
      <c r="B1435" s="33"/>
      <c r="C1435" s="205" t="s">
        <v>9055</v>
      </c>
      <c r="D1435" s="205" t="s">
        <v>99</v>
      </c>
      <c r="H1435" s="33"/>
    </row>
    <row r="1436" spans="2:8" s="1" customFormat="1" ht="16.8" customHeight="1" x14ac:dyDescent="0.2">
      <c r="B1436" s="33"/>
      <c r="C1436" s="206" t="s">
        <v>137</v>
      </c>
      <c r="D1436" s="207" t="s">
        <v>20</v>
      </c>
      <c r="E1436" s="208" t="s">
        <v>20</v>
      </c>
      <c r="F1436" s="209">
        <v>1.8640000000000001</v>
      </c>
      <c r="H1436" s="33"/>
    </row>
    <row r="1437" spans="2:8" s="1" customFormat="1" ht="16.8" customHeight="1" x14ac:dyDescent="0.2">
      <c r="B1437" s="33"/>
      <c r="C1437" s="210" t="s">
        <v>20</v>
      </c>
      <c r="D1437" s="210" t="s">
        <v>4625</v>
      </c>
      <c r="E1437" s="18" t="s">
        <v>20</v>
      </c>
      <c r="F1437" s="211">
        <v>1.8640000000000001</v>
      </c>
      <c r="H1437" s="33"/>
    </row>
    <row r="1438" spans="2:8" s="1" customFormat="1" ht="16.8" customHeight="1" x14ac:dyDescent="0.2">
      <c r="B1438" s="33"/>
      <c r="C1438" s="210" t="s">
        <v>137</v>
      </c>
      <c r="D1438" s="210" t="s">
        <v>207</v>
      </c>
      <c r="E1438" s="18" t="s">
        <v>20</v>
      </c>
      <c r="F1438" s="211">
        <v>1.8640000000000001</v>
      </c>
      <c r="H1438" s="33"/>
    </row>
    <row r="1439" spans="2:8" s="1" customFormat="1" ht="16.8" customHeight="1" x14ac:dyDescent="0.2">
      <c r="B1439" s="33"/>
      <c r="C1439" s="212" t="s">
        <v>8903</v>
      </c>
      <c r="H1439" s="33"/>
    </row>
    <row r="1440" spans="2:8" s="1" customFormat="1" ht="16.8" customHeight="1" x14ac:dyDescent="0.2">
      <c r="B1440" s="33"/>
      <c r="C1440" s="210" t="s">
        <v>4622</v>
      </c>
      <c r="D1440" s="210" t="s">
        <v>8904</v>
      </c>
      <c r="E1440" s="18" t="s">
        <v>898</v>
      </c>
      <c r="F1440" s="211">
        <v>1.8640000000000001</v>
      </c>
      <c r="H1440" s="33"/>
    </row>
    <row r="1441" spans="2:8" s="1" customFormat="1" ht="16.8" customHeight="1" x14ac:dyDescent="0.2">
      <c r="B1441" s="33"/>
      <c r="C1441" s="210" t="s">
        <v>989</v>
      </c>
      <c r="D1441" s="210" t="s">
        <v>8905</v>
      </c>
      <c r="E1441" s="18" t="s">
        <v>898</v>
      </c>
      <c r="F1441" s="211">
        <v>15.782</v>
      </c>
      <c r="H1441" s="33"/>
    </row>
    <row r="1442" spans="2:8" s="1" customFormat="1" ht="16.8" customHeight="1" x14ac:dyDescent="0.2">
      <c r="B1442" s="33"/>
      <c r="C1442" s="206" t="s">
        <v>139</v>
      </c>
      <c r="D1442" s="207" t="s">
        <v>20</v>
      </c>
      <c r="E1442" s="208" t="s">
        <v>20</v>
      </c>
      <c r="F1442" s="209">
        <v>30.225000000000001</v>
      </c>
      <c r="H1442" s="33"/>
    </row>
    <row r="1443" spans="2:8" s="1" customFormat="1" ht="16.8" customHeight="1" x14ac:dyDescent="0.2">
      <c r="B1443" s="33"/>
      <c r="C1443" s="210" t="s">
        <v>20</v>
      </c>
      <c r="D1443" s="210" t="s">
        <v>4620</v>
      </c>
      <c r="E1443" s="18" t="s">
        <v>20</v>
      </c>
      <c r="F1443" s="211">
        <v>30.225000000000001</v>
      </c>
      <c r="H1443" s="33"/>
    </row>
    <row r="1444" spans="2:8" s="1" customFormat="1" ht="16.8" customHeight="1" x14ac:dyDescent="0.2">
      <c r="B1444" s="33"/>
      <c r="C1444" s="210" t="s">
        <v>139</v>
      </c>
      <c r="D1444" s="210" t="s">
        <v>207</v>
      </c>
      <c r="E1444" s="18" t="s">
        <v>20</v>
      </c>
      <c r="F1444" s="211">
        <v>30.225000000000001</v>
      </c>
      <c r="H1444" s="33"/>
    </row>
    <row r="1445" spans="2:8" s="1" customFormat="1" ht="16.8" customHeight="1" x14ac:dyDescent="0.2">
      <c r="B1445" s="33"/>
      <c r="C1445" s="212" t="s">
        <v>8903</v>
      </c>
      <c r="H1445" s="33"/>
    </row>
    <row r="1446" spans="2:8" s="1" customFormat="1" ht="16.8" customHeight="1" x14ac:dyDescent="0.2">
      <c r="B1446" s="33"/>
      <c r="C1446" s="210" t="s">
        <v>4617</v>
      </c>
      <c r="D1446" s="210" t="s">
        <v>8906</v>
      </c>
      <c r="E1446" s="18" t="s">
        <v>898</v>
      </c>
      <c r="F1446" s="211">
        <v>30.225000000000001</v>
      </c>
      <c r="H1446" s="33"/>
    </row>
    <row r="1447" spans="2:8" s="1" customFormat="1" ht="16.8" customHeight="1" x14ac:dyDescent="0.2">
      <c r="B1447" s="33"/>
      <c r="C1447" s="210" t="s">
        <v>989</v>
      </c>
      <c r="D1447" s="210" t="s">
        <v>8905</v>
      </c>
      <c r="E1447" s="18" t="s">
        <v>898</v>
      </c>
      <c r="F1447" s="211">
        <v>15.782</v>
      </c>
      <c r="H1447" s="33"/>
    </row>
    <row r="1448" spans="2:8" s="1" customFormat="1" ht="16.8" customHeight="1" x14ac:dyDescent="0.2">
      <c r="B1448" s="33"/>
      <c r="C1448" s="210" t="s">
        <v>4647</v>
      </c>
      <c r="D1448" s="210" t="s">
        <v>9056</v>
      </c>
      <c r="E1448" s="18" t="s">
        <v>898</v>
      </c>
      <c r="F1448" s="211">
        <v>21.158000000000001</v>
      </c>
      <c r="H1448" s="33"/>
    </row>
    <row r="1449" spans="2:8" s="1" customFormat="1" ht="16.8" customHeight="1" x14ac:dyDescent="0.2">
      <c r="B1449" s="33"/>
      <c r="C1449" s="206" t="s">
        <v>142</v>
      </c>
      <c r="D1449" s="207" t="s">
        <v>20</v>
      </c>
      <c r="E1449" s="208" t="s">
        <v>20</v>
      </c>
      <c r="F1449" s="209">
        <v>4.681</v>
      </c>
      <c r="H1449" s="33"/>
    </row>
    <row r="1450" spans="2:8" s="1" customFormat="1" ht="16.8" customHeight="1" x14ac:dyDescent="0.2">
      <c r="B1450" s="33"/>
      <c r="C1450" s="210" t="s">
        <v>20</v>
      </c>
      <c r="D1450" s="210" t="s">
        <v>4593</v>
      </c>
      <c r="E1450" s="18" t="s">
        <v>20</v>
      </c>
      <c r="F1450" s="211">
        <v>0.79900000000000004</v>
      </c>
      <c r="H1450" s="33"/>
    </row>
    <row r="1451" spans="2:8" s="1" customFormat="1" ht="16.8" customHeight="1" x14ac:dyDescent="0.2">
      <c r="B1451" s="33"/>
      <c r="C1451" s="210" t="s">
        <v>20</v>
      </c>
      <c r="D1451" s="210" t="s">
        <v>4594</v>
      </c>
      <c r="E1451" s="18" t="s">
        <v>20</v>
      </c>
      <c r="F1451" s="211">
        <v>0.42799999999999999</v>
      </c>
      <c r="H1451" s="33"/>
    </row>
    <row r="1452" spans="2:8" s="1" customFormat="1" ht="16.8" customHeight="1" x14ac:dyDescent="0.2">
      <c r="B1452" s="33"/>
      <c r="C1452" s="210" t="s">
        <v>20</v>
      </c>
      <c r="D1452" s="210" t="s">
        <v>4595</v>
      </c>
      <c r="E1452" s="18" t="s">
        <v>20</v>
      </c>
      <c r="F1452" s="211">
        <v>3.4540000000000002</v>
      </c>
      <c r="H1452" s="33"/>
    </row>
    <row r="1453" spans="2:8" s="1" customFormat="1" ht="16.8" customHeight="1" x14ac:dyDescent="0.2">
      <c r="B1453" s="33"/>
      <c r="C1453" s="210" t="s">
        <v>142</v>
      </c>
      <c r="D1453" s="210" t="s">
        <v>207</v>
      </c>
      <c r="E1453" s="18" t="s">
        <v>20</v>
      </c>
      <c r="F1453" s="211">
        <v>4.681</v>
      </c>
      <c r="H1453" s="33"/>
    </row>
    <row r="1454" spans="2:8" s="1" customFormat="1" ht="16.8" customHeight="1" x14ac:dyDescent="0.2">
      <c r="B1454" s="33"/>
      <c r="C1454" s="212" t="s">
        <v>8903</v>
      </c>
      <c r="H1454" s="33"/>
    </row>
    <row r="1455" spans="2:8" s="1" customFormat="1" ht="16.8" customHeight="1" x14ac:dyDescent="0.2">
      <c r="B1455" s="33"/>
      <c r="C1455" s="210" t="s">
        <v>957</v>
      </c>
      <c r="D1455" s="210" t="s">
        <v>8908</v>
      </c>
      <c r="E1455" s="18" t="s">
        <v>898</v>
      </c>
      <c r="F1455" s="211">
        <v>4.681</v>
      </c>
      <c r="H1455" s="33"/>
    </row>
    <row r="1456" spans="2:8" s="1" customFormat="1" ht="16.8" customHeight="1" x14ac:dyDescent="0.2">
      <c r="B1456" s="33"/>
      <c r="C1456" s="210" t="s">
        <v>989</v>
      </c>
      <c r="D1456" s="210" t="s">
        <v>8905</v>
      </c>
      <c r="E1456" s="18" t="s">
        <v>898</v>
      </c>
      <c r="F1456" s="211">
        <v>15.782</v>
      </c>
      <c r="H1456" s="33"/>
    </row>
    <row r="1457" spans="2:8" s="1" customFormat="1" ht="16.8" customHeight="1" x14ac:dyDescent="0.2">
      <c r="B1457" s="33"/>
      <c r="C1457" s="206" t="s">
        <v>3979</v>
      </c>
      <c r="D1457" s="207" t="s">
        <v>20</v>
      </c>
      <c r="E1457" s="208" t="s">
        <v>20</v>
      </c>
      <c r="F1457" s="209">
        <v>65.3</v>
      </c>
      <c r="H1457" s="33"/>
    </row>
    <row r="1458" spans="2:8" s="1" customFormat="1" ht="16.8" customHeight="1" x14ac:dyDescent="0.2">
      <c r="B1458" s="33"/>
      <c r="C1458" s="210" t="s">
        <v>20</v>
      </c>
      <c r="D1458" s="210" t="s">
        <v>4197</v>
      </c>
      <c r="E1458" s="18" t="s">
        <v>20</v>
      </c>
      <c r="F1458" s="211">
        <v>0</v>
      </c>
      <c r="H1458" s="33"/>
    </row>
    <row r="1459" spans="2:8" s="1" customFormat="1" ht="16.8" customHeight="1" x14ac:dyDescent="0.2">
      <c r="B1459" s="33"/>
      <c r="C1459" s="210" t="s">
        <v>20</v>
      </c>
      <c r="D1459" s="210" t="s">
        <v>4027</v>
      </c>
      <c r="E1459" s="18" t="s">
        <v>20</v>
      </c>
      <c r="F1459" s="211">
        <v>0</v>
      </c>
      <c r="H1459" s="33"/>
    </row>
    <row r="1460" spans="2:8" s="1" customFormat="1" ht="16.8" customHeight="1" x14ac:dyDescent="0.2">
      <c r="B1460" s="33"/>
      <c r="C1460" s="210" t="s">
        <v>20</v>
      </c>
      <c r="D1460" s="210" t="s">
        <v>4048</v>
      </c>
      <c r="E1460" s="18" t="s">
        <v>20</v>
      </c>
      <c r="F1460" s="211">
        <v>33</v>
      </c>
      <c r="H1460" s="33"/>
    </row>
    <row r="1461" spans="2:8" s="1" customFormat="1" ht="16.8" customHeight="1" x14ac:dyDescent="0.2">
      <c r="B1461" s="33"/>
      <c r="C1461" s="210" t="s">
        <v>20</v>
      </c>
      <c r="D1461" s="210" t="s">
        <v>4021</v>
      </c>
      <c r="E1461" s="18" t="s">
        <v>20</v>
      </c>
      <c r="F1461" s="211">
        <v>0</v>
      </c>
      <c r="H1461" s="33"/>
    </row>
    <row r="1462" spans="2:8" s="1" customFormat="1" ht="16.8" customHeight="1" x14ac:dyDescent="0.2">
      <c r="B1462" s="33"/>
      <c r="C1462" s="210" t="s">
        <v>20</v>
      </c>
      <c r="D1462" s="210" t="s">
        <v>4198</v>
      </c>
      <c r="E1462" s="18" t="s">
        <v>20</v>
      </c>
      <c r="F1462" s="211">
        <v>32.299999999999997</v>
      </c>
      <c r="H1462" s="33"/>
    </row>
    <row r="1463" spans="2:8" s="1" customFormat="1" ht="16.8" customHeight="1" x14ac:dyDescent="0.2">
      <c r="B1463" s="33"/>
      <c r="C1463" s="210" t="s">
        <v>3979</v>
      </c>
      <c r="D1463" s="210" t="s">
        <v>335</v>
      </c>
      <c r="E1463" s="18" t="s">
        <v>20</v>
      </c>
      <c r="F1463" s="211">
        <v>65.3</v>
      </c>
      <c r="H1463" s="33"/>
    </row>
    <row r="1464" spans="2:8" s="1" customFormat="1" ht="16.8" customHeight="1" x14ac:dyDescent="0.2">
      <c r="B1464" s="33"/>
      <c r="C1464" s="212" t="s">
        <v>8903</v>
      </c>
      <c r="H1464" s="33"/>
    </row>
    <row r="1465" spans="2:8" s="1" customFormat="1" ht="16.8" customHeight="1" x14ac:dyDescent="0.2">
      <c r="B1465" s="33"/>
      <c r="C1465" s="210" t="s">
        <v>1648</v>
      </c>
      <c r="D1465" s="210" t="s">
        <v>8923</v>
      </c>
      <c r="E1465" s="18" t="s">
        <v>269</v>
      </c>
      <c r="F1465" s="211">
        <v>70.3</v>
      </c>
      <c r="H1465" s="33"/>
    </row>
    <row r="1466" spans="2:8" s="1" customFormat="1" ht="16.8" customHeight="1" x14ac:dyDescent="0.2">
      <c r="B1466" s="33"/>
      <c r="C1466" s="210" t="s">
        <v>4167</v>
      </c>
      <c r="D1466" s="210" t="s">
        <v>8600</v>
      </c>
      <c r="E1466" s="18" t="s">
        <v>197</v>
      </c>
      <c r="F1466" s="211">
        <v>115.116</v>
      </c>
      <c r="H1466" s="33"/>
    </row>
    <row r="1467" spans="2:8" s="1" customFormat="1" ht="16.8" customHeight="1" x14ac:dyDescent="0.2">
      <c r="B1467" s="33"/>
      <c r="C1467" s="210" t="s">
        <v>4185</v>
      </c>
      <c r="D1467" s="210" t="s">
        <v>9057</v>
      </c>
      <c r="E1467" s="18" t="s">
        <v>234</v>
      </c>
      <c r="F1467" s="211">
        <v>182.84</v>
      </c>
      <c r="H1467" s="33"/>
    </row>
    <row r="1468" spans="2:8" s="1" customFormat="1" ht="16.8" customHeight="1" x14ac:dyDescent="0.2">
      <c r="B1468" s="33"/>
      <c r="C1468" s="210" t="s">
        <v>4200</v>
      </c>
      <c r="D1468" s="210" t="s">
        <v>4201</v>
      </c>
      <c r="E1468" s="18" t="s">
        <v>197</v>
      </c>
      <c r="F1468" s="211">
        <v>6.0830000000000002</v>
      </c>
      <c r="H1468" s="33"/>
    </row>
    <row r="1469" spans="2:8" s="1" customFormat="1" ht="16.8" customHeight="1" x14ac:dyDescent="0.2">
      <c r="B1469" s="33"/>
      <c r="C1469" s="210" t="s">
        <v>1643</v>
      </c>
      <c r="D1469" s="210" t="s">
        <v>1644</v>
      </c>
      <c r="E1469" s="18" t="s">
        <v>197</v>
      </c>
      <c r="F1469" s="211">
        <v>31.997</v>
      </c>
      <c r="H1469" s="33"/>
    </row>
    <row r="1470" spans="2:8" s="1" customFormat="1" ht="16.8" customHeight="1" x14ac:dyDescent="0.2">
      <c r="B1470" s="33"/>
      <c r="C1470" s="206" t="s">
        <v>3981</v>
      </c>
      <c r="D1470" s="207" t="s">
        <v>20</v>
      </c>
      <c r="E1470" s="208" t="s">
        <v>20</v>
      </c>
      <c r="F1470" s="209">
        <v>0.85599999999999998</v>
      </c>
      <c r="H1470" s="33"/>
    </row>
    <row r="1471" spans="2:8" s="1" customFormat="1" ht="16.8" customHeight="1" x14ac:dyDescent="0.2">
      <c r="B1471" s="33"/>
      <c r="C1471" s="210" t="s">
        <v>20</v>
      </c>
      <c r="D1471" s="210" t="s">
        <v>4601</v>
      </c>
      <c r="E1471" s="18" t="s">
        <v>20</v>
      </c>
      <c r="F1471" s="211">
        <v>0.23400000000000001</v>
      </c>
      <c r="H1471" s="33"/>
    </row>
    <row r="1472" spans="2:8" s="1" customFormat="1" ht="16.8" customHeight="1" x14ac:dyDescent="0.2">
      <c r="B1472" s="33"/>
      <c r="C1472" s="210" t="s">
        <v>20</v>
      </c>
      <c r="D1472" s="210" t="s">
        <v>4602</v>
      </c>
      <c r="E1472" s="18" t="s">
        <v>20</v>
      </c>
      <c r="F1472" s="211">
        <v>0.26</v>
      </c>
      <c r="H1472" s="33"/>
    </row>
    <row r="1473" spans="2:8" s="1" customFormat="1" ht="16.8" customHeight="1" x14ac:dyDescent="0.2">
      <c r="B1473" s="33"/>
      <c r="C1473" s="210" t="s">
        <v>20</v>
      </c>
      <c r="D1473" s="210" t="s">
        <v>4603</v>
      </c>
      <c r="E1473" s="18" t="s">
        <v>20</v>
      </c>
      <c r="F1473" s="211">
        <v>0.36199999999999999</v>
      </c>
      <c r="H1473" s="33"/>
    </row>
    <row r="1474" spans="2:8" s="1" customFormat="1" ht="16.8" customHeight="1" x14ac:dyDescent="0.2">
      <c r="B1474" s="33"/>
      <c r="C1474" s="210" t="s">
        <v>3981</v>
      </c>
      <c r="D1474" s="210" t="s">
        <v>207</v>
      </c>
      <c r="E1474" s="18" t="s">
        <v>20</v>
      </c>
      <c r="F1474" s="211">
        <v>0.85599999999999998</v>
      </c>
      <c r="H1474" s="33"/>
    </row>
    <row r="1475" spans="2:8" s="1" customFormat="1" ht="16.8" customHeight="1" x14ac:dyDescent="0.2">
      <c r="B1475" s="33"/>
      <c r="C1475" s="212" t="s">
        <v>8903</v>
      </c>
      <c r="H1475" s="33"/>
    </row>
    <row r="1476" spans="2:8" s="1" customFormat="1" ht="16.8" customHeight="1" x14ac:dyDescent="0.2">
      <c r="B1476" s="33"/>
      <c r="C1476" s="210" t="s">
        <v>1016</v>
      </c>
      <c r="D1476" s="210" t="s">
        <v>8910</v>
      </c>
      <c r="E1476" s="18" t="s">
        <v>898</v>
      </c>
      <c r="F1476" s="211">
        <v>0.85599999999999998</v>
      </c>
      <c r="H1476" s="33"/>
    </row>
    <row r="1477" spans="2:8" s="1" customFormat="1" ht="16.8" customHeight="1" x14ac:dyDescent="0.2">
      <c r="B1477" s="33"/>
      <c r="C1477" s="210" t="s">
        <v>989</v>
      </c>
      <c r="D1477" s="210" t="s">
        <v>8905</v>
      </c>
      <c r="E1477" s="18" t="s">
        <v>898</v>
      </c>
      <c r="F1477" s="211">
        <v>15.782</v>
      </c>
      <c r="H1477" s="33"/>
    </row>
    <row r="1478" spans="2:8" s="1" customFormat="1" ht="16.8" customHeight="1" x14ac:dyDescent="0.2">
      <c r="B1478" s="33"/>
      <c r="C1478" s="206" t="s">
        <v>3983</v>
      </c>
      <c r="D1478" s="207" t="s">
        <v>20</v>
      </c>
      <c r="E1478" s="208" t="s">
        <v>20</v>
      </c>
      <c r="F1478" s="209">
        <v>34.770000000000003</v>
      </c>
      <c r="H1478" s="33"/>
    </row>
    <row r="1479" spans="2:8" s="1" customFormat="1" ht="16.8" customHeight="1" x14ac:dyDescent="0.2">
      <c r="B1479" s="33"/>
      <c r="C1479" s="210" t="s">
        <v>20</v>
      </c>
      <c r="D1479" s="210" t="s">
        <v>4210</v>
      </c>
      <c r="E1479" s="18" t="s">
        <v>20</v>
      </c>
      <c r="F1479" s="211">
        <v>0</v>
      </c>
      <c r="H1479" s="33"/>
    </row>
    <row r="1480" spans="2:8" s="1" customFormat="1" ht="16.8" customHeight="1" x14ac:dyDescent="0.2">
      <c r="B1480" s="33"/>
      <c r="C1480" s="210" t="s">
        <v>20</v>
      </c>
      <c r="D1480" s="210" t="s">
        <v>4211</v>
      </c>
      <c r="E1480" s="18" t="s">
        <v>20</v>
      </c>
      <c r="F1480" s="211">
        <v>0</v>
      </c>
      <c r="H1480" s="33"/>
    </row>
    <row r="1481" spans="2:8" s="1" customFormat="1" ht="16.8" customHeight="1" x14ac:dyDescent="0.2">
      <c r="B1481" s="33"/>
      <c r="C1481" s="210" t="s">
        <v>20</v>
      </c>
      <c r="D1481" s="210" t="s">
        <v>4349</v>
      </c>
      <c r="E1481" s="18" t="s">
        <v>20</v>
      </c>
      <c r="F1481" s="211">
        <v>7.5</v>
      </c>
      <c r="H1481" s="33"/>
    </row>
    <row r="1482" spans="2:8" s="1" customFormat="1" ht="16.8" customHeight="1" x14ac:dyDescent="0.2">
      <c r="B1482" s="33"/>
      <c r="C1482" s="210" t="s">
        <v>20</v>
      </c>
      <c r="D1482" s="210" t="s">
        <v>4213</v>
      </c>
      <c r="E1482" s="18" t="s">
        <v>20</v>
      </c>
      <c r="F1482" s="211">
        <v>0</v>
      </c>
      <c r="H1482" s="33"/>
    </row>
    <row r="1483" spans="2:8" s="1" customFormat="1" ht="16.8" customHeight="1" x14ac:dyDescent="0.2">
      <c r="B1483" s="33"/>
      <c r="C1483" s="210" t="s">
        <v>20</v>
      </c>
      <c r="D1483" s="210" t="s">
        <v>4350</v>
      </c>
      <c r="E1483" s="18" t="s">
        <v>20</v>
      </c>
      <c r="F1483" s="211">
        <v>1.75</v>
      </c>
      <c r="H1483" s="33"/>
    </row>
    <row r="1484" spans="2:8" s="1" customFormat="1" ht="16.8" customHeight="1" x14ac:dyDescent="0.2">
      <c r="B1484" s="33"/>
      <c r="C1484" s="210" t="s">
        <v>20</v>
      </c>
      <c r="D1484" s="210" t="s">
        <v>20</v>
      </c>
      <c r="E1484" s="18" t="s">
        <v>20</v>
      </c>
      <c r="F1484" s="211">
        <v>0</v>
      </c>
      <c r="H1484" s="33"/>
    </row>
    <row r="1485" spans="2:8" s="1" customFormat="1" ht="16.8" customHeight="1" x14ac:dyDescent="0.2">
      <c r="B1485" s="33"/>
      <c r="C1485" s="210" t="s">
        <v>20</v>
      </c>
      <c r="D1485" s="210" t="s">
        <v>4351</v>
      </c>
      <c r="E1485" s="18" t="s">
        <v>20</v>
      </c>
      <c r="F1485" s="211">
        <v>0</v>
      </c>
      <c r="H1485" s="33"/>
    </row>
    <row r="1486" spans="2:8" s="1" customFormat="1" ht="16.8" customHeight="1" x14ac:dyDescent="0.2">
      <c r="B1486" s="33"/>
      <c r="C1486" s="210" t="s">
        <v>20</v>
      </c>
      <c r="D1486" s="210" t="s">
        <v>4352</v>
      </c>
      <c r="E1486" s="18" t="s">
        <v>20</v>
      </c>
      <c r="F1486" s="211">
        <v>0</v>
      </c>
      <c r="H1486" s="33"/>
    </row>
    <row r="1487" spans="2:8" s="1" customFormat="1" ht="16.8" customHeight="1" x14ac:dyDescent="0.2">
      <c r="B1487" s="33"/>
      <c r="C1487" s="210" t="s">
        <v>20</v>
      </c>
      <c r="D1487" s="210" t="s">
        <v>4353</v>
      </c>
      <c r="E1487" s="18" t="s">
        <v>20</v>
      </c>
      <c r="F1487" s="211">
        <v>7</v>
      </c>
      <c r="H1487" s="33"/>
    </row>
    <row r="1488" spans="2:8" s="1" customFormat="1" ht="16.8" customHeight="1" x14ac:dyDescent="0.2">
      <c r="B1488" s="33"/>
      <c r="C1488" s="210" t="s">
        <v>20</v>
      </c>
      <c r="D1488" s="210" t="s">
        <v>4354</v>
      </c>
      <c r="E1488" s="18" t="s">
        <v>20</v>
      </c>
      <c r="F1488" s="211">
        <v>0</v>
      </c>
      <c r="H1488" s="33"/>
    </row>
    <row r="1489" spans="2:8" s="1" customFormat="1" ht="16.8" customHeight="1" x14ac:dyDescent="0.2">
      <c r="B1489" s="33"/>
      <c r="C1489" s="210" t="s">
        <v>20</v>
      </c>
      <c r="D1489" s="210" t="s">
        <v>4355</v>
      </c>
      <c r="E1489" s="18" t="s">
        <v>20</v>
      </c>
      <c r="F1489" s="211">
        <v>11.16</v>
      </c>
      <c r="H1489" s="33"/>
    </row>
    <row r="1490" spans="2:8" s="1" customFormat="1" ht="16.8" customHeight="1" x14ac:dyDescent="0.2">
      <c r="B1490" s="33"/>
      <c r="C1490" s="210" t="s">
        <v>20</v>
      </c>
      <c r="D1490" s="210" t="s">
        <v>5018</v>
      </c>
      <c r="E1490" s="18" t="s">
        <v>20</v>
      </c>
      <c r="F1490" s="211">
        <v>0</v>
      </c>
      <c r="H1490" s="33"/>
    </row>
    <row r="1491" spans="2:8" s="1" customFormat="1" ht="16.8" customHeight="1" x14ac:dyDescent="0.2">
      <c r="B1491" s="33"/>
      <c r="C1491" s="210" t="s">
        <v>20</v>
      </c>
      <c r="D1491" s="210" t="s">
        <v>5019</v>
      </c>
      <c r="E1491" s="18" t="s">
        <v>20</v>
      </c>
      <c r="F1491" s="211">
        <v>7.36</v>
      </c>
      <c r="H1491" s="33"/>
    </row>
    <row r="1492" spans="2:8" s="1" customFormat="1" ht="16.8" customHeight="1" x14ac:dyDescent="0.2">
      <c r="B1492" s="33"/>
      <c r="C1492" s="210" t="s">
        <v>3983</v>
      </c>
      <c r="D1492" s="210" t="s">
        <v>207</v>
      </c>
      <c r="E1492" s="18" t="s">
        <v>20</v>
      </c>
      <c r="F1492" s="211">
        <v>34.770000000000003</v>
      </c>
      <c r="H1492" s="33"/>
    </row>
    <row r="1493" spans="2:8" s="1" customFormat="1" ht="16.8" customHeight="1" x14ac:dyDescent="0.2">
      <c r="B1493" s="33"/>
      <c r="C1493" s="212" t="s">
        <v>8903</v>
      </c>
      <c r="H1493" s="33"/>
    </row>
    <row r="1494" spans="2:8" s="1" customFormat="1" ht="16.8" customHeight="1" x14ac:dyDescent="0.2">
      <c r="B1494" s="33"/>
      <c r="C1494" s="210" t="s">
        <v>5014</v>
      </c>
      <c r="D1494" s="210" t="s">
        <v>9058</v>
      </c>
      <c r="E1494" s="18" t="s">
        <v>234</v>
      </c>
      <c r="F1494" s="211">
        <v>34.770000000000003</v>
      </c>
      <c r="H1494" s="33"/>
    </row>
    <row r="1495" spans="2:8" s="1" customFormat="1" ht="16.8" customHeight="1" x14ac:dyDescent="0.2">
      <c r="B1495" s="33"/>
      <c r="C1495" s="210" t="s">
        <v>4997</v>
      </c>
      <c r="D1495" s="210" t="s">
        <v>9059</v>
      </c>
      <c r="E1495" s="18" t="s">
        <v>234</v>
      </c>
      <c r="F1495" s="211">
        <v>34.770000000000003</v>
      </c>
      <c r="H1495" s="33"/>
    </row>
    <row r="1496" spans="2:8" s="1" customFormat="1" ht="16.8" customHeight="1" x14ac:dyDescent="0.2">
      <c r="B1496" s="33"/>
      <c r="C1496" s="210" t="s">
        <v>5006</v>
      </c>
      <c r="D1496" s="210" t="s">
        <v>9060</v>
      </c>
      <c r="E1496" s="18" t="s">
        <v>234</v>
      </c>
      <c r="F1496" s="211">
        <v>34.770000000000003</v>
      </c>
      <c r="H1496" s="33"/>
    </row>
    <row r="1497" spans="2:8" s="1" customFormat="1" ht="16.8" customHeight="1" x14ac:dyDescent="0.2">
      <c r="B1497" s="33"/>
      <c r="C1497" s="210" t="s">
        <v>5010</v>
      </c>
      <c r="D1497" s="210" t="s">
        <v>9061</v>
      </c>
      <c r="E1497" s="18" t="s">
        <v>234</v>
      </c>
      <c r="F1497" s="211">
        <v>34.770000000000003</v>
      </c>
      <c r="H1497" s="33"/>
    </row>
    <row r="1498" spans="2:8" s="1" customFormat="1" ht="16.8" customHeight="1" x14ac:dyDescent="0.2">
      <c r="B1498" s="33"/>
      <c r="C1498" s="210" t="s">
        <v>5020</v>
      </c>
      <c r="D1498" s="210" t="s">
        <v>9062</v>
      </c>
      <c r="E1498" s="18" t="s">
        <v>234</v>
      </c>
      <c r="F1498" s="211">
        <v>34.770000000000003</v>
      </c>
      <c r="H1498" s="33"/>
    </row>
    <row r="1499" spans="2:8" s="1" customFormat="1" ht="16.8" customHeight="1" x14ac:dyDescent="0.2">
      <c r="B1499" s="33"/>
      <c r="C1499" s="206" t="s">
        <v>3985</v>
      </c>
      <c r="D1499" s="207" t="s">
        <v>20</v>
      </c>
      <c r="E1499" s="208" t="s">
        <v>20</v>
      </c>
      <c r="F1499" s="209">
        <v>88.206000000000003</v>
      </c>
      <c r="H1499" s="33"/>
    </row>
    <row r="1500" spans="2:8" s="1" customFormat="1" ht="16.8" customHeight="1" x14ac:dyDescent="0.2">
      <c r="B1500" s="33"/>
      <c r="C1500" s="210" t="s">
        <v>20</v>
      </c>
      <c r="D1500" s="210" t="s">
        <v>4630</v>
      </c>
      <c r="E1500" s="18" t="s">
        <v>20</v>
      </c>
      <c r="F1500" s="211">
        <v>9.3000000000000007</v>
      </c>
      <c r="H1500" s="33"/>
    </row>
    <row r="1501" spans="2:8" s="1" customFormat="1" ht="16.8" customHeight="1" x14ac:dyDescent="0.2">
      <c r="B1501" s="33"/>
      <c r="C1501" s="210" t="s">
        <v>20</v>
      </c>
      <c r="D1501" s="210" t="s">
        <v>4631</v>
      </c>
      <c r="E1501" s="18" t="s">
        <v>20</v>
      </c>
      <c r="F1501" s="211">
        <v>5.94</v>
      </c>
      <c r="H1501" s="33"/>
    </row>
    <row r="1502" spans="2:8" s="1" customFormat="1" ht="16.8" customHeight="1" x14ac:dyDescent="0.2">
      <c r="B1502" s="33"/>
      <c r="C1502" s="210" t="s">
        <v>20</v>
      </c>
      <c r="D1502" s="210" t="s">
        <v>4632</v>
      </c>
      <c r="E1502" s="18" t="s">
        <v>20</v>
      </c>
      <c r="F1502" s="211">
        <v>34.65</v>
      </c>
      <c r="H1502" s="33"/>
    </row>
    <row r="1503" spans="2:8" s="1" customFormat="1" ht="16.8" customHeight="1" x14ac:dyDescent="0.2">
      <c r="B1503" s="33"/>
      <c r="C1503" s="210" t="s">
        <v>20</v>
      </c>
      <c r="D1503" s="210" t="s">
        <v>4633</v>
      </c>
      <c r="E1503" s="18" t="s">
        <v>20</v>
      </c>
      <c r="F1503" s="211">
        <v>26.97</v>
      </c>
      <c r="H1503" s="33"/>
    </row>
    <row r="1504" spans="2:8" s="1" customFormat="1" ht="16.8" customHeight="1" x14ac:dyDescent="0.2">
      <c r="B1504" s="33"/>
      <c r="C1504" s="210" t="s">
        <v>20</v>
      </c>
      <c r="D1504" s="210" t="s">
        <v>4634</v>
      </c>
      <c r="E1504" s="18" t="s">
        <v>20</v>
      </c>
      <c r="F1504" s="211">
        <v>2.7919999999999998</v>
      </c>
      <c r="H1504" s="33"/>
    </row>
    <row r="1505" spans="2:8" s="1" customFormat="1" ht="16.8" customHeight="1" x14ac:dyDescent="0.2">
      <c r="B1505" s="33"/>
      <c r="C1505" s="210" t="s">
        <v>20</v>
      </c>
      <c r="D1505" s="210" t="s">
        <v>4635</v>
      </c>
      <c r="E1505" s="18" t="s">
        <v>20</v>
      </c>
      <c r="F1505" s="211">
        <v>7.0330000000000004</v>
      </c>
      <c r="H1505" s="33"/>
    </row>
    <row r="1506" spans="2:8" s="1" customFormat="1" ht="16.8" customHeight="1" x14ac:dyDescent="0.2">
      <c r="B1506" s="33"/>
      <c r="C1506" s="210" t="s">
        <v>20</v>
      </c>
      <c r="D1506" s="210" t="s">
        <v>4636</v>
      </c>
      <c r="E1506" s="18" t="s">
        <v>20</v>
      </c>
      <c r="F1506" s="211">
        <v>1.125</v>
      </c>
      <c r="H1506" s="33"/>
    </row>
    <row r="1507" spans="2:8" s="1" customFormat="1" ht="16.8" customHeight="1" x14ac:dyDescent="0.2">
      <c r="B1507" s="33"/>
      <c r="C1507" s="210" t="s">
        <v>20</v>
      </c>
      <c r="D1507" s="210" t="s">
        <v>4637</v>
      </c>
      <c r="E1507" s="18" t="s">
        <v>20</v>
      </c>
      <c r="F1507" s="211">
        <v>0.30399999999999999</v>
      </c>
      <c r="H1507" s="33"/>
    </row>
    <row r="1508" spans="2:8" s="1" customFormat="1" ht="16.8" customHeight="1" x14ac:dyDescent="0.2">
      <c r="B1508" s="33"/>
      <c r="C1508" s="210" t="s">
        <v>20</v>
      </c>
      <c r="D1508" s="210" t="s">
        <v>4638</v>
      </c>
      <c r="E1508" s="18" t="s">
        <v>20</v>
      </c>
      <c r="F1508" s="211">
        <v>9.1999999999999998E-2</v>
      </c>
      <c r="H1508" s="33"/>
    </row>
    <row r="1509" spans="2:8" s="1" customFormat="1" ht="16.8" customHeight="1" x14ac:dyDescent="0.2">
      <c r="B1509" s="33"/>
      <c r="C1509" s="210" t="s">
        <v>3985</v>
      </c>
      <c r="D1509" s="210" t="s">
        <v>207</v>
      </c>
      <c r="E1509" s="18" t="s">
        <v>20</v>
      </c>
      <c r="F1509" s="211">
        <v>88.206000000000003</v>
      </c>
      <c r="H1509" s="33"/>
    </row>
    <row r="1510" spans="2:8" s="1" customFormat="1" ht="16.8" customHeight="1" x14ac:dyDescent="0.2">
      <c r="B1510" s="33"/>
      <c r="C1510" s="212" t="s">
        <v>8903</v>
      </c>
      <c r="H1510" s="33"/>
    </row>
    <row r="1511" spans="2:8" s="1" customFormat="1" ht="16.8" customHeight="1" x14ac:dyDescent="0.2">
      <c r="B1511" s="33"/>
      <c r="C1511" s="210" t="s">
        <v>4626</v>
      </c>
      <c r="D1511" s="210" t="s">
        <v>9063</v>
      </c>
      <c r="E1511" s="18" t="s">
        <v>898</v>
      </c>
      <c r="F1511" s="211">
        <v>88.206000000000003</v>
      </c>
      <c r="H1511" s="33"/>
    </row>
    <row r="1512" spans="2:8" s="1" customFormat="1" ht="16.8" customHeight="1" x14ac:dyDescent="0.2">
      <c r="B1512" s="33"/>
      <c r="C1512" s="210" t="s">
        <v>989</v>
      </c>
      <c r="D1512" s="210" t="s">
        <v>8905</v>
      </c>
      <c r="E1512" s="18" t="s">
        <v>898</v>
      </c>
      <c r="F1512" s="211">
        <v>15.782</v>
      </c>
      <c r="H1512" s="33"/>
    </row>
    <row r="1513" spans="2:8" s="1" customFormat="1" ht="16.8" customHeight="1" x14ac:dyDescent="0.2">
      <c r="B1513" s="33"/>
      <c r="C1513" s="210" t="s">
        <v>4650</v>
      </c>
      <c r="D1513" s="210" t="s">
        <v>9064</v>
      </c>
      <c r="E1513" s="18" t="s">
        <v>898</v>
      </c>
      <c r="F1513" s="211">
        <v>61.744</v>
      </c>
      <c r="H1513" s="33"/>
    </row>
    <row r="1514" spans="2:8" s="1" customFormat="1" ht="16.8" customHeight="1" x14ac:dyDescent="0.2">
      <c r="B1514" s="33"/>
      <c r="C1514" s="206" t="s">
        <v>3987</v>
      </c>
      <c r="D1514" s="207" t="s">
        <v>20</v>
      </c>
      <c r="E1514" s="208" t="s">
        <v>20</v>
      </c>
      <c r="F1514" s="209">
        <v>400.48</v>
      </c>
      <c r="H1514" s="33"/>
    </row>
    <row r="1515" spans="2:8" s="1" customFormat="1" ht="16.8" customHeight="1" x14ac:dyDescent="0.2">
      <c r="B1515" s="33"/>
      <c r="C1515" s="210" t="s">
        <v>20</v>
      </c>
      <c r="D1515" s="210" t="s">
        <v>4388</v>
      </c>
      <c r="E1515" s="18" t="s">
        <v>20</v>
      </c>
      <c r="F1515" s="211">
        <v>0</v>
      </c>
      <c r="H1515" s="33"/>
    </row>
    <row r="1516" spans="2:8" s="1" customFormat="1" ht="16.8" customHeight="1" x14ac:dyDescent="0.2">
      <c r="B1516" s="33"/>
      <c r="C1516" s="210" t="s">
        <v>20</v>
      </c>
      <c r="D1516" s="210" t="s">
        <v>4423</v>
      </c>
      <c r="E1516" s="18" t="s">
        <v>20</v>
      </c>
      <c r="F1516" s="211">
        <v>390.4</v>
      </c>
      <c r="H1516" s="33"/>
    </row>
    <row r="1517" spans="2:8" s="1" customFormat="1" ht="16.8" customHeight="1" x14ac:dyDescent="0.2">
      <c r="B1517" s="33"/>
      <c r="C1517" s="210" t="s">
        <v>20</v>
      </c>
      <c r="D1517" s="210" t="s">
        <v>4424</v>
      </c>
      <c r="E1517" s="18" t="s">
        <v>20</v>
      </c>
      <c r="F1517" s="211">
        <v>0</v>
      </c>
      <c r="H1517" s="33"/>
    </row>
    <row r="1518" spans="2:8" s="1" customFormat="1" ht="16.8" customHeight="1" x14ac:dyDescent="0.2">
      <c r="B1518" s="33"/>
      <c r="C1518" s="210" t="s">
        <v>20</v>
      </c>
      <c r="D1518" s="210" t="s">
        <v>4425</v>
      </c>
      <c r="E1518" s="18" t="s">
        <v>20</v>
      </c>
      <c r="F1518" s="211">
        <v>10.08</v>
      </c>
      <c r="H1518" s="33"/>
    </row>
    <row r="1519" spans="2:8" s="1" customFormat="1" ht="16.8" customHeight="1" x14ac:dyDescent="0.2">
      <c r="B1519" s="33"/>
      <c r="C1519" s="210" t="s">
        <v>3987</v>
      </c>
      <c r="D1519" s="210" t="s">
        <v>207</v>
      </c>
      <c r="E1519" s="18" t="s">
        <v>20</v>
      </c>
      <c r="F1519" s="211">
        <v>400.48</v>
      </c>
      <c r="H1519" s="33"/>
    </row>
    <row r="1520" spans="2:8" s="1" customFormat="1" ht="16.8" customHeight="1" x14ac:dyDescent="0.2">
      <c r="B1520" s="33"/>
      <c r="C1520" s="212" t="s">
        <v>8903</v>
      </c>
      <c r="H1520" s="33"/>
    </row>
    <row r="1521" spans="2:8" s="1" customFormat="1" ht="16.8" customHeight="1" x14ac:dyDescent="0.2">
      <c r="B1521" s="33"/>
      <c r="C1521" s="210" t="s">
        <v>4419</v>
      </c>
      <c r="D1521" s="210" t="s">
        <v>9065</v>
      </c>
      <c r="E1521" s="18" t="s">
        <v>234</v>
      </c>
      <c r="F1521" s="211">
        <v>400.48</v>
      </c>
      <c r="H1521" s="33"/>
    </row>
    <row r="1522" spans="2:8" s="1" customFormat="1" ht="16.8" customHeight="1" x14ac:dyDescent="0.2">
      <c r="B1522" s="33"/>
      <c r="C1522" s="210" t="s">
        <v>4426</v>
      </c>
      <c r="D1522" s="210" t="s">
        <v>9066</v>
      </c>
      <c r="E1522" s="18" t="s">
        <v>234</v>
      </c>
      <c r="F1522" s="211">
        <v>22426.880000000001</v>
      </c>
      <c r="H1522" s="33"/>
    </row>
    <row r="1523" spans="2:8" s="1" customFormat="1" ht="16.8" customHeight="1" x14ac:dyDescent="0.2">
      <c r="B1523" s="33"/>
      <c r="C1523" s="210" t="s">
        <v>4435</v>
      </c>
      <c r="D1523" s="210" t="s">
        <v>9067</v>
      </c>
      <c r="E1523" s="18" t="s">
        <v>234</v>
      </c>
      <c r="F1523" s="211">
        <v>400.48</v>
      </c>
      <c r="H1523" s="33"/>
    </row>
    <row r="1524" spans="2:8" s="1" customFormat="1" ht="16.8" customHeight="1" x14ac:dyDescent="0.2">
      <c r="B1524" s="33"/>
      <c r="C1524" s="210" t="s">
        <v>4439</v>
      </c>
      <c r="D1524" s="210" t="s">
        <v>9068</v>
      </c>
      <c r="E1524" s="18" t="s">
        <v>234</v>
      </c>
      <c r="F1524" s="211">
        <v>22426.880000000001</v>
      </c>
      <c r="H1524" s="33"/>
    </row>
    <row r="1525" spans="2:8" s="1" customFormat="1" ht="16.8" customHeight="1" x14ac:dyDescent="0.2">
      <c r="B1525" s="33"/>
      <c r="C1525" s="210" t="s">
        <v>4443</v>
      </c>
      <c r="D1525" s="210" t="s">
        <v>9069</v>
      </c>
      <c r="E1525" s="18" t="s">
        <v>234</v>
      </c>
      <c r="F1525" s="211">
        <v>400.48</v>
      </c>
      <c r="H1525" s="33"/>
    </row>
    <row r="1526" spans="2:8" s="1" customFormat="1" ht="16.8" customHeight="1" x14ac:dyDescent="0.2">
      <c r="B1526" s="33"/>
      <c r="C1526" s="206" t="s">
        <v>3989</v>
      </c>
      <c r="D1526" s="207" t="s">
        <v>20</v>
      </c>
      <c r="E1526" s="208" t="s">
        <v>20</v>
      </c>
      <c r="F1526" s="209">
        <v>433.27600000000001</v>
      </c>
      <c r="H1526" s="33"/>
    </row>
    <row r="1527" spans="2:8" s="1" customFormat="1" ht="16.8" customHeight="1" x14ac:dyDescent="0.2">
      <c r="B1527" s="33"/>
      <c r="C1527" s="210" t="s">
        <v>20</v>
      </c>
      <c r="D1527" s="210" t="s">
        <v>5080</v>
      </c>
      <c r="E1527" s="18" t="s">
        <v>20</v>
      </c>
      <c r="F1527" s="211">
        <v>0</v>
      </c>
      <c r="H1527" s="33"/>
    </row>
    <row r="1528" spans="2:8" s="1" customFormat="1" ht="16.8" customHeight="1" x14ac:dyDescent="0.2">
      <c r="B1528" s="33"/>
      <c r="C1528" s="210" t="s">
        <v>20</v>
      </c>
      <c r="D1528" s="210" t="s">
        <v>4329</v>
      </c>
      <c r="E1528" s="18" t="s">
        <v>20</v>
      </c>
      <c r="F1528" s="211">
        <v>0</v>
      </c>
      <c r="H1528" s="33"/>
    </row>
    <row r="1529" spans="2:8" s="1" customFormat="1" ht="16.8" customHeight="1" x14ac:dyDescent="0.2">
      <c r="B1529" s="33"/>
      <c r="C1529" s="210" t="s">
        <v>20</v>
      </c>
      <c r="D1529" s="210" t="s">
        <v>5081</v>
      </c>
      <c r="E1529" s="18" t="s">
        <v>20</v>
      </c>
      <c r="F1529" s="211">
        <v>0</v>
      </c>
      <c r="H1529" s="33"/>
    </row>
    <row r="1530" spans="2:8" s="1" customFormat="1" ht="16.8" customHeight="1" x14ac:dyDescent="0.2">
      <c r="B1530" s="33"/>
      <c r="C1530" s="210" t="s">
        <v>20</v>
      </c>
      <c r="D1530" s="210" t="s">
        <v>4552</v>
      </c>
      <c r="E1530" s="18" t="s">
        <v>20</v>
      </c>
      <c r="F1530" s="211">
        <v>0</v>
      </c>
      <c r="H1530" s="33"/>
    </row>
    <row r="1531" spans="2:8" s="1" customFormat="1" ht="16.8" customHeight="1" x14ac:dyDescent="0.2">
      <c r="B1531" s="33"/>
      <c r="C1531" s="210" t="s">
        <v>20</v>
      </c>
      <c r="D1531" s="210" t="s">
        <v>4553</v>
      </c>
      <c r="E1531" s="18" t="s">
        <v>20</v>
      </c>
      <c r="F1531" s="211">
        <v>394</v>
      </c>
      <c r="H1531" s="33"/>
    </row>
    <row r="1532" spans="2:8" s="1" customFormat="1" ht="16.8" customHeight="1" x14ac:dyDescent="0.2">
      <c r="B1532" s="33"/>
      <c r="C1532" s="210" t="s">
        <v>20</v>
      </c>
      <c r="D1532" s="210" t="s">
        <v>4556</v>
      </c>
      <c r="E1532" s="18" t="s">
        <v>20</v>
      </c>
      <c r="F1532" s="211">
        <v>0</v>
      </c>
      <c r="H1532" s="33"/>
    </row>
    <row r="1533" spans="2:8" s="1" customFormat="1" ht="16.8" customHeight="1" x14ac:dyDescent="0.2">
      <c r="B1533" s="33"/>
      <c r="C1533" s="210" t="s">
        <v>20</v>
      </c>
      <c r="D1533" s="210" t="s">
        <v>4557</v>
      </c>
      <c r="E1533" s="18" t="s">
        <v>20</v>
      </c>
      <c r="F1533" s="211">
        <v>-5.4950000000000001</v>
      </c>
      <c r="H1533" s="33"/>
    </row>
    <row r="1534" spans="2:8" s="1" customFormat="1" ht="16.8" customHeight="1" x14ac:dyDescent="0.2">
      <c r="B1534" s="33"/>
      <c r="C1534" s="210" t="s">
        <v>20</v>
      </c>
      <c r="D1534" s="210" t="s">
        <v>4558</v>
      </c>
      <c r="E1534" s="18" t="s">
        <v>20</v>
      </c>
      <c r="F1534" s="211">
        <v>-4.34</v>
      </c>
      <c r="H1534" s="33"/>
    </row>
    <row r="1535" spans="2:8" s="1" customFormat="1" ht="16.8" customHeight="1" x14ac:dyDescent="0.2">
      <c r="B1535" s="33"/>
      <c r="C1535" s="210" t="s">
        <v>20</v>
      </c>
      <c r="D1535" s="210" t="s">
        <v>4354</v>
      </c>
      <c r="E1535" s="18" t="s">
        <v>20</v>
      </c>
      <c r="F1535" s="211">
        <v>0</v>
      </c>
      <c r="H1535" s="33"/>
    </row>
    <row r="1536" spans="2:8" s="1" customFormat="1" ht="16.8" customHeight="1" x14ac:dyDescent="0.2">
      <c r="B1536" s="33"/>
      <c r="C1536" s="210" t="s">
        <v>20</v>
      </c>
      <c r="D1536" s="210" t="s">
        <v>4559</v>
      </c>
      <c r="E1536" s="18" t="s">
        <v>20</v>
      </c>
      <c r="F1536" s="211">
        <v>8.7919999999999998</v>
      </c>
      <c r="H1536" s="33"/>
    </row>
    <row r="1537" spans="2:8" s="1" customFormat="1" ht="16.8" customHeight="1" x14ac:dyDescent="0.2">
      <c r="B1537" s="33"/>
      <c r="C1537" s="210" t="s">
        <v>20</v>
      </c>
      <c r="D1537" s="210" t="s">
        <v>4560</v>
      </c>
      <c r="E1537" s="18" t="s">
        <v>20</v>
      </c>
      <c r="F1537" s="211">
        <v>7.2</v>
      </c>
      <c r="H1537" s="33"/>
    </row>
    <row r="1538" spans="2:8" s="1" customFormat="1" ht="16.8" customHeight="1" x14ac:dyDescent="0.2">
      <c r="B1538" s="33"/>
      <c r="C1538" s="210" t="s">
        <v>20</v>
      </c>
      <c r="D1538" s="210" t="s">
        <v>4561</v>
      </c>
      <c r="E1538" s="18" t="s">
        <v>20</v>
      </c>
      <c r="F1538" s="211">
        <v>0</v>
      </c>
      <c r="H1538" s="33"/>
    </row>
    <row r="1539" spans="2:8" s="1" customFormat="1" ht="16.8" customHeight="1" x14ac:dyDescent="0.2">
      <c r="B1539" s="33"/>
      <c r="C1539" s="210" t="s">
        <v>20</v>
      </c>
      <c r="D1539" s="210" t="s">
        <v>4562</v>
      </c>
      <c r="E1539" s="18" t="s">
        <v>20</v>
      </c>
      <c r="F1539" s="211">
        <v>16.3</v>
      </c>
      <c r="H1539" s="33"/>
    </row>
    <row r="1540" spans="2:8" s="1" customFormat="1" ht="16.8" customHeight="1" x14ac:dyDescent="0.2">
      <c r="B1540" s="33"/>
      <c r="C1540" s="210" t="s">
        <v>20</v>
      </c>
      <c r="D1540" s="210" t="s">
        <v>5082</v>
      </c>
      <c r="E1540" s="18" t="s">
        <v>20</v>
      </c>
      <c r="F1540" s="211">
        <v>0</v>
      </c>
      <c r="H1540" s="33"/>
    </row>
    <row r="1541" spans="2:8" s="1" customFormat="1" ht="16.8" customHeight="1" x14ac:dyDescent="0.2">
      <c r="B1541" s="33"/>
      <c r="C1541" s="210" t="s">
        <v>20</v>
      </c>
      <c r="D1541" s="210" t="s">
        <v>4567</v>
      </c>
      <c r="E1541" s="18" t="s">
        <v>20</v>
      </c>
      <c r="F1541" s="211">
        <v>12.352</v>
      </c>
      <c r="H1541" s="33"/>
    </row>
    <row r="1542" spans="2:8" s="1" customFormat="1" ht="16.8" customHeight="1" x14ac:dyDescent="0.2">
      <c r="B1542" s="33"/>
      <c r="C1542" s="210" t="s">
        <v>20</v>
      </c>
      <c r="D1542" s="210" t="s">
        <v>20</v>
      </c>
      <c r="E1542" s="18" t="s">
        <v>20</v>
      </c>
      <c r="F1542" s="211">
        <v>0</v>
      </c>
      <c r="H1542" s="33"/>
    </row>
    <row r="1543" spans="2:8" s="1" customFormat="1" ht="16.8" customHeight="1" x14ac:dyDescent="0.2">
      <c r="B1543" s="33"/>
      <c r="C1543" s="210" t="s">
        <v>20</v>
      </c>
      <c r="D1543" s="210" t="s">
        <v>4336</v>
      </c>
      <c r="E1543" s="18" t="s">
        <v>20</v>
      </c>
      <c r="F1543" s="211">
        <v>0</v>
      </c>
      <c r="H1543" s="33"/>
    </row>
    <row r="1544" spans="2:8" s="1" customFormat="1" ht="16.8" customHeight="1" x14ac:dyDescent="0.2">
      <c r="B1544" s="33"/>
      <c r="C1544" s="210" t="s">
        <v>20</v>
      </c>
      <c r="D1544" s="210" t="s">
        <v>4563</v>
      </c>
      <c r="E1544" s="18" t="s">
        <v>20</v>
      </c>
      <c r="F1544" s="211">
        <v>0</v>
      </c>
      <c r="H1544" s="33"/>
    </row>
    <row r="1545" spans="2:8" s="1" customFormat="1" ht="16.8" customHeight="1" x14ac:dyDescent="0.2">
      <c r="B1545" s="33"/>
      <c r="C1545" s="210" t="s">
        <v>20</v>
      </c>
      <c r="D1545" s="210" t="s">
        <v>4564</v>
      </c>
      <c r="E1545" s="18" t="s">
        <v>20</v>
      </c>
      <c r="F1545" s="211">
        <v>9.8670000000000009</v>
      </c>
      <c r="H1545" s="33"/>
    </row>
    <row r="1546" spans="2:8" s="1" customFormat="1" ht="16.8" customHeight="1" x14ac:dyDescent="0.2">
      <c r="B1546" s="33"/>
      <c r="C1546" s="210" t="s">
        <v>20</v>
      </c>
      <c r="D1546" s="210" t="s">
        <v>4565</v>
      </c>
      <c r="E1546" s="18" t="s">
        <v>20</v>
      </c>
      <c r="F1546" s="211">
        <v>-5.4</v>
      </c>
      <c r="H1546" s="33"/>
    </row>
    <row r="1547" spans="2:8" s="1" customFormat="1" ht="16.8" customHeight="1" x14ac:dyDescent="0.2">
      <c r="B1547" s="33"/>
      <c r="C1547" s="210" t="s">
        <v>3989</v>
      </c>
      <c r="D1547" s="210" t="s">
        <v>335</v>
      </c>
      <c r="E1547" s="18" t="s">
        <v>20</v>
      </c>
      <c r="F1547" s="211">
        <v>433.27600000000001</v>
      </c>
      <c r="H1547" s="33"/>
    </row>
    <row r="1548" spans="2:8" s="1" customFormat="1" ht="16.8" customHeight="1" x14ac:dyDescent="0.2">
      <c r="B1548" s="33"/>
      <c r="C1548" s="212" t="s">
        <v>8903</v>
      </c>
      <c r="H1548" s="33"/>
    </row>
    <row r="1549" spans="2:8" s="1" customFormat="1" ht="16.8" customHeight="1" x14ac:dyDescent="0.2">
      <c r="B1549" s="33"/>
      <c r="C1549" s="210" t="s">
        <v>5076</v>
      </c>
      <c r="D1549" s="210" t="s">
        <v>9070</v>
      </c>
      <c r="E1549" s="18" t="s">
        <v>234</v>
      </c>
      <c r="F1549" s="211">
        <v>433.27600000000001</v>
      </c>
      <c r="H1549" s="33"/>
    </row>
    <row r="1550" spans="2:8" s="1" customFormat="1" ht="16.8" customHeight="1" x14ac:dyDescent="0.2">
      <c r="B1550" s="33"/>
      <c r="C1550" s="210" t="s">
        <v>3772</v>
      </c>
      <c r="D1550" s="210" t="s">
        <v>9071</v>
      </c>
      <c r="E1550" s="18" t="s">
        <v>234</v>
      </c>
      <c r="F1550" s="211">
        <v>433.27600000000001</v>
      </c>
      <c r="H1550" s="33"/>
    </row>
    <row r="1551" spans="2:8" s="1" customFormat="1" ht="16.8" customHeight="1" x14ac:dyDescent="0.2">
      <c r="B1551" s="33"/>
      <c r="C1551" s="210" t="s">
        <v>5062</v>
      </c>
      <c r="D1551" s="210" t="s">
        <v>9072</v>
      </c>
      <c r="E1551" s="18" t="s">
        <v>234</v>
      </c>
      <c r="F1551" s="211">
        <v>433.27600000000001</v>
      </c>
      <c r="H1551" s="33"/>
    </row>
    <row r="1552" spans="2:8" s="1" customFormat="1" ht="16.8" customHeight="1" x14ac:dyDescent="0.2">
      <c r="B1552" s="33"/>
      <c r="C1552" s="210" t="s">
        <v>5083</v>
      </c>
      <c r="D1552" s="210" t="s">
        <v>8997</v>
      </c>
      <c r="E1552" s="18" t="s">
        <v>234</v>
      </c>
      <c r="F1552" s="211">
        <v>433.27600000000001</v>
      </c>
      <c r="H1552" s="33"/>
    </row>
    <row r="1553" spans="2:8" s="1" customFormat="1" ht="16.8" customHeight="1" x14ac:dyDescent="0.2">
      <c r="B1553" s="33"/>
      <c r="C1553" s="206" t="s">
        <v>3992</v>
      </c>
      <c r="D1553" s="207" t="s">
        <v>20</v>
      </c>
      <c r="E1553" s="208" t="s">
        <v>20</v>
      </c>
      <c r="F1553" s="209">
        <v>15.933999999999999</v>
      </c>
      <c r="H1553" s="33"/>
    </row>
    <row r="1554" spans="2:8" s="1" customFormat="1" ht="16.8" customHeight="1" x14ac:dyDescent="0.2">
      <c r="B1554" s="33"/>
      <c r="C1554" s="210" t="s">
        <v>20</v>
      </c>
      <c r="D1554" s="210" t="s">
        <v>5040</v>
      </c>
      <c r="E1554" s="18" t="s">
        <v>20</v>
      </c>
      <c r="F1554" s="211">
        <v>0</v>
      </c>
      <c r="H1554" s="33"/>
    </row>
    <row r="1555" spans="2:8" s="1" customFormat="1" ht="16.8" customHeight="1" x14ac:dyDescent="0.2">
      <c r="B1555" s="33"/>
      <c r="C1555" s="210" t="s">
        <v>20</v>
      </c>
      <c r="D1555" s="210" t="s">
        <v>5041</v>
      </c>
      <c r="E1555" s="18" t="s">
        <v>20</v>
      </c>
      <c r="F1555" s="211">
        <v>1.264</v>
      </c>
      <c r="H1555" s="33"/>
    </row>
    <row r="1556" spans="2:8" s="1" customFormat="1" ht="16.8" customHeight="1" x14ac:dyDescent="0.2">
      <c r="B1556" s="33"/>
      <c r="C1556" s="210" t="s">
        <v>20</v>
      </c>
      <c r="D1556" s="210" t="s">
        <v>20</v>
      </c>
      <c r="E1556" s="18" t="s">
        <v>20</v>
      </c>
      <c r="F1556" s="211">
        <v>0</v>
      </c>
      <c r="H1556" s="33"/>
    </row>
    <row r="1557" spans="2:8" s="1" customFormat="1" ht="16.8" customHeight="1" x14ac:dyDescent="0.2">
      <c r="B1557" s="33"/>
      <c r="C1557" s="210" t="s">
        <v>20</v>
      </c>
      <c r="D1557" s="210" t="s">
        <v>5042</v>
      </c>
      <c r="E1557" s="18" t="s">
        <v>20</v>
      </c>
      <c r="F1557" s="211">
        <v>0</v>
      </c>
      <c r="H1557" s="33"/>
    </row>
    <row r="1558" spans="2:8" s="1" customFormat="1" ht="16.8" customHeight="1" x14ac:dyDescent="0.2">
      <c r="B1558" s="33"/>
      <c r="C1558" s="210" t="s">
        <v>20</v>
      </c>
      <c r="D1558" s="210" t="s">
        <v>5043</v>
      </c>
      <c r="E1558" s="18" t="s">
        <v>20</v>
      </c>
      <c r="F1558" s="211">
        <v>0.24</v>
      </c>
      <c r="H1558" s="33"/>
    </row>
    <row r="1559" spans="2:8" s="1" customFormat="1" ht="16.8" customHeight="1" x14ac:dyDescent="0.2">
      <c r="B1559" s="33"/>
      <c r="C1559" s="210" t="s">
        <v>20</v>
      </c>
      <c r="D1559" s="210" t="s">
        <v>5044</v>
      </c>
      <c r="E1559" s="18" t="s">
        <v>20</v>
      </c>
      <c r="F1559" s="211">
        <v>0.35</v>
      </c>
      <c r="H1559" s="33"/>
    </row>
    <row r="1560" spans="2:8" s="1" customFormat="1" ht="16.8" customHeight="1" x14ac:dyDescent="0.2">
      <c r="B1560" s="33"/>
      <c r="C1560" s="210" t="s">
        <v>20</v>
      </c>
      <c r="D1560" s="210" t="s">
        <v>20</v>
      </c>
      <c r="E1560" s="18" t="s">
        <v>20</v>
      </c>
      <c r="F1560" s="211">
        <v>0</v>
      </c>
      <c r="H1560" s="33"/>
    </row>
    <row r="1561" spans="2:8" s="1" customFormat="1" ht="16.8" customHeight="1" x14ac:dyDescent="0.2">
      <c r="B1561" s="33"/>
      <c r="C1561" s="210" t="s">
        <v>20</v>
      </c>
      <c r="D1561" s="210" t="s">
        <v>5045</v>
      </c>
      <c r="E1561" s="18" t="s">
        <v>20</v>
      </c>
      <c r="F1561" s="211">
        <v>0</v>
      </c>
      <c r="H1561" s="33"/>
    </row>
    <row r="1562" spans="2:8" s="1" customFormat="1" ht="16.8" customHeight="1" x14ac:dyDescent="0.2">
      <c r="B1562" s="33"/>
      <c r="C1562" s="210" t="s">
        <v>20</v>
      </c>
      <c r="D1562" s="210" t="s">
        <v>5046</v>
      </c>
      <c r="E1562" s="18" t="s">
        <v>20</v>
      </c>
      <c r="F1562" s="211">
        <v>0.9</v>
      </c>
      <c r="H1562" s="33"/>
    </row>
    <row r="1563" spans="2:8" s="1" customFormat="1" ht="16.8" customHeight="1" x14ac:dyDescent="0.2">
      <c r="B1563" s="33"/>
      <c r="C1563" s="210" t="s">
        <v>20</v>
      </c>
      <c r="D1563" s="210" t="s">
        <v>5047</v>
      </c>
      <c r="E1563" s="18" t="s">
        <v>20</v>
      </c>
      <c r="F1563" s="211">
        <v>0.65</v>
      </c>
      <c r="H1563" s="33"/>
    </row>
    <row r="1564" spans="2:8" s="1" customFormat="1" ht="16.8" customHeight="1" x14ac:dyDescent="0.2">
      <c r="B1564" s="33"/>
      <c r="C1564" s="210" t="s">
        <v>20</v>
      </c>
      <c r="D1564" s="210" t="s">
        <v>20</v>
      </c>
      <c r="E1564" s="18" t="s">
        <v>20</v>
      </c>
      <c r="F1564" s="211">
        <v>0</v>
      </c>
      <c r="H1564" s="33"/>
    </row>
    <row r="1565" spans="2:8" s="1" customFormat="1" ht="16.8" customHeight="1" x14ac:dyDescent="0.2">
      <c r="B1565" s="33"/>
      <c r="C1565" s="210" t="s">
        <v>20</v>
      </c>
      <c r="D1565" s="210" t="s">
        <v>5048</v>
      </c>
      <c r="E1565" s="18" t="s">
        <v>20</v>
      </c>
      <c r="F1565" s="211">
        <v>0</v>
      </c>
      <c r="H1565" s="33"/>
    </row>
    <row r="1566" spans="2:8" s="1" customFormat="1" ht="16.8" customHeight="1" x14ac:dyDescent="0.2">
      <c r="B1566" s="33"/>
      <c r="C1566" s="210" t="s">
        <v>20</v>
      </c>
      <c r="D1566" s="210" t="s">
        <v>5049</v>
      </c>
      <c r="E1566" s="18" t="s">
        <v>20</v>
      </c>
      <c r="F1566" s="211">
        <v>2.5299999999999998</v>
      </c>
      <c r="H1566" s="33"/>
    </row>
    <row r="1567" spans="2:8" s="1" customFormat="1" ht="16.8" customHeight="1" x14ac:dyDescent="0.2">
      <c r="B1567" s="33"/>
      <c r="C1567" s="210" t="s">
        <v>20</v>
      </c>
      <c r="D1567" s="210" t="s">
        <v>20</v>
      </c>
      <c r="E1567" s="18" t="s">
        <v>20</v>
      </c>
      <c r="F1567" s="211">
        <v>0</v>
      </c>
      <c r="H1567" s="33"/>
    </row>
    <row r="1568" spans="2:8" s="1" customFormat="1" ht="16.8" customHeight="1" x14ac:dyDescent="0.2">
      <c r="B1568" s="33"/>
      <c r="C1568" s="210" t="s">
        <v>20</v>
      </c>
      <c r="D1568" s="210" t="s">
        <v>526</v>
      </c>
      <c r="E1568" s="18" t="s">
        <v>20</v>
      </c>
      <c r="F1568" s="211">
        <v>0</v>
      </c>
      <c r="H1568" s="33"/>
    </row>
    <row r="1569" spans="2:8" s="1" customFormat="1" ht="16.8" customHeight="1" x14ac:dyDescent="0.2">
      <c r="B1569" s="33"/>
      <c r="C1569" s="210" t="s">
        <v>20</v>
      </c>
      <c r="D1569" s="210" t="s">
        <v>5050</v>
      </c>
      <c r="E1569" s="18" t="s">
        <v>20</v>
      </c>
      <c r="F1569" s="211">
        <v>10</v>
      </c>
      <c r="H1569" s="33"/>
    </row>
    <row r="1570" spans="2:8" s="1" customFormat="1" ht="16.8" customHeight="1" x14ac:dyDescent="0.2">
      <c r="B1570" s="33"/>
      <c r="C1570" s="210" t="s">
        <v>3992</v>
      </c>
      <c r="D1570" s="210" t="s">
        <v>207</v>
      </c>
      <c r="E1570" s="18" t="s">
        <v>20</v>
      </c>
      <c r="F1570" s="211">
        <v>15.933999999999999</v>
      </c>
      <c r="H1570" s="33"/>
    </row>
    <row r="1571" spans="2:8" s="1" customFormat="1" ht="16.8" customHeight="1" x14ac:dyDescent="0.2">
      <c r="B1571" s="33"/>
      <c r="C1571" s="212" t="s">
        <v>8903</v>
      </c>
      <c r="H1571" s="33"/>
    </row>
    <row r="1572" spans="2:8" s="1" customFormat="1" ht="16.8" customHeight="1" x14ac:dyDescent="0.2">
      <c r="B1572" s="33"/>
      <c r="C1572" s="210" t="s">
        <v>3744</v>
      </c>
      <c r="D1572" s="210" t="s">
        <v>9073</v>
      </c>
      <c r="E1572" s="18" t="s">
        <v>234</v>
      </c>
      <c r="F1572" s="211">
        <v>15.933999999999999</v>
      </c>
      <c r="H1572" s="33"/>
    </row>
    <row r="1573" spans="2:8" s="1" customFormat="1" ht="16.8" customHeight="1" x14ac:dyDescent="0.2">
      <c r="B1573" s="33"/>
      <c r="C1573" s="210" t="s">
        <v>5051</v>
      </c>
      <c r="D1573" s="210" t="s">
        <v>9074</v>
      </c>
      <c r="E1573" s="18" t="s">
        <v>234</v>
      </c>
      <c r="F1573" s="211">
        <v>15.933999999999999</v>
      </c>
      <c r="H1573" s="33"/>
    </row>
    <row r="1574" spans="2:8" s="1" customFormat="1" ht="16.8" customHeight="1" x14ac:dyDescent="0.2">
      <c r="B1574" s="33"/>
      <c r="C1574" s="210" t="s">
        <v>5055</v>
      </c>
      <c r="D1574" s="210" t="s">
        <v>9075</v>
      </c>
      <c r="E1574" s="18" t="s">
        <v>234</v>
      </c>
      <c r="F1574" s="211">
        <v>31.867999999999999</v>
      </c>
      <c r="H1574" s="33"/>
    </row>
    <row r="1575" spans="2:8" s="1" customFormat="1" ht="16.8" customHeight="1" x14ac:dyDescent="0.2">
      <c r="B1575" s="33"/>
      <c r="C1575" s="206" t="s">
        <v>9076</v>
      </c>
      <c r="D1575" s="207" t="s">
        <v>20</v>
      </c>
      <c r="E1575" s="208" t="s">
        <v>20</v>
      </c>
      <c r="F1575" s="209">
        <v>570.947</v>
      </c>
      <c r="H1575" s="33"/>
    </row>
    <row r="1576" spans="2:8" s="1" customFormat="1" ht="16.8" customHeight="1" x14ac:dyDescent="0.2">
      <c r="B1576" s="33"/>
      <c r="C1576" s="206" t="s">
        <v>3994</v>
      </c>
      <c r="D1576" s="207" t="s">
        <v>20</v>
      </c>
      <c r="E1576" s="208" t="s">
        <v>20</v>
      </c>
      <c r="F1576" s="209">
        <v>340.17399999999998</v>
      </c>
      <c r="H1576" s="33"/>
    </row>
    <row r="1577" spans="2:8" s="1" customFormat="1" ht="16.8" customHeight="1" x14ac:dyDescent="0.2">
      <c r="B1577" s="33"/>
      <c r="C1577" s="210" t="s">
        <v>20</v>
      </c>
      <c r="D1577" s="210" t="s">
        <v>4329</v>
      </c>
      <c r="E1577" s="18" t="s">
        <v>20</v>
      </c>
      <c r="F1577" s="211">
        <v>0</v>
      </c>
      <c r="H1577" s="33"/>
    </row>
    <row r="1578" spans="2:8" s="1" customFormat="1" ht="16.8" customHeight="1" x14ac:dyDescent="0.2">
      <c r="B1578" s="33"/>
      <c r="C1578" s="210" t="s">
        <v>20</v>
      </c>
      <c r="D1578" s="210" t="s">
        <v>4330</v>
      </c>
      <c r="E1578" s="18" t="s">
        <v>20</v>
      </c>
      <c r="F1578" s="211">
        <v>0</v>
      </c>
      <c r="H1578" s="33"/>
    </row>
    <row r="1579" spans="2:8" s="1" customFormat="1" ht="16.8" customHeight="1" x14ac:dyDescent="0.2">
      <c r="B1579" s="33"/>
      <c r="C1579" s="210" t="s">
        <v>20</v>
      </c>
      <c r="D1579" s="210" t="s">
        <v>4552</v>
      </c>
      <c r="E1579" s="18" t="s">
        <v>20</v>
      </c>
      <c r="F1579" s="211">
        <v>0</v>
      </c>
      <c r="H1579" s="33"/>
    </row>
    <row r="1580" spans="2:8" s="1" customFormat="1" ht="16.8" customHeight="1" x14ac:dyDescent="0.2">
      <c r="B1580" s="33"/>
      <c r="C1580" s="210" t="s">
        <v>20</v>
      </c>
      <c r="D1580" s="210" t="s">
        <v>4553</v>
      </c>
      <c r="E1580" s="18" t="s">
        <v>20</v>
      </c>
      <c r="F1580" s="211">
        <v>394</v>
      </c>
      <c r="H1580" s="33"/>
    </row>
    <row r="1581" spans="2:8" s="1" customFormat="1" ht="16.8" customHeight="1" x14ac:dyDescent="0.2">
      <c r="B1581" s="33"/>
      <c r="C1581" s="210" t="s">
        <v>20</v>
      </c>
      <c r="D1581" s="210" t="s">
        <v>4554</v>
      </c>
      <c r="E1581" s="18" t="s">
        <v>20</v>
      </c>
      <c r="F1581" s="211">
        <v>0</v>
      </c>
      <c r="H1581" s="33"/>
    </row>
    <row r="1582" spans="2:8" s="1" customFormat="1" ht="16.8" customHeight="1" x14ac:dyDescent="0.2">
      <c r="B1582" s="33"/>
      <c r="C1582" s="210" t="s">
        <v>20</v>
      </c>
      <c r="D1582" s="210" t="s">
        <v>4555</v>
      </c>
      <c r="E1582" s="18" t="s">
        <v>20</v>
      </c>
      <c r="F1582" s="211">
        <v>-80.75</v>
      </c>
      <c r="H1582" s="33"/>
    </row>
    <row r="1583" spans="2:8" s="1" customFormat="1" ht="16.8" customHeight="1" x14ac:dyDescent="0.2">
      <c r="B1583" s="33"/>
      <c r="C1583" s="210" t="s">
        <v>20</v>
      </c>
      <c r="D1583" s="210" t="s">
        <v>4556</v>
      </c>
      <c r="E1583" s="18" t="s">
        <v>20</v>
      </c>
      <c r="F1583" s="211">
        <v>0</v>
      </c>
      <c r="H1583" s="33"/>
    </row>
    <row r="1584" spans="2:8" s="1" customFormat="1" ht="16.8" customHeight="1" x14ac:dyDescent="0.2">
      <c r="B1584" s="33"/>
      <c r="C1584" s="210" t="s">
        <v>20</v>
      </c>
      <c r="D1584" s="210" t="s">
        <v>4557</v>
      </c>
      <c r="E1584" s="18" t="s">
        <v>20</v>
      </c>
      <c r="F1584" s="211">
        <v>-5.4950000000000001</v>
      </c>
      <c r="H1584" s="33"/>
    </row>
    <row r="1585" spans="2:8" s="1" customFormat="1" ht="16.8" customHeight="1" x14ac:dyDescent="0.2">
      <c r="B1585" s="33"/>
      <c r="C1585" s="210" t="s">
        <v>20</v>
      </c>
      <c r="D1585" s="210" t="s">
        <v>4558</v>
      </c>
      <c r="E1585" s="18" t="s">
        <v>20</v>
      </c>
      <c r="F1585" s="211">
        <v>-4.34</v>
      </c>
      <c r="H1585" s="33"/>
    </row>
    <row r="1586" spans="2:8" s="1" customFormat="1" ht="16.8" customHeight="1" x14ac:dyDescent="0.2">
      <c r="B1586" s="33"/>
      <c r="C1586" s="210" t="s">
        <v>20</v>
      </c>
      <c r="D1586" s="210" t="s">
        <v>4354</v>
      </c>
      <c r="E1586" s="18" t="s">
        <v>20</v>
      </c>
      <c r="F1586" s="211">
        <v>0</v>
      </c>
      <c r="H1586" s="33"/>
    </row>
    <row r="1587" spans="2:8" s="1" customFormat="1" ht="16.8" customHeight="1" x14ac:dyDescent="0.2">
      <c r="B1587" s="33"/>
      <c r="C1587" s="210" t="s">
        <v>20</v>
      </c>
      <c r="D1587" s="210" t="s">
        <v>4559</v>
      </c>
      <c r="E1587" s="18" t="s">
        <v>20</v>
      </c>
      <c r="F1587" s="211">
        <v>8.7919999999999998</v>
      </c>
      <c r="H1587" s="33"/>
    </row>
    <row r="1588" spans="2:8" s="1" customFormat="1" ht="16.8" customHeight="1" x14ac:dyDescent="0.2">
      <c r="B1588" s="33"/>
      <c r="C1588" s="210" t="s">
        <v>20</v>
      </c>
      <c r="D1588" s="210" t="s">
        <v>4560</v>
      </c>
      <c r="E1588" s="18" t="s">
        <v>20</v>
      </c>
      <c r="F1588" s="211">
        <v>7.2</v>
      </c>
      <c r="H1588" s="33"/>
    </row>
    <row r="1589" spans="2:8" s="1" customFormat="1" ht="16.8" customHeight="1" x14ac:dyDescent="0.2">
      <c r="B1589" s="33"/>
      <c r="C1589" s="210" t="s">
        <v>20</v>
      </c>
      <c r="D1589" s="210" t="s">
        <v>20</v>
      </c>
      <c r="E1589" s="18" t="s">
        <v>20</v>
      </c>
      <c r="F1589" s="211">
        <v>0</v>
      </c>
      <c r="H1589" s="33"/>
    </row>
    <row r="1590" spans="2:8" s="1" customFormat="1" ht="16.8" customHeight="1" x14ac:dyDescent="0.2">
      <c r="B1590" s="33"/>
      <c r="C1590" s="210" t="s">
        <v>20</v>
      </c>
      <c r="D1590" s="210" t="s">
        <v>4561</v>
      </c>
      <c r="E1590" s="18" t="s">
        <v>20</v>
      </c>
      <c r="F1590" s="211">
        <v>0</v>
      </c>
      <c r="H1590" s="33"/>
    </row>
    <row r="1591" spans="2:8" s="1" customFormat="1" ht="16.8" customHeight="1" x14ac:dyDescent="0.2">
      <c r="B1591" s="33"/>
      <c r="C1591" s="210" t="s">
        <v>20</v>
      </c>
      <c r="D1591" s="210" t="s">
        <v>4562</v>
      </c>
      <c r="E1591" s="18" t="s">
        <v>20</v>
      </c>
      <c r="F1591" s="211">
        <v>16.3</v>
      </c>
      <c r="H1591" s="33"/>
    </row>
    <row r="1592" spans="2:8" s="1" customFormat="1" ht="16.8" customHeight="1" x14ac:dyDescent="0.2">
      <c r="B1592" s="33"/>
      <c r="C1592" s="210" t="s">
        <v>20</v>
      </c>
      <c r="D1592" s="210" t="s">
        <v>20</v>
      </c>
      <c r="E1592" s="18" t="s">
        <v>20</v>
      </c>
      <c r="F1592" s="211">
        <v>0</v>
      </c>
      <c r="H1592" s="33"/>
    </row>
    <row r="1593" spans="2:8" s="1" customFormat="1" ht="16.8" customHeight="1" x14ac:dyDescent="0.2">
      <c r="B1593" s="33"/>
      <c r="C1593" s="210" t="s">
        <v>20</v>
      </c>
      <c r="D1593" s="210" t="s">
        <v>4336</v>
      </c>
      <c r="E1593" s="18" t="s">
        <v>20</v>
      </c>
      <c r="F1593" s="211">
        <v>0</v>
      </c>
      <c r="H1593" s="33"/>
    </row>
    <row r="1594" spans="2:8" s="1" customFormat="1" ht="16.8" customHeight="1" x14ac:dyDescent="0.2">
      <c r="B1594" s="33"/>
      <c r="C1594" s="210" t="s">
        <v>20</v>
      </c>
      <c r="D1594" s="210" t="s">
        <v>4563</v>
      </c>
      <c r="E1594" s="18" t="s">
        <v>20</v>
      </c>
      <c r="F1594" s="211">
        <v>0</v>
      </c>
      <c r="H1594" s="33"/>
    </row>
    <row r="1595" spans="2:8" s="1" customFormat="1" ht="16.8" customHeight="1" x14ac:dyDescent="0.2">
      <c r="B1595" s="33"/>
      <c r="C1595" s="210" t="s">
        <v>20</v>
      </c>
      <c r="D1595" s="210" t="s">
        <v>4564</v>
      </c>
      <c r="E1595" s="18" t="s">
        <v>20</v>
      </c>
      <c r="F1595" s="211">
        <v>9.8670000000000009</v>
      </c>
      <c r="H1595" s="33"/>
    </row>
    <row r="1596" spans="2:8" s="1" customFormat="1" ht="16.8" customHeight="1" x14ac:dyDescent="0.2">
      <c r="B1596" s="33"/>
      <c r="C1596" s="210" t="s">
        <v>20</v>
      </c>
      <c r="D1596" s="210" t="s">
        <v>4565</v>
      </c>
      <c r="E1596" s="18" t="s">
        <v>20</v>
      </c>
      <c r="F1596" s="211">
        <v>-5.4</v>
      </c>
      <c r="H1596" s="33"/>
    </row>
    <row r="1597" spans="2:8" s="1" customFormat="1" ht="16.8" customHeight="1" x14ac:dyDescent="0.2">
      <c r="B1597" s="33"/>
      <c r="C1597" s="210" t="s">
        <v>3994</v>
      </c>
      <c r="D1597" s="210" t="s">
        <v>335</v>
      </c>
      <c r="E1597" s="18" t="s">
        <v>20</v>
      </c>
      <c r="F1597" s="211">
        <v>340.17399999999998</v>
      </c>
      <c r="H1597" s="33"/>
    </row>
    <row r="1598" spans="2:8" s="1" customFormat="1" ht="16.8" customHeight="1" x14ac:dyDescent="0.2">
      <c r="B1598" s="33"/>
      <c r="C1598" s="212" t="s">
        <v>8903</v>
      </c>
      <c r="H1598" s="33"/>
    </row>
    <row r="1599" spans="2:8" s="1" customFormat="1" ht="16.8" customHeight="1" x14ac:dyDescent="0.2">
      <c r="B1599" s="33"/>
      <c r="C1599" s="210" t="s">
        <v>4548</v>
      </c>
      <c r="D1599" s="210" t="s">
        <v>9077</v>
      </c>
      <c r="E1599" s="18" t="s">
        <v>234</v>
      </c>
      <c r="F1599" s="211">
        <v>352.52600000000001</v>
      </c>
      <c r="H1599" s="33"/>
    </row>
    <row r="1600" spans="2:8" s="1" customFormat="1" ht="16.8" customHeight="1" x14ac:dyDescent="0.2">
      <c r="B1600" s="33"/>
      <c r="C1600" s="210" t="s">
        <v>4268</v>
      </c>
      <c r="D1600" s="210" t="s">
        <v>9078</v>
      </c>
      <c r="E1600" s="18" t="s">
        <v>234</v>
      </c>
      <c r="F1600" s="211">
        <v>352.52600000000001</v>
      </c>
      <c r="H1600" s="33"/>
    </row>
    <row r="1601" spans="2:8" s="1" customFormat="1" ht="16.8" customHeight="1" x14ac:dyDescent="0.2">
      <c r="B1601" s="33"/>
      <c r="C1601" s="210" t="s">
        <v>4280</v>
      </c>
      <c r="D1601" s="210" t="s">
        <v>4281</v>
      </c>
      <c r="E1601" s="18" t="s">
        <v>234</v>
      </c>
      <c r="F1601" s="211">
        <v>352.52600000000001</v>
      </c>
      <c r="H1601" s="33"/>
    </row>
    <row r="1602" spans="2:8" s="1" customFormat="1" ht="16.8" customHeight="1" x14ac:dyDescent="0.2">
      <c r="B1602" s="33"/>
      <c r="C1602" s="210" t="s">
        <v>4340</v>
      </c>
      <c r="D1602" s="210" t="s">
        <v>9079</v>
      </c>
      <c r="E1602" s="18" t="s">
        <v>234</v>
      </c>
      <c r="F1602" s="211">
        <v>352.52600000000001</v>
      </c>
      <c r="H1602" s="33"/>
    </row>
    <row r="1603" spans="2:8" s="1" customFormat="1" ht="16.8" customHeight="1" x14ac:dyDescent="0.2">
      <c r="B1603" s="33"/>
      <c r="C1603" s="206" t="s">
        <v>3996</v>
      </c>
      <c r="D1603" s="207" t="s">
        <v>20</v>
      </c>
      <c r="E1603" s="208" t="s">
        <v>20</v>
      </c>
      <c r="F1603" s="209">
        <v>12.352</v>
      </c>
      <c r="H1603" s="33"/>
    </row>
    <row r="1604" spans="2:8" s="1" customFormat="1" ht="16.8" customHeight="1" x14ac:dyDescent="0.2">
      <c r="B1604" s="33"/>
      <c r="C1604" s="210" t="s">
        <v>20</v>
      </c>
      <c r="D1604" s="210" t="s">
        <v>20</v>
      </c>
      <c r="E1604" s="18" t="s">
        <v>20</v>
      </c>
      <c r="F1604" s="211">
        <v>0</v>
      </c>
      <c r="H1604" s="33"/>
    </row>
    <row r="1605" spans="2:8" s="1" customFormat="1" ht="16.8" customHeight="1" x14ac:dyDescent="0.2">
      <c r="B1605" s="33"/>
      <c r="C1605" s="210" t="s">
        <v>20</v>
      </c>
      <c r="D1605" s="210" t="s">
        <v>4566</v>
      </c>
      <c r="E1605" s="18" t="s">
        <v>20</v>
      </c>
      <c r="F1605" s="211">
        <v>0</v>
      </c>
      <c r="H1605" s="33"/>
    </row>
    <row r="1606" spans="2:8" s="1" customFormat="1" ht="16.8" customHeight="1" x14ac:dyDescent="0.2">
      <c r="B1606" s="33"/>
      <c r="C1606" s="210" t="s">
        <v>20</v>
      </c>
      <c r="D1606" s="210" t="s">
        <v>4567</v>
      </c>
      <c r="E1606" s="18" t="s">
        <v>20</v>
      </c>
      <c r="F1606" s="211">
        <v>12.352</v>
      </c>
      <c r="H1606" s="33"/>
    </row>
    <row r="1607" spans="2:8" s="1" customFormat="1" ht="16.8" customHeight="1" x14ac:dyDescent="0.2">
      <c r="B1607" s="33"/>
      <c r="C1607" s="210" t="s">
        <v>3996</v>
      </c>
      <c r="D1607" s="210" t="s">
        <v>335</v>
      </c>
      <c r="E1607" s="18" t="s">
        <v>20</v>
      </c>
      <c r="F1607" s="211">
        <v>12.352</v>
      </c>
      <c r="H1607" s="33"/>
    </row>
    <row r="1608" spans="2:8" s="1" customFormat="1" ht="16.8" customHeight="1" x14ac:dyDescent="0.2">
      <c r="B1608" s="33"/>
      <c r="C1608" s="212" t="s">
        <v>8903</v>
      </c>
      <c r="H1608" s="33"/>
    </row>
    <row r="1609" spans="2:8" s="1" customFormat="1" ht="16.8" customHeight="1" x14ac:dyDescent="0.2">
      <c r="B1609" s="33"/>
      <c r="C1609" s="210" t="s">
        <v>4548</v>
      </c>
      <c r="D1609" s="210" t="s">
        <v>9077</v>
      </c>
      <c r="E1609" s="18" t="s">
        <v>234</v>
      </c>
      <c r="F1609" s="211">
        <v>352.52600000000001</v>
      </c>
      <c r="H1609" s="33"/>
    </row>
    <row r="1610" spans="2:8" s="1" customFormat="1" ht="16.8" customHeight="1" x14ac:dyDescent="0.2">
      <c r="B1610" s="33"/>
      <c r="C1610" s="210" t="s">
        <v>4268</v>
      </c>
      <c r="D1610" s="210" t="s">
        <v>9078</v>
      </c>
      <c r="E1610" s="18" t="s">
        <v>234</v>
      </c>
      <c r="F1610" s="211">
        <v>352.52600000000001</v>
      </c>
      <c r="H1610" s="33"/>
    </row>
    <row r="1611" spans="2:8" s="1" customFormat="1" ht="16.8" customHeight="1" x14ac:dyDescent="0.2">
      <c r="B1611" s="33"/>
      <c r="C1611" s="210" t="s">
        <v>4280</v>
      </c>
      <c r="D1611" s="210" t="s">
        <v>4281</v>
      </c>
      <c r="E1611" s="18" t="s">
        <v>234</v>
      </c>
      <c r="F1611" s="211">
        <v>352.52600000000001</v>
      </c>
      <c r="H1611" s="33"/>
    </row>
    <row r="1612" spans="2:8" s="1" customFormat="1" ht="16.8" customHeight="1" x14ac:dyDescent="0.2">
      <c r="B1612" s="33"/>
      <c r="C1612" s="210" t="s">
        <v>4340</v>
      </c>
      <c r="D1612" s="210" t="s">
        <v>9079</v>
      </c>
      <c r="E1612" s="18" t="s">
        <v>234</v>
      </c>
      <c r="F1612" s="211">
        <v>352.52600000000001</v>
      </c>
      <c r="H1612" s="33"/>
    </row>
    <row r="1613" spans="2:8" s="1" customFormat="1" ht="16.8" customHeight="1" x14ac:dyDescent="0.2">
      <c r="B1613" s="33"/>
      <c r="C1613" s="206" t="s">
        <v>3998</v>
      </c>
      <c r="D1613" s="207" t="s">
        <v>20</v>
      </c>
      <c r="E1613" s="208" t="s">
        <v>20</v>
      </c>
      <c r="F1613" s="209">
        <v>14.85</v>
      </c>
      <c r="H1613" s="33"/>
    </row>
    <row r="1614" spans="2:8" s="1" customFormat="1" ht="16.8" customHeight="1" x14ac:dyDescent="0.2">
      <c r="B1614" s="33"/>
      <c r="C1614" s="210" t="s">
        <v>20</v>
      </c>
      <c r="D1614" s="210" t="s">
        <v>4047</v>
      </c>
      <c r="E1614" s="18" t="s">
        <v>20</v>
      </c>
      <c r="F1614" s="211">
        <v>0</v>
      </c>
      <c r="H1614" s="33"/>
    </row>
    <row r="1615" spans="2:8" s="1" customFormat="1" ht="16.8" customHeight="1" x14ac:dyDescent="0.2">
      <c r="B1615" s="33"/>
      <c r="C1615" s="210" t="s">
        <v>20</v>
      </c>
      <c r="D1615" s="210" t="s">
        <v>4059</v>
      </c>
      <c r="E1615" s="18" t="s">
        <v>20</v>
      </c>
      <c r="F1615" s="211">
        <v>0</v>
      </c>
      <c r="H1615" s="33"/>
    </row>
    <row r="1616" spans="2:8" s="1" customFormat="1" ht="16.8" customHeight="1" x14ac:dyDescent="0.2">
      <c r="B1616" s="33"/>
      <c r="C1616" s="210" t="s">
        <v>20</v>
      </c>
      <c r="D1616" s="210" t="s">
        <v>4060</v>
      </c>
      <c r="E1616" s="18" t="s">
        <v>20</v>
      </c>
      <c r="F1616" s="211">
        <v>11.25</v>
      </c>
      <c r="H1616" s="33"/>
    </row>
    <row r="1617" spans="2:8" s="1" customFormat="1" ht="16.8" customHeight="1" x14ac:dyDescent="0.2">
      <c r="B1617" s="33"/>
      <c r="C1617" s="210" t="s">
        <v>20</v>
      </c>
      <c r="D1617" s="210" t="s">
        <v>4061</v>
      </c>
      <c r="E1617" s="18" t="s">
        <v>20</v>
      </c>
      <c r="F1617" s="211">
        <v>0</v>
      </c>
      <c r="H1617" s="33"/>
    </row>
    <row r="1618" spans="2:8" s="1" customFormat="1" ht="16.8" customHeight="1" x14ac:dyDescent="0.2">
      <c r="B1618" s="33"/>
      <c r="C1618" s="210" t="s">
        <v>20</v>
      </c>
      <c r="D1618" s="210" t="s">
        <v>4062</v>
      </c>
      <c r="E1618" s="18" t="s">
        <v>20</v>
      </c>
      <c r="F1618" s="211">
        <v>3.6</v>
      </c>
      <c r="H1618" s="33"/>
    </row>
    <row r="1619" spans="2:8" s="1" customFormat="1" ht="16.8" customHeight="1" x14ac:dyDescent="0.2">
      <c r="B1619" s="33"/>
      <c r="C1619" s="210" t="s">
        <v>3998</v>
      </c>
      <c r="D1619" s="210" t="s">
        <v>335</v>
      </c>
      <c r="E1619" s="18" t="s">
        <v>20</v>
      </c>
      <c r="F1619" s="211">
        <v>14.85</v>
      </c>
      <c r="H1619" s="33"/>
    </row>
    <row r="1620" spans="2:8" s="1" customFormat="1" ht="16.8" customHeight="1" x14ac:dyDescent="0.2">
      <c r="B1620" s="33"/>
      <c r="C1620" s="212" t="s">
        <v>8903</v>
      </c>
      <c r="H1620" s="33"/>
    </row>
    <row r="1621" spans="2:8" s="1" customFormat="1" ht="16.8" customHeight="1" x14ac:dyDescent="0.2">
      <c r="B1621" s="33"/>
      <c r="C1621" s="210" t="s">
        <v>4055</v>
      </c>
      <c r="D1621" s="210" t="s">
        <v>9080</v>
      </c>
      <c r="E1621" s="18" t="s">
        <v>197</v>
      </c>
      <c r="F1621" s="211">
        <v>14.85</v>
      </c>
      <c r="H1621" s="33"/>
    </row>
    <row r="1622" spans="2:8" s="1" customFormat="1" ht="16.8" customHeight="1" x14ac:dyDescent="0.2">
      <c r="B1622" s="33"/>
      <c r="C1622" s="210" t="s">
        <v>1486</v>
      </c>
      <c r="D1622" s="210" t="s">
        <v>8541</v>
      </c>
      <c r="E1622" s="18" t="s">
        <v>197</v>
      </c>
      <c r="F1622" s="211">
        <v>16.388999999999999</v>
      </c>
      <c r="H1622" s="33"/>
    </row>
    <row r="1623" spans="2:8" s="1" customFormat="1" ht="16.8" customHeight="1" x14ac:dyDescent="0.2">
      <c r="B1623" s="33"/>
      <c r="C1623" s="210" t="s">
        <v>1552</v>
      </c>
      <c r="D1623" s="210" t="s">
        <v>8939</v>
      </c>
      <c r="E1623" s="18" t="s">
        <v>197</v>
      </c>
      <c r="F1623" s="211">
        <v>87.822000000000003</v>
      </c>
      <c r="H1623" s="33"/>
    </row>
    <row r="1624" spans="2:8" s="1" customFormat="1" ht="16.8" customHeight="1" x14ac:dyDescent="0.2">
      <c r="B1624" s="33"/>
      <c r="C1624" s="210" t="s">
        <v>4143</v>
      </c>
      <c r="D1624" s="210" t="s">
        <v>9081</v>
      </c>
      <c r="E1624" s="18" t="s">
        <v>197</v>
      </c>
      <c r="F1624" s="211">
        <v>59.027000000000001</v>
      </c>
      <c r="H1624" s="33"/>
    </row>
    <row r="1625" spans="2:8" s="1" customFormat="1" ht="16.8" customHeight="1" x14ac:dyDescent="0.2">
      <c r="B1625" s="33"/>
      <c r="C1625" s="210" t="s">
        <v>4150</v>
      </c>
      <c r="D1625" s="210" t="s">
        <v>9082</v>
      </c>
      <c r="E1625" s="18" t="s">
        <v>197</v>
      </c>
      <c r="F1625" s="211">
        <v>56.088999999999999</v>
      </c>
      <c r="H1625" s="33"/>
    </row>
    <row r="1626" spans="2:8" s="1" customFormat="1" ht="16.8" customHeight="1" x14ac:dyDescent="0.2">
      <c r="B1626" s="33"/>
      <c r="C1626" s="210" t="s">
        <v>1575</v>
      </c>
      <c r="D1626" s="210" t="s">
        <v>8963</v>
      </c>
      <c r="E1626" s="18" t="s">
        <v>898</v>
      </c>
      <c r="F1626" s="211">
        <v>144.84800000000001</v>
      </c>
      <c r="H1626" s="33"/>
    </row>
    <row r="1627" spans="2:8" s="1" customFormat="1" ht="16.8" customHeight="1" x14ac:dyDescent="0.2">
      <c r="B1627" s="33"/>
      <c r="C1627" s="210" t="s">
        <v>1582</v>
      </c>
      <c r="D1627" s="210" t="s">
        <v>8964</v>
      </c>
      <c r="E1627" s="18" t="s">
        <v>197</v>
      </c>
      <c r="F1627" s="211">
        <v>163.89</v>
      </c>
      <c r="H1627" s="33"/>
    </row>
    <row r="1628" spans="2:8" s="1" customFormat="1" ht="16.8" customHeight="1" x14ac:dyDescent="0.2">
      <c r="B1628" s="33"/>
      <c r="C1628" s="210" t="s">
        <v>4167</v>
      </c>
      <c r="D1628" s="210" t="s">
        <v>8600</v>
      </c>
      <c r="E1628" s="18" t="s">
        <v>197</v>
      </c>
      <c r="F1628" s="211">
        <v>115.116</v>
      </c>
      <c r="H1628" s="33"/>
    </row>
    <row r="1629" spans="2:8" s="1" customFormat="1" ht="16.8" customHeight="1" x14ac:dyDescent="0.2">
      <c r="B1629" s="33"/>
      <c r="C1629" s="206" t="s">
        <v>4000</v>
      </c>
      <c r="D1629" s="207" t="s">
        <v>20</v>
      </c>
      <c r="E1629" s="208" t="s">
        <v>20</v>
      </c>
      <c r="F1629" s="209">
        <v>12.48</v>
      </c>
      <c r="H1629" s="33"/>
    </row>
    <row r="1630" spans="2:8" s="1" customFormat="1" ht="16.8" customHeight="1" x14ac:dyDescent="0.2">
      <c r="B1630" s="33"/>
      <c r="C1630" s="210" t="s">
        <v>20</v>
      </c>
      <c r="D1630" s="210" t="s">
        <v>4053</v>
      </c>
      <c r="E1630" s="18" t="s">
        <v>20</v>
      </c>
      <c r="F1630" s="211">
        <v>0</v>
      </c>
      <c r="H1630" s="33"/>
    </row>
    <row r="1631" spans="2:8" s="1" customFormat="1" ht="16.8" customHeight="1" x14ac:dyDescent="0.2">
      <c r="B1631" s="33"/>
      <c r="C1631" s="210" t="s">
        <v>20</v>
      </c>
      <c r="D1631" s="210" t="s">
        <v>4054</v>
      </c>
      <c r="E1631" s="18" t="s">
        <v>20</v>
      </c>
      <c r="F1631" s="211">
        <v>12.48</v>
      </c>
      <c r="H1631" s="33"/>
    </row>
    <row r="1632" spans="2:8" s="1" customFormat="1" ht="16.8" customHeight="1" x14ac:dyDescent="0.2">
      <c r="B1632" s="33"/>
      <c r="C1632" s="210" t="s">
        <v>4000</v>
      </c>
      <c r="D1632" s="210" t="s">
        <v>335</v>
      </c>
      <c r="E1632" s="18" t="s">
        <v>20</v>
      </c>
      <c r="F1632" s="211">
        <v>12.48</v>
      </c>
      <c r="H1632" s="33"/>
    </row>
    <row r="1633" spans="2:8" s="1" customFormat="1" ht="16.8" customHeight="1" x14ac:dyDescent="0.2">
      <c r="B1633" s="33"/>
      <c r="C1633" s="212" t="s">
        <v>8903</v>
      </c>
      <c r="H1633" s="33"/>
    </row>
    <row r="1634" spans="2:8" s="1" customFormat="1" ht="16.8" customHeight="1" x14ac:dyDescent="0.2">
      <c r="B1634" s="33"/>
      <c r="C1634" s="210" t="s">
        <v>4049</v>
      </c>
      <c r="D1634" s="210" t="s">
        <v>9083</v>
      </c>
      <c r="E1634" s="18" t="s">
        <v>197</v>
      </c>
      <c r="F1634" s="211">
        <v>12.48</v>
      </c>
      <c r="H1634" s="33"/>
    </row>
    <row r="1635" spans="2:8" s="1" customFormat="1" ht="16.8" customHeight="1" x14ac:dyDescent="0.2">
      <c r="B1635" s="33"/>
      <c r="C1635" s="210" t="s">
        <v>1486</v>
      </c>
      <c r="D1635" s="210" t="s">
        <v>8541</v>
      </c>
      <c r="E1635" s="18" t="s">
        <v>197</v>
      </c>
      <c r="F1635" s="211">
        <v>16.388999999999999</v>
      </c>
      <c r="H1635" s="33"/>
    </row>
    <row r="1636" spans="2:8" s="1" customFormat="1" ht="16.8" customHeight="1" x14ac:dyDescent="0.2">
      <c r="B1636" s="33"/>
      <c r="C1636" s="210" t="s">
        <v>1552</v>
      </c>
      <c r="D1636" s="210" t="s">
        <v>8939</v>
      </c>
      <c r="E1636" s="18" t="s">
        <v>197</v>
      </c>
      <c r="F1636" s="211">
        <v>87.822000000000003</v>
      </c>
      <c r="H1636" s="33"/>
    </row>
    <row r="1637" spans="2:8" s="1" customFormat="1" ht="16.8" customHeight="1" x14ac:dyDescent="0.2">
      <c r="B1637" s="33"/>
      <c r="C1637" s="210" t="s">
        <v>4143</v>
      </c>
      <c r="D1637" s="210" t="s">
        <v>9081</v>
      </c>
      <c r="E1637" s="18" t="s">
        <v>197</v>
      </c>
      <c r="F1637" s="211">
        <v>59.027000000000001</v>
      </c>
      <c r="H1637" s="33"/>
    </row>
    <row r="1638" spans="2:8" s="1" customFormat="1" ht="16.8" customHeight="1" x14ac:dyDescent="0.2">
      <c r="B1638" s="33"/>
      <c r="C1638" s="210" t="s">
        <v>4150</v>
      </c>
      <c r="D1638" s="210" t="s">
        <v>9082</v>
      </c>
      <c r="E1638" s="18" t="s">
        <v>197</v>
      </c>
      <c r="F1638" s="211">
        <v>56.088999999999999</v>
      </c>
      <c r="H1638" s="33"/>
    </row>
    <row r="1639" spans="2:8" s="1" customFormat="1" ht="16.8" customHeight="1" x14ac:dyDescent="0.2">
      <c r="B1639" s="33"/>
      <c r="C1639" s="210" t="s">
        <v>1575</v>
      </c>
      <c r="D1639" s="210" t="s">
        <v>8963</v>
      </c>
      <c r="E1639" s="18" t="s">
        <v>898</v>
      </c>
      <c r="F1639" s="211">
        <v>144.84800000000001</v>
      </c>
      <c r="H1639" s="33"/>
    </row>
    <row r="1640" spans="2:8" s="1" customFormat="1" ht="16.8" customHeight="1" x14ac:dyDescent="0.2">
      <c r="B1640" s="33"/>
      <c r="C1640" s="210" t="s">
        <v>1582</v>
      </c>
      <c r="D1640" s="210" t="s">
        <v>8964</v>
      </c>
      <c r="E1640" s="18" t="s">
        <v>197</v>
      </c>
      <c r="F1640" s="211">
        <v>163.89</v>
      </c>
      <c r="H1640" s="33"/>
    </row>
    <row r="1641" spans="2:8" s="1" customFormat="1" ht="16.8" customHeight="1" x14ac:dyDescent="0.2">
      <c r="B1641" s="33"/>
      <c r="C1641" s="210" t="s">
        <v>4167</v>
      </c>
      <c r="D1641" s="210" t="s">
        <v>8600</v>
      </c>
      <c r="E1641" s="18" t="s">
        <v>197</v>
      </c>
      <c r="F1641" s="211">
        <v>115.116</v>
      </c>
      <c r="H1641" s="33"/>
    </row>
    <row r="1642" spans="2:8" s="1" customFormat="1" ht="16.8" customHeight="1" x14ac:dyDescent="0.2">
      <c r="B1642" s="33"/>
      <c r="C1642" s="206" t="s">
        <v>4002</v>
      </c>
      <c r="D1642" s="207" t="s">
        <v>20</v>
      </c>
      <c r="E1642" s="208" t="s">
        <v>20</v>
      </c>
      <c r="F1642" s="209">
        <v>107.44</v>
      </c>
      <c r="H1642" s="33"/>
    </row>
    <row r="1643" spans="2:8" s="1" customFormat="1" ht="16.8" customHeight="1" x14ac:dyDescent="0.2">
      <c r="B1643" s="33"/>
      <c r="C1643" s="210" t="s">
        <v>20</v>
      </c>
      <c r="D1643" s="210" t="s">
        <v>4078</v>
      </c>
      <c r="E1643" s="18" t="s">
        <v>20</v>
      </c>
      <c r="F1643" s="211">
        <v>0</v>
      </c>
      <c r="H1643" s="33"/>
    </row>
    <row r="1644" spans="2:8" s="1" customFormat="1" ht="16.8" customHeight="1" x14ac:dyDescent="0.2">
      <c r="B1644" s="33"/>
      <c r="C1644" s="210" t="s">
        <v>20</v>
      </c>
      <c r="D1644" s="210" t="s">
        <v>4047</v>
      </c>
      <c r="E1644" s="18" t="s">
        <v>20</v>
      </c>
      <c r="F1644" s="211">
        <v>0</v>
      </c>
      <c r="H1644" s="33"/>
    </row>
    <row r="1645" spans="2:8" s="1" customFormat="1" ht="16.8" customHeight="1" x14ac:dyDescent="0.2">
      <c r="B1645" s="33"/>
      <c r="C1645" s="210" t="s">
        <v>20</v>
      </c>
      <c r="D1645" s="210" t="s">
        <v>4059</v>
      </c>
      <c r="E1645" s="18" t="s">
        <v>20</v>
      </c>
      <c r="F1645" s="211">
        <v>0</v>
      </c>
      <c r="H1645" s="33"/>
    </row>
    <row r="1646" spans="2:8" s="1" customFormat="1" ht="16.8" customHeight="1" x14ac:dyDescent="0.2">
      <c r="B1646" s="33"/>
      <c r="C1646" s="210" t="s">
        <v>20</v>
      </c>
      <c r="D1646" s="210" t="s">
        <v>4079</v>
      </c>
      <c r="E1646" s="18" t="s">
        <v>20</v>
      </c>
      <c r="F1646" s="211">
        <v>96</v>
      </c>
      <c r="H1646" s="33"/>
    </row>
    <row r="1647" spans="2:8" s="1" customFormat="1" ht="16.8" customHeight="1" x14ac:dyDescent="0.2">
      <c r="B1647" s="33"/>
      <c r="C1647" s="210" t="s">
        <v>20</v>
      </c>
      <c r="D1647" s="210" t="s">
        <v>4061</v>
      </c>
      <c r="E1647" s="18" t="s">
        <v>20</v>
      </c>
      <c r="F1647" s="211">
        <v>0</v>
      </c>
      <c r="H1647" s="33"/>
    </row>
    <row r="1648" spans="2:8" s="1" customFormat="1" ht="16.8" customHeight="1" x14ac:dyDescent="0.2">
      <c r="B1648" s="33"/>
      <c r="C1648" s="210" t="s">
        <v>20</v>
      </c>
      <c r="D1648" s="210" t="s">
        <v>4080</v>
      </c>
      <c r="E1648" s="18" t="s">
        <v>20</v>
      </c>
      <c r="F1648" s="211">
        <v>11.44</v>
      </c>
      <c r="H1648" s="33"/>
    </row>
    <row r="1649" spans="2:8" s="1" customFormat="1" ht="16.8" customHeight="1" x14ac:dyDescent="0.2">
      <c r="B1649" s="33"/>
      <c r="C1649" s="210" t="s">
        <v>4002</v>
      </c>
      <c r="D1649" s="210" t="s">
        <v>335</v>
      </c>
      <c r="E1649" s="18" t="s">
        <v>20</v>
      </c>
      <c r="F1649" s="211">
        <v>107.44</v>
      </c>
      <c r="H1649" s="33"/>
    </row>
    <row r="1650" spans="2:8" s="1" customFormat="1" ht="16.8" customHeight="1" x14ac:dyDescent="0.2">
      <c r="B1650" s="33"/>
      <c r="C1650" s="212" t="s">
        <v>8903</v>
      </c>
      <c r="H1650" s="33"/>
    </row>
    <row r="1651" spans="2:8" s="1" customFormat="1" ht="16.8" customHeight="1" x14ac:dyDescent="0.2">
      <c r="B1651" s="33"/>
      <c r="C1651" s="210" t="s">
        <v>4074</v>
      </c>
      <c r="D1651" s="210" t="s">
        <v>9084</v>
      </c>
      <c r="E1651" s="18" t="s">
        <v>197</v>
      </c>
      <c r="F1651" s="211">
        <v>21.488</v>
      </c>
      <c r="H1651" s="33"/>
    </row>
    <row r="1652" spans="2:8" s="1" customFormat="1" ht="16.8" customHeight="1" x14ac:dyDescent="0.2">
      <c r="B1652" s="33"/>
      <c r="C1652" s="210" t="s">
        <v>4096</v>
      </c>
      <c r="D1652" s="210" t="s">
        <v>9085</v>
      </c>
      <c r="E1652" s="18" t="s">
        <v>197</v>
      </c>
      <c r="F1652" s="211">
        <v>21.488</v>
      </c>
      <c r="H1652" s="33"/>
    </row>
    <row r="1653" spans="2:8" s="1" customFormat="1" ht="16.8" customHeight="1" x14ac:dyDescent="0.2">
      <c r="B1653" s="33"/>
      <c r="C1653" s="210" t="s">
        <v>4106</v>
      </c>
      <c r="D1653" s="210" t="s">
        <v>9086</v>
      </c>
      <c r="E1653" s="18" t="s">
        <v>197</v>
      </c>
      <c r="F1653" s="211">
        <v>64.463999999999999</v>
      </c>
      <c r="H1653" s="33"/>
    </row>
    <row r="1654" spans="2:8" s="1" customFormat="1" ht="16.8" customHeight="1" x14ac:dyDescent="0.2">
      <c r="B1654" s="33"/>
      <c r="C1654" s="210" t="s">
        <v>1486</v>
      </c>
      <c r="D1654" s="210" t="s">
        <v>8541</v>
      </c>
      <c r="E1654" s="18" t="s">
        <v>197</v>
      </c>
      <c r="F1654" s="211">
        <v>16.388999999999999</v>
      </c>
      <c r="H1654" s="33"/>
    </row>
    <row r="1655" spans="2:8" s="1" customFormat="1" ht="16.8" customHeight="1" x14ac:dyDescent="0.2">
      <c r="B1655" s="33"/>
      <c r="C1655" s="210" t="s">
        <v>1552</v>
      </c>
      <c r="D1655" s="210" t="s">
        <v>8939</v>
      </c>
      <c r="E1655" s="18" t="s">
        <v>197</v>
      </c>
      <c r="F1655" s="211">
        <v>87.822000000000003</v>
      </c>
      <c r="H1655" s="33"/>
    </row>
    <row r="1656" spans="2:8" s="1" customFormat="1" ht="16.8" customHeight="1" x14ac:dyDescent="0.2">
      <c r="B1656" s="33"/>
      <c r="C1656" s="210" t="s">
        <v>1561</v>
      </c>
      <c r="D1656" s="210" t="s">
        <v>8931</v>
      </c>
      <c r="E1656" s="18" t="s">
        <v>197</v>
      </c>
      <c r="F1656" s="211">
        <v>109.248</v>
      </c>
      <c r="H1656" s="33"/>
    </row>
    <row r="1657" spans="2:8" s="1" customFormat="1" ht="16.8" customHeight="1" x14ac:dyDescent="0.2">
      <c r="B1657" s="33"/>
      <c r="C1657" s="210" t="s">
        <v>1569</v>
      </c>
      <c r="D1657" s="210" t="s">
        <v>8932</v>
      </c>
      <c r="E1657" s="18" t="s">
        <v>197</v>
      </c>
      <c r="F1657" s="211">
        <v>81.936000000000007</v>
      </c>
      <c r="H1657" s="33"/>
    </row>
    <row r="1658" spans="2:8" s="1" customFormat="1" ht="16.8" customHeight="1" x14ac:dyDescent="0.2">
      <c r="B1658" s="33"/>
      <c r="C1658" s="210" t="s">
        <v>1575</v>
      </c>
      <c r="D1658" s="210" t="s">
        <v>8963</v>
      </c>
      <c r="E1658" s="18" t="s">
        <v>898</v>
      </c>
      <c r="F1658" s="211">
        <v>144.84800000000001</v>
      </c>
      <c r="H1658" s="33"/>
    </row>
    <row r="1659" spans="2:8" s="1" customFormat="1" ht="16.8" customHeight="1" x14ac:dyDescent="0.2">
      <c r="B1659" s="33"/>
      <c r="C1659" s="210" t="s">
        <v>1582</v>
      </c>
      <c r="D1659" s="210" t="s">
        <v>8964</v>
      </c>
      <c r="E1659" s="18" t="s">
        <v>197</v>
      </c>
      <c r="F1659" s="211">
        <v>163.89</v>
      </c>
      <c r="H1659" s="33"/>
    </row>
    <row r="1660" spans="2:8" s="1" customFormat="1" ht="16.8" customHeight="1" x14ac:dyDescent="0.2">
      <c r="B1660" s="33"/>
      <c r="C1660" s="210" t="s">
        <v>4167</v>
      </c>
      <c r="D1660" s="210" t="s">
        <v>8600</v>
      </c>
      <c r="E1660" s="18" t="s">
        <v>197</v>
      </c>
      <c r="F1660" s="211">
        <v>115.116</v>
      </c>
      <c r="H1660" s="33"/>
    </row>
    <row r="1661" spans="2:8" s="1" customFormat="1" ht="16.8" customHeight="1" x14ac:dyDescent="0.2">
      <c r="B1661" s="33"/>
      <c r="C1661" s="206" t="s">
        <v>4004</v>
      </c>
      <c r="D1661" s="207" t="s">
        <v>20</v>
      </c>
      <c r="E1661" s="208" t="s">
        <v>20</v>
      </c>
      <c r="F1661" s="209">
        <v>29.12</v>
      </c>
      <c r="H1661" s="33"/>
    </row>
    <row r="1662" spans="2:8" s="1" customFormat="1" ht="16.8" customHeight="1" x14ac:dyDescent="0.2">
      <c r="B1662" s="33"/>
      <c r="C1662" s="210" t="s">
        <v>20</v>
      </c>
      <c r="D1662" s="210" t="s">
        <v>4067</v>
      </c>
      <c r="E1662" s="18" t="s">
        <v>20</v>
      </c>
      <c r="F1662" s="211">
        <v>0</v>
      </c>
      <c r="H1662" s="33"/>
    </row>
    <row r="1663" spans="2:8" s="1" customFormat="1" ht="16.8" customHeight="1" x14ac:dyDescent="0.2">
      <c r="B1663" s="33"/>
      <c r="C1663" s="210" t="s">
        <v>20</v>
      </c>
      <c r="D1663" s="210" t="s">
        <v>4068</v>
      </c>
      <c r="E1663" s="18" t="s">
        <v>20</v>
      </c>
      <c r="F1663" s="211">
        <v>29.12</v>
      </c>
      <c r="H1663" s="33"/>
    </row>
    <row r="1664" spans="2:8" s="1" customFormat="1" ht="16.8" customHeight="1" x14ac:dyDescent="0.2">
      <c r="B1664" s="33"/>
      <c r="C1664" s="210" t="s">
        <v>4004</v>
      </c>
      <c r="D1664" s="210" t="s">
        <v>335</v>
      </c>
      <c r="E1664" s="18" t="s">
        <v>20</v>
      </c>
      <c r="F1664" s="211">
        <v>29.12</v>
      </c>
      <c r="H1664" s="33"/>
    </row>
    <row r="1665" spans="2:8" s="1" customFormat="1" ht="16.8" customHeight="1" x14ac:dyDescent="0.2">
      <c r="B1665" s="33"/>
      <c r="C1665" s="212" t="s">
        <v>8903</v>
      </c>
      <c r="H1665" s="33"/>
    </row>
    <row r="1666" spans="2:8" s="1" customFormat="1" ht="16.8" customHeight="1" x14ac:dyDescent="0.2">
      <c r="B1666" s="33"/>
      <c r="C1666" s="210" t="s">
        <v>4063</v>
      </c>
      <c r="D1666" s="210" t="s">
        <v>9087</v>
      </c>
      <c r="E1666" s="18" t="s">
        <v>197</v>
      </c>
      <c r="F1666" s="211">
        <v>5.8239999999999998</v>
      </c>
      <c r="H1666" s="33"/>
    </row>
    <row r="1667" spans="2:8" s="1" customFormat="1" ht="16.8" customHeight="1" x14ac:dyDescent="0.2">
      <c r="B1667" s="33"/>
      <c r="C1667" s="210" t="s">
        <v>4091</v>
      </c>
      <c r="D1667" s="210" t="s">
        <v>9088</v>
      </c>
      <c r="E1667" s="18" t="s">
        <v>197</v>
      </c>
      <c r="F1667" s="211">
        <v>5.8239999999999998</v>
      </c>
      <c r="H1667" s="33"/>
    </row>
    <row r="1668" spans="2:8" s="1" customFormat="1" ht="16.8" customHeight="1" x14ac:dyDescent="0.2">
      <c r="B1668" s="33"/>
      <c r="C1668" s="210" t="s">
        <v>4101</v>
      </c>
      <c r="D1668" s="210" t="s">
        <v>9089</v>
      </c>
      <c r="E1668" s="18" t="s">
        <v>197</v>
      </c>
      <c r="F1668" s="211">
        <v>17.472000000000001</v>
      </c>
      <c r="H1668" s="33"/>
    </row>
    <row r="1669" spans="2:8" s="1" customFormat="1" ht="16.8" customHeight="1" x14ac:dyDescent="0.2">
      <c r="B1669" s="33"/>
      <c r="C1669" s="210" t="s">
        <v>1486</v>
      </c>
      <c r="D1669" s="210" t="s">
        <v>8541</v>
      </c>
      <c r="E1669" s="18" t="s">
        <v>197</v>
      </c>
      <c r="F1669" s="211">
        <v>16.388999999999999</v>
      </c>
      <c r="H1669" s="33"/>
    </row>
    <row r="1670" spans="2:8" s="1" customFormat="1" ht="16.8" customHeight="1" x14ac:dyDescent="0.2">
      <c r="B1670" s="33"/>
      <c r="C1670" s="210" t="s">
        <v>1552</v>
      </c>
      <c r="D1670" s="210" t="s">
        <v>8939</v>
      </c>
      <c r="E1670" s="18" t="s">
        <v>197</v>
      </c>
      <c r="F1670" s="211">
        <v>87.822000000000003</v>
      </c>
      <c r="H1670" s="33"/>
    </row>
    <row r="1671" spans="2:8" s="1" customFormat="1" ht="16.8" customHeight="1" x14ac:dyDescent="0.2">
      <c r="B1671" s="33"/>
      <c r="C1671" s="210" t="s">
        <v>1561</v>
      </c>
      <c r="D1671" s="210" t="s">
        <v>8931</v>
      </c>
      <c r="E1671" s="18" t="s">
        <v>197</v>
      </c>
      <c r="F1671" s="211">
        <v>109.248</v>
      </c>
      <c r="H1671" s="33"/>
    </row>
    <row r="1672" spans="2:8" s="1" customFormat="1" ht="16.8" customHeight="1" x14ac:dyDescent="0.2">
      <c r="B1672" s="33"/>
      <c r="C1672" s="210" t="s">
        <v>1569</v>
      </c>
      <c r="D1672" s="210" t="s">
        <v>8932</v>
      </c>
      <c r="E1672" s="18" t="s">
        <v>197</v>
      </c>
      <c r="F1672" s="211">
        <v>81.936000000000007</v>
      </c>
      <c r="H1672" s="33"/>
    </row>
    <row r="1673" spans="2:8" s="1" customFormat="1" ht="16.8" customHeight="1" x14ac:dyDescent="0.2">
      <c r="B1673" s="33"/>
      <c r="C1673" s="210" t="s">
        <v>1575</v>
      </c>
      <c r="D1673" s="210" t="s">
        <v>8963</v>
      </c>
      <c r="E1673" s="18" t="s">
        <v>898</v>
      </c>
      <c r="F1673" s="211">
        <v>144.84800000000001</v>
      </c>
      <c r="H1673" s="33"/>
    </row>
    <row r="1674" spans="2:8" s="1" customFormat="1" ht="16.8" customHeight="1" x14ac:dyDescent="0.2">
      <c r="B1674" s="33"/>
      <c r="C1674" s="210" t="s">
        <v>1582</v>
      </c>
      <c r="D1674" s="210" t="s">
        <v>8964</v>
      </c>
      <c r="E1674" s="18" t="s">
        <v>197</v>
      </c>
      <c r="F1674" s="211">
        <v>163.89</v>
      </c>
      <c r="H1674" s="33"/>
    </row>
    <row r="1675" spans="2:8" s="1" customFormat="1" ht="16.8" customHeight="1" x14ac:dyDescent="0.2">
      <c r="B1675" s="33"/>
      <c r="C1675" s="210" t="s">
        <v>4167</v>
      </c>
      <c r="D1675" s="210" t="s">
        <v>8600</v>
      </c>
      <c r="E1675" s="18" t="s">
        <v>197</v>
      </c>
      <c r="F1675" s="211">
        <v>115.116</v>
      </c>
      <c r="H1675" s="33"/>
    </row>
    <row r="1676" spans="2:8" s="1" customFormat="1" ht="16.8" customHeight="1" x14ac:dyDescent="0.2">
      <c r="B1676" s="33"/>
      <c r="C1676" s="206" t="s">
        <v>148</v>
      </c>
      <c r="D1676" s="207" t="s">
        <v>20</v>
      </c>
      <c r="E1676" s="208" t="s">
        <v>20</v>
      </c>
      <c r="F1676" s="209">
        <v>1.7989999999999999</v>
      </c>
      <c r="H1676" s="33"/>
    </row>
    <row r="1677" spans="2:8" s="1" customFormat="1" ht="16.8" customHeight="1" x14ac:dyDescent="0.2">
      <c r="B1677" s="33"/>
      <c r="C1677" s="210" t="s">
        <v>20</v>
      </c>
      <c r="D1677" s="210" t="s">
        <v>4641</v>
      </c>
      <c r="E1677" s="18" t="s">
        <v>20</v>
      </c>
      <c r="F1677" s="211">
        <v>0</v>
      </c>
      <c r="H1677" s="33"/>
    </row>
    <row r="1678" spans="2:8" s="1" customFormat="1" ht="16.8" customHeight="1" x14ac:dyDescent="0.2">
      <c r="B1678" s="33"/>
      <c r="C1678" s="210" t="s">
        <v>20</v>
      </c>
      <c r="D1678" s="210" t="s">
        <v>4642</v>
      </c>
      <c r="E1678" s="18" t="s">
        <v>20</v>
      </c>
      <c r="F1678" s="211">
        <v>1.1779999999999999</v>
      </c>
      <c r="H1678" s="33"/>
    </row>
    <row r="1679" spans="2:8" s="1" customFormat="1" ht="16.8" customHeight="1" x14ac:dyDescent="0.2">
      <c r="B1679" s="33"/>
      <c r="C1679" s="210" t="s">
        <v>20</v>
      </c>
      <c r="D1679" s="210" t="s">
        <v>4643</v>
      </c>
      <c r="E1679" s="18" t="s">
        <v>20</v>
      </c>
      <c r="F1679" s="211">
        <v>0</v>
      </c>
      <c r="H1679" s="33"/>
    </row>
    <row r="1680" spans="2:8" s="1" customFormat="1" ht="16.8" customHeight="1" x14ac:dyDescent="0.2">
      <c r="B1680" s="33"/>
      <c r="C1680" s="210" t="s">
        <v>20</v>
      </c>
      <c r="D1680" s="210" t="s">
        <v>4644</v>
      </c>
      <c r="E1680" s="18" t="s">
        <v>20</v>
      </c>
      <c r="F1680" s="211">
        <v>0.11899999999999999</v>
      </c>
      <c r="H1680" s="33"/>
    </row>
    <row r="1681" spans="2:8" s="1" customFormat="1" ht="16.8" customHeight="1" x14ac:dyDescent="0.2">
      <c r="B1681" s="33"/>
      <c r="C1681" s="210" t="s">
        <v>20</v>
      </c>
      <c r="D1681" s="210" t="s">
        <v>4645</v>
      </c>
      <c r="E1681" s="18" t="s">
        <v>20</v>
      </c>
      <c r="F1681" s="211">
        <v>0</v>
      </c>
      <c r="H1681" s="33"/>
    </row>
    <row r="1682" spans="2:8" s="1" customFormat="1" ht="16.8" customHeight="1" x14ac:dyDescent="0.2">
      <c r="B1682" s="33"/>
      <c r="C1682" s="210" t="s">
        <v>20</v>
      </c>
      <c r="D1682" s="210" t="s">
        <v>4646</v>
      </c>
      <c r="E1682" s="18" t="s">
        <v>20</v>
      </c>
      <c r="F1682" s="211">
        <v>0.502</v>
      </c>
      <c r="H1682" s="33"/>
    </row>
    <row r="1683" spans="2:8" s="1" customFormat="1" ht="16.8" customHeight="1" x14ac:dyDescent="0.2">
      <c r="B1683" s="33"/>
      <c r="C1683" s="210" t="s">
        <v>148</v>
      </c>
      <c r="D1683" s="210" t="s">
        <v>335</v>
      </c>
      <c r="E1683" s="18" t="s">
        <v>20</v>
      </c>
      <c r="F1683" s="211">
        <v>1.7989999999999999</v>
      </c>
      <c r="H1683" s="33"/>
    </row>
    <row r="1684" spans="2:8" s="1" customFormat="1" ht="16.8" customHeight="1" x14ac:dyDescent="0.2">
      <c r="B1684" s="33"/>
      <c r="C1684" s="212" t="s">
        <v>8903</v>
      </c>
      <c r="H1684" s="33"/>
    </row>
    <row r="1685" spans="2:8" s="1" customFormat="1" ht="16.8" customHeight="1" x14ac:dyDescent="0.2">
      <c r="B1685" s="33"/>
      <c r="C1685" s="210" t="s">
        <v>1044</v>
      </c>
      <c r="D1685" s="210" t="s">
        <v>1045</v>
      </c>
      <c r="E1685" s="18" t="s">
        <v>898</v>
      </c>
      <c r="F1685" s="211">
        <v>1.7989999999999999</v>
      </c>
      <c r="H1685" s="33"/>
    </row>
    <row r="1686" spans="2:8" s="1" customFormat="1" ht="16.8" customHeight="1" x14ac:dyDescent="0.2">
      <c r="B1686" s="33"/>
      <c r="C1686" s="210" t="s">
        <v>989</v>
      </c>
      <c r="D1686" s="210" t="s">
        <v>8905</v>
      </c>
      <c r="E1686" s="18" t="s">
        <v>898</v>
      </c>
      <c r="F1686" s="211">
        <v>15.782</v>
      </c>
      <c r="H1686" s="33"/>
    </row>
    <row r="1687" spans="2:8" s="1" customFormat="1" ht="16.8" customHeight="1" x14ac:dyDescent="0.2">
      <c r="B1687" s="33"/>
      <c r="C1687" s="206" t="s">
        <v>4007</v>
      </c>
      <c r="D1687" s="207" t="s">
        <v>20</v>
      </c>
      <c r="E1687" s="208" t="s">
        <v>20</v>
      </c>
      <c r="F1687" s="209">
        <v>133.68</v>
      </c>
      <c r="H1687" s="33"/>
    </row>
    <row r="1688" spans="2:8" s="1" customFormat="1" ht="16.8" customHeight="1" x14ac:dyDescent="0.2">
      <c r="B1688" s="33"/>
      <c r="C1688" s="210" t="s">
        <v>20</v>
      </c>
      <c r="D1688" s="210" t="s">
        <v>4741</v>
      </c>
      <c r="E1688" s="18" t="s">
        <v>20</v>
      </c>
      <c r="F1688" s="211">
        <v>0</v>
      </c>
      <c r="H1688" s="33"/>
    </row>
    <row r="1689" spans="2:8" s="1" customFormat="1" ht="16.8" customHeight="1" x14ac:dyDescent="0.2">
      <c r="B1689" s="33"/>
      <c r="C1689" s="210" t="s">
        <v>20</v>
      </c>
      <c r="D1689" s="210" t="s">
        <v>4742</v>
      </c>
      <c r="E1689" s="18" t="s">
        <v>20</v>
      </c>
      <c r="F1689" s="211">
        <v>0</v>
      </c>
      <c r="H1689" s="33"/>
    </row>
    <row r="1690" spans="2:8" s="1" customFormat="1" ht="16.8" customHeight="1" x14ac:dyDescent="0.2">
      <c r="B1690" s="33"/>
      <c r="C1690" s="210" t="s">
        <v>20</v>
      </c>
      <c r="D1690" s="210" t="s">
        <v>4743</v>
      </c>
      <c r="E1690" s="18" t="s">
        <v>20</v>
      </c>
      <c r="F1690" s="211">
        <v>90.28</v>
      </c>
      <c r="H1690" s="33"/>
    </row>
    <row r="1691" spans="2:8" s="1" customFormat="1" ht="16.8" customHeight="1" x14ac:dyDescent="0.2">
      <c r="B1691" s="33"/>
      <c r="C1691" s="210" t="s">
        <v>20</v>
      </c>
      <c r="D1691" s="210" t="s">
        <v>20</v>
      </c>
      <c r="E1691" s="18" t="s">
        <v>20</v>
      </c>
      <c r="F1691" s="211">
        <v>0</v>
      </c>
      <c r="H1691" s="33"/>
    </row>
    <row r="1692" spans="2:8" s="1" customFormat="1" ht="16.8" customHeight="1" x14ac:dyDescent="0.2">
      <c r="B1692" s="33"/>
      <c r="C1692" s="210" t="s">
        <v>20</v>
      </c>
      <c r="D1692" s="210" t="s">
        <v>4744</v>
      </c>
      <c r="E1692" s="18" t="s">
        <v>20</v>
      </c>
      <c r="F1692" s="211">
        <v>0</v>
      </c>
      <c r="H1692" s="33"/>
    </row>
    <row r="1693" spans="2:8" s="1" customFormat="1" ht="16.8" customHeight="1" x14ac:dyDescent="0.2">
      <c r="B1693" s="33"/>
      <c r="C1693" s="210" t="s">
        <v>20</v>
      </c>
      <c r="D1693" s="210" t="s">
        <v>4745</v>
      </c>
      <c r="E1693" s="18" t="s">
        <v>20</v>
      </c>
      <c r="F1693" s="211">
        <v>0</v>
      </c>
      <c r="H1693" s="33"/>
    </row>
    <row r="1694" spans="2:8" s="1" customFormat="1" ht="16.8" customHeight="1" x14ac:dyDescent="0.2">
      <c r="B1694" s="33"/>
      <c r="C1694" s="210" t="s">
        <v>20</v>
      </c>
      <c r="D1694" s="210" t="s">
        <v>4746</v>
      </c>
      <c r="E1694" s="18" t="s">
        <v>20</v>
      </c>
      <c r="F1694" s="211">
        <v>11.4</v>
      </c>
      <c r="H1694" s="33"/>
    </row>
    <row r="1695" spans="2:8" s="1" customFormat="1" ht="16.8" customHeight="1" x14ac:dyDescent="0.2">
      <c r="B1695" s="33"/>
      <c r="C1695" s="210" t="s">
        <v>20</v>
      </c>
      <c r="D1695" s="210" t="s">
        <v>20</v>
      </c>
      <c r="E1695" s="18" t="s">
        <v>20</v>
      </c>
      <c r="F1695" s="211">
        <v>0</v>
      </c>
      <c r="H1695" s="33"/>
    </row>
    <row r="1696" spans="2:8" s="1" customFormat="1" ht="16.8" customHeight="1" x14ac:dyDescent="0.2">
      <c r="B1696" s="33"/>
      <c r="C1696" s="210" t="s">
        <v>20</v>
      </c>
      <c r="D1696" s="210" t="s">
        <v>4747</v>
      </c>
      <c r="E1696" s="18" t="s">
        <v>20</v>
      </c>
      <c r="F1696" s="211">
        <v>0</v>
      </c>
      <c r="H1696" s="33"/>
    </row>
    <row r="1697" spans="2:8" s="1" customFormat="1" ht="16.8" customHeight="1" x14ac:dyDescent="0.2">
      <c r="B1697" s="33"/>
      <c r="C1697" s="210" t="s">
        <v>20</v>
      </c>
      <c r="D1697" s="210" t="s">
        <v>4748</v>
      </c>
      <c r="E1697" s="18" t="s">
        <v>20</v>
      </c>
      <c r="F1697" s="211">
        <v>32</v>
      </c>
      <c r="H1697" s="33"/>
    </row>
    <row r="1698" spans="2:8" s="1" customFormat="1" ht="16.8" customHeight="1" x14ac:dyDescent="0.2">
      <c r="B1698" s="33"/>
      <c r="C1698" s="210" t="s">
        <v>4007</v>
      </c>
      <c r="D1698" s="210" t="s">
        <v>335</v>
      </c>
      <c r="E1698" s="18" t="s">
        <v>20</v>
      </c>
      <c r="F1698" s="211">
        <v>133.68</v>
      </c>
      <c r="H1698" s="33"/>
    </row>
    <row r="1699" spans="2:8" s="1" customFormat="1" ht="16.8" customHeight="1" x14ac:dyDescent="0.2">
      <c r="B1699" s="33"/>
      <c r="C1699" s="212" t="s">
        <v>8903</v>
      </c>
      <c r="H1699" s="33"/>
    </row>
    <row r="1700" spans="2:8" s="1" customFormat="1" ht="16.8" customHeight="1" x14ac:dyDescent="0.2">
      <c r="B1700" s="33"/>
      <c r="C1700" s="210" t="s">
        <v>4737</v>
      </c>
      <c r="D1700" s="210" t="s">
        <v>9090</v>
      </c>
      <c r="E1700" s="18" t="s">
        <v>234</v>
      </c>
      <c r="F1700" s="211">
        <v>133.68</v>
      </c>
      <c r="H1700" s="33"/>
    </row>
    <row r="1701" spans="2:8" s="1" customFormat="1" ht="16.8" customHeight="1" x14ac:dyDescent="0.2">
      <c r="B1701" s="33"/>
      <c r="C1701" s="210" t="s">
        <v>4167</v>
      </c>
      <c r="D1701" s="210" t="s">
        <v>8600</v>
      </c>
      <c r="E1701" s="18" t="s">
        <v>197</v>
      </c>
      <c r="F1701" s="211">
        <v>115.116</v>
      </c>
      <c r="H1701" s="33"/>
    </row>
    <row r="1702" spans="2:8" s="1" customFormat="1" ht="16.8" customHeight="1" x14ac:dyDescent="0.2">
      <c r="B1702" s="33"/>
      <c r="C1702" s="210" t="s">
        <v>4749</v>
      </c>
      <c r="D1702" s="210" t="s">
        <v>4750</v>
      </c>
      <c r="E1702" s="18" t="s">
        <v>234</v>
      </c>
      <c r="F1702" s="211">
        <v>140.364</v>
      </c>
      <c r="H1702" s="33"/>
    </row>
    <row r="1703" spans="2:8" s="1" customFormat="1" ht="16.8" customHeight="1" x14ac:dyDescent="0.2">
      <c r="B1703" s="33"/>
      <c r="C1703" s="206" t="s">
        <v>4009</v>
      </c>
      <c r="D1703" s="207" t="s">
        <v>20</v>
      </c>
      <c r="E1703" s="208" t="s">
        <v>20</v>
      </c>
      <c r="F1703" s="209">
        <v>115.116</v>
      </c>
      <c r="H1703" s="33"/>
    </row>
    <row r="1704" spans="2:8" s="1" customFormat="1" ht="16.8" customHeight="1" x14ac:dyDescent="0.2">
      <c r="B1704" s="33"/>
      <c r="C1704" s="210" t="s">
        <v>20</v>
      </c>
      <c r="D1704" s="210" t="s">
        <v>4171</v>
      </c>
      <c r="E1704" s="18" t="s">
        <v>20</v>
      </c>
      <c r="F1704" s="211">
        <v>0</v>
      </c>
      <c r="H1704" s="33"/>
    </row>
    <row r="1705" spans="2:8" s="1" customFormat="1" ht="16.8" customHeight="1" x14ac:dyDescent="0.2">
      <c r="B1705" s="33"/>
      <c r="C1705" s="210" t="s">
        <v>20</v>
      </c>
      <c r="D1705" s="210" t="s">
        <v>4172</v>
      </c>
      <c r="E1705" s="18" t="s">
        <v>20</v>
      </c>
      <c r="F1705" s="211">
        <v>0</v>
      </c>
      <c r="H1705" s="33"/>
    </row>
    <row r="1706" spans="2:8" s="1" customFormat="1" ht="16.8" customHeight="1" x14ac:dyDescent="0.2">
      <c r="B1706" s="33"/>
      <c r="C1706" s="210" t="s">
        <v>20</v>
      </c>
      <c r="D1706" s="210" t="s">
        <v>4000</v>
      </c>
      <c r="E1706" s="18" t="s">
        <v>20</v>
      </c>
      <c r="F1706" s="211">
        <v>12.48</v>
      </c>
      <c r="H1706" s="33"/>
    </row>
    <row r="1707" spans="2:8" s="1" customFormat="1" ht="16.8" customHeight="1" x14ac:dyDescent="0.2">
      <c r="B1707" s="33"/>
      <c r="C1707" s="210" t="s">
        <v>20</v>
      </c>
      <c r="D1707" s="210" t="s">
        <v>4004</v>
      </c>
      <c r="E1707" s="18" t="s">
        <v>20</v>
      </c>
      <c r="F1707" s="211">
        <v>29.12</v>
      </c>
      <c r="H1707" s="33"/>
    </row>
    <row r="1708" spans="2:8" s="1" customFormat="1" ht="16.8" customHeight="1" x14ac:dyDescent="0.2">
      <c r="B1708" s="33"/>
      <c r="C1708" s="210" t="s">
        <v>20</v>
      </c>
      <c r="D1708" s="210" t="s">
        <v>3998</v>
      </c>
      <c r="E1708" s="18" t="s">
        <v>20</v>
      </c>
      <c r="F1708" s="211">
        <v>14.85</v>
      </c>
      <c r="H1708" s="33"/>
    </row>
    <row r="1709" spans="2:8" s="1" customFormat="1" ht="16.8" customHeight="1" x14ac:dyDescent="0.2">
      <c r="B1709" s="33"/>
      <c r="C1709" s="210" t="s">
        <v>20</v>
      </c>
      <c r="D1709" s="210" t="s">
        <v>4002</v>
      </c>
      <c r="E1709" s="18" t="s">
        <v>20</v>
      </c>
      <c r="F1709" s="211">
        <v>107.44</v>
      </c>
      <c r="H1709" s="33"/>
    </row>
    <row r="1710" spans="2:8" s="1" customFormat="1" ht="16.8" customHeight="1" x14ac:dyDescent="0.2">
      <c r="B1710" s="33"/>
      <c r="C1710" s="210" t="s">
        <v>20</v>
      </c>
      <c r="D1710" s="210" t="s">
        <v>4173</v>
      </c>
      <c r="E1710" s="18" t="s">
        <v>20</v>
      </c>
      <c r="F1710" s="211">
        <v>0</v>
      </c>
      <c r="H1710" s="33"/>
    </row>
    <row r="1711" spans="2:8" s="1" customFormat="1" ht="16.8" customHeight="1" x14ac:dyDescent="0.2">
      <c r="B1711" s="33"/>
      <c r="C1711" s="210" t="s">
        <v>20</v>
      </c>
      <c r="D1711" s="210" t="s">
        <v>4174</v>
      </c>
      <c r="E1711" s="18" t="s">
        <v>20</v>
      </c>
      <c r="F1711" s="211">
        <v>-10.694000000000001</v>
      </c>
      <c r="H1711" s="33"/>
    </row>
    <row r="1712" spans="2:8" s="1" customFormat="1" ht="16.8" customHeight="1" x14ac:dyDescent="0.2">
      <c r="B1712" s="33"/>
      <c r="C1712" s="210" t="s">
        <v>20</v>
      </c>
      <c r="D1712" s="210" t="s">
        <v>4175</v>
      </c>
      <c r="E1712" s="18" t="s">
        <v>20</v>
      </c>
      <c r="F1712" s="211">
        <v>0</v>
      </c>
      <c r="H1712" s="33"/>
    </row>
    <row r="1713" spans="2:8" s="1" customFormat="1" ht="16.8" customHeight="1" x14ac:dyDescent="0.2">
      <c r="B1713" s="33"/>
      <c r="C1713" s="210" t="s">
        <v>20</v>
      </c>
      <c r="D1713" s="210" t="s">
        <v>4176</v>
      </c>
      <c r="E1713" s="18" t="s">
        <v>20</v>
      </c>
      <c r="F1713" s="211">
        <v>-31.997</v>
      </c>
      <c r="H1713" s="33"/>
    </row>
    <row r="1714" spans="2:8" s="1" customFormat="1" ht="16.8" customHeight="1" x14ac:dyDescent="0.2">
      <c r="B1714" s="33"/>
      <c r="C1714" s="210" t="s">
        <v>20</v>
      </c>
      <c r="D1714" s="210" t="s">
        <v>4177</v>
      </c>
      <c r="E1714" s="18" t="s">
        <v>20</v>
      </c>
      <c r="F1714" s="211">
        <v>0</v>
      </c>
      <c r="H1714" s="33"/>
    </row>
    <row r="1715" spans="2:8" s="1" customFormat="1" ht="16.8" customHeight="1" x14ac:dyDescent="0.2">
      <c r="B1715" s="33"/>
      <c r="C1715" s="210" t="s">
        <v>20</v>
      </c>
      <c r="D1715" s="210" t="s">
        <v>4178</v>
      </c>
      <c r="E1715" s="18" t="s">
        <v>20</v>
      </c>
      <c r="F1715" s="211">
        <v>-6.0830000000000002</v>
      </c>
      <c r="H1715" s="33"/>
    </row>
    <row r="1716" spans="2:8" s="1" customFormat="1" ht="16.8" customHeight="1" x14ac:dyDescent="0.2">
      <c r="B1716" s="33"/>
      <c r="C1716" s="210" t="s">
        <v>4009</v>
      </c>
      <c r="D1716" s="210" t="s">
        <v>335</v>
      </c>
      <c r="E1716" s="18" t="s">
        <v>20</v>
      </c>
      <c r="F1716" s="211">
        <v>115.116</v>
      </c>
      <c r="H1716" s="33"/>
    </row>
    <row r="1717" spans="2:8" s="1" customFormat="1" ht="16.8" customHeight="1" x14ac:dyDescent="0.2">
      <c r="B1717" s="33"/>
      <c r="C1717" s="212" t="s">
        <v>8903</v>
      </c>
      <c r="H1717" s="33"/>
    </row>
    <row r="1718" spans="2:8" s="1" customFormat="1" ht="16.8" customHeight="1" x14ac:dyDescent="0.2">
      <c r="B1718" s="33"/>
      <c r="C1718" s="210" t="s">
        <v>4167</v>
      </c>
      <c r="D1718" s="210" t="s">
        <v>8600</v>
      </c>
      <c r="E1718" s="18" t="s">
        <v>197</v>
      </c>
      <c r="F1718" s="211">
        <v>115.116</v>
      </c>
      <c r="H1718" s="33"/>
    </row>
    <row r="1719" spans="2:8" s="1" customFormat="1" ht="16.8" customHeight="1" x14ac:dyDescent="0.2">
      <c r="B1719" s="33"/>
      <c r="C1719" s="210" t="s">
        <v>1552</v>
      </c>
      <c r="D1719" s="210" t="s">
        <v>8939</v>
      </c>
      <c r="E1719" s="18" t="s">
        <v>197</v>
      </c>
      <c r="F1719" s="211">
        <v>87.822000000000003</v>
      </c>
      <c r="H1719" s="33"/>
    </row>
    <row r="1720" spans="2:8" s="1" customFormat="1" ht="16.8" customHeight="1" x14ac:dyDescent="0.2">
      <c r="B1720" s="33"/>
      <c r="C1720" s="210" t="s">
        <v>4150</v>
      </c>
      <c r="D1720" s="210" t="s">
        <v>9082</v>
      </c>
      <c r="E1720" s="18" t="s">
        <v>197</v>
      </c>
      <c r="F1720" s="211">
        <v>56.088999999999999</v>
      </c>
      <c r="H1720" s="33"/>
    </row>
    <row r="1721" spans="2:8" s="1" customFormat="1" ht="16.8" customHeight="1" x14ac:dyDescent="0.2">
      <c r="B1721" s="33"/>
      <c r="C1721" s="210" t="s">
        <v>1575</v>
      </c>
      <c r="D1721" s="210" t="s">
        <v>8963</v>
      </c>
      <c r="E1721" s="18" t="s">
        <v>898</v>
      </c>
      <c r="F1721" s="211">
        <v>144.84800000000001</v>
      </c>
      <c r="H1721" s="33"/>
    </row>
    <row r="1722" spans="2:8" s="1" customFormat="1" ht="26.4" customHeight="1" x14ac:dyDescent="0.2">
      <c r="B1722" s="33"/>
      <c r="C1722" s="205" t="s">
        <v>9091</v>
      </c>
      <c r="D1722" s="205" t="s">
        <v>127</v>
      </c>
      <c r="H1722" s="33"/>
    </row>
    <row r="1723" spans="2:8" s="1" customFormat="1" ht="16.8" customHeight="1" x14ac:dyDescent="0.2">
      <c r="B1723" s="33"/>
      <c r="C1723" s="206" t="s">
        <v>8453</v>
      </c>
      <c r="D1723" s="207" t="s">
        <v>20</v>
      </c>
      <c r="E1723" s="208" t="s">
        <v>20</v>
      </c>
      <c r="F1723" s="209">
        <v>1.98</v>
      </c>
      <c r="H1723" s="33"/>
    </row>
    <row r="1724" spans="2:8" s="1" customFormat="1" ht="16.8" customHeight="1" x14ac:dyDescent="0.2">
      <c r="B1724" s="33"/>
      <c r="C1724" s="210" t="s">
        <v>8453</v>
      </c>
      <c r="D1724" s="210" t="s">
        <v>8631</v>
      </c>
      <c r="E1724" s="18" t="s">
        <v>20</v>
      </c>
      <c r="F1724" s="211">
        <v>1.98</v>
      </c>
      <c r="H1724" s="33"/>
    </row>
    <row r="1725" spans="2:8" s="1" customFormat="1" ht="16.8" customHeight="1" x14ac:dyDescent="0.2">
      <c r="B1725" s="33"/>
      <c r="C1725" s="212" t="s">
        <v>8903</v>
      </c>
      <c r="H1725" s="33"/>
    </row>
    <row r="1726" spans="2:8" s="1" customFormat="1" ht="16.8" customHeight="1" x14ac:dyDescent="0.2">
      <c r="B1726" s="33"/>
      <c r="C1726" s="210" t="s">
        <v>8627</v>
      </c>
      <c r="D1726" s="210" t="s">
        <v>8628</v>
      </c>
      <c r="E1726" s="18" t="s">
        <v>197</v>
      </c>
      <c r="F1726" s="211">
        <v>1.98</v>
      </c>
      <c r="H1726" s="33"/>
    </row>
    <row r="1727" spans="2:8" s="1" customFormat="1" ht="16.8" customHeight="1" x14ac:dyDescent="0.2">
      <c r="B1727" s="33"/>
      <c r="C1727" s="210" t="s">
        <v>8580</v>
      </c>
      <c r="D1727" s="210" t="s">
        <v>8581</v>
      </c>
      <c r="E1727" s="18" t="s">
        <v>197</v>
      </c>
      <c r="F1727" s="211">
        <v>55.31</v>
      </c>
      <c r="H1727" s="33"/>
    </row>
    <row r="1728" spans="2:8" s="1" customFormat="1" ht="16.8" customHeight="1" x14ac:dyDescent="0.2">
      <c r="B1728" s="33"/>
      <c r="C1728" s="210" t="s">
        <v>8599</v>
      </c>
      <c r="D1728" s="210" t="s">
        <v>8600</v>
      </c>
      <c r="E1728" s="18" t="s">
        <v>197</v>
      </c>
      <c r="F1728" s="211">
        <v>42.39</v>
      </c>
      <c r="H1728" s="33"/>
    </row>
    <row r="1729" spans="2:8" s="1" customFormat="1" ht="16.8" customHeight="1" x14ac:dyDescent="0.2">
      <c r="B1729" s="33"/>
      <c r="C1729" s="206" t="s">
        <v>8455</v>
      </c>
      <c r="D1729" s="207" t="s">
        <v>20</v>
      </c>
      <c r="E1729" s="208" t="s">
        <v>20</v>
      </c>
      <c r="F1729" s="209">
        <v>5</v>
      </c>
      <c r="H1729" s="33"/>
    </row>
    <row r="1730" spans="2:8" s="1" customFormat="1" ht="16.8" customHeight="1" x14ac:dyDescent="0.2">
      <c r="B1730" s="33"/>
      <c r="C1730" s="210" t="s">
        <v>20</v>
      </c>
      <c r="D1730" s="210" t="s">
        <v>8636</v>
      </c>
      <c r="E1730" s="18" t="s">
        <v>20</v>
      </c>
      <c r="F1730" s="211">
        <v>0</v>
      </c>
      <c r="H1730" s="33"/>
    </row>
    <row r="1731" spans="2:8" s="1" customFormat="1" ht="16.8" customHeight="1" x14ac:dyDescent="0.2">
      <c r="B1731" s="33"/>
      <c r="C1731" s="210" t="s">
        <v>8455</v>
      </c>
      <c r="D1731" s="210" t="s">
        <v>8637</v>
      </c>
      <c r="E1731" s="18" t="s">
        <v>20</v>
      </c>
      <c r="F1731" s="211">
        <v>5</v>
      </c>
      <c r="H1731" s="33"/>
    </row>
    <row r="1732" spans="2:8" s="1" customFormat="1" ht="16.8" customHeight="1" x14ac:dyDescent="0.2">
      <c r="B1732" s="33"/>
      <c r="C1732" s="212" t="s">
        <v>8903</v>
      </c>
      <c r="H1732" s="33"/>
    </row>
    <row r="1733" spans="2:8" s="1" customFormat="1" ht="16.8" customHeight="1" x14ac:dyDescent="0.2">
      <c r="B1733" s="33"/>
      <c r="C1733" s="210" t="s">
        <v>8632</v>
      </c>
      <c r="D1733" s="210" t="s">
        <v>8633</v>
      </c>
      <c r="E1733" s="18" t="s">
        <v>197</v>
      </c>
      <c r="F1733" s="211">
        <v>5</v>
      </c>
      <c r="H1733" s="33"/>
    </row>
    <row r="1734" spans="2:8" s="1" customFormat="1" ht="16.8" customHeight="1" x14ac:dyDescent="0.2">
      <c r="B1734" s="33"/>
      <c r="C1734" s="210" t="s">
        <v>8580</v>
      </c>
      <c r="D1734" s="210" t="s">
        <v>8581</v>
      </c>
      <c r="E1734" s="18" t="s">
        <v>197</v>
      </c>
      <c r="F1734" s="211">
        <v>55.31</v>
      </c>
      <c r="H1734" s="33"/>
    </row>
    <row r="1735" spans="2:8" s="1" customFormat="1" ht="16.8" customHeight="1" x14ac:dyDescent="0.2">
      <c r="B1735" s="33"/>
      <c r="C1735" s="210" t="s">
        <v>8599</v>
      </c>
      <c r="D1735" s="210" t="s">
        <v>8600</v>
      </c>
      <c r="E1735" s="18" t="s">
        <v>197</v>
      </c>
      <c r="F1735" s="211">
        <v>42.39</v>
      </c>
      <c r="H1735" s="33"/>
    </row>
    <row r="1736" spans="2:8" s="1" customFormat="1" ht="16.8" customHeight="1" x14ac:dyDescent="0.2">
      <c r="B1736" s="33"/>
      <c r="C1736" s="206" t="s">
        <v>8456</v>
      </c>
      <c r="D1736" s="207" t="s">
        <v>20</v>
      </c>
      <c r="E1736" s="208" t="s">
        <v>20</v>
      </c>
      <c r="F1736" s="209">
        <v>5.94</v>
      </c>
      <c r="H1736" s="33"/>
    </row>
    <row r="1737" spans="2:8" s="1" customFormat="1" ht="16.8" customHeight="1" x14ac:dyDescent="0.2">
      <c r="B1737" s="33"/>
      <c r="C1737" s="210" t="s">
        <v>8456</v>
      </c>
      <c r="D1737" s="210" t="s">
        <v>8612</v>
      </c>
      <c r="E1737" s="18" t="s">
        <v>20</v>
      </c>
      <c r="F1737" s="211">
        <v>5.94</v>
      </c>
      <c r="H1737" s="33"/>
    </row>
    <row r="1738" spans="2:8" s="1" customFormat="1" ht="16.8" customHeight="1" x14ac:dyDescent="0.2">
      <c r="B1738" s="33"/>
      <c r="C1738" s="212" t="s">
        <v>8903</v>
      </c>
      <c r="H1738" s="33"/>
    </row>
    <row r="1739" spans="2:8" s="1" customFormat="1" ht="16.8" customHeight="1" x14ac:dyDescent="0.2">
      <c r="B1739" s="33"/>
      <c r="C1739" s="210" t="s">
        <v>8608</v>
      </c>
      <c r="D1739" s="210" t="s">
        <v>8609</v>
      </c>
      <c r="E1739" s="18" t="s">
        <v>197</v>
      </c>
      <c r="F1739" s="211">
        <v>5.94</v>
      </c>
      <c r="H1739" s="33"/>
    </row>
    <row r="1740" spans="2:8" s="1" customFormat="1" ht="16.8" customHeight="1" x14ac:dyDescent="0.2">
      <c r="B1740" s="33"/>
      <c r="C1740" s="210" t="s">
        <v>8580</v>
      </c>
      <c r="D1740" s="210" t="s">
        <v>8581</v>
      </c>
      <c r="E1740" s="18" t="s">
        <v>197</v>
      </c>
      <c r="F1740" s="211">
        <v>55.31</v>
      </c>
      <c r="H1740" s="33"/>
    </row>
    <row r="1741" spans="2:8" s="1" customFormat="1" ht="16.8" customHeight="1" x14ac:dyDescent="0.2">
      <c r="B1741" s="33"/>
      <c r="C1741" s="210" t="s">
        <v>8599</v>
      </c>
      <c r="D1741" s="210" t="s">
        <v>8600</v>
      </c>
      <c r="E1741" s="18" t="s">
        <v>197</v>
      </c>
      <c r="F1741" s="211">
        <v>42.39</v>
      </c>
      <c r="H1741" s="33"/>
    </row>
    <row r="1742" spans="2:8" s="1" customFormat="1" ht="16.8" customHeight="1" x14ac:dyDescent="0.2">
      <c r="B1742" s="33"/>
      <c r="C1742" s="206" t="s">
        <v>8458</v>
      </c>
      <c r="D1742" s="207" t="s">
        <v>20</v>
      </c>
      <c r="E1742" s="208" t="s">
        <v>20</v>
      </c>
      <c r="F1742" s="209">
        <v>7.2</v>
      </c>
      <c r="H1742" s="33"/>
    </row>
    <row r="1743" spans="2:8" s="1" customFormat="1" ht="16.8" customHeight="1" x14ac:dyDescent="0.2">
      <c r="B1743" s="33"/>
      <c r="C1743" s="210" t="s">
        <v>8458</v>
      </c>
      <c r="D1743" s="210" t="s">
        <v>8568</v>
      </c>
      <c r="E1743" s="18" t="s">
        <v>20</v>
      </c>
      <c r="F1743" s="211">
        <v>7.2</v>
      </c>
      <c r="H1743" s="33"/>
    </row>
    <row r="1744" spans="2:8" s="1" customFormat="1" ht="16.8" customHeight="1" x14ac:dyDescent="0.2">
      <c r="B1744" s="33"/>
      <c r="C1744" s="212" t="s">
        <v>8903</v>
      </c>
      <c r="H1744" s="33"/>
    </row>
    <row r="1745" spans="2:8" s="1" customFormat="1" ht="16.8" customHeight="1" x14ac:dyDescent="0.2">
      <c r="B1745" s="33"/>
      <c r="C1745" s="210" t="s">
        <v>1490</v>
      </c>
      <c r="D1745" s="210" t="s">
        <v>8566</v>
      </c>
      <c r="E1745" s="18" t="s">
        <v>234</v>
      </c>
      <c r="F1745" s="211">
        <v>7.2</v>
      </c>
      <c r="H1745" s="33"/>
    </row>
    <row r="1746" spans="2:8" s="1" customFormat="1" ht="16.8" customHeight="1" x14ac:dyDescent="0.2">
      <c r="B1746" s="33"/>
      <c r="C1746" s="210" t="s">
        <v>1501</v>
      </c>
      <c r="D1746" s="210" t="s">
        <v>8572</v>
      </c>
      <c r="E1746" s="18" t="s">
        <v>234</v>
      </c>
      <c r="F1746" s="211">
        <v>7.2</v>
      </c>
      <c r="H1746" s="33"/>
    </row>
    <row r="1747" spans="2:8" s="1" customFormat="1" ht="16.8" customHeight="1" x14ac:dyDescent="0.2">
      <c r="B1747" s="33"/>
      <c r="C1747" s="206" t="s">
        <v>8459</v>
      </c>
      <c r="D1747" s="207" t="s">
        <v>20</v>
      </c>
      <c r="E1747" s="208" t="s">
        <v>20</v>
      </c>
      <c r="F1747" s="209">
        <v>47.01</v>
      </c>
      <c r="H1747" s="33"/>
    </row>
    <row r="1748" spans="2:8" s="1" customFormat="1" ht="16.8" customHeight="1" x14ac:dyDescent="0.2">
      <c r="B1748" s="33"/>
      <c r="C1748" s="210" t="s">
        <v>8459</v>
      </c>
      <c r="D1748" s="210" t="s">
        <v>8571</v>
      </c>
      <c r="E1748" s="18" t="s">
        <v>20</v>
      </c>
      <c r="F1748" s="211">
        <v>47.01</v>
      </c>
      <c r="H1748" s="33"/>
    </row>
    <row r="1749" spans="2:8" s="1" customFormat="1" ht="16.8" customHeight="1" x14ac:dyDescent="0.2">
      <c r="B1749" s="33"/>
      <c r="C1749" s="212" t="s">
        <v>8903</v>
      </c>
      <c r="H1749" s="33"/>
    </row>
    <row r="1750" spans="2:8" s="1" customFormat="1" ht="16.8" customHeight="1" x14ac:dyDescent="0.2">
      <c r="B1750" s="33"/>
      <c r="C1750" s="210" t="s">
        <v>1495</v>
      </c>
      <c r="D1750" s="210" t="s">
        <v>8569</v>
      </c>
      <c r="E1750" s="18" t="s">
        <v>234</v>
      </c>
      <c r="F1750" s="211">
        <v>47.01</v>
      </c>
      <c r="H1750" s="33"/>
    </row>
    <row r="1751" spans="2:8" s="1" customFormat="1" ht="16.8" customHeight="1" x14ac:dyDescent="0.2">
      <c r="B1751" s="33"/>
      <c r="C1751" s="210" t="s">
        <v>1505</v>
      </c>
      <c r="D1751" s="210" t="s">
        <v>8574</v>
      </c>
      <c r="E1751" s="18" t="s">
        <v>234</v>
      </c>
      <c r="F1751" s="211">
        <v>47.01</v>
      </c>
      <c r="H1751" s="33"/>
    </row>
    <row r="1752" spans="2:8" s="1" customFormat="1" ht="16.8" customHeight="1" x14ac:dyDescent="0.2">
      <c r="B1752" s="33"/>
      <c r="C1752" s="206" t="s">
        <v>8461</v>
      </c>
      <c r="D1752" s="207" t="s">
        <v>20</v>
      </c>
      <c r="E1752" s="208" t="s">
        <v>20</v>
      </c>
      <c r="F1752" s="209">
        <v>55.31</v>
      </c>
      <c r="H1752" s="33"/>
    </row>
    <row r="1753" spans="2:8" s="1" customFormat="1" ht="16.8" customHeight="1" x14ac:dyDescent="0.2">
      <c r="B1753" s="33"/>
      <c r="C1753" s="210" t="s">
        <v>20</v>
      </c>
      <c r="D1753" s="210" t="s">
        <v>8588</v>
      </c>
      <c r="E1753" s="18" t="s">
        <v>20</v>
      </c>
      <c r="F1753" s="211">
        <v>0</v>
      </c>
      <c r="H1753" s="33"/>
    </row>
    <row r="1754" spans="2:8" s="1" customFormat="1" ht="16.8" customHeight="1" x14ac:dyDescent="0.2">
      <c r="B1754" s="33"/>
      <c r="C1754" s="210" t="s">
        <v>8461</v>
      </c>
      <c r="D1754" s="210" t="s">
        <v>8589</v>
      </c>
      <c r="E1754" s="18" t="s">
        <v>20</v>
      </c>
      <c r="F1754" s="211">
        <v>55.31</v>
      </c>
      <c r="H1754" s="33"/>
    </row>
    <row r="1755" spans="2:8" s="1" customFormat="1" ht="16.8" customHeight="1" x14ac:dyDescent="0.2">
      <c r="B1755" s="33"/>
      <c r="C1755" s="212" t="s">
        <v>8903</v>
      </c>
      <c r="H1755" s="33"/>
    </row>
    <row r="1756" spans="2:8" s="1" customFormat="1" ht="16.8" customHeight="1" x14ac:dyDescent="0.2">
      <c r="B1756" s="33"/>
      <c r="C1756" s="210" t="s">
        <v>8585</v>
      </c>
      <c r="D1756" s="210" t="s">
        <v>8586</v>
      </c>
      <c r="E1756" s="18" t="s">
        <v>197</v>
      </c>
      <c r="F1756" s="211">
        <v>55.31</v>
      </c>
      <c r="H1756" s="33"/>
    </row>
    <row r="1757" spans="2:8" s="1" customFormat="1" ht="16.8" customHeight="1" x14ac:dyDescent="0.2">
      <c r="B1757" s="33"/>
      <c r="C1757" s="210" t="s">
        <v>8590</v>
      </c>
      <c r="D1757" s="210" t="s">
        <v>8591</v>
      </c>
      <c r="E1757" s="18" t="s">
        <v>197</v>
      </c>
      <c r="F1757" s="211">
        <v>55.31</v>
      </c>
      <c r="H1757" s="33"/>
    </row>
    <row r="1758" spans="2:8" s="1" customFormat="1" ht="16.8" customHeight="1" x14ac:dyDescent="0.2">
      <c r="B1758" s="33"/>
      <c r="C1758" s="210" t="s">
        <v>8593</v>
      </c>
      <c r="D1758" s="210" t="s">
        <v>8594</v>
      </c>
      <c r="E1758" s="18" t="s">
        <v>197</v>
      </c>
      <c r="F1758" s="211">
        <v>55.31</v>
      </c>
      <c r="H1758" s="33"/>
    </row>
    <row r="1759" spans="2:8" s="1" customFormat="1" ht="16.8" customHeight="1" x14ac:dyDescent="0.2">
      <c r="B1759" s="33"/>
      <c r="C1759" s="210" t="s">
        <v>8596</v>
      </c>
      <c r="D1759" s="210" t="s">
        <v>8597</v>
      </c>
      <c r="E1759" s="18" t="s">
        <v>898</v>
      </c>
      <c r="F1759" s="211">
        <v>110.62</v>
      </c>
      <c r="H1759" s="33"/>
    </row>
    <row r="1760" spans="2:8" s="1" customFormat="1" ht="16.8" customHeight="1" x14ac:dyDescent="0.2">
      <c r="B1760" s="33"/>
      <c r="C1760" s="206" t="s">
        <v>8463</v>
      </c>
      <c r="D1760" s="207" t="s">
        <v>20</v>
      </c>
      <c r="E1760" s="208" t="s">
        <v>20</v>
      </c>
      <c r="F1760" s="209">
        <v>55.31</v>
      </c>
      <c r="H1760" s="33"/>
    </row>
    <row r="1761" spans="2:8" s="1" customFormat="1" ht="16.8" customHeight="1" x14ac:dyDescent="0.2">
      <c r="B1761" s="33"/>
      <c r="C1761" s="210" t="s">
        <v>20</v>
      </c>
      <c r="D1761" s="210" t="s">
        <v>8547</v>
      </c>
      <c r="E1761" s="18" t="s">
        <v>20</v>
      </c>
      <c r="F1761" s="211">
        <v>0</v>
      </c>
      <c r="H1761" s="33"/>
    </row>
    <row r="1762" spans="2:8" s="1" customFormat="1" ht="16.8" customHeight="1" x14ac:dyDescent="0.2">
      <c r="B1762" s="33"/>
      <c r="C1762" s="210" t="s">
        <v>20</v>
      </c>
      <c r="D1762" s="210" t="s">
        <v>8548</v>
      </c>
      <c r="E1762" s="18" t="s">
        <v>20</v>
      </c>
      <c r="F1762" s="211">
        <v>31.2</v>
      </c>
      <c r="H1762" s="33"/>
    </row>
    <row r="1763" spans="2:8" s="1" customFormat="1" ht="16.8" customHeight="1" x14ac:dyDescent="0.2">
      <c r="B1763" s="33"/>
      <c r="C1763" s="210" t="s">
        <v>20</v>
      </c>
      <c r="D1763" s="210" t="s">
        <v>8549</v>
      </c>
      <c r="E1763" s="18" t="s">
        <v>20</v>
      </c>
      <c r="F1763" s="211">
        <v>0</v>
      </c>
      <c r="H1763" s="33"/>
    </row>
    <row r="1764" spans="2:8" s="1" customFormat="1" ht="16.8" customHeight="1" x14ac:dyDescent="0.2">
      <c r="B1764" s="33"/>
      <c r="C1764" s="210" t="s">
        <v>20</v>
      </c>
      <c r="D1764" s="210" t="s">
        <v>8550</v>
      </c>
      <c r="E1764" s="18" t="s">
        <v>20</v>
      </c>
      <c r="F1764" s="211">
        <v>31.01</v>
      </c>
      <c r="H1764" s="33"/>
    </row>
    <row r="1765" spans="2:8" s="1" customFormat="1" ht="16.8" customHeight="1" x14ac:dyDescent="0.2">
      <c r="B1765" s="33"/>
      <c r="C1765" s="210" t="s">
        <v>20</v>
      </c>
      <c r="D1765" s="210" t="s">
        <v>8551</v>
      </c>
      <c r="E1765" s="18" t="s">
        <v>20</v>
      </c>
      <c r="F1765" s="211">
        <v>0</v>
      </c>
      <c r="H1765" s="33"/>
    </row>
    <row r="1766" spans="2:8" s="1" customFormat="1" ht="16.8" customHeight="1" x14ac:dyDescent="0.2">
      <c r="B1766" s="33"/>
      <c r="C1766" s="210" t="s">
        <v>20</v>
      </c>
      <c r="D1766" s="210" t="s">
        <v>8552</v>
      </c>
      <c r="E1766" s="18" t="s">
        <v>20</v>
      </c>
      <c r="F1766" s="211">
        <v>-4.5</v>
      </c>
      <c r="H1766" s="33"/>
    </row>
    <row r="1767" spans="2:8" s="1" customFormat="1" ht="16.8" customHeight="1" x14ac:dyDescent="0.2">
      <c r="B1767" s="33"/>
      <c r="C1767" s="210" t="s">
        <v>20</v>
      </c>
      <c r="D1767" s="210" t="s">
        <v>8553</v>
      </c>
      <c r="E1767" s="18" t="s">
        <v>20</v>
      </c>
      <c r="F1767" s="211">
        <v>-2.4</v>
      </c>
      <c r="H1767" s="33"/>
    </row>
    <row r="1768" spans="2:8" s="1" customFormat="1" ht="16.8" customHeight="1" x14ac:dyDescent="0.2">
      <c r="B1768" s="33"/>
      <c r="C1768" s="210" t="s">
        <v>8463</v>
      </c>
      <c r="D1768" s="210" t="s">
        <v>207</v>
      </c>
      <c r="E1768" s="18" t="s">
        <v>20</v>
      </c>
      <c r="F1768" s="211">
        <v>55.31</v>
      </c>
      <c r="H1768" s="33"/>
    </row>
    <row r="1769" spans="2:8" s="1" customFormat="1" ht="16.8" customHeight="1" x14ac:dyDescent="0.2">
      <c r="B1769" s="33"/>
      <c r="C1769" s="212" t="s">
        <v>8903</v>
      </c>
      <c r="H1769" s="33"/>
    </row>
    <row r="1770" spans="2:8" s="1" customFormat="1" ht="16.8" customHeight="1" x14ac:dyDescent="0.2">
      <c r="B1770" s="33"/>
      <c r="C1770" s="210" t="s">
        <v>8544</v>
      </c>
      <c r="D1770" s="210" t="s">
        <v>8545</v>
      </c>
      <c r="E1770" s="18" t="s">
        <v>197</v>
      </c>
      <c r="F1770" s="211">
        <v>27.655000000000001</v>
      </c>
      <c r="H1770" s="33"/>
    </row>
    <row r="1771" spans="2:8" s="1" customFormat="1" ht="16.8" customHeight="1" x14ac:dyDescent="0.2">
      <c r="B1771" s="33"/>
      <c r="C1771" s="210" t="s">
        <v>8555</v>
      </c>
      <c r="D1771" s="210" t="s">
        <v>8556</v>
      </c>
      <c r="E1771" s="18" t="s">
        <v>197</v>
      </c>
      <c r="F1771" s="211">
        <v>8.2970000000000006</v>
      </c>
      <c r="H1771" s="33"/>
    </row>
    <row r="1772" spans="2:8" s="1" customFormat="1" ht="16.8" customHeight="1" x14ac:dyDescent="0.2">
      <c r="B1772" s="33"/>
      <c r="C1772" s="210" t="s">
        <v>8559</v>
      </c>
      <c r="D1772" s="210" t="s">
        <v>8560</v>
      </c>
      <c r="E1772" s="18" t="s">
        <v>197</v>
      </c>
      <c r="F1772" s="211">
        <v>27.655000000000001</v>
      </c>
      <c r="H1772" s="33"/>
    </row>
    <row r="1773" spans="2:8" s="1" customFormat="1" ht="16.8" customHeight="1" x14ac:dyDescent="0.2">
      <c r="B1773" s="33"/>
      <c r="C1773" s="210" t="s">
        <v>8563</v>
      </c>
      <c r="D1773" s="210" t="s">
        <v>8564</v>
      </c>
      <c r="E1773" s="18" t="s">
        <v>197</v>
      </c>
      <c r="F1773" s="211">
        <v>8.2970000000000006</v>
      </c>
      <c r="H1773" s="33"/>
    </row>
    <row r="1774" spans="2:8" s="1" customFormat="1" ht="16.8" customHeight="1" x14ac:dyDescent="0.2">
      <c r="B1774" s="33"/>
      <c r="C1774" s="210" t="s">
        <v>8576</v>
      </c>
      <c r="D1774" s="210" t="s">
        <v>8577</v>
      </c>
      <c r="E1774" s="18" t="s">
        <v>197</v>
      </c>
      <c r="F1774" s="211">
        <v>27.655000000000001</v>
      </c>
      <c r="H1774" s="33"/>
    </row>
    <row r="1775" spans="2:8" s="1" customFormat="1" ht="16.8" customHeight="1" x14ac:dyDescent="0.2">
      <c r="B1775" s="33"/>
      <c r="C1775" s="210" t="s">
        <v>8585</v>
      </c>
      <c r="D1775" s="210" t="s">
        <v>8586</v>
      </c>
      <c r="E1775" s="18" t="s">
        <v>197</v>
      </c>
      <c r="F1775" s="211">
        <v>55.31</v>
      </c>
      <c r="H1775" s="33"/>
    </row>
    <row r="1776" spans="2:8" s="1" customFormat="1" ht="16.8" customHeight="1" x14ac:dyDescent="0.2">
      <c r="B1776" s="33"/>
      <c r="C1776" s="210" t="s">
        <v>8599</v>
      </c>
      <c r="D1776" s="210" t="s">
        <v>8600</v>
      </c>
      <c r="E1776" s="18" t="s">
        <v>197</v>
      </c>
      <c r="F1776" s="211">
        <v>42.39</v>
      </c>
      <c r="H1776" s="33"/>
    </row>
    <row r="1777" spans="2:8" s="1" customFormat="1" ht="16.8" customHeight="1" x14ac:dyDescent="0.2">
      <c r="B1777" s="33"/>
      <c r="C1777" s="206" t="s">
        <v>8465</v>
      </c>
      <c r="D1777" s="207" t="s">
        <v>20</v>
      </c>
      <c r="E1777" s="208" t="s">
        <v>20</v>
      </c>
      <c r="F1777" s="209">
        <v>42.39</v>
      </c>
      <c r="H1777" s="33"/>
    </row>
    <row r="1778" spans="2:8" s="1" customFormat="1" ht="16.8" customHeight="1" x14ac:dyDescent="0.2">
      <c r="B1778" s="33"/>
      <c r="C1778" s="210" t="s">
        <v>20</v>
      </c>
      <c r="D1778" s="210" t="s">
        <v>8602</v>
      </c>
      <c r="E1778" s="18" t="s">
        <v>20</v>
      </c>
      <c r="F1778" s="211">
        <v>0</v>
      </c>
      <c r="H1778" s="33"/>
    </row>
    <row r="1779" spans="2:8" s="1" customFormat="1" ht="16.8" customHeight="1" x14ac:dyDescent="0.2">
      <c r="B1779" s="33"/>
      <c r="C1779" s="210" t="s">
        <v>8465</v>
      </c>
      <c r="D1779" s="210" t="s">
        <v>8603</v>
      </c>
      <c r="E1779" s="18" t="s">
        <v>20</v>
      </c>
      <c r="F1779" s="211">
        <v>42.39</v>
      </c>
      <c r="H1779" s="33"/>
    </row>
    <row r="1780" spans="2:8" s="1" customFormat="1" ht="16.8" customHeight="1" x14ac:dyDescent="0.2">
      <c r="B1780" s="33"/>
      <c r="C1780" s="212" t="s">
        <v>8903</v>
      </c>
      <c r="H1780" s="33"/>
    </row>
    <row r="1781" spans="2:8" s="1" customFormat="1" ht="16.8" customHeight="1" x14ac:dyDescent="0.2">
      <c r="B1781" s="33"/>
      <c r="C1781" s="210" t="s">
        <v>8599</v>
      </c>
      <c r="D1781" s="210" t="s">
        <v>8600</v>
      </c>
      <c r="E1781" s="18" t="s">
        <v>197</v>
      </c>
      <c r="F1781" s="211">
        <v>42.39</v>
      </c>
      <c r="H1781" s="33"/>
    </row>
    <row r="1782" spans="2:8" s="1" customFormat="1" ht="16.8" customHeight="1" x14ac:dyDescent="0.2">
      <c r="B1782" s="33"/>
      <c r="C1782" s="210" t="s">
        <v>8580</v>
      </c>
      <c r="D1782" s="210" t="s">
        <v>8581</v>
      </c>
      <c r="E1782" s="18" t="s">
        <v>197</v>
      </c>
      <c r="F1782" s="211">
        <v>55.31</v>
      </c>
      <c r="H1782" s="33"/>
    </row>
    <row r="1783" spans="2:8" s="1" customFormat="1" ht="16.8" customHeight="1" x14ac:dyDescent="0.2">
      <c r="B1783" s="33"/>
      <c r="C1783" s="206" t="s">
        <v>8467</v>
      </c>
      <c r="D1783" s="207" t="s">
        <v>20</v>
      </c>
      <c r="E1783" s="208" t="s">
        <v>20</v>
      </c>
      <c r="F1783" s="209">
        <v>0</v>
      </c>
      <c r="H1783" s="33"/>
    </row>
    <row r="1784" spans="2:8" s="1" customFormat="1" ht="16.8" customHeight="1" x14ac:dyDescent="0.2">
      <c r="B1784" s="33"/>
      <c r="C1784" s="210" t="s">
        <v>20</v>
      </c>
      <c r="D1784" s="210" t="s">
        <v>8604</v>
      </c>
      <c r="E1784" s="18" t="s">
        <v>20</v>
      </c>
      <c r="F1784" s="211">
        <v>0</v>
      </c>
      <c r="H1784" s="33"/>
    </row>
    <row r="1785" spans="2:8" s="1" customFormat="1" ht="16.8" customHeight="1" x14ac:dyDescent="0.2">
      <c r="B1785" s="33"/>
      <c r="C1785" s="210" t="s">
        <v>8467</v>
      </c>
      <c r="D1785" s="210" t="s">
        <v>80</v>
      </c>
      <c r="E1785" s="18" t="s">
        <v>20</v>
      </c>
      <c r="F1785" s="211">
        <v>0</v>
      </c>
      <c r="H1785" s="33"/>
    </row>
    <row r="1786" spans="2:8" s="1" customFormat="1" ht="16.8" customHeight="1" x14ac:dyDescent="0.2">
      <c r="B1786" s="33"/>
      <c r="C1786" s="212" t="s">
        <v>8903</v>
      </c>
      <c r="H1786" s="33"/>
    </row>
    <row r="1787" spans="2:8" s="1" customFormat="1" ht="16.8" customHeight="1" x14ac:dyDescent="0.2">
      <c r="B1787" s="33"/>
      <c r="C1787" s="210" t="s">
        <v>8599</v>
      </c>
      <c r="D1787" s="210" t="s">
        <v>8600</v>
      </c>
      <c r="E1787" s="18" t="s">
        <v>197</v>
      </c>
      <c r="F1787" s="211">
        <v>42.39</v>
      </c>
      <c r="H1787" s="33"/>
    </row>
    <row r="1788" spans="2:8" s="1" customFormat="1" ht="16.8" customHeight="1" x14ac:dyDescent="0.2">
      <c r="B1788" s="33"/>
      <c r="C1788" s="210" t="s">
        <v>8585</v>
      </c>
      <c r="D1788" s="210" t="s">
        <v>8586</v>
      </c>
      <c r="E1788" s="18" t="s">
        <v>197</v>
      </c>
      <c r="F1788" s="211">
        <v>55.31</v>
      </c>
      <c r="H1788" s="33"/>
    </row>
    <row r="1789" spans="2:8" s="1" customFormat="1" ht="7.35" customHeight="1" x14ac:dyDescent="0.2">
      <c r="B1789" s="42"/>
      <c r="C1789" s="43"/>
      <c r="D1789" s="43"/>
      <c r="E1789" s="43"/>
      <c r="F1789" s="43"/>
      <c r="G1789" s="43"/>
      <c r="H1789" s="33"/>
    </row>
    <row r="1790" spans="2:8" s="1" customFormat="1" ht="10.199999999999999" x14ac:dyDescent="0.2"/>
  </sheetData>
  <sheetProtection algorithmName="SHA-512" hashValue="J4Rk+8rLXg3hkhzn5w5TSA4zErXINIO5xaLY/cLkEklU+qj4NLCa+8M1P6KhRZZYiTIdR7qq7cpDL+XxSJNuug==" saltValue="v6kNqXCC9l2w7UuH5bILB2IcIfPVMpNOpXehtSOe/DvNsWaYqHKMQwMzw3rr2LL6bmvGNKWaRy3T3d3NCDG/bw==" spinCount="100000" sheet="1" objects="1" scenarios="1" formatColumns="0" formatRows="0"/>
  <mergeCells count="2">
    <mergeCell ref="D5:F5"/>
    <mergeCell ref="D6:F6"/>
  </mergeCells>
  <pageMargins left="0.7" right="0.7" top="0.78740157499999996" bottom="0.78740157499999996" header="0.3" footer="0.3"/>
  <pageSetup paperSize="9" scale="87" fitToHeight="100" orientation="landscape"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19"/>
  <sheetViews>
    <sheetView showGridLines="0" topLeftCell="A58" zoomScale="110" zoomScaleNormal="110" workbookViewId="0"/>
  </sheetViews>
  <sheetFormatPr defaultRowHeight="14.4" x14ac:dyDescent="0.2"/>
  <cols>
    <col min="1" max="1" width="8.28515625" style="213" customWidth="1"/>
    <col min="2" max="2" width="1.7109375" style="213" customWidth="1"/>
    <col min="3" max="4" width="5" style="213" customWidth="1"/>
    <col min="5" max="5" width="11.7109375" style="213" customWidth="1"/>
    <col min="6" max="6" width="9.140625" style="213" customWidth="1"/>
    <col min="7" max="7" width="5" style="213" customWidth="1"/>
    <col min="8" max="8" width="77.85546875" style="213" customWidth="1"/>
    <col min="9" max="10" width="20" style="213" customWidth="1"/>
    <col min="11" max="11" width="1.7109375" style="213" customWidth="1"/>
  </cols>
  <sheetData>
    <row r="1" spans="2:11" customFormat="1" ht="37.5" customHeight="1" x14ac:dyDescent="0.2"/>
    <row r="2" spans="2:11" customFormat="1" ht="7.5" customHeight="1" x14ac:dyDescent="0.2">
      <c r="B2" s="214"/>
      <c r="C2" s="215"/>
      <c r="D2" s="215"/>
      <c r="E2" s="215"/>
      <c r="F2" s="215"/>
      <c r="G2" s="215"/>
      <c r="H2" s="215"/>
      <c r="I2" s="215"/>
      <c r="J2" s="215"/>
      <c r="K2" s="216"/>
    </row>
    <row r="3" spans="2:11" s="16" customFormat="1" ht="45" customHeight="1" x14ac:dyDescent="0.2">
      <c r="B3" s="217"/>
      <c r="C3" s="345" t="s">
        <v>9092</v>
      </c>
      <c r="D3" s="345"/>
      <c r="E3" s="345"/>
      <c r="F3" s="345"/>
      <c r="G3" s="345"/>
      <c r="H3" s="345"/>
      <c r="I3" s="345"/>
      <c r="J3" s="345"/>
      <c r="K3" s="218"/>
    </row>
    <row r="4" spans="2:11" customFormat="1" ht="25.5" customHeight="1" x14ac:dyDescent="0.3">
      <c r="B4" s="219"/>
      <c r="C4" s="344" t="s">
        <v>9093</v>
      </c>
      <c r="D4" s="344"/>
      <c r="E4" s="344"/>
      <c r="F4" s="344"/>
      <c r="G4" s="344"/>
      <c r="H4" s="344"/>
      <c r="I4" s="344"/>
      <c r="J4" s="344"/>
      <c r="K4" s="220"/>
    </row>
    <row r="5" spans="2:11" customFormat="1" ht="5.25" customHeight="1" x14ac:dyDescent="0.2">
      <c r="B5" s="219"/>
      <c r="C5" s="221"/>
      <c r="D5" s="221"/>
      <c r="E5" s="221"/>
      <c r="F5" s="221"/>
      <c r="G5" s="221"/>
      <c r="H5" s="221"/>
      <c r="I5" s="221"/>
      <c r="J5" s="221"/>
      <c r="K5" s="220"/>
    </row>
    <row r="6" spans="2:11" customFormat="1" ht="15" customHeight="1" x14ac:dyDescent="0.2">
      <c r="B6" s="219"/>
      <c r="C6" s="343" t="s">
        <v>9094</v>
      </c>
      <c r="D6" s="343"/>
      <c r="E6" s="343"/>
      <c r="F6" s="343"/>
      <c r="G6" s="343"/>
      <c r="H6" s="343"/>
      <c r="I6" s="343"/>
      <c r="J6" s="343"/>
      <c r="K6" s="220"/>
    </row>
    <row r="7" spans="2:11" customFormat="1" ht="15" customHeight="1" x14ac:dyDescent="0.2">
      <c r="B7" s="223"/>
      <c r="C7" s="343" t="s">
        <v>9095</v>
      </c>
      <c r="D7" s="343"/>
      <c r="E7" s="343"/>
      <c r="F7" s="343"/>
      <c r="G7" s="343"/>
      <c r="H7" s="343"/>
      <c r="I7" s="343"/>
      <c r="J7" s="343"/>
      <c r="K7" s="220"/>
    </row>
    <row r="8" spans="2:11" customFormat="1" ht="12.75" customHeight="1" x14ac:dyDescent="0.2">
      <c r="B8" s="223"/>
      <c r="C8" s="222"/>
      <c r="D8" s="222"/>
      <c r="E8" s="222"/>
      <c r="F8" s="222"/>
      <c r="G8" s="222"/>
      <c r="H8" s="222"/>
      <c r="I8" s="222"/>
      <c r="J8" s="222"/>
      <c r="K8" s="220"/>
    </row>
    <row r="9" spans="2:11" customFormat="1" ht="15" customHeight="1" x14ac:dyDescent="0.2">
      <c r="B9" s="223"/>
      <c r="C9" s="343" t="s">
        <v>9096</v>
      </c>
      <c r="D9" s="343"/>
      <c r="E9" s="343"/>
      <c r="F9" s="343"/>
      <c r="G9" s="343"/>
      <c r="H9" s="343"/>
      <c r="I9" s="343"/>
      <c r="J9" s="343"/>
      <c r="K9" s="220"/>
    </row>
    <row r="10" spans="2:11" customFormat="1" ht="15" customHeight="1" x14ac:dyDescent="0.2">
      <c r="B10" s="223"/>
      <c r="C10" s="222"/>
      <c r="D10" s="343" t="s">
        <v>9097</v>
      </c>
      <c r="E10" s="343"/>
      <c r="F10" s="343"/>
      <c r="G10" s="343"/>
      <c r="H10" s="343"/>
      <c r="I10" s="343"/>
      <c r="J10" s="343"/>
      <c r="K10" s="220"/>
    </row>
    <row r="11" spans="2:11" customFormat="1" ht="15" customHeight="1" x14ac:dyDescent="0.2">
      <c r="B11" s="223"/>
      <c r="C11" s="224"/>
      <c r="D11" s="343" t="s">
        <v>9098</v>
      </c>
      <c r="E11" s="343"/>
      <c r="F11" s="343"/>
      <c r="G11" s="343"/>
      <c r="H11" s="343"/>
      <c r="I11" s="343"/>
      <c r="J11" s="343"/>
      <c r="K11" s="220"/>
    </row>
    <row r="12" spans="2:11" customFormat="1" ht="15" customHeight="1" x14ac:dyDescent="0.2">
      <c r="B12" s="223"/>
      <c r="C12" s="224"/>
      <c r="D12" s="222"/>
      <c r="E12" s="222"/>
      <c r="F12" s="222"/>
      <c r="G12" s="222"/>
      <c r="H12" s="222"/>
      <c r="I12" s="222"/>
      <c r="J12" s="222"/>
      <c r="K12" s="220"/>
    </row>
    <row r="13" spans="2:11" customFormat="1" ht="15" customHeight="1" x14ac:dyDescent="0.2">
      <c r="B13" s="223"/>
      <c r="C13" s="224"/>
      <c r="D13" s="225" t="s">
        <v>9099</v>
      </c>
      <c r="E13" s="222"/>
      <c r="F13" s="222"/>
      <c r="G13" s="222"/>
      <c r="H13" s="222"/>
      <c r="I13" s="222"/>
      <c r="J13" s="222"/>
      <c r="K13" s="220"/>
    </row>
    <row r="14" spans="2:11" customFormat="1" ht="12.75" customHeight="1" x14ac:dyDescent="0.2">
      <c r="B14" s="223"/>
      <c r="C14" s="224"/>
      <c r="D14" s="224"/>
      <c r="E14" s="224"/>
      <c r="F14" s="224"/>
      <c r="G14" s="224"/>
      <c r="H14" s="224"/>
      <c r="I14" s="224"/>
      <c r="J14" s="224"/>
      <c r="K14" s="220"/>
    </row>
    <row r="15" spans="2:11" customFormat="1" ht="15" customHeight="1" x14ac:dyDescent="0.2">
      <c r="B15" s="223"/>
      <c r="C15" s="224"/>
      <c r="D15" s="343" t="s">
        <v>9100</v>
      </c>
      <c r="E15" s="343"/>
      <c r="F15" s="343"/>
      <c r="G15" s="343"/>
      <c r="H15" s="343"/>
      <c r="I15" s="343"/>
      <c r="J15" s="343"/>
      <c r="K15" s="220"/>
    </row>
    <row r="16" spans="2:11" customFormat="1" ht="15" customHeight="1" x14ac:dyDescent="0.2">
      <c r="B16" s="223"/>
      <c r="C16" s="224"/>
      <c r="D16" s="343" t="s">
        <v>9101</v>
      </c>
      <c r="E16" s="343"/>
      <c r="F16" s="343"/>
      <c r="G16" s="343"/>
      <c r="H16" s="343"/>
      <c r="I16" s="343"/>
      <c r="J16" s="343"/>
      <c r="K16" s="220"/>
    </row>
    <row r="17" spans="2:11" customFormat="1" ht="15" customHeight="1" x14ac:dyDescent="0.2">
      <c r="B17" s="223"/>
      <c r="C17" s="224"/>
      <c r="D17" s="343" t="s">
        <v>9102</v>
      </c>
      <c r="E17" s="343"/>
      <c r="F17" s="343"/>
      <c r="G17" s="343"/>
      <c r="H17" s="343"/>
      <c r="I17" s="343"/>
      <c r="J17" s="343"/>
      <c r="K17" s="220"/>
    </row>
    <row r="18" spans="2:11" customFormat="1" ht="15" customHeight="1" x14ac:dyDescent="0.2">
      <c r="B18" s="223"/>
      <c r="C18" s="224"/>
      <c r="D18" s="224"/>
      <c r="E18" s="226" t="s">
        <v>86</v>
      </c>
      <c r="F18" s="343" t="s">
        <v>9103</v>
      </c>
      <c r="G18" s="343"/>
      <c r="H18" s="343"/>
      <c r="I18" s="343"/>
      <c r="J18" s="343"/>
      <c r="K18" s="220"/>
    </row>
    <row r="19" spans="2:11" customFormat="1" ht="15" customHeight="1" x14ac:dyDescent="0.2">
      <c r="B19" s="223"/>
      <c r="C19" s="224"/>
      <c r="D19" s="224"/>
      <c r="E19" s="226" t="s">
        <v>9104</v>
      </c>
      <c r="F19" s="343" t="s">
        <v>9105</v>
      </c>
      <c r="G19" s="343"/>
      <c r="H19" s="343"/>
      <c r="I19" s="343"/>
      <c r="J19" s="343"/>
      <c r="K19" s="220"/>
    </row>
    <row r="20" spans="2:11" customFormat="1" ht="15" customHeight="1" x14ac:dyDescent="0.2">
      <c r="B20" s="223"/>
      <c r="C20" s="224"/>
      <c r="D20" s="224"/>
      <c r="E20" s="226" t="s">
        <v>9106</v>
      </c>
      <c r="F20" s="343" t="s">
        <v>9107</v>
      </c>
      <c r="G20" s="343"/>
      <c r="H20" s="343"/>
      <c r="I20" s="343"/>
      <c r="J20" s="343"/>
      <c r="K20" s="220"/>
    </row>
    <row r="21" spans="2:11" customFormat="1" ht="15" customHeight="1" x14ac:dyDescent="0.2">
      <c r="B21" s="223"/>
      <c r="C21" s="224"/>
      <c r="D21" s="224"/>
      <c r="E21" s="226" t="s">
        <v>9108</v>
      </c>
      <c r="F21" s="343" t="s">
        <v>9109</v>
      </c>
      <c r="G21" s="343"/>
      <c r="H21" s="343"/>
      <c r="I21" s="343"/>
      <c r="J21" s="343"/>
      <c r="K21" s="220"/>
    </row>
    <row r="22" spans="2:11" customFormat="1" ht="15" customHeight="1" x14ac:dyDescent="0.2">
      <c r="B22" s="223"/>
      <c r="C22" s="224"/>
      <c r="D22" s="224"/>
      <c r="E22" s="226" t="s">
        <v>9110</v>
      </c>
      <c r="F22" s="343" t="s">
        <v>7976</v>
      </c>
      <c r="G22" s="343"/>
      <c r="H22" s="343"/>
      <c r="I22" s="343"/>
      <c r="J22" s="343"/>
      <c r="K22" s="220"/>
    </row>
    <row r="23" spans="2:11" customFormat="1" ht="15" customHeight="1" x14ac:dyDescent="0.2">
      <c r="B23" s="223"/>
      <c r="C23" s="224"/>
      <c r="D23" s="224"/>
      <c r="E23" s="226" t="s">
        <v>93</v>
      </c>
      <c r="F23" s="343" t="s">
        <v>9111</v>
      </c>
      <c r="G23" s="343"/>
      <c r="H23" s="343"/>
      <c r="I23" s="343"/>
      <c r="J23" s="343"/>
      <c r="K23" s="220"/>
    </row>
    <row r="24" spans="2:11" customFormat="1" ht="12.75" customHeight="1" x14ac:dyDescent="0.2">
      <c r="B24" s="223"/>
      <c r="C24" s="224"/>
      <c r="D24" s="224"/>
      <c r="E24" s="224"/>
      <c r="F24" s="224"/>
      <c r="G24" s="224"/>
      <c r="H24" s="224"/>
      <c r="I24" s="224"/>
      <c r="J24" s="224"/>
      <c r="K24" s="220"/>
    </row>
    <row r="25" spans="2:11" customFormat="1" ht="15" customHeight="1" x14ac:dyDescent="0.2">
      <c r="B25" s="223"/>
      <c r="C25" s="343" t="s">
        <v>9112</v>
      </c>
      <c r="D25" s="343"/>
      <c r="E25" s="343"/>
      <c r="F25" s="343"/>
      <c r="G25" s="343"/>
      <c r="H25" s="343"/>
      <c r="I25" s="343"/>
      <c r="J25" s="343"/>
      <c r="K25" s="220"/>
    </row>
    <row r="26" spans="2:11" customFormat="1" ht="15" customHeight="1" x14ac:dyDescent="0.2">
      <c r="B26" s="223"/>
      <c r="C26" s="343" t="s">
        <v>9113</v>
      </c>
      <c r="D26" s="343"/>
      <c r="E26" s="343"/>
      <c r="F26" s="343"/>
      <c r="G26" s="343"/>
      <c r="H26" s="343"/>
      <c r="I26" s="343"/>
      <c r="J26" s="343"/>
      <c r="K26" s="220"/>
    </row>
    <row r="27" spans="2:11" customFormat="1" ht="15" customHeight="1" x14ac:dyDescent="0.2">
      <c r="B27" s="223"/>
      <c r="C27" s="222"/>
      <c r="D27" s="343" t="s">
        <v>9114</v>
      </c>
      <c r="E27" s="343"/>
      <c r="F27" s="343"/>
      <c r="G27" s="343"/>
      <c r="H27" s="343"/>
      <c r="I27" s="343"/>
      <c r="J27" s="343"/>
      <c r="K27" s="220"/>
    </row>
    <row r="28" spans="2:11" customFormat="1" ht="15" customHeight="1" x14ac:dyDescent="0.2">
      <c r="B28" s="223"/>
      <c r="C28" s="224"/>
      <c r="D28" s="343" t="s">
        <v>9115</v>
      </c>
      <c r="E28" s="343"/>
      <c r="F28" s="343"/>
      <c r="G28" s="343"/>
      <c r="H28" s="343"/>
      <c r="I28" s="343"/>
      <c r="J28" s="343"/>
      <c r="K28" s="220"/>
    </row>
    <row r="29" spans="2:11" customFormat="1" ht="12.75" customHeight="1" x14ac:dyDescent="0.2">
      <c r="B29" s="223"/>
      <c r="C29" s="224"/>
      <c r="D29" s="224"/>
      <c r="E29" s="224"/>
      <c r="F29" s="224"/>
      <c r="G29" s="224"/>
      <c r="H29" s="224"/>
      <c r="I29" s="224"/>
      <c r="J29" s="224"/>
      <c r="K29" s="220"/>
    </row>
    <row r="30" spans="2:11" customFormat="1" ht="15" customHeight="1" x14ac:dyDescent="0.2">
      <c r="B30" s="223"/>
      <c r="C30" s="224"/>
      <c r="D30" s="343" t="s">
        <v>9116</v>
      </c>
      <c r="E30" s="343"/>
      <c r="F30" s="343"/>
      <c r="G30" s="343"/>
      <c r="H30" s="343"/>
      <c r="I30" s="343"/>
      <c r="J30" s="343"/>
      <c r="K30" s="220"/>
    </row>
    <row r="31" spans="2:11" customFormat="1" ht="15" customHeight="1" x14ac:dyDescent="0.2">
      <c r="B31" s="223"/>
      <c r="C31" s="224"/>
      <c r="D31" s="343" t="s">
        <v>9117</v>
      </c>
      <c r="E31" s="343"/>
      <c r="F31" s="343"/>
      <c r="G31" s="343"/>
      <c r="H31" s="343"/>
      <c r="I31" s="343"/>
      <c r="J31" s="343"/>
      <c r="K31" s="220"/>
    </row>
    <row r="32" spans="2:11" customFormat="1" ht="12.75" customHeight="1" x14ac:dyDescent="0.2">
      <c r="B32" s="223"/>
      <c r="C32" s="224"/>
      <c r="D32" s="224"/>
      <c r="E32" s="224"/>
      <c r="F32" s="224"/>
      <c r="G32" s="224"/>
      <c r="H32" s="224"/>
      <c r="I32" s="224"/>
      <c r="J32" s="224"/>
      <c r="K32" s="220"/>
    </row>
    <row r="33" spans="2:11" customFormat="1" ht="15" customHeight="1" x14ac:dyDescent="0.2">
      <c r="B33" s="223"/>
      <c r="C33" s="224"/>
      <c r="D33" s="343" t="s">
        <v>9118</v>
      </c>
      <c r="E33" s="343"/>
      <c r="F33" s="343"/>
      <c r="G33" s="343"/>
      <c r="H33" s="343"/>
      <c r="I33" s="343"/>
      <c r="J33" s="343"/>
      <c r="K33" s="220"/>
    </row>
    <row r="34" spans="2:11" customFormat="1" ht="15" customHeight="1" x14ac:dyDescent="0.2">
      <c r="B34" s="223"/>
      <c r="C34" s="224"/>
      <c r="D34" s="343" t="s">
        <v>9119</v>
      </c>
      <c r="E34" s="343"/>
      <c r="F34" s="343"/>
      <c r="G34" s="343"/>
      <c r="H34" s="343"/>
      <c r="I34" s="343"/>
      <c r="J34" s="343"/>
      <c r="K34" s="220"/>
    </row>
    <row r="35" spans="2:11" customFormat="1" ht="15" customHeight="1" x14ac:dyDescent="0.2">
      <c r="B35" s="223"/>
      <c r="C35" s="224"/>
      <c r="D35" s="343" t="s">
        <v>9120</v>
      </c>
      <c r="E35" s="343"/>
      <c r="F35" s="343"/>
      <c r="G35" s="343"/>
      <c r="H35" s="343"/>
      <c r="I35" s="343"/>
      <c r="J35" s="343"/>
      <c r="K35" s="220"/>
    </row>
    <row r="36" spans="2:11" customFormat="1" ht="15" customHeight="1" x14ac:dyDescent="0.2">
      <c r="B36" s="223"/>
      <c r="C36" s="224"/>
      <c r="D36" s="222"/>
      <c r="E36" s="225" t="s">
        <v>178</v>
      </c>
      <c r="F36" s="222"/>
      <c r="G36" s="343" t="s">
        <v>9121</v>
      </c>
      <c r="H36" s="343"/>
      <c r="I36" s="343"/>
      <c r="J36" s="343"/>
      <c r="K36" s="220"/>
    </row>
    <row r="37" spans="2:11" customFormat="1" ht="30.75" customHeight="1" x14ac:dyDescent="0.2">
      <c r="B37" s="223"/>
      <c r="C37" s="224"/>
      <c r="D37" s="222"/>
      <c r="E37" s="225" t="s">
        <v>9122</v>
      </c>
      <c r="F37" s="222"/>
      <c r="G37" s="343" t="s">
        <v>9123</v>
      </c>
      <c r="H37" s="343"/>
      <c r="I37" s="343"/>
      <c r="J37" s="343"/>
      <c r="K37" s="220"/>
    </row>
    <row r="38" spans="2:11" customFormat="1" ht="15" customHeight="1" x14ac:dyDescent="0.2">
      <c r="B38" s="223"/>
      <c r="C38" s="224"/>
      <c r="D38" s="222"/>
      <c r="E38" s="225" t="s">
        <v>61</v>
      </c>
      <c r="F38" s="222"/>
      <c r="G38" s="343" t="s">
        <v>9124</v>
      </c>
      <c r="H38" s="343"/>
      <c r="I38" s="343"/>
      <c r="J38" s="343"/>
      <c r="K38" s="220"/>
    </row>
    <row r="39" spans="2:11" customFormat="1" ht="15" customHeight="1" x14ac:dyDescent="0.2">
      <c r="B39" s="223"/>
      <c r="C39" s="224"/>
      <c r="D39" s="222"/>
      <c r="E39" s="225" t="s">
        <v>62</v>
      </c>
      <c r="F39" s="222"/>
      <c r="G39" s="343" t="s">
        <v>9125</v>
      </c>
      <c r="H39" s="343"/>
      <c r="I39" s="343"/>
      <c r="J39" s="343"/>
      <c r="K39" s="220"/>
    </row>
    <row r="40" spans="2:11" customFormat="1" ht="15" customHeight="1" x14ac:dyDescent="0.2">
      <c r="B40" s="223"/>
      <c r="C40" s="224"/>
      <c r="D40" s="222"/>
      <c r="E40" s="225" t="s">
        <v>179</v>
      </c>
      <c r="F40" s="222"/>
      <c r="G40" s="343" t="s">
        <v>9126</v>
      </c>
      <c r="H40" s="343"/>
      <c r="I40" s="343"/>
      <c r="J40" s="343"/>
      <c r="K40" s="220"/>
    </row>
    <row r="41" spans="2:11" customFormat="1" ht="15" customHeight="1" x14ac:dyDescent="0.2">
      <c r="B41" s="223"/>
      <c r="C41" s="224"/>
      <c r="D41" s="222"/>
      <c r="E41" s="225" t="s">
        <v>180</v>
      </c>
      <c r="F41" s="222"/>
      <c r="G41" s="343" t="s">
        <v>9127</v>
      </c>
      <c r="H41" s="343"/>
      <c r="I41" s="343"/>
      <c r="J41" s="343"/>
      <c r="K41" s="220"/>
    </row>
    <row r="42" spans="2:11" customFormat="1" ht="15" customHeight="1" x14ac:dyDescent="0.2">
      <c r="B42" s="223"/>
      <c r="C42" s="224"/>
      <c r="D42" s="222"/>
      <c r="E42" s="225" t="s">
        <v>9128</v>
      </c>
      <c r="F42" s="222"/>
      <c r="G42" s="343" t="s">
        <v>9129</v>
      </c>
      <c r="H42" s="343"/>
      <c r="I42" s="343"/>
      <c r="J42" s="343"/>
      <c r="K42" s="220"/>
    </row>
    <row r="43" spans="2:11" customFormat="1" ht="15" customHeight="1" x14ac:dyDescent="0.2">
      <c r="B43" s="223"/>
      <c r="C43" s="224"/>
      <c r="D43" s="222"/>
      <c r="E43" s="225"/>
      <c r="F43" s="222"/>
      <c r="G43" s="343" t="s">
        <v>9130</v>
      </c>
      <c r="H43" s="343"/>
      <c r="I43" s="343"/>
      <c r="J43" s="343"/>
      <c r="K43" s="220"/>
    </row>
    <row r="44" spans="2:11" customFormat="1" ht="15" customHeight="1" x14ac:dyDescent="0.2">
      <c r="B44" s="223"/>
      <c r="C44" s="224"/>
      <c r="D44" s="222"/>
      <c r="E44" s="225" t="s">
        <v>9131</v>
      </c>
      <c r="F44" s="222"/>
      <c r="G44" s="343" t="s">
        <v>9132</v>
      </c>
      <c r="H44" s="343"/>
      <c r="I44" s="343"/>
      <c r="J44" s="343"/>
      <c r="K44" s="220"/>
    </row>
    <row r="45" spans="2:11" customFormat="1" ht="15" customHeight="1" x14ac:dyDescent="0.2">
      <c r="B45" s="223"/>
      <c r="C45" s="224"/>
      <c r="D45" s="222"/>
      <c r="E45" s="225" t="s">
        <v>182</v>
      </c>
      <c r="F45" s="222"/>
      <c r="G45" s="343" t="s">
        <v>9133</v>
      </c>
      <c r="H45" s="343"/>
      <c r="I45" s="343"/>
      <c r="J45" s="343"/>
      <c r="K45" s="220"/>
    </row>
    <row r="46" spans="2:11" customFormat="1" ht="12.75" customHeight="1" x14ac:dyDescent="0.2">
      <c r="B46" s="223"/>
      <c r="C46" s="224"/>
      <c r="D46" s="222"/>
      <c r="E46" s="222"/>
      <c r="F46" s="222"/>
      <c r="G46" s="222"/>
      <c r="H46" s="222"/>
      <c r="I46" s="222"/>
      <c r="J46" s="222"/>
      <c r="K46" s="220"/>
    </row>
    <row r="47" spans="2:11" customFormat="1" ht="15" customHeight="1" x14ac:dyDescent="0.2">
      <c r="B47" s="223"/>
      <c r="C47" s="224"/>
      <c r="D47" s="343" t="s">
        <v>9134</v>
      </c>
      <c r="E47" s="343"/>
      <c r="F47" s="343"/>
      <c r="G47" s="343"/>
      <c r="H47" s="343"/>
      <c r="I47" s="343"/>
      <c r="J47" s="343"/>
      <c r="K47" s="220"/>
    </row>
    <row r="48" spans="2:11" customFormat="1" ht="15" customHeight="1" x14ac:dyDescent="0.2">
      <c r="B48" s="223"/>
      <c r="C48" s="224"/>
      <c r="D48" s="224"/>
      <c r="E48" s="343" t="s">
        <v>9135</v>
      </c>
      <c r="F48" s="343"/>
      <c r="G48" s="343"/>
      <c r="H48" s="343"/>
      <c r="I48" s="343"/>
      <c r="J48" s="343"/>
      <c r="K48" s="220"/>
    </row>
    <row r="49" spans="2:11" customFormat="1" ht="15" customHeight="1" x14ac:dyDescent="0.2">
      <c r="B49" s="223"/>
      <c r="C49" s="224"/>
      <c r="D49" s="224"/>
      <c r="E49" s="343" t="s">
        <v>9136</v>
      </c>
      <c r="F49" s="343"/>
      <c r="G49" s="343"/>
      <c r="H49" s="343"/>
      <c r="I49" s="343"/>
      <c r="J49" s="343"/>
      <c r="K49" s="220"/>
    </row>
    <row r="50" spans="2:11" customFormat="1" ht="15" customHeight="1" x14ac:dyDescent="0.2">
      <c r="B50" s="223"/>
      <c r="C50" s="224"/>
      <c r="D50" s="224"/>
      <c r="E50" s="343" t="s">
        <v>9137</v>
      </c>
      <c r="F50" s="343"/>
      <c r="G50" s="343"/>
      <c r="H50" s="343"/>
      <c r="I50" s="343"/>
      <c r="J50" s="343"/>
      <c r="K50" s="220"/>
    </row>
    <row r="51" spans="2:11" customFormat="1" ht="15" customHeight="1" x14ac:dyDescent="0.2">
      <c r="B51" s="223"/>
      <c r="C51" s="224"/>
      <c r="D51" s="343" t="s">
        <v>9138</v>
      </c>
      <c r="E51" s="343"/>
      <c r="F51" s="343"/>
      <c r="G51" s="343"/>
      <c r="H51" s="343"/>
      <c r="I51" s="343"/>
      <c r="J51" s="343"/>
      <c r="K51" s="220"/>
    </row>
    <row r="52" spans="2:11" customFormat="1" ht="25.5" customHeight="1" x14ac:dyDescent="0.3">
      <c r="B52" s="219"/>
      <c r="C52" s="344" t="s">
        <v>9139</v>
      </c>
      <c r="D52" s="344"/>
      <c r="E52" s="344"/>
      <c r="F52" s="344"/>
      <c r="G52" s="344"/>
      <c r="H52" s="344"/>
      <c r="I52" s="344"/>
      <c r="J52" s="344"/>
      <c r="K52" s="220"/>
    </row>
    <row r="53" spans="2:11" customFormat="1" ht="5.25" customHeight="1" x14ac:dyDescent="0.2">
      <c r="B53" s="219"/>
      <c r="C53" s="221"/>
      <c r="D53" s="221"/>
      <c r="E53" s="221"/>
      <c r="F53" s="221"/>
      <c r="G53" s="221"/>
      <c r="H53" s="221"/>
      <c r="I53" s="221"/>
      <c r="J53" s="221"/>
      <c r="K53" s="220"/>
    </row>
    <row r="54" spans="2:11" customFormat="1" ht="15" customHeight="1" x14ac:dyDescent="0.2">
      <c r="B54" s="219"/>
      <c r="C54" s="343" t="s">
        <v>9140</v>
      </c>
      <c r="D54" s="343"/>
      <c r="E54" s="343"/>
      <c r="F54" s="343"/>
      <c r="G54" s="343"/>
      <c r="H54" s="343"/>
      <c r="I54" s="343"/>
      <c r="J54" s="343"/>
      <c r="K54" s="220"/>
    </row>
    <row r="55" spans="2:11" customFormat="1" ht="15" customHeight="1" x14ac:dyDescent="0.2">
      <c r="B55" s="219"/>
      <c r="C55" s="343" t="s">
        <v>9141</v>
      </c>
      <c r="D55" s="343"/>
      <c r="E55" s="343"/>
      <c r="F55" s="343"/>
      <c r="G55" s="343"/>
      <c r="H55" s="343"/>
      <c r="I55" s="343"/>
      <c r="J55" s="343"/>
      <c r="K55" s="220"/>
    </row>
    <row r="56" spans="2:11" customFormat="1" ht="12.75" customHeight="1" x14ac:dyDescent="0.2">
      <c r="B56" s="219"/>
      <c r="C56" s="222"/>
      <c r="D56" s="222"/>
      <c r="E56" s="222"/>
      <c r="F56" s="222"/>
      <c r="G56" s="222"/>
      <c r="H56" s="222"/>
      <c r="I56" s="222"/>
      <c r="J56" s="222"/>
      <c r="K56" s="220"/>
    </row>
    <row r="57" spans="2:11" customFormat="1" ht="15" customHeight="1" x14ac:dyDescent="0.2">
      <c r="B57" s="219"/>
      <c r="C57" s="343" t="s">
        <v>9142</v>
      </c>
      <c r="D57" s="343"/>
      <c r="E57" s="343"/>
      <c r="F57" s="343"/>
      <c r="G57" s="343"/>
      <c r="H57" s="343"/>
      <c r="I57" s="343"/>
      <c r="J57" s="343"/>
      <c r="K57" s="220"/>
    </row>
    <row r="58" spans="2:11" customFormat="1" ht="15" customHeight="1" x14ac:dyDescent="0.2">
      <c r="B58" s="219"/>
      <c r="C58" s="224"/>
      <c r="D58" s="343" t="s">
        <v>9143</v>
      </c>
      <c r="E58" s="343"/>
      <c r="F58" s="343"/>
      <c r="G58" s="343"/>
      <c r="H58" s="343"/>
      <c r="I58" s="343"/>
      <c r="J58" s="343"/>
      <c r="K58" s="220"/>
    </row>
    <row r="59" spans="2:11" customFormat="1" ht="15" customHeight="1" x14ac:dyDescent="0.2">
      <c r="B59" s="219"/>
      <c r="C59" s="224"/>
      <c r="D59" s="343" t="s">
        <v>9144</v>
      </c>
      <c r="E59" s="343"/>
      <c r="F59" s="343"/>
      <c r="G59" s="343"/>
      <c r="H59" s="343"/>
      <c r="I59" s="343"/>
      <c r="J59" s="343"/>
      <c r="K59" s="220"/>
    </row>
    <row r="60" spans="2:11" customFormat="1" ht="15" customHeight="1" x14ac:dyDescent="0.2">
      <c r="B60" s="219"/>
      <c r="C60" s="224"/>
      <c r="D60" s="343" t="s">
        <v>9145</v>
      </c>
      <c r="E60" s="343"/>
      <c r="F60" s="343"/>
      <c r="G60" s="343"/>
      <c r="H60" s="343"/>
      <c r="I60" s="343"/>
      <c r="J60" s="343"/>
      <c r="K60" s="220"/>
    </row>
    <row r="61" spans="2:11" customFormat="1" ht="15" customHeight="1" x14ac:dyDescent="0.2">
      <c r="B61" s="219"/>
      <c r="C61" s="224"/>
      <c r="D61" s="343" t="s">
        <v>9146</v>
      </c>
      <c r="E61" s="343"/>
      <c r="F61" s="343"/>
      <c r="G61" s="343"/>
      <c r="H61" s="343"/>
      <c r="I61" s="343"/>
      <c r="J61" s="343"/>
      <c r="K61" s="220"/>
    </row>
    <row r="62" spans="2:11" customFormat="1" ht="15" customHeight="1" x14ac:dyDescent="0.2">
      <c r="B62" s="219"/>
      <c r="C62" s="224"/>
      <c r="D62" s="346" t="s">
        <v>9147</v>
      </c>
      <c r="E62" s="346"/>
      <c r="F62" s="346"/>
      <c r="G62" s="346"/>
      <c r="H62" s="346"/>
      <c r="I62" s="346"/>
      <c r="J62" s="346"/>
      <c r="K62" s="220"/>
    </row>
    <row r="63" spans="2:11" customFormat="1" ht="15" customHeight="1" x14ac:dyDescent="0.2">
      <c r="B63" s="219"/>
      <c r="C63" s="224"/>
      <c r="D63" s="343" t="s">
        <v>9148</v>
      </c>
      <c r="E63" s="343"/>
      <c r="F63" s="343"/>
      <c r="G63" s="343"/>
      <c r="H63" s="343"/>
      <c r="I63" s="343"/>
      <c r="J63" s="343"/>
      <c r="K63" s="220"/>
    </row>
    <row r="64" spans="2:11" customFormat="1" ht="12.75" customHeight="1" x14ac:dyDescent="0.2">
      <c r="B64" s="219"/>
      <c r="C64" s="224"/>
      <c r="D64" s="224"/>
      <c r="E64" s="227"/>
      <c r="F64" s="224"/>
      <c r="G64" s="224"/>
      <c r="H64" s="224"/>
      <c r="I64" s="224"/>
      <c r="J64" s="224"/>
      <c r="K64" s="220"/>
    </row>
    <row r="65" spans="2:11" customFormat="1" ht="15" customHeight="1" x14ac:dyDescent="0.2">
      <c r="B65" s="219"/>
      <c r="C65" s="224"/>
      <c r="D65" s="343" t="s">
        <v>9149</v>
      </c>
      <c r="E65" s="343"/>
      <c r="F65" s="343"/>
      <c r="G65" s="343"/>
      <c r="H65" s="343"/>
      <c r="I65" s="343"/>
      <c r="J65" s="343"/>
      <c r="K65" s="220"/>
    </row>
    <row r="66" spans="2:11" customFormat="1" ht="15" customHeight="1" x14ac:dyDescent="0.2">
      <c r="B66" s="219"/>
      <c r="C66" s="224"/>
      <c r="D66" s="346" t="s">
        <v>9150</v>
      </c>
      <c r="E66" s="346"/>
      <c r="F66" s="346"/>
      <c r="G66" s="346"/>
      <c r="H66" s="346"/>
      <c r="I66" s="346"/>
      <c r="J66" s="346"/>
      <c r="K66" s="220"/>
    </row>
    <row r="67" spans="2:11" customFormat="1" ht="15" customHeight="1" x14ac:dyDescent="0.2">
      <c r="B67" s="219"/>
      <c r="C67" s="224"/>
      <c r="D67" s="343" t="s">
        <v>9151</v>
      </c>
      <c r="E67" s="343"/>
      <c r="F67" s="343"/>
      <c r="G67" s="343"/>
      <c r="H67" s="343"/>
      <c r="I67" s="343"/>
      <c r="J67" s="343"/>
      <c r="K67" s="220"/>
    </row>
    <row r="68" spans="2:11" customFormat="1" ht="15" customHeight="1" x14ac:dyDescent="0.2">
      <c r="B68" s="219"/>
      <c r="C68" s="224"/>
      <c r="D68" s="343" t="s">
        <v>9152</v>
      </c>
      <c r="E68" s="343"/>
      <c r="F68" s="343"/>
      <c r="G68" s="343"/>
      <c r="H68" s="343"/>
      <c r="I68" s="343"/>
      <c r="J68" s="343"/>
      <c r="K68" s="220"/>
    </row>
    <row r="69" spans="2:11" customFormat="1" ht="15" customHeight="1" x14ac:dyDescent="0.2">
      <c r="B69" s="219"/>
      <c r="C69" s="224"/>
      <c r="D69" s="343" t="s">
        <v>9153</v>
      </c>
      <c r="E69" s="343"/>
      <c r="F69" s="343"/>
      <c r="G69" s="343"/>
      <c r="H69" s="343"/>
      <c r="I69" s="343"/>
      <c r="J69" s="343"/>
      <c r="K69" s="220"/>
    </row>
    <row r="70" spans="2:11" customFormat="1" ht="15" customHeight="1" x14ac:dyDescent="0.2">
      <c r="B70" s="219"/>
      <c r="C70" s="224"/>
      <c r="D70" s="343" t="s">
        <v>9154</v>
      </c>
      <c r="E70" s="343"/>
      <c r="F70" s="343"/>
      <c r="G70" s="343"/>
      <c r="H70" s="343"/>
      <c r="I70" s="343"/>
      <c r="J70" s="343"/>
      <c r="K70" s="220"/>
    </row>
    <row r="71" spans="2:11" customFormat="1" ht="12.75" customHeight="1" x14ac:dyDescent="0.2">
      <c r="B71" s="228"/>
      <c r="C71" s="229"/>
      <c r="D71" s="229"/>
      <c r="E71" s="229"/>
      <c r="F71" s="229"/>
      <c r="G71" s="229"/>
      <c r="H71" s="229"/>
      <c r="I71" s="229"/>
      <c r="J71" s="229"/>
      <c r="K71" s="230"/>
    </row>
    <row r="72" spans="2:11" customFormat="1" ht="18.75" customHeight="1" x14ac:dyDescent="0.2">
      <c r="B72" s="231"/>
      <c r="C72" s="231"/>
      <c r="D72" s="231"/>
      <c r="E72" s="231"/>
      <c r="F72" s="231"/>
      <c r="G72" s="231"/>
      <c r="H72" s="231"/>
      <c r="I72" s="231"/>
      <c r="J72" s="231"/>
      <c r="K72" s="232"/>
    </row>
    <row r="73" spans="2:11" customFormat="1" ht="18.75" customHeight="1" x14ac:dyDescent="0.2">
      <c r="B73" s="232"/>
      <c r="C73" s="232"/>
      <c r="D73" s="232"/>
      <c r="E73" s="232"/>
      <c r="F73" s="232"/>
      <c r="G73" s="232"/>
      <c r="H73" s="232"/>
      <c r="I73" s="232"/>
      <c r="J73" s="232"/>
      <c r="K73" s="232"/>
    </row>
    <row r="74" spans="2:11" customFormat="1" ht="7.5" customHeight="1" x14ac:dyDescent="0.2">
      <c r="B74" s="233"/>
      <c r="C74" s="234"/>
      <c r="D74" s="234"/>
      <c r="E74" s="234"/>
      <c r="F74" s="234"/>
      <c r="G74" s="234"/>
      <c r="H74" s="234"/>
      <c r="I74" s="234"/>
      <c r="J74" s="234"/>
      <c r="K74" s="235"/>
    </row>
    <row r="75" spans="2:11" customFormat="1" ht="45" customHeight="1" x14ac:dyDescent="0.2">
      <c r="B75" s="236"/>
      <c r="C75" s="347" t="s">
        <v>9155</v>
      </c>
      <c r="D75" s="347"/>
      <c r="E75" s="347"/>
      <c r="F75" s="347"/>
      <c r="G75" s="347"/>
      <c r="H75" s="347"/>
      <c r="I75" s="347"/>
      <c r="J75" s="347"/>
      <c r="K75" s="237"/>
    </row>
    <row r="76" spans="2:11" customFormat="1" ht="17.25" customHeight="1" x14ac:dyDescent="0.2">
      <c r="B76" s="236"/>
      <c r="C76" s="238" t="s">
        <v>9156</v>
      </c>
      <c r="D76" s="238"/>
      <c r="E76" s="238"/>
      <c r="F76" s="238" t="s">
        <v>9157</v>
      </c>
      <c r="G76" s="239"/>
      <c r="H76" s="238" t="s">
        <v>62</v>
      </c>
      <c r="I76" s="238" t="s">
        <v>65</v>
      </c>
      <c r="J76" s="238" t="s">
        <v>9158</v>
      </c>
      <c r="K76" s="237"/>
    </row>
    <row r="77" spans="2:11" customFormat="1" ht="17.25" customHeight="1" x14ac:dyDescent="0.2">
      <c r="B77" s="236"/>
      <c r="C77" s="240" t="s">
        <v>9159</v>
      </c>
      <c r="D77" s="240"/>
      <c r="E77" s="240"/>
      <c r="F77" s="241" t="s">
        <v>9160</v>
      </c>
      <c r="G77" s="242"/>
      <c r="H77" s="240"/>
      <c r="I77" s="240"/>
      <c r="J77" s="240" t="s">
        <v>9161</v>
      </c>
      <c r="K77" s="237"/>
    </row>
    <row r="78" spans="2:11" customFormat="1" ht="5.25" customHeight="1" x14ac:dyDescent="0.2">
      <c r="B78" s="236"/>
      <c r="C78" s="243"/>
      <c r="D78" s="243"/>
      <c r="E78" s="243"/>
      <c r="F78" s="243"/>
      <c r="G78" s="244"/>
      <c r="H78" s="243"/>
      <c r="I78" s="243"/>
      <c r="J78" s="243"/>
      <c r="K78" s="237"/>
    </row>
    <row r="79" spans="2:11" customFormat="1" ht="15" customHeight="1" x14ac:dyDescent="0.2">
      <c r="B79" s="236"/>
      <c r="C79" s="225" t="s">
        <v>61</v>
      </c>
      <c r="D79" s="245"/>
      <c r="E79" s="245"/>
      <c r="F79" s="246" t="s">
        <v>9162</v>
      </c>
      <c r="G79" s="247"/>
      <c r="H79" s="225" t="s">
        <v>9163</v>
      </c>
      <c r="I79" s="225" t="s">
        <v>9164</v>
      </c>
      <c r="J79" s="225">
        <v>20</v>
      </c>
      <c r="K79" s="237"/>
    </row>
    <row r="80" spans="2:11" customFormat="1" ht="15" customHeight="1" x14ac:dyDescent="0.2">
      <c r="B80" s="236"/>
      <c r="C80" s="225" t="s">
        <v>9165</v>
      </c>
      <c r="D80" s="225"/>
      <c r="E80" s="225"/>
      <c r="F80" s="246" t="s">
        <v>9162</v>
      </c>
      <c r="G80" s="247"/>
      <c r="H80" s="225" t="s">
        <v>9166</v>
      </c>
      <c r="I80" s="225" t="s">
        <v>9164</v>
      </c>
      <c r="J80" s="225">
        <v>120</v>
      </c>
      <c r="K80" s="237"/>
    </row>
    <row r="81" spans="2:11" customFormat="1" ht="15" customHeight="1" x14ac:dyDescent="0.2">
      <c r="B81" s="248"/>
      <c r="C81" s="225" t="s">
        <v>9167</v>
      </c>
      <c r="D81" s="225"/>
      <c r="E81" s="225"/>
      <c r="F81" s="246" t="s">
        <v>9168</v>
      </c>
      <c r="G81" s="247"/>
      <c r="H81" s="225" t="s">
        <v>9169</v>
      </c>
      <c r="I81" s="225" t="s">
        <v>9164</v>
      </c>
      <c r="J81" s="225">
        <v>50</v>
      </c>
      <c r="K81" s="237"/>
    </row>
    <row r="82" spans="2:11" customFormat="1" ht="15" customHeight="1" x14ac:dyDescent="0.2">
      <c r="B82" s="248"/>
      <c r="C82" s="225" t="s">
        <v>9170</v>
      </c>
      <c r="D82" s="225"/>
      <c r="E82" s="225"/>
      <c r="F82" s="246" t="s">
        <v>9162</v>
      </c>
      <c r="G82" s="247"/>
      <c r="H82" s="225" t="s">
        <v>9171</v>
      </c>
      <c r="I82" s="225" t="s">
        <v>9172</v>
      </c>
      <c r="J82" s="225"/>
      <c r="K82" s="237"/>
    </row>
    <row r="83" spans="2:11" customFormat="1" ht="15" customHeight="1" x14ac:dyDescent="0.2">
      <c r="B83" s="248"/>
      <c r="C83" s="225" t="s">
        <v>9173</v>
      </c>
      <c r="D83" s="225"/>
      <c r="E83" s="225"/>
      <c r="F83" s="246" t="s">
        <v>9168</v>
      </c>
      <c r="G83" s="225"/>
      <c r="H83" s="225" t="s">
        <v>9174</v>
      </c>
      <c r="I83" s="225" t="s">
        <v>9164</v>
      </c>
      <c r="J83" s="225">
        <v>15</v>
      </c>
      <c r="K83" s="237"/>
    </row>
    <row r="84" spans="2:11" customFormat="1" ht="15" customHeight="1" x14ac:dyDescent="0.2">
      <c r="B84" s="248"/>
      <c r="C84" s="225" t="s">
        <v>9175</v>
      </c>
      <c r="D84" s="225"/>
      <c r="E84" s="225"/>
      <c r="F84" s="246" t="s">
        <v>9168</v>
      </c>
      <c r="G84" s="225"/>
      <c r="H84" s="225" t="s">
        <v>9176</v>
      </c>
      <c r="I84" s="225" t="s">
        <v>9164</v>
      </c>
      <c r="J84" s="225">
        <v>15</v>
      </c>
      <c r="K84" s="237"/>
    </row>
    <row r="85" spans="2:11" customFormat="1" ht="15" customHeight="1" x14ac:dyDescent="0.2">
      <c r="B85" s="248"/>
      <c r="C85" s="225" t="s">
        <v>9177</v>
      </c>
      <c r="D85" s="225"/>
      <c r="E85" s="225"/>
      <c r="F85" s="246" t="s">
        <v>9168</v>
      </c>
      <c r="G85" s="225"/>
      <c r="H85" s="225" t="s">
        <v>9178</v>
      </c>
      <c r="I85" s="225" t="s">
        <v>9164</v>
      </c>
      <c r="J85" s="225">
        <v>20</v>
      </c>
      <c r="K85" s="237"/>
    </row>
    <row r="86" spans="2:11" customFormat="1" ht="15" customHeight="1" x14ac:dyDescent="0.2">
      <c r="B86" s="248"/>
      <c r="C86" s="225" t="s">
        <v>9179</v>
      </c>
      <c r="D86" s="225"/>
      <c r="E86" s="225"/>
      <c r="F86" s="246" t="s">
        <v>9168</v>
      </c>
      <c r="G86" s="225"/>
      <c r="H86" s="225" t="s">
        <v>9180</v>
      </c>
      <c r="I86" s="225" t="s">
        <v>9164</v>
      </c>
      <c r="J86" s="225">
        <v>20</v>
      </c>
      <c r="K86" s="237"/>
    </row>
    <row r="87" spans="2:11" customFormat="1" ht="15" customHeight="1" x14ac:dyDescent="0.2">
      <c r="B87" s="248"/>
      <c r="C87" s="225" t="s">
        <v>9181</v>
      </c>
      <c r="D87" s="225"/>
      <c r="E87" s="225"/>
      <c r="F87" s="246" t="s">
        <v>9168</v>
      </c>
      <c r="G87" s="247"/>
      <c r="H87" s="225" t="s">
        <v>9182</v>
      </c>
      <c r="I87" s="225" t="s">
        <v>9164</v>
      </c>
      <c r="J87" s="225">
        <v>50</v>
      </c>
      <c r="K87" s="237"/>
    </row>
    <row r="88" spans="2:11" customFormat="1" ht="15" customHeight="1" x14ac:dyDescent="0.2">
      <c r="B88" s="248"/>
      <c r="C88" s="225" t="s">
        <v>9183</v>
      </c>
      <c r="D88" s="225"/>
      <c r="E88" s="225"/>
      <c r="F88" s="246" t="s">
        <v>9168</v>
      </c>
      <c r="G88" s="247"/>
      <c r="H88" s="225" t="s">
        <v>9184</v>
      </c>
      <c r="I88" s="225" t="s">
        <v>9164</v>
      </c>
      <c r="J88" s="225">
        <v>20</v>
      </c>
      <c r="K88" s="237"/>
    </row>
    <row r="89" spans="2:11" customFormat="1" ht="15" customHeight="1" x14ac:dyDescent="0.2">
      <c r="B89" s="248"/>
      <c r="C89" s="225" t="s">
        <v>9185</v>
      </c>
      <c r="D89" s="225"/>
      <c r="E89" s="225"/>
      <c r="F89" s="246" t="s">
        <v>9168</v>
      </c>
      <c r="G89" s="247"/>
      <c r="H89" s="225" t="s">
        <v>9186</v>
      </c>
      <c r="I89" s="225" t="s">
        <v>9164</v>
      </c>
      <c r="J89" s="225">
        <v>20</v>
      </c>
      <c r="K89" s="237"/>
    </row>
    <row r="90" spans="2:11" customFormat="1" ht="15" customHeight="1" x14ac:dyDescent="0.2">
      <c r="B90" s="248"/>
      <c r="C90" s="225" t="s">
        <v>9187</v>
      </c>
      <c r="D90" s="225"/>
      <c r="E90" s="225"/>
      <c r="F90" s="246" t="s">
        <v>9168</v>
      </c>
      <c r="G90" s="247"/>
      <c r="H90" s="225" t="s">
        <v>9188</v>
      </c>
      <c r="I90" s="225" t="s">
        <v>9164</v>
      </c>
      <c r="J90" s="225">
        <v>50</v>
      </c>
      <c r="K90" s="237"/>
    </row>
    <row r="91" spans="2:11" customFormat="1" ht="15" customHeight="1" x14ac:dyDescent="0.2">
      <c r="B91" s="248"/>
      <c r="C91" s="225" t="s">
        <v>9189</v>
      </c>
      <c r="D91" s="225"/>
      <c r="E91" s="225"/>
      <c r="F91" s="246" t="s">
        <v>9168</v>
      </c>
      <c r="G91" s="247"/>
      <c r="H91" s="225" t="s">
        <v>9189</v>
      </c>
      <c r="I91" s="225" t="s">
        <v>9164</v>
      </c>
      <c r="J91" s="225">
        <v>50</v>
      </c>
      <c r="K91" s="237"/>
    </row>
    <row r="92" spans="2:11" customFormat="1" ht="15" customHeight="1" x14ac:dyDescent="0.2">
      <c r="B92" s="248"/>
      <c r="C92" s="225" t="s">
        <v>9190</v>
      </c>
      <c r="D92" s="225"/>
      <c r="E92" s="225"/>
      <c r="F92" s="246" t="s">
        <v>9168</v>
      </c>
      <c r="G92" s="247"/>
      <c r="H92" s="225" t="s">
        <v>9191</v>
      </c>
      <c r="I92" s="225" t="s">
        <v>9164</v>
      </c>
      <c r="J92" s="225">
        <v>255</v>
      </c>
      <c r="K92" s="237"/>
    </row>
    <row r="93" spans="2:11" customFormat="1" ht="15" customHeight="1" x14ac:dyDescent="0.2">
      <c r="B93" s="248"/>
      <c r="C93" s="225" t="s">
        <v>9192</v>
      </c>
      <c r="D93" s="225"/>
      <c r="E93" s="225"/>
      <c r="F93" s="246" t="s">
        <v>9162</v>
      </c>
      <c r="G93" s="247"/>
      <c r="H93" s="225" t="s">
        <v>9193</v>
      </c>
      <c r="I93" s="225" t="s">
        <v>9194</v>
      </c>
      <c r="J93" s="225"/>
      <c r="K93" s="237"/>
    </row>
    <row r="94" spans="2:11" customFormat="1" ht="15" customHeight="1" x14ac:dyDescent="0.2">
      <c r="B94" s="248"/>
      <c r="C94" s="225" t="s">
        <v>9195</v>
      </c>
      <c r="D94" s="225"/>
      <c r="E94" s="225"/>
      <c r="F94" s="246" t="s">
        <v>9162</v>
      </c>
      <c r="G94" s="247"/>
      <c r="H94" s="225" t="s">
        <v>9196</v>
      </c>
      <c r="I94" s="225" t="s">
        <v>9197</v>
      </c>
      <c r="J94" s="225"/>
      <c r="K94" s="237"/>
    </row>
    <row r="95" spans="2:11" customFormat="1" ht="15" customHeight="1" x14ac:dyDescent="0.2">
      <c r="B95" s="248"/>
      <c r="C95" s="225" t="s">
        <v>9198</v>
      </c>
      <c r="D95" s="225"/>
      <c r="E95" s="225"/>
      <c r="F95" s="246" t="s">
        <v>9162</v>
      </c>
      <c r="G95" s="247"/>
      <c r="H95" s="225" t="s">
        <v>9198</v>
      </c>
      <c r="I95" s="225" t="s">
        <v>9197</v>
      </c>
      <c r="J95" s="225"/>
      <c r="K95" s="237"/>
    </row>
    <row r="96" spans="2:11" customFormat="1" ht="15" customHeight="1" x14ac:dyDescent="0.2">
      <c r="B96" s="248"/>
      <c r="C96" s="225" t="s">
        <v>46</v>
      </c>
      <c r="D96" s="225"/>
      <c r="E96" s="225"/>
      <c r="F96" s="246" t="s">
        <v>9162</v>
      </c>
      <c r="G96" s="247"/>
      <c r="H96" s="225" t="s">
        <v>9199</v>
      </c>
      <c r="I96" s="225" t="s">
        <v>9197</v>
      </c>
      <c r="J96" s="225"/>
      <c r="K96" s="237"/>
    </row>
    <row r="97" spans="2:11" customFormat="1" ht="15" customHeight="1" x14ac:dyDescent="0.2">
      <c r="B97" s="248"/>
      <c r="C97" s="225" t="s">
        <v>56</v>
      </c>
      <c r="D97" s="225"/>
      <c r="E97" s="225"/>
      <c r="F97" s="246" t="s">
        <v>9162</v>
      </c>
      <c r="G97" s="247"/>
      <c r="H97" s="225" t="s">
        <v>9200</v>
      </c>
      <c r="I97" s="225" t="s">
        <v>9197</v>
      </c>
      <c r="J97" s="225"/>
      <c r="K97" s="237"/>
    </row>
    <row r="98" spans="2:11" customFormat="1" ht="15" customHeight="1" x14ac:dyDescent="0.2">
      <c r="B98" s="249"/>
      <c r="C98" s="250"/>
      <c r="D98" s="250"/>
      <c r="E98" s="250"/>
      <c r="F98" s="250"/>
      <c r="G98" s="250"/>
      <c r="H98" s="250"/>
      <c r="I98" s="250"/>
      <c r="J98" s="250"/>
      <c r="K98" s="251"/>
    </row>
    <row r="99" spans="2:11" customFormat="1" ht="18.75" customHeight="1" x14ac:dyDescent="0.2">
      <c r="B99" s="252"/>
      <c r="C99" s="253"/>
      <c r="D99" s="253"/>
      <c r="E99" s="253"/>
      <c r="F99" s="253"/>
      <c r="G99" s="253"/>
      <c r="H99" s="253"/>
      <c r="I99" s="253"/>
      <c r="J99" s="253"/>
      <c r="K99" s="252"/>
    </row>
    <row r="100" spans="2:11" customFormat="1" ht="18.75" customHeight="1" x14ac:dyDescent="0.2">
      <c r="B100" s="232"/>
      <c r="C100" s="232"/>
      <c r="D100" s="232"/>
      <c r="E100" s="232"/>
      <c r="F100" s="232"/>
      <c r="G100" s="232"/>
      <c r="H100" s="232"/>
      <c r="I100" s="232"/>
      <c r="J100" s="232"/>
      <c r="K100" s="232"/>
    </row>
    <row r="101" spans="2:11" customFormat="1" ht="7.5" customHeight="1" x14ac:dyDescent="0.2">
      <c r="B101" s="233"/>
      <c r="C101" s="234"/>
      <c r="D101" s="234"/>
      <c r="E101" s="234"/>
      <c r="F101" s="234"/>
      <c r="G101" s="234"/>
      <c r="H101" s="234"/>
      <c r="I101" s="234"/>
      <c r="J101" s="234"/>
      <c r="K101" s="235"/>
    </row>
    <row r="102" spans="2:11" customFormat="1" ht="45" customHeight="1" x14ac:dyDescent="0.2">
      <c r="B102" s="236"/>
      <c r="C102" s="347" t="s">
        <v>9201</v>
      </c>
      <c r="D102" s="347"/>
      <c r="E102" s="347"/>
      <c r="F102" s="347"/>
      <c r="G102" s="347"/>
      <c r="H102" s="347"/>
      <c r="I102" s="347"/>
      <c r="J102" s="347"/>
      <c r="K102" s="237"/>
    </row>
    <row r="103" spans="2:11" customFormat="1" ht="17.25" customHeight="1" x14ac:dyDescent="0.2">
      <c r="B103" s="236"/>
      <c r="C103" s="238" t="s">
        <v>9156</v>
      </c>
      <c r="D103" s="238"/>
      <c r="E103" s="238"/>
      <c r="F103" s="238" t="s">
        <v>9157</v>
      </c>
      <c r="G103" s="239"/>
      <c r="H103" s="238" t="s">
        <v>62</v>
      </c>
      <c r="I103" s="238" t="s">
        <v>65</v>
      </c>
      <c r="J103" s="238" t="s">
        <v>9158</v>
      </c>
      <c r="K103" s="237"/>
    </row>
    <row r="104" spans="2:11" customFormat="1" ht="17.25" customHeight="1" x14ac:dyDescent="0.2">
      <c r="B104" s="236"/>
      <c r="C104" s="240" t="s">
        <v>9159</v>
      </c>
      <c r="D104" s="240"/>
      <c r="E104" s="240"/>
      <c r="F104" s="241" t="s">
        <v>9160</v>
      </c>
      <c r="G104" s="242"/>
      <c r="H104" s="240"/>
      <c r="I104" s="240"/>
      <c r="J104" s="240" t="s">
        <v>9161</v>
      </c>
      <c r="K104" s="237"/>
    </row>
    <row r="105" spans="2:11" customFormat="1" ht="5.25" customHeight="1" x14ac:dyDescent="0.2">
      <c r="B105" s="236"/>
      <c r="C105" s="238"/>
      <c r="D105" s="238"/>
      <c r="E105" s="238"/>
      <c r="F105" s="238"/>
      <c r="G105" s="254"/>
      <c r="H105" s="238"/>
      <c r="I105" s="238"/>
      <c r="J105" s="238"/>
      <c r="K105" s="237"/>
    </row>
    <row r="106" spans="2:11" customFormat="1" ht="15" customHeight="1" x14ac:dyDescent="0.2">
      <c r="B106" s="236"/>
      <c r="C106" s="225" t="s">
        <v>61</v>
      </c>
      <c r="D106" s="245"/>
      <c r="E106" s="245"/>
      <c r="F106" s="246" t="s">
        <v>9162</v>
      </c>
      <c r="G106" s="225"/>
      <c r="H106" s="225" t="s">
        <v>9202</v>
      </c>
      <c r="I106" s="225" t="s">
        <v>9164</v>
      </c>
      <c r="J106" s="225">
        <v>20</v>
      </c>
      <c r="K106" s="237"/>
    </row>
    <row r="107" spans="2:11" customFormat="1" ht="15" customHeight="1" x14ac:dyDescent="0.2">
      <c r="B107" s="236"/>
      <c r="C107" s="225" t="s">
        <v>9165</v>
      </c>
      <c r="D107" s="225"/>
      <c r="E107" s="225"/>
      <c r="F107" s="246" t="s">
        <v>9162</v>
      </c>
      <c r="G107" s="225"/>
      <c r="H107" s="225" t="s">
        <v>9202</v>
      </c>
      <c r="I107" s="225" t="s">
        <v>9164</v>
      </c>
      <c r="J107" s="225">
        <v>120</v>
      </c>
      <c r="K107" s="237"/>
    </row>
    <row r="108" spans="2:11" customFormat="1" ht="15" customHeight="1" x14ac:dyDescent="0.2">
      <c r="B108" s="248"/>
      <c r="C108" s="225" t="s">
        <v>9167</v>
      </c>
      <c r="D108" s="225"/>
      <c r="E108" s="225"/>
      <c r="F108" s="246" t="s">
        <v>9168</v>
      </c>
      <c r="G108" s="225"/>
      <c r="H108" s="225" t="s">
        <v>9202</v>
      </c>
      <c r="I108" s="225" t="s">
        <v>9164</v>
      </c>
      <c r="J108" s="225">
        <v>50</v>
      </c>
      <c r="K108" s="237"/>
    </row>
    <row r="109" spans="2:11" customFormat="1" ht="15" customHeight="1" x14ac:dyDescent="0.2">
      <c r="B109" s="248"/>
      <c r="C109" s="225" t="s">
        <v>9170</v>
      </c>
      <c r="D109" s="225"/>
      <c r="E109" s="225"/>
      <c r="F109" s="246" t="s">
        <v>9162</v>
      </c>
      <c r="G109" s="225"/>
      <c r="H109" s="225" t="s">
        <v>9202</v>
      </c>
      <c r="I109" s="225" t="s">
        <v>9172</v>
      </c>
      <c r="J109" s="225"/>
      <c r="K109" s="237"/>
    </row>
    <row r="110" spans="2:11" customFormat="1" ht="15" customHeight="1" x14ac:dyDescent="0.2">
      <c r="B110" s="248"/>
      <c r="C110" s="225" t="s">
        <v>9181</v>
      </c>
      <c r="D110" s="225"/>
      <c r="E110" s="225"/>
      <c r="F110" s="246" t="s">
        <v>9168</v>
      </c>
      <c r="G110" s="225"/>
      <c r="H110" s="225" t="s">
        <v>9202</v>
      </c>
      <c r="I110" s="225" t="s">
        <v>9164</v>
      </c>
      <c r="J110" s="225">
        <v>50</v>
      </c>
      <c r="K110" s="237"/>
    </row>
    <row r="111" spans="2:11" customFormat="1" ht="15" customHeight="1" x14ac:dyDescent="0.2">
      <c r="B111" s="248"/>
      <c r="C111" s="225" t="s">
        <v>9189</v>
      </c>
      <c r="D111" s="225"/>
      <c r="E111" s="225"/>
      <c r="F111" s="246" t="s">
        <v>9168</v>
      </c>
      <c r="G111" s="225"/>
      <c r="H111" s="225" t="s">
        <v>9202</v>
      </c>
      <c r="I111" s="225" t="s">
        <v>9164</v>
      </c>
      <c r="J111" s="225">
        <v>50</v>
      </c>
      <c r="K111" s="237"/>
    </row>
    <row r="112" spans="2:11" customFormat="1" ht="15" customHeight="1" x14ac:dyDescent="0.2">
      <c r="B112" s="248"/>
      <c r="C112" s="225" t="s">
        <v>9187</v>
      </c>
      <c r="D112" s="225"/>
      <c r="E112" s="225"/>
      <c r="F112" s="246" t="s">
        <v>9168</v>
      </c>
      <c r="G112" s="225"/>
      <c r="H112" s="225" t="s">
        <v>9202</v>
      </c>
      <c r="I112" s="225" t="s">
        <v>9164</v>
      </c>
      <c r="J112" s="225">
        <v>50</v>
      </c>
      <c r="K112" s="237"/>
    </row>
    <row r="113" spans="2:11" customFormat="1" ht="15" customHeight="1" x14ac:dyDescent="0.2">
      <c r="B113" s="248"/>
      <c r="C113" s="225" t="s">
        <v>61</v>
      </c>
      <c r="D113" s="225"/>
      <c r="E113" s="225"/>
      <c r="F113" s="246" t="s">
        <v>9162</v>
      </c>
      <c r="G113" s="225"/>
      <c r="H113" s="225" t="s">
        <v>9203</v>
      </c>
      <c r="I113" s="225" t="s">
        <v>9164</v>
      </c>
      <c r="J113" s="225">
        <v>20</v>
      </c>
      <c r="K113" s="237"/>
    </row>
    <row r="114" spans="2:11" customFormat="1" ht="15" customHeight="1" x14ac:dyDescent="0.2">
      <c r="B114" s="248"/>
      <c r="C114" s="225" t="s">
        <v>9204</v>
      </c>
      <c r="D114" s="225"/>
      <c r="E114" s="225"/>
      <c r="F114" s="246" t="s">
        <v>9162</v>
      </c>
      <c r="G114" s="225"/>
      <c r="H114" s="225" t="s">
        <v>9205</v>
      </c>
      <c r="I114" s="225" t="s">
        <v>9164</v>
      </c>
      <c r="J114" s="225">
        <v>120</v>
      </c>
      <c r="K114" s="237"/>
    </row>
    <row r="115" spans="2:11" customFormat="1" ht="15" customHeight="1" x14ac:dyDescent="0.2">
      <c r="B115" s="248"/>
      <c r="C115" s="225" t="s">
        <v>46</v>
      </c>
      <c r="D115" s="225"/>
      <c r="E115" s="225"/>
      <c r="F115" s="246" t="s">
        <v>9162</v>
      </c>
      <c r="G115" s="225"/>
      <c r="H115" s="225" t="s">
        <v>9206</v>
      </c>
      <c r="I115" s="225" t="s">
        <v>9197</v>
      </c>
      <c r="J115" s="225"/>
      <c r="K115" s="237"/>
    </row>
    <row r="116" spans="2:11" customFormat="1" ht="15" customHeight="1" x14ac:dyDescent="0.2">
      <c r="B116" s="248"/>
      <c r="C116" s="225" t="s">
        <v>56</v>
      </c>
      <c r="D116" s="225"/>
      <c r="E116" s="225"/>
      <c r="F116" s="246" t="s">
        <v>9162</v>
      </c>
      <c r="G116" s="225"/>
      <c r="H116" s="225" t="s">
        <v>9207</v>
      </c>
      <c r="I116" s="225" t="s">
        <v>9197</v>
      </c>
      <c r="J116" s="225"/>
      <c r="K116" s="237"/>
    </row>
    <row r="117" spans="2:11" customFormat="1" ht="15" customHeight="1" x14ac:dyDescent="0.2">
      <c r="B117" s="248"/>
      <c r="C117" s="225" t="s">
        <v>65</v>
      </c>
      <c r="D117" s="225"/>
      <c r="E117" s="225"/>
      <c r="F117" s="246" t="s">
        <v>9162</v>
      </c>
      <c r="G117" s="225"/>
      <c r="H117" s="225" t="s">
        <v>9208</v>
      </c>
      <c r="I117" s="225" t="s">
        <v>9209</v>
      </c>
      <c r="J117" s="225"/>
      <c r="K117" s="237"/>
    </row>
    <row r="118" spans="2:11" customFormat="1" ht="15" customHeight="1" x14ac:dyDescent="0.2">
      <c r="B118" s="249"/>
      <c r="C118" s="255"/>
      <c r="D118" s="255"/>
      <c r="E118" s="255"/>
      <c r="F118" s="255"/>
      <c r="G118" s="255"/>
      <c r="H118" s="255"/>
      <c r="I118" s="255"/>
      <c r="J118" s="255"/>
      <c r="K118" s="251"/>
    </row>
    <row r="119" spans="2:11" customFormat="1" ht="18.75" customHeight="1" x14ac:dyDescent="0.2">
      <c r="B119" s="256"/>
      <c r="C119" s="257"/>
      <c r="D119" s="257"/>
      <c r="E119" s="257"/>
      <c r="F119" s="258"/>
      <c r="G119" s="257"/>
      <c r="H119" s="257"/>
      <c r="I119" s="257"/>
      <c r="J119" s="257"/>
      <c r="K119" s="256"/>
    </row>
    <row r="120" spans="2:11" customFormat="1" ht="18.75" customHeight="1" x14ac:dyDescent="0.2">
      <c r="B120" s="232"/>
      <c r="C120" s="232"/>
      <c r="D120" s="232"/>
      <c r="E120" s="232"/>
      <c r="F120" s="232"/>
      <c r="G120" s="232"/>
      <c r="H120" s="232"/>
      <c r="I120" s="232"/>
      <c r="J120" s="232"/>
      <c r="K120" s="232"/>
    </row>
    <row r="121" spans="2:11" customFormat="1" ht="7.5" customHeight="1" x14ac:dyDescent="0.2">
      <c r="B121" s="259"/>
      <c r="C121" s="260"/>
      <c r="D121" s="260"/>
      <c r="E121" s="260"/>
      <c r="F121" s="260"/>
      <c r="G121" s="260"/>
      <c r="H121" s="260"/>
      <c r="I121" s="260"/>
      <c r="J121" s="260"/>
      <c r="K121" s="261"/>
    </row>
    <row r="122" spans="2:11" customFormat="1" ht="45" customHeight="1" x14ac:dyDescent="0.2">
      <c r="B122" s="262"/>
      <c r="C122" s="345" t="s">
        <v>9210</v>
      </c>
      <c r="D122" s="345"/>
      <c r="E122" s="345"/>
      <c r="F122" s="345"/>
      <c r="G122" s="345"/>
      <c r="H122" s="345"/>
      <c r="I122" s="345"/>
      <c r="J122" s="345"/>
      <c r="K122" s="263"/>
    </row>
    <row r="123" spans="2:11" customFormat="1" ht="17.25" customHeight="1" x14ac:dyDescent="0.2">
      <c r="B123" s="264"/>
      <c r="C123" s="238" t="s">
        <v>9156</v>
      </c>
      <c r="D123" s="238"/>
      <c r="E123" s="238"/>
      <c r="F123" s="238" t="s">
        <v>9157</v>
      </c>
      <c r="G123" s="239"/>
      <c r="H123" s="238" t="s">
        <v>62</v>
      </c>
      <c r="I123" s="238" t="s">
        <v>65</v>
      </c>
      <c r="J123" s="238" t="s">
        <v>9158</v>
      </c>
      <c r="K123" s="265"/>
    </row>
    <row r="124" spans="2:11" customFormat="1" ht="17.25" customHeight="1" x14ac:dyDescent="0.2">
      <c r="B124" s="264"/>
      <c r="C124" s="240" t="s">
        <v>9159</v>
      </c>
      <c r="D124" s="240"/>
      <c r="E124" s="240"/>
      <c r="F124" s="241" t="s">
        <v>9160</v>
      </c>
      <c r="G124" s="242"/>
      <c r="H124" s="240"/>
      <c r="I124" s="240"/>
      <c r="J124" s="240" t="s">
        <v>9161</v>
      </c>
      <c r="K124" s="265"/>
    </row>
    <row r="125" spans="2:11" customFormat="1" ht="5.25" customHeight="1" x14ac:dyDescent="0.2">
      <c r="B125" s="266"/>
      <c r="C125" s="243"/>
      <c r="D125" s="243"/>
      <c r="E125" s="243"/>
      <c r="F125" s="243"/>
      <c r="G125" s="267"/>
      <c r="H125" s="243"/>
      <c r="I125" s="243"/>
      <c r="J125" s="243"/>
      <c r="K125" s="268"/>
    </row>
    <row r="126" spans="2:11" customFormat="1" ht="15" customHeight="1" x14ac:dyDescent="0.2">
      <c r="B126" s="266"/>
      <c r="C126" s="225" t="s">
        <v>9165</v>
      </c>
      <c r="D126" s="245"/>
      <c r="E126" s="245"/>
      <c r="F126" s="246" t="s">
        <v>9162</v>
      </c>
      <c r="G126" s="225"/>
      <c r="H126" s="225" t="s">
        <v>9202</v>
      </c>
      <c r="I126" s="225" t="s">
        <v>9164</v>
      </c>
      <c r="J126" s="225">
        <v>120</v>
      </c>
      <c r="K126" s="269"/>
    </row>
    <row r="127" spans="2:11" customFormat="1" ht="15" customHeight="1" x14ac:dyDescent="0.2">
      <c r="B127" s="266"/>
      <c r="C127" s="225" t="s">
        <v>9211</v>
      </c>
      <c r="D127" s="225"/>
      <c r="E127" s="225"/>
      <c r="F127" s="246" t="s">
        <v>9162</v>
      </c>
      <c r="G127" s="225"/>
      <c r="H127" s="225" t="s">
        <v>9212</v>
      </c>
      <c r="I127" s="225" t="s">
        <v>9164</v>
      </c>
      <c r="J127" s="225" t="s">
        <v>9213</v>
      </c>
      <c r="K127" s="269"/>
    </row>
    <row r="128" spans="2:11" customFormat="1" ht="15" customHeight="1" x14ac:dyDescent="0.2">
      <c r="B128" s="266"/>
      <c r="C128" s="225" t="s">
        <v>93</v>
      </c>
      <c r="D128" s="225"/>
      <c r="E128" s="225"/>
      <c r="F128" s="246" t="s">
        <v>9162</v>
      </c>
      <c r="G128" s="225"/>
      <c r="H128" s="225" t="s">
        <v>9214</v>
      </c>
      <c r="I128" s="225" t="s">
        <v>9164</v>
      </c>
      <c r="J128" s="225" t="s">
        <v>9213</v>
      </c>
      <c r="K128" s="269"/>
    </row>
    <row r="129" spans="2:11" customFormat="1" ht="15" customHeight="1" x14ac:dyDescent="0.2">
      <c r="B129" s="266"/>
      <c r="C129" s="225" t="s">
        <v>9173</v>
      </c>
      <c r="D129" s="225"/>
      <c r="E129" s="225"/>
      <c r="F129" s="246" t="s">
        <v>9168</v>
      </c>
      <c r="G129" s="225"/>
      <c r="H129" s="225" t="s">
        <v>9174</v>
      </c>
      <c r="I129" s="225" t="s">
        <v>9164</v>
      </c>
      <c r="J129" s="225">
        <v>15</v>
      </c>
      <c r="K129" s="269"/>
    </row>
    <row r="130" spans="2:11" customFormat="1" ht="15" customHeight="1" x14ac:dyDescent="0.2">
      <c r="B130" s="266"/>
      <c r="C130" s="225" t="s">
        <v>9175</v>
      </c>
      <c r="D130" s="225"/>
      <c r="E130" s="225"/>
      <c r="F130" s="246" t="s">
        <v>9168</v>
      </c>
      <c r="G130" s="225"/>
      <c r="H130" s="225" t="s">
        <v>9176</v>
      </c>
      <c r="I130" s="225" t="s">
        <v>9164</v>
      </c>
      <c r="J130" s="225">
        <v>15</v>
      </c>
      <c r="K130" s="269"/>
    </row>
    <row r="131" spans="2:11" customFormat="1" ht="15" customHeight="1" x14ac:dyDescent="0.2">
      <c r="B131" s="266"/>
      <c r="C131" s="225" t="s">
        <v>9177</v>
      </c>
      <c r="D131" s="225"/>
      <c r="E131" s="225"/>
      <c r="F131" s="246" t="s">
        <v>9168</v>
      </c>
      <c r="G131" s="225"/>
      <c r="H131" s="225" t="s">
        <v>9178</v>
      </c>
      <c r="I131" s="225" t="s">
        <v>9164</v>
      </c>
      <c r="J131" s="225">
        <v>20</v>
      </c>
      <c r="K131" s="269"/>
    </row>
    <row r="132" spans="2:11" customFormat="1" ht="15" customHeight="1" x14ac:dyDescent="0.2">
      <c r="B132" s="266"/>
      <c r="C132" s="225" t="s">
        <v>9179</v>
      </c>
      <c r="D132" s="225"/>
      <c r="E132" s="225"/>
      <c r="F132" s="246" t="s">
        <v>9168</v>
      </c>
      <c r="G132" s="225"/>
      <c r="H132" s="225" t="s">
        <v>9180</v>
      </c>
      <c r="I132" s="225" t="s">
        <v>9164</v>
      </c>
      <c r="J132" s="225">
        <v>20</v>
      </c>
      <c r="K132" s="269"/>
    </row>
    <row r="133" spans="2:11" customFormat="1" ht="15" customHeight="1" x14ac:dyDescent="0.2">
      <c r="B133" s="266"/>
      <c r="C133" s="225" t="s">
        <v>9167</v>
      </c>
      <c r="D133" s="225"/>
      <c r="E133" s="225"/>
      <c r="F133" s="246" t="s">
        <v>9168</v>
      </c>
      <c r="G133" s="225"/>
      <c r="H133" s="225" t="s">
        <v>9202</v>
      </c>
      <c r="I133" s="225" t="s">
        <v>9164</v>
      </c>
      <c r="J133" s="225">
        <v>50</v>
      </c>
      <c r="K133" s="269"/>
    </row>
    <row r="134" spans="2:11" customFormat="1" ht="15" customHeight="1" x14ac:dyDescent="0.2">
      <c r="B134" s="266"/>
      <c r="C134" s="225" t="s">
        <v>9181</v>
      </c>
      <c r="D134" s="225"/>
      <c r="E134" s="225"/>
      <c r="F134" s="246" t="s">
        <v>9168</v>
      </c>
      <c r="G134" s="225"/>
      <c r="H134" s="225" t="s">
        <v>9202</v>
      </c>
      <c r="I134" s="225" t="s">
        <v>9164</v>
      </c>
      <c r="J134" s="225">
        <v>50</v>
      </c>
      <c r="K134" s="269"/>
    </row>
    <row r="135" spans="2:11" customFormat="1" ht="15" customHeight="1" x14ac:dyDescent="0.2">
      <c r="B135" s="266"/>
      <c r="C135" s="225" t="s">
        <v>9187</v>
      </c>
      <c r="D135" s="225"/>
      <c r="E135" s="225"/>
      <c r="F135" s="246" t="s">
        <v>9168</v>
      </c>
      <c r="G135" s="225"/>
      <c r="H135" s="225" t="s">
        <v>9202</v>
      </c>
      <c r="I135" s="225" t="s">
        <v>9164</v>
      </c>
      <c r="J135" s="225">
        <v>50</v>
      </c>
      <c r="K135" s="269"/>
    </row>
    <row r="136" spans="2:11" customFormat="1" ht="15" customHeight="1" x14ac:dyDescent="0.2">
      <c r="B136" s="266"/>
      <c r="C136" s="225" t="s">
        <v>9189</v>
      </c>
      <c r="D136" s="225"/>
      <c r="E136" s="225"/>
      <c r="F136" s="246" t="s">
        <v>9168</v>
      </c>
      <c r="G136" s="225"/>
      <c r="H136" s="225" t="s">
        <v>9202</v>
      </c>
      <c r="I136" s="225" t="s">
        <v>9164</v>
      </c>
      <c r="J136" s="225">
        <v>50</v>
      </c>
      <c r="K136" s="269"/>
    </row>
    <row r="137" spans="2:11" customFormat="1" ht="15" customHeight="1" x14ac:dyDescent="0.2">
      <c r="B137" s="266"/>
      <c r="C137" s="225" t="s">
        <v>9190</v>
      </c>
      <c r="D137" s="225"/>
      <c r="E137" s="225"/>
      <c r="F137" s="246" t="s">
        <v>9168</v>
      </c>
      <c r="G137" s="225"/>
      <c r="H137" s="225" t="s">
        <v>9215</v>
      </c>
      <c r="I137" s="225" t="s">
        <v>9164</v>
      </c>
      <c r="J137" s="225">
        <v>255</v>
      </c>
      <c r="K137" s="269"/>
    </row>
    <row r="138" spans="2:11" customFormat="1" ht="15" customHeight="1" x14ac:dyDescent="0.2">
      <c r="B138" s="266"/>
      <c r="C138" s="225" t="s">
        <v>9192</v>
      </c>
      <c r="D138" s="225"/>
      <c r="E138" s="225"/>
      <c r="F138" s="246" t="s">
        <v>9162</v>
      </c>
      <c r="G138" s="225"/>
      <c r="H138" s="225" t="s">
        <v>9216</v>
      </c>
      <c r="I138" s="225" t="s">
        <v>9194</v>
      </c>
      <c r="J138" s="225"/>
      <c r="K138" s="269"/>
    </row>
    <row r="139" spans="2:11" customFormat="1" ht="15" customHeight="1" x14ac:dyDescent="0.2">
      <c r="B139" s="266"/>
      <c r="C139" s="225" t="s">
        <v>9195</v>
      </c>
      <c r="D139" s="225"/>
      <c r="E139" s="225"/>
      <c r="F139" s="246" t="s">
        <v>9162</v>
      </c>
      <c r="G139" s="225"/>
      <c r="H139" s="225" t="s">
        <v>9217</v>
      </c>
      <c r="I139" s="225" t="s">
        <v>9197</v>
      </c>
      <c r="J139" s="225"/>
      <c r="K139" s="269"/>
    </row>
    <row r="140" spans="2:11" customFormat="1" ht="15" customHeight="1" x14ac:dyDescent="0.2">
      <c r="B140" s="266"/>
      <c r="C140" s="225" t="s">
        <v>9198</v>
      </c>
      <c r="D140" s="225"/>
      <c r="E140" s="225"/>
      <c r="F140" s="246" t="s">
        <v>9162</v>
      </c>
      <c r="G140" s="225"/>
      <c r="H140" s="225" t="s">
        <v>9198</v>
      </c>
      <c r="I140" s="225" t="s">
        <v>9197</v>
      </c>
      <c r="J140" s="225"/>
      <c r="K140" s="269"/>
    </row>
    <row r="141" spans="2:11" customFormat="1" ht="15" customHeight="1" x14ac:dyDescent="0.2">
      <c r="B141" s="266"/>
      <c r="C141" s="225" t="s">
        <v>46</v>
      </c>
      <c r="D141" s="225"/>
      <c r="E141" s="225"/>
      <c r="F141" s="246" t="s">
        <v>9162</v>
      </c>
      <c r="G141" s="225"/>
      <c r="H141" s="225" t="s">
        <v>9218</v>
      </c>
      <c r="I141" s="225" t="s">
        <v>9197</v>
      </c>
      <c r="J141" s="225"/>
      <c r="K141" s="269"/>
    </row>
    <row r="142" spans="2:11" customFormat="1" ht="15" customHeight="1" x14ac:dyDescent="0.2">
      <c r="B142" s="266"/>
      <c r="C142" s="225" t="s">
        <v>9219</v>
      </c>
      <c r="D142" s="225"/>
      <c r="E142" s="225"/>
      <c r="F142" s="246" t="s">
        <v>9162</v>
      </c>
      <c r="G142" s="225"/>
      <c r="H142" s="225" t="s">
        <v>9220</v>
      </c>
      <c r="I142" s="225" t="s">
        <v>9197</v>
      </c>
      <c r="J142" s="225"/>
      <c r="K142" s="269"/>
    </row>
    <row r="143" spans="2:11" customFormat="1" ht="15" customHeight="1" x14ac:dyDescent="0.2">
      <c r="B143" s="270"/>
      <c r="C143" s="271"/>
      <c r="D143" s="271"/>
      <c r="E143" s="271"/>
      <c r="F143" s="271"/>
      <c r="G143" s="271"/>
      <c r="H143" s="271"/>
      <c r="I143" s="271"/>
      <c r="J143" s="271"/>
      <c r="K143" s="272"/>
    </row>
    <row r="144" spans="2:11" customFormat="1" ht="18.75" customHeight="1" x14ac:dyDescent="0.2">
      <c r="B144" s="257"/>
      <c r="C144" s="257"/>
      <c r="D144" s="257"/>
      <c r="E144" s="257"/>
      <c r="F144" s="258"/>
      <c r="G144" s="257"/>
      <c r="H144" s="257"/>
      <c r="I144" s="257"/>
      <c r="J144" s="257"/>
      <c r="K144" s="257"/>
    </row>
    <row r="145" spans="2:11" customFormat="1" ht="18.75" customHeight="1" x14ac:dyDescent="0.2">
      <c r="B145" s="232"/>
      <c r="C145" s="232"/>
      <c r="D145" s="232"/>
      <c r="E145" s="232"/>
      <c r="F145" s="232"/>
      <c r="G145" s="232"/>
      <c r="H145" s="232"/>
      <c r="I145" s="232"/>
      <c r="J145" s="232"/>
      <c r="K145" s="232"/>
    </row>
    <row r="146" spans="2:11" customFormat="1" ht="7.5" customHeight="1" x14ac:dyDescent="0.2">
      <c r="B146" s="233"/>
      <c r="C146" s="234"/>
      <c r="D146" s="234"/>
      <c r="E146" s="234"/>
      <c r="F146" s="234"/>
      <c r="G146" s="234"/>
      <c r="H146" s="234"/>
      <c r="I146" s="234"/>
      <c r="J146" s="234"/>
      <c r="K146" s="235"/>
    </row>
    <row r="147" spans="2:11" customFormat="1" ht="45" customHeight="1" x14ac:dyDescent="0.2">
      <c r="B147" s="236"/>
      <c r="C147" s="347" t="s">
        <v>9221</v>
      </c>
      <c r="D147" s="347"/>
      <c r="E147" s="347"/>
      <c r="F147" s="347"/>
      <c r="G147" s="347"/>
      <c r="H147" s="347"/>
      <c r="I147" s="347"/>
      <c r="J147" s="347"/>
      <c r="K147" s="237"/>
    </row>
    <row r="148" spans="2:11" customFormat="1" ht="17.25" customHeight="1" x14ac:dyDescent="0.2">
      <c r="B148" s="236"/>
      <c r="C148" s="238" t="s">
        <v>9156</v>
      </c>
      <c r="D148" s="238"/>
      <c r="E148" s="238"/>
      <c r="F148" s="238" t="s">
        <v>9157</v>
      </c>
      <c r="G148" s="239"/>
      <c r="H148" s="238" t="s">
        <v>62</v>
      </c>
      <c r="I148" s="238" t="s">
        <v>65</v>
      </c>
      <c r="J148" s="238" t="s">
        <v>9158</v>
      </c>
      <c r="K148" s="237"/>
    </row>
    <row r="149" spans="2:11" customFormat="1" ht="17.25" customHeight="1" x14ac:dyDescent="0.2">
      <c r="B149" s="236"/>
      <c r="C149" s="240" t="s">
        <v>9159</v>
      </c>
      <c r="D149" s="240"/>
      <c r="E149" s="240"/>
      <c r="F149" s="241" t="s">
        <v>9160</v>
      </c>
      <c r="G149" s="242"/>
      <c r="H149" s="240"/>
      <c r="I149" s="240"/>
      <c r="J149" s="240" t="s">
        <v>9161</v>
      </c>
      <c r="K149" s="237"/>
    </row>
    <row r="150" spans="2:11" customFormat="1" ht="5.25" customHeight="1" x14ac:dyDescent="0.2">
      <c r="B150" s="248"/>
      <c r="C150" s="243"/>
      <c r="D150" s="243"/>
      <c r="E150" s="243"/>
      <c r="F150" s="243"/>
      <c r="G150" s="244"/>
      <c r="H150" s="243"/>
      <c r="I150" s="243"/>
      <c r="J150" s="243"/>
      <c r="K150" s="269"/>
    </row>
    <row r="151" spans="2:11" customFormat="1" ht="15" customHeight="1" x14ac:dyDescent="0.2">
      <c r="B151" s="248"/>
      <c r="C151" s="273" t="s">
        <v>9165</v>
      </c>
      <c r="D151" s="225"/>
      <c r="E151" s="225"/>
      <c r="F151" s="274" t="s">
        <v>9162</v>
      </c>
      <c r="G151" s="225"/>
      <c r="H151" s="273" t="s">
        <v>9202</v>
      </c>
      <c r="I151" s="273" t="s">
        <v>9164</v>
      </c>
      <c r="J151" s="273">
        <v>120</v>
      </c>
      <c r="K151" s="269"/>
    </row>
    <row r="152" spans="2:11" customFormat="1" ht="15" customHeight="1" x14ac:dyDescent="0.2">
      <c r="B152" s="248"/>
      <c r="C152" s="273" t="s">
        <v>9211</v>
      </c>
      <c r="D152" s="225"/>
      <c r="E152" s="225"/>
      <c r="F152" s="274" t="s">
        <v>9162</v>
      </c>
      <c r="G152" s="225"/>
      <c r="H152" s="273" t="s">
        <v>9222</v>
      </c>
      <c r="I152" s="273" t="s">
        <v>9164</v>
      </c>
      <c r="J152" s="273" t="s">
        <v>9213</v>
      </c>
      <c r="K152" s="269"/>
    </row>
    <row r="153" spans="2:11" customFormat="1" ht="15" customHeight="1" x14ac:dyDescent="0.2">
      <c r="B153" s="248"/>
      <c r="C153" s="273" t="s">
        <v>93</v>
      </c>
      <c r="D153" s="225"/>
      <c r="E153" s="225"/>
      <c r="F153" s="274" t="s">
        <v>9162</v>
      </c>
      <c r="G153" s="225"/>
      <c r="H153" s="273" t="s">
        <v>9223</v>
      </c>
      <c r="I153" s="273" t="s">
        <v>9164</v>
      </c>
      <c r="J153" s="273" t="s">
        <v>9213</v>
      </c>
      <c r="K153" s="269"/>
    </row>
    <row r="154" spans="2:11" customFormat="1" ht="15" customHeight="1" x14ac:dyDescent="0.2">
      <c r="B154" s="248"/>
      <c r="C154" s="273" t="s">
        <v>9167</v>
      </c>
      <c r="D154" s="225"/>
      <c r="E154" s="225"/>
      <c r="F154" s="274" t="s">
        <v>9168</v>
      </c>
      <c r="G154" s="225"/>
      <c r="H154" s="273" t="s">
        <v>9202</v>
      </c>
      <c r="I154" s="273" t="s">
        <v>9164</v>
      </c>
      <c r="J154" s="273">
        <v>50</v>
      </c>
      <c r="K154" s="269"/>
    </row>
    <row r="155" spans="2:11" customFormat="1" ht="15" customHeight="1" x14ac:dyDescent="0.2">
      <c r="B155" s="248"/>
      <c r="C155" s="273" t="s">
        <v>9170</v>
      </c>
      <c r="D155" s="225"/>
      <c r="E155" s="225"/>
      <c r="F155" s="274" t="s">
        <v>9162</v>
      </c>
      <c r="G155" s="225"/>
      <c r="H155" s="273" t="s">
        <v>9202</v>
      </c>
      <c r="I155" s="273" t="s">
        <v>9172</v>
      </c>
      <c r="J155" s="273"/>
      <c r="K155" s="269"/>
    </row>
    <row r="156" spans="2:11" customFormat="1" ht="15" customHeight="1" x14ac:dyDescent="0.2">
      <c r="B156" s="248"/>
      <c r="C156" s="273" t="s">
        <v>9181</v>
      </c>
      <c r="D156" s="225"/>
      <c r="E156" s="225"/>
      <c r="F156" s="274" t="s">
        <v>9168</v>
      </c>
      <c r="G156" s="225"/>
      <c r="H156" s="273" t="s">
        <v>9202</v>
      </c>
      <c r="I156" s="273" t="s">
        <v>9164</v>
      </c>
      <c r="J156" s="273">
        <v>50</v>
      </c>
      <c r="K156" s="269"/>
    </row>
    <row r="157" spans="2:11" customFormat="1" ht="15" customHeight="1" x14ac:dyDescent="0.2">
      <c r="B157" s="248"/>
      <c r="C157" s="273" t="s">
        <v>9189</v>
      </c>
      <c r="D157" s="225"/>
      <c r="E157" s="225"/>
      <c r="F157" s="274" t="s">
        <v>9168</v>
      </c>
      <c r="G157" s="225"/>
      <c r="H157" s="273" t="s">
        <v>9202</v>
      </c>
      <c r="I157" s="273" t="s">
        <v>9164</v>
      </c>
      <c r="J157" s="273">
        <v>50</v>
      </c>
      <c r="K157" s="269"/>
    </row>
    <row r="158" spans="2:11" customFormat="1" ht="15" customHeight="1" x14ac:dyDescent="0.2">
      <c r="B158" s="248"/>
      <c r="C158" s="273" t="s">
        <v>9187</v>
      </c>
      <c r="D158" s="225"/>
      <c r="E158" s="225"/>
      <c r="F158" s="274" t="s">
        <v>9168</v>
      </c>
      <c r="G158" s="225"/>
      <c r="H158" s="273" t="s">
        <v>9202</v>
      </c>
      <c r="I158" s="273" t="s">
        <v>9164</v>
      </c>
      <c r="J158" s="273">
        <v>50</v>
      </c>
      <c r="K158" s="269"/>
    </row>
    <row r="159" spans="2:11" customFormat="1" ht="15" customHeight="1" x14ac:dyDescent="0.2">
      <c r="B159" s="248"/>
      <c r="C159" s="273" t="s">
        <v>160</v>
      </c>
      <c r="D159" s="225"/>
      <c r="E159" s="225"/>
      <c r="F159" s="274" t="s">
        <v>9162</v>
      </c>
      <c r="G159" s="225"/>
      <c r="H159" s="273" t="s">
        <v>9224</v>
      </c>
      <c r="I159" s="273" t="s">
        <v>9164</v>
      </c>
      <c r="J159" s="273" t="s">
        <v>9225</v>
      </c>
      <c r="K159" s="269"/>
    </row>
    <row r="160" spans="2:11" customFormat="1" ht="15" customHeight="1" x14ac:dyDescent="0.2">
      <c r="B160" s="248"/>
      <c r="C160" s="273" t="s">
        <v>9226</v>
      </c>
      <c r="D160" s="225"/>
      <c r="E160" s="225"/>
      <c r="F160" s="274" t="s">
        <v>9162</v>
      </c>
      <c r="G160" s="225"/>
      <c r="H160" s="273" t="s">
        <v>9227</v>
      </c>
      <c r="I160" s="273" t="s">
        <v>9197</v>
      </c>
      <c r="J160" s="273"/>
      <c r="K160" s="269"/>
    </row>
    <row r="161" spans="2:11" customFormat="1" ht="15" customHeight="1" x14ac:dyDescent="0.2">
      <c r="B161" s="275"/>
      <c r="C161" s="255"/>
      <c r="D161" s="255"/>
      <c r="E161" s="255"/>
      <c r="F161" s="255"/>
      <c r="G161" s="255"/>
      <c r="H161" s="255"/>
      <c r="I161" s="255"/>
      <c r="J161" s="255"/>
      <c r="K161" s="276"/>
    </row>
    <row r="162" spans="2:11" customFormat="1" ht="18.75" customHeight="1" x14ac:dyDescent="0.2">
      <c r="B162" s="257"/>
      <c r="C162" s="267"/>
      <c r="D162" s="267"/>
      <c r="E162" s="267"/>
      <c r="F162" s="277"/>
      <c r="G162" s="267"/>
      <c r="H162" s="267"/>
      <c r="I162" s="267"/>
      <c r="J162" s="267"/>
      <c r="K162" s="257"/>
    </row>
    <row r="163" spans="2:11" customFormat="1" ht="18.75" customHeight="1" x14ac:dyDescent="0.2">
      <c r="B163" s="232"/>
      <c r="C163" s="232"/>
      <c r="D163" s="232"/>
      <c r="E163" s="232"/>
      <c r="F163" s="232"/>
      <c r="G163" s="232"/>
      <c r="H163" s="232"/>
      <c r="I163" s="232"/>
      <c r="J163" s="232"/>
      <c r="K163" s="232"/>
    </row>
    <row r="164" spans="2:11" customFormat="1" ht="7.5" customHeight="1" x14ac:dyDescent="0.2">
      <c r="B164" s="214"/>
      <c r="C164" s="215"/>
      <c r="D164" s="215"/>
      <c r="E164" s="215"/>
      <c r="F164" s="215"/>
      <c r="G164" s="215"/>
      <c r="H164" s="215"/>
      <c r="I164" s="215"/>
      <c r="J164" s="215"/>
      <c r="K164" s="216"/>
    </row>
    <row r="165" spans="2:11" customFormat="1" ht="45" customHeight="1" x14ac:dyDescent="0.2">
      <c r="B165" s="217"/>
      <c r="C165" s="345" t="s">
        <v>9228</v>
      </c>
      <c r="D165" s="345"/>
      <c r="E165" s="345"/>
      <c r="F165" s="345"/>
      <c r="G165" s="345"/>
      <c r="H165" s="345"/>
      <c r="I165" s="345"/>
      <c r="J165" s="345"/>
      <c r="K165" s="218"/>
    </row>
    <row r="166" spans="2:11" customFormat="1" ht="17.25" customHeight="1" x14ac:dyDescent="0.2">
      <c r="B166" s="217"/>
      <c r="C166" s="238" t="s">
        <v>9156</v>
      </c>
      <c r="D166" s="238"/>
      <c r="E166" s="238"/>
      <c r="F166" s="238" t="s">
        <v>9157</v>
      </c>
      <c r="G166" s="278"/>
      <c r="H166" s="279" t="s">
        <v>62</v>
      </c>
      <c r="I166" s="279" t="s">
        <v>65</v>
      </c>
      <c r="J166" s="238" t="s">
        <v>9158</v>
      </c>
      <c r="K166" s="218"/>
    </row>
    <row r="167" spans="2:11" customFormat="1" ht="17.25" customHeight="1" x14ac:dyDescent="0.2">
      <c r="B167" s="219"/>
      <c r="C167" s="240" t="s">
        <v>9159</v>
      </c>
      <c r="D167" s="240"/>
      <c r="E167" s="240"/>
      <c r="F167" s="241" t="s">
        <v>9160</v>
      </c>
      <c r="G167" s="280"/>
      <c r="H167" s="281"/>
      <c r="I167" s="281"/>
      <c r="J167" s="240" t="s">
        <v>9161</v>
      </c>
      <c r="K167" s="220"/>
    </row>
    <row r="168" spans="2:11" customFormat="1" ht="5.25" customHeight="1" x14ac:dyDescent="0.2">
      <c r="B168" s="248"/>
      <c r="C168" s="243"/>
      <c r="D168" s="243"/>
      <c r="E168" s="243"/>
      <c r="F168" s="243"/>
      <c r="G168" s="244"/>
      <c r="H168" s="243"/>
      <c r="I168" s="243"/>
      <c r="J168" s="243"/>
      <c r="K168" s="269"/>
    </row>
    <row r="169" spans="2:11" customFormat="1" ht="15" customHeight="1" x14ac:dyDescent="0.2">
      <c r="B169" s="248"/>
      <c r="C169" s="225" t="s">
        <v>9165</v>
      </c>
      <c r="D169" s="225"/>
      <c r="E169" s="225"/>
      <c r="F169" s="246" t="s">
        <v>9162</v>
      </c>
      <c r="G169" s="225"/>
      <c r="H169" s="225" t="s">
        <v>9202</v>
      </c>
      <c r="I169" s="225" t="s">
        <v>9164</v>
      </c>
      <c r="J169" s="225">
        <v>120</v>
      </c>
      <c r="K169" s="269"/>
    </row>
    <row r="170" spans="2:11" customFormat="1" ht="15" customHeight="1" x14ac:dyDescent="0.2">
      <c r="B170" s="248"/>
      <c r="C170" s="225" t="s">
        <v>9211</v>
      </c>
      <c r="D170" s="225"/>
      <c r="E170" s="225"/>
      <c r="F170" s="246" t="s">
        <v>9162</v>
      </c>
      <c r="G170" s="225"/>
      <c r="H170" s="225" t="s">
        <v>9212</v>
      </c>
      <c r="I170" s="225" t="s">
        <v>9164</v>
      </c>
      <c r="J170" s="225" t="s">
        <v>9213</v>
      </c>
      <c r="K170" s="269"/>
    </row>
    <row r="171" spans="2:11" customFormat="1" ht="15" customHeight="1" x14ac:dyDescent="0.2">
      <c r="B171" s="248"/>
      <c r="C171" s="225" t="s">
        <v>93</v>
      </c>
      <c r="D171" s="225"/>
      <c r="E171" s="225"/>
      <c r="F171" s="246" t="s">
        <v>9162</v>
      </c>
      <c r="G171" s="225"/>
      <c r="H171" s="225" t="s">
        <v>9229</v>
      </c>
      <c r="I171" s="225" t="s">
        <v>9164</v>
      </c>
      <c r="J171" s="225" t="s">
        <v>9213</v>
      </c>
      <c r="K171" s="269"/>
    </row>
    <row r="172" spans="2:11" customFormat="1" ht="15" customHeight="1" x14ac:dyDescent="0.2">
      <c r="B172" s="248"/>
      <c r="C172" s="225" t="s">
        <v>9167</v>
      </c>
      <c r="D172" s="225"/>
      <c r="E172" s="225"/>
      <c r="F172" s="246" t="s">
        <v>9168</v>
      </c>
      <c r="G172" s="225"/>
      <c r="H172" s="225" t="s">
        <v>9229</v>
      </c>
      <c r="I172" s="225" t="s">
        <v>9164</v>
      </c>
      <c r="J172" s="225">
        <v>50</v>
      </c>
      <c r="K172" s="269"/>
    </row>
    <row r="173" spans="2:11" customFormat="1" ht="15" customHeight="1" x14ac:dyDescent="0.2">
      <c r="B173" s="248"/>
      <c r="C173" s="225" t="s">
        <v>9170</v>
      </c>
      <c r="D173" s="225"/>
      <c r="E173" s="225"/>
      <c r="F173" s="246" t="s">
        <v>9162</v>
      </c>
      <c r="G173" s="225"/>
      <c r="H173" s="225" t="s">
        <v>9229</v>
      </c>
      <c r="I173" s="225" t="s">
        <v>9172</v>
      </c>
      <c r="J173" s="225"/>
      <c r="K173" s="269"/>
    </row>
    <row r="174" spans="2:11" customFormat="1" ht="15" customHeight="1" x14ac:dyDescent="0.2">
      <c r="B174" s="248"/>
      <c r="C174" s="225" t="s">
        <v>9181</v>
      </c>
      <c r="D174" s="225"/>
      <c r="E174" s="225"/>
      <c r="F174" s="246" t="s">
        <v>9168</v>
      </c>
      <c r="G174" s="225"/>
      <c r="H174" s="225" t="s">
        <v>9229</v>
      </c>
      <c r="I174" s="225" t="s">
        <v>9164</v>
      </c>
      <c r="J174" s="225">
        <v>50</v>
      </c>
      <c r="K174" s="269"/>
    </row>
    <row r="175" spans="2:11" customFormat="1" ht="15" customHeight="1" x14ac:dyDescent="0.2">
      <c r="B175" s="248"/>
      <c r="C175" s="225" t="s">
        <v>9189</v>
      </c>
      <c r="D175" s="225"/>
      <c r="E175" s="225"/>
      <c r="F175" s="246" t="s">
        <v>9168</v>
      </c>
      <c r="G175" s="225"/>
      <c r="H175" s="225" t="s">
        <v>9229</v>
      </c>
      <c r="I175" s="225" t="s">
        <v>9164</v>
      </c>
      <c r="J175" s="225">
        <v>50</v>
      </c>
      <c r="K175" s="269"/>
    </row>
    <row r="176" spans="2:11" customFormat="1" ht="15" customHeight="1" x14ac:dyDescent="0.2">
      <c r="B176" s="248"/>
      <c r="C176" s="225" t="s">
        <v>9187</v>
      </c>
      <c r="D176" s="225"/>
      <c r="E176" s="225"/>
      <c r="F176" s="246" t="s">
        <v>9168</v>
      </c>
      <c r="G176" s="225"/>
      <c r="H176" s="225" t="s">
        <v>9229</v>
      </c>
      <c r="I176" s="225" t="s">
        <v>9164</v>
      </c>
      <c r="J176" s="225">
        <v>50</v>
      </c>
      <c r="K176" s="269"/>
    </row>
    <row r="177" spans="2:11" customFormat="1" ht="15" customHeight="1" x14ac:dyDescent="0.2">
      <c r="B177" s="248"/>
      <c r="C177" s="225" t="s">
        <v>178</v>
      </c>
      <c r="D177" s="225"/>
      <c r="E177" s="225"/>
      <c r="F177" s="246" t="s">
        <v>9162</v>
      </c>
      <c r="G177" s="225"/>
      <c r="H177" s="225" t="s">
        <v>9230</v>
      </c>
      <c r="I177" s="225" t="s">
        <v>9231</v>
      </c>
      <c r="J177" s="225"/>
      <c r="K177" s="269"/>
    </row>
    <row r="178" spans="2:11" customFormat="1" ht="15" customHeight="1" x14ac:dyDescent="0.2">
      <c r="B178" s="248"/>
      <c r="C178" s="225" t="s">
        <v>65</v>
      </c>
      <c r="D178" s="225"/>
      <c r="E178" s="225"/>
      <c r="F178" s="246" t="s">
        <v>9162</v>
      </c>
      <c r="G178" s="225"/>
      <c r="H178" s="225" t="s">
        <v>9232</v>
      </c>
      <c r="I178" s="225" t="s">
        <v>9233</v>
      </c>
      <c r="J178" s="225">
        <v>1</v>
      </c>
      <c r="K178" s="269"/>
    </row>
    <row r="179" spans="2:11" customFormat="1" ht="15" customHeight="1" x14ac:dyDescent="0.2">
      <c r="B179" s="248"/>
      <c r="C179" s="225" t="s">
        <v>61</v>
      </c>
      <c r="D179" s="225"/>
      <c r="E179" s="225"/>
      <c r="F179" s="246" t="s">
        <v>9162</v>
      </c>
      <c r="G179" s="225"/>
      <c r="H179" s="225" t="s">
        <v>9234</v>
      </c>
      <c r="I179" s="225" t="s">
        <v>9164</v>
      </c>
      <c r="J179" s="225">
        <v>20</v>
      </c>
      <c r="K179" s="269"/>
    </row>
    <row r="180" spans="2:11" customFormat="1" ht="15" customHeight="1" x14ac:dyDescent="0.2">
      <c r="B180" s="248"/>
      <c r="C180" s="225" t="s">
        <v>62</v>
      </c>
      <c r="D180" s="225"/>
      <c r="E180" s="225"/>
      <c r="F180" s="246" t="s">
        <v>9162</v>
      </c>
      <c r="G180" s="225"/>
      <c r="H180" s="225" t="s">
        <v>9235</v>
      </c>
      <c r="I180" s="225" t="s">
        <v>9164</v>
      </c>
      <c r="J180" s="225">
        <v>255</v>
      </c>
      <c r="K180" s="269"/>
    </row>
    <row r="181" spans="2:11" customFormat="1" ht="15" customHeight="1" x14ac:dyDescent="0.2">
      <c r="B181" s="248"/>
      <c r="C181" s="225" t="s">
        <v>179</v>
      </c>
      <c r="D181" s="225"/>
      <c r="E181" s="225"/>
      <c r="F181" s="246" t="s">
        <v>9162</v>
      </c>
      <c r="G181" s="225"/>
      <c r="H181" s="225" t="s">
        <v>9126</v>
      </c>
      <c r="I181" s="225" t="s">
        <v>9164</v>
      </c>
      <c r="J181" s="225">
        <v>10</v>
      </c>
      <c r="K181" s="269"/>
    </row>
    <row r="182" spans="2:11" customFormat="1" ht="15" customHeight="1" x14ac:dyDescent="0.2">
      <c r="B182" s="248"/>
      <c r="C182" s="225" t="s">
        <v>180</v>
      </c>
      <c r="D182" s="225"/>
      <c r="E182" s="225"/>
      <c r="F182" s="246" t="s">
        <v>9162</v>
      </c>
      <c r="G182" s="225"/>
      <c r="H182" s="225" t="s">
        <v>9236</v>
      </c>
      <c r="I182" s="225" t="s">
        <v>9197</v>
      </c>
      <c r="J182" s="225"/>
      <c r="K182" s="269"/>
    </row>
    <row r="183" spans="2:11" customFormat="1" ht="15" customHeight="1" x14ac:dyDescent="0.2">
      <c r="B183" s="248"/>
      <c r="C183" s="225" t="s">
        <v>9237</v>
      </c>
      <c r="D183" s="225"/>
      <c r="E183" s="225"/>
      <c r="F183" s="246" t="s">
        <v>9162</v>
      </c>
      <c r="G183" s="225"/>
      <c r="H183" s="225" t="s">
        <v>9238</v>
      </c>
      <c r="I183" s="225" t="s">
        <v>9197</v>
      </c>
      <c r="J183" s="225"/>
      <c r="K183" s="269"/>
    </row>
    <row r="184" spans="2:11" customFormat="1" ht="15" customHeight="1" x14ac:dyDescent="0.2">
      <c r="B184" s="248"/>
      <c r="C184" s="225" t="s">
        <v>9226</v>
      </c>
      <c r="D184" s="225"/>
      <c r="E184" s="225"/>
      <c r="F184" s="246" t="s">
        <v>9162</v>
      </c>
      <c r="G184" s="225"/>
      <c r="H184" s="225" t="s">
        <v>9239</v>
      </c>
      <c r="I184" s="225" t="s">
        <v>9197</v>
      </c>
      <c r="J184" s="225"/>
      <c r="K184" s="269"/>
    </row>
    <row r="185" spans="2:11" customFormat="1" ht="15" customHeight="1" x14ac:dyDescent="0.2">
      <c r="B185" s="248"/>
      <c r="C185" s="225" t="s">
        <v>182</v>
      </c>
      <c r="D185" s="225"/>
      <c r="E185" s="225"/>
      <c r="F185" s="246" t="s">
        <v>9168</v>
      </c>
      <c r="G185" s="225"/>
      <c r="H185" s="225" t="s">
        <v>9240</v>
      </c>
      <c r="I185" s="225" t="s">
        <v>9164</v>
      </c>
      <c r="J185" s="225">
        <v>50</v>
      </c>
      <c r="K185" s="269"/>
    </row>
    <row r="186" spans="2:11" customFormat="1" ht="15" customHeight="1" x14ac:dyDescent="0.2">
      <c r="B186" s="248"/>
      <c r="C186" s="225" t="s">
        <v>9241</v>
      </c>
      <c r="D186" s="225"/>
      <c r="E186" s="225"/>
      <c r="F186" s="246" t="s">
        <v>9168</v>
      </c>
      <c r="G186" s="225"/>
      <c r="H186" s="225" t="s">
        <v>9242</v>
      </c>
      <c r="I186" s="225" t="s">
        <v>9243</v>
      </c>
      <c r="J186" s="225"/>
      <c r="K186" s="269"/>
    </row>
    <row r="187" spans="2:11" customFormat="1" ht="15" customHeight="1" x14ac:dyDescent="0.2">
      <c r="B187" s="248"/>
      <c r="C187" s="225" t="s">
        <v>9244</v>
      </c>
      <c r="D187" s="225"/>
      <c r="E187" s="225"/>
      <c r="F187" s="246" t="s">
        <v>9168</v>
      </c>
      <c r="G187" s="225"/>
      <c r="H187" s="225" t="s">
        <v>9245</v>
      </c>
      <c r="I187" s="225" t="s">
        <v>9243</v>
      </c>
      <c r="J187" s="225"/>
      <c r="K187" s="269"/>
    </row>
    <row r="188" spans="2:11" customFormat="1" ht="15" customHeight="1" x14ac:dyDescent="0.2">
      <c r="B188" s="248"/>
      <c r="C188" s="225" t="s">
        <v>9246</v>
      </c>
      <c r="D188" s="225"/>
      <c r="E188" s="225"/>
      <c r="F188" s="246" t="s">
        <v>9168</v>
      </c>
      <c r="G188" s="225"/>
      <c r="H188" s="225" t="s">
        <v>9247</v>
      </c>
      <c r="I188" s="225" t="s">
        <v>9243</v>
      </c>
      <c r="J188" s="225"/>
      <c r="K188" s="269"/>
    </row>
    <row r="189" spans="2:11" customFormat="1" ht="15" customHeight="1" x14ac:dyDescent="0.2">
      <c r="B189" s="248"/>
      <c r="C189" s="282" t="s">
        <v>9248</v>
      </c>
      <c r="D189" s="225"/>
      <c r="E189" s="225"/>
      <c r="F189" s="246" t="s">
        <v>9168</v>
      </c>
      <c r="G189" s="225"/>
      <c r="H189" s="225" t="s">
        <v>9249</v>
      </c>
      <c r="I189" s="225" t="s">
        <v>9250</v>
      </c>
      <c r="J189" s="283" t="s">
        <v>9251</v>
      </c>
      <c r="K189" s="269"/>
    </row>
    <row r="190" spans="2:11" customFormat="1" ht="15" customHeight="1" x14ac:dyDescent="0.2">
      <c r="B190" s="284"/>
      <c r="C190" s="285" t="s">
        <v>9252</v>
      </c>
      <c r="D190" s="286"/>
      <c r="E190" s="286"/>
      <c r="F190" s="287" t="s">
        <v>9168</v>
      </c>
      <c r="G190" s="286"/>
      <c r="H190" s="286" t="s">
        <v>9253</v>
      </c>
      <c r="I190" s="286" t="s">
        <v>9250</v>
      </c>
      <c r="J190" s="288" t="s">
        <v>9251</v>
      </c>
      <c r="K190" s="289"/>
    </row>
    <row r="191" spans="2:11" customFormat="1" ht="15" customHeight="1" x14ac:dyDescent="0.2">
      <c r="B191" s="248"/>
      <c r="C191" s="282" t="s">
        <v>50</v>
      </c>
      <c r="D191" s="225"/>
      <c r="E191" s="225"/>
      <c r="F191" s="246" t="s">
        <v>9162</v>
      </c>
      <c r="G191" s="225"/>
      <c r="H191" s="222" t="s">
        <v>9254</v>
      </c>
      <c r="I191" s="225" t="s">
        <v>9255</v>
      </c>
      <c r="J191" s="225"/>
      <c r="K191" s="269"/>
    </row>
    <row r="192" spans="2:11" customFormat="1" ht="15" customHeight="1" x14ac:dyDescent="0.2">
      <c r="B192" s="248"/>
      <c r="C192" s="282" t="s">
        <v>9256</v>
      </c>
      <c r="D192" s="225"/>
      <c r="E192" s="225"/>
      <c r="F192" s="246" t="s">
        <v>9162</v>
      </c>
      <c r="G192" s="225"/>
      <c r="H192" s="225" t="s">
        <v>9257</v>
      </c>
      <c r="I192" s="225" t="s">
        <v>9197</v>
      </c>
      <c r="J192" s="225"/>
      <c r="K192" s="269"/>
    </row>
    <row r="193" spans="2:11" customFormat="1" ht="15" customHeight="1" x14ac:dyDescent="0.2">
      <c r="B193" s="248"/>
      <c r="C193" s="282" t="s">
        <v>9258</v>
      </c>
      <c r="D193" s="225"/>
      <c r="E193" s="225"/>
      <c r="F193" s="246" t="s">
        <v>9162</v>
      </c>
      <c r="G193" s="225"/>
      <c r="H193" s="225" t="s">
        <v>9259</v>
      </c>
      <c r="I193" s="225" t="s">
        <v>9197</v>
      </c>
      <c r="J193" s="225"/>
      <c r="K193" s="269"/>
    </row>
    <row r="194" spans="2:11" customFormat="1" ht="15" customHeight="1" x14ac:dyDescent="0.2">
      <c r="B194" s="248"/>
      <c r="C194" s="282" t="s">
        <v>9260</v>
      </c>
      <c r="D194" s="225"/>
      <c r="E194" s="225"/>
      <c r="F194" s="246" t="s">
        <v>9168</v>
      </c>
      <c r="G194" s="225"/>
      <c r="H194" s="225" t="s">
        <v>9261</v>
      </c>
      <c r="I194" s="225" t="s">
        <v>9197</v>
      </c>
      <c r="J194" s="225"/>
      <c r="K194" s="269"/>
    </row>
    <row r="195" spans="2:11" customFormat="1" ht="15" customHeight="1" x14ac:dyDescent="0.2">
      <c r="B195" s="275"/>
      <c r="C195" s="290"/>
      <c r="D195" s="255"/>
      <c r="E195" s="255"/>
      <c r="F195" s="255"/>
      <c r="G195" s="255"/>
      <c r="H195" s="255"/>
      <c r="I195" s="255"/>
      <c r="J195" s="255"/>
      <c r="K195" s="276"/>
    </row>
    <row r="196" spans="2:11" customFormat="1" ht="18.75" customHeight="1" x14ac:dyDescent="0.2">
      <c r="B196" s="257"/>
      <c r="C196" s="267"/>
      <c r="D196" s="267"/>
      <c r="E196" s="267"/>
      <c r="F196" s="277"/>
      <c r="G196" s="267"/>
      <c r="H196" s="267"/>
      <c r="I196" s="267"/>
      <c r="J196" s="267"/>
      <c r="K196" s="257"/>
    </row>
    <row r="197" spans="2:11" customFormat="1" ht="18.75" customHeight="1" x14ac:dyDescent="0.2">
      <c r="B197" s="257"/>
      <c r="C197" s="267"/>
      <c r="D197" s="267"/>
      <c r="E197" s="267"/>
      <c r="F197" s="277"/>
      <c r="G197" s="267"/>
      <c r="H197" s="267"/>
      <c r="I197" s="267"/>
      <c r="J197" s="267"/>
      <c r="K197" s="257"/>
    </row>
    <row r="198" spans="2:11" customFormat="1" ht="18.75" customHeight="1" x14ac:dyDescent="0.2">
      <c r="B198" s="232"/>
      <c r="C198" s="232"/>
      <c r="D198" s="232"/>
      <c r="E198" s="232"/>
      <c r="F198" s="232"/>
      <c r="G198" s="232"/>
      <c r="H198" s="232"/>
      <c r="I198" s="232"/>
      <c r="J198" s="232"/>
      <c r="K198" s="232"/>
    </row>
    <row r="199" spans="2:11" customFormat="1" ht="12" x14ac:dyDescent="0.2">
      <c r="B199" s="214"/>
      <c r="C199" s="215"/>
      <c r="D199" s="215"/>
      <c r="E199" s="215"/>
      <c r="F199" s="215"/>
      <c r="G199" s="215"/>
      <c r="H199" s="215"/>
      <c r="I199" s="215"/>
      <c r="J199" s="215"/>
      <c r="K199" s="216"/>
    </row>
    <row r="200" spans="2:11" customFormat="1" ht="22.2" x14ac:dyDescent="0.2">
      <c r="B200" s="217"/>
      <c r="C200" s="345" t="s">
        <v>9262</v>
      </c>
      <c r="D200" s="345"/>
      <c r="E200" s="345"/>
      <c r="F200" s="345"/>
      <c r="G200" s="345"/>
      <c r="H200" s="345"/>
      <c r="I200" s="345"/>
      <c r="J200" s="345"/>
      <c r="K200" s="218"/>
    </row>
    <row r="201" spans="2:11" customFormat="1" ht="25.5" customHeight="1" x14ac:dyDescent="0.3">
      <c r="B201" s="217"/>
      <c r="C201" s="291" t="s">
        <v>9263</v>
      </c>
      <c r="D201" s="291"/>
      <c r="E201" s="291"/>
      <c r="F201" s="291" t="s">
        <v>9264</v>
      </c>
      <c r="G201" s="292"/>
      <c r="H201" s="348" t="s">
        <v>9265</v>
      </c>
      <c r="I201" s="348"/>
      <c r="J201" s="348"/>
      <c r="K201" s="218"/>
    </row>
    <row r="202" spans="2:11" customFormat="1" ht="5.25" customHeight="1" x14ac:dyDescent="0.2">
      <c r="B202" s="248"/>
      <c r="C202" s="243"/>
      <c r="D202" s="243"/>
      <c r="E202" s="243"/>
      <c r="F202" s="243"/>
      <c r="G202" s="267"/>
      <c r="H202" s="243"/>
      <c r="I202" s="243"/>
      <c r="J202" s="243"/>
      <c r="K202" s="269"/>
    </row>
    <row r="203" spans="2:11" customFormat="1" ht="15" customHeight="1" x14ac:dyDescent="0.2">
      <c r="B203" s="248"/>
      <c r="C203" s="225" t="s">
        <v>9255</v>
      </c>
      <c r="D203" s="225"/>
      <c r="E203" s="225"/>
      <c r="F203" s="246" t="s">
        <v>51</v>
      </c>
      <c r="G203" s="225"/>
      <c r="H203" s="349" t="s">
        <v>9266</v>
      </c>
      <c r="I203" s="349"/>
      <c r="J203" s="349"/>
      <c r="K203" s="269"/>
    </row>
    <row r="204" spans="2:11" customFormat="1" ht="15" customHeight="1" x14ac:dyDescent="0.2">
      <c r="B204" s="248"/>
      <c r="C204" s="225"/>
      <c r="D204" s="225"/>
      <c r="E204" s="225"/>
      <c r="F204" s="246" t="s">
        <v>52</v>
      </c>
      <c r="G204" s="225"/>
      <c r="H204" s="349" t="s">
        <v>9267</v>
      </c>
      <c r="I204" s="349"/>
      <c r="J204" s="349"/>
      <c r="K204" s="269"/>
    </row>
    <row r="205" spans="2:11" customFormat="1" ht="15" customHeight="1" x14ac:dyDescent="0.2">
      <c r="B205" s="248"/>
      <c r="C205" s="225"/>
      <c r="D205" s="225"/>
      <c r="E205" s="225"/>
      <c r="F205" s="246" t="s">
        <v>55</v>
      </c>
      <c r="G205" s="225"/>
      <c r="H205" s="349" t="s">
        <v>9268</v>
      </c>
      <c r="I205" s="349"/>
      <c r="J205" s="349"/>
      <c r="K205" s="269"/>
    </row>
    <row r="206" spans="2:11" customFormat="1" ht="15" customHeight="1" x14ac:dyDescent="0.2">
      <c r="B206" s="248"/>
      <c r="C206" s="225"/>
      <c r="D206" s="225"/>
      <c r="E206" s="225"/>
      <c r="F206" s="246" t="s">
        <v>53</v>
      </c>
      <c r="G206" s="225"/>
      <c r="H206" s="349" t="s">
        <v>9269</v>
      </c>
      <c r="I206" s="349"/>
      <c r="J206" s="349"/>
      <c r="K206" s="269"/>
    </row>
    <row r="207" spans="2:11" customFormat="1" ht="15" customHeight="1" x14ac:dyDescent="0.2">
      <c r="B207" s="248"/>
      <c r="C207" s="225"/>
      <c r="D207" s="225"/>
      <c r="E207" s="225"/>
      <c r="F207" s="246" t="s">
        <v>54</v>
      </c>
      <c r="G207" s="225"/>
      <c r="H207" s="349" t="s">
        <v>9270</v>
      </c>
      <c r="I207" s="349"/>
      <c r="J207" s="349"/>
      <c r="K207" s="269"/>
    </row>
    <row r="208" spans="2:11" customFormat="1" ht="15" customHeight="1" x14ac:dyDescent="0.2">
      <c r="B208" s="248"/>
      <c r="C208" s="225"/>
      <c r="D208" s="225"/>
      <c r="E208" s="225"/>
      <c r="F208" s="246"/>
      <c r="G208" s="225"/>
      <c r="H208" s="225"/>
      <c r="I208" s="225"/>
      <c r="J208" s="225"/>
      <c r="K208" s="269"/>
    </row>
    <row r="209" spans="2:11" customFormat="1" ht="15" customHeight="1" x14ac:dyDescent="0.2">
      <c r="B209" s="248"/>
      <c r="C209" s="225" t="s">
        <v>9209</v>
      </c>
      <c r="D209" s="225"/>
      <c r="E209" s="225"/>
      <c r="F209" s="246" t="s">
        <v>86</v>
      </c>
      <c r="G209" s="225"/>
      <c r="H209" s="349" t="s">
        <v>9271</v>
      </c>
      <c r="I209" s="349"/>
      <c r="J209" s="349"/>
      <c r="K209" s="269"/>
    </row>
    <row r="210" spans="2:11" customFormat="1" ht="15" customHeight="1" x14ac:dyDescent="0.2">
      <c r="B210" s="248"/>
      <c r="C210" s="225"/>
      <c r="D210" s="225"/>
      <c r="E210" s="225"/>
      <c r="F210" s="246" t="s">
        <v>9106</v>
      </c>
      <c r="G210" s="225"/>
      <c r="H210" s="349" t="s">
        <v>9107</v>
      </c>
      <c r="I210" s="349"/>
      <c r="J210" s="349"/>
      <c r="K210" s="269"/>
    </row>
    <row r="211" spans="2:11" customFormat="1" ht="15" customHeight="1" x14ac:dyDescent="0.2">
      <c r="B211" s="248"/>
      <c r="C211" s="225"/>
      <c r="D211" s="225"/>
      <c r="E211" s="225"/>
      <c r="F211" s="246" t="s">
        <v>9104</v>
      </c>
      <c r="G211" s="225"/>
      <c r="H211" s="349" t="s">
        <v>9272</v>
      </c>
      <c r="I211" s="349"/>
      <c r="J211" s="349"/>
      <c r="K211" s="269"/>
    </row>
    <row r="212" spans="2:11" customFormat="1" ht="15" customHeight="1" x14ac:dyDescent="0.2">
      <c r="B212" s="293"/>
      <c r="C212" s="225"/>
      <c r="D212" s="225"/>
      <c r="E212" s="225"/>
      <c r="F212" s="246" t="s">
        <v>9108</v>
      </c>
      <c r="G212" s="282"/>
      <c r="H212" s="350" t="s">
        <v>9109</v>
      </c>
      <c r="I212" s="350"/>
      <c r="J212" s="350"/>
      <c r="K212" s="294"/>
    </row>
    <row r="213" spans="2:11" customFormat="1" ht="15" customHeight="1" x14ac:dyDescent="0.2">
      <c r="B213" s="293"/>
      <c r="C213" s="225"/>
      <c r="D213" s="225"/>
      <c r="E213" s="225"/>
      <c r="F213" s="246" t="s">
        <v>9110</v>
      </c>
      <c r="G213" s="282"/>
      <c r="H213" s="350" t="s">
        <v>8892</v>
      </c>
      <c r="I213" s="350"/>
      <c r="J213" s="350"/>
      <c r="K213" s="294"/>
    </row>
    <row r="214" spans="2:11" customFormat="1" ht="15" customHeight="1" x14ac:dyDescent="0.2">
      <c r="B214" s="293"/>
      <c r="C214" s="225"/>
      <c r="D214" s="225"/>
      <c r="E214" s="225"/>
      <c r="F214" s="246"/>
      <c r="G214" s="282"/>
      <c r="H214" s="273"/>
      <c r="I214" s="273"/>
      <c r="J214" s="273"/>
      <c r="K214" s="294"/>
    </row>
    <row r="215" spans="2:11" customFormat="1" ht="15" customHeight="1" x14ac:dyDescent="0.2">
      <c r="B215" s="293"/>
      <c r="C215" s="225" t="s">
        <v>9233</v>
      </c>
      <c r="D215" s="225"/>
      <c r="E215" s="225"/>
      <c r="F215" s="246">
        <v>1</v>
      </c>
      <c r="G215" s="282"/>
      <c r="H215" s="350" t="s">
        <v>9273</v>
      </c>
      <c r="I215" s="350"/>
      <c r="J215" s="350"/>
      <c r="K215" s="294"/>
    </row>
    <row r="216" spans="2:11" customFormat="1" ht="15" customHeight="1" x14ac:dyDescent="0.2">
      <c r="B216" s="293"/>
      <c r="C216" s="225"/>
      <c r="D216" s="225"/>
      <c r="E216" s="225"/>
      <c r="F216" s="246">
        <v>2</v>
      </c>
      <c r="G216" s="282"/>
      <c r="H216" s="350" t="s">
        <v>9274</v>
      </c>
      <c r="I216" s="350"/>
      <c r="J216" s="350"/>
      <c r="K216" s="294"/>
    </row>
    <row r="217" spans="2:11" customFormat="1" ht="15" customHeight="1" x14ac:dyDescent="0.2">
      <c r="B217" s="293"/>
      <c r="C217" s="225"/>
      <c r="D217" s="225"/>
      <c r="E217" s="225"/>
      <c r="F217" s="246">
        <v>3</v>
      </c>
      <c r="G217" s="282"/>
      <c r="H217" s="350" t="s">
        <v>9275</v>
      </c>
      <c r="I217" s="350"/>
      <c r="J217" s="350"/>
      <c r="K217" s="294"/>
    </row>
    <row r="218" spans="2:11" customFormat="1" ht="15" customHeight="1" x14ac:dyDescent="0.2">
      <c r="B218" s="293"/>
      <c r="C218" s="225"/>
      <c r="D218" s="225"/>
      <c r="E218" s="225"/>
      <c r="F218" s="246">
        <v>4</v>
      </c>
      <c r="G218" s="282"/>
      <c r="H218" s="350" t="s">
        <v>9276</v>
      </c>
      <c r="I218" s="350"/>
      <c r="J218" s="350"/>
      <c r="K218" s="294"/>
    </row>
    <row r="219" spans="2:11" customFormat="1" ht="12.75" customHeight="1" x14ac:dyDescent="0.2">
      <c r="B219" s="295"/>
      <c r="C219" s="296"/>
      <c r="D219" s="296"/>
      <c r="E219" s="296"/>
      <c r="F219" s="296"/>
      <c r="G219" s="296"/>
      <c r="H219" s="296"/>
      <c r="I219" s="296"/>
      <c r="J219" s="296"/>
      <c r="K219" s="297"/>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35</vt:i4>
      </vt:variant>
    </vt:vector>
  </HeadingPairs>
  <TitlesOfParts>
    <vt:vector size="53" baseType="lpstr">
      <vt:lpstr>Rekapitulace stavby</vt:lpstr>
      <vt:lpstr>01 - Bourací a demontážní...</vt:lpstr>
      <vt:lpstr>02 - Konstrukční část, di...</vt:lpstr>
      <vt:lpstr>03 - Fasádní a souvisejíc...</vt:lpstr>
      <vt:lpstr>04 - Sanace vlhkosti</vt:lpstr>
      <vt:lpstr>05 - Výrobky</vt:lpstr>
      <vt:lpstr>06 - Zdravotně technické ...</vt:lpstr>
      <vt:lpstr>07 - Vzduchotechnika</vt:lpstr>
      <vt:lpstr>08 - Vytápění</vt:lpstr>
      <vt:lpstr>09 - Elektroinstalace - s...</vt:lpstr>
      <vt:lpstr>10 - Elektroinstalace - s...</vt:lpstr>
      <vt:lpstr>11 - Měření a regulace</vt:lpstr>
      <vt:lpstr>12 - Ostatní prvky spojen...</vt:lpstr>
      <vt:lpstr>SO 02 - Rekonstrukce příp...</vt:lpstr>
      <vt:lpstr>SO 03 - Přeložka plynovod...</vt:lpstr>
      <vt:lpstr>VRN - Vedlejší rozpočtové...</vt:lpstr>
      <vt:lpstr>Seznam figur</vt:lpstr>
      <vt:lpstr>Pokyny pro vyplnění</vt:lpstr>
      <vt:lpstr>'01 - Bourací a demontážní...'!Názvy_tisku</vt:lpstr>
      <vt:lpstr>'02 - Konstrukční část, di...'!Názvy_tisku</vt:lpstr>
      <vt:lpstr>'03 - Fasádní a souvisejíc...'!Názvy_tisku</vt:lpstr>
      <vt:lpstr>'04 - Sanace vlhkosti'!Názvy_tisku</vt:lpstr>
      <vt:lpstr>'05 - Výrobky'!Názvy_tisku</vt:lpstr>
      <vt:lpstr>'06 - Zdravotně technické ...'!Názvy_tisku</vt:lpstr>
      <vt:lpstr>'07 - Vzduchotechnika'!Názvy_tisku</vt:lpstr>
      <vt:lpstr>'08 - Vytápění'!Názvy_tisku</vt:lpstr>
      <vt:lpstr>'09 - Elektroinstalace - s...'!Názvy_tisku</vt:lpstr>
      <vt:lpstr>'10 - Elektroinstalace - s...'!Názvy_tisku</vt:lpstr>
      <vt:lpstr>'11 - Měření a regulace'!Názvy_tisku</vt:lpstr>
      <vt:lpstr>'12 - Ostatní prvky spojen...'!Názvy_tisku</vt:lpstr>
      <vt:lpstr>'Rekapitulace stavby'!Názvy_tisku</vt:lpstr>
      <vt:lpstr>'Seznam figur'!Názvy_tisku</vt:lpstr>
      <vt:lpstr>'SO 02 - Rekonstrukce příp...'!Názvy_tisku</vt:lpstr>
      <vt:lpstr>'SO 03 - Přeložka plynovod...'!Názvy_tisku</vt:lpstr>
      <vt:lpstr>'VRN - Vedlejší rozpočtové...'!Názvy_tisku</vt:lpstr>
      <vt:lpstr>'01 - Bourací a demontážní...'!Oblast_tisku</vt:lpstr>
      <vt:lpstr>'02 - Konstrukční část, di...'!Oblast_tisku</vt:lpstr>
      <vt:lpstr>'03 - Fasádní a souvisejíc...'!Oblast_tisku</vt:lpstr>
      <vt:lpstr>'04 - Sanace vlhkosti'!Oblast_tisku</vt:lpstr>
      <vt:lpstr>'05 - Výrobky'!Oblast_tisku</vt:lpstr>
      <vt:lpstr>'06 - Zdravotně technické ...'!Oblast_tisku</vt:lpstr>
      <vt:lpstr>'07 - Vzduchotechnika'!Oblast_tisku</vt:lpstr>
      <vt:lpstr>'08 - Vytápění'!Oblast_tisku</vt:lpstr>
      <vt:lpstr>'09 - Elektroinstalace - s...'!Oblast_tisku</vt:lpstr>
      <vt:lpstr>'10 - Elektroinstalace - s...'!Oblast_tisku</vt:lpstr>
      <vt:lpstr>'11 - Měření a regulace'!Oblast_tisku</vt:lpstr>
      <vt:lpstr>'12 - Ostatní prvky spojen...'!Oblast_tisku</vt:lpstr>
      <vt:lpstr>'Pokyny pro vyplnění'!Oblast_tisku</vt:lpstr>
      <vt:lpstr>'Rekapitulace stavby'!Oblast_tisku</vt:lpstr>
      <vt:lpstr>'Seznam figur'!Oblast_tisku</vt:lpstr>
      <vt:lpstr>'SO 02 - Rekonstrukce příp...'!Oblast_tisku</vt:lpstr>
      <vt:lpstr>'SO 03 - Přeložka plynovod...'!Oblast_tisku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DESKTOP-CHHLHNC\Jirka</dc:creator>
  <cp:lastModifiedBy>Jiří Lebeda</cp:lastModifiedBy>
  <cp:lastPrinted>2024-04-24T09:51:01Z</cp:lastPrinted>
  <dcterms:created xsi:type="dcterms:W3CDTF">2024-04-24T09:45:15Z</dcterms:created>
  <dcterms:modified xsi:type="dcterms:W3CDTF">2024-04-24T09:52:19Z</dcterms:modified>
</cp:coreProperties>
</file>